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광역통계\"/>
    </mc:Choice>
  </mc:AlternateContent>
  <bookViews>
    <workbookView xWindow="0" yWindow="0" windowWidth="28800" windowHeight="12180" tabRatio="815" firstSheet="1" activeTab="1"/>
  </bookViews>
  <sheets>
    <sheet name="XXXXXX" sheetId="4" state="veryHidden" r:id="rId1"/>
    <sheet name="표지" sheetId="67" r:id="rId2"/>
    <sheet name="목록" sheetId="23" r:id="rId3"/>
    <sheet name="1.행정구역" sheetId="24" r:id="rId4"/>
    <sheet name="2.토지" sheetId="10" r:id="rId5"/>
    <sheet name="3.강수량" sheetId="12" r:id="rId6"/>
    <sheet name="4.세대및 인구" sheetId="13" r:id="rId7"/>
    <sheet name="5.연령별인구" sheetId="14" r:id="rId8"/>
    <sheet name="6.인구동향" sheetId="15" r:id="rId9"/>
    <sheet name="6-1.인구이동" sheetId="16" r:id="rId10"/>
    <sheet name="7.가구원수별 가구" sheetId="17" r:id="rId11"/>
    <sheet name="8.사업체수" sheetId="18" r:id="rId12"/>
    <sheet name="8-1.종사자수" sheetId="25" r:id="rId13"/>
    <sheet name="9.종사자규모별사업체수" sheetId="20" r:id="rId14"/>
    <sheet name="9-1.종사자규모별종사자수" sheetId="26" r:id="rId15"/>
    <sheet name="10.지역소득지표" sheetId="22" r:id="rId16"/>
    <sheet name="11.농가현황" sheetId="27" r:id="rId17"/>
    <sheet name="12.작물생산량" sheetId="28" r:id="rId18"/>
    <sheet name="13.가축사육" sheetId="29" r:id="rId19"/>
    <sheet name="14.임산물생산량" sheetId="30" r:id="rId20"/>
    <sheet name="15.제조업" sheetId="31" r:id="rId21"/>
    <sheet name="16.제조업중분류" sheetId="32" r:id="rId22"/>
    <sheet name="17.산업단지" sheetId="33" r:id="rId23"/>
    <sheet name="18.가스공급" sheetId="34" r:id="rId24"/>
    <sheet name="19.상수도" sheetId="35" r:id="rId25"/>
    <sheet name="20.하수도보급률" sheetId="36" r:id="rId26"/>
    <sheet name="21.유통업체" sheetId="37" r:id="rId27"/>
    <sheet name="22.수출입통관" sheetId="38" r:id="rId28"/>
    <sheet name="23.수출수입" sheetId="39" r:id="rId29"/>
    <sheet name="24.주택" sheetId="40" r:id="rId30"/>
    <sheet name="25.건축허가" sheetId="41" r:id="rId31"/>
    <sheet name="26.용도지역" sheetId="42" r:id="rId32"/>
    <sheet name="27.도로" sheetId="43" r:id="rId33"/>
    <sheet name="28.자동차등록" sheetId="44" r:id="rId34"/>
    <sheet name="29.여객수송" sheetId="45" r:id="rId35"/>
    <sheet name="30.관광사업체" sheetId="46" r:id="rId36"/>
    <sheet name="31.의료기관" sheetId="47" r:id="rId37"/>
    <sheet name="32.의료인력" sheetId="48" r:id="rId38"/>
    <sheet name="33.식품위생관계업소" sheetId="49" r:id="rId39"/>
    <sheet name="34.건강보험" sheetId="50" r:id="rId40"/>
    <sheet name="35.국민연금" sheetId="51" r:id="rId41"/>
    <sheet name="36.노인복지시설" sheetId="52" r:id="rId42"/>
    <sheet name="37.기초생활수급자" sheetId="53" r:id="rId43"/>
    <sheet name="38.장애인" sheetId="54" r:id="rId44"/>
    <sheet name="39.환경오염배출" sheetId="55" r:id="rId45"/>
    <sheet name="40.쓰레기수거" sheetId="56" r:id="rId46"/>
    <sheet name="41.폐기물재활용률" sheetId="57" r:id="rId47"/>
    <sheet name="42.학교현황" sheetId="58" r:id="rId48"/>
    <sheet name="43.공공도서관" sheetId="59" r:id="rId49"/>
    <sheet name="44.문화재" sheetId="60" r:id="rId50"/>
    <sheet name="45.지방세부담" sheetId="61" r:id="rId51"/>
    <sheet name="46.예산결산" sheetId="62" r:id="rId52"/>
    <sheet name="47.공무원" sheetId="63" r:id="rId53"/>
    <sheet name="48.관공서" sheetId="64" r:id="rId54"/>
    <sheet name="49.화재" sheetId="65" r:id="rId55"/>
    <sheet name="50.119구급활동" sheetId="66" r:id="rId56"/>
  </sheets>
  <externalReferences>
    <externalReference r:id="rId57"/>
    <externalReference r:id="rId58"/>
  </externalReferences>
  <definedNames>
    <definedName name="_xlnm.Print_Area" localSheetId="3">'1.행정구역'!$A$1:$S$36</definedName>
    <definedName name="_xlnm.Print_Area" localSheetId="15">'10.지역소득지표'!$A$1:$M$36</definedName>
    <definedName name="_xlnm.Print_Area" localSheetId="18">'13.가축사육'!$A$1:$AC$36</definedName>
    <definedName name="_xlnm.Print_Area" localSheetId="20">'15.제조업'!$A$1:$O$37</definedName>
    <definedName name="_xlnm.Print_Area" localSheetId="44">'39.환경오염배출'!$A$1:$N$37</definedName>
    <definedName name="_xlnm.Print_Area" localSheetId="6">'4.세대및 인구'!$A$1:$R$37</definedName>
    <definedName name="_xlnm.Print_Area" localSheetId="46">'41.폐기물재활용률'!$A$1:$N$37</definedName>
    <definedName name="_xlnm.Print_Area" localSheetId="52">'47.공무원'!$A$1:$Z$36</definedName>
    <definedName name="_xlnm.Print_Area" localSheetId="10">'7.가구원수별 가구'!$A$1:$M$36</definedName>
    <definedName name="_xlnm.Print_Area" localSheetId="14">'9-1.종사자규모별종사자수'!$A$1:$T$36</definedName>
    <definedName name="_xlnm.Print_Area" localSheetId="2">목록!$A$1:$E$57</definedName>
    <definedName name="_xlnm.Print_Area" localSheetId="1">표지!$A$1:$H$48</definedName>
    <definedName name="_xlnm.Print_Titles" localSheetId="4">'2.토지'!$A:$A</definedName>
    <definedName name="_xlnm.Print_Titles" localSheetId="2">목록!$A:$A,목록!$2:$3</definedName>
  </definedNames>
  <calcPr calcId="191029"/>
</workbook>
</file>

<file path=xl/calcChain.xml><?xml version="1.0" encoding="utf-8"?>
<calcChain xmlns="http://schemas.openxmlformats.org/spreadsheetml/2006/main">
  <c r="B15" i="45" l="1"/>
  <c r="C15" i="45"/>
  <c r="D15" i="45"/>
  <c r="E15" i="45"/>
  <c r="F15" i="45"/>
  <c r="G15" i="45"/>
  <c r="H15" i="45"/>
  <c r="I15" i="45"/>
  <c r="J15" i="45"/>
  <c r="K15" i="45"/>
  <c r="B16" i="45"/>
  <c r="C16" i="45"/>
  <c r="D16" i="45"/>
  <c r="E16" i="45"/>
  <c r="F16" i="45"/>
  <c r="G16" i="45"/>
  <c r="H16" i="45"/>
  <c r="I16" i="45"/>
  <c r="J16" i="45"/>
  <c r="K16" i="45"/>
  <c r="L16" i="40"/>
  <c r="J30" i="15"/>
  <c r="K30" i="15"/>
  <c r="L30" i="15"/>
  <c r="J31" i="15"/>
  <c r="K31" i="15"/>
  <c r="L31" i="15"/>
  <c r="J32" i="15"/>
  <c r="K32" i="15"/>
  <c r="L32" i="15"/>
  <c r="J33" i="15"/>
  <c r="K33" i="15"/>
  <c r="L33" i="15"/>
  <c r="J34" i="15"/>
  <c r="K34" i="15"/>
  <c r="L34" i="15"/>
  <c r="J29" i="15"/>
  <c r="K29" i="15"/>
  <c r="L29" i="15"/>
  <c r="L28" i="15"/>
  <c r="K28" i="15"/>
  <c r="J28" i="15"/>
  <c r="J20" i="15"/>
  <c r="K20" i="15"/>
  <c r="L20" i="15"/>
  <c r="J21" i="15"/>
  <c r="K21" i="15"/>
  <c r="L21" i="15"/>
  <c r="J22" i="15"/>
  <c r="K22" i="15"/>
  <c r="L22" i="15"/>
  <c r="J23" i="15"/>
  <c r="K23" i="15"/>
  <c r="L23" i="15"/>
  <c r="J24" i="15"/>
  <c r="K24" i="15"/>
  <c r="L24" i="15"/>
  <c r="J25" i="15"/>
  <c r="K25" i="15"/>
  <c r="L25" i="15"/>
  <c r="L19" i="15"/>
  <c r="K19" i="15"/>
  <c r="J19" i="15"/>
  <c r="J11" i="15"/>
  <c r="K11" i="15"/>
  <c r="L11" i="15"/>
  <c r="J12" i="15"/>
  <c r="K12" i="15"/>
  <c r="L12" i="15"/>
  <c r="J13" i="15"/>
  <c r="K13" i="15"/>
  <c r="L13" i="15"/>
  <c r="J14" i="15"/>
  <c r="K14" i="15"/>
  <c r="L14" i="15"/>
  <c r="J15" i="15"/>
  <c r="K15" i="15"/>
  <c r="L15" i="15"/>
  <c r="J16" i="15"/>
  <c r="K16" i="15"/>
  <c r="L16" i="15"/>
  <c r="L10" i="15"/>
  <c r="K10" i="15"/>
  <c r="J10" i="15"/>
  <c r="H16" i="13"/>
  <c r="J16" i="13"/>
  <c r="I16" i="13"/>
  <c r="F16" i="40" l="1"/>
  <c r="G16" i="40"/>
  <c r="D25" i="40"/>
  <c r="D16" i="40" l="1"/>
  <c r="Z25" i="56"/>
  <c r="N25" i="56"/>
  <c r="Z14" i="63"/>
  <c r="Z15" i="63"/>
  <c r="Z16" i="63"/>
  <c r="C16" i="57"/>
  <c r="D16" i="57"/>
  <c r="E16" i="57"/>
  <c r="F16" i="57"/>
  <c r="G16" i="57"/>
  <c r="H16" i="57"/>
  <c r="I16" i="57"/>
  <c r="J16" i="57"/>
  <c r="K16" i="57"/>
  <c r="L16" i="57"/>
  <c r="M16" i="57"/>
  <c r="N16" i="57"/>
  <c r="B16" i="36"/>
  <c r="C16" i="36"/>
  <c r="G16" i="36" s="1"/>
  <c r="D16" i="36"/>
  <c r="E16" i="36"/>
  <c r="F16" i="36"/>
  <c r="B16" i="35"/>
  <c r="C16" i="35"/>
  <c r="D16" i="35"/>
  <c r="E16" i="35"/>
  <c r="F16" i="35"/>
  <c r="G16" i="35" s="1"/>
  <c r="H16" i="35"/>
  <c r="Z19" i="63"/>
  <c r="Z10" i="63" s="1"/>
  <c r="Z20" i="63"/>
  <c r="Z11" i="63" s="1"/>
  <c r="Z21" i="63"/>
  <c r="Z12" i="63" s="1"/>
  <c r="Z22" i="63"/>
  <c r="Z13" i="63" s="1"/>
  <c r="E34" i="40" l="1"/>
  <c r="E16" i="40"/>
  <c r="B16" i="57"/>
  <c r="E25" i="40"/>
  <c r="L25" i="40"/>
  <c r="D23" i="40"/>
  <c r="J16" i="52" l="1"/>
  <c r="K16" i="52"/>
  <c r="L16" i="52"/>
  <c r="M16" i="52"/>
  <c r="N16" i="52"/>
  <c r="O16" i="52"/>
  <c r="P16" i="52"/>
  <c r="Q16" i="52"/>
  <c r="R16" i="52"/>
  <c r="S16" i="52"/>
  <c r="T16" i="52"/>
  <c r="U16" i="52"/>
  <c r="V16" i="52"/>
  <c r="W16" i="52"/>
  <c r="X16" i="52"/>
  <c r="Y16" i="52"/>
  <c r="Z16" i="52"/>
  <c r="AA16" i="52"/>
  <c r="AB16" i="52"/>
  <c r="AC16" i="52"/>
  <c r="AD16" i="52"/>
  <c r="AE16" i="52"/>
  <c r="AF16" i="52"/>
  <c r="AG16" i="52"/>
  <c r="AH16" i="52"/>
  <c r="AI16" i="52"/>
  <c r="AJ16" i="52"/>
  <c r="AK16" i="52"/>
  <c r="AL16" i="52"/>
  <c r="AM16" i="52"/>
  <c r="AN16" i="52"/>
  <c r="AO16" i="52"/>
  <c r="B16" i="46"/>
  <c r="C16" i="46"/>
  <c r="D16" i="46"/>
  <c r="E16" i="46"/>
  <c r="F16" i="46"/>
  <c r="G16" i="46"/>
  <c r="H16" i="46"/>
  <c r="I16" i="46"/>
  <c r="J16" i="46"/>
  <c r="L16" i="46"/>
  <c r="M16" i="46"/>
  <c r="N16" i="46"/>
  <c r="O16" i="46"/>
  <c r="P16" i="46"/>
  <c r="Q16" i="46"/>
  <c r="R16" i="46"/>
  <c r="S16" i="46"/>
  <c r="T16" i="46"/>
  <c r="U16" i="46"/>
  <c r="V16" i="46"/>
  <c r="W16" i="46"/>
  <c r="X16" i="46"/>
  <c r="B15" i="34"/>
  <c r="C15" i="34"/>
  <c r="D15" i="34"/>
  <c r="E15" i="34"/>
  <c r="F15" i="34"/>
  <c r="G15" i="34"/>
  <c r="B16" i="34"/>
  <c r="C16" i="34"/>
  <c r="D16" i="34"/>
  <c r="E16" i="34"/>
  <c r="F16" i="34"/>
  <c r="G16" i="34"/>
  <c r="B34" i="12"/>
  <c r="C34" i="12"/>
  <c r="F15" i="32" l="1"/>
  <c r="G15" i="32"/>
  <c r="H15" i="32"/>
  <c r="I15" i="32"/>
  <c r="J15" i="32"/>
  <c r="K15" i="32"/>
  <c r="L15" i="32"/>
  <c r="M15" i="32"/>
  <c r="N15" i="32"/>
  <c r="O15" i="32"/>
  <c r="P15" i="32"/>
  <c r="Q15" i="32"/>
  <c r="R15" i="32"/>
  <c r="S15" i="32"/>
  <c r="T15" i="32"/>
  <c r="U15" i="32"/>
  <c r="V15" i="32"/>
  <c r="W15" i="32"/>
  <c r="X15" i="32"/>
  <c r="Y15" i="32"/>
  <c r="Z15" i="32"/>
  <c r="AA15" i="32"/>
  <c r="AB15" i="32"/>
  <c r="AC15" i="32"/>
  <c r="AD15" i="32"/>
  <c r="AE15" i="32"/>
  <c r="AF15" i="32"/>
  <c r="AG15" i="32"/>
  <c r="AH15" i="32"/>
  <c r="AI15" i="32"/>
  <c r="AJ15" i="32"/>
  <c r="AK15" i="32"/>
  <c r="AL15" i="32"/>
  <c r="AM15" i="32"/>
  <c r="AN15" i="32"/>
  <c r="AO15" i="32"/>
  <c r="AP15" i="32"/>
  <c r="AQ15" i="32"/>
  <c r="AR15" i="32"/>
  <c r="AS15" i="32"/>
  <c r="AT15" i="32"/>
  <c r="AU15" i="32"/>
  <c r="AV15" i="32"/>
  <c r="AW15" i="32"/>
  <c r="AX15" i="32"/>
  <c r="AY15" i="32"/>
  <c r="AZ15" i="32"/>
  <c r="BA15" i="32"/>
  <c r="BB15" i="32"/>
  <c r="BC15" i="32"/>
  <c r="F16" i="32"/>
  <c r="G16" i="32"/>
  <c r="H16" i="32"/>
  <c r="I16" i="32"/>
  <c r="J16" i="32"/>
  <c r="K16" i="32"/>
  <c r="L16" i="32"/>
  <c r="M16" i="32"/>
  <c r="N16" i="32"/>
  <c r="O16" i="32"/>
  <c r="P16" i="32"/>
  <c r="Q16" i="32"/>
  <c r="R16" i="32"/>
  <c r="S16" i="32"/>
  <c r="T16" i="32"/>
  <c r="U16" i="32"/>
  <c r="V16" i="32"/>
  <c r="W16" i="32"/>
  <c r="X16" i="32"/>
  <c r="Y16" i="32"/>
  <c r="Z16" i="32"/>
  <c r="AA16" i="32"/>
  <c r="AB16" i="32"/>
  <c r="AC16" i="32"/>
  <c r="AD16" i="32"/>
  <c r="AE16" i="32"/>
  <c r="AF16" i="32"/>
  <c r="AG16" i="32"/>
  <c r="AH16" i="32"/>
  <c r="AI16" i="32"/>
  <c r="AJ16" i="32"/>
  <c r="AK16" i="32"/>
  <c r="AL16" i="32"/>
  <c r="AM16" i="32"/>
  <c r="AN16" i="32"/>
  <c r="AO16" i="32"/>
  <c r="AP16" i="32"/>
  <c r="AQ16" i="32"/>
  <c r="AR16" i="32"/>
  <c r="AS16" i="32"/>
  <c r="AT16" i="32"/>
  <c r="AU16" i="32"/>
  <c r="AV16" i="32"/>
  <c r="AW16" i="32"/>
  <c r="AX16" i="32"/>
  <c r="AY16" i="32"/>
  <c r="AZ16" i="32"/>
  <c r="BA16" i="32"/>
  <c r="BB16" i="32"/>
  <c r="BC16" i="32"/>
  <c r="B16" i="32"/>
  <c r="D34" i="32" s="1"/>
  <c r="C16" i="32"/>
  <c r="E16" i="32" s="1"/>
  <c r="D25" i="32"/>
  <c r="K34" i="31"/>
  <c r="L34" i="31"/>
  <c r="M34" i="31"/>
  <c r="M25" i="31"/>
  <c r="N25" i="31"/>
  <c r="O25" i="31"/>
  <c r="B16" i="31"/>
  <c r="I16" i="31" s="1"/>
  <c r="C16" i="31"/>
  <c r="J16" i="31" s="1"/>
  <c r="D16" i="31"/>
  <c r="K16" i="31" s="1"/>
  <c r="E16" i="31"/>
  <c r="L16" i="31" s="1"/>
  <c r="F16" i="31"/>
  <c r="M16" i="31" s="1"/>
  <c r="G16" i="31"/>
  <c r="N34" i="31" s="1"/>
  <c r="H16" i="31"/>
  <c r="O34" i="31" s="1"/>
  <c r="N16" i="31"/>
  <c r="I34" i="31" l="1"/>
  <c r="O16" i="31"/>
  <c r="L25" i="31"/>
  <c r="K25" i="31"/>
  <c r="J25" i="31"/>
  <c r="I25" i="31"/>
  <c r="J34" i="31"/>
  <c r="D16" i="32"/>
  <c r="E34" i="32"/>
  <c r="E25" i="32"/>
  <c r="B16" i="53"/>
  <c r="C16" i="53" s="1"/>
  <c r="F16" i="53"/>
  <c r="G16" i="53"/>
  <c r="H16" i="53"/>
  <c r="I16" i="53"/>
  <c r="J16" i="53"/>
  <c r="K16" i="53"/>
  <c r="O16" i="53"/>
  <c r="B16" i="52"/>
  <c r="C16" i="52"/>
  <c r="D16" i="52"/>
  <c r="E16" i="52"/>
  <c r="F16" i="52"/>
  <c r="G16" i="52"/>
  <c r="H16" i="52"/>
  <c r="Q16" i="49"/>
  <c r="R16" i="49"/>
  <c r="S16" i="49"/>
  <c r="T16" i="49"/>
  <c r="U16" i="49"/>
  <c r="V16" i="49"/>
  <c r="W16" i="49"/>
  <c r="X16" i="49"/>
  <c r="Y16" i="49"/>
  <c r="BM34" i="28"/>
  <c r="AT34" i="28"/>
  <c r="AS34" i="28"/>
  <c r="AN34" i="28"/>
  <c r="AM34" i="28"/>
  <c r="AD34" i="28"/>
  <c r="C25" i="28"/>
  <c r="AB11" i="16"/>
  <c r="AB12" i="16"/>
  <c r="AB13" i="16"/>
  <c r="AB14" i="16"/>
  <c r="AB15" i="16"/>
  <c r="AB16" i="16"/>
  <c r="AB10" i="16"/>
  <c r="D16" i="53" l="1"/>
  <c r="C25" i="53"/>
  <c r="C34" i="53"/>
  <c r="B16" i="29"/>
  <c r="C16" i="29"/>
  <c r="D16" i="29"/>
  <c r="E16" i="29"/>
  <c r="F16" i="29"/>
  <c r="G16" i="29"/>
  <c r="H16" i="29"/>
  <c r="I16" i="29"/>
  <c r="J16" i="29"/>
  <c r="K16" i="29"/>
  <c r="L16" i="29"/>
  <c r="M16" i="29"/>
  <c r="N16" i="29"/>
  <c r="O16" i="29"/>
  <c r="P16" i="29"/>
  <c r="Q16" i="29"/>
  <c r="R16" i="29"/>
  <c r="S16" i="29"/>
  <c r="T16" i="29"/>
  <c r="U16" i="29"/>
  <c r="V16" i="29"/>
  <c r="W16" i="29"/>
  <c r="X16" i="29"/>
  <c r="Y16" i="29"/>
  <c r="Z16" i="29"/>
  <c r="AA16" i="29"/>
  <c r="AB16" i="29"/>
  <c r="AC16" i="29"/>
  <c r="B16" i="30"/>
  <c r="C16" i="30"/>
  <c r="D16" i="30"/>
  <c r="E16" i="30"/>
  <c r="F16" i="30"/>
  <c r="G16" i="30"/>
  <c r="H16" i="30"/>
  <c r="I16" i="30"/>
  <c r="J16" i="30"/>
  <c r="K16" i="30"/>
  <c r="L16" i="30"/>
  <c r="M16" i="30"/>
  <c r="N16" i="30"/>
  <c r="O16" i="30"/>
  <c r="P16" i="30"/>
  <c r="Q16" i="30"/>
  <c r="B16" i="66"/>
  <c r="C16" i="66"/>
  <c r="D16" i="66"/>
  <c r="E16" i="66"/>
  <c r="F16" i="66"/>
  <c r="G16" i="66"/>
  <c r="H16" i="66"/>
  <c r="I16" i="66"/>
  <c r="J16" i="66"/>
  <c r="K16" i="66"/>
  <c r="C16" i="65"/>
  <c r="D16" i="65"/>
  <c r="E16" i="65"/>
  <c r="F16" i="65"/>
  <c r="G16" i="65"/>
  <c r="H16" i="65"/>
  <c r="I16" i="65"/>
  <c r="J16" i="65"/>
  <c r="K16" i="65"/>
  <c r="L16" i="65"/>
  <c r="M16" i="65"/>
  <c r="N16" i="65"/>
  <c r="O16" i="65"/>
  <c r="P16" i="65"/>
  <c r="Q16" i="65"/>
  <c r="B25" i="65"/>
  <c r="B16" i="65" s="1"/>
  <c r="I25" i="65"/>
  <c r="C16" i="63"/>
  <c r="D16" i="63"/>
  <c r="E16" i="63"/>
  <c r="F16" i="63"/>
  <c r="G16" i="63"/>
  <c r="H16" i="63"/>
  <c r="I16" i="63"/>
  <c r="J16" i="63"/>
  <c r="K16" i="63"/>
  <c r="L16" i="63"/>
  <c r="M16" i="63"/>
  <c r="N16" i="63"/>
  <c r="O16" i="63"/>
  <c r="P16" i="63"/>
  <c r="Q16" i="63"/>
  <c r="R16" i="63"/>
  <c r="S16" i="63"/>
  <c r="T16" i="63"/>
  <c r="U16" i="63"/>
  <c r="V16" i="63"/>
  <c r="W16" i="63"/>
  <c r="X16" i="63"/>
  <c r="Y16" i="63"/>
  <c r="B25" i="63"/>
  <c r="B16" i="63" s="1"/>
  <c r="B16" i="62"/>
  <c r="C16" i="62"/>
  <c r="D16" i="62"/>
  <c r="E16" i="62"/>
  <c r="F16" i="62"/>
  <c r="G16" i="62"/>
  <c r="H16" i="62"/>
  <c r="I16" i="62"/>
  <c r="J16" i="62"/>
  <c r="K16" i="62"/>
  <c r="L16" i="62"/>
  <c r="M16" i="62"/>
  <c r="B16" i="61"/>
  <c r="C16" i="61"/>
  <c r="E16" i="61"/>
  <c r="B16" i="60"/>
  <c r="C16" i="60"/>
  <c r="D16" i="60"/>
  <c r="E16" i="60"/>
  <c r="F16" i="60"/>
  <c r="H16" i="60"/>
  <c r="I16" i="60"/>
  <c r="J16" i="60"/>
  <c r="K16" i="60"/>
  <c r="L16" i="60"/>
  <c r="M16" i="60"/>
  <c r="N16" i="60"/>
  <c r="O16" i="60"/>
  <c r="P16" i="60"/>
  <c r="Q16" i="60"/>
  <c r="R16" i="60"/>
  <c r="S16" i="60"/>
  <c r="B16" i="59"/>
  <c r="C16" i="59"/>
  <c r="E16" i="59"/>
  <c r="F16" i="59"/>
  <c r="G16" i="59"/>
  <c r="H16" i="59"/>
  <c r="I16" i="59"/>
  <c r="J16" i="59"/>
  <c r="K16" i="59"/>
  <c r="L16" i="59"/>
  <c r="D25" i="59"/>
  <c r="D16" i="59" s="1"/>
  <c r="B16" i="55"/>
  <c r="C16" i="55"/>
  <c r="D16" i="55"/>
  <c r="E16" i="55"/>
  <c r="F16" i="55"/>
  <c r="G16" i="55"/>
  <c r="H16" i="55"/>
  <c r="I16" i="55"/>
  <c r="J16" i="55"/>
  <c r="K16" i="55"/>
  <c r="L16" i="55"/>
  <c r="M16" i="55"/>
  <c r="N16" i="55"/>
  <c r="B16" i="54"/>
  <c r="C16" i="54"/>
  <c r="D16" i="54"/>
  <c r="E16" i="54"/>
  <c r="F16" i="54"/>
  <c r="G16" i="54"/>
  <c r="H16" i="54"/>
  <c r="I16" i="54"/>
  <c r="J16" i="54"/>
  <c r="K16" i="54"/>
  <c r="L16" i="54"/>
  <c r="M16" i="54"/>
  <c r="N16" i="54"/>
  <c r="O16" i="54"/>
  <c r="P16" i="54"/>
  <c r="Q16" i="54"/>
  <c r="R16" i="54"/>
  <c r="S16" i="54"/>
  <c r="T16" i="54"/>
  <c r="U16" i="54"/>
  <c r="B16" i="51"/>
  <c r="C16" i="51"/>
  <c r="D16" i="51"/>
  <c r="E16" i="51"/>
  <c r="F16" i="51"/>
  <c r="G16" i="51"/>
  <c r="H16" i="51"/>
  <c r="I16" i="51"/>
  <c r="S16" i="50"/>
  <c r="T16" i="50"/>
  <c r="U16" i="50"/>
  <c r="V16" i="50"/>
  <c r="W16" i="50"/>
  <c r="G16" i="50"/>
  <c r="H16" i="50"/>
  <c r="I16" i="50"/>
  <c r="J16" i="50"/>
  <c r="K16" i="50"/>
  <c r="L16" i="50"/>
  <c r="M16" i="50"/>
  <c r="N16" i="50"/>
  <c r="O16" i="50"/>
  <c r="P16" i="50"/>
  <c r="Q16" i="50"/>
  <c r="R16" i="50"/>
  <c r="B16" i="50"/>
  <c r="C16" i="50"/>
  <c r="D16" i="50"/>
  <c r="E16" i="50"/>
  <c r="F16" i="50"/>
  <c r="B25" i="49"/>
  <c r="D16" i="49"/>
  <c r="E16" i="49"/>
  <c r="F16" i="49"/>
  <c r="G16" i="49"/>
  <c r="H16" i="49"/>
  <c r="I16" i="49"/>
  <c r="J16" i="49"/>
  <c r="K16" i="49"/>
  <c r="L16" i="49"/>
  <c r="M16" i="49"/>
  <c r="N16" i="49"/>
  <c r="O16" i="49"/>
  <c r="P16" i="49"/>
  <c r="B16" i="48"/>
  <c r="C16" i="48" s="1"/>
  <c r="F16" i="48"/>
  <c r="G16" i="48"/>
  <c r="D16" i="48" s="1"/>
  <c r="H16" i="48"/>
  <c r="I16" i="48"/>
  <c r="J16" i="48"/>
  <c r="K16" i="48"/>
  <c r="L16" i="48"/>
  <c r="M16" i="48"/>
  <c r="N16" i="48"/>
  <c r="O16" i="48"/>
  <c r="D25" i="48"/>
  <c r="B16" i="47"/>
  <c r="C16" i="47"/>
  <c r="D16" i="47"/>
  <c r="E16" i="47"/>
  <c r="F16" i="47"/>
  <c r="G16" i="47"/>
  <c r="H16" i="47"/>
  <c r="I16" i="47"/>
  <c r="J16" i="47"/>
  <c r="K16" i="47"/>
  <c r="L16" i="47"/>
  <c r="M16" i="47"/>
  <c r="N16" i="47"/>
  <c r="O16" i="47"/>
  <c r="P16" i="47"/>
  <c r="Q16" i="47"/>
  <c r="R16" i="47"/>
  <c r="S16" i="47"/>
  <c r="T16" i="47"/>
  <c r="U16" i="47"/>
  <c r="V16" i="47"/>
  <c r="W16" i="47"/>
  <c r="X16" i="47"/>
  <c r="Y16" i="47"/>
  <c r="Z16" i="47"/>
  <c r="AA16" i="47"/>
  <c r="K25" i="46"/>
  <c r="K16" i="46" s="1"/>
  <c r="B16" i="44"/>
  <c r="C16" i="44"/>
  <c r="D16" i="44"/>
  <c r="E16" i="44"/>
  <c r="F16" i="44"/>
  <c r="G16" i="44"/>
  <c r="H16" i="44"/>
  <c r="I16" i="44"/>
  <c r="J16" i="44"/>
  <c r="K16" i="44"/>
  <c r="L16" i="44"/>
  <c r="M16" i="44"/>
  <c r="N16" i="44"/>
  <c r="O16" i="44"/>
  <c r="P16" i="44"/>
  <c r="Q16" i="44"/>
  <c r="R16" i="44"/>
  <c r="S16" i="44"/>
  <c r="T16" i="44"/>
  <c r="U16" i="44"/>
  <c r="V16" i="44"/>
  <c r="W16" i="44"/>
  <c r="X16" i="44"/>
  <c r="Q16" i="43"/>
  <c r="R16" i="43"/>
  <c r="S16" i="43"/>
  <c r="U16" i="43"/>
  <c r="V16" i="43"/>
  <c r="W16" i="43"/>
  <c r="X16" i="43"/>
  <c r="B16" i="43"/>
  <c r="C16" i="43"/>
  <c r="D16" i="43" s="1"/>
  <c r="E16" i="43"/>
  <c r="F16" i="43"/>
  <c r="G16" i="43"/>
  <c r="H16" i="43"/>
  <c r="I16" i="43"/>
  <c r="J16" i="43" s="1"/>
  <c r="M16" i="43"/>
  <c r="N16" i="43"/>
  <c r="P16" i="43"/>
  <c r="L25" i="43"/>
  <c r="L16" i="43" s="1"/>
  <c r="K25" i="43"/>
  <c r="K16" i="43" s="1"/>
  <c r="F16" i="42"/>
  <c r="G16" i="42"/>
  <c r="H16" i="42"/>
  <c r="I16" i="42"/>
  <c r="J16" i="42"/>
  <c r="K16" i="42"/>
  <c r="L16" i="42"/>
  <c r="M16" i="42"/>
  <c r="N16" i="42"/>
  <c r="O16" i="42"/>
  <c r="P16" i="42"/>
  <c r="Q16" i="42"/>
  <c r="R16" i="42"/>
  <c r="S16" i="42"/>
  <c r="T16" i="42"/>
  <c r="U16" i="42"/>
  <c r="V16" i="42"/>
  <c r="W16" i="42"/>
  <c r="X16" i="42"/>
  <c r="Y16" i="42"/>
  <c r="Z16" i="42"/>
  <c r="AA16" i="42"/>
  <c r="AB16" i="42"/>
  <c r="AC16" i="42" s="1"/>
  <c r="B16" i="42"/>
  <c r="C16" i="42"/>
  <c r="D16" i="42"/>
  <c r="E16" i="42"/>
  <c r="B16" i="41"/>
  <c r="C16" i="41"/>
  <c r="D16" i="41"/>
  <c r="E16" i="41"/>
  <c r="F16" i="41"/>
  <c r="G16" i="41"/>
  <c r="H16" i="41"/>
  <c r="I16" i="41"/>
  <c r="J16" i="41"/>
  <c r="K16" i="41"/>
  <c r="L16" i="41"/>
  <c r="M16" i="41"/>
  <c r="N16" i="41"/>
  <c r="O16" i="41"/>
  <c r="P16" i="41"/>
  <c r="Q16" i="41"/>
  <c r="H16" i="40"/>
  <c r="I16" i="40"/>
  <c r="J16" i="40"/>
  <c r="K16" i="40"/>
  <c r="C34" i="40"/>
  <c r="B16" i="40"/>
  <c r="C16" i="40" s="1"/>
  <c r="D16" i="39"/>
  <c r="E16" i="39"/>
  <c r="F16" i="39"/>
  <c r="G16" i="39"/>
  <c r="H16" i="39"/>
  <c r="I16" i="39"/>
  <c r="J16" i="39"/>
  <c r="K16" i="39"/>
  <c r="L16" i="39"/>
  <c r="M16" i="39"/>
  <c r="N16" i="39"/>
  <c r="O16" i="39"/>
  <c r="P16" i="39"/>
  <c r="Q16" i="39"/>
  <c r="R16" i="39"/>
  <c r="S16" i="39"/>
  <c r="T16" i="39"/>
  <c r="U16" i="39"/>
  <c r="V16" i="39"/>
  <c r="W16" i="39"/>
  <c r="D16" i="38"/>
  <c r="E16" i="38"/>
  <c r="F16" i="38"/>
  <c r="B16" i="38"/>
  <c r="C25" i="38" s="1"/>
  <c r="F25" i="33"/>
  <c r="F16" i="33" s="1"/>
  <c r="L25" i="33" s="1"/>
  <c r="G25" i="33"/>
  <c r="G16" i="33"/>
  <c r="M25" i="33" s="1"/>
  <c r="B16" i="33"/>
  <c r="H34" i="33" s="1"/>
  <c r="C16" i="33"/>
  <c r="I25" i="33" s="1"/>
  <c r="D16" i="33"/>
  <c r="J16" i="33" s="1"/>
  <c r="E16" i="33"/>
  <c r="K16" i="33" s="1"/>
  <c r="O16" i="43" l="1"/>
  <c r="M16" i="33"/>
  <c r="E16" i="53"/>
  <c r="E34" i="53"/>
  <c r="E25" i="53"/>
  <c r="E25" i="48"/>
  <c r="C25" i="48"/>
  <c r="C34" i="48"/>
  <c r="L16" i="33"/>
  <c r="D16" i="61"/>
  <c r="T16" i="43"/>
  <c r="E16" i="48"/>
  <c r="C16" i="38"/>
  <c r="C25" i="40"/>
  <c r="K25" i="33"/>
  <c r="J25" i="33"/>
  <c r="F16" i="61"/>
  <c r="H25" i="33"/>
  <c r="H16" i="33"/>
  <c r="I16" i="33"/>
  <c r="B16" i="27" l="1"/>
  <c r="D16" i="27"/>
  <c r="F16" i="27"/>
  <c r="G16" i="27"/>
  <c r="C16" i="22"/>
  <c r="D16" i="22"/>
  <c r="E16" i="22"/>
  <c r="B16" i="22"/>
  <c r="L34" i="26"/>
  <c r="M34" i="26"/>
  <c r="N34" i="26"/>
  <c r="O34" i="26"/>
  <c r="P34" i="26"/>
  <c r="Q34" i="26"/>
  <c r="R34" i="26"/>
  <c r="S34" i="26"/>
  <c r="T34" i="26"/>
  <c r="L25" i="26"/>
  <c r="M25" i="26"/>
  <c r="N25" i="26"/>
  <c r="O25" i="26"/>
  <c r="P25" i="26"/>
  <c r="Q25" i="26"/>
  <c r="R25" i="26"/>
  <c r="S25" i="26"/>
  <c r="T25" i="26"/>
  <c r="B16" i="26"/>
  <c r="C16" i="26"/>
  <c r="L16" i="26" s="1"/>
  <c r="D16" i="26"/>
  <c r="M16" i="26" s="1"/>
  <c r="E16" i="26"/>
  <c r="N16" i="26" s="1"/>
  <c r="F16" i="26"/>
  <c r="O16" i="26" s="1"/>
  <c r="G16" i="26"/>
  <c r="P16" i="26" s="1"/>
  <c r="H16" i="26"/>
  <c r="Q16" i="26" s="1"/>
  <c r="I16" i="26"/>
  <c r="R16" i="26" s="1"/>
  <c r="J16" i="26"/>
  <c r="K16" i="26"/>
  <c r="T16" i="26" s="1"/>
  <c r="B10" i="20"/>
  <c r="C10" i="20"/>
  <c r="D10" i="20"/>
  <c r="E10" i="20"/>
  <c r="F10" i="20"/>
  <c r="G10" i="20"/>
  <c r="H10" i="20"/>
  <c r="I10" i="20"/>
  <c r="R10" i="20" s="1"/>
  <c r="J10" i="20"/>
  <c r="S10" i="20" s="1"/>
  <c r="K10" i="20"/>
  <c r="B11" i="20"/>
  <c r="C11" i="20"/>
  <c r="D11" i="20"/>
  <c r="M11" i="20" s="1"/>
  <c r="E11" i="20"/>
  <c r="F11" i="20"/>
  <c r="G11" i="20"/>
  <c r="H11" i="20"/>
  <c r="I11" i="20"/>
  <c r="J11" i="20"/>
  <c r="K11" i="20"/>
  <c r="T11" i="20" s="1"/>
  <c r="B12" i="20"/>
  <c r="C12" i="20"/>
  <c r="L12" i="20" s="1"/>
  <c r="D12" i="20"/>
  <c r="E12" i="20"/>
  <c r="F12" i="20"/>
  <c r="G12" i="20"/>
  <c r="H12" i="20"/>
  <c r="I12" i="20"/>
  <c r="J12" i="20"/>
  <c r="K12" i="20"/>
  <c r="T12" i="20"/>
  <c r="B13" i="20"/>
  <c r="C13" i="20"/>
  <c r="L13" i="20" s="1"/>
  <c r="D13" i="20"/>
  <c r="E13" i="20"/>
  <c r="F13" i="20"/>
  <c r="G13" i="20"/>
  <c r="H13" i="20"/>
  <c r="I13" i="20"/>
  <c r="J13" i="20"/>
  <c r="K13" i="20"/>
  <c r="Q13" i="20"/>
  <c r="B14" i="20"/>
  <c r="N14" i="20" s="1"/>
  <c r="C14" i="20"/>
  <c r="D14" i="20"/>
  <c r="E14" i="20"/>
  <c r="F14" i="20"/>
  <c r="G14" i="20"/>
  <c r="H14" i="20"/>
  <c r="I14" i="20"/>
  <c r="J14" i="20"/>
  <c r="K14" i="20"/>
  <c r="B15" i="20"/>
  <c r="C15" i="20"/>
  <c r="D15" i="20"/>
  <c r="E15" i="20"/>
  <c r="F15" i="20"/>
  <c r="G15" i="20"/>
  <c r="H15" i="20"/>
  <c r="I15" i="20"/>
  <c r="J15" i="20"/>
  <c r="K15" i="20"/>
  <c r="B16" i="20"/>
  <c r="C16" i="20"/>
  <c r="D16" i="20"/>
  <c r="M16" i="20" s="1"/>
  <c r="E16" i="20"/>
  <c r="F16" i="20"/>
  <c r="G16" i="20"/>
  <c r="P16" i="20" s="1"/>
  <c r="H16" i="20"/>
  <c r="Q16" i="20" s="1"/>
  <c r="I16" i="20"/>
  <c r="R16" i="20" s="1"/>
  <c r="J16" i="20"/>
  <c r="S16" i="20" s="1"/>
  <c r="K16" i="20"/>
  <c r="L19" i="20"/>
  <c r="M19" i="20"/>
  <c r="N19" i="20"/>
  <c r="O19" i="20"/>
  <c r="P19" i="20"/>
  <c r="Q19" i="20"/>
  <c r="R19" i="20"/>
  <c r="S19" i="20"/>
  <c r="T19" i="20"/>
  <c r="L20" i="20"/>
  <c r="M20" i="20"/>
  <c r="N20" i="20"/>
  <c r="O20" i="20"/>
  <c r="P20" i="20"/>
  <c r="Q20" i="20"/>
  <c r="R20" i="20"/>
  <c r="S20" i="20"/>
  <c r="T20" i="20"/>
  <c r="L21" i="20"/>
  <c r="M21" i="20"/>
  <c r="N21" i="20"/>
  <c r="O21" i="20"/>
  <c r="P21" i="20"/>
  <c r="Q21" i="20"/>
  <c r="R21" i="20"/>
  <c r="S21" i="20"/>
  <c r="T21" i="20"/>
  <c r="L22" i="20"/>
  <c r="M22" i="20"/>
  <c r="N22" i="20"/>
  <c r="O22" i="20"/>
  <c r="P22" i="20"/>
  <c r="Q22" i="20"/>
  <c r="R22" i="20"/>
  <c r="S22" i="20"/>
  <c r="T22" i="20"/>
  <c r="L23" i="20"/>
  <c r="M23" i="20"/>
  <c r="N23" i="20"/>
  <c r="O23" i="20"/>
  <c r="P23" i="20"/>
  <c r="Q23" i="20"/>
  <c r="R23" i="20"/>
  <c r="S23" i="20"/>
  <c r="T23" i="20"/>
  <c r="L24" i="20"/>
  <c r="M24" i="20"/>
  <c r="N24" i="20"/>
  <c r="O24" i="20"/>
  <c r="P24" i="20"/>
  <c r="Q24" i="20"/>
  <c r="R24" i="20"/>
  <c r="S24" i="20"/>
  <c r="T24" i="20"/>
  <c r="L25" i="20"/>
  <c r="M25" i="20"/>
  <c r="N25" i="20"/>
  <c r="O25" i="20"/>
  <c r="P25" i="20"/>
  <c r="Q25" i="20"/>
  <c r="R25" i="20"/>
  <c r="S25" i="20"/>
  <c r="T25" i="20"/>
  <c r="L28" i="20"/>
  <c r="M28" i="20"/>
  <c r="N28" i="20"/>
  <c r="O28" i="20"/>
  <c r="P28" i="20"/>
  <c r="Q28" i="20"/>
  <c r="R28" i="20"/>
  <c r="S28" i="20"/>
  <c r="T28" i="20"/>
  <c r="L29" i="20"/>
  <c r="M29" i="20"/>
  <c r="N29" i="20"/>
  <c r="O29" i="20"/>
  <c r="P29" i="20"/>
  <c r="Q29" i="20"/>
  <c r="R29" i="20"/>
  <c r="S29" i="20"/>
  <c r="T29" i="20"/>
  <c r="L30" i="20"/>
  <c r="M30" i="20"/>
  <c r="N30" i="20"/>
  <c r="O30" i="20"/>
  <c r="P30" i="20"/>
  <c r="Q30" i="20"/>
  <c r="R30" i="20"/>
  <c r="S30" i="20"/>
  <c r="T30" i="20"/>
  <c r="L31" i="20"/>
  <c r="M31" i="20"/>
  <c r="N31" i="20"/>
  <c r="O31" i="20"/>
  <c r="P31" i="20"/>
  <c r="Q31" i="20"/>
  <c r="R31" i="20"/>
  <c r="S31" i="20"/>
  <c r="T31" i="20"/>
  <c r="L32" i="20"/>
  <c r="M32" i="20"/>
  <c r="N32" i="20"/>
  <c r="O32" i="20"/>
  <c r="P32" i="20"/>
  <c r="Q32" i="20"/>
  <c r="R32" i="20"/>
  <c r="S32" i="20"/>
  <c r="T32" i="20"/>
  <c r="L33" i="20"/>
  <c r="M33" i="20"/>
  <c r="N33" i="20"/>
  <c r="O33" i="20"/>
  <c r="P33" i="20"/>
  <c r="Q33" i="20"/>
  <c r="R33" i="20"/>
  <c r="S33" i="20"/>
  <c r="T33" i="20"/>
  <c r="C25" i="25"/>
  <c r="D25" i="25"/>
  <c r="E25" i="25"/>
  <c r="F25" i="25" s="1"/>
  <c r="G25" i="25"/>
  <c r="H25" i="25" s="1"/>
  <c r="B16" i="25"/>
  <c r="C16" i="25"/>
  <c r="D16" i="25" s="1"/>
  <c r="E16" i="25"/>
  <c r="F16" i="25" s="1"/>
  <c r="I16" i="25"/>
  <c r="J16" i="25"/>
  <c r="K16" i="25"/>
  <c r="L16" i="25"/>
  <c r="M16" i="25"/>
  <c r="N16" i="25"/>
  <c r="O16" i="25"/>
  <c r="Q16" i="25"/>
  <c r="R16" i="25"/>
  <c r="S16" i="25"/>
  <c r="T16" i="25"/>
  <c r="U16" i="25"/>
  <c r="V16" i="25"/>
  <c r="W16" i="25"/>
  <c r="X16" i="25"/>
  <c r="Y16" i="25"/>
  <c r="Z16" i="25"/>
  <c r="AA16" i="25"/>
  <c r="AB16" i="25"/>
  <c r="Q16" i="18"/>
  <c r="R16" i="18"/>
  <c r="S16" i="18"/>
  <c r="T16" i="18"/>
  <c r="U16" i="18"/>
  <c r="V16" i="18"/>
  <c r="W16" i="18"/>
  <c r="X16" i="18"/>
  <c r="Y16" i="18"/>
  <c r="Z16" i="18"/>
  <c r="AA16" i="18"/>
  <c r="AB16" i="18"/>
  <c r="B16" i="18"/>
  <c r="D16" i="18" s="1"/>
  <c r="C16" i="18"/>
  <c r="I16" i="18"/>
  <c r="J16" i="18"/>
  <c r="K16" i="18"/>
  <c r="L16" i="18"/>
  <c r="M16" i="18"/>
  <c r="N16" i="18"/>
  <c r="O16" i="18"/>
  <c r="C25" i="18"/>
  <c r="D25" i="18"/>
  <c r="E25" i="18"/>
  <c r="F25" i="18" s="1"/>
  <c r="G25" i="18"/>
  <c r="H25" i="18" s="1"/>
  <c r="T13" i="20" l="1"/>
  <c r="S13" i="20"/>
  <c r="N16" i="20"/>
  <c r="R13" i="20"/>
  <c r="P13" i="20"/>
  <c r="P12" i="20"/>
  <c r="P14" i="20"/>
  <c r="O13" i="20"/>
  <c r="O12" i="20"/>
  <c r="O10" i="20"/>
  <c r="N13" i="20"/>
  <c r="N12" i="20"/>
  <c r="M13" i="20"/>
  <c r="M12" i="20"/>
  <c r="R11" i="20"/>
  <c r="S16" i="26"/>
  <c r="O14" i="20"/>
  <c r="O16" i="20"/>
  <c r="M15" i="20"/>
  <c r="M14" i="20"/>
  <c r="N10" i="20"/>
  <c r="T10" i="20"/>
  <c r="P15" i="20"/>
  <c r="S12" i="20"/>
  <c r="R14" i="20"/>
  <c r="R12" i="20"/>
  <c r="T16" i="20"/>
  <c r="Q12" i="20"/>
  <c r="N15" i="20"/>
  <c r="T14" i="20"/>
  <c r="L14" i="20"/>
  <c r="O11" i="20"/>
  <c r="O15" i="20"/>
  <c r="Q11" i="20"/>
  <c r="T15" i="20"/>
  <c r="R15" i="20"/>
  <c r="Q15" i="20"/>
  <c r="S14" i="20"/>
  <c r="P11" i="20"/>
  <c r="Q14" i="20"/>
  <c r="N11" i="20"/>
  <c r="S11" i="20"/>
  <c r="L16" i="20"/>
  <c r="L15" i="20"/>
  <c r="L11" i="20"/>
  <c r="M10" i="20"/>
  <c r="L10" i="20"/>
  <c r="S15" i="20"/>
  <c r="Q10" i="20"/>
  <c r="P10" i="20"/>
  <c r="Q34" i="13" l="1"/>
  <c r="P34" i="13" s="1"/>
  <c r="I32" i="59" l="1"/>
  <c r="I33" i="59"/>
  <c r="K28" i="57" l="1"/>
  <c r="K29" i="57"/>
  <c r="C34" i="49" l="1"/>
  <c r="B34" i="49" l="1"/>
  <c r="B16" i="49" s="1"/>
  <c r="C16" i="49"/>
  <c r="D34" i="48"/>
  <c r="E34" i="48" s="1"/>
  <c r="L34" i="40" l="1"/>
  <c r="C34" i="39" l="1"/>
  <c r="C16" i="39" s="1"/>
  <c r="B34" i="39"/>
  <c r="B16" i="39" s="1"/>
  <c r="C34" i="38" l="1"/>
  <c r="D33" i="35" l="1"/>
  <c r="I34" i="33" l="1"/>
  <c r="J34" i="33"/>
  <c r="K34" i="33"/>
  <c r="L34" i="33"/>
  <c r="M34" i="33"/>
  <c r="G34" i="25" l="1"/>
  <c r="F34" i="25"/>
  <c r="D34" i="25"/>
  <c r="E34" i="18"/>
  <c r="D34" i="18"/>
  <c r="G34" i="18"/>
  <c r="H34" i="18" l="1"/>
  <c r="G16" i="18"/>
  <c r="H16" i="18" s="1"/>
  <c r="F34" i="18"/>
  <c r="E16" i="18"/>
  <c r="F16" i="18" s="1"/>
  <c r="H34" i="25"/>
  <c r="G16" i="25"/>
  <c r="H16" i="25" s="1"/>
  <c r="T34" i="28"/>
  <c r="S34" i="28"/>
  <c r="W33" i="49" l="1"/>
  <c r="W32" i="49"/>
  <c r="W31" i="49"/>
  <c r="W30" i="49"/>
  <c r="W29" i="49"/>
  <c r="W28" i="49"/>
  <c r="X28" i="49"/>
  <c r="Y28" i="49"/>
  <c r="X29" i="49"/>
  <c r="Y29" i="49"/>
  <c r="X30" i="49"/>
  <c r="Y30" i="49"/>
  <c r="X31" i="49"/>
  <c r="Y31" i="49"/>
  <c r="X32" i="49"/>
  <c r="Y32" i="49"/>
  <c r="X33" i="49"/>
  <c r="Y33" i="49"/>
  <c r="V33" i="49"/>
  <c r="V32" i="49"/>
  <c r="V31" i="49"/>
  <c r="V30" i="49"/>
  <c r="V29" i="49"/>
  <c r="V28" i="49"/>
  <c r="Q33" i="49"/>
  <c r="Q32" i="49"/>
  <c r="Q31" i="49"/>
  <c r="Q30" i="49"/>
  <c r="Q29" i="49"/>
  <c r="Q28" i="49"/>
  <c r="U33" i="49"/>
  <c r="U32" i="49"/>
  <c r="U31" i="49"/>
  <c r="U30" i="49"/>
  <c r="U29" i="49"/>
  <c r="U28" i="49"/>
  <c r="T33" i="49"/>
  <c r="T32" i="49"/>
  <c r="T31" i="49"/>
  <c r="T30" i="49"/>
  <c r="T29" i="49"/>
  <c r="T28" i="49"/>
  <c r="S33" i="49"/>
  <c r="S32" i="49"/>
  <c r="S31" i="49"/>
  <c r="S30" i="49"/>
  <c r="S29" i="49"/>
  <c r="S28" i="49"/>
  <c r="R33" i="49"/>
  <c r="R32" i="49"/>
  <c r="R31" i="49"/>
  <c r="R30" i="49"/>
  <c r="R29" i="49"/>
  <c r="R28" i="49"/>
  <c r="BE25" i="28"/>
  <c r="BE16" i="28" s="1"/>
  <c r="BE24" i="28"/>
  <c r="BE23" i="28"/>
  <c r="BE22" i="28"/>
  <c r="BE21" i="28"/>
  <c r="BE20" i="28"/>
  <c r="BE19" i="28"/>
  <c r="BD25" i="28"/>
  <c r="BD16" i="28" s="1"/>
  <c r="BD24" i="28"/>
  <c r="BD23" i="28"/>
  <c r="BD22" i="28"/>
  <c r="BD21" i="28"/>
  <c r="BD20" i="28"/>
  <c r="BD19" i="28"/>
  <c r="AT24" i="28"/>
  <c r="AS24" i="28"/>
  <c r="AT23" i="28"/>
  <c r="AS23" i="28"/>
  <c r="AT22" i="28"/>
  <c r="AS22" i="28"/>
  <c r="AT21" i="28"/>
  <c r="AS21" i="28"/>
  <c r="AT20" i="28"/>
  <c r="AS20" i="28"/>
  <c r="AT19" i="28"/>
  <c r="AS19" i="28"/>
  <c r="AT25" i="28"/>
  <c r="AT16" i="28" s="1"/>
  <c r="AS25" i="28"/>
  <c r="AS16" i="28" s="1"/>
  <c r="AR25" i="28"/>
  <c r="AR16" i="28" s="1"/>
  <c r="AQ25" i="28"/>
  <c r="AQ16" i="28" s="1"/>
  <c r="AP25" i="28"/>
  <c r="AP16" i="28" s="1"/>
  <c r="AO25" i="28"/>
  <c r="AO16" i="28" s="1"/>
  <c r="AR24" i="28"/>
  <c r="AQ24" i="28"/>
  <c r="AP24" i="28"/>
  <c r="AO24" i="28"/>
  <c r="AR23" i="28"/>
  <c r="AQ23" i="28"/>
  <c r="AP23" i="28"/>
  <c r="AO23" i="28"/>
  <c r="AR22" i="28"/>
  <c r="AQ22" i="28"/>
  <c r="AP22" i="28"/>
  <c r="AO22" i="28"/>
  <c r="AR21" i="28"/>
  <c r="AQ21" i="28"/>
  <c r="AP21" i="28"/>
  <c r="AO21" i="28"/>
  <c r="AR20" i="28"/>
  <c r="AQ20" i="28"/>
  <c r="AP20" i="28"/>
  <c r="AO20" i="28"/>
  <c r="AR19" i="28"/>
  <c r="AQ19" i="28"/>
  <c r="AP19" i="28"/>
  <c r="AO19" i="28"/>
  <c r="AH32" i="28"/>
  <c r="AG32" i="28"/>
  <c r="AH31" i="28"/>
  <c r="AG31" i="28"/>
  <c r="AH30" i="28"/>
  <c r="AG30" i="28"/>
  <c r="AH29" i="28"/>
  <c r="AG29" i="28"/>
  <c r="AH28" i="28"/>
  <c r="AG28" i="28"/>
  <c r="AH33" i="28"/>
  <c r="AG33" i="28"/>
  <c r="G33" i="18" l="1"/>
  <c r="G32" i="18"/>
  <c r="G31" i="18"/>
  <c r="G30" i="18"/>
  <c r="G29" i="18"/>
  <c r="G28" i="18"/>
  <c r="G33" i="25"/>
  <c r="G32" i="25"/>
  <c r="G31" i="25"/>
  <c r="G30" i="25"/>
  <c r="G29" i="25"/>
  <c r="G28" i="25"/>
  <c r="G20" i="25"/>
  <c r="G21" i="25"/>
  <c r="G22" i="25"/>
  <c r="G23" i="25"/>
  <c r="G24" i="25"/>
  <c r="G19" i="25"/>
  <c r="G20" i="18"/>
  <c r="G21" i="18"/>
  <c r="G22" i="18"/>
  <c r="G23" i="18"/>
  <c r="G24" i="18"/>
  <c r="G19" i="18"/>
  <c r="CM33" i="52" l="1"/>
  <c r="CL33" i="52"/>
  <c r="CK33" i="52"/>
  <c r="CJ33" i="52"/>
  <c r="CI33" i="52"/>
  <c r="CH33" i="52"/>
  <c r="CG33" i="52"/>
  <c r="CF33" i="52"/>
  <c r="CE33" i="52"/>
  <c r="CD33" i="52"/>
  <c r="CC33" i="52"/>
  <c r="CB33" i="52"/>
  <c r="CA33" i="52"/>
  <c r="BZ33" i="52"/>
  <c r="BY33" i="52"/>
  <c r="BX33" i="52"/>
  <c r="BW33" i="52"/>
  <c r="BV33" i="52"/>
  <c r="BU33" i="52"/>
  <c r="BT33" i="52"/>
  <c r="BS33" i="52"/>
  <c r="BR33" i="52"/>
  <c r="BQ33" i="52"/>
  <c r="BP33" i="52"/>
  <c r="CM32" i="52"/>
  <c r="CL32" i="52"/>
  <c r="CK32" i="52"/>
  <c r="CJ32" i="52"/>
  <c r="CI32" i="52"/>
  <c r="CH32" i="52"/>
  <c r="CG32" i="52"/>
  <c r="CF32" i="52"/>
  <c r="CE32" i="52"/>
  <c r="CD32" i="52"/>
  <c r="CC32" i="52"/>
  <c r="CB32" i="52"/>
  <c r="CA32" i="52"/>
  <c r="BZ32" i="52"/>
  <c r="BY32" i="52"/>
  <c r="BX32" i="52"/>
  <c r="BW32" i="52"/>
  <c r="BV32" i="52"/>
  <c r="BU32" i="52"/>
  <c r="BT32" i="52"/>
  <c r="BS32" i="52"/>
  <c r="BR32" i="52"/>
  <c r="BQ32" i="52"/>
  <c r="BP32" i="52"/>
  <c r="CM31" i="52"/>
  <c r="CL31" i="52"/>
  <c r="CK31" i="52"/>
  <c r="CJ31" i="52"/>
  <c r="CI31" i="52"/>
  <c r="CH31" i="52"/>
  <c r="CG31" i="52"/>
  <c r="CF31" i="52"/>
  <c r="CE31" i="52"/>
  <c r="CD31" i="52"/>
  <c r="CC31" i="52"/>
  <c r="CB31" i="52"/>
  <c r="CA31" i="52"/>
  <c r="BZ31" i="52"/>
  <c r="BY31" i="52"/>
  <c r="BX31" i="52"/>
  <c r="BW31" i="52"/>
  <c r="BV31" i="52"/>
  <c r="BU31" i="52"/>
  <c r="BT31" i="52"/>
  <c r="BS31" i="52"/>
  <c r="BR31" i="52"/>
  <c r="BQ31" i="52"/>
  <c r="BP31" i="52"/>
  <c r="CM30" i="52"/>
  <c r="CL30" i="52"/>
  <c r="CK30" i="52"/>
  <c r="CJ30" i="52"/>
  <c r="CI30" i="52"/>
  <c r="CH30" i="52"/>
  <c r="CG30" i="52"/>
  <c r="CF30" i="52"/>
  <c r="CE30" i="52"/>
  <c r="CD30" i="52"/>
  <c r="CC30" i="52"/>
  <c r="CB30" i="52"/>
  <c r="CA30" i="52"/>
  <c r="BZ30" i="52"/>
  <c r="BY30" i="52"/>
  <c r="BX30" i="52"/>
  <c r="BW30" i="52"/>
  <c r="BV30" i="52"/>
  <c r="BU30" i="52"/>
  <c r="BT30" i="52"/>
  <c r="BS30" i="52"/>
  <c r="BR30" i="52"/>
  <c r="BQ30" i="52"/>
  <c r="BP30" i="52"/>
  <c r="CM29" i="52"/>
  <c r="CL29" i="52"/>
  <c r="CK29" i="52"/>
  <c r="CJ29" i="52"/>
  <c r="CI29" i="52"/>
  <c r="CH29" i="52"/>
  <c r="CG29" i="52"/>
  <c r="CF29" i="52"/>
  <c r="CE29" i="52"/>
  <c r="CD29" i="52"/>
  <c r="CC29" i="52"/>
  <c r="CB29" i="52"/>
  <c r="CA29" i="52"/>
  <c r="BZ29" i="52"/>
  <c r="BY29" i="52"/>
  <c r="BX29" i="52"/>
  <c r="BW29" i="52"/>
  <c r="BV29" i="52"/>
  <c r="BU29" i="52"/>
  <c r="BT29" i="52"/>
  <c r="BS29" i="52"/>
  <c r="BR29" i="52"/>
  <c r="BQ29" i="52"/>
  <c r="BP29" i="52"/>
  <c r="CM28" i="52"/>
  <c r="CL28" i="52"/>
  <c r="CK28" i="52"/>
  <c r="CJ28" i="52"/>
  <c r="CI28" i="52"/>
  <c r="CH28" i="52"/>
  <c r="CG28" i="52"/>
  <c r="CF28" i="52"/>
  <c r="CE28" i="52"/>
  <c r="CD28" i="52"/>
  <c r="CC28" i="52"/>
  <c r="CB28" i="52"/>
  <c r="CA28" i="52"/>
  <c r="BZ28" i="52"/>
  <c r="BY28" i="52"/>
  <c r="BX28" i="52"/>
  <c r="BW28" i="52"/>
  <c r="BV28" i="52"/>
  <c r="BU28" i="52"/>
  <c r="BT28" i="52"/>
  <c r="BS28" i="52"/>
  <c r="BR28" i="52"/>
  <c r="BQ28" i="52"/>
  <c r="BP28" i="52"/>
  <c r="CM24" i="52"/>
  <c r="CL24" i="52"/>
  <c r="CK24" i="52"/>
  <c r="CK15" i="52" s="1"/>
  <c r="CJ24" i="52"/>
  <c r="CJ15" i="52" s="1"/>
  <c r="CI24" i="52"/>
  <c r="CI15" i="52" s="1"/>
  <c r="CH24" i="52"/>
  <c r="CG24" i="52"/>
  <c r="CG15" i="52" s="1"/>
  <c r="CF24" i="52"/>
  <c r="CE24" i="52"/>
  <c r="CE15" i="52" s="1"/>
  <c r="CD24" i="52"/>
  <c r="CD15" i="52" s="1"/>
  <c r="CC24" i="52"/>
  <c r="CC15" i="52" s="1"/>
  <c r="CB24" i="52"/>
  <c r="CA24" i="52"/>
  <c r="BZ24" i="52"/>
  <c r="BY24" i="52"/>
  <c r="BY15" i="52" s="1"/>
  <c r="BX24" i="52"/>
  <c r="BX15" i="52" s="1"/>
  <c r="BW24" i="52"/>
  <c r="BW15" i="52" s="1"/>
  <c r="BV24" i="52"/>
  <c r="BU24" i="52"/>
  <c r="BU15" i="52" s="1"/>
  <c r="BT24" i="52"/>
  <c r="BS24" i="52"/>
  <c r="BS15" i="52" s="1"/>
  <c r="BR24" i="52"/>
  <c r="BR15" i="52" s="1"/>
  <c r="BQ24" i="52"/>
  <c r="BP24" i="52"/>
  <c r="CM23" i="52"/>
  <c r="CM14" i="52" s="1"/>
  <c r="CL23" i="52"/>
  <c r="CL14" i="52" s="1"/>
  <c r="CK23" i="52"/>
  <c r="CK14" i="52" s="1"/>
  <c r="CJ23" i="52"/>
  <c r="CJ14" i="52" s="1"/>
  <c r="CI23" i="52"/>
  <c r="CI14" i="52" s="1"/>
  <c r="CH23" i="52"/>
  <c r="CG23" i="52"/>
  <c r="CG14" i="52" s="1"/>
  <c r="CF23" i="52"/>
  <c r="CE23" i="52"/>
  <c r="CE14" i="52" s="1"/>
  <c r="CD23" i="52"/>
  <c r="CD14" i="52" s="1"/>
  <c r="CC23" i="52"/>
  <c r="CB23" i="52"/>
  <c r="CA23" i="52"/>
  <c r="CA14" i="52" s="1"/>
  <c r="BZ23" i="52"/>
  <c r="BY23" i="52"/>
  <c r="BY14" i="52" s="1"/>
  <c r="BX23" i="52"/>
  <c r="BX14" i="52" s="1"/>
  <c r="BW23" i="52"/>
  <c r="BW14" i="52" s="1"/>
  <c r="BV23" i="52"/>
  <c r="BU23" i="52"/>
  <c r="BU14" i="52" s="1"/>
  <c r="BT23" i="52"/>
  <c r="BS23" i="52"/>
  <c r="BS14" i="52" s="1"/>
  <c r="BR23" i="52"/>
  <c r="BR14" i="52" s="1"/>
  <c r="BQ23" i="52"/>
  <c r="BQ14" i="52" s="1"/>
  <c r="BP23" i="52"/>
  <c r="CM22" i="52"/>
  <c r="CM13" i="52" s="1"/>
  <c r="CL22" i="52"/>
  <c r="CK22" i="52"/>
  <c r="CJ22" i="52"/>
  <c r="CJ13" i="52" s="1"/>
  <c r="CI22" i="52"/>
  <c r="CI13" i="52" s="1"/>
  <c r="CH22" i="52"/>
  <c r="CH13" i="52" s="1"/>
  <c r="CG22" i="52"/>
  <c r="CG13" i="52" s="1"/>
  <c r="CF22" i="52"/>
  <c r="CF13" i="52" s="1"/>
  <c r="CE22" i="52"/>
  <c r="CE13" i="52" s="1"/>
  <c r="CD22" i="52"/>
  <c r="CD13" i="52" s="1"/>
  <c r="CC22" i="52"/>
  <c r="CC13" i="52" s="1"/>
  <c r="CB22" i="52"/>
  <c r="CB13" i="52" s="1"/>
  <c r="CA22" i="52"/>
  <c r="CA13" i="52" s="1"/>
  <c r="BZ22" i="52"/>
  <c r="BZ13" i="52" s="1"/>
  <c r="BY22" i="52"/>
  <c r="BY13" i="52" s="1"/>
  <c r="BX22" i="52"/>
  <c r="BX13" i="52" s="1"/>
  <c r="BW22" i="52"/>
  <c r="BW13" i="52" s="1"/>
  <c r="BV22" i="52"/>
  <c r="BV13" i="52" s="1"/>
  <c r="BU22" i="52"/>
  <c r="BU13" i="52" s="1"/>
  <c r="BT22" i="52"/>
  <c r="BS22" i="52"/>
  <c r="BS13" i="52" s="1"/>
  <c r="BR22" i="52"/>
  <c r="BR13" i="52" s="1"/>
  <c r="BQ22" i="52"/>
  <c r="BQ13" i="52" s="1"/>
  <c r="BP22" i="52"/>
  <c r="BP13" i="52" s="1"/>
  <c r="CM21" i="52"/>
  <c r="CM12" i="52" s="1"/>
  <c r="CL21" i="52"/>
  <c r="CL12" i="52" s="1"/>
  <c r="CK21" i="52"/>
  <c r="CK12" i="52" s="1"/>
  <c r="CJ21" i="52"/>
  <c r="CJ12" i="52" s="1"/>
  <c r="CI21" i="52"/>
  <c r="CI12" i="52" s="1"/>
  <c r="CH21" i="52"/>
  <c r="CH12" i="52" s="1"/>
  <c r="CG21" i="52"/>
  <c r="CG12" i="52" s="1"/>
  <c r="CF21" i="52"/>
  <c r="CF12" i="52" s="1"/>
  <c r="CE21" i="52"/>
  <c r="CE12" i="52" s="1"/>
  <c r="CD21" i="52"/>
  <c r="CD12" i="52" s="1"/>
  <c r="CC21" i="52"/>
  <c r="CC12" i="52" s="1"/>
  <c r="CB21" i="52"/>
  <c r="CB12" i="52" s="1"/>
  <c r="CA21" i="52"/>
  <c r="CA12" i="52" s="1"/>
  <c r="BZ21" i="52"/>
  <c r="BZ12" i="52" s="1"/>
  <c r="BY21" i="52"/>
  <c r="BY12" i="52" s="1"/>
  <c r="BX21" i="52"/>
  <c r="BX12" i="52" s="1"/>
  <c r="BW21" i="52"/>
  <c r="BW12" i="52" s="1"/>
  <c r="BV21" i="52"/>
  <c r="BV12" i="52" s="1"/>
  <c r="BU21" i="52"/>
  <c r="BU12" i="52" s="1"/>
  <c r="BT21" i="52"/>
  <c r="BS21" i="52"/>
  <c r="BS12" i="52" s="1"/>
  <c r="BR21" i="52"/>
  <c r="BR12" i="52" s="1"/>
  <c r="BQ21" i="52"/>
  <c r="BP21" i="52"/>
  <c r="BP12" i="52" s="1"/>
  <c r="CM20" i="52"/>
  <c r="CM11" i="52" s="1"/>
  <c r="CL20" i="52"/>
  <c r="CL11" i="52" s="1"/>
  <c r="CK20" i="52"/>
  <c r="CK11" i="52" s="1"/>
  <c r="CJ20" i="52"/>
  <c r="CJ11" i="52" s="1"/>
  <c r="CI20" i="52"/>
  <c r="CI11" i="52" s="1"/>
  <c r="CH20" i="52"/>
  <c r="CH11" i="52" s="1"/>
  <c r="CG20" i="52"/>
  <c r="CG11" i="52" s="1"/>
  <c r="CF20" i="52"/>
  <c r="CE20" i="52"/>
  <c r="CE11" i="52" s="1"/>
  <c r="CD20" i="52"/>
  <c r="CD11" i="52" s="1"/>
  <c r="CC20" i="52"/>
  <c r="CB20" i="52"/>
  <c r="CB11" i="52" s="1"/>
  <c r="CA20" i="52"/>
  <c r="CA11" i="52" s="1"/>
  <c r="BZ20" i="52"/>
  <c r="BZ11" i="52" s="1"/>
  <c r="BY20" i="52"/>
  <c r="BY11" i="52" s="1"/>
  <c r="BX20" i="52"/>
  <c r="BX11" i="52" s="1"/>
  <c r="BW20" i="52"/>
  <c r="BW11" i="52" s="1"/>
  <c r="BV20" i="52"/>
  <c r="BV11" i="52" s="1"/>
  <c r="BU20" i="52"/>
  <c r="BU11" i="52" s="1"/>
  <c r="BT20" i="52"/>
  <c r="BT11" i="52" s="1"/>
  <c r="BS20" i="52"/>
  <c r="BS11" i="52" s="1"/>
  <c r="BR20" i="52"/>
  <c r="BR11" i="52" s="1"/>
  <c r="BQ20" i="52"/>
  <c r="BP20" i="52"/>
  <c r="BP11" i="52" s="1"/>
  <c r="CM19" i="52"/>
  <c r="CM10" i="52" s="1"/>
  <c r="CL19" i="52"/>
  <c r="CL10" i="52" s="1"/>
  <c r="CK19" i="52"/>
  <c r="CK10" i="52" s="1"/>
  <c r="CJ19" i="52"/>
  <c r="CJ10" i="52" s="1"/>
  <c r="CI19" i="52"/>
  <c r="CI10" i="52" s="1"/>
  <c r="CH19" i="52"/>
  <c r="CH10" i="52" s="1"/>
  <c r="CG19" i="52"/>
  <c r="CG10" i="52" s="1"/>
  <c r="CF19" i="52"/>
  <c r="CF10" i="52" s="1"/>
  <c r="CE19" i="52"/>
  <c r="CE10" i="52" s="1"/>
  <c r="CD19" i="52"/>
  <c r="CD10" i="52" s="1"/>
  <c r="CC19" i="52"/>
  <c r="CC10" i="52" s="1"/>
  <c r="CB19" i="52"/>
  <c r="CB10" i="52" s="1"/>
  <c r="CA19" i="52"/>
  <c r="CA10" i="52" s="1"/>
  <c r="BZ19" i="52"/>
  <c r="BZ10" i="52" s="1"/>
  <c r="BY19" i="52"/>
  <c r="BY10" i="52" s="1"/>
  <c r="BX19" i="52"/>
  <c r="BX10" i="52" s="1"/>
  <c r="BW19" i="52"/>
  <c r="BW10" i="52" s="1"/>
  <c r="BV19" i="52"/>
  <c r="BV10" i="52" s="1"/>
  <c r="BU19" i="52"/>
  <c r="BU10" i="52" s="1"/>
  <c r="BT19" i="52"/>
  <c r="BT10" i="52" s="1"/>
  <c r="BS19" i="52"/>
  <c r="BS10" i="52" s="1"/>
  <c r="BR19" i="52"/>
  <c r="BR10" i="52" s="1"/>
  <c r="BQ19" i="52"/>
  <c r="BQ10" i="52" s="1"/>
  <c r="BP19" i="52"/>
  <c r="BP10" i="52" s="1"/>
  <c r="CL15" i="52"/>
  <c r="CH15" i="52"/>
  <c r="CF15" i="52"/>
  <c r="CA15" i="52"/>
  <c r="BZ15" i="52"/>
  <c r="BV15" i="52"/>
  <c r="BT15" i="52"/>
  <c r="CH14" i="52"/>
  <c r="CF14" i="52"/>
  <c r="BZ14" i="52"/>
  <c r="BV14" i="52"/>
  <c r="BT14" i="52"/>
  <c r="CL13" i="52"/>
  <c r="CK13" i="52"/>
  <c r="BT13" i="52"/>
  <c r="BT12" i="52"/>
  <c r="CF11" i="52"/>
  <c r="BN33" i="52"/>
  <c r="BM33" i="52"/>
  <c r="BL33" i="52"/>
  <c r="BK33" i="52"/>
  <c r="BJ33" i="52"/>
  <c r="BI33" i="52"/>
  <c r="BH33" i="52"/>
  <c r="BG33" i="52"/>
  <c r="BF33" i="52"/>
  <c r="BE33" i="52"/>
  <c r="BD33" i="52"/>
  <c r="BC33" i="52"/>
  <c r="BB33" i="52"/>
  <c r="BA33" i="52"/>
  <c r="AZ33" i="52"/>
  <c r="AY33" i="52"/>
  <c r="AX33" i="52"/>
  <c r="AW33" i="52"/>
  <c r="AV33" i="52"/>
  <c r="AU33" i="52"/>
  <c r="AT33" i="52"/>
  <c r="AS33" i="52"/>
  <c r="AR33" i="52"/>
  <c r="AQ33" i="52"/>
  <c r="BN32" i="52"/>
  <c r="BM32" i="52"/>
  <c r="BL32" i="52"/>
  <c r="BK32" i="52"/>
  <c r="BJ32" i="52"/>
  <c r="BI32" i="52"/>
  <c r="BH32" i="52"/>
  <c r="BG32" i="52"/>
  <c r="BF32" i="52"/>
  <c r="BE32" i="52"/>
  <c r="BD32" i="52"/>
  <c r="BC32" i="52"/>
  <c r="BB32" i="52"/>
  <c r="BA32" i="52"/>
  <c r="AZ32" i="52"/>
  <c r="AY32" i="52"/>
  <c r="AX32" i="52"/>
  <c r="AW32" i="52"/>
  <c r="AV32" i="52"/>
  <c r="AU32" i="52"/>
  <c r="AT32" i="52"/>
  <c r="AS32" i="52"/>
  <c r="AR32" i="52"/>
  <c r="AQ32" i="52"/>
  <c r="BN31" i="52"/>
  <c r="BM31" i="52"/>
  <c r="BL31" i="52"/>
  <c r="BK31" i="52"/>
  <c r="BJ31" i="52"/>
  <c r="BI31" i="52"/>
  <c r="BH31" i="52"/>
  <c r="BG31" i="52"/>
  <c r="BF31" i="52"/>
  <c r="BE31" i="52"/>
  <c r="BD31" i="52"/>
  <c r="BC31" i="52"/>
  <c r="BB31" i="52"/>
  <c r="BA31" i="52"/>
  <c r="AZ31" i="52"/>
  <c r="AY31" i="52"/>
  <c r="AX31" i="52"/>
  <c r="AW31" i="52"/>
  <c r="AV31" i="52"/>
  <c r="AU31" i="52"/>
  <c r="AT31" i="52"/>
  <c r="AS31" i="52"/>
  <c r="AR31" i="52"/>
  <c r="AQ31" i="52"/>
  <c r="BN30" i="52"/>
  <c r="BM30" i="52"/>
  <c r="BL30" i="52"/>
  <c r="BK30" i="52"/>
  <c r="BJ30" i="52"/>
  <c r="BI30" i="52"/>
  <c r="BH30" i="52"/>
  <c r="BG30" i="52"/>
  <c r="BF30" i="52"/>
  <c r="BE30" i="52"/>
  <c r="BD30" i="52"/>
  <c r="BC30" i="52"/>
  <c r="BB30" i="52"/>
  <c r="BA30" i="52"/>
  <c r="AZ30" i="52"/>
  <c r="AY30" i="52"/>
  <c r="AX30" i="52"/>
  <c r="AW30" i="52"/>
  <c r="AV30" i="52"/>
  <c r="AU30" i="52"/>
  <c r="AT30" i="52"/>
  <c r="AS30" i="52"/>
  <c r="AR30" i="52"/>
  <c r="AQ30" i="52"/>
  <c r="BN29" i="52"/>
  <c r="BM29" i="52"/>
  <c r="BL29" i="52"/>
  <c r="BK29" i="52"/>
  <c r="BJ29" i="52"/>
  <c r="BI29" i="52"/>
  <c r="BH29" i="52"/>
  <c r="BG29" i="52"/>
  <c r="BF29" i="52"/>
  <c r="BE29" i="52"/>
  <c r="BD29" i="52"/>
  <c r="BC29" i="52"/>
  <c r="BB29" i="52"/>
  <c r="BA29" i="52"/>
  <c r="AZ29" i="52"/>
  <c r="AY29" i="52"/>
  <c r="AX29" i="52"/>
  <c r="AW29" i="52"/>
  <c r="AV29" i="52"/>
  <c r="AU29" i="52"/>
  <c r="AT29" i="52"/>
  <c r="AS29" i="52"/>
  <c r="AR29" i="52"/>
  <c r="AQ29" i="52"/>
  <c r="BN28" i="52"/>
  <c r="BM28" i="52"/>
  <c r="BL28" i="52"/>
  <c r="BK28" i="52"/>
  <c r="BJ28" i="52"/>
  <c r="BI28" i="52"/>
  <c r="BH28" i="52"/>
  <c r="BG28" i="52"/>
  <c r="BF28" i="52"/>
  <c r="BE28" i="52"/>
  <c r="BD28" i="52"/>
  <c r="BC28" i="52"/>
  <c r="BB28" i="52"/>
  <c r="BA28" i="52"/>
  <c r="AZ28" i="52"/>
  <c r="AY28" i="52"/>
  <c r="AX28" i="52"/>
  <c r="AW28" i="52"/>
  <c r="AV28" i="52"/>
  <c r="AU28" i="52"/>
  <c r="AT28" i="52"/>
  <c r="AS28" i="52"/>
  <c r="AR28" i="52"/>
  <c r="AQ28" i="52"/>
  <c r="BN24" i="52"/>
  <c r="BM24" i="52"/>
  <c r="BL24" i="52"/>
  <c r="BK24" i="52"/>
  <c r="BJ24" i="52"/>
  <c r="BI24" i="52"/>
  <c r="BH24" i="52"/>
  <c r="BG24" i="52"/>
  <c r="BF24" i="52"/>
  <c r="BE24" i="52"/>
  <c r="BE15" i="52" s="1"/>
  <c r="BD24" i="52"/>
  <c r="BD15" i="52" s="1"/>
  <c r="BC24" i="52"/>
  <c r="BC15" i="52" s="1"/>
  <c r="BB24" i="52"/>
  <c r="BA24" i="52"/>
  <c r="BA15" i="52" s="1"/>
  <c r="AZ24" i="52"/>
  <c r="AY24" i="52"/>
  <c r="AX24" i="52"/>
  <c r="AX15" i="52" s="1"/>
  <c r="AW24" i="52"/>
  <c r="AV24" i="52"/>
  <c r="AU24" i="52"/>
  <c r="AT24" i="52"/>
  <c r="AT15" i="52" s="1"/>
  <c r="AS24" i="52"/>
  <c r="AS15" i="52" s="1"/>
  <c r="AR24" i="52"/>
  <c r="AR15" i="52" s="1"/>
  <c r="AQ24" i="52"/>
  <c r="BN23" i="52"/>
  <c r="BN14" i="52" s="1"/>
  <c r="BM23" i="52"/>
  <c r="BM14" i="52" s="1"/>
  <c r="BL23" i="52"/>
  <c r="BL14" i="52" s="1"/>
  <c r="BK23" i="52"/>
  <c r="BJ23" i="52"/>
  <c r="BJ14" i="52" s="1"/>
  <c r="BI23" i="52"/>
  <c r="BH23" i="52"/>
  <c r="BH14" i="52" s="1"/>
  <c r="BG23" i="52"/>
  <c r="BF23" i="52"/>
  <c r="BF14" i="52" s="1"/>
  <c r="BE23" i="52"/>
  <c r="BE14" i="52" s="1"/>
  <c r="BD23" i="52"/>
  <c r="BD14" i="52" s="1"/>
  <c r="BC23" i="52"/>
  <c r="BC14" i="52" s="1"/>
  <c r="BB23" i="52"/>
  <c r="BB14" i="52" s="1"/>
  <c r="BA23" i="52"/>
  <c r="BA14" i="52" s="1"/>
  <c r="AZ23" i="52"/>
  <c r="AZ14" i="52" s="1"/>
  <c r="AY23" i="52"/>
  <c r="AX23" i="52"/>
  <c r="AX14" i="52" s="1"/>
  <c r="AW23" i="52"/>
  <c r="AW14" i="52" s="1"/>
  <c r="AV23" i="52"/>
  <c r="AV14" i="52" s="1"/>
  <c r="AU23" i="52"/>
  <c r="AU14" i="52" s="1"/>
  <c r="AT23" i="52"/>
  <c r="AT14" i="52" s="1"/>
  <c r="AS23" i="52"/>
  <c r="AS14" i="52" s="1"/>
  <c r="AR23" i="52"/>
  <c r="AR14" i="52" s="1"/>
  <c r="AQ23" i="52"/>
  <c r="AQ14" i="52" s="1"/>
  <c r="BN22" i="52"/>
  <c r="BN13" i="52" s="1"/>
  <c r="BM22" i="52"/>
  <c r="BM13" i="52" s="1"/>
  <c r="BL22" i="52"/>
  <c r="BL13" i="52" s="1"/>
  <c r="BK22" i="52"/>
  <c r="BK13" i="52" s="1"/>
  <c r="BJ22" i="52"/>
  <c r="BJ13" i="52" s="1"/>
  <c r="BI22" i="52"/>
  <c r="BI13" i="52" s="1"/>
  <c r="BH22" i="52"/>
  <c r="BH13" i="52" s="1"/>
  <c r="BG22" i="52"/>
  <c r="BG13" i="52" s="1"/>
  <c r="BF22" i="52"/>
  <c r="BF13" i="52" s="1"/>
  <c r="BE22" i="52"/>
  <c r="BD22" i="52"/>
  <c r="BC22" i="52"/>
  <c r="BC13" i="52" s="1"/>
  <c r="BB22" i="52"/>
  <c r="BB13" i="52" s="1"/>
  <c r="BA22" i="52"/>
  <c r="BA13" i="52" s="1"/>
  <c r="AZ22" i="52"/>
  <c r="AZ13" i="52" s="1"/>
  <c r="AY22" i="52"/>
  <c r="AY13" i="52" s="1"/>
  <c r="AX22" i="52"/>
  <c r="AX13" i="52" s="1"/>
  <c r="AW22" i="52"/>
  <c r="AV22" i="52"/>
  <c r="AV13" i="52" s="1"/>
  <c r="AU22" i="52"/>
  <c r="AU13" i="52" s="1"/>
  <c r="AT22" i="52"/>
  <c r="AT13" i="52" s="1"/>
  <c r="AS22" i="52"/>
  <c r="AS13" i="52" s="1"/>
  <c r="AR22" i="52"/>
  <c r="AR13" i="52" s="1"/>
  <c r="AQ22" i="52"/>
  <c r="AQ13" i="52" s="1"/>
  <c r="BN21" i="52"/>
  <c r="BN12" i="52" s="1"/>
  <c r="BM21" i="52"/>
  <c r="BM12" i="52" s="1"/>
  <c r="BL21" i="52"/>
  <c r="BL12" i="52" s="1"/>
  <c r="BK21" i="52"/>
  <c r="BK12" i="52" s="1"/>
  <c r="BJ21" i="52"/>
  <c r="BJ12" i="52" s="1"/>
  <c r="BI21" i="52"/>
  <c r="BI12" i="52" s="1"/>
  <c r="BH21" i="52"/>
  <c r="BH12" i="52" s="1"/>
  <c r="BG21" i="52"/>
  <c r="BG12" i="52" s="1"/>
  <c r="BF21" i="52"/>
  <c r="BF12" i="52" s="1"/>
  <c r="BE21" i="52"/>
  <c r="BE12" i="52" s="1"/>
  <c r="BD21" i="52"/>
  <c r="BD12" i="52" s="1"/>
  <c r="BC21" i="52"/>
  <c r="BC12" i="52" s="1"/>
  <c r="BB21" i="52"/>
  <c r="BB12" i="52" s="1"/>
  <c r="BA21" i="52"/>
  <c r="BA12" i="52" s="1"/>
  <c r="AZ21" i="52"/>
  <c r="AZ12" i="52" s="1"/>
  <c r="AY21" i="52"/>
  <c r="AY12" i="52" s="1"/>
  <c r="AX21" i="52"/>
  <c r="AX12" i="52" s="1"/>
  <c r="AW21" i="52"/>
  <c r="AW12" i="52" s="1"/>
  <c r="AV21" i="52"/>
  <c r="AV12" i="52" s="1"/>
  <c r="AU21" i="52"/>
  <c r="AU12" i="52" s="1"/>
  <c r="AT21" i="52"/>
  <c r="AT12" i="52" s="1"/>
  <c r="AS21" i="52"/>
  <c r="AS12" i="52" s="1"/>
  <c r="AR21" i="52"/>
  <c r="AR12" i="52" s="1"/>
  <c r="AQ21" i="52"/>
  <c r="AQ12" i="52" s="1"/>
  <c r="BN20" i="52"/>
  <c r="BN11" i="52" s="1"/>
  <c r="BM20" i="52"/>
  <c r="BM11" i="52" s="1"/>
  <c r="BL20" i="52"/>
  <c r="BL11" i="52" s="1"/>
  <c r="BK20" i="52"/>
  <c r="BK11" i="52" s="1"/>
  <c r="BJ20" i="52"/>
  <c r="BJ11" i="52" s="1"/>
  <c r="BI20" i="52"/>
  <c r="BI11" i="52" s="1"/>
  <c r="BH20" i="52"/>
  <c r="BH11" i="52" s="1"/>
  <c r="BG20" i="52"/>
  <c r="BG11" i="52" s="1"/>
  <c r="BF20" i="52"/>
  <c r="BF11" i="52" s="1"/>
  <c r="BE20" i="52"/>
  <c r="BE11" i="52" s="1"/>
  <c r="BD20" i="52"/>
  <c r="BD11" i="52" s="1"/>
  <c r="BC20" i="52"/>
  <c r="BC11" i="52" s="1"/>
  <c r="BB20" i="52"/>
  <c r="BB11" i="52" s="1"/>
  <c r="BA20" i="52"/>
  <c r="BA11" i="52" s="1"/>
  <c r="AZ20" i="52"/>
  <c r="AZ11" i="52" s="1"/>
  <c r="AY20" i="52"/>
  <c r="AY11" i="52" s="1"/>
  <c r="AX20" i="52"/>
  <c r="AX11" i="52" s="1"/>
  <c r="AW20" i="52"/>
  <c r="AW11" i="52" s="1"/>
  <c r="AV20" i="52"/>
  <c r="AV11" i="52" s="1"/>
  <c r="AU20" i="52"/>
  <c r="AU11" i="52" s="1"/>
  <c r="AT20" i="52"/>
  <c r="AT11" i="52" s="1"/>
  <c r="AS20" i="52"/>
  <c r="AS11" i="52" s="1"/>
  <c r="AR20" i="52"/>
  <c r="AR11" i="52" s="1"/>
  <c r="AQ20" i="52"/>
  <c r="AQ11" i="52" s="1"/>
  <c r="BN19" i="52"/>
  <c r="BN10" i="52" s="1"/>
  <c r="BM19" i="52"/>
  <c r="BM10" i="52" s="1"/>
  <c r="BL19" i="52"/>
  <c r="BL10" i="52" s="1"/>
  <c r="BK19" i="52"/>
  <c r="BK10" i="52" s="1"/>
  <c r="BJ19" i="52"/>
  <c r="BJ10" i="52" s="1"/>
  <c r="BI19" i="52"/>
  <c r="BI10" i="52" s="1"/>
  <c r="BH19" i="52"/>
  <c r="BH10" i="52" s="1"/>
  <c r="BG19" i="52"/>
  <c r="BG10" i="52" s="1"/>
  <c r="BF19" i="52"/>
  <c r="BF10" i="52" s="1"/>
  <c r="BE19" i="52"/>
  <c r="BE10" i="52" s="1"/>
  <c r="BD19" i="52"/>
  <c r="BD10" i="52" s="1"/>
  <c r="BC19" i="52"/>
  <c r="BC10" i="52" s="1"/>
  <c r="BB19" i="52"/>
  <c r="BB10" i="52" s="1"/>
  <c r="BA19" i="52"/>
  <c r="BA10" i="52" s="1"/>
  <c r="AZ19" i="52"/>
  <c r="AZ10" i="52" s="1"/>
  <c r="AY19" i="52"/>
  <c r="AY10" i="52" s="1"/>
  <c r="AX19" i="52"/>
  <c r="AX10" i="52" s="1"/>
  <c r="AW19" i="52"/>
  <c r="AW10" i="52" s="1"/>
  <c r="AV19" i="52"/>
  <c r="AV10" i="52" s="1"/>
  <c r="AU19" i="52"/>
  <c r="AU10" i="52" s="1"/>
  <c r="AT19" i="52"/>
  <c r="AT10" i="52" s="1"/>
  <c r="AS19" i="52"/>
  <c r="AS10" i="52" s="1"/>
  <c r="AR19" i="52"/>
  <c r="AR10" i="52" s="1"/>
  <c r="AQ19" i="52"/>
  <c r="AQ10" i="52" s="1"/>
  <c r="BN15" i="52"/>
  <c r="BM15" i="52"/>
  <c r="BL15" i="52"/>
  <c r="BK15" i="52"/>
  <c r="BJ15" i="52"/>
  <c r="BF15" i="52"/>
  <c r="BE13" i="52"/>
  <c r="BD13" i="52"/>
  <c r="AO33" i="52"/>
  <c r="AO32" i="52"/>
  <c r="AO31" i="52"/>
  <c r="AO30" i="52"/>
  <c r="AO29" i="52"/>
  <c r="AO28" i="52"/>
  <c r="AO24" i="52"/>
  <c r="AO23" i="52"/>
  <c r="AO22" i="52"/>
  <c r="AO21" i="52"/>
  <c r="AO20" i="52"/>
  <c r="AO19" i="52"/>
  <c r="AN33" i="52"/>
  <c r="AN32" i="52"/>
  <c r="AN31" i="52"/>
  <c r="AN30" i="52"/>
  <c r="AN29" i="52"/>
  <c r="AN28" i="52"/>
  <c r="AN24" i="52"/>
  <c r="AN23" i="52"/>
  <c r="AN22" i="52"/>
  <c r="AN21" i="52"/>
  <c r="AN20" i="52"/>
  <c r="AN19" i="52"/>
  <c r="AM33" i="52"/>
  <c r="AM32" i="52"/>
  <c r="AM31" i="52"/>
  <c r="AM30" i="52"/>
  <c r="AM29" i="52"/>
  <c r="AM28" i="52"/>
  <c r="AM24" i="52"/>
  <c r="AM23" i="52"/>
  <c r="AM22" i="52"/>
  <c r="AM21" i="52"/>
  <c r="AM20" i="52"/>
  <c r="AM19" i="52"/>
  <c r="AL33" i="52"/>
  <c r="AL32" i="52"/>
  <c r="AL31" i="52"/>
  <c r="AL30" i="52"/>
  <c r="AL29" i="52"/>
  <c r="AL28" i="52"/>
  <c r="AL24" i="52"/>
  <c r="AL23" i="52"/>
  <c r="AL22" i="52"/>
  <c r="AL21" i="52"/>
  <c r="AL20" i="52"/>
  <c r="AL19" i="52"/>
  <c r="AK33" i="52"/>
  <c r="AK32" i="52"/>
  <c r="AK31" i="52"/>
  <c r="AK30" i="52"/>
  <c r="AK29" i="52"/>
  <c r="AK28" i="52"/>
  <c r="AK24" i="52"/>
  <c r="AK23" i="52"/>
  <c r="AK22" i="52"/>
  <c r="AK21" i="52"/>
  <c r="AK20" i="52"/>
  <c r="AK19" i="52"/>
  <c r="AJ33" i="52"/>
  <c r="AI33" i="52"/>
  <c r="AH33" i="52"/>
  <c r="AG33" i="52"/>
  <c r="AF33" i="52"/>
  <c r="AE33" i="52"/>
  <c r="AD33" i="52"/>
  <c r="AC33" i="52"/>
  <c r="AB33" i="52"/>
  <c r="AA33" i="52"/>
  <c r="Z33" i="52"/>
  <c r="Y33" i="52"/>
  <c r="X33" i="52"/>
  <c r="W33" i="52"/>
  <c r="V33" i="52"/>
  <c r="U33" i="52"/>
  <c r="T33" i="52"/>
  <c r="S33" i="52"/>
  <c r="R33" i="52"/>
  <c r="Q33" i="52"/>
  <c r="P33" i="52"/>
  <c r="O33" i="52"/>
  <c r="N33" i="52"/>
  <c r="M33" i="52"/>
  <c r="L33" i="52"/>
  <c r="K33" i="52"/>
  <c r="J33" i="52"/>
  <c r="AJ32" i="52"/>
  <c r="AI32" i="52"/>
  <c r="AH32" i="52"/>
  <c r="AG32" i="52"/>
  <c r="AF32" i="52"/>
  <c r="AE32" i="52"/>
  <c r="AD32" i="52"/>
  <c r="AC32" i="52"/>
  <c r="AB32" i="52"/>
  <c r="AA32" i="52"/>
  <c r="Z32" i="52"/>
  <c r="Y32" i="52"/>
  <c r="X32" i="52"/>
  <c r="W32" i="52"/>
  <c r="V32" i="52"/>
  <c r="U32" i="52"/>
  <c r="T32" i="52"/>
  <c r="S32" i="52"/>
  <c r="R32" i="52"/>
  <c r="Q32" i="52"/>
  <c r="P32" i="52"/>
  <c r="O32" i="52"/>
  <c r="N32" i="52"/>
  <c r="M32" i="52"/>
  <c r="L32" i="52"/>
  <c r="K32" i="52"/>
  <c r="J32" i="52"/>
  <c r="AJ31" i="52"/>
  <c r="AI31" i="52"/>
  <c r="AH31" i="52"/>
  <c r="AG31" i="52"/>
  <c r="AF31" i="52"/>
  <c r="AE31" i="52"/>
  <c r="AD31" i="52"/>
  <c r="AC31" i="52"/>
  <c r="AB31" i="52"/>
  <c r="AA31" i="52"/>
  <c r="Z31" i="52"/>
  <c r="Y31" i="52"/>
  <c r="X31" i="52"/>
  <c r="W31" i="52"/>
  <c r="V31" i="52"/>
  <c r="U31" i="52"/>
  <c r="T31" i="52"/>
  <c r="S31" i="52"/>
  <c r="R31" i="52"/>
  <c r="Q31" i="52"/>
  <c r="P31" i="52"/>
  <c r="O31" i="52"/>
  <c r="N31" i="52"/>
  <c r="M31" i="52"/>
  <c r="L31" i="52"/>
  <c r="K31" i="52"/>
  <c r="J31" i="52"/>
  <c r="AJ30" i="52"/>
  <c r="AI30" i="52"/>
  <c r="AH30" i="52"/>
  <c r="AG30" i="52"/>
  <c r="AF30" i="52"/>
  <c r="AE30" i="52"/>
  <c r="AD30" i="52"/>
  <c r="AC30" i="52"/>
  <c r="AB30" i="52"/>
  <c r="AA30" i="52"/>
  <c r="Z30" i="52"/>
  <c r="Y30" i="52"/>
  <c r="X30" i="52"/>
  <c r="W30" i="52"/>
  <c r="V30" i="52"/>
  <c r="U30" i="52"/>
  <c r="T30" i="52"/>
  <c r="S30" i="52"/>
  <c r="R30" i="52"/>
  <c r="Q30" i="52"/>
  <c r="P30" i="52"/>
  <c r="O30" i="52"/>
  <c r="N30" i="52"/>
  <c r="M30" i="52"/>
  <c r="L30" i="52"/>
  <c r="K30" i="52"/>
  <c r="J30" i="52"/>
  <c r="AJ29" i="52"/>
  <c r="AI29" i="52"/>
  <c r="AH29" i="52"/>
  <c r="AG29" i="52"/>
  <c r="AF29" i="52"/>
  <c r="AE29" i="52"/>
  <c r="AD29" i="52"/>
  <c r="AC29" i="52"/>
  <c r="AB29" i="52"/>
  <c r="AA29" i="52"/>
  <c r="Z29" i="52"/>
  <c r="Y29" i="52"/>
  <c r="X29" i="52"/>
  <c r="W29" i="52"/>
  <c r="V29" i="52"/>
  <c r="U29" i="52"/>
  <c r="T29" i="52"/>
  <c r="S29" i="52"/>
  <c r="R29" i="52"/>
  <c r="Q29" i="52"/>
  <c r="P29" i="52"/>
  <c r="O29" i="52"/>
  <c r="N29" i="52"/>
  <c r="M29" i="52"/>
  <c r="L29" i="52"/>
  <c r="K29" i="52"/>
  <c r="J29" i="52"/>
  <c r="AJ28" i="52"/>
  <c r="AI28" i="52"/>
  <c r="AH28" i="52"/>
  <c r="AG28" i="52"/>
  <c r="AF28" i="52"/>
  <c r="AE28" i="52"/>
  <c r="AD28" i="52"/>
  <c r="AC28" i="52"/>
  <c r="AB28" i="52"/>
  <c r="AA28" i="52"/>
  <c r="Z28" i="52"/>
  <c r="Y28" i="52"/>
  <c r="X28" i="52"/>
  <c r="W28" i="52"/>
  <c r="V28" i="52"/>
  <c r="U28" i="52"/>
  <c r="T28" i="52"/>
  <c r="S28" i="52"/>
  <c r="R28" i="52"/>
  <c r="Q28" i="52"/>
  <c r="P28" i="52"/>
  <c r="O28" i="52"/>
  <c r="N28" i="52"/>
  <c r="M28" i="52"/>
  <c r="L28" i="52"/>
  <c r="K28" i="52"/>
  <c r="J28" i="52"/>
  <c r="AJ24" i="52"/>
  <c r="AI24" i="52"/>
  <c r="AH24" i="52"/>
  <c r="AG24" i="52"/>
  <c r="AF24" i="52"/>
  <c r="AE24" i="52"/>
  <c r="AE15" i="52" s="1"/>
  <c r="AD24" i="52"/>
  <c r="AC24" i="52"/>
  <c r="AB24" i="52"/>
  <c r="AA24" i="52"/>
  <c r="Z24" i="52"/>
  <c r="Y24" i="52"/>
  <c r="Y15" i="52" s="1"/>
  <c r="X24" i="52"/>
  <c r="W24" i="52"/>
  <c r="V24" i="52"/>
  <c r="U24" i="52"/>
  <c r="T24" i="52"/>
  <c r="S24" i="52"/>
  <c r="S15" i="52" s="1"/>
  <c r="R24" i="52"/>
  <c r="Q24" i="52"/>
  <c r="P24" i="52"/>
  <c r="O24" i="52"/>
  <c r="N24" i="52"/>
  <c r="M24" i="52"/>
  <c r="M15" i="52" s="1"/>
  <c r="L24" i="52"/>
  <c r="K24" i="52"/>
  <c r="J24" i="52"/>
  <c r="AJ23" i="52"/>
  <c r="AI23" i="52"/>
  <c r="AH23" i="52"/>
  <c r="AH14" i="52" s="1"/>
  <c r="AG23" i="52"/>
  <c r="AF23" i="52"/>
  <c r="AE23" i="52"/>
  <c r="AD23" i="52"/>
  <c r="AC23" i="52"/>
  <c r="AB23" i="52"/>
  <c r="AB14" i="52" s="1"/>
  <c r="AA23" i="52"/>
  <c r="Z23" i="52"/>
  <c r="Y23" i="52"/>
  <c r="X23" i="52"/>
  <c r="W23" i="52"/>
  <c r="V23" i="52"/>
  <c r="V14" i="52" s="1"/>
  <c r="U23" i="52"/>
  <c r="T23" i="52"/>
  <c r="S23" i="52"/>
  <c r="R23" i="52"/>
  <c r="Q23" i="52"/>
  <c r="P23" i="52"/>
  <c r="O23" i="52"/>
  <c r="N23" i="52"/>
  <c r="M23" i="52"/>
  <c r="L23" i="52"/>
  <c r="K23" i="52"/>
  <c r="J23" i="52"/>
  <c r="J14" i="52" s="1"/>
  <c r="AJ22" i="52"/>
  <c r="AI22" i="52"/>
  <c r="AH22" i="52"/>
  <c r="AG22" i="52"/>
  <c r="AF22" i="52"/>
  <c r="AE22" i="52"/>
  <c r="AD22" i="52"/>
  <c r="AC22" i="52"/>
  <c r="AB22" i="52"/>
  <c r="AA22" i="52"/>
  <c r="Z22" i="52"/>
  <c r="Y22" i="52"/>
  <c r="Y13" i="52" s="1"/>
  <c r="X22" i="52"/>
  <c r="W22" i="52"/>
  <c r="V22" i="52"/>
  <c r="U22" i="52"/>
  <c r="T22" i="52"/>
  <c r="S22" i="52"/>
  <c r="R22" i="52"/>
  <c r="Q22" i="52"/>
  <c r="P22" i="52"/>
  <c r="O22" i="52"/>
  <c r="N22" i="52"/>
  <c r="M22" i="52"/>
  <c r="M13" i="52" s="1"/>
  <c r="L22" i="52"/>
  <c r="K22" i="52"/>
  <c r="J22" i="52"/>
  <c r="AJ21" i="52"/>
  <c r="AI21" i="52"/>
  <c r="AH21" i="52"/>
  <c r="AG21" i="52"/>
  <c r="AF21" i="52"/>
  <c r="AE21" i="52"/>
  <c r="AD21" i="52"/>
  <c r="AC21" i="52"/>
  <c r="AB21" i="52"/>
  <c r="AB12" i="52" s="1"/>
  <c r="AA21" i="52"/>
  <c r="Z21" i="52"/>
  <c r="Y21" i="52"/>
  <c r="X21" i="52"/>
  <c r="W21" i="52"/>
  <c r="V21" i="52"/>
  <c r="U21" i="52"/>
  <c r="T21" i="52"/>
  <c r="S21" i="52"/>
  <c r="R21" i="52"/>
  <c r="Q21" i="52"/>
  <c r="P21" i="52"/>
  <c r="P12" i="52" s="1"/>
  <c r="O21" i="52"/>
  <c r="N21" i="52"/>
  <c r="M21" i="52"/>
  <c r="L21" i="52"/>
  <c r="K21" i="52"/>
  <c r="J21" i="52"/>
  <c r="AJ20" i="52"/>
  <c r="AI20" i="52"/>
  <c r="AH20" i="52"/>
  <c r="AG20" i="52"/>
  <c r="AF20" i="52"/>
  <c r="AE20" i="52"/>
  <c r="AE11" i="52" s="1"/>
  <c r="AD20" i="52"/>
  <c r="AC20" i="52"/>
  <c r="AB20" i="52"/>
  <c r="AA20" i="52"/>
  <c r="Z20" i="52"/>
  <c r="Y20" i="52"/>
  <c r="X20" i="52"/>
  <c r="W20" i="52"/>
  <c r="V20" i="52"/>
  <c r="U20" i="52"/>
  <c r="T20" i="52"/>
  <c r="S20" i="52"/>
  <c r="S11" i="52" s="1"/>
  <c r="R20" i="52"/>
  <c r="Q20" i="52"/>
  <c r="P20" i="52"/>
  <c r="O20" i="52"/>
  <c r="N20" i="52"/>
  <c r="M20" i="52"/>
  <c r="L20" i="52"/>
  <c r="K20" i="52"/>
  <c r="J20" i="52"/>
  <c r="AJ19" i="52"/>
  <c r="AI19" i="52"/>
  <c r="AH19" i="52"/>
  <c r="AG19" i="52"/>
  <c r="AF19" i="52"/>
  <c r="AE19" i="52"/>
  <c r="AD19" i="52"/>
  <c r="AC19" i="52"/>
  <c r="AB19" i="52"/>
  <c r="AA19" i="52"/>
  <c r="Z19" i="52"/>
  <c r="Y19" i="52"/>
  <c r="X19" i="52"/>
  <c r="W19" i="52"/>
  <c r="V19" i="52"/>
  <c r="V10" i="52" s="1"/>
  <c r="U19" i="52"/>
  <c r="T19" i="52"/>
  <c r="S19" i="52"/>
  <c r="R19" i="52"/>
  <c r="Q19" i="52"/>
  <c r="P19" i="52"/>
  <c r="O19" i="52"/>
  <c r="N19" i="52"/>
  <c r="M19" i="52"/>
  <c r="L19" i="52"/>
  <c r="K19" i="52"/>
  <c r="J19" i="52"/>
  <c r="BI15" i="52" l="1"/>
  <c r="W13" i="52"/>
  <c r="BH15" i="52"/>
  <c r="BI14" i="52"/>
  <c r="AC11" i="52"/>
  <c r="T14" i="52"/>
  <c r="AF14" i="52"/>
  <c r="Q15" i="52"/>
  <c r="AC15" i="52"/>
  <c r="AI13" i="52"/>
  <c r="AW13" i="52"/>
  <c r="AV15" i="52"/>
  <c r="BP14" i="52"/>
  <c r="AG13" i="52"/>
  <c r="R14" i="52"/>
  <c r="AD14" i="52"/>
  <c r="O15" i="52"/>
  <c r="AA15" i="52"/>
  <c r="CB14" i="52"/>
  <c r="AW15" i="52"/>
  <c r="CC14" i="52"/>
  <c r="BQ15" i="52"/>
  <c r="O13" i="52"/>
  <c r="AA13" i="52"/>
  <c r="L14" i="52"/>
  <c r="X14" i="52"/>
  <c r="AJ14" i="52"/>
  <c r="U15" i="52"/>
  <c r="AG15" i="52"/>
  <c r="CB15" i="52"/>
  <c r="BP15" i="52"/>
  <c r="AY15" i="52"/>
  <c r="AY14" i="52"/>
  <c r="BK14" i="52"/>
  <c r="AA10" i="52"/>
  <c r="X11" i="52"/>
  <c r="R13" i="52"/>
  <c r="AD13" i="52"/>
  <c r="AA14" i="52"/>
  <c r="L15" i="52"/>
  <c r="X15" i="52"/>
  <c r="AJ15" i="52"/>
  <c r="AG14" i="52"/>
  <c r="R15" i="52"/>
  <c r="AD15" i="52"/>
  <c r="O10" i="52"/>
  <c r="AJ11" i="52"/>
  <c r="AG12" i="52"/>
  <c r="O14" i="52"/>
  <c r="L11" i="52"/>
  <c r="U12" i="52"/>
  <c r="BQ12" i="52"/>
  <c r="P10" i="52"/>
  <c r="M11" i="52"/>
  <c r="Y11" i="52"/>
  <c r="V12" i="52"/>
  <c r="AH12" i="52"/>
  <c r="S13" i="52"/>
  <c r="AE13" i="52"/>
  <c r="P14" i="52"/>
  <c r="BB15" i="52"/>
  <c r="AB10" i="52"/>
  <c r="J12" i="52"/>
  <c r="AZ15" i="52"/>
  <c r="CC11" i="52"/>
  <c r="O11" i="52"/>
  <c r="U13" i="52"/>
  <c r="BQ11" i="52"/>
  <c r="X13" i="52"/>
  <c r="AJ13" i="52"/>
  <c r="AA12" i="52"/>
  <c r="L13" i="52"/>
  <c r="U14" i="52"/>
  <c r="BG15" i="52"/>
  <c r="AE14" i="52"/>
  <c r="P15" i="52"/>
  <c r="AB15" i="52"/>
  <c r="AH13" i="52"/>
  <c r="S14" i="52"/>
  <c r="AQ15" i="52"/>
  <c r="V13" i="52"/>
  <c r="L10" i="52"/>
  <c r="X10" i="52"/>
  <c r="AJ10" i="52"/>
  <c r="U11" i="52"/>
  <c r="AG11" i="52"/>
  <c r="R12" i="52"/>
  <c r="AD12" i="52"/>
  <c r="K12" i="52"/>
  <c r="AI12" i="52"/>
  <c r="BG14" i="52"/>
  <c r="W12" i="52"/>
  <c r="AU15" i="52"/>
  <c r="Y10" i="52"/>
  <c r="P13" i="52"/>
  <c r="Y14" i="52"/>
  <c r="J11" i="52"/>
  <c r="S12" i="52"/>
  <c r="J15" i="52"/>
  <c r="K11" i="52"/>
  <c r="T12" i="52"/>
  <c r="AF12" i="52"/>
  <c r="Q13" i="52"/>
  <c r="AC13" i="52"/>
  <c r="N14" i="52"/>
  <c r="Z14" i="52"/>
  <c r="K15" i="52"/>
  <c r="W15" i="52"/>
  <c r="AI15" i="52"/>
  <c r="M10" i="52"/>
  <c r="AB13" i="52"/>
  <c r="V15" i="52"/>
  <c r="Z10" i="52"/>
  <c r="AI11" i="52"/>
  <c r="V11" i="52"/>
  <c r="AH11" i="52"/>
  <c r="M14" i="52"/>
  <c r="N10" i="52"/>
  <c r="W11" i="52"/>
  <c r="AE12" i="52"/>
  <c r="AH15" i="52"/>
  <c r="AL11" i="52"/>
  <c r="AM11" i="52"/>
  <c r="AO11" i="52"/>
  <c r="R10" i="52"/>
  <c r="AK11" i="52"/>
  <c r="AK13" i="52"/>
  <c r="AL13" i="52"/>
  <c r="AN11" i="52"/>
  <c r="Y12" i="52"/>
  <c r="AL14" i="52"/>
  <c r="AM14" i="52"/>
  <c r="AN14" i="52"/>
  <c r="AO14" i="52"/>
  <c r="N12" i="52"/>
  <c r="Z12" i="52"/>
  <c r="K13" i="52"/>
  <c r="AM15" i="52"/>
  <c r="AO15" i="52"/>
  <c r="S10" i="52"/>
  <c r="AE10" i="52"/>
  <c r="P11" i="52"/>
  <c r="AB11" i="52"/>
  <c r="M12" i="52"/>
  <c r="J13" i="52"/>
  <c r="T10" i="52"/>
  <c r="AF10" i="52"/>
  <c r="Q11" i="52"/>
  <c r="Q10" i="52"/>
  <c r="AC10" i="52"/>
  <c r="N11" i="52"/>
  <c r="Z11" i="52"/>
  <c r="AD10" i="52"/>
  <c r="AA11" i="52"/>
  <c r="L12" i="52"/>
  <c r="X12" i="52"/>
  <c r="AJ12" i="52"/>
  <c r="AM13" i="52"/>
  <c r="O12" i="52"/>
  <c r="AH10" i="52"/>
  <c r="K14" i="52"/>
  <c r="R11" i="52"/>
  <c r="AK14" i="52"/>
  <c r="AG10" i="52"/>
  <c r="AD11" i="52"/>
  <c r="U10" i="52"/>
  <c r="J10" i="52"/>
  <c r="AK10" i="52"/>
  <c r="CM15" i="52"/>
  <c r="K10" i="52"/>
  <c r="W10" i="52"/>
  <c r="AI10" i="52"/>
  <c r="T11" i="52"/>
  <c r="AF11" i="52"/>
  <c r="Q12" i="52"/>
  <c r="AC12" i="52"/>
  <c r="N13" i="52"/>
  <c r="Z13" i="52"/>
  <c r="W14" i="52"/>
  <c r="AI14" i="52"/>
  <c r="T15" i="52"/>
  <c r="AF15" i="52"/>
  <c r="T13" i="52"/>
  <c r="AF13" i="52"/>
  <c r="Q14" i="52"/>
  <c r="AC14" i="52"/>
  <c r="N15" i="52"/>
  <c r="Z15" i="52"/>
  <c r="AL10" i="52"/>
  <c r="AM10" i="52"/>
  <c r="AN10" i="52"/>
  <c r="AO10" i="52"/>
  <c r="AK12" i="52"/>
  <c r="AL12" i="52"/>
  <c r="AM12" i="52"/>
  <c r="AN12" i="52"/>
  <c r="AO12" i="52"/>
  <c r="AN13" i="52"/>
  <c r="AO13" i="52"/>
  <c r="AK15" i="52"/>
  <c r="AL15" i="52"/>
  <c r="AN15" i="52"/>
  <c r="AL33" i="56"/>
  <c r="AL32" i="56"/>
  <c r="AL31" i="56"/>
  <c r="AL30" i="56"/>
  <c r="AL29" i="56"/>
  <c r="AL28" i="56"/>
  <c r="AL24" i="56"/>
  <c r="AL23" i="56"/>
  <c r="AL22" i="56"/>
  <c r="AL21" i="56"/>
  <c r="AL20" i="56"/>
  <c r="AL19" i="56"/>
  <c r="AK33" i="56"/>
  <c r="AK32" i="56"/>
  <c r="AK31" i="56"/>
  <c r="AK30" i="56"/>
  <c r="AK29" i="56"/>
  <c r="AK28" i="56"/>
  <c r="AK24" i="56"/>
  <c r="AK23" i="56"/>
  <c r="AK22" i="56"/>
  <c r="AK21" i="56"/>
  <c r="AK20" i="56"/>
  <c r="AK19" i="56"/>
  <c r="AJ33" i="56"/>
  <c r="AJ32" i="56"/>
  <c r="AJ31" i="56"/>
  <c r="AJ30" i="56"/>
  <c r="AJ29" i="56"/>
  <c r="AJ28" i="56"/>
  <c r="AJ24" i="56"/>
  <c r="AJ23" i="56"/>
  <c r="AJ22" i="56"/>
  <c r="AJ21" i="56"/>
  <c r="AJ20" i="56"/>
  <c r="AJ19" i="56"/>
  <c r="AI33" i="56"/>
  <c r="AI32" i="56"/>
  <c r="AI31" i="56"/>
  <c r="AI30" i="56"/>
  <c r="AI29" i="56"/>
  <c r="AI28" i="56"/>
  <c r="AI24" i="56"/>
  <c r="AI23" i="56"/>
  <c r="AI22" i="56"/>
  <c r="AI21" i="56"/>
  <c r="AI20" i="56"/>
  <c r="AI19" i="56"/>
  <c r="AH33" i="56"/>
  <c r="AH32" i="56"/>
  <c r="AH31" i="56"/>
  <c r="AH30" i="56"/>
  <c r="AH29" i="56"/>
  <c r="AH28" i="56"/>
  <c r="AH24" i="56"/>
  <c r="AH23" i="56"/>
  <c r="AH22" i="56"/>
  <c r="AH21" i="56"/>
  <c r="AH20" i="56"/>
  <c r="AH19" i="56"/>
  <c r="AG33" i="56"/>
  <c r="AG32" i="56"/>
  <c r="AG31" i="56"/>
  <c r="AG30" i="56"/>
  <c r="AG29" i="56"/>
  <c r="AG28" i="56"/>
  <c r="AG24" i="56"/>
  <c r="AG23" i="56"/>
  <c r="AG22" i="56"/>
  <c r="AG21" i="56"/>
  <c r="AG20" i="56"/>
  <c r="AG19" i="56"/>
  <c r="AF33" i="56"/>
  <c r="AF32" i="56"/>
  <c r="AF31" i="56"/>
  <c r="AF30" i="56"/>
  <c r="AF29" i="56"/>
  <c r="AF28" i="56"/>
  <c r="AF24" i="56"/>
  <c r="AF23" i="56"/>
  <c r="AF22" i="56"/>
  <c r="AF21" i="56"/>
  <c r="AF20" i="56"/>
  <c r="AF19" i="56"/>
  <c r="AE33" i="56"/>
  <c r="AE32" i="56"/>
  <c r="AE31" i="56"/>
  <c r="AE30" i="56"/>
  <c r="AE29" i="56"/>
  <c r="AE28" i="56"/>
  <c r="AE24" i="56"/>
  <c r="AE23" i="56"/>
  <c r="AE22" i="56"/>
  <c r="AE21" i="56"/>
  <c r="AE20" i="56"/>
  <c r="AE19" i="56"/>
  <c r="AD33" i="56"/>
  <c r="AD32" i="56"/>
  <c r="AD31" i="56"/>
  <c r="AD30" i="56"/>
  <c r="AD29" i="56"/>
  <c r="AD28" i="56"/>
  <c r="AD24" i="56"/>
  <c r="AD23" i="56"/>
  <c r="AD22" i="56"/>
  <c r="AD21" i="56"/>
  <c r="AD20" i="56"/>
  <c r="AD19" i="56"/>
  <c r="AC33" i="56"/>
  <c r="AC32" i="56"/>
  <c r="AC31" i="56"/>
  <c r="AC30" i="56"/>
  <c r="AC29" i="56"/>
  <c r="AC28" i="56"/>
  <c r="AC24" i="56"/>
  <c r="AC23" i="56"/>
  <c r="AC22" i="56"/>
  <c r="AC21" i="56"/>
  <c r="AC20" i="56"/>
  <c r="AC19" i="56"/>
  <c r="AB33" i="56"/>
  <c r="AB32" i="56"/>
  <c r="AB31" i="56"/>
  <c r="AB30" i="56"/>
  <c r="AB29" i="56"/>
  <c r="AB28" i="56"/>
  <c r="AB24" i="56"/>
  <c r="AB23" i="56"/>
  <c r="AB22" i="56"/>
  <c r="AB21" i="56"/>
  <c r="AB20" i="56"/>
  <c r="AB19" i="56"/>
  <c r="B24" i="61"/>
  <c r="B23" i="61"/>
  <c r="B22" i="61"/>
  <c r="B21" i="61"/>
  <c r="B20" i="61"/>
  <c r="B19" i="61"/>
  <c r="F33" i="61"/>
  <c r="E33" i="61"/>
  <c r="D33" i="61"/>
  <c r="C33" i="61"/>
  <c r="B33" i="61"/>
  <c r="F32" i="61"/>
  <c r="E32" i="61"/>
  <c r="D32" i="61"/>
  <c r="C32" i="61"/>
  <c r="B32" i="61"/>
  <c r="F31" i="61"/>
  <c r="E31" i="61"/>
  <c r="D31" i="61"/>
  <c r="C31" i="61"/>
  <c r="B31" i="61"/>
  <c r="F30" i="61"/>
  <c r="E30" i="61"/>
  <c r="D30" i="61"/>
  <c r="C30" i="61"/>
  <c r="B30" i="61"/>
  <c r="F29" i="61"/>
  <c r="E29" i="61"/>
  <c r="D29" i="61"/>
  <c r="C29" i="61"/>
  <c r="B29" i="61"/>
  <c r="F28" i="61"/>
  <c r="E28" i="61"/>
  <c r="D28" i="61"/>
  <c r="C28" i="61"/>
  <c r="B28" i="61"/>
  <c r="M33" i="62"/>
  <c r="L33" i="62"/>
  <c r="K33" i="62"/>
  <c r="J33" i="62"/>
  <c r="I33" i="62"/>
  <c r="H33" i="62"/>
  <c r="G33" i="62"/>
  <c r="F33" i="62"/>
  <c r="E33" i="62"/>
  <c r="D33" i="62"/>
  <c r="C33" i="62"/>
  <c r="B33" i="62"/>
  <c r="M32" i="62"/>
  <c r="L32" i="62"/>
  <c r="K32" i="62"/>
  <c r="J32" i="62"/>
  <c r="I32" i="62"/>
  <c r="H32" i="62"/>
  <c r="G32" i="62"/>
  <c r="F32" i="62"/>
  <c r="E32" i="62"/>
  <c r="D32" i="62"/>
  <c r="C32" i="62"/>
  <c r="B32" i="62"/>
  <c r="M31" i="62"/>
  <c r="L31" i="62"/>
  <c r="K31" i="62"/>
  <c r="J31" i="62"/>
  <c r="I31" i="62"/>
  <c r="H31" i="62"/>
  <c r="G31" i="62"/>
  <c r="F31" i="62"/>
  <c r="E31" i="62"/>
  <c r="D31" i="62"/>
  <c r="C31" i="62"/>
  <c r="B31" i="62"/>
  <c r="M30" i="62"/>
  <c r="L30" i="62"/>
  <c r="K30" i="62"/>
  <c r="J30" i="62"/>
  <c r="I30" i="62"/>
  <c r="H30" i="62"/>
  <c r="G30" i="62"/>
  <c r="F30" i="62"/>
  <c r="E30" i="62"/>
  <c r="D30" i="62"/>
  <c r="C30" i="62"/>
  <c r="B30" i="62"/>
  <c r="M29" i="62"/>
  <c r="L29" i="62"/>
  <c r="K29" i="62"/>
  <c r="J29" i="62"/>
  <c r="I29" i="62"/>
  <c r="H29" i="62"/>
  <c r="G29" i="62"/>
  <c r="F29" i="62"/>
  <c r="E29" i="62"/>
  <c r="D29" i="62"/>
  <c r="C29" i="62"/>
  <c r="B29" i="62"/>
  <c r="M28" i="62"/>
  <c r="L28" i="62"/>
  <c r="K28" i="62"/>
  <c r="J28" i="62"/>
  <c r="I28" i="62"/>
  <c r="H28" i="62"/>
  <c r="G28" i="62"/>
  <c r="F28" i="62"/>
  <c r="E28" i="62"/>
  <c r="D28" i="62"/>
  <c r="C28" i="62"/>
  <c r="B28" i="62"/>
  <c r="AL33" i="64"/>
  <c r="AL32" i="64"/>
  <c r="AL31" i="64"/>
  <c r="AL30" i="64"/>
  <c r="AL29" i="64"/>
  <c r="AL28" i="64"/>
  <c r="AL23" i="64"/>
  <c r="AL22" i="64"/>
  <c r="AL21" i="64"/>
  <c r="AL20" i="64"/>
  <c r="AL19" i="64"/>
  <c r="AK33" i="64"/>
  <c r="AK32" i="64"/>
  <c r="AK31" i="64"/>
  <c r="AK30" i="64"/>
  <c r="AK29" i="64"/>
  <c r="AK28" i="64"/>
  <c r="AK23" i="64"/>
  <c r="AK22" i="64"/>
  <c r="AK21" i="64"/>
  <c r="AK20" i="64"/>
  <c r="AK19" i="64"/>
  <c r="AJ33" i="64"/>
  <c r="AJ32" i="64"/>
  <c r="AJ31" i="64"/>
  <c r="AJ30" i="64"/>
  <c r="AJ29" i="64"/>
  <c r="AJ28" i="64"/>
  <c r="AJ23" i="64"/>
  <c r="AJ22" i="64"/>
  <c r="AJ21" i="64"/>
  <c r="AJ20" i="64"/>
  <c r="AJ19" i="64"/>
  <c r="AI33" i="64"/>
  <c r="AI32" i="64"/>
  <c r="AI31" i="64"/>
  <c r="AI30" i="64"/>
  <c r="AI29" i="64"/>
  <c r="AI28" i="64"/>
  <c r="AI23" i="64"/>
  <c r="AI22" i="64"/>
  <c r="AI21" i="64"/>
  <c r="AI20" i="64"/>
  <c r="AI19" i="64"/>
  <c r="AH33" i="64"/>
  <c r="AH32" i="64"/>
  <c r="AH31" i="64"/>
  <c r="AH30" i="64"/>
  <c r="AH29" i="64"/>
  <c r="AH28" i="64"/>
  <c r="AH23" i="64"/>
  <c r="AH22" i="64"/>
  <c r="AH21" i="64"/>
  <c r="AH20" i="64"/>
  <c r="AH19" i="64"/>
  <c r="AG33" i="64"/>
  <c r="AG32" i="64"/>
  <c r="AG31" i="64"/>
  <c r="AG30" i="64"/>
  <c r="AG29" i="64"/>
  <c r="AG28" i="64"/>
  <c r="AG23" i="64"/>
  <c r="AG22" i="64"/>
  <c r="AG21" i="64"/>
  <c r="AG20" i="64"/>
  <c r="AG19" i="64"/>
  <c r="AF33" i="64"/>
  <c r="AF32" i="64"/>
  <c r="AF31" i="64"/>
  <c r="AF30" i="64"/>
  <c r="AF29" i="64"/>
  <c r="AF28" i="64"/>
  <c r="AF23" i="64"/>
  <c r="AF22" i="64"/>
  <c r="AF21" i="64"/>
  <c r="AF20" i="64"/>
  <c r="AF19" i="64"/>
  <c r="AE33" i="64"/>
  <c r="AE32" i="64"/>
  <c r="AE31" i="64"/>
  <c r="AE30" i="64"/>
  <c r="AE29" i="64"/>
  <c r="AE28" i="64"/>
  <c r="AE23" i="64"/>
  <c r="AE22" i="64"/>
  <c r="AE21" i="64"/>
  <c r="AE20" i="64"/>
  <c r="AE19" i="64"/>
  <c r="AD33" i="64"/>
  <c r="AD32" i="64"/>
  <c r="AD31" i="64"/>
  <c r="AD30" i="64"/>
  <c r="AD29" i="64"/>
  <c r="AD28" i="64"/>
  <c r="AD23" i="64"/>
  <c r="AD22" i="64"/>
  <c r="AD21" i="64"/>
  <c r="AD20" i="64"/>
  <c r="AD19" i="64"/>
  <c r="AC33" i="64"/>
  <c r="AC32" i="64"/>
  <c r="AC31" i="64"/>
  <c r="AC30" i="64"/>
  <c r="AC29" i="64"/>
  <c r="AC28" i="64"/>
  <c r="AC23" i="64"/>
  <c r="AC22" i="64"/>
  <c r="AC21" i="64"/>
  <c r="AC20" i="64"/>
  <c r="AC19" i="64"/>
  <c r="AB33" i="64"/>
  <c r="AB32" i="64"/>
  <c r="AB31" i="64"/>
  <c r="AB30" i="64"/>
  <c r="AB29" i="64"/>
  <c r="AB28" i="64"/>
  <c r="AB23" i="64"/>
  <c r="AB22" i="64"/>
  <c r="AB21" i="64"/>
  <c r="AB20" i="64"/>
  <c r="AB19" i="64"/>
  <c r="P28" i="66"/>
  <c r="J28" i="66"/>
  <c r="H28" i="66"/>
  <c r="D28" i="66"/>
  <c r="B28" i="66"/>
  <c r="P19" i="66"/>
  <c r="O19" i="66"/>
  <c r="N19" i="66"/>
  <c r="M19" i="66"/>
  <c r="L19" i="66"/>
  <c r="K19" i="66"/>
  <c r="J19" i="66"/>
  <c r="I19" i="66"/>
  <c r="H19" i="66"/>
  <c r="G19" i="66"/>
  <c r="F19" i="66"/>
  <c r="E19" i="66"/>
  <c r="D19" i="66"/>
  <c r="C19" i="66"/>
  <c r="B19" i="66"/>
  <c r="G31" i="65"/>
  <c r="N33" i="65"/>
  <c r="O22" i="65"/>
  <c r="G21" i="65"/>
  <c r="Q32" i="65"/>
  <c r="O28" i="65"/>
  <c r="N28" i="65"/>
  <c r="M28" i="65"/>
  <c r="J28" i="65"/>
  <c r="I28" i="65"/>
  <c r="H28" i="65"/>
  <c r="G28" i="65"/>
  <c r="C28" i="65"/>
  <c r="B28" i="65"/>
  <c r="O19" i="65"/>
  <c r="N19" i="65"/>
  <c r="L19" i="65"/>
  <c r="H19" i="65"/>
  <c r="F19" i="65"/>
  <c r="C19" i="65"/>
  <c r="B19" i="65"/>
  <c r="AA33" i="64"/>
  <c r="Z33" i="64"/>
  <c r="Y33" i="64"/>
  <c r="Y15" i="64" s="1"/>
  <c r="X33" i="64"/>
  <c r="W33" i="64"/>
  <c r="W15" i="64" s="1"/>
  <c r="V33" i="64"/>
  <c r="V15" i="64" s="1"/>
  <c r="U33" i="64"/>
  <c r="U15" i="64" s="1"/>
  <c r="T33" i="64"/>
  <c r="T15" i="64" s="1"/>
  <c r="S33" i="64"/>
  <c r="R33" i="64"/>
  <c r="Q33" i="64"/>
  <c r="P33" i="64"/>
  <c r="P15" i="64" s="1"/>
  <c r="O33" i="64"/>
  <c r="O15" i="64" s="1"/>
  <c r="N33" i="64"/>
  <c r="M33" i="64"/>
  <c r="M15" i="64" s="1"/>
  <c r="L33" i="64"/>
  <c r="K33" i="64"/>
  <c r="K15" i="64" s="1"/>
  <c r="J33" i="64"/>
  <c r="J15" i="64" s="1"/>
  <c r="I33" i="64"/>
  <c r="I15" i="64" s="1"/>
  <c r="H33" i="64"/>
  <c r="H15" i="64" s="1"/>
  <c r="G33" i="64"/>
  <c r="F33" i="64"/>
  <c r="E33" i="64"/>
  <c r="D33" i="64"/>
  <c r="D15" i="64" s="1"/>
  <c r="C33" i="64"/>
  <c r="C15" i="64" s="1"/>
  <c r="B33" i="64"/>
  <c r="AA32" i="64"/>
  <c r="Z32" i="64"/>
  <c r="Y32" i="64"/>
  <c r="X32" i="64"/>
  <c r="W32" i="64"/>
  <c r="V32" i="64"/>
  <c r="U32" i="64"/>
  <c r="T32" i="64"/>
  <c r="S32" i="64"/>
  <c r="R32" i="64"/>
  <c r="Q32" i="64"/>
  <c r="P32" i="64"/>
  <c r="O32" i="64"/>
  <c r="N32" i="64"/>
  <c r="M32" i="64"/>
  <c r="L32" i="64"/>
  <c r="K32" i="64"/>
  <c r="J32" i="64"/>
  <c r="I32" i="64"/>
  <c r="H32" i="64"/>
  <c r="G32" i="64"/>
  <c r="F32" i="64"/>
  <c r="E32" i="64"/>
  <c r="D32" i="64"/>
  <c r="C32" i="64"/>
  <c r="B32" i="64"/>
  <c r="AA31" i="64"/>
  <c r="Z31" i="64"/>
  <c r="Y31" i="64"/>
  <c r="X31" i="64"/>
  <c r="W31" i="64"/>
  <c r="V31" i="64"/>
  <c r="U31" i="64"/>
  <c r="T31" i="64"/>
  <c r="S31" i="64"/>
  <c r="R31" i="64"/>
  <c r="Q31" i="64"/>
  <c r="P31" i="64"/>
  <c r="O31" i="64"/>
  <c r="N31" i="64"/>
  <c r="M31" i="64"/>
  <c r="L31" i="64"/>
  <c r="K31" i="64"/>
  <c r="J31" i="64"/>
  <c r="I31" i="64"/>
  <c r="H31" i="64"/>
  <c r="G31" i="64"/>
  <c r="F31" i="64"/>
  <c r="E31" i="64"/>
  <c r="D31" i="64"/>
  <c r="C31" i="64"/>
  <c r="B31" i="64"/>
  <c r="AA30" i="64"/>
  <c r="Z30" i="64"/>
  <c r="Y30" i="64"/>
  <c r="X30" i="64"/>
  <c r="W30" i="64"/>
  <c r="V30" i="64"/>
  <c r="U30" i="64"/>
  <c r="T30" i="64"/>
  <c r="S30" i="64"/>
  <c r="R30" i="64"/>
  <c r="Q30" i="64"/>
  <c r="P30" i="64"/>
  <c r="O30" i="64"/>
  <c r="N30" i="64"/>
  <c r="M30" i="64"/>
  <c r="L30" i="64"/>
  <c r="K30" i="64"/>
  <c r="J30" i="64"/>
  <c r="I30" i="64"/>
  <c r="H30" i="64"/>
  <c r="G30" i="64"/>
  <c r="F30" i="64"/>
  <c r="E30" i="64"/>
  <c r="D30" i="64"/>
  <c r="C30" i="64"/>
  <c r="B30" i="64"/>
  <c r="AA29" i="64"/>
  <c r="Z29" i="64"/>
  <c r="Y29" i="64"/>
  <c r="X29" i="64"/>
  <c r="W29" i="64"/>
  <c r="V29" i="64"/>
  <c r="U29" i="64"/>
  <c r="T29" i="64"/>
  <c r="S29" i="64"/>
  <c r="R29" i="64"/>
  <c r="Q29" i="64"/>
  <c r="P29" i="64"/>
  <c r="O29" i="64"/>
  <c r="N29" i="64"/>
  <c r="M29" i="64"/>
  <c r="L29" i="64"/>
  <c r="K29" i="64"/>
  <c r="J29" i="64"/>
  <c r="I29" i="64"/>
  <c r="H29" i="64"/>
  <c r="G29" i="64"/>
  <c r="F29" i="64"/>
  <c r="E29" i="64"/>
  <c r="D29" i="64"/>
  <c r="C29" i="64"/>
  <c r="B29" i="64"/>
  <c r="AA28" i="64"/>
  <c r="Z28" i="64"/>
  <c r="Y28" i="64"/>
  <c r="X28" i="64"/>
  <c r="W28" i="64"/>
  <c r="V28" i="64"/>
  <c r="U28" i="64"/>
  <c r="T28" i="64"/>
  <c r="S28" i="64"/>
  <c r="R28" i="64"/>
  <c r="Q28" i="64"/>
  <c r="P28" i="64"/>
  <c r="O28" i="64"/>
  <c r="N28" i="64"/>
  <c r="M28" i="64"/>
  <c r="L28" i="64"/>
  <c r="K28" i="64"/>
  <c r="J28" i="64"/>
  <c r="I28" i="64"/>
  <c r="H28" i="64"/>
  <c r="G28" i="64"/>
  <c r="F28" i="64"/>
  <c r="E28" i="64"/>
  <c r="D28" i="64"/>
  <c r="C28" i="64"/>
  <c r="B28" i="64"/>
  <c r="Z15" i="64"/>
  <c r="X15" i="64"/>
  <c r="S15" i="64"/>
  <c r="R15" i="64"/>
  <c r="Q15" i="64"/>
  <c r="N15" i="64"/>
  <c r="L15" i="64"/>
  <c r="G15" i="64"/>
  <c r="F15" i="64"/>
  <c r="E15" i="64"/>
  <c r="B15" i="64"/>
  <c r="AA23" i="64"/>
  <c r="Z23" i="64"/>
  <c r="Z14" i="64" s="1"/>
  <c r="Y23" i="64"/>
  <c r="X23" i="64"/>
  <c r="W23" i="64"/>
  <c r="V23" i="64"/>
  <c r="U23" i="64"/>
  <c r="U14" i="64" s="1"/>
  <c r="T23" i="64"/>
  <c r="T14" i="64" s="1"/>
  <c r="S23" i="64"/>
  <c r="S14" i="64" s="1"/>
  <c r="R23" i="64"/>
  <c r="Q23" i="64"/>
  <c r="P23" i="64"/>
  <c r="P14" i="64" s="1"/>
  <c r="O23" i="64"/>
  <c r="N23" i="64"/>
  <c r="N14" i="64" s="1"/>
  <c r="M23" i="64"/>
  <c r="L23" i="64"/>
  <c r="K23" i="64"/>
  <c r="J23" i="64"/>
  <c r="I23" i="64"/>
  <c r="I14" i="64" s="1"/>
  <c r="H23" i="64"/>
  <c r="H14" i="64" s="1"/>
  <c r="G23" i="64"/>
  <c r="G14" i="64" s="1"/>
  <c r="F23" i="64"/>
  <c r="E23" i="64"/>
  <c r="D23" i="64"/>
  <c r="C23" i="64"/>
  <c r="B23" i="64"/>
  <c r="B14" i="64" s="1"/>
  <c r="AA22" i="64"/>
  <c r="Z22" i="64"/>
  <c r="Y22" i="64"/>
  <c r="X22" i="64"/>
  <c r="W22" i="64"/>
  <c r="W13" i="64" s="1"/>
  <c r="V22" i="64"/>
  <c r="V13" i="64" s="1"/>
  <c r="U22" i="64"/>
  <c r="U13" i="64" s="1"/>
  <c r="T22" i="64"/>
  <c r="S22" i="64"/>
  <c r="R22" i="64"/>
  <c r="Q22" i="64"/>
  <c r="P22" i="64"/>
  <c r="O22" i="64"/>
  <c r="N22" i="64"/>
  <c r="M22" i="64"/>
  <c r="L22" i="64"/>
  <c r="K22" i="64"/>
  <c r="K13" i="64" s="1"/>
  <c r="J22" i="64"/>
  <c r="I22" i="64"/>
  <c r="I13" i="64" s="1"/>
  <c r="H22" i="64"/>
  <c r="G22" i="64"/>
  <c r="F22" i="64"/>
  <c r="E22" i="64"/>
  <c r="D22" i="64"/>
  <c r="C22" i="64"/>
  <c r="B22" i="64"/>
  <c r="AA21" i="64"/>
  <c r="Z21" i="64"/>
  <c r="Y21" i="64"/>
  <c r="Y12" i="64" s="1"/>
  <c r="X21" i="64"/>
  <c r="W21" i="64"/>
  <c r="V21" i="64"/>
  <c r="U21" i="64"/>
  <c r="T21" i="64"/>
  <c r="S21" i="64"/>
  <c r="R21" i="64"/>
  <c r="Q21" i="64"/>
  <c r="P21" i="64"/>
  <c r="O21" i="64"/>
  <c r="N21" i="64"/>
  <c r="M21" i="64"/>
  <c r="L21" i="64"/>
  <c r="K21" i="64"/>
  <c r="K12" i="64" s="1"/>
  <c r="J21" i="64"/>
  <c r="I21" i="64"/>
  <c r="H21" i="64"/>
  <c r="G21" i="64"/>
  <c r="F21" i="64"/>
  <c r="F12" i="64" s="1"/>
  <c r="E21" i="64"/>
  <c r="D21" i="64"/>
  <c r="C21" i="64"/>
  <c r="B21" i="64"/>
  <c r="AA20" i="64"/>
  <c r="Z20" i="64"/>
  <c r="Y20" i="64"/>
  <c r="Y11" i="64" s="1"/>
  <c r="X20" i="64"/>
  <c r="W20" i="64"/>
  <c r="V20" i="64"/>
  <c r="U20" i="64"/>
  <c r="T20" i="64"/>
  <c r="S20" i="64"/>
  <c r="R20" i="64"/>
  <c r="Q20" i="64"/>
  <c r="P20" i="64"/>
  <c r="O20" i="64"/>
  <c r="N20" i="64"/>
  <c r="M20" i="64"/>
  <c r="M11" i="64" s="1"/>
  <c r="L20" i="64"/>
  <c r="K20" i="64"/>
  <c r="J20" i="64"/>
  <c r="I20" i="64"/>
  <c r="H20" i="64"/>
  <c r="H11" i="64" s="1"/>
  <c r="G20" i="64"/>
  <c r="F20" i="64"/>
  <c r="E20" i="64"/>
  <c r="D20" i="64"/>
  <c r="C20" i="64"/>
  <c r="B20" i="64"/>
  <c r="AA19" i="64"/>
  <c r="AA10" i="64" s="1"/>
  <c r="Z19" i="64"/>
  <c r="Y19" i="64"/>
  <c r="X19" i="64"/>
  <c r="W19" i="64"/>
  <c r="V19" i="64"/>
  <c r="V10" i="64" s="1"/>
  <c r="U19" i="64"/>
  <c r="T19" i="64"/>
  <c r="S19" i="64"/>
  <c r="R19" i="64"/>
  <c r="Q19" i="64"/>
  <c r="P19" i="64"/>
  <c r="O19" i="64"/>
  <c r="O10" i="64" s="1"/>
  <c r="N19" i="64"/>
  <c r="M19" i="64"/>
  <c r="L19" i="64"/>
  <c r="K19" i="64"/>
  <c r="J19" i="64"/>
  <c r="J10" i="64" s="1"/>
  <c r="I19" i="64"/>
  <c r="H19" i="64"/>
  <c r="G19" i="64"/>
  <c r="F19" i="64"/>
  <c r="E19" i="64"/>
  <c r="D19" i="64"/>
  <c r="C19" i="64"/>
  <c r="C10" i="64" s="1"/>
  <c r="B19" i="64"/>
  <c r="AA15" i="64"/>
  <c r="Y19" i="63"/>
  <c r="V19" i="63"/>
  <c r="T19" i="63"/>
  <c r="S19" i="63"/>
  <c r="Q19" i="63"/>
  <c r="P19" i="63"/>
  <c r="N19" i="63"/>
  <c r="M19" i="63"/>
  <c r="J19" i="63"/>
  <c r="H19" i="63"/>
  <c r="G19" i="63"/>
  <c r="E19" i="63"/>
  <c r="D19" i="63"/>
  <c r="B19" i="63"/>
  <c r="M24" i="62"/>
  <c r="L24" i="62"/>
  <c r="K24" i="62"/>
  <c r="J24" i="62"/>
  <c r="I24" i="62"/>
  <c r="H24" i="62"/>
  <c r="G24" i="62"/>
  <c r="F24" i="62"/>
  <c r="E24" i="62"/>
  <c r="D24" i="62"/>
  <c r="C24" i="62"/>
  <c r="B24" i="62"/>
  <c r="M23" i="62"/>
  <c r="L23" i="62"/>
  <c r="K23" i="62"/>
  <c r="J23" i="62"/>
  <c r="I23" i="62"/>
  <c r="H23" i="62"/>
  <c r="G23" i="62"/>
  <c r="F23" i="62"/>
  <c r="E23" i="62"/>
  <c r="D23" i="62"/>
  <c r="C23" i="62"/>
  <c r="B23" i="62"/>
  <c r="M22" i="62"/>
  <c r="L22" i="62"/>
  <c r="K22" i="62"/>
  <c r="J22" i="62"/>
  <c r="I22" i="62"/>
  <c r="H22" i="62"/>
  <c r="G22" i="62"/>
  <c r="F22" i="62"/>
  <c r="E22" i="62"/>
  <c r="D22" i="62"/>
  <c r="C22" i="62"/>
  <c r="B22" i="62"/>
  <c r="M21" i="62"/>
  <c r="L21" i="62"/>
  <c r="K21" i="62"/>
  <c r="J21" i="62"/>
  <c r="I21" i="62"/>
  <c r="H21" i="62"/>
  <c r="G21" i="62"/>
  <c r="F21" i="62"/>
  <c r="E21" i="62"/>
  <c r="D21" i="62"/>
  <c r="C21" i="62"/>
  <c r="B21" i="62"/>
  <c r="M20" i="62"/>
  <c r="L20" i="62"/>
  <c r="K20" i="62"/>
  <c r="J20" i="62"/>
  <c r="I20" i="62"/>
  <c r="H20" i="62"/>
  <c r="G20" i="62"/>
  <c r="F20" i="62"/>
  <c r="E20" i="62"/>
  <c r="D20" i="62"/>
  <c r="C20" i="62"/>
  <c r="B20" i="62"/>
  <c r="M19" i="62"/>
  <c r="L19" i="62"/>
  <c r="K19" i="62"/>
  <c r="J19" i="62"/>
  <c r="I19" i="62"/>
  <c r="H19" i="62"/>
  <c r="G19" i="62"/>
  <c r="F19" i="62"/>
  <c r="E19" i="62"/>
  <c r="D19" i="62"/>
  <c r="C19" i="62"/>
  <c r="B19" i="62"/>
  <c r="F19" i="61"/>
  <c r="D19" i="61"/>
  <c r="C19" i="61"/>
  <c r="S33" i="60"/>
  <c r="R33" i="60"/>
  <c r="Q33" i="60"/>
  <c r="P33" i="60"/>
  <c r="O33" i="60"/>
  <c r="N33" i="60"/>
  <c r="M33" i="60"/>
  <c r="L33" i="60"/>
  <c r="K33" i="60"/>
  <c r="J33" i="60"/>
  <c r="I33" i="60"/>
  <c r="H33" i="60"/>
  <c r="F33" i="60"/>
  <c r="E33" i="60"/>
  <c r="D33" i="60"/>
  <c r="C33" i="60"/>
  <c r="B33" i="60"/>
  <c r="S32" i="60"/>
  <c r="R32" i="60"/>
  <c r="Q32" i="60"/>
  <c r="P32" i="60"/>
  <c r="O32" i="60"/>
  <c r="N32" i="60"/>
  <c r="M32" i="60"/>
  <c r="L32" i="60"/>
  <c r="K32" i="60"/>
  <c r="J32" i="60"/>
  <c r="I32" i="60"/>
  <c r="H32" i="60"/>
  <c r="F32" i="60"/>
  <c r="E32" i="60"/>
  <c r="D32" i="60"/>
  <c r="C32" i="60"/>
  <c r="B32" i="60"/>
  <c r="S31" i="60"/>
  <c r="R31" i="60"/>
  <c r="Q31" i="60"/>
  <c r="P31" i="60"/>
  <c r="O31" i="60"/>
  <c r="N31" i="60"/>
  <c r="M31" i="60"/>
  <c r="L31" i="60"/>
  <c r="K31" i="60"/>
  <c r="J31" i="60"/>
  <c r="I31" i="60"/>
  <c r="H31" i="60"/>
  <c r="F31" i="60"/>
  <c r="E31" i="60"/>
  <c r="D31" i="60"/>
  <c r="C31" i="60"/>
  <c r="B31" i="60"/>
  <c r="S30" i="60"/>
  <c r="R30" i="60"/>
  <c r="Q30" i="60"/>
  <c r="P30" i="60"/>
  <c r="O30" i="60"/>
  <c r="N30" i="60"/>
  <c r="M30" i="60"/>
  <c r="L30" i="60"/>
  <c r="K30" i="60"/>
  <c r="J30" i="60"/>
  <c r="I30" i="60"/>
  <c r="H30" i="60"/>
  <c r="F30" i="60"/>
  <c r="E30" i="60"/>
  <c r="D30" i="60"/>
  <c r="C30" i="60"/>
  <c r="B30" i="60"/>
  <c r="S29" i="60"/>
  <c r="R29" i="60"/>
  <c r="Q29" i="60"/>
  <c r="P29" i="60"/>
  <c r="O29" i="60"/>
  <c r="N29" i="60"/>
  <c r="M29" i="60"/>
  <c r="L29" i="60"/>
  <c r="K29" i="60"/>
  <c r="J29" i="60"/>
  <c r="I29" i="60"/>
  <c r="H29" i="60"/>
  <c r="F29" i="60"/>
  <c r="E29" i="60"/>
  <c r="D29" i="60"/>
  <c r="C29" i="60"/>
  <c r="B29" i="60"/>
  <c r="S28" i="60"/>
  <c r="R28" i="60"/>
  <c r="Q28" i="60"/>
  <c r="P28" i="60"/>
  <c r="O28" i="60"/>
  <c r="N28" i="60"/>
  <c r="M28" i="60"/>
  <c r="L28" i="60"/>
  <c r="K28" i="60"/>
  <c r="J28" i="60"/>
  <c r="I28" i="60"/>
  <c r="H28" i="60"/>
  <c r="F28" i="60"/>
  <c r="E28" i="60"/>
  <c r="D28" i="60"/>
  <c r="C28" i="60"/>
  <c r="B28" i="60"/>
  <c r="S24" i="60"/>
  <c r="R24" i="60"/>
  <c r="Q24" i="60"/>
  <c r="P24" i="60"/>
  <c r="O24" i="60"/>
  <c r="N24" i="60"/>
  <c r="M24" i="60"/>
  <c r="L24" i="60"/>
  <c r="K24" i="60"/>
  <c r="J24" i="60"/>
  <c r="I24" i="60"/>
  <c r="H24" i="60"/>
  <c r="F24" i="60"/>
  <c r="E24" i="60"/>
  <c r="D24" i="60"/>
  <c r="C24" i="60"/>
  <c r="B24" i="60"/>
  <c r="S23" i="60"/>
  <c r="R23" i="60"/>
  <c r="Q23" i="60"/>
  <c r="P23" i="60"/>
  <c r="O23" i="60"/>
  <c r="N23" i="60"/>
  <c r="M23" i="60"/>
  <c r="L23" i="60"/>
  <c r="K23" i="60"/>
  <c r="J23" i="60"/>
  <c r="I23" i="60"/>
  <c r="H23" i="60"/>
  <c r="F23" i="60"/>
  <c r="E23" i="60"/>
  <c r="D23" i="60"/>
  <c r="C23" i="60"/>
  <c r="B23" i="60"/>
  <c r="S22" i="60"/>
  <c r="R22" i="60"/>
  <c r="Q22" i="60"/>
  <c r="P22" i="60"/>
  <c r="O22" i="60"/>
  <c r="N22" i="60"/>
  <c r="M22" i="60"/>
  <c r="L22" i="60"/>
  <c r="K22" i="60"/>
  <c r="J22" i="60"/>
  <c r="I22" i="60"/>
  <c r="H22" i="60"/>
  <c r="F22" i="60"/>
  <c r="E22" i="60"/>
  <c r="D22" i="60"/>
  <c r="C22" i="60"/>
  <c r="B22" i="60"/>
  <c r="S21" i="60"/>
  <c r="R21" i="60"/>
  <c r="Q21" i="60"/>
  <c r="P21" i="60"/>
  <c r="O21" i="60"/>
  <c r="N21" i="60"/>
  <c r="M21" i="60"/>
  <c r="L21" i="60"/>
  <c r="K21" i="60"/>
  <c r="J21" i="60"/>
  <c r="I21" i="60"/>
  <c r="H21" i="60"/>
  <c r="F21" i="60"/>
  <c r="E21" i="60"/>
  <c r="D21" i="60"/>
  <c r="C21" i="60"/>
  <c r="B21" i="60"/>
  <c r="S20" i="60"/>
  <c r="R20" i="60"/>
  <c r="Q20" i="60"/>
  <c r="P20" i="60"/>
  <c r="O20" i="60"/>
  <c r="N20" i="60"/>
  <c r="M20" i="60"/>
  <c r="L20" i="60"/>
  <c r="K20" i="60"/>
  <c r="J20" i="60"/>
  <c r="I20" i="60"/>
  <c r="H20" i="60"/>
  <c r="F20" i="60"/>
  <c r="E20" i="60"/>
  <c r="D20" i="60"/>
  <c r="C20" i="60"/>
  <c r="B20" i="60"/>
  <c r="S19" i="60"/>
  <c r="R19" i="60"/>
  <c r="Q19" i="60"/>
  <c r="P19" i="60"/>
  <c r="O19" i="60"/>
  <c r="N19" i="60"/>
  <c r="M19" i="60"/>
  <c r="L19" i="60"/>
  <c r="K19" i="60"/>
  <c r="J19" i="60"/>
  <c r="I19" i="60"/>
  <c r="H19" i="60"/>
  <c r="F19" i="60"/>
  <c r="E19" i="60"/>
  <c r="D19" i="60"/>
  <c r="C19" i="60"/>
  <c r="B19" i="60"/>
  <c r="L33" i="59"/>
  <c r="K33" i="59"/>
  <c r="J33" i="59"/>
  <c r="H33" i="59"/>
  <c r="G33" i="59"/>
  <c r="F33" i="59"/>
  <c r="E33" i="59"/>
  <c r="D33" i="59"/>
  <c r="C33" i="59"/>
  <c r="B33" i="59"/>
  <c r="L32" i="59"/>
  <c r="K32" i="59"/>
  <c r="J32" i="59"/>
  <c r="H32" i="59"/>
  <c r="G32" i="59"/>
  <c r="F32" i="59"/>
  <c r="E32" i="59"/>
  <c r="D32" i="59"/>
  <c r="C32" i="59"/>
  <c r="B32" i="59"/>
  <c r="L31" i="59"/>
  <c r="K31" i="59"/>
  <c r="J31" i="59"/>
  <c r="I31" i="59"/>
  <c r="H31" i="59"/>
  <c r="G31" i="59"/>
  <c r="F31" i="59"/>
  <c r="E31" i="59"/>
  <c r="D31" i="59"/>
  <c r="C31" i="59"/>
  <c r="B31" i="59"/>
  <c r="L30" i="59"/>
  <c r="K30" i="59"/>
  <c r="J30" i="59"/>
  <c r="I30" i="59"/>
  <c r="H30" i="59"/>
  <c r="G30" i="59"/>
  <c r="F30" i="59"/>
  <c r="E30" i="59"/>
  <c r="D30" i="59"/>
  <c r="C30" i="59"/>
  <c r="B30" i="59"/>
  <c r="L29" i="59"/>
  <c r="K29" i="59"/>
  <c r="J29" i="59"/>
  <c r="I29" i="59"/>
  <c r="H29" i="59"/>
  <c r="G29" i="59"/>
  <c r="F29" i="59"/>
  <c r="E29" i="59"/>
  <c r="D29" i="59"/>
  <c r="C29" i="59"/>
  <c r="B29" i="59"/>
  <c r="L28" i="59"/>
  <c r="K28" i="59"/>
  <c r="J28" i="59"/>
  <c r="I28" i="59"/>
  <c r="H28" i="59"/>
  <c r="G28" i="59"/>
  <c r="F28" i="59"/>
  <c r="E28" i="59"/>
  <c r="D28" i="59"/>
  <c r="C28" i="59"/>
  <c r="B28" i="59"/>
  <c r="L24" i="59"/>
  <c r="K24" i="59"/>
  <c r="J24" i="59"/>
  <c r="I24" i="59"/>
  <c r="H24" i="59"/>
  <c r="G24" i="59"/>
  <c r="F24" i="59"/>
  <c r="E24" i="59"/>
  <c r="D24" i="59"/>
  <c r="C24" i="59"/>
  <c r="B24" i="59"/>
  <c r="L23" i="59"/>
  <c r="K23" i="59"/>
  <c r="J23" i="59"/>
  <c r="I23" i="59"/>
  <c r="H23" i="59"/>
  <c r="G23" i="59"/>
  <c r="F23" i="59"/>
  <c r="E23" i="59"/>
  <c r="D23" i="59"/>
  <c r="C23" i="59"/>
  <c r="B23" i="59"/>
  <c r="L22" i="59"/>
  <c r="K22" i="59"/>
  <c r="K13" i="59" s="1"/>
  <c r="J22" i="59"/>
  <c r="I22" i="59"/>
  <c r="H22" i="59"/>
  <c r="G22" i="59"/>
  <c r="F22" i="59"/>
  <c r="E22" i="59"/>
  <c r="D22" i="59"/>
  <c r="C22" i="59"/>
  <c r="B22" i="59"/>
  <c r="L21" i="59"/>
  <c r="K21" i="59"/>
  <c r="J21" i="59"/>
  <c r="J12" i="59" s="1"/>
  <c r="I21" i="59"/>
  <c r="H21" i="59"/>
  <c r="G21" i="59"/>
  <c r="F21" i="59"/>
  <c r="E21" i="59"/>
  <c r="D21" i="59"/>
  <c r="C21" i="59"/>
  <c r="B21" i="59"/>
  <c r="L20" i="59"/>
  <c r="K20" i="59"/>
  <c r="J20" i="59"/>
  <c r="I20" i="59"/>
  <c r="I11" i="59" s="1"/>
  <c r="H20" i="59"/>
  <c r="G20" i="59"/>
  <c r="F20" i="59"/>
  <c r="E20" i="59"/>
  <c r="D20" i="59"/>
  <c r="C20" i="59"/>
  <c r="B20" i="59"/>
  <c r="L19" i="59"/>
  <c r="K19" i="59"/>
  <c r="J19" i="59"/>
  <c r="I19" i="59"/>
  <c r="H19" i="59"/>
  <c r="H10" i="59" s="1"/>
  <c r="G19" i="59"/>
  <c r="F19" i="59"/>
  <c r="E19" i="59"/>
  <c r="D19" i="59"/>
  <c r="C19" i="59"/>
  <c r="B19" i="59"/>
  <c r="B34" i="58"/>
  <c r="C34" i="58"/>
  <c r="D34" i="58"/>
  <c r="E34" i="58"/>
  <c r="F34" i="58"/>
  <c r="G34" i="58"/>
  <c r="H34" i="58"/>
  <c r="I34" i="58"/>
  <c r="J34" i="58"/>
  <c r="K34" i="58"/>
  <c r="L34" i="58"/>
  <c r="M34" i="58"/>
  <c r="N34" i="58"/>
  <c r="O34" i="58"/>
  <c r="B25" i="58"/>
  <c r="C25" i="58"/>
  <c r="D25" i="58"/>
  <c r="E25" i="58"/>
  <c r="F25" i="58"/>
  <c r="G25" i="58"/>
  <c r="H25" i="58"/>
  <c r="I25" i="58"/>
  <c r="J25" i="58"/>
  <c r="K25" i="58"/>
  <c r="L25" i="58"/>
  <c r="M25" i="58"/>
  <c r="N25" i="58"/>
  <c r="O25" i="58"/>
  <c r="O24" i="58"/>
  <c r="N24" i="58"/>
  <c r="M24" i="58"/>
  <c r="L24" i="58"/>
  <c r="K24" i="58"/>
  <c r="J24" i="58"/>
  <c r="I24" i="58"/>
  <c r="H24" i="58"/>
  <c r="G24" i="58"/>
  <c r="F24" i="58"/>
  <c r="E24" i="58"/>
  <c r="D24" i="58"/>
  <c r="C24" i="58"/>
  <c r="B24" i="58"/>
  <c r="O23" i="58"/>
  <c r="N23" i="58"/>
  <c r="M23" i="58"/>
  <c r="L23" i="58"/>
  <c r="K23" i="58"/>
  <c r="J23" i="58"/>
  <c r="I23" i="58"/>
  <c r="H23" i="58"/>
  <c r="G23" i="58"/>
  <c r="F23" i="58"/>
  <c r="E23" i="58"/>
  <c r="D23" i="58"/>
  <c r="C23" i="58"/>
  <c r="B23" i="58"/>
  <c r="O22" i="58"/>
  <c r="N22" i="58"/>
  <c r="M22" i="58"/>
  <c r="L22" i="58"/>
  <c r="K22" i="58"/>
  <c r="J22" i="58"/>
  <c r="I22" i="58"/>
  <c r="H22" i="58"/>
  <c r="G22" i="58"/>
  <c r="F22" i="58"/>
  <c r="E22" i="58"/>
  <c r="D22" i="58"/>
  <c r="C22" i="58"/>
  <c r="B22" i="58"/>
  <c r="O21" i="58"/>
  <c r="N21" i="58"/>
  <c r="M21" i="58"/>
  <c r="L21" i="58"/>
  <c r="K21" i="58"/>
  <c r="J21" i="58"/>
  <c r="I21" i="58"/>
  <c r="H21" i="58"/>
  <c r="G21" i="58"/>
  <c r="F21" i="58"/>
  <c r="E21" i="58"/>
  <c r="D21" i="58"/>
  <c r="C21" i="58"/>
  <c r="B21" i="58"/>
  <c r="O20" i="58"/>
  <c r="N20" i="58"/>
  <c r="M20" i="58"/>
  <c r="L20" i="58"/>
  <c r="K20" i="58"/>
  <c r="J20" i="58"/>
  <c r="I20" i="58"/>
  <c r="H20" i="58"/>
  <c r="G20" i="58"/>
  <c r="F20" i="58"/>
  <c r="E20" i="58"/>
  <c r="D20" i="58"/>
  <c r="C20" i="58"/>
  <c r="B20" i="58"/>
  <c r="O19" i="58"/>
  <c r="N19" i="58"/>
  <c r="M19" i="58"/>
  <c r="L19" i="58"/>
  <c r="K19" i="58"/>
  <c r="J19" i="58"/>
  <c r="I19" i="58"/>
  <c r="H19" i="58"/>
  <c r="G19" i="58"/>
  <c r="F19" i="58"/>
  <c r="E19" i="58"/>
  <c r="D19" i="58"/>
  <c r="C19" i="58"/>
  <c r="B19" i="58"/>
  <c r="O33" i="58"/>
  <c r="N33" i="58"/>
  <c r="M33" i="58"/>
  <c r="L33" i="58"/>
  <c r="K33" i="58"/>
  <c r="J33" i="58"/>
  <c r="I33" i="58"/>
  <c r="H33" i="58"/>
  <c r="H15" i="58" s="1"/>
  <c r="G33" i="58"/>
  <c r="F33" i="58"/>
  <c r="E33" i="58"/>
  <c r="D33" i="58"/>
  <c r="C33" i="58"/>
  <c r="B33" i="58"/>
  <c r="O32" i="58"/>
  <c r="N32" i="58"/>
  <c r="M32" i="58"/>
  <c r="L32" i="58"/>
  <c r="K32" i="58"/>
  <c r="J32" i="58"/>
  <c r="I32" i="58"/>
  <c r="H32" i="58"/>
  <c r="G32" i="58"/>
  <c r="F32" i="58"/>
  <c r="E32" i="58"/>
  <c r="D32" i="58"/>
  <c r="C32" i="58"/>
  <c r="B32" i="58"/>
  <c r="O31" i="58"/>
  <c r="N31" i="58"/>
  <c r="M31" i="58"/>
  <c r="L31" i="58"/>
  <c r="K31" i="58"/>
  <c r="J31" i="58"/>
  <c r="I31" i="58"/>
  <c r="H31" i="58"/>
  <c r="G31" i="58"/>
  <c r="F31" i="58"/>
  <c r="E31" i="58"/>
  <c r="D31" i="58"/>
  <c r="C31" i="58"/>
  <c r="B31" i="58"/>
  <c r="O30" i="58"/>
  <c r="N30" i="58"/>
  <c r="M30" i="58"/>
  <c r="L30" i="58"/>
  <c r="K30" i="58"/>
  <c r="J30" i="58"/>
  <c r="I30" i="58"/>
  <c r="H30" i="58"/>
  <c r="G30" i="58"/>
  <c r="F30" i="58"/>
  <c r="E30" i="58"/>
  <c r="D30" i="58"/>
  <c r="C30" i="58"/>
  <c r="B30" i="58"/>
  <c r="O29" i="58"/>
  <c r="N29" i="58"/>
  <c r="M29" i="58"/>
  <c r="L29" i="58"/>
  <c r="K29" i="58"/>
  <c r="J29" i="58"/>
  <c r="I29" i="58"/>
  <c r="H29" i="58"/>
  <c r="G29" i="58"/>
  <c r="F29" i="58"/>
  <c r="E29" i="58"/>
  <c r="D29" i="58"/>
  <c r="C29" i="58"/>
  <c r="B29" i="58"/>
  <c r="O28" i="58"/>
  <c r="N28" i="58"/>
  <c r="M28" i="58"/>
  <c r="L28" i="58"/>
  <c r="K28" i="58"/>
  <c r="J28" i="58"/>
  <c r="I28" i="58"/>
  <c r="H28" i="58"/>
  <c r="G28" i="58"/>
  <c r="F28" i="58"/>
  <c r="F10" i="58" s="1"/>
  <c r="E28" i="58"/>
  <c r="D28" i="58"/>
  <c r="C28" i="58"/>
  <c r="B28" i="58"/>
  <c r="M33" i="57"/>
  <c r="L33" i="57"/>
  <c r="M32" i="57"/>
  <c r="L32" i="57"/>
  <c r="M31" i="57"/>
  <c r="L31" i="57"/>
  <c r="M30" i="57"/>
  <c r="L30" i="57"/>
  <c r="N29" i="57"/>
  <c r="M29" i="57"/>
  <c r="L29" i="57"/>
  <c r="J29" i="57"/>
  <c r="I29" i="57"/>
  <c r="H29" i="57"/>
  <c r="G29" i="57"/>
  <c r="F29" i="57"/>
  <c r="E29" i="57"/>
  <c r="D29" i="57"/>
  <c r="C29" i="57"/>
  <c r="B29" i="57"/>
  <c r="N28" i="57"/>
  <c r="M28" i="57"/>
  <c r="L28" i="57"/>
  <c r="J28" i="57"/>
  <c r="I28" i="57"/>
  <c r="H28" i="57"/>
  <c r="G28" i="57"/>
  <c r="F28" i="57"/>
  <c r="E28" i="57"/>
  <c r="D28" i="57"/>
  <c r="C28" i="57"/>
  <c r="B28" i="57"/>
  <c r="N24" i="57"/>
  <c r="M24" i="57"/>
  <c r="L24" i="57"/>
  <c r="K24" i="57"/>
  <c r="J24" i="57"/>
  <c r="I24" i="57"/>
  <c r="H24" i="57"/>
  <c r="G24" i="57"/>
  <c r="F24" i="57"/>
  <c r="E24" i="57"/>
  <c r="D24" i="57"/>
  <c r="C24" i="57"/>
  <c r="B24" i="57"/>
  <c r="N23" i="57"/>
  <c r="M23" i="57"/>
  <c r="L23" i="57"/>
  <c r="K23" i="57"/>
  <c r="J23" i="57"/>
  <c r="I23" i="57"/>
  <c r="H23" i="57"/>
  <c r="G23" i="57"/>
  <c r="F23" i="57"/>
  <c r="E23" i="57"/>
  <c r="D23" i="57"/>
  <c r="C23" i="57"/>
  <c r="B23" i="57"/>
  <c r="N22" i="57"/>
  <c r="M22" i="57"/>
  <c r="L22" i="57"/>
  <c r="K22" i="57"/>
  <c r="J22" i="57"/>
  <c r="I22" i="57"/>
  <c r="H22" i="57"/>
  <c r="G22" i="57"/>
  <c r="F22" i="57"/>
  <c r="E22" i="57"/>
  <c r="D22" i="57"/>
  <c r="C22" i="57"/>
  <c r="B22" i="57"/>
  <c r="N21" i="57"/>
  <c r="M21" i="57"/>
  <c r="L21" i="57"/>
  <c r="K21" i="57"/>
  <c r="J21" i="57"/>
  <c r="I21" i="57"/>
  <c r="H21" i="57"/>
  <c r="G21" i="57"/>
  <c r="F21" i="57"/>
  <c r="E21" i="57"/>
  <c r="D21" i="57"/>
  <c r="C21" i="57"/>
  <c r="B21" i="57"/>
  <c r="N20" i="57"/>
  <c r="M20" i="57"/>
  <c r="L20" i="57"/>
  <c r="K20" i="57"/>
  <c r="J20" i="57"/>
  <c r="I20" i="57"/>
  <c r="H20" i="57"/>
  <c r="G20" i="57"/>
  <c r="F20" i="57"/>
  <c r="E20" i="57"/>
  <c r="D20" i="57"/>
  <c r="C20" i="57"/>
  <c r="B20" i="57"/>
  <c r="N19" i="57"/>
  <c r="M19" i="57"/>
  <c r="L19" i="57"/>
  <c r="K19" i="57"/>
  <c r="J19" i="57"/>
  <c r="I19" i="57"/>
  <c r="H19" i="57"/>
  <c r="G19" i="57"/>
  <c r="F19" i="57"/>
  <c r="E19" i="57"/>
  <c r="D19" i="57"/>
  <c r="C19" i="57"/>
  <c r="B19" i="57"/>
  <c r="AA33" i="56"/>
  <c r="Z33" i="56"/>
  <c r="Y33" i="56"/>
  <c r="X33" i="56"/>
  <c r="W33" i="56"/>
  <c r="V33" i="56"/>
  <c r="U33" i="56"/>
  <c r="T33" i="56"/>
  <c r="S33" i="56"/>
  <c r="R33" i="56"/>
  <c r="Q33" i="56"/>
  <c r="P33" i="56"/>
  <c r="O33" i="56"/>
  <c r="N33" i="56"/>
  <c r="M33" i="56"/>
  <c r="L33" i="56"/>
  <c r="K33" i="56"/>
  <c r="J33" i="56"/>
  <c r="I33" i="56"/>
  <c r="H33" i="56"/>
  <c r="G33" i="56"/>
  <c r="F33" i="56"/>
  <c r="E33" i="56"/>
  <c r="D33" i="56"/>
  <c r="C33" i="56"/>
  <c r="B33" i="56"/>
  <c r="AA32" i="56"/>
  <c r="Z32" i="56"/>
  <c r="Y32" i="56"/>
  <c r="X32" i="56"/>
  <c r="W32" i="56"/>
  <c r="V32" i="56"/>
  <c r="U32" i="56"/>
  <c r="T32" i="56"/>
  <c r="S32" i="56"/>
  <c r="R32" i="56"/>
  <c r="Q32" i="56"/>
  <c r="P32" i="56"/>
  <c r="O32" i="56"/>
  <c r="N32" i="56"/>
  <c r="M32" i="56"/>
  <c r="L32" i="56"/>
  <c r="K32" i="56"/>
  <c r="J32" i="56"/>
  <c r="I32" i="56"/>
  <c r="H32" i="56"/>
  <c r="G32" i="56"/>
  <c r="F32" i="56"/>
  <c r="E32" i="56"/>
  <c r="D32" i="56"/>
  <c r="C32" i="56"/>
  <c r="B32" i="56"/>
  <c r="AA31" i="56"/>
  <c r="Z31" i="56"/>
  <c r="Y31" i="56"/>
  <c r="X31" i="56"/>
  <c r="W31" i="56"/>
  <c r="V31" i="56"/>
  <c r="U31" i="56"/>
  <c r="T31" i="56"/>
  <c r="S31" i="56"/>
  <c r="R31" i="56"/>
  <c r="Q31" i="56"/>
  <c r="P31" i="56"/>
  <c r="O31" i="56"/>
  <c r="N31" i="56"/>
  <c r="M31" i="56"/>
  <c r="L31" i="56"/>
  <c r="K31" i="56"/>
  <c r="J31" i="56"/>
  <c r="I31" i="56"/>
  <c r="H31" i="56"/>
  <c r="G31" i="56"/>
  <c r="F31" i="56"/>
  <c r="E31" i="56"/>
  <c r="D31" i="56"/>
  <c r="C31" i="56"/>
  <c r="B31" i="56"/>
  <c r="AA30" i="56"/>
  <c r="Z30" i="56"/>
  <c r="Y30" i="56"/>
  <c r="X30" i="56"/>
  <c r="W30" i="56"/>
  <c r="V30" i="56"/>
  <c r="U30" i="56"/>
  <c r="T30" i="56"/>
  <c r="S30" i="56"/>
  <c r="R30" i="56"/>
  <c r="Q30" i="56"/>
  <c r="P30" i="56"/>
  <c r="O30" i="56"/>
  <c r="N30" i="56"/>
  <c r="M30" i="56"/>
  <c r="L30" i="56"/>
  <c r="K30" i="56"/>
  <c r="J30" i="56"/>
  <c r="I30" i="56"/>
  <c r="H30" i="56"/>
  <c r="G30" i="56"/>
  <c r="F30" i="56"/>
  <c r="E30" i="56"/>
  <c r="D30" i="56"/>
  <c r="C30" i="56"/>
  <c r="B30" i="56"/>
  <c r="AA29" i="56"/>
  <c r="Z29" i="56"/>
  <c r="Y29" i="56"/>
  <c r="X29" i="56"/>
  <c r="W29" i="56"/>
  <c r="V29" i="56"/>
  <c r="U29" i="56"/>
  <c r="T29" i="56"/>
  <c r="S29" i="56"/>
  <c r="R29" i="56"/>
  <c r="Q29" i="56"/>
  <c r="P29" i="56"/>
  <c r="O29" i="56"/>
  <c r="N29" i="56"/>
  <c r="M29" i="56"/>
  <c r="L29" i="56"/>
  <c r="K29" i="56"/>
  <c r="J29" i="56"/>
  <c r="I29" i="56"/>
  <c r="H29" i="56"/>
  <c r="G29" i="56"/>
  <c r="F29" i="56"/>
  <c r="E29" i="56"/>
  <c r="D29" i="56"/>
  <c r="C29" i="56"/>
  <c r="B29" i="56"/>
  <c r="AA28" i="56"/>
  <c r="Z28" i="56"/>
  <c r="Y28" i="56"/>
  <c r="X28" i="56"/>
  <c r="W28" i="56"/>
  <c r="V28" i="56"/>
  <c r="U28" i="56"/>
  <c r="T28" i="56"/>
  <c r="S28" i="56"/>
  <c r="R28" i="56"/>
  <c r="Q28" i="56"/>
  <c r="P28" i="56"/>
  <c r="O28" i="56"/>
  <c r="N28" i="56"/>
  <c r="M28" i="56"/>
  <c r="L28" i="56"/>
  <c r="K28" i="56"/>
  <c r="J28" i="56"/>
  <c r="I28" i="56"/>
  <c r="H28" i="56"/>
  <c r="G28" i="56"/>
  <c r="F28" i="56"/>
  <c r="E28" i="56"/>
  <c r="D28" i="56"/>
  <c r="C28" i="56"/>
  <c r="B28" i="56"/>
  <c r="AA24" i="56"/>
  <c r="AA15" i="56" s="1"/>
  <c r="Z24" i="56"/>
  <c r="Z15" i="56" s="1"/>
  <c r="Y24" i="56"/>
  <c r="X24" i="56"/>
  <c r="X15" i="56" s="1"/>
  <c r="W24" i="56"/>
  <c r="W15" i="56" s="1"/>
  <c r="V24" i="56"/>
  <c r="V15" i="56" s="1"/>
  <c r="U24" i="56"/>
  <c r="U15" i="56" s="1"/>
  <c r="T24" i="56"/>
  <c r="T15" i="56" s="1"/>
  <c r="S24" i="56"/>
  <c r="S15" i="56" s="1"/>
  <c r="R24" i="56"/>
  <c r="R15" i="56" s="1"/>
  <c r="Q24" i="56"/>
  <c r="Q15" i="56" s="1"/>
  <c r="P24" i="56"/>
  <c r="P15" i="56" s="1"/>
  <c r="O24" i="56"/>
  <c r="O15" i="56" s="1"/>
  <c r="N24" i="56"/>
  <c r="N15" i="56" s="1"/>
  <c r="M24" i="56"/>
  <c r="M15" i="56" s="1"/>
  <c r="L24" i="56"/>
  <c r="L15" i="56" s="1"/>
  <c r="K24" i="56"/>
  <c r="K15" i="56" s="1"/>
  <c r="J24" i="56"/>
  <c r="J15" i="56" s="1"/>
  <c r="I24" i="56"/>
  <c r="H24" i="56"/>
  <c r="G24" i="56"/>
  <c r="G15" i="56" s="1"/>
  <c r="F24" i="56"/>
  <c r="E24" i="56"/>
  <c r="E15" i="56" s="1"/>
  <c r="D24" i="56"/>
  <c r="D15" i="56" s="1"/>
  <c r="C24" i="56"/>
  <c r="C15" i="56" s="1"/>
  <c r="B24" i="56"/>
  <c r="B15" i="56" s="1"/>
  <c r="AA23" i="56"/>
  <c r="AA14" i="56" s="1"/>
  <c r="Z23" i="56"/>
  <c r="Z14" i="56" s="1"/>
  <c r="Y23" i="56"/>
  <c r="Y14" i="56" s="1"/>
  <c r="X23" i="56"/>
  <c r="X14" i="56" s="1"/>
  <c r="W23" i="56"/>
  <c r="W14" i="56" s="1"/>
  <c r="V23" i="56"/>
  <c r="U23" i="56"/>
  <c r="U14" i="56" s="1"/>
  <c r="T23" i="56"/>
  <c r="T14" i="56" s="1"/>
  <c r="S23" i="56"/>
  <c r="S14" i="56" s="1"/>
  <c r="R23" i="56"/>
  <c r="Q23" i="56"/>
  <c r="Q14" i="56" s="1"/>
  <c r="P23" i="56"/>
  <c r="P14" i="56" s="1"/>
  <c r="O23" i="56"/>
  <c r="O14" i="56" s="1"/>
  <c r="N23" i="56"/>
  <c r="N14" i="56" s="1"/>
  <c r="M23" i="56"/>
  <c r="M14" i="56" s="1"/>
  <c r="L23" i="56"/>
  <c r="L14" i="56" s="1"/>
  <c r="K23" i="56"/>
  <c r="K14" i="56" s="1"/>
  <c r="J23" i="56"/>
  <c r="I23" i="56"/>
  <c r="H23" i="56"/>
  <c r="H14" i="56" s="1"/>
  <c r="G23" i="56"/>
  <c r="G14" i="56" s="1"/>
  <c r="F23" i="56"/>
  <c r="E23" i="56"/>
  <c r="E14" i="56" s="1"/>
  <c r="D23" i="56"/>
  <c r="C23" i="56"/>
  <c r="C14" i="56" s="1"/>
  <c r="B23" i="56"/>
  <c r="B14" i="56" s="1"/>
  <c r="AA22" i="56"/>
  <c r="AA13" i="56" s="1"/>
  <c r="Z22" i="56"/>
  <c r="Z13" i="56" s="1"/>
  <c r="Y22" i="56"/>
  <c r="Y13" i="56" s="1"/>
  <c r="X22" i="56"/>
  <c r="X13" i="56" s="1"/>
  <c r="W22" i="56"/>
  <c r="W13" i="56" s="1"/>
  <c r="V22" i="56"/>
  <c r="V13" i="56" s="1"/>
  <c r="U22" i="56"/>
  <c r="U13" i="56" s="1"/>
  <c r="T22" i="56"/>
  <c r="S22" i="56"/>
  <c r="S13" i="56" s="1"/>
  <c r="R22" i="56"/>
  <c r="R13" i="56" s="1"/>
  <c r="Q22" i="56"/>
  <c r="Q13" i="56" s="1"/>
  <c r="P22" i="56"/>
  <c r="P13" i="56" s="1"/>
  <c r="O22" i="56"/>
  <c r="O13" i="56" s="1"/>
  <c r="N22" i="56"/>
  <c r="N13" i="56" s="1"/>
  <c r="M22" i="56"/>
  <c r="M13" i="56" s="1"/>
  <c r="L22" i="56"/>
  <c r="L13" i="56" s="1"/>
  <c r="K22" i="56"/>
  <c r="K13" i="56" s="1"/>
  <c r="J22" i="56"/>
  <c r="J13" i="56" s="1"/>
  <c r="I22" i="56"/>
  <c r="H22" i="56"/>
  <c r="H13" i="56" s="1"/>
  <c r="G22" i="56"/>
  <c r="G13" i="56" s="1"/>
  <c r="F22" i="56"/>
  <c r="E22" i="56"/>
  <c r="E13" i="56" s="1"/>
  <c r="D22" i="56"/>
  <c r="D13" i="56" s="1"/>
  <c r="C22" i="56"/>
  <c r="C13" i="56" s="1"/>
  <c r="B22" i="56"/>
  <c r="B13" i="56" s="1"/>
  <c r="AA21" i="56"/>
  <c r="AA12" i="56" s="1"/>
  <c r="Z21" i="56"/>
  <c r="Z12" i="56" s="1"/>
  <c r="Y21" i="56"/>
  <c r="X21" i="56"/>
  <c r="X12" i="56" s="1"/>
  <c r="W21" i="56"/>
  <c r="V21" i="56"/>
  <c r="U21" i="56"/>
  <c r="U12" i="56" s="1"/>
  <c r="T21" i="56"/>
  <c r="T12" i="56" s="1"/>
  <c r="S21" i="56"/>
  <c r="S12" i="56" s="1"/>
  <c r="R21" i="56"/>
  <c r="R12" i="56" s="1"/>
  <c r="Q21" i="56"/>
  <c r="Q12" i="56" s="1"/>
  <c r="P21" i="56"/>
  <c r="P12" i="56" s="1"/>
  <c r="O21" i="56"/>
  <c r="O12" i="56" s="1"/>
  <c r="N21" i="56"/>
  <c r="N12" i="56" s="1"/>
  <c r="M21" i="56"/>
  <c r="M12" i="56" s="1"/>
  <c r="L21" i="56"/>
  <c r="L12" i="56" s="1"/>
  <c r="K21" i="56"/>
  <c r="K12" i="56" s="1"/>
  <c r="J21" i="56"/>
  <c r="I21" i="56"/>
  <c r="H21" i="56"/>
  <c r="H12" i="56" s="1"/>
  <c r="G21" i="56"/>
  <c r="G12" i="56" s="1"/>
  <c r="F21" i="56"/>
  <c r="E21" i="56"/>
  <c r="E12" i="56" s="1"/>
  <c r="D21" i="56"/>
  <c r="D12" i="56" s="1"/>
  <c r="C21" i="56"/>
  <c r="C12" i="56" s="1"/>
  <c r="B21" i="56"/>
  <c r="B12" i="56" s="1"/>
  <c r="AA20" i="56"/>
  <c r="AA11" i="56" s="1"/>
  <c r="Z20" i="56"/>
  <c r="Z11" i="56" s="1"/>
  <c r="Y20" i="56"/>
  <c r="Y11" i="56" s="1"/>
  <c r="X20" i="56"/>
  <c r="W20" i="56"/>
  <c r="W11" i="56" s="1"/>
  <c r="V20" i="56"/>
  <c r="V11" i="56" s="1"/>
  <c r="U20" i="56"/>
  <c r="U11" i="56" s="1"/>
  <c r="T20" i="56"/>
  <c r="T11" i="56" s="1"/>
  <c r="S20" i="56"/>
  <c r="S11" i="56" s="1"/>
  <c r="R20" i="56"/>
  <c r="R11" i="56" s="1"/>
  <c r="Q20" i="56"/>
  <c r="Q11" i="56" s="1"/>
  <c r="P20" i="56"/>
  <c r="P11" i="56" s="1"/>
  <c r="O20" i="56"/>
  <c r="O11" i="56" s="1"/>
  <c r="N20" i="56"/>
  <c r="N11" i="56" s="1"/>
  <c r="M20" i="56"/>
  <c r="M11" i="56" s="1"/>
  <c r="L20" i="56"/>
  <c r="L11" i="56" s="1"/>
  <c r="K20" i="56"/>
  <c r="K11" i="56" s="1"/>
  <c r="J20" i="56"/>
  <c r="J11" i="56" s="1"/>
  <c r="I20" i="56"/>
  <c r="H20" i="56"/>
  <c r="H11" i="56" s="1"/>
  <c r="G20" i="56"/>
  <c r="G11" i="56" s="1"/>
  <c r="F20" i="56"/>
  <c r="E20" i="56"/>
  <c r="E11" i="56" s="1"/>
  <c r="D20" i="56"/>
  <c r="D11" i="56" s="1"/>
  <c r="C20" i="56"/>
  <c r="C11" i="56" s="1"/>
  <c r="B20" i="56"/>
  <c r="B11" i="56" s="1"/>
  <c r="AA19" i="56"/>
  <c r="AA10" i="56" s="1"/>
  <c r="Z19" i="56"/>
  <c r="Z10" i="56" s="1"/>
  <c r="Y19" i="56"/>
  <c r="Y10" i="56" s="1"/>
  <c r="X19" i="56"/>
  <c r="X10" i="56" s="1"/>
  <c r="W19" i="56"/>
  <c r="W10" i="56" s="1"/>
  <c r="V19" i="56"/>
  <c r="V10" i="56" s="1"/>
  <c r="U19" i="56"/>
  <c r="U10" i="56" s="1"/>
  <c r="T19" i="56"/>
  <c r="T10" i="56" s="1"/>
  <c r="S19" i="56"/>
  <c r="S10" i="56" s="1"/>
  <c r="R19" i="56"/>
  <c r="R10" i="56" s="1"/>
  <c r="Q19" i="56"/>
  <c r="Q10" i="56" s="1"/>
  <c r="P19" i="56"/>
  <c r="P10" i="56" s="1"/>
  <c r="O19" i="56"/>
  <c r="O10" i="56" s="1"/>
  <c r="N19" i="56"/>
  <c r="N10" i="56" s="1"/>
  <c r="M19" i="56"/>
  <c r="M10" i="56" s="1"/>
  <c r="L19" i="56"/>
  <c r="L10" i="56" s="1"/>
  <c r="K19" i="56"/>
  <c r="K10" i="56" s="1"/>
  <c r="J19" i="56"/>
  <c r="J10" i="56" s="1"/>
  <c r="I19" i="56"/>
  <c r="H19" i="56"/>
  <c r="H10" i="56" s="1"/>
  <c r="G19" i="56"/>
  <c r="G10" i="56" s="1"/>
  <c r="F19" i="56"/>
  <c r="E19" i="56"/>
  <c r="E10" i="56" s="1"/>
  <c r="D19" i="56"/>
  <c r="D10" i="56" s="1"/>
  <c r="C19" i="56"/>
  <c r="C10" i="56" s="1"/>
  <c r="B19" i="56"/>
  <c r="B10" i="56" s="1"/>
  <c r="N28" i="55"/>
  <c r="M28" i="55"/>
  <c r="L28" i="55"/>
  <c r="K28" i="55"/>
  <c r="J28" i="55"/>
  <c r="I28" i="55"/>
  <c r="H28" i="55"/>
  <c r="G28" i="55"/>
  <c r="F28" i="55"/>
  <c r="E28" i="55"/>
  <c r="D28" i="55"/>
  <c r="C28" i="55"/>
  <c r="B28" i="55"/>
  <c r="N19" i="55"/>
  <c r="M19" i="55"/>
  <c r="L19" i="55"/>
  <c r="K19" i="55"/>
  <c r="J19" i="55"/>
  <c r="I19" i="55"/>
  <c r="H19" i="55"/>
  <c r="G19" i="55"/>
  <c r="F19" i="55"/>
  <c r="E19" i="55"/>
  <c r="D19" i="55"/>
  <c r="C19" i="55"/>
  <c r="B19" i="55"/>
  <c r="U33" i="54"/>
  <c r="T33" i="54"/>
  <c r="S33" i="54"/>
  <c r="R33" i="54"/>
  <c r="Q33" i="54"/>
  <c r="P33" i="54"/>
  <c r="O33" i="54"/>
  <c r="N33" i="54"/>
  <c r="M33" i="54"/>
  <c r="L33" i="54"/>
  <c r="K33" i="54"/>
  <c r="J33" i="54"/>
  <c r="I33" i="54"/>
  <c r="H33" i="54"/>
  <c r="G33" i="54"/>
  <c r="F33" i="54"/>
  <c r="E33" i="54"/>
  <c r="D33" i="54"/>
  <c r="C33" i="54"/>
  <c r="B33" i="54"/>
  <c r="U32" i="54"/>
  <c r="T32" i="54"/>
  <c r="S32" i="54"/>
  <c r="R32" i="54"/>
  <c r="Q32" i="54"/>
  <c r="P32" i="54"/>
  <c r="O32" i="54"/>
  <c r="N32" i="54"/>
  <c r="M32" i="54"/>
  <c r="L32" i="54"/>
  <c r="K32" i="54"/>
  <c r="J32" i="54"/>
  <c r="I32" i="54"/>
  <c r="H32" i="54"/>
  <c r="G32" i="54"/>
  <c r="F32" i="54"/>
  <c r="E32" i="54"/>
  <c r="D32" i="54"/>
  <c r="C32" i="54"/>
  <c r="B32" i="54"/>
  <c r="U31" i="54"/>
  <c r="T31" i="54"/>
  <c r="S31" i="54"/>
  <c r="R31" i="54"/>
  <c r="Q31" i="54"/>
  <c r="P31" i="54"/>
  <c r="O31" i="54"/>
  <c r="N31" i="54"/>
  <c r="M31" i="54"/>
  <c r="L31" i="54"/>
  <c r="K31" i="54"/>
  <c r="J31" i="54"/>
  <c r="I31" i="54"/>
  <c r="H31" i="54"/>
  <c r="G31" i="54"/>
  <c r="F31" i="54"/>
  <c r="E31" i="54"/>
  <c r="D31" i="54"/>
  <c r="C31" i="54"/>
  <c r="B31" i="54"/>
  <c r="U30" i="54"/>
  <c r="T30" i="54"/>
  <c r="S30" i="54"/>
  <c r="R30" i="54"/>
  <c r="Q30" i="54"/>
  <c r="P30" i="54"/>
  <c r="O30" i="54"/>
  <c r="N30" i="54"/>
  <c r="M30" i="54"/>
  <c r="L30" i="54"/>
  <c r="K30" i="54"/>
  <c r="J30" i="54"/>
  <c r="I30" i="54"/>
  <c r="H30" i="54"/>
  <c r="G30" i="54"/>
  <c r="F30" i="54"/>
  <c r="E30" i="54"/>
  <c r="D30" i="54"/>
  <c r="C30" i="54"/>
  <c r="B30" i="54"/>
  <c r="U29" i="54"/>
  <c r="T29" i="54"/>
  <c r="T11" i="54" s="1"/>
  <c r="S29" i="54"/>
  <c r="R29" i="54"/>
  <c r="Q29" i="54"/>
  <c r="P29" i="54"/>
  <c r="O29" i="54"/>
  <c r="N29" i="54"/>
  <c r="M29" i="54"/>
  <c r="L29" i="54"/>
  <c r="K29" i="54"/>
  <c r="J29" i="54"/>
  <c r="I29" i="54"/>
  <c r="H29" i="54"/>
  <c r="G29" i="54"/>
  <c r="F29" i="54"/>
  <c r="E29" i="54"/>
  <c r="D29" i="54"/>
  <c r="C29" i="54"/>
  <c r="B29" i="54"/>
  <c r="U28" i="54"/>
  <c r="T28" i="54"/>
  <c r="T10" i="54" s="1"/>
  <c r="S28" i="54"/>
  <c r="R28" i="54"/>
  <c r="Q28" i="54"/>
  <c r="P28" i="54"/>
  <c r="O28" i="54"/>
  <c r="N28" i="54"/>
  <c r="M28" i="54"/>
  <c r="L28" i="54"/>
  <c r="K28" i="54"/>
  <c r="J28" i="54"/>
  <c r="I28" i="54"/>
  <c r="H28" i="54"/>
  <c r="G28" i="54"/>
  <c r="F28" i="54"/>
  <c r="E28" i="54"/>
  <c r="D28" i="54"/>
  <c r="C28" i="54"/>
  <c r="B28" i="54"/>
  <c r="U24" i="54"/>
  <c r="T24" i="54"/>
  <c r="S24" i="54"/>
  <c r="S15" i="54" s="1"/>
  <c r="R24" i="54"/>
  <c r="R15" i="54" s="1"/>
  <c r="Q24" i="54"/>
  <c r="P24" i="54"/>
  <c r="O24" i="54"/>
  <c r="N24" i="54"/>
  <c r="N15" i="54" s="1"/>
  <c r="M24" i="54"/>
  <c r="M15" i="54" s="1"/>
  <c r="L24" i="54"/>
  <c r="K24" i="54"/>
  <c r="J24" i="54"/>
  <c r="J15" i="54" s="1"/>
  <c r="I24" i="54"/>
  <c r="H24" i="54"/>
  <c r="H15" i="54" s="1"/>
  <c r="G24" i="54"/>
  <c r="G15" i="54" s="1"/>
  <c r="F24" i="54"/>
  <c r="F15" i="54" s="1"/>
  <c r="E24" i="54"/>
  <c r="D24" i="54"/>
  <c r="C24" i="54"/>
  <c r="B24" i="54"/>
  <c r="B15" i="54" s="1"/>
  <c r="U23" i="54"/>
  <c r="U14" i="54" s="1"/>
  <c r="T23" i="54"/>
  <c r="S23" i="54"/>
  <c r="R23" i="54"/>
  <c r="R14" i="54" s="1"/>
  <c r="Q23" i="54"/>
  <c r="P23" i="54"/>
  <c r="P14" i="54" s="1"/>
  <c r="O23" i="54"/>
  <c r="O14" i="54" s="1"/>
  <c r="N23" i="54"/>
  <c r="N14" i="54" s="1"/>
  <c r="M23" i="54"/>
  <c r="M14" i="54" s="1"/>
  <c r="L23" i="54"/>
  <c r="K23" i="54"/>
  <c r="J23" i="54"/>
  <c r="I23" i="54"/>
  <c r="I14" i="54" s="1"/>
  <c r="H23" i="54"/>
  <c r="G23" i="54"/>
  <c r="F23" i="54"/>
  <c r="F14" i="54" s="1"/>
  <c r="E23" i="54"/>
  <c r="D23" i="54"/>
  <c r="D14" i="54" s="1"/>
  <c r="C23" i="54"/>
  <c r="C14" i="54" s="1"/>
  <c r="B23" i="54"/>
  <c r="B14" i="54" s="1"/>
  <c r="U22" i="54"/>
  <c r="U13" i="54" s="1"/>
  <c r="T22" i="54"/>
  <c r="T13" i="54" s="1"/>
  <c r="S22" i="54"/>
  <c r="S13" i="54" s="1"/>
  <c r="R22" i="54"/>
  <c r="Q22" i="54"/>
  <c r="Q13" i="54" s="1"/>
  <c r="P22" i="54"/>
  <c r="P13" i="54" s="1"/>
  <c r="O22" i="54"/>
  <c r="N22" i="54"/>
  <c r="N13" i="54" s="1"/>
  <c r="M22" i="54"/>
  <c r="M13" i="54" s="1"/>
  <c r="L22" i="54"/>
  <c r="L13" i="54" s="1"/>
  <c r="K22" i="54"/>
  <c r="K13" i="54" s="1"/>
  <c r="J22" i="54"/>
  <c r="J13" i="54" s="1"/>
  <c r="I22" i="54"/>
  <c r="I13" i="54" s="1"/>
  <c r="H22" i="54"/>
  <c r="G22" i="54"/>
  <c r="F22" i="54"/>
  <c r="F13" i="54" s="1"/>
  <c r="E22" i="54"/>
  <c r="E13" i="54" s="1"/>
  <c r="D22" i="54"/>
  <c r="C22" i="54"/>
  <c r="B22" i="54"/>
  <c r="B13" i="54" s="1"/>
  <c r="U12" i="54"/>
  <c r="T12" i="54"/>
  <c r="S21" i="54"/>
  <c r="S12" i="54" s="1"/>
  <c r="R21" i="54"/>
  <c r="R12" i="54" s="1"/>
  <c r="Q21" i="54"/>
  <c r="Q12" i="54" s="1"/>
  <c r="P21" i="54"/>
  <c r="P12" i="54" s="1"/>
  <c r="O21" i="54"/>
  <c r="O12" i="54" s="1"/>
  <c r="N21" i="54"/>
  <c r="N12" i="54" s="1"/>
  <c r="M21" i="54"/>
  <c r="M12" i="54" s="1"/>
  <c r="L21" i="54"/>
  <c r="K21" i="54"/>
  <c r="K12" i="54" s="1"/>
  <c r="J21" i="54"/>
  <c r="J12" i="54" s="1"/>
  <c r="I21" i="54"/>
  <c r="I12" i="54" s="1"/>
  <c r="H21" i="54"/>
  <c r="H12" i="54" s="1"/>
  <c r="G21" i="54"/>
  <c r="G12" i="54" s="1"/>
  <c r="F21" i="54"/>
  <c r="F12" i="54" s="1"/>
  <c r="E21" i="54"/>
  <c r="E12" i="54" s="1"/>
  <c r="D21" i="54"/>
  <c r="D12" i="54" s="1"/>
  <c r="C21" i="54"/>
  <c r="B21" i="54"/>
  <c r="B12" i="54" s="1"/>
  <c r="U11" i="54"/>
  <c r="S20" i="54"/>
  <c r="S11" i="54" s="1"/>
  <c r="R20" i="54"/>
  <c r="Q20" i="54"/>
  <c r="Q11" i="54" s="1"/>
  <c r="P20" i="54"/>
  <c r="P11" i="54" s="1"/>
  <c r="O20" i="54"/>
  <c r="N20" i="54"/>
  <c r="N11" i="54" s="1"/>
  <c r="M20" i="54"/>
  <c r="L20" i="54"/>
  <c r="K20" i="54"/>
  <c r="J20" i="54"/>
  <c r="J11" i="54" s="1"/>
  <c r="I20" i="54"/>
  <c r="H20" i="54"/>
  <c r="G20" i="54"/>
  <c r="G11" i="54" s="1"/>
  <c r="F20" i="54"/>
  <c r="E20" i="54"/>
  <c r="E11" i="54" s="1"/>
  <c r="D20" i="54"/>
  <c r="D11" i="54" s="1"/>
  <c r="C20" i="54"/>
  <c r="B20" i="54"/>
  <c r="B11" i="54" s="1"/>
  <c r="S19" i="54"/>
  <c r="R19" i="54"/>
  <c r="R10" i="54" s="1"/>
  <c r="Q19" i="54"/>
  <c r="P19" i="54"/>
  <c r="O19" i="54"/>
  <c r="N19" i="54"/>
  <c r="M19" i="54"/>
  <c r="L19" i="54"/>
  <c r="K19" i="54"/>
  <c r="J19" i="54"/>
  <c r="I19" i="54"/>
  <c r="H19" i="54"/>
  <c r="G19" i="54"/>
  <c r="F19" i="54"/>
  <c r="F10" i="54" s="1"/>
  <c r="E19" i="54"/>
  <c r="D19" i="54"/>
  <c r="C19" i="54"/>
  <c r="B19" i="54"/>
  <c r="O24" i="53"/>
  <c r="N24" i="53"/>
  <c r="M24" i="53"/>
  <c r="L24" i="53"/>
  <c r="K24" i="53"/>
  <c r="J24" i="53"/>
  <c r="I24" i="53"/>
  <c r="H24" i="53"/>
  <c r="G24" i="53"/>
  <c r="F24" i="53"/>
  <c r="B24" i="53"/>
  <c r="O23" i="53"/>
  <c r="N23" i="53"/>
  <c r="M23" i="53"/>
  <c r="L23" i="53"/>
  <c r="K23" i="53"/>
  <c r="J23" i="53"/>
  <c r="I23" i="53"/>
  <c r="H23" i="53"/>
  <c r="G23" i="53"/>
  <c r="F23" i="53"/>
  <c r="B23" i="53"/>
  <c r="O22" i="53"/>
  <c r="N22" i="53"/>
  <c r="M22" i="53"/>
  <c r="L22" i="53"/>
  <c r="K22" i="53"/>
  <c r="J22" i="53"/>
  <c r="I22" i="53"/>
  <c r="H22" i="53"/>
  <c r="G22" i="53"/>
  <c r="F22" i="53"/>
  <c r="B22" i="53"/>
  <c r="O21" i="53"/>
  <c r="N21" i="53"/>
  <c r="M21" i="53"/>
  <c r="L21" i="53"/>
  <c r="K21" i="53"/>
  <c r="J21" i="53"/>
  <c r="I21" i="53"/>
  <c r="H21" i="53"/>
  <c r="G21" i="53"/>
  <c r="F21" i="53"/>
  <c r="B21" i="53"/>
  <c r="O20" i="53"/>
  <c r="N20" i="53"/>
  <c r="M20" i="53"/>
  <c r="L20" i="53"/>
  <c r="K20" i="53"/>
  <c r="J20" i="53"/>
  <c r="I20" i="53"/>
  <c r="H20" i="53"/>
  <c r="G20" i="53"/>
  <c r="F20" i="53"/>
  <c r="B20" i="53"/>
  <c r="O19" i="53"/>
  <c r="N19" i="53"/>
  <c r="M19" i="53"/>
  <c r="L19" i="53"/>
  <c r="K19" i="53"/>
  <c r="J19" i="53"/>
  <c r="I19" i="53"/>
  <c r="H19" i="53"/>
  <c r="G19" i="53"/>
  <c r="F19" i="53"/>
  <c r="B19" i="53"/>
  <c r="H33" i="52"/>
  <c r="G33" i="52"/>
  <c r="F33" i="52"/>
  <c r="E33" i="52"/>
  <c r="D33" i="52"/>
  <c r="C33" i="52"/>
  <c r="B33" i="52"/>
  <c r="H32" i="52"/>
  <c r="G32" i="52"/>
  <c r="F32" i="52"/>
  <c r="E32" i="52"/>
  <c r="D32" i="52"/>
  <c r="C32" i="52"/>
  <c r="B32" i="52"/>
  <c r="H31" i="52"/>
  <c r="G31" i="52"/>
  <c r="F31" i="52"/>
  <c r="E31" i="52"/>
  <c r="D31" i="52"/>
  <c r="C31" i="52"/>
  <c r="B31" i="52"/>
  <c r="H30" i="52"/>
  <c r="G30" i="52"/>
  <c r="F30" i="52"/>
  <c r="E30" i="52"/>
  <c r="D30" i="52"/>
  <c r="C30" i="52"/>
  <c r="B30" i="52"/>
  <c r="H29" i="52"/>
  <c r="G29" i="52"/>
  <c r="F29" i="52"/>
  <c r="E29" i="52"/>
  <c r="D29" i="52"/>
  <c r="C29" i="52"/>
  <c r="B29" i="52"/>
  <c r="H28" i="52"/>
  <c r="G28" i="52"/>
  <c r="F28" i="52"/>
  <c r="E28" i="52"/>
  <c r="D28" i="52"/>
  <c r="C28" i="52"/>
  <c r="B28" i="52"/>
  <c r="H24" i="52"/>
  <c r="G24" i="52"/>
  <c r="F24" i="52"/>
  <c r="E24" i="52"/>
  <c r="D24" i="52"/>
  <c r="C24" i="52"/>
  <c r="B24" i="52"/>
  <c r="H23" i="52"/>
  <c r="G23" i="52"/>
  <c r="F23" i="52"/>
  <c r="E23" i="52"/>
  <c r="D23" i="52"/>
  <c r="C23" i="52"/>
  <c r="B23" i="52"/>
  <c r="H22" i="52"/>
  <c r="G22" i="52"/>
  <c r="F22" i="52"/>
  <c r="E22" i="52"/>
  <c r="D22" i="52"/>
  <c r="C22" i="52"/>
  <c r="B22" i="52"/>
  <c r="H21" i="52"/>
  <c r="G21" i="52"/>
  <c r="F21" i="52"/>
  <c r="E21" i="52"/>
  <c r="D21" i="52"/>
  <c r="C21" i="52"/>
  <c r="B21" i="52"/>
  <c r="H20" i="52"/>
  <c r="G20" i="52"/>
  <c r="F20" i="52"/>
  <c r="E20" i="52"/>
  <c r="D20" i="52"/>
  <c r="C20" i="52"/>
  <c r="B20" i="52"/>
  <c r="H19" i="52"/>
  <c r="G19" i="52"/>
  <c r="F19" i="52"/>
  <c r="E19" i="52"/>
  <c r="D19" i="52"/>
  <c r="C19" i="52"/>
  <c r="B19" i="52"/>
  <c r="I33" i="51"/>
  <c r="H33" i="51"/>
  <c r="G33" i="51"/>
  <c r="F33" i="51"/>
  <c r="E33" i="51"/>
  <c r="D33" i="51"/>
  <c r="C33" i="51"/>
  <c r="B33" i="51"/>
  <c r="I32" i="51"/>
  <c r="H32" i="51"/>
  <c r="G32" i="51"/>
  <c r="F32" i="51"/>
  <c r="E32" i="51"/>
  <c r="D32" i="51"/>
  <c r="C32" i="51"/>
  <c r="B32" i="51"/>
  <c r="I31" i="51"/>
  <c r="H31" i="51"/>
  <c r="G31" i="51"/>
  <c r="F31" i="51"/>
  <c r="E31" i="51"/>
  <c r="D31" i="51"/>
  <c r="C31" i="51"/>
  <c r="B31" i="51"/>
  <c r="I30" i="51"/>
  <c r="H30" i="51"/>
  <c r="G30" i="51"/>
  <c r="F30" i="51"/>
  <c r="E30" i="51"/>
  <c r="D30" i="51"/>
  <c r="C30" i="51"/>
  <c r="B30" i="51"/>
  <c r="I29" i="51"/>
  <c r="H29" i="51"/>
  <c r="G29" i="51"/>
  <c r="F29" i="51"/>
  <c r="E29" i="51"/>
  <c r="D29" i="51"/>
  <c r="C29" i="51"/>
  <c r="B29" i="51"/>
  <c r="I28" i="51"/>
  <c r="H28" i="51"/>
  <c r="G28" i="51"/>
  <c r="F28" i="51"/>
  <c r="E28" i="51"/>
  <c r="D28" i="51"/>
  <c r="C28" i="51"/>
  <c r="B28" i="51"/>
  <c r="I24" i="51"/>
  <c r="I15" i="51" s="1"/>
  <c r="H24" i="51"/>
  <c r="G24" i="51"/>
  <c r="F24" i="51"/>
  <c r="E24" i="51"/>
  <c r="D24" i="51"/>
  <c r="C24" i="51"/>
  <c r="B24" i="51"/>
  <c r="I23" i="51"/>
  <c r="I14" i="51" s="1"/>
  <c r="H23" i="51"/>
  <c r="H14" i="51" s="1"/>
  <c r="G23" i="51"/>
  <c r="F23" i="51"/>
  <c r="E23" i="51"/>
  <c r="D23" i="51"/>
  <c r="C23" i="51"/>
  <c r="B23" i="51"/>
  <c r="I22" i="51"/>
  <c r="H22" i="51"/>
  <c r="G22" i="51"/>
  <c r="F22" i="51"/>
  <c r="E22" i="51"/>
  <c r="E13" i="51" s="1"/>
  <c r="D22" i="51"/>
  <c r="D13" i="51" s="1"/>
  <c r="C22" i="51"/>
  <c r="B22" i="51"/>
  <c r="B13" i="51" s="1"/>
  <c r="I21" i="51"/>
  <c r="I12" i="51" s="1"/>
  <c r="H21" i="51"/>
  <c r="G21" i="51"/>
  <c r="G12" i="51" s="1"/>
  <c r="F21" i="51"/>
  <c r="F12" i="51" s="1"/>
  <c r="E21" i="51"/>
  <c r="E12" i="51" s="1"/>
  <c r="D21" i="51"/>
  <c r="C21" i="51"/>
  <c r="B21" i="51"/>
  <c r="I20" i="51"/>
  <c r="I11" i="51" s="1"/>
  <c r="H20" i="51"/>
  <c r="H11" i="51" s="1"/>
  <c r="G20" i="51"/>
  <c r="F20" i="51"/>
  <c r="F11" i="51" s="1"/>
  <c r="E20" i="51"/>
  <c r="E11" i="51" s="1"/>
  <c r="D20" i="51"/>
  <c r="D11" i="51" s="1"/>
  <c r="C20" i="51"/>
  <c r="C11" i="51" s="1"/>
  <c r="B20" i="51"/>
  <c r="B11" i="51" s="1"/>
  <c r="I19" i="51"/>
  <c r="I10" i="51" s="1"/>
  <c r="H19" i="51"/>
  <c r="H10" i="51" s="1"/>
  <c r="G19" i="51"/>
  <c r="F19" i="51"/>
  <c r="F10" i="51" s="1"/>
  <c r="E19" i="51"/>
  <c r="E10" i="51" s="1"/>
  <c r="D19" i="51"/>
  <c r="D10" i="51" s="1"/>
  <c r="C19" i="51"/>
  <c r="C10" i="51" s="1"/>
  <c r="B19" i="51"/>
  <c r="B10" i="51" s="1"/>
  <c r="V33" i="50"/>
  <c r="U33" i="50"/>
  <c r="T33" i="50"/>
  <c r="S33" i="50"/>
  <c r="R33" i="50"/>
  <c r="Q33" i="50"/>
  <c r="P33" i="50"/>
  <c r="O33" i="50"/>
  <c r="N33" i="50"/>
  <c r="M33" i="50"/>
  <c r="L33" i="50"/>
  <c r="K33" i="50"/>
  <c r="J33" i="50"/>
  <c r="I33" i="50"/>
  <c r="H33" i="50"/>
  <c r="G33" i="50"/>
  <c r="F33" i="50"/>
  <c r="E33" i="50"/>
  <c r="D33" i="50"/>
  <c r="C33" i="50"/>
  <c r="B33" i="50"/>
  <c r="W32" i="50"/>
  <c r="V32" i="50"/>
  <c r="U32" i="50"/>
  <c r="T32" i="50"/>
  <c r="S32" i="50"/>
  <c r="R32" i="50"/>
  <c r="Q32" i="50"/>
  <c r="P32" i="50"/>
  <c r="O32" i="50"/>
  <c r="N32" i="50"/>
  <c r="M32" i="50"/>
  <c r="L32" i="50"/>
  <c r="K32" i="50"/>
  <c r="J32" i="50"/>
  <c r="I32" i="50"/>
  <c r="H32" i="50"/>
  <c r="G32" i="50"/>
  <c r="F32" i="50"/>
  <c r="E32" i="50"/>
  <c r="D32" i="50"/>
  <c r="C32" i="50"/>
  <c r="B32" i="50"/>
  <c r="W31" i="50"/>
  <c r="V31" i="50"/>
  <c r="U31" i="50"/>
  <c r="T31" i="50"/>
  <c r="S31" i="50"/>
  <c r="R31" i="50"/>
  <c r="Q31" i="50"/>
  <c r="P31" i="50"/>
  <c r="O31" i="50"/>
  <c r="N31" i="50"/>
  <c r="M31" i="50"/>
  <c r="L31" i="50"/>
  <c r="K31" i="50"/>
  <c r="J31" i="50"/>
  <c r="I31" i="50"/>
  <c r="H31" i="50"/>
  <c r="G31" i="50"/>
  <c r="F31" i="50"/>
  <c r="E31" i="50"/>
  <c r="D31" i="50"/>
  <c r="C31" i="50"/>
  <c r="B31" i="50"/>
  <c r="W30" i="50"/>
  <c r="V30" i="50"/>
  <c r="U30" i="50"/>
  <c r="T30" i="50"/>
  <c r="S30" i="50"/>
  <c r="R30" i="50"/>
  <c r="Q30" i="50"/>
  <c r="P30" i="50"/>
  <c r="O30" i="50"/>
  <c r="N30" i="50"/>
  <c r="M30" i="50"/>
  <c r="L30" i="50"/>
  <c r="K30" i="50"/>
  <c r="J30" i="50"/>
  <c r="I30" i="50"/>
  <c r="H30" i="50"/>
  <c r="G30" i="50"/>
  <c r="F30" i="50"/>
  <c r="E30" i="50"/>
  <c r="D30" i="50"/>
  <c r="C30" i="50"/>
  <c r="B30" i="50"/>
  <c r="W29" i="50"/>
  <c r="V29" i="50"/>
  <c r="U29" i="50"/>
  <c r="T29" i="50"/>
  <c r="S29" i="50"/>
  <c r="R29" i="50"/>
  <c r="Q29" i="50"/>
  <c r="P29" i="50"/>
  <c r="O29" i="50"/>
  <c r="N29" i="50"/>
  <c r="M29" i="50"/>
  <c r="L29" i="50"/>
  <c r="K29" i="50"/>
  <c r="J29" i="50"/>
  <c r="I29" i="50"/>
  <c r="H29" i="50"/>
  <c r="G29" i="50"/>
  <c r="F29" i="50"/>
  <c r="E29" i="50"/>
  <c r="D29" i="50"/>
  <c r="C29" i="50"/>
  <c r="B29" i="50"/>
  <c r="W28" i="50"/>
  <c r="V28" i="50"/>
  <c r="U28" i="50"/>
  <c r="T28" i="50"/>
  <c r="S28" i="50"/>
  <c r="R28" i="50"/>
  <c r="Q28" i="50"/>
  <c r="P28" i="50"/>
  <c r="O28" i="50"/>
  <c r="N28" i="50"/>
  <c r="M28" i="50"/>
  <c r="L28" i="50"/>
  <c r="K28" i="50"/>
  <c r="J28" i="50"/>
  <c r="I28" i="50"/>
  <c r="H28" i="50"/>
  <c r="G28" i="50"/>
  <c r="F28" i="50"/>
  <c r="E28" i="50"/>
  <c r="D28" i="50"/>
  <c r="C28" i="50"/>
  <c r="B28" i="50"/>
  <c r="W24" i="50"/>
  <c r="V24" i="50"/>
  <c r="U24" i="50"/>
  <c r="U15" i="50" s="1"/>
  <c r="T24" i="50"/>
  <c r="T15" i="50" s="1"/>
  <c r="S24" i="50"/>
  <c r="S15" i="50" s="1"/>
  <c r="R24" i="50"/>
  <c r="R15" i="50" s="1"/>
  <c r="Q24" i="50"/>
  <c r="Q15" i="50" s="1"/>
  <c r="P24" i="50"/>
  <c r="O24" i="50"/>
  <c r="O15" i="50" s="1"/>
  <c r="N24" i="50"/>
  <c r="N15" i="50" s="1"/>
  <c r="M24" i="50"/>
  <c r="M15" i="50" s="1"/>
  <c r="L24" i="50"/>
  <c r="L15" i="50" s="1"/>
  <c r="K24" i="50"/>
  <c r="K15" i="50" s="1"/>
  <c r="J24" i="50"/>
  <c r="J15" i="50" s="1"/>
  <c r="I24" i="50"/>
  <c r="I15" i="50" s="1"/>
  <c r="H24" i="50"/>
  <c r="H15" i="50" s="1"/>
  <c r="G24" i="50"/>
  <c r="G15" i="50" s="1"/>
  <c r="F24" i="50"/>
  <c r="F15" i="50" s="1"/>
  <c r="E24" i="50"/>
  <c r="E15" i="50" s="1"/>
  <c r="D24" i="50"/>
  <c r="C24" i="50"/>
  <c r="C15" i="50" s="1"/>
  <c r="B24" i="50"/>
  <c r="B15" i="50" s="1"/>
  <c r="W23" i="50"/>
  <c r="W14" i="50" s="1"/>
  <c r="V23" i="50"/>
  <c r="V14" i="50" s="1"/>
  <c r="U23" i="50"/>
  <c r="U14" i="50" s="1"/>
  <c r="T23" i="50"/>
  <c r="T14" i="50" s="1"/>
  <c r="S23" i="50"/>
  <c r="S14" i="50" s="1"/>
  <c r="R23" i="50"/>
  <c r="R14" i="50" s="1"/>
  <c r="Q23" i="50"/>
  <c r="Q14" i="50" s="1"/>
  <c r="P23" i="50"/>
  <c r="P14" i="50" s="1"/>
  <c r="O23" i="50"/>
  <c r="O14" i="50" s="1"/>
  <c r="N23" i="50"/>
  <c r="M23" i="50"/>
  <c r="M14" i="50" s="1"/>
  <c r="L23" i="50"/>
  <c r="L14" i="50" s="1"/>
  <c r="K23" i="50"/>
  <c r="K14" i="50" s="1"/>
  <c r="J23" i="50"/>
  <c r="J14" i="50" s="1"/>
  <c r="I23" i="50"/>
  <c r="I14" i="50" s="1"/>
  <c r="H23" i="50"/>
  <c r="H14" i="50" s="1"/>
  <c r="G23" i="50"/>
  <c r="F23" i="50"/>
  <c r="F14" i="50" s="1"/>
  <c r="E23" i="50"/>
  <c r="E14" i="50" s="1"/>
  <c r="D23" i="50"/>
  <c r="D14" i="50" s="1"/>
  <c r="C23" i="50"/>
  <c r="C14" i="50" s="1"/>
  <c r="B23" i="50"/>
  <c r="B14" i="50" s="1"/>
  <c r="W22" i="50"/>
  <c r="W13" i="50" s="1"/>
  <c r="V22" i="50"/>
  <c r="V13" i="50" s="1"/>
  <c r="U22" i="50"/>
  <c r="U13" i="50" s="1"/>
  <c r="T22" i="50"/>
  <c r="T13" i="50" s="1"/>
  <c r="S22" i="50"/>
  <c r="S13" i="50" s="1"/>
  <c r="R22" i="50"/>
  <c r="R13" i="50" s="1"/>
  <c r="Q22" i="50"/>
  <c r="Q13" i="50" s="1"/>
  <c r="P22" i="50"/>
  <c r="P13" i="50" s="1"/>
  <c r="O22" i="50"/>
  <c r="N22" i="50"/>
  <c r="N13" i="50" s="1"/>
  <c r="M22" i="50"/>
  <c r="M13" i="50" s="1"/>
  <c r="L22" i="50"/>
  <c r="L13" i="50" s="1"/>
  <c r="K22" i="50"/>
  <c r="K13" i="50" s="1"/>
  <c r="J22" i="50"/>
  <c r="J13" i="50" s="1"/>
  <c r="I22" i="50"/>
  <c r="I13" i="50" s="1"/>
  <c r="H22" i="50"/>
  <c r="H13" i="50" s="1"/>
  <c r="G22" i="50"/>
  <c r="G13" i="50" s="1"/>
  <c r="F22" i="50"/>
  <c r="F13" i="50" s="1"/>
  <c r="E22" i="50"/>
  <c r="E13" i="50" s="1"/>
  <c r="D22" i="50"/>
  <c r="D13" i="50" s="1"/>
  <c r="C22" i="50"/>
  <c r="C13" i="50" s="1"/>
  <c r="B22" i="50"/>
  <c r="B13" i="50" s="1"/>
  <c r="W21" i="50"/>
  <c r="V21" i="50"/>
  <c r="V12" i="50" s="1"/>
  <c r="U21" i="50"/>
  <c r="U12" i="50" s="1"/>
  <c r="T21" i="50"/>
  <c r="T12" i="50" s="1"/>
  <c r="S21" i="50"/>
  <c r="S12" i="50" s="1"/>
  <c r="R21" i="50"/>
  <c r="R12" i="50" s="1"/>
  <c r="Q21" i="50"/>
  <c r="Q12" i="50" s="1"/>
  <c r="P21" i="50"/>
  <c r="P12" i="50" s="1"/>
  <c r="O21" i="50"/>
  <c r="O12" i="50" s="1"/>
  <c r="N21" i="50"/>
  <c r="N12" i="50" s="1"/>
  <c r="M21" i="50"/>
  <c r="L21" i="50"/>
  <c r="L12" i="50" s="1"/>
  <c r="K21" i="50"/>
  <c r="J21" i="50"/>
  <c r="J12" i="50" s="1"/>
  <c r="I21" i="50"/>
  <c r="I12" i="50" s="1"/>
  <c r="H21" i="50"/>
  <c r="H12" i="50" s="1"/>
  <c r="G21" i="50"/>
  <c r="G12" i="50" s="1"/>
  <c r="F21" i="50"/>
  <c r="F12" i="50" s="1"/>
  <c r="E21" i="50"/>
  <c r="E12" i="50" s="1"/>
  <c r="D21" i="50"/>
  <c r="C21" i="50"/>
  <c r="B21" i="50"/>
  <c r="B12" i="50" s="1"/>
  <c r="W20" i="50"/>
  <c r="W11" i="50" s="1"/>
  <c r="V20" i="50"/>
  <c r="V11" i="50" s="1"/>
  <c r="U20" i="50"/>
  <c r="U11" i="50" s="1"/>
  <c r="T20" i="50"/>
  <c r="T11" i="50" s="1"/>
  <c r="S20" i="50"/>
  <c r="S11" i="50" s="1"/>
  <c r="R20" i="50"/>
  <c r="R11" i="50" s="1"/>
  <c r="Q20" i="50"/>
  <c r="Q11" i="50" s="1"/>
  <c r="P20" i="50"/>
  <c r="P11" i="50" s="1"/>
  <c r="O20" i="50"/>
  <c r="O11" i="50" s="1"/>
  <c r="N20" i="50"/>
  <c r="M20" i="50"/>
  <c r="M11" i="50" s="1"/>
  <c r="L20" i="50"/>
  <c r="L11" i="50" s="1"/>
  <c r="K20" i="50"/>
  <c r="K11" i="50" s="1"/>
  <c r="J20" i="50"/>
  <c r="J11" i="50" s="1"/>
  <c r="I20" i="50"/>
  <c r="I11" i="50" s="1"/>
  <c r="H20" i="50"/>
  <c r="H11" i="50" s="1"/>
  <c r="G20" i="50"/>
  <c r="G11" i="50" s="1"/>
  <c r="F20" i="50"/>
  <c r="F11" i="50" s="1"/>
  <c r="E20" i="50"/>
  <c r="E11" i="50" s="1"/>
  <c r="D20" i="50"/>
  <c r="C20" i="50"/>
  <c r="B20" i="50"/>
  <c r="W19" i="50"/>
  <c r="W10" i="50" s="1"/>
  <c r="V19" i="50"/>
  <c r="V10" i="50" s="1"/>
  <c r="U19" i="50"/>
  <c r="U10" i="50" s="1"/>
  <c r="T19" i="50"/>
  <c r="T10" i="50" s="1"/>
  <c r="S19" i="50"/>
  <c r="S10" i="50" s="1"/>
  <c r="R19" i="50"/>
  <c r="R10" i="50" s="1"/>
  <c r="Q19" i="50"/>
  <c r="Q10" i="50" s="1"/>
  <c r="P19" i="50"/>
  <c r="P10" i="50" s="1"/>
  <c r="O19" i="50"/>
  <c r="O10" i="50" s="1"/>
  <c r="N19" i="50"/>
  <c r="N10" i="50" s="1"/>
  <c r="M19" i="50"/>
  <c r="M10" i="50" s="1"/>
  <c r="L19" i="50"/>
  <c r="L10" i="50" s="1"/>
  <c r="K19" i="50"/>
  <c r="K10" i="50" s="1"/>
  <c r="J19" i="50"/>
  <c r="J10" i="50" s="1"/>
  <c r="I19" i="50"/>
  <c r="I10" i="50" s="1"/>
  <c r="H19" i="50"/>
  <c r="H10" i="50" s="1"/>
  <c r="G19" i="50"/>
  <c r="G10" i="50" s="1"/>
  <c r="F19" i="50"/>
  <c r="F10" i="50" s="1"/>
  <c r="E19" i="50"/>
  <c r="E10" i="50" s="1"/>
  <c r="D19" i="50"/>
  <c r="C19" i="50"/>
  <c r="B19" i="50"/>
  <c r="B10" i="50" s="1"/>
  <c r="W15" i="50"/>
  <c r="V15" i="50"/>
  <c r="O33" i="49"/>
  <c r="N33" i="49"/>
  <c r="M33" i="49"/>
  <c r="L33" i="49"/>
  <c r="K33" i="49"/>
  <c r="J33" i="49"/>
  <c r="I33" i="49"/>
  <c r="H33" i="49"/>
  <c r="G33" i="49"/>
  <c r="F33" i="49"/>
  <c r="E33" i="49"/>
  <c r="D33" i="49"/>
  <c r="B33" i="49"/>
  <c r="O32" i="49"/>
  <c r="N32" i="49"/>
  <c r="M32" i="49"/>
  <c r="L32" i="49"/>
  <c r="K32" i="49"/>
  <c r="J32" i="49"/>
  <c r="I32" i="49"/>
  <c r="H32" i="49"/>
  <c r="G32" i="49"/>
  <c r="F32" i="49"/>
  <c r="E32" i="49"/>
  <c r="D32" i="49"/>
  <c r="B32" i="49"/>
  <c r="O31" i="49"/>
  <c r="N31" i="49"/>
  <c r="M31" i="49"/>
  <c r="L31" i="49"/>
  <c r="K31" i="49"/>
  <c r="J31" i="49"/>
  <c r="I31" i="49"/>
  <c r="H31" i="49"/>
  <c r="G31" i="49"/>
  <c r="F31" i="49"/>
  <c r="E31" i="49"/>
  <c r="D31" i="49"/>
  <c r="B31" i="49"/>
  <c r="O30" i="49"/>
  <c r="N30" i="49"/>
  <c r="M30" i="49"/>
  <c r="L30" i="49"/>
  <c r="K30" i="49"/>
  <c r="J30" i="49"/>
  <c r="I30" i="49"/>
  <c r="H30" i="49"/>
  <c r="G30" i="49"/>
  <c r="F30" i="49"/>
  <c r="E30" i="49"/>
  <c r="D30" i="49"/>
  <c r="B30" i="49"/>
  <c r="O29" i="49"/>
  <c r="N29" i="49"/>
  <c r="M29" i="49"/>
  <c r="L29" i="49"/>
  <c r="K29" i="49"/>
  <c r="J29" i="49"/>
  <c r="I29" i="49"/>
  <c r="H29" i="49"/>
  <c r="G29" i="49"/>
  <c r="F29" i="49"/>
  <c r="E29" i="49"/>
  <c r="D29" i="49"/>
  <c r="B29" i="49"/>
  <c r="O28" i="49"/>
  <c r="N28" i="49"/>
  <c r="M28" i="49"/>
  <c r="L28" i="49"/>
  <c r="K28" i="49"/>
  <c r="J28" i="49"/>
  <c r="I28" i="49"/>
  <c r="H28" i="49"/>
  <c r="G28" i="49"/>
  <c r="F28" i="49"/>
  <c r="E28" i="49"/>
  <c r="D28" i="49"/>
  <c r="B28" i="49"/>
  <c r="Y24" i="49"/>
  <c r="Y15" i="49" s="1"/>
  <c r="X24" i="49"/>
  <c r="X15" i="49" s="1"/>
  <c r="W24" i="49"/>
  <c r="W15" i="49" s="1"/>
  <c r="V24" i="49"/>
  <c r="V15" i="49" s="1"/>
  <c r="U24" i="49"/>
  <c r="U15" i="49" s="1"/>
  <c r="T24" i="49"/>
  <c r="T15" i="49" s="1"/>
  <c r="S24" i="49"/>
  <c r="S15" i="49" s="1"/>
  <c r="R24" i="49"/>
  <c r="R15" i="49" s="1"/>
  <c r="Q24" i="49"/>
  <c r="Q15" i="49" s="1"/>
  <c r="P24" i="49"/>
  <c r="P15" i="49" s="1"/>
  <c r="O24" i="49"/>
  <c r="N24" i="49"/>
  <c r="M24" i="49"/>
  <c r="L24" i="49"/>
  <c r="K24" i="49"/>
  <c r="J24" i="49"/>
  <c r="I24" i="49"/>
  <c r="H24" i="49"/>
  <c r="G24" i="49"/>
  <c r="F24" i="49"/>
  <c r="E24" i="49"/>
  <c r="D24" i="49"/>
  <c r="C24" i="49"/>
  <c r="B24" i="49"/>
  <c r="Y23" i="49"/>
  <c r="Y14" i="49" s="1"/>
  <c r="X23" i="49"/>
  <c r="X14" i="49" s="1"/>
  <c r="W23" i="49"/>
  <c r="W14" i="49" s="1"/>
  <c r="V23" i="49"/>
  <c r="V14" i="49" s="1"/>
  <c r="U23" i="49"/>
  <c r="U14" i="49" s="1"/>
  <c r="T23" i="49"/>
  <c r="T14" i="49" s="1"/>
  <c r="S23" i="49"/>
  <c r="S14" i="49" s="1"/>
  <c r="R23" i="49"/>
  <c r="R14" i="49" s="1"/>
  <c r="Q23" i="49"/>
  <c r="Q14" i="49" s="1"/>
  <c r="P23" i="49"/>
  <c r="P14" i="49" s="1"/>
  <c r="O23" i="49"/>
  <c r="N23" i="49"/>
  <c r="M23" i="49"/>
  <c r="L23" i="49"/>
  <c r="K23" i="49"/>
  <c r="J23" i="49"/>
  <c r="I23" i="49"/>
  <c r="H23" i="49"/>
  <c r="G23" i="49"/>
  <c r="F23" i="49"/>
  <c r="E23" i="49"/>
  <c r="D23" i="49"/>
  <c r="C23" i="49"/>
  <c r="B23" i="49"/>
  <c r="Y22" i="49"/>
  <c r="Y13" i="49" s="1"/>
  <c r="X22" i="49"/>
  <c r="X13" i="49" s="1"/>
  <c r="W22" i="49"/>
  <c r="W13" i="49" s="1"/>
  <c r="V22" i="49"/>
  <c r="V13" i="49" s="1"/>
  <c r="U22" i="49"/>
  <c r="U13" i="49" s="1"/>
  <c r="T22" i="49"/>
  <c r="T13" i="49" s="1"/>
  <c r="S22" i="49"/>
  <c r="S13" i="49" s="1"/>
  <c r="R22" i="49"/>
  <c r="R13" i="49" s="1"/>
  <c r="Q22" i="49"/>
  <c r="Q13" i="49" s="1"/>
  <c r="P22" i="49"/>
  <c r="P13" i="49" s="1"/>
  <c r="O22" i="49"/>
  <c r="N22" i="49"/>
  <c r="M22" i="49"/>
  <c r="L22" i="49"/>
  <c r="K22" i="49"/>
  <c r="J22" i="49"/>
  <c r="I22" i="49"/>
  <c r="H22" i="49"/>
  <c r="G22" i="49"/>
  <c r="F22" i="49"/>
  <c r="E22" i="49"/>
  <c r="D22" i="49"/>
  <c r="C22" i="49"/>
  <c r="B22" i="49"/>
  <c r="Y21" i="49"/>
  <c r="Y12" i="49" s="1"/>
  <c r="X21" i="49"/>
  <c r="X12" i="49" s="1"/>
  <c r="W21" i="49"/>
  <c r="W12" i="49" s="1"/>
  <c r="V21" i="49"/>
  <c r="V12" i="49" s="1"/>
  <c r="U21" i="49"/>
  <c r="U12" i="49" s="1"/>
  <c r="T21" i="49"/>
  <c r="T12" i="49" s="1"/>
  <c r="S21" i="49"/>
  <c r="S12" i="49" s="1"/>
  <c r="R21" i="49"/>
  <c r="R12" i="49" s="1"/>
  <c r="Q21" i="49"/>
  <c r="Q12" i="49" s="1"/>
  <c r="P21" i="49"/>
  <c r="P12" i="49" s="1"/>
  <c r="O21" i="49"/>
  <c r="N21" i="49"/>
  <c r="M21" i="49"/>
  <c r="L21" i="49"/>
  <c r="K21" i="49"/>
  <c r="J21" i="49"/>
  <c r="I21" i="49"/>
  <c r="H21" i="49"/>
  <c r="G21" i="49"/>
  <c r="F21" i="49"/>
  <c r="E21" i="49"/>
  <c r="D21" i="49"/>
  <c r="C21" i="49"/>
  <c r="B21" i="49"/>
  <c r="Y20" i="49"/>
  <c r="Y11" i="49" s="1"/>
  <c r="X20" i="49"/>
  <c r="X11" i="49" s="1"/>
  <c r="W20" i="49"/>
  <c r="W11" i="49" s="1"/>
  <c r="V20" i="49"/>
  <c r="V11" i="49" s="1"/>
  <c r="U20" i="49"/>
  <c r="U11" i="49" s="1"/>
  <c r="T20" i="49"/>
  <c r="T11" i="49" s="1"/>
  <c r="S20" i="49"/>
  <c r="S11" i="49" s="1"/>
  <c r="R20" i="49"/>
  <c r="R11" i="49" s="1"/>
  <c r="Q20" i="49"/>
  <c r="Q11" i="49" s="1"/>
  <c r="P20" i="49"/>
  <c r="P11" i="49" s="1"/>
  <c r="O20" i="49"/>
  <c r="O11" i="49" s="1"/>
  <c r="N20" i="49"/>
  <c r="M20" i="49"/>
  <c r="M11" i="49" s="1"/>
  <c r="L20" i="49"/>
  <c r="L11" i="49" s="1"/>
  <c r="K20" i="49"/>
  <c r="K11" i="49" s="1"/>
  <c r="J20" i="49"/>
  <c r="J11" i="49" s="1"/>
  <c r="I20" i="49"/>
  <c r="I11" i="49" s="1"/>
  <c r="H20" i="49"/>
  <c r="H11" i="49" s="1"/>
  <c r="G20" i="49"/>
  <c r="G11" i="49" s="1"/>
  <c r="F20" i="49"/>
  <c r="F11" i="49" s="1"/>
  <c r="E20" i="49"/>
  <c r="E11" i="49" s="1"/>
  <c r="D20" i="49"/>
  <c r="D11" i="49" s="1"/>
  <c r="C20" i="49"/>
  <c r="B20" i="49"/>
  <c r="Y19" i="49"/>
  <c r="Y10" i="49" s="1"/>
  <c r="X19" i="49"/>
  <c r="X10" i="49" s="1"/>
  <c r="W19" i="49"/>
  <c r="W10" i="49" s="1"/>
  <c r="V19" i="49"/>
  <c r="V10" i="49" s="1"/>
  <c r="U19" i="49"/>
  <c r="U10" i="49" s="1"/>
  <c r="T19" i="49"/>
  <c r="T10" i="49" s="1"/>
  <c r="S19" i="49"/>
  <c r="S10" i="49" s="1"/>
  <c r="R19" i="49"/>
  <c r="R10" i="49" s="1"/>
  <c r="Q19" i="49"/>
  <c r="Q10" i="49" s="1"/>
  <c r="P19" i="49"/>
  <c r="P10" i="49" s="1"/>
  <c r="O19" i="49"/>
  <c r="N19" i="49"/>
  <c r="M19" i="49"/>
  <c r="L19" i="49"/>
  <c r="K19" i="49"/>
  <c r="J19" i="49"/>
  <c r="I19" i="49"/>
  <c r="H19" i="49"/>
  <c r="G19" i="49"/>
  <c r="F19" i="49"/>
  <c r="E19" i="49"/>
  <c r="D19" i="49"/>
  <c r="C19" i="49"/>
  <c r="B19" i="49"/>
  <c r="O33" i="48"/>
  <c r="N33" i="48"/>
  <c r="M33" i="48"/>
  <c r="L33" i="48"/>
  <c r="K33" i="48"/>
  <c r="J33" i="48"/>
  <c r="I33" i="48"/>
  <c r="H33" i="48"/>
  <c r="G33" i="48"/>
  <c r="F33" i="48"/>
  <c r="B33" i="48"/>
  <c r="O32" i="48"/>
  <c r="N32" i="48"/>
  <c r="M32" i="48"/>
  <c r="L32" i="48"/>
  <c r="K32" i="48"/>
  <c r="J32" i="48"/>
  <c r="I32" i="48"/>
  <c r="H32" i="48"/>
  <c r="G32" i="48"/>
  <c r="F32" i="48"/>
  <c r="B32" i="48"/>
  <c r="O31" i="48"/>
  <c r="N31" i="48"/>
  <c r="M31" i="48"/>
  <c r="L31" i="48"/>
  <c r="K31" i="48"/>
  <c r="J31" i="48"/>
  <c r="I31" i="48"/>
  <c r="H31" i="48"/>
  <c r="G31" i="48"/>
  <c r="F31" i="48"/>
  <c r="B31" i="48"/>
  <c r="O30" i="48"/>
  <c r="N30" i="48"/>
  <c r="M30" i="48"/>
  <c r="L30" i="48"/>
  <c r="K30" i="48"/>
  <c r="J30" i="48"/>
  <c r="I30" i="48"/>
  <c r="H30" i="48"/>
  <c r="G30" i="48"/>
  <c r="F30" i="48"/>
  <c r="B30" i="48"/>
  <c r="O29" i="48"/>
  <c r="N29" i="48"/>
  <c r="M29" i="48"/>
  <c r="L29" i="48"/>
  <c r="K29" i="48"/>
  <c r="J29" i="48"/>
  <c r="I29" i="48"/>
  <c r="H29" i="48"/>
  <c r="G29" i="48"/>
  <c r="F29" i="48"/>
  <c r="B29" i="48"/>
  <c r="O28" i="48"/>
  <c r="N28" i="48"/>
  <c r="M28" i="48"/>
  <c r="L28" i="48"/>
  <c r="K28" i="48"/>
  <c r="J28" i="48"/>
  <c r="I28" i="48"/>
  <c r="H28" i="48"/>
  <c r="G28" i="48"/>
  <c r="F28" i="48"/>
  <c r="B28" i="48"/>
  <c r="O24" i="48"/>
  <c r="N24" i="48"/>
  <c r="M24" i="48"/>
  <c r="L24" i="48"/>
  <c r="K24" i="48"/>
  <c r="J24" i="48"/>
  <c r="I24" i="48"/>
  <c r="H24" i="48"/>
  <c r="G24" i="48"/>
  <c r="F24" i="48"/>
  <c r="B24" i="48"/>
  <c r="O23" i="48"/>
  <c r="N23" i="48"/>
  <c r="M23" i="48"/>
  <c r="L23" i="48"/>
  <c r="K23" i="48"/>
  <c r="J23" i="48"/>
  <c r="I23" i="48"/>
  <c r="H23" i="48"/>
  <c r="G23" i="48"/>
  <c r="F23" i="48"/>
  <c r="B23" i="48"/>
  <c r="O22" i="48"/>
  <c r="N22" i="48"/>
  <c r="M22" i="48"/>
  <c r="L22" i="48"/>
  <c r="K22" i="48"/>
  <c r="J22" i="48"/>
  <c r="I22" i="48"/>
  <c r="H22" i="48"/>
  <c r="G22" i="48"/>
  <c r="F22" i="48"/>
  <c r="B22" i="48"/>
  <c r="O21" i="48"/>
  <c r="N21" i="48"/>
  <c r="M21" i="48"/>
  <c r="L21" i="48"/>
  <c r="K21" i="48"/>
  <c r="J21" i="48"/>
  <c r="I21" i="48"/>
  <c r="H21" i="48"/>
  <c r="G21" i="48"/>
  <c r="F21" i="48"/>
  <c r="B21" i="48"/>
  <c r="O20" i="48"/>
  <c r="N20" i="48"/>
  <c r="M20" i="48"/>
  <c r="L20" i="48"/>
  <c r="K20" i="48"/>
  <c r="J20" i="48"/>
  <c r="I20" i="48"/>
  <c r="H20" i="48"/>
  <c r="G20" i="48"/>
  <c r="F20" i="48"/>
  <c r="B20" i="48"/>
  <c r="O19" i="48"/>
  <c r="N19" i="48"/>
  <c r="M19" i="48"/>
  <c r="L19" i="48"/>
  <c r="K19" i="48"/>
  <c r="J19" i="48"/>
  <c r="I19" i="48"/>
  <c r="H19" i="48"/>
  <c r="G19" i="48"/>
  <c r="F19" i="48"/>
  <c r="B19" i="48"/>
  <c r="AA33" i="47"/>
  <c r="Z33" i="47"/>
  <c r="Y33" i="47"/>
  <c r="X33" i="47"/>
  <c r="W33" i="47"/>
  <c r="V33" i="47"/>
  <c r="U33" i="47"/>
  <c r="T33" i="47"/>
  <c r="S33" i="47"/>
  <c r="R33" i="47"/>
  <c r="Q33" i="47"/>
  <c r="P33" i="47"/>
  <c r="O33" i="47"/>
  <c r="N33" i="47"/>
  <c r="M33" i="47"/>
  <c r="L33" i="47"/>
  <c r="K33" i="47"/>
  <c r="J33" i="47"/>
  <c r="I33" i="47"/>
  <c r="H33" i="47"/>
  <c r="G33" i="47"/>
  <c r="F33" i="47"/>
  <c r="E33" i="47"/>
  <c r="D33" i="47"/>
  <c r="C33" i="47"/>
  <c r="B33" i="47"/>
  <c r="AA32" i="47"/>
  <c r="Z32" i="47"/>
  <c r="Y32" i="47"/>
  <c r="X32" i="47"/>
  <c r="W32" i="47"/>
  <c r="V32" i="47"/>
  <c r="U32" i="47"/>
  <c r="T32" i="47"/>
  <c r="S32" i="47"/>
  <c r="R32" i="47"/>
  <c r="Q32" i="47"/>
  <c r="P32" i="47"/>
  <c r="O32" i="47"/>
  <c r="N32" i="47"/>
  <c r="M32" i="47"/>
  <c r="L32" i="47"/>
  <c r="K32" i="47"/>
  <c r="J32" i="47"/>
  <c r="I32" i="47"/>
  <c r="H32" i="47"/>
  <c r="G32" i="47"/>
  <c r="F32" i="47"/>
  <c r="E32" i="47"/>
  <c r="D32" i="47"/>
  <c r="C32" i="47"/>
  <c r="B32" i="47"/>
  <c r="AA31" i="47"/>
  <c r="Z31" i="47"/>
  <c r="Y31" i="47"/>
  <c r="X31" i="47"/>
  <c r="W31" i="47"/>
  <c r="V31" i="47"/>
  <c r="U31" i="47"/>
  <c r="T31" i="47"/>
  <c r="S31" i="47"/>
  <c r="R31" i="47"/>
  <c r="Q31" i="47"/>
  <c r="P31" i="47"/>
  <c r="O31" i="47"/>
  <c r="N31" i="47"/>
  <c r="M31" i="47"/>
  <c r="L31" i="47"/>
  <c r="K31" i="47"/>
  <c r="J31" i="47"/>
  <c r="I31" i="47"/>
  <c r="H31" i="47"/>
  <c r="G31" i="47"/>
  <c r="F31" i="47"/>
  <c r="E31" i="47"/>
  <c r="D31" i="47"/>
  <c r="C31" i="47"/>
  <c r="B31" i="47"/>
  <c r="AA30" i="47"/>
  <c r="Z30" i="47"/>
  <c r="Y30" i="47"/>
  <c r="X30" i="47"/>
  <c r="W30" i="47"/>
  <c r="V30" i="47"/>
  <c r="U30" i="47"/>
  <c r="T30" i="47"/>
  <c r="S30" i="47"/>
  <c r="R30" i="47"/>
  <c r="Q30" i="47"/>
  <c r="P30" i="47"/>
  <c r="O30" i="47"/>
  <c r="N30" i="47"/>
  <c r="M30" i="47"/>
  <c r="L30" i="47"/>
  <c r="K30" i="47"/>
  <c r="J30" i="47"/>
  <c r="I30" i="47"/>
  <c r="H30" i="47"/>
  <c r="G30" i="47"/>
  <c r="F30" i="47"/>
  <c r="E30" i="47"/>
  <c r="D30" i="47"/>
  <c r="C30" i="47"/>
  <c r="B30" i="47"/>
  <c r="AA29" i="47"/>
  <c r="Z29" i="47"/>
  <c r="Y29" i="47"/>
  <c r="X29" i="47"/>
  <c r="W29" i="47"/>
  <c r="V29" i="47"/>
  <c r="U29" i="47"/>
  <c r="T29" i="47"/>
  <c r="S29" i="47"/>
  <c r="R29" i="47"/>
  <c r="Q29" i="47"/>
  <c r="P29" i="47"/>
  <c r="O29" i="47"/>
  <c r="N29" i="47"/>
  <c r="M29" i="47"/>
  <c r="L29" i="47"/>
  <c r="K29" i="47"/>
  <c r="J29" i="47"/>
  <c r="I29" i="47"/>
  <c r="H29" i="47"/>
  <c r="G29" i="47"/>
  <c r="F29" i="47"/>
  <c r="E29" i="47"/>
  <c r="D29" i="47"/>
  <c r="C29" i="47"/>
  <c r="B29" i="47"/>
  <c r="AA28" i="47"/>
  <c r="Z28" i="47"/>
  <c r="Y28" i="47"/>
  <c r="X28" i="47"/>
  <c r="W28" i="47"/>
  <c r="V28" i="47"/>
  <c r="U28" i="47"/>
  <c r="T28" i="47"/>
  <c r="S28" i="47"/>
  <c r="R28" i="47"/>
  <c r="Q28" i="47"/>
  <c r="P28" i="47"/>
  <c r="O28" i="47"/>
  <c r="N28" i="47"/>
  <c r="M28" i="47"/>
  <c r="L28" i="47"/>
  <c r="K28" i="47"/>
  <c r="J28" i="47"/>
  <c r="I28" i="47"/>
  <c r="H28" i="47"/>
  <c r="G28" i="47"/>
  <c r="F28" i="47"/>
  <c r="E28" i="47"/>
  <c r="D28" i="47"/>
  <c r="C28" i="47"/>
  <c r="B28" i="47"/>
  <c r="AA24" i="47"/>
  <c r="AA15" i="47" s="1"/>
  <c r="Z24" i="47"/>
  <c r="Z15" i="47" s="1"/>
  <c r="Y24" i="47"/>
  <c r="X24" i="47"/>
  <c r="X15" i="47" s="1"/>
  <c r="W24" i="47"/>
  <c r="W15" i="47" s="1"/>
  <c r="V24" i="47"/>
  <c r="V15" i="47" s="1"/>
  <c r="U24" i="47"/>
  <c r="U15" i="47" s="1"/>
  <c r="T24" i="47"/>
  <c r="T15" i="47" s="1"/>
  <c r="S24" i="47"/>
  <c r="S15" i="47" s="1"/>
  <c r="R24" i="47"/>
  <c r="R15" i="47" s="1"/>
  <c r="Q24" i="47"/>
  <c r="P24" i="47"/>
  <c r="P15" i="47" s="1"/>
  <c r="O24" i="47"/>
  <c r="O15" i="47" s="1"/>
  <c r="N24" i="47"/>
  <c r="N15" i="47" s="1"/>
  <c r="M24" i="47"/>
  <c r="M15" i="47" s="1"/>
  <c r="L24" i="47"/>
  <c r="L15" i="47" s="1"/>
  <c r="K24" i="47"/>
  <c r="K15" i="47" s="1"/>
  <c r="J24" i="47"/>
  <c r="J15" i="47" s="1"/>
  <c r="I24" i="47"/>
  <c r="I15" i="47" s="1"/>
  <c r="H24" i="47"/>
  <c r="H15" i="47" s="1"/>
  <c r="G24" i="47"/>
  <c r="G15" i="47" s="1"/>
  <c r="F24" i="47"/>
  <c r="F15" i="47" s="1"/>
  <c r="E24" i="47"/>
  <c r="D24" i="47"/>
  <c r="C24" i="47"/>
  <c r="C15" i="47" s="1"/>
  <c r="B24" i="47"/>
  <c r="B15" i="47" s="1"/>
  <c r="AA23" i="47"/>
  <c r="AA14" i="47" s="1"/>
  <c r="Z23" i="47"/>
  <c r="Z14" i="47" s="1"/>
  <c r="Y23" i="47"/>
  <c r="Y14" i="47" s="1"/>
  <c r="X23" i="47"/>
  <c r="X14" i="47" s="1"/>
  <c r="W23" i="47"/>
  <c r="W14" i="47" s="1"/>
  <c r="V23" i="47"/>
  <c r="V14" i="47" s="1"/>
  <c r="U23" i="47"/>
  <c r="U14" i="47" s="1"/>
  <c r="T23" i="47"/>
  <c r="T14" i="47" s="1"/>
  <c r="S23" i="47"/>
  <c r="R23" i="47"/>
  <c r="R14" i="47" s="1"/>
  <c r="Q23" i="47"/>
  <c r="Q14" i="47" s="1"/>
  <c r="P23" i="47"/>
  <c r="P14" i="47" s="1"/>
  <c r="O23" i="47"/>
  <c r="O14" i="47" s="1"/>
  <c r="N23" i="47"/>
  <c r="M23" i="47"/>
  <c r="M14" i="47" s="1"/>
  <c r="L23" i="47"/>
  <c r="L14" i="47" s="1"/>
  <c r="K23" i="47"/>
  <c r="K14" i="47" s="1"/>
  <c r="J23" i="47"/>
  <c r="I23" i="47"/>
  <c r="I14" i="47" s="1"/>
  <c r="H23" i="47"/>
  <c r="H14" i="47" s="1"/>
  <c r="G23" i="47"/>
  <c r="F23" i="47"/>
  <c r="F14" i="47" s="1"/>
  <c r="E23" i="47"/>
  <c r="E14" i="47" s="1"/>
  <c r="D23" i="47"/>
  <c r="D14" i="47" s="1"/>
  <c r="C23" i="47"/>
  <c r="C14" i="47" s="1"/>
  <c r="B23" i="47"/>
  <c r="B14" i="47" s="1"/>
  <c r="AA22" i="47"/>
  <c r="AA13" i="47" s="1"/>
  <c r="Z22" i="47"/>
  <c r="Z13" i="47" s="1"/>
  <c r="Y22" i="47"/>
  <c r="Y13" i="47" s="1"/>
  <c r="X22" i="47"/>
  <c r="X13" i="47" s="1"/>
  <c r="W22" i="47"/>
  <c r="W13" i="47" s="1"/>
  <c r="V22" i="47"/>
  <c r="V13" i="47" s="1"/>
  <c r="U22" i="47"/>
  <c r="U13" i="47" s="1"/>
  <c r="T22" i="47"/>
  <c r="T13" i="47" s="1"/>
  <c r="S22" i="47"/>
  <c r="S13" i="47" s="1"/>
  <c r="R22" i="47"/>
  <c r="R13" i="47" s="1"/>
  <c r="Q22" i="47"/>
  <c r="Q13" i="47" s="1"/>
  <c r="P22" i="47"/>
  <c r="P13" i="47" s="1"/>
  <c r="O22" i="47"/>
  <c r="O13" i="47" s="1"/>
  <c r="N22" i="47"/>
  <c r="N13" i="47" s="1"/>
  <c r="M22" i="47"/>
  <c r="M13" i="47" s="1"/>
  <c r="L22" i="47"/>
  <c r="K22" i="47"/>
  <c r="J22" i="47"/>
  <c r="J13" i="47" s="1"/>
  <c r="I22" i="47"/>
  <c r="H22" i="47"/>
  <c r="H13" i="47" s="1"/>
  <c r="G22" i="47"/>
  <c r="G13" i="47" s="1"/>
  <c r="F22" i="47"/>
  <c r="F13" i="47" s="1"/>
  <c r="E22" i="47"/>
  <c r="E13" i="47" s="1"/>
  <c r="D22" i="47"/>
  <c r="D13" i="47" s="1"/>
  <c r="C22" i="47"/>
  <c r="C13" i="47" s="1"/>
  <c r="B22" i="47"/>
  <c r="B13" i="47" s="1"/>
  <c r="AA21" i="47"/>
  <c r="AA12" i="47" s="1"/>
  <c r="Z21" i="47"/>
  <c r="Y21" i="47"/>
  <c r="Y12" i="47" s="1"/>
  <c r="X21" i="47"/>
  <c r="X12" i="47" s="1"/>
  <c r="W21" i="47"/>
  <c r="V21" i="47"/>
  <c r="V12" i="47" s="1"/>
  <c r="U21" i="47"/>
  <c r="U12" i="47" s="1"/>
  <c r="T21" i="47"/>
  <c r="T12" i="47" s="1"/>
  <c r="S21" i="47"/>
  <c r="S12" i="47" s="1"/>
  <c r="R21" i="47"/>
  <c r="R12" i="47" s="1"/>
  <c r="Q21" i="47"/>
  <c r="Q12" i="47" s="1"/>
  <c r="P21" i="47"/>
  <c r="P12" i="47" s="1"/>
  <c r="O21" i="47"/>
  <c r="O12" i="47" s="1"/>
  <c r="N21" i="47"/>
  <c r="M21" i="47"/>
  <c r="L21" i="47"/>
  <c r="L12" i="47" s="1"/>
  <c r="K21" i="47"/>
  <c r="J21" i="47"/>
  <c r="J12" i="47" s="1"/>
  <c r="I21" i="47"/>
  <c r="I12" i="47" s="1"/>
  <c r="H21" i="47"/>
  <c r="H12" i="47" s="1"/>
  <c r="G21" i="47"/>
  <c r="F21" i="47"/>
  <c r="F12" i="47" s="1"/>
  <c r="E21" i="47"/>
  <c r="E12" i="47" s="1"/>
  <c r="D21" i="47"/>
  <c r="C21" i="47"/>
  <c r="C12" i="47" s="1"/>
  <c r="B21" i="47"/>
  <c r="B12" i="47" s="1"/>
  <c r="AA20" i="47"/>
  <c r="Z20" i="47"/>
  <c r="Z11" i="47" s="1"/>
  <c r="Y20" i="47"/>
  <c r="X20" i="47"/>
  <c r="X11" i="47" s="1"/>
  <c r="W20" i="47"/>
  <c r="W11" i="47" s="1"/>
  <c r="V20" i="47"/>
  <c r="V11" i="47" s="1"/>
  <c r="U20" i="47"/>
  <c r="U11" i="47" s="1"/>
  <c r="T20" i="47"/>
  <c r="T11" i="47" s="1"/>
  <c r="S20" i="47"/>
  <c r="S11" i="47" s="1"/>
  <c r="R20" i="47"/>
  <c r="R11" i="47" s="1"/>
  <c r="Q20" i="47"/>
  <c r="Q11" i="47" s="1"/>
  <c r="P20" i="47"/>
  <c r="O20" i="47"/>
  <c r="N20" i="47"/>
  <c r="N11" i="47" s="1"/>
  <c r="M20" i="47"/>
  <c r="L20" i="47"/>
  <c r="L11" i="47" s="1"/>
  <c r="K20" i="47"/>
  <c r="K11" i="47" s="1"/>
  <c r="J20" i="47"/>
  <c r="J11" i="47" s="1"/>
  <c r="I20" i="47"/>
  <c r="I11" i="47" s="1"/>
  <c r="H20" i="47"/>
  <c r="H11" i="47" s="1"/>
  <c r="G20" i="47"/>
  <c r="G11" i="47" s="1"/>
  <c r="F20" i="47"/>
  <c r="F11" i="47" s="1"/>
  <c r="E20" i="47"/>
  <c r="E11" i="47" s="1"/>
  <c r="D20" i="47"/>
  <c r="C20" i="47"/>
  <c r="B20" i="47"/>
  <c r="B11" i="47" s="1"/>
  <c r="AA19" i="47"/>
  <c r="Z19" i="47"/>
  <c r="Z10" i="47" s="1"/>
  <c r="Y19" i="47"/>
  <c r="Y10" i="47" s="1"/>
  <c r="X19" i="47"/>
  <c r="X10" i="47" s="1"/>
  <c r="W19" i="47"/>
  <c r="W10" i="47" s="1"/>
  <c r="V19" i="47"/>
  <c r="V10" i="47" s="1"/>
  <c r="U19" i="47"/>
  <c r="U10" i="47" s="1"/>
  <c r="T19" i="47"/>
  <c r="T10" i="47" s="1"/>
  <c r="S19" i="47"/>
  <c r="S10" i="47" s="1"/>
  <c r="R19" i="47"/>
  <c r="Q19" i="47"/>
  <c r="Q10" i="47" s="1"/>
  <c r="P19" i="47"/>
  <c r="P10" i="47" s="1"/>
  <c r="O19" i="47"/>
  <c r="N19" i="47"/>
  <c r="N10" i="47" s="1"/>
  <c r="M19" i="47"/>
  <c r="M10" i="47" s="1"/>
  <c r="L19" i="47"/>
  <c r="L10" i="47" s="1"/>
  <c r="K19" i="47"/>
  <c r="K10" i="47" s="1"/>
  <c r="J19" i="47"/>
  <c r="J10" i="47" s="1"/>
  <c r="I19" i="47"/>
  <c r="I10" i="47" s="1"/>
  <c r="H19" i="47"/>
  <c r="H10" i="47" s="1"/>
  <c r="G19" i="47"/>
  <c r="G10" i="47" s="1"/>
  <c r="F19" i="47"/>
  <c r="E19" i="47"/>
  <c r="D19" i="47"/>
  <c r="D10" i="47" s="1"/>
  <c r="C19" i="47"/>
  <c r="B19" i="47"/>
  <c r="B10" i="47" s="1"/>
  <c r="X33" i="46"/>
  <c r="W33" i="46"/>
  <c r="V33" i="46"/>
  <c r="U33" i="46"/>
  <c r="T33" i="46"/>
  <c r="S33" i="46"/>
  <c r="R33" i="46"/>
  <c r="Q33" i="46"/>
  <c r="P33" i="46"/>
  <c r="O33" i="46"/>
  <c r="N33" i="46"/>
  <c r="M33" i="46"/>
  <c r="L33" i="46"/>
  <c r="K33" i="46"/>
  <c r="J33" i="46"/>
  <c r="I33" i="46"/>
  <c r="H33" i="46"/>
  <c r="G33" i="46"/>
  <c r="F33" i="46"/>
  <c r="E33" i="46"/>
  <c r="D33" i="46"/>
  <c r="C33" i="46"/>
  <c r="B33" i="46"/>
  <c r="X32" i="46"/>
  <c r="W32" i="46"/>
  <c r="V32" i="46"/>
  <c r="U32" i="46"/>
  <c r="T32" i="46"/>
  <c r="S32" i="46"/>
  <c r="R32" i="46"/>
  <c r="Q32" i="46"/>
  <c r="P32" i="46"/>
  <c r="O32" i="46"/>
  <c r="N32" i="46"/>
  <c r="M32" i="46"/>
  <c r="L32" i="46"/>
  <c r="K32" i="46"/>
  <c r="J32" i="46"/>
  <c r="I32" i="46"/>
  <c r="H32" i="46"/>
  <c r="G32" i="46"/>
  <c r="F32" i="46"/>
  <c r="E32" i="46"/>
  <c r="D32" i="46"/>
  <c r="C32" i="46"/>
  <c r="B32" i="46"/>
  <c r="X31" i="46"/>
  <c r="W31" i="46"/>
  <c r="V31" i="46"/>
  <c r="U31" i="46"/>
  <c r="T31" i="46"/>
  <c r="S31" i="46"/>
  <c r="R31" i="46"/>
  <c r="Q31" i="46"/>
  <c r="P31" i="46"/>
  <c r="O31" i="46"/>
  <c r="N31" i="46"/>
  <c r="M31" i="46"/>
  <c r="L31" i="46"/>
  <c r="K31" i="46"/>
  <c r="J31" i="46"/>
  <c r="I31" i="46"/>
  <c r="H31" i="46"/>
  <c r="G31" i="46"/>
  <c r="F31" i="46"/>
  <c r="E31" i="46"/>
  <c r="D31" i="46"/>
  <c r="C31" i="46"/>
  <c r="B31" i="46"/>
  <c r="X30" i="46"/>
  <c r="W30" i="46"/>
  <c r="V30" i="46"/>
  <c r="U30" i="46"/>
  <c r="T30" i="46"/>
  <c r="S30" i="46"/>
  <c r="R30" i="46"/>
  <c r="Q30" i="46"/>
  <c r="P30" i="46"/>
  <c r="O30" i="46"/>
  <c r="N30" i="46"/>
  <c r="M30" i="46"/>
  <c r="L30" i="46"/>
  <c r="K30" i="46"/>
  <c r="J30" i="46"/>
  <c r="I30" i="46"/>
  <c r="H30" i="46"/>
  <c r="G30" i="46"/>
  <c r="F30" i="46"/>
  <c r="E30" i="46"/>
  <c r="D30" i="46"/>
  <c r="C30" i="46"/>
  <c r="B30" i="46"/>
  <c r="X29" i="46"/>
  <c r="W29" i="46"/>
  <c r="V29" i="46"/>
  <c r="U29" i="46"/>
  <c r="T29" i="46"/>
  <c r="S29" i="46"/>
  <c r="R29" i="46"/>
  <c r="Q29" i="46"/>
  <c r="P29" i="46"/>
  <c r="O29" i="46"/>
  <c r="N29" i="46"/>
  <c r="M29" i="46"/>
  <c r="L29" i="46"/>
  <c r="K29" i="46"/>
  <c r="J29" i="46"/>
  <c r="I29" i="46"/>
  <c r="H29" i="46"/>
  <c r="G29" i="46"/>
  <c r="F29" i="46"/>
  <c r="E29" i="46"/>
  <c r="D29" i="46"/>
  <c r="C29" i="46"/>
  <c r="B29" i="46"/>
  <c r="X28" i="46"/>
  <c r="W28" i="46"/>
  <c r="V28" i="46"/>
  <c r="U28" i="46"/>
  <c r="T28" i="46"/>
  <c r="S28" i="46"/>
  <c r="R28" i="46"/>
  <c r="Q28" i="46"/>
  <c r="P28" i="46"/>
  <c r="O28" i="46"/>
  <c r="N28" i="46"/>
  <c r="M28" i="46"/>
  <c r="L28" i="46"/>
  <c r="K28" i="46"/>
  <c r="J28" i="46"/>
  <c r="I28" i="46"/>
  <c r="H28" i="46"/>
  <c r="G28" i="46"/>
  <c r="F28" i="46"/>
  <c r="E28" i="46"/>
  <c r="D28" i="46"/>
  <c r="C28" i="46"/>
  <c r="B28" i="46"/>
  <c r="X24" i="46"/>
  <c r="W24" i="46"/>
  <c r="V24" i="46"/>
  <c r="U24" i="46"/>
  <c r="T24" i="46"/>
  <c r="S24" i="46"/>
  <c r="R24" i="46"/>
  <c r="Q24" i="46"/>
  <c r="P24" i="46"/>
  <c r="O24" i="46"/>
  <c r="N24" i="46"/>
  <c r="M24" i="46"/>
  <c r="L24" i="46"/>
  <c r="K24" i="46"/>
  <c r="J24" i="46"/>
  <c r="I24" i="46"/>
  <c r="H24" i="46"/>
  <c r="G24" i="46"/>
  <c r="F24" i="46"/>
  <c r="E24" i="46"/>
  <c r="D24" i="46"/>
  <c r="C24" i="46"/>
  <c r="B24" i="46"/>
  <c r="X23" i="46"/>
  <c r="W23" i="46"/>
  <c r="V23" i="46"/>
  <c r="U23" i="46"/>
  <c r="T23" i="46"/>
  <c r="S23" i="46"/>
  <c r="R23" i="46"/>
  <c r="Q23" i="46"/>
  <c r="P23" i="46"/>
  <c r="O23" i="46"/>
  <c r="N23" i="46"/>
  <c r="M23" i="46"/>
  <c r="L23" i="46"/>
  <c r="K23" i="46"/>
  <c r="J23" i="46"/>
  <c r="I23" i="46"/>
  <c r="H23" i="46"/>
  <c r="G23" i="46"/>
  <c r="F23" i="46"/>
  <c r="E23" i="46"/>
  <c r="D23" i="46"/>
  <c r="C23" i="46"/>
  <c r="B23" i="46"/>
  <c r="X22" i="46"/>
  <c r="W22" i="46"/>
  <c r="V22" i="46"/>
  <c r="U22" i="46"/>
  <c r="T22" i="46"/>
  <c r="S22" i="46"/>
  <c r="R22" i="46"/>
  <c r="Q22" i="46"/>
  <c r="P22" i="46"/>
  <c r="O22" i="46"/>
  <c r="N22" i="46"/>
  <c r="M22" i="46"/>
  <c r="L22" i="46"/>
  <c r="K22" i="46"/>
  <c r="J22" i="46"/>
  <c r="I22" i="46"/>
  <c r="H22" i="46"/>
  <c r="G22" i="46"/>
  <c r="F22" i="46"/>
  <c r="E22" i="46"/>
  <c r="D22" i="46"/>
  <c r="C22" i="46"/>
  <c r="B22" i="46"/>
  <c r="X21" i="46"/>
  <c r="W21" i="46"/>
  <c r="V21" i="46"/>
  <c r="U21" i="46"/>
  <c r="T21" i="46"/>
  <c r="S21" i="46"/>
  <c r="R21" i="46"/>
  <c r="Q21" i="46"/>
  <c r="P21" i="46"/>
  <c r="O21" i="46"/>
  <c r="N21" i="46"/>
  <c r="M21" i="46"/>
  <c r="L21" i="46"/>
  <c r="K21" i="46"/>
  <c r="J21" i="46"/>
  <c r="I21" i="46"/>
  <c r="H21" i="46"/>
  <c r="G21" i="46"/>
  <c r="F21" i="46"/>
  <c r="E21" i="46"/>
  <c r="D21" i="46"/>
  <c r="C21" i="46"/>
  <c r="B21" i="46"/>
  <c r="X20" i="46"/>
  <c r="W20" i="46"/>
  <c r="V20" i="46"/>
  <c r="U20" i="46"/>
  <c r="T20" i="46"/>
  <c r="S20" i="46"/>
  <c r="R20" i="46"/>
  <c r="Q20" i="46"/>
  <c r="P20" i="46"/>
  <c r="O20" i="46"/>
  <c r="N20" i="46"/>
  <c r="M20" i="46"/>
  <c r="L20" i="46"/>
  <c r="K20" i="46"/>
  <c r="J20" i="46"/>
  <c r="I20" i="46"/>
  <c r="H20" i="46"/>
  <c r="G20" i="46"/>
  <c r="F20" i="46"/>
  <c r="E20" i="46"/>
  <c r="D20" i="46"/>
  <c r="C20" i="46"/>
  <c r="B20" i="46"/>
  <c r="X19" i="46"/>
  <c r="W19" i="46"/>
  <c r="V19" i="46"/>
  <c r="U19" i="46"/>
  <c r="T19" i="46"/>
  <c r="S19" i="46"/>
  <c r="R19" i="46"/>
  <c r="Q19" i="46"/>
  <c r="P19" i="46"/>
  <c r="O19" i="46"/>
  <c r="N19" i="46"/>
  <c r="M19" i="46"/>
  <c r="L19" i="46"/>
  <c r="K19" i="46"/>
  <c r="J19" i="46"/>
  <c r="I19" i="46"/>
  <c r="H19" i="46"/>
  <c r="G19" i="46"/>
  <c r="F19" i="46"/>
  <c r="E19" i="46"/>
  <c r="D19" i="46"/>
  <c r="C19" i="46"/>
  <c r="B19" i="46"/>
  <c r="G14" i="45"/>
  <c r="F14" i="45"/>
  <c r="D14" i="45"/>
  <c r="C14" i="45"/>
  <c r="B14" i="45"/>
  <c r="K13" i="45"/>
  <c r="I13" i="45"/>
  <c r="E13" i="45"/>
  <c r="D13" i="45"/>
  <c r="B13" i="45"/>
  <c r="K12" i="45"/>
  <c r="J12" i="45"/>
  <c r="I12" i="45"/>
  <c r="G12" i="45"/>
  <c r="C12" i="45"/>
  <c r="B12" i="45"/>
  <c r="J11" i="45"/>
  <c r="I11" i="45"/>
  <c r="H11" i="45"/>
  <c r="G11" i="45"/>
  <c r="E11" i="45"/>
  <c r="K10" i="45"/>
  <c r="J10" i="45"/>
  <c r="H10" i="45"/>
  <c r="G10" i="45"/>
  <c r="F10" i="45"/>
  <c r="E10" i="45"/>
  <c r="C10" i="45"/>
  <c r="X33" i="44"/>
  <c r="W33" i="44"/>
  <c r="V33" i="44"/>
  <c r="U33" i="44"/>
  <c r="T33" i="44"/>
  <c r="S33" i="44"/>
  <c r="R33" i="44"/>
  <c r="Q33" i="44"/>
  <c r="P33" i="44"/>
  <c r="O33" i="44"/>
  <c r="N33" i="44"/>
  <c r="M33" i="44"/>
  <c r="L33" i="44"/>
  <c r="K33" i="44"/>
  <c r="J33" i="44"/>
  <c r="I33" i="44"/>
  <c r="H33" i="44"/>
  <c r="G33" i="44"/>
  <c r="F33" i="44"/>
  <c r="E33" i="44"/>
  <c r="D33" i="44"/>
  <c r="C33" i="44"/>
  <c r="B33" i="44"/>
  <c r="X32" i="44"/>
  <c r="W32" i="44"/>
  <c r="V32" i="44"/>
  <c r="U32" i="44"/>
  <c r="T32" i="44"/>
  <c r="S32" i="44"/>
  <c r="R32" i="44"/>
  <c r="Q32" i="44"/>
  <c r="P32" i="44"/>
  <c r="O32" i="44"/>
  <c r="N32" i="44"/>
  <c r="M32" i="44"/>
  <c r="L32" i="44"/>
  <c r="K32" i="44"/>
  <c r="J32" i="44"/>
  <c r="I32" i="44"/>
  <c r="H32" i="44"/>
  <c r="G32" i="44"/>
  <c r="F32" i="44"/>
  <c r="E32" i="44"/>
  <c r="D32" i="44"/>
  <c r="C32" i="44"/>
  <c r="B32" i="44"/>
  <c r="X31" i="44"/>
  <c r="W31" i="44"/>
  <c r="V31" i="44"/>
  <c r="U31" i="44"/>
  <c r="T31" i="44"/>
  <c r="S31" i="44"/>
  <c r="R31" i="44"/>
  <c r="Q31" i="44"/>
  <c r="P31" i="44"/>
  <c r="O31" i="44"/>
  <c r="N31" i="44"/>
  <c r="M31" i="44"/>
  <c r="L31" i="44"/>
  <c r="K31" i="44"/>
  <c r="J31" i="44"/>
  <c r="I31" i="44"/>
  <c r="H31" i="44"/>
  <c r="G31" i="44"/>
  <c r="F31" i="44"/>
  <c r="E31" i="44"/>
  <c r="D31" i="44"/>
  <c r="C31" i="44"/>
  <c r="B31" i="44"/>
  <c r="X30" i="44"/>
  <c r="W30" i="44"/>
  <c r="V30" i="44"/>
  <c r="U30" i="44"/>
  <c r="T30" i="44"/>
  <c r="S30" i="44"/>
  <c r="R30" i="44"/>
  <c r="Q30" i="44"/>
  <c r="P30" i="44"/>
  <c r="O30" i="44"/>
  <c r="N30" i="44"/>
  <c r="M30" i="44"/>
  <c r="L30" i="44"/>
  <c r="K30" i="44"/>
  <c r="J30" i="44"/>
  <c r="I30" i="44"/>
  <c r="H30" i="44"/>
  <c r="G30" i="44"/>
  <c r="F30" i="44"/>
  <c r="E30" i="44"/>
  <c r="D30" i="44"/>
  <c r="C30" i="44"/>
  <c r="B30" i="44"/>
  <c r="X29" i="44"/>
  <c r="W29" i="44"/>
  <c r="V29" i="44"/>
  <c r="U29" i="44"/>
  <c r="T29" i="44"/>
  <c r="S29" i="44"/>
  <c r="R29" i="44"/>
  <c r="Q29" i="44"/>
  <c r="P29" i="44"/>
  <c r="O29" i="44"/>
  <c r="N29" i="44"/>
  <c r="M29" i="44"/>
  <c r="L29" i="44"/>
  <c r="K29" i="44"/>
  <c r="J29" i="44"/>
  <c r="I29" i="44"/>
  <c r="H29" i="44"/>
  <c r="G29" i="44"/>
  <c r="F29" i="44"/>
  <c r="E29" i="44"/>
  <c r="D29" i="44"/>
  <c r="C29" i="44"/>
  <c r="B29" i="44"/>
  <c r="X28" i="44"/>
  <c r="W28" i="44"/>
  <c r="V28" i="44"/>
  <c r="U28" i="44"/>
  <c r="T28" i="44"/>
  <c r="S28" i="44"/>
  <c r="R28" i="44"/>
  <c r="Q28" i="44"/>
  <c r="P28" i="44"/>
  <c r="O28" i="44"/>
  <c r="N28" i="44"/>
  <c r="M28" i="44"/>
  <c r="L28" i="44"/>
  <c r="K28" i="44"/>
  <c r="J28" i="44"/>
  <c r="I28" i="44"/>
  <c r="H28" i="44"/>
  <c r="G28" i="44"/>
  <c r="F28" i="44"/>
  <c r="E28" i="44"/>
  <c r="D28" i="44"/>
  <c r="C28" i="44"/>
  <c r="B28" i="44"/>
  <c r="X24" i="44"/>
  <c r="W24" i="44"/>
  <c r="V24" i="44"/>
  <c r="U24" i="44"/>
  <c r="T24" i="44"/>
  <c r="S24" i="44"/>
  <c r="R24" i="44"/>
  <c r="Q24" i="44"/>
  <c r="P24" i="44"/>
  <c r="O24" i="44"/>
  <c r="N24" i="44"/>
  <c r="M24" i="44"/>
  <c r="L24" i="44"/>
  <c r="K24" i="44"/>
  <c r="J24" i="44"/>
  <c r="I24" i="44"/>
  <c r="H24" i="44"/>
  <c r="G24" i="44"/>
  <c r="F24" i="44"/>
  <c r="E24" i="44"/>
  <c r="D24" i="44"/>
  <c r="C24" i="44"/>
  <c r="B24" i="44"/>
  <c r="X23" i="44"/>
  <c r="W23" i="44"/>
  <c r="V23" i="44"/>
  <c r="U23" i="44"/>
  <c r="T23" i="44"/>
  <c r="S23" i="44"/>
  <c r="R23" i="44"/>
  <c r="Q23" i="44"/>
  <c r="P23" i="44"/>
  <c r="O23" i="44"/>
  <c r="N23" i="44"/>
  <c r="M23" i="44"/>
  <c r="L23" i="44"/>
  <c r="K23" i="44"/>
  <c r="J23" i="44"/>
  <c r="I23" i="44"/>
  <c r="H23" i="44"/>
  <c r="G23" i="44"/>
  <c r="F23" i="44"/>
  <c r="E23" i="44"/>
  <c r="D23" i="44"/>
  <c r="C23" i="44"/>
  <c r="B23" i="44"/>
  <c r="X22" i="44"/>
  <c r="W22" i="44"/>
  <c r="V22" i="44"/>
  <c r="U22" i="44"/>
  <c r="T22" i="44"/>
  <c r="S22" i="44"/>
  <c r="R22" i="44"/>
  <c r="Q22" i="44"/>
  <c r="P22" i="44"/>
  <c r="O22" i="44"/>
  <c r="N22" i="44"/>
  <c r="M22" i="44"/>
  <c r="L22" i="44"/>
  <c r="K22" i="44"/>
  <c r="J22" i="44"/>
  <c r="I22" i="44"/>
  <c r="H22" i="44"/>
  <c r="G22" i="44"/>
  <c r="F22" i="44"/>
  <c r="E22" i="44"/>
  <c r="D22" i="44"/>
  <c r="C22" i="44"/>
  <c r="B22" i="44"/>
  <c r="X21" i="44"/>
  <c r="W21" i="44"/>
  <c r="V21" i="44"/>
  <c r="U21" i="44"/>
  <c r="T21" i="44"/>
  <c r="S21" i="44"/>
  <c r="R21" i="44"/>
  <c r="Q21" i="44"/>
  <c r="P21" i="44"/>
  <c r="O21" i="44"/>
  <c r="N21" i="44"/>
  <c r="M21" i="44"/>
  <c r="L21" i="44"/>
  <c r="K21" i="44"/>
  <c r="J21" i="44"/>
  <c r="I21" i="44"/>
  <c r="H21" i="44"/>
  <c r="G21" i="44"/>
  <c r="F21" i="44"/>
  <c r="E21" i="44"/>
  <c r="D21" i="44"/>
  <c r="C21" i="44"/>
  <c r="B21" i="44"/>
  <c r="X20" i="44"/>
  <c r="W20" i="44"/>
  <c r="V20" i="44"/>
  <c r="U20" i="44"/>
  <c r="T20" i="44"/>
  <c r="S20" i="44"/>
  <c r="R20" i="44"/>
  <c r="Q20" i="44"/>
  <c r="P20" i="44"/>
  <c r="O20" i="44"/>
  <c r="N20" i="44"/>
  <c r="M20" i="44"/>
  <c r="L20" i="44"/>
  <c r="K20" i="44"/>
  <c r="J20" i="44"/>
  <c r="I20" i="44"/>
  <c r="H20" i="44"/>
  <c r="G20" i="44"/>
  <c r="F20" i="44"/>
  <c r="E20" i="44"/>
  <c r="D20" i="44"/>
  <c r="C20" i="44"/>
  <c r="B20" i="44"/>
  <c r="X19" i="44"/>
  <c r="W19" i="44"/>
  <c r="V19" i="44"/>
  <c r="U19" i="44"/>
  <c r="T19" i="44"/>
  <c r="S19" i="44"/>
  <c r="R19" i="44"/>
  <c r="Q19" i="44"/>
  <c r="P19" i="44"/>
  <c r="O19" i="44"/>
  <c r="N19" i="44"/>
  <c r="M19" i="44"/>
  <c r="L19" i="44"/>
  <c r="K19" i="44"/>
  <c r="J19" i="44"/>
  <c r="I19" i="44"/>
  <c r="H19" i="44"/>
  <c r="G19" i="44"/>
  <c r="F19" i="44"/>
  <c r="E19" i="44"/>
  <c r="D19" i="44"/>
  <c r="C19" i="44"/>
  <c r="B19" i="44"/>
  <c r="X33" i="43"/>
  <c r="W33" i="43"/>
  <c r="V33" i="43"/>
  <c r="U33" i="43"/>
  <c r="T33" i="43"/>
  <c r="S33" i="43"/>
  <c r="R33" i="43"/>
  <c r="Q33" i="43"/>
  <c r="P33" i="43"/>
  <c r="O33" i="43"/>
  <c r="N33" i="43"/>
  <c r="M33" i="43"/>
  <c r="L33" i="43"/>
  <c r="K33" i="43"/>
  <c r="J33" i="43"/>
  <c r="I33" i="43"/>
  <c r="H33" i="43"/>
  <c r="G33" i="43"/>
  <c r="F33" i="43"/>
  <c r="E33" i="43"/>
  <c r="D33" i="43"/>
  <c r="C33" i="43"/>
  <c r="B33" i="43"/>
  <c r="X32" i="43"/>
  <c r="W32" i="43"/>
  <c r="V32" i="43"/>
  <c r="U32" i="43"/>
  <c r="T32" i="43"/>
  <c r="S32" i="43"/>
  <c r="R32" i="43"/>
  <c r="Q32" i="43"/>
  <c r="P32" i="43"/>
  <c r="O32" i="43"/>
  <c r="N32" i="43"/>
  <c r="M32" i="43"/>
  <c r="L32" i="43"/>
  <c r="K32" i="43"/>
  <c r="J32" i="43"/>
  <c r="I32" i="43"/>
  <c r="H32" i="43"/>
  <c r="G32" i="43"/>
  <c r="F32" i="43"/>
  <c r="E32" i="43"/>
  <c r="D32" i="43"/>
  <c r="C32" i="43"/>
  <c r="B32" i="43"/>
  <c r="X31" i="43"/>
  <c r="W31" i="43"/>
  <c r="V31" i="43"/>
  <c r="U31" i="43"/>
  <c r="T31" i="43"/>
  <c r="S31" i="43"/>
  <c r="R31" i="43"/>
  <c r="Q31" i="43"/>
  <c r="P31" i="43"/>
  <c r="O31" i="43"/>
  <c r="N31" i="43"/>
  <c r="M31" i="43"/>
  <c r="L31" i="43"/>
  <c r="K31" i="43"/>
  <c r="J31" i="43"/>
  <c r="I31" i="43"/>
  <c r="H31" i="43"/>
  <c r="G31" i="43"/>
  <c r="F31" i="43"/>
  <c r="E31" i="43"/>
  <c r="D31" i="43"/>
  <c r="C31" i="43"/>
  <c r="B31" i="43"/>
  <c r="X30" i="43"/>
  <c r="W30" i="43"/>
  <c r="V30" i="43"/>
  <c r="U30" i="43"/>
  <c r="T30" i="43"/>
  <c r="S30" i="43"/>
  <c r="R30" i="43"/>
  <c r="Q30" i="43"/>
  <c r="P30" i="43"/>
  <c r="O30" i="43"/>
  <c r="N30" i="43"/>
  <c r="M30" i="43"/>
  <c r="L30" i="43"/>
  <c r="K30" i="43"/>
  <c r="J30" i="43"/>
  <c r="I30" i="43"/>
  <c r="H30" i="43"/>
  <c r="G30" i="43"/>
  <c r="F30" i="43"/>
  <c r="E30" i="43"/>
  <c r="D30" i="43"/>
  <c r="C30" i="43"/>
  <c r="B30" i="43"/>
  <c r="X29" i="43"/>
  <c r="W29" i="43"/>
  <c r="V29" i="43"/>
  <c r="U29" i="43"/>
  <c r="T29" i="43"/>
  <c r="S29" i="43"/>
  <c r="R29" i="43"/>
  <c r="Q29" i="43"/>
  <c r="P29" i="43"/>
  <c r="O29" i="43"/>
  <c r="N29" i="43"/>
  <c r="M29" i="43"/>
  <c r="L29" i="43"/>
  <c r="K29" i="43"/>
  <c r="J29" i="43"/>
  <c r="I29" i="43"/>
  <c r="H29" i="43"/>
  <c r="G29" i="43"/>
  <c r="F29" i="43"/>
  <c r="E29" i="43"/>
  <c r="D29" i="43"/>
  <c r="C29" i="43"/>
  <c r="B29" i="43"/>
  <c r="X28" i="43"/>
  <c r="W28" i="43"/>
  <c r="V28" i="43"/>
  <c r="U28" i="43"/>
  <c r="T28" i="43"/>
  <c r="S28" i="43"/>
  <c r="R28" i="43"/>
  <c r="Q28" i="43"/>
  <c r="P28" i="43"/>
  <c r="O28" i="43"/>
  <c r="N28" i="43"/>
  <c r="M28" i="43"/>
  <c r="L28" i="43"/>
  <c r="K28" i="43"/>
  <c r="J28" i="43"/>
  <c r="I28" i="43"/>
  <c r="H28" i="43"/>
  <c r="G28" i="43"/>
  <c r="F28" i="43"/>
  <c r="E28" i="43"/>
  <c r="D28" i="43"/>
  <c r="C28" i="43"/>
  <c r="B28" i="43"/>
  <c r="X24" i="43"/>
  <c r="W24" i="43"/>
  <c r="V24" i="43"/>
  <c r="U24" i="43"/>
  <c r="T24" i="43"/>
  <c r="S24" i="43"/>
  <c r="R24" i="43"/>
  <c r="Q24" i="43"/>
  <c r="P24" i="43"/>
  <c r="O24" i="43"/>
  <c r="N24" i="43"/>
  <c r="M24" i="43"/>
  <c r="L24" i="43"/>
  <c r="K24" i="43"/>
  <c r="J24" i="43"/>
  <c r="I24" i="43"/>
  <c r="H24" i="43"/>
  <c r="G24" i="43"/>
  <c r="F24" i="43"/>
  <c r="E24" i="43"/>
  <c r="D24" i="43"/>
  <c r="C24" i="43"/>
  <c r="B24" i="43"/>
  <c r="X23" i="43"/>
  <c r="W23" i="43"/>
  <c r="V23" i="43"/>
  <c r="U23" i="43"/>
  <c r="T23" i="43"/>
  <c r="S23" i="43"/>
  <c r="R23" i="43"/>
  <c r="Q23" i="43"/>
  <c r="P23" i="43"/>
  <c r="O23" i="43"/>
  <c r="N23" i="43"/>
  <c r="M23" i="43"/>
  <c r="L23" i="43"/>
  <c r="K23" i="43"/>
  <c r="J23" i="43"/>
  <c r="I23" i="43"/>
  <c r="H23" i="43"/>
  <c r="G23" i="43"/>
  <c r="F23" i="43"/>
  <c r="E23" i="43"/>
  <c r="D23" i="43"/>
  <c r="C23" i="43"/>
  <c r="B23" i="43"/>
  <c r="X22" i="43"/>
  <c r="W22" i="43"/>
  <c r="V22" i="43"/>
  <c r="U22" i="43"/>
  <c r="T22" i="43"/>
  <c r="S22" i="43"/>
  <c r="R22" i="43"/>
  <c r="Q22" i="43"/>
  <c r="P22" i="43"/>
  <c r="O22" i="43"/>
  <c r="N22" i="43"/>
  <c r="M22" i="43"/>
  <c r="L22" i="43"/>
  <c r="K22" i="43"/>
  <c r="J22" i="43"/>
  <c r="I22" i="43"/>
  <c r="H22" i="43"/>
  <c r="G22" i="43"/>
  <c r="F22" i="43"/>
  <c r="E22" i="43"/>
  <c r="D22" i="43"/>
  <c r="C22" i="43"/>
  <c r="B22" i="43"/>
  <c r="X21" i="43"/>
  <c r="W21" i="43"/>
  <c r="V21" i="43"/>
  <c r="U21" i="43"/>
  <c r="T21" i="43"/>
  <c r="S21" i="43"/>
  <c r="R21" i="43"/>
  <c r="Q21" i="43"/>
  <c r="P21" i="43"/>
  <c r="O21" i="43"/>
  <c r="N21" i="43"/>
  <c r="M21" i="43"/>
  <c r="L21" i="43"/>
  <c r="K21" i="43"/>
  <c r="J21" i="43"/>
  <c r="I21" i="43"/>
  <c r="H21" i="43"/>
  <c r="G21" i="43"/>
  <c r="F21" i="43"/>
  <c r="E21" i="43"/>
  <c r="D21" i="43"/>
  <c r="C21" i="43"/>
  <c r="B21" i="43"/>
  <c r="X20" i="43"/>
  <c r="W20" i="43"/>
  <c r="V20" i="43"/>
  <c r="U20" i="43"/>
  <c r="T20" i="43"/>
  <c r="S20" i="43"/>
  <c r="R20" i="43"/>
  <c r="Q20" i="43"/>
  <c r="P20" i="43"/>
  <c r="O20" i="43"/>
  <c r="N20" i="43"/>
  <c r="M20" i="43"/>
  <c r="L20" i="43"/>
  <c r="K20" i="43"/>
  <c r="J20" i="43"/>
  <c r="I20" i="43"/>
  <c r="H20" i="43"/>
  <c r="G20" i="43"/>
  <c r="F20" i="43"/>
  <c r="E20" i="43"/>
  <c r="D20" i="43"/>
  <c r="C20" i="43"/>
  <c r="B20" i="43"/>
  <c r="X19" i="43"/>
  <c r="W19" i="43"/>
  <c r="V19" i="43"/>
  <c r="U19" i="43"/>
  <c r="T19" i="43"/>
  <c r="S19" i="43"/>
  <c r="R19" i="43"/>
  <c r="Q19" i="43"/>
  <c r="P19" i="43"/>
  <c r="O19" i="43"/>
  <c r="N19" i="43"/>
  <c r="M19" i="43"/>
  <c r="L19" i="43"/>
  <c r="K19" i="43"/>
  <c r="J19" i="43"/>
  <c r="I19" i="43"/>
  <c r="H19" i="43"/>
  <c r="G19" i="43"/>
  <c r="F19" i="43"/>
  <c r="E19" i="43"/>
  <c r="D19" i="43"/>
  <c r="C19" i="43"/>
  <c r="B19" i="43"/>
  <c r="AC33" i="42"/>
  <c r="AC32" i="42"/>
  <c r="AC31" i="42"/>
  <c r="AC30" i="42"/>
  <c r="AC29" i="42"/>
  <c r="AC28" i="42"/>
  <c r="AC24" i="42"/>
  <c r="AC23" i="42"/>
  <c r="AC22" i="42"/>
  <c r="AC21" i="42"/>
  <c r="AC20" i="42"/>
  <c r="AC19" i="42"/>
  <c r="AB33" i="42"/>
  <c r="AA33" i="42"/>
  <c r="Z33" i="42"/>
  <c r="Y33" i="42"/>
  <c r="X33" i="42"/>
  <c r="W33" i="42"/>
  <c r="V33" i="42"/>
  <c r="U33" i="42"/>
  <c r="T33" i="42"/>
  <c r="S33" i="42"/>
  <c r="R33" i="42"/>
  <c r="Q33" i="42"/>
  <c r="P33" i="42"/>
  <c r="O33" i="42"/>
  <c r="N33" i="42"/>
  <c r="M33" i="42"/>
  <c r="L33" i="42"/>
  <c r="K33" i="42"/>
  <c r="J33" i="42"/>
  <c r="I33" i="42"/>
  <c r="H33" i="42"/>
  <c r="G33" i="42"/>
  <c r="F33" i="42"/>
  <c r="E33" i="42"/>
  <c r="D33" i="42"/>
  <c r="C33" i="42"/>
  <c r="B33" i="42"/>
  <c r="AB32" i="42"/>
  <c r="AA32" i="42"/>
  <c r="Z32" i="42"/>
  <c r="Y32" i="42"/>
  <c r="X32" i="42"/>
  <c r="W32" i="42"/>
  <c r="V32" i="42"/>
  <c r="U32" i="42"/>
  <c r="T32" i="42"/>
  <c r="S32" i="42"/>
  <c r="R32" i="42"/>
  <c r="Q32" i="42"/>
  <c r="P32" i="42"/>
  <c r="O32" i="42"/>
  <c r="N32" i="42"/>
  <c r="M32" i="42"/>
  <c r="L32" i="42"/>
  <c r="K32" i="42"/>
  <c r="J32" i="42"/>
  <c r="I32" i="42"/>
  <c r="H32" i="42"/>
  <c r="G32" i="42"/>
  <c r="F32" i="42"/>
  <c r="E32" i="42"/>
  <c r="D32" i="42"/>
  <c r="C32" i="42"/>
  <c r="B32" i="42"/>
  <c r="AB31" i="42"/>
  <c r="AA31" i="42"/>
  <c r="Z31" i="42"/>
  <c r="Y31" i="42"/>
  <c r="X31" i="42"/>
  <c r="W31" i="42"/>
  <c r="V31" i="42"/>
  <c r="U31" i="42"/>
  <c r="T31" i="42"/>
  <c r="S31" i="42"/>
  <c r="R31" i="42"/>
  <c r="Q31" i="42"/>
  <c r="P31" i="42"/>
  <c r="O31" i="42"/>
  <c r="N31" i="42"/>
  <c r="M31" i="42"/>
  <c r="L31" i="42"/>
  <c r="K31" i="42"/>
  <c r="J31" i="42"/>
  <c r="I31" i="42"/>
  <c r="H31" i="42"/>
  <c r="G31" i="42"/>
  <c r="F31" i="42"/>
  <c r="E31" i="42"/>
  <c r="D31" i="42"/>
  <c r="C31" i="42"/>
  <c r="B31" i="42"/>
  <c r="AB30" i="42"/>
  <c r="AA30" i="42"/>
  <c r="Z30" i="42"/>
  <c r="Y30" i="42"/>
  <c r="X30" i="42"/>
  <c r="W30" i="42"/>
  <c r="V30" i="42"/>
  <c r="U30" i="42"/>
  <c r="T30" i="42"/>
  <c r="S30" i="42"/>
  <c r="R30" i="42"/>
  <c r="Q30" i="42"/>
  <c r="P30" i="42"/>
  <c r="O30" i="42"/>
  <c r="N30" i="42"/>
  <c r="M30" i="42"/>
  <c r="L30" i="42"/>
  <c r="K30" i="42"/>
  <c r="J30" i="42"/>
  <c r="I30" i="42"/>
  <c r="H30" i="42"/>
  <c r="G30" i="42"/>
  <c r="F30" i="42"/>
  <c r="E30" i="42"/>
  <c r="D30" i="42"/>
  <c r="C30" i="42"/>
  <c r="B30" i="42"/>
  <c r="AB29" i="42"/>
  <c r="AA29" i="42"/>
  <c r="Z29" i="42"/>
  <c r="Y29" i="42"/>
  <c r="X29" i="42"/>
  <c r="W29" i="42"/>
  <c r="V29" i="42"/>
  <c r="U29" i="42"/>
  <c r="T29" i="42"/>
  <c r="S29" i="42"/>
  <c r="R29" i="42"/>
  <c r="Q29" i="42"/>
  <c r="P29" i="42"/>
  <c r="O29" i="42"/>
  <c r="N29" i="42"/>
  <c r="M29" i="42"/>
  <c r="L29" i="42"/>
  <c r="K29" i="42"/>
  <c r="J29" i="42"/>
  <c r="I29" i="42"/>
  <c r="H29" i="42"/>
  <c r="G29" i="42"/>
  <c r="F29" i="42"/>
  <c r="E29" i="42"/>
  <c r="D29" i="42"/>
  <c r="C29" i="42"/>
  <c r="B29" i="42"/>
  <c r="AB28" i="42"/>
  <c r="AA28" i="42"/>
  <c r="Z28" i="42"/>
  <c r="Y28" i="42"/>
  <c r="X28" i="42"/>
  <c r="W28" i="42"/>
  <c r="V28" i="42"/>
  <c r="U28" i="42"/>
  <c r="T28" i="42"/>
  <c r="S28" i="42"/>
  <c r="R28" i="42"/>
  <c r="Q28" i="42"/>
  <c r="P28" i="42"/>
  <c r="O28" i="42"/>
  <c r="N28" i="42"/>
  <c r="M28" i="42"/>
  <c r="L28" i="42"/>
  <c r="K28" i="42"/>
  <c r="J28" i="42"/>
  <c r="I28" i="42"/>
  <c r="H28" i="42"/>
  <c r="G28" i="42"/>
  <c r="F28" i="42"/>
  <c r="E28" i="42"/>
  <c r="D28" i="42"/>
  <c r="C28" i="42"/>
  <c r="B28" i="42"/>
  <c r="AB24" i="42"/>
  <c r="AA24" i="42"/>
  <c r="Z24" i="42"/>
  <c r="Y24" i="42"/>
  <c r="X24" i="42"/>
  <c r="W24" i="42"/>
  <c r="V24" i="42"/>
  <c r="U24" i="42"/>
  <c r="T24" i="42"/>
  <c r="S24" i="42"/>
  <c r="R24" i="42"/>
  <c r="Q24" i="42"/>
  <c r="P24" i="42"/>
  <c r="O24" i="42"/>
  <c r="N24" i="42"/>
  <c r="M24" i="42"/>
  <c r="L24" i="42"/>
  <c r="K24" i="42"/>
  <c r="J24" i="42"/>
  <c r="I24" i="42"/>
  <c r="H24" i="42"/>
  <c r="G24" i="42"/>
  <c r="F24" i="42"/>
  <c r="E24" i="42"/>
  <c r="D24" i="42"/>
  <c r="C24" i="42"/>
  <c r="B24" i="42"/>
  <c r="AB23" i="42"/>
  <c r="AA23" i="42"/>
  <c r="Z23" i="42"/>
  <c r="Y23" i="42"/>
  <c r="X23" i="42"/>
  <c r="W23" i="42"/>
  <c r="V23" i="42"/>
  <c r="U23" i="42"/>
  <c r="T23" i="42"/>
  <c r="S23" i="42"/>
  <c r="R23" i="42"/>
  <c r="Q23" i="42"/>
  <c r="P23" i="42"/>
  <c r="O23" i="42"/>
  <c r="N23" i="42"/>
  <c r="M23" i="42"/>
  <c r="L23" i="42"/>
  <c r="K23" i="42"/>
  <c r="J23" i="42"/>
  <c r="I23" i="42"/>
  <c r="H23" i="42"/>
  <c r="G23" i="42"/>
  <c r="F23" i="42"/>
  <c r="E23" i="42"/>
  <c r="D23" i="42"/>
  <c r="C23" i="42"/>
  <c r="B23" i="42"/>
  <c r="AB22" i="42"/>
  <c r="AA22" i="42"/>
  <c r="Z22" i="42"/>
  <c r="Y22" i="42"/>
  <c r="X22" i="42"/>
  <c r="W22" i="42"/>
  <c r="V22" i="42"/>
  <c r="U22" i="42"/>
  <c r="T22" i="42"/>
  <c r="S22" i="42"/>
  <c r="R22" i="42"/>
  <c r="Q22" i="42"/>
  <c r="P22" i="42"/>
  <c r="O22" i="42"/>
  <c r="N22" i="42"/>
  <c r="M22" i="42"/>
  <c r="L22" i="42"/>
  <c r="K22" i="42"/>
  <c r="J22" i="42"/>
  <c r="I22" i="42"/>
  <c r="H22" i="42"/>
  <c r="G22" i="42"/>
  <c r="F22" i="42"/>
  <c r="E22" i="42"/>
  <c r="D22" i="42"/>
  <c r="C22" i="42"/>
  <c r="B22" i="42"/>
  <c r="AB21" i="42"/>
  <c r="AA21" i="42"/>
  <c r="Z21" i="42"/>
  <c r="Y21" i="42"/>
  <c r="X21" i="42"/>
  <c r="W21" i="42"/>
  <c r="V21" i="42"/>
  <c r="U21" i="42"/>
  <c r="T21" i="42"/>
  <c r="S21" i="42"/>
  <c r="R21" i="42"/>
  <c r="Q21" i="42"/>
  <c r="P21" i="42"/>
  <c r="O21" i="42"/>
  <c r="N21" i="42"/>
  <c r="M21" i="42"/>
  <c r="L21" i="42"/>
  <c r="K21" i="42"/>
  <c r="J21" i="42"/>
  <c r="I21" i="42"/>
  <c r="H21" i="42"/>
  <c r="G21" i="42"/>
  <c r="F21" i="42"/>
  <c r="E21" i="42"/>
  <c r="D21" i="42"/>
  <c r="C21" i="42"/>
  <c r="B21" i="42"/>
  <c r="AB20" i="42"/>
  <c r="AA20" i="42"/>
  <c r="Z20" i="42"/>
  <c r="Y20" i="42"/>
  <c r="X20" i="42"/>
  <c r="W20" i="42"/>
  <c r="V20" i="42"/>
  <c r="U20" i="42"/>
  <c r="T20" i="42"/>
  <c r="S20" i="42"/>
  <c r="R20" i="42"/>
  <c r="Q20" i="42"/>
  <c r="P20" i="42"/>
  <c r="O20" i="42"/>
  <c r="N20" i="42"/>
  <c r="M20" i="42"/>
  <c r="L20" i="42"/>
  <c r="K20" i="42"/>
  <c r="J20" i="42"/>
  <c r="I20" i="42"/>
  <c r="H20" i="42"/>
  <c r="G20" i="42"/>
  <c r="F20" i="42"/>
  <c r="E20" i="42"/>
  <c r="D20" i="42"/>
  <c r="C20" i="42"/>
  <c r="B20" i="42"/>
  <c r="AB19" i="42"/>
  <c r="AA19" i="42"/>
  <c r="Z19" i="42"/>
  <c r="Y19" i="42"/>
  <c r="X19" i="42"/>
  <c r="W19" i="42"/>
  <c r="V19" i="42"/>
  <c r="U19" i="42"/>
  <c r="T19" i="42"/>
  <c r="S19" i="42"/>
  <c r="R19" i="42"/>
  <c r="Q19" i="42"/>
  <c r="P19" i="42"/>
  <c r="O19" i="42"/>
  <c r="N19" i="42"/>
  <c r="M19" i="42"/>
  <c r="L19" i="42"/>
  <c r="K19" i="42"/>
  <c r="J19" i="42"/>
  <c r="I19" i="42"/>
  <c r="H19" i="42"/>
  <c r="G19" i="42"/>
  <c r="F19" i="42"/>
  <c r="E19" i="42"/>
  <c r="D19" i="42"/>
  <c r="C19" i="42"/>
  <c r="B19" i="42"/>
  <c r="Q33" i="41"/>
  <c r="P33" i="41"/>
  <c r="O33" i="41"/>
  <c r="N33" i="41"/>
  <c r="M33" i="41"/>
  <c r="L33" i="41"/>
  <c r="K33" i="41"/>
  <c r="J33" i="41"/>
  <c r="I33" i="41"/>
  <c r="H33" i="41"/>
  <c r="G33" i="41"/>
  <c r="F33" i="41"/>
  <c r="E33" i="41"/>
  <c r="D33" i="41"/>
  <c r="C33" i="41"/>
  <c r="B33" i="41"/>
  <c r="Q32" i="41"/>
  <c r="P32" i="41"/>
  <c r="O32" i="41"/>
  <c r="N32" i="41"/>
  <c r="M32" i="41"/>
  <c r="L32" i="41"/>
  <c r="K32" i="41"/>
  <c r="J32" i="41"/>
  <c r="I32" i="41"/>
  <c r="H32" i="41"/>
  <c r="G32" i="41"/>
  <c r="F32" i="41"/>
  <c r="E32" i="41"/>
  <c r="D32" i="41"/>
  <c r="C32" i="41"/>
  <c r="B32" i="41"/>
  <c r="Q31" i="41"/>
  <c r="P31" i="41"/>
  <c r="O31" i="41"/>
  <c r="N31" i="41"/>
  <c r="M31" i="41"/>
  <c r="L31" i="41"/>
  <c r="K31" i="41"/>
  <c r="J31" i="41"/>
  <c r="I31" i="41"/>
  <c r="H31" i="41"/>
  <c r="G31" i="41"/>
  <c r="F31" i="41"/>
  <c r="E31" i="41"/>
  <c r="D31" i="41"/>
  <c r="C31" i="41"/>
  <c r="B31" i="41"/>
  <c r="Q30" i="41"/>
  <c r="P30" i="41"/>
  <c r="O30" i="41"/>
  <c r="N30" i="41"/>
  <c r="M30" i="41"/>
  <c r="L30" i="41"/>
  <c r="K30" i="41"/>
  <c r="J30" i="41"/>
  <c r="I30" i="41"/>
  <c r="H30" i="41"/>
  <c r="G30" i="41"/>
  <c r="F30" i="41"/>
  <c r="E30" i="41"/>
  <c r="D30" i="41"/>
  <c r="C30" i="41"/>
  <c r="B30" i="41"/>
  <c r="Q29" i="41"/>
  <c r="P29" i="41"/>
  <c r="O29" i="41"/>
  <c r="N29" i="41"/>
  <c r="M29" i="41"/>
  <c r="L29" i="41"/>
  <c r="K29" i="41"/>
  <c r="J29" i="41"/>
  <c r="I29" i="41"/>
  <c r="H29" i="41"/>
  <c r="G29" i="41"/>
  <c r="F29" i="41"/>
  <c r="E29" i="41"/>
  <c r="D29" i="41"/>
  <c r="C29" i="41"/>
  <c r="B29" i="41"/>
  <c r="Q28" i="41"/>
  <c r="P28" i="41"/>
  <c r="O28" i="41"/>
  <c r="N28" i="41"/>
  <c r="M28" i="41"/>
  <c r="L28" i="41"/>
  <c r="K28" i="41"/>
  <c r="J28" i="41"/>
  <c r="I28" i="41"/>
  <c r="H28" i="41"/>
  <c r="G28" i="41"/>
  <c r="F28" i="41"/>
  <c r="E28" i="41"/>
  <c r="D28" i="41"/>
  <c r="C28" i="41"/>
  <c r="B28" i="41"/>
  <c r="Q24" i="41"/>
  <c r="P24" i="41"/>
  <c r="P15" i="41" s="1"/>
  <c r="O24" i="41"/>
  <c r="O15" i="41" s="1"/>
  <c r="N24" i="41"/>
  <c r="M24" i="41"/>
  <c r="L24" i="41"/>
  <c r="K24" i="41"/>
  <c r="J24" i="41"/>
  <c r="I24" i="41"/>
  <c r="I15" i="41" s="1"/>
  <c r="H24" i="41"/>
  <c r="H15" i="41" s="1"/>
  <c r="G24" i="41"/>
  <c r="F24" i="41"/>
  <c r="E24" i="41"/>
  <c r="D24" i="41"/>
  <c r="C24" i="41"/>
  <c r="C15" i="41" s="1"/>
  <c r="B24" i="41"/>
  <c r="Q23" i="41"/>
  <c r="P23" i="41"/>
  <c r="O23" i="41"/>
  <c r="N23" i="41"/>
  <c r="M23" i="41"/>
  <c r="M14" i="41" s="1"/>
  <c r="L23" i="41"/>
  <c r="K23" i="41"/>
  <c r="J23" i="41"/>
  <c r="I23" i="41"/>
  <c r="H23" i="41"/>
  <c r="H14" i="41" s="1"/>
  <c r="G23" i="41"/>
  <c r="G14" i="41" s="1"/>
  <c r="F23" i="41"/>
  <c r="F14" i="41" s="1"/>
  <c r="E23" i="41"/>
  <c r="D23" i="41"/>
  <c r="C23" i="41"/>
  <c r="B23" i="41"/>
  <c r="Q22" i="41"/>
  <c r="Q13" i="41" s="1"/>
  <c r="P22" i="41"/>
  <c r="O22" i="41"/>
  <c r="N22" i="41"/>
  <c r="M22" i="41"/>
  <c r="M13" i="41" s="1"/>
  <c r="L22" i="41"/>
  <c r="L13" i="41" s="1"/>
  <c r="K22" i="41"/>
  <c r="K13" i="41" s="1"/>
  <c r="J22" i="41"/>
  <c r="J13" i="41" s="1"/>
  <c r="I22" i="41"/>
  <c r="H22" i="41"/>
  <c r="G22" i="41"/>
  <c r="F22" i="41"/>
  <c r="E22" i="41"/>
  <c r="D22" i="41"/>
  <c r="C22" i="41"/>
  <c r="B22" i="41"/>
  <c r="Q21" i="41"/>
  <c r="P21" i="41"/>
  <c r="P12" i="41" s="1"/>
  <c r="O21" i="41"/>
  <c r="O12" i="41" s="1"/>
  <c r="N21" i="41"/>
  <c r="N12" i="41" s="1"/>
  <c r="M21" i="41"/>
  <c r="M12" i="41" s="1"/>
  <c r="L21" i="41"/>
  <c r="L12" i="41" s="1"/>
  <c r="K21" i="41"/>
  <c r="J21" i="41"/>
  <c r="J12" i="41" s="1"/>
  <c r="I21" i="41"/>
  <c r="I12" i="41" s="1"/>
  <c r="H21" i="41"/>
  <c r="H12" i="41" s="1"/>
  <c r="G21" i="41"/>
  <c r="F21" i="41"/>
  <c r="E21" i="41"/>
  <c r="D21" i="41"/>
  <c r="D12" i="41" s="1"/>
  <c r="C21" i="41"/>
  <c r="C12" i="41" s="1"/>
  <c r="B21" i="41"/>
  <c r="B12" i="41" s="1"/>
  <c r="Q20" i="41"/>
  <c r="Q11" i="41" s="1"/>
  <c r="P20" i="41"/>
  <c r="P11" i="41" s="1"/>
  <c r="O20" i="41"/>
  <c r="O11" i="41" s="1"/>
  <c r="N20" i="41"/>
  <c r="N11" i="41" s="1"/>
  <c r="M20" i="41"/>
  <c r="M11" i="41" s="1"/>
  <c r="L20" i="41"/>
  <c r="L11" i="41" s="1"/>
  <c r="K20" i="41"/>
  <c r="J20" i="41"/>
  <c r="J11" i="41" s="1"/>
  <c r="I20" i="41"/>
  <c r="H20" i="41"/>
  <c r="G20" i="41"/>
  <c r="G11" i="41" s="1"/>
  <c r="F20" i="41"/>
  <c r="F11" i="41" s="1"/>
  <c r="E20" i="41"/>
  <c r="E11" i="41" s="1"/>
  <c r="D20" i="41"/>
  <c r="D11" i="41" s="1"/>
  <c r="C20" i="41"/>
  <c r="C11" i="41" s="1"/>
  <c r="B20" i="41"/>
  <c r="B11" i="41" s="1"/>
  <c r="Q19" i="41"/>
  <c r="P19" i="41"/>
  <c r="P10" i="41" s="1"/>
  <c r="O19" i="41"/>
  <c r="N19" i="41"/>
  <c r="N10" i="41" s="1"/>
  <c r="M19" i="41"/>
  <c r="L19" i="41"/>
  <c r="L10" i="41" s="1"/>
  <c r="K19" i="41"/>
  <c r="K10" i="41" s="1"/>
  <c r="J19" i="41"/>
  <c r="J10" i="41" s="1"/>
  <c r="I19" i="41"/>
  <c r="I10" i="41" s="1"/>
  <c r="H19" i="41"/>
  <c r="G19" i="41"/>
  <c r="G10" i="41" s="1"/>
  <c r="F19" i="41"/>
  <c r="F10" i="41" s="1"/>
  <c r="E19" i="41"/>
  <c r="D19" i="41"/>
  <c r="D10" i="41" s="1"/>
  <c r="C19" i="41"/>
  <c r="B19" i="41"/>
  <c r="L33" i="40"/>
  <c r="L32" i="40"/>
  <c r="L31" i="40"/>
  <c r="L30" i="40"/>
  <c r="L29" i="40"/>
  <c r="L28" i="40"/>
  <c r="L24" i="40"/>
  <c r="L23" i="40"/>
  <c r="L22" i="40"/>
  <c r="L21" i="40"/>
  <c r="L20" i="40"/>
  <c r="L19" i="40"/>
  <c r="K33" i="40"/>
  <c r="J33" i="40"/>
  <c r="I33" i="40"/>
  <c r="H33" i="40"/>
  <c r="G33" i="40"/>
  <c r="F33" i="40"/>
  <c r="D33" i="40"/>
  <c r="B33" i="40"/>
  <c r="K32" i="40"/>
  <c r="J32" i="40"/>
  <c r="I32" i="40"/>
  <c r="H32" i="40"/>
  <c r="G32" i="40"/>
  <c r="F32" i="40"/>
  <c r="D32" i="40"/>
  <c r="B32" i="40"/>
  <c r="K31" i="40"/>
  <c r="J31" i="40"/>
  <c r="I31" i="40"/>
  <c r="H31" i="40"/>
  <c r="G31" i="40"/>
  <c r="F31" i="40"/>
  <c r="D31" i="40"/>
  <c r="B31" i="40"/>
  <c r="K30" i="40"/>
  <c r="J30" i="40"/>
  <c r="I30" i="40"/>
  <c r="H30" i="40"/>
  <c r="G30" i="40"/>
  <c r="F30" i="40"/>
  <c r="D30" i="40"/>
  <c r="B30" i="40"/>
  <c r="K29" i="40"/>
  <c r="J29" i="40"/>
  <c r="I29" i="40"/>
  <c r="H29" i="40"/>
  <c r="G29" i="40"/>
  <c r="F29" i="40"/>
  <c r="D29" i="40"/>
  <c r="B29" i="40"/>
  <c r="K28" i="40"/>
  <c r="J28" i="40"/>
  <c r="I28" i="40"/>
  <c r="H28" i="40"/>
  <c r="G28" i="40"/>
  <c r="F28" i="40"/>
  <c r="D28" i="40"/>
  <c r="B28" i="40"/>
  <c r="K24" i="40"/>
  <c r="J24" i="40"/>
  <c r="I24" i="40"/>
  <c r="H24" i="40"/>
  <c r="G24" i="40"/>
  <c r="F24" i="40"/>
  <c r="D24" i="40"/>
  <c r="B24" i="40"/>
  <c r="K23" i="40"/>
  <c r="J23" i="40"/>
  <c r="I23" i="40"/>
  <c r="H23" i="40"/>
  <c r="G23" i="40"/>
  <c r="F23" i="40"/>
  <c r="B23" i="40"/>
  <c r="B14" i="40" s="1"/>
  <c r="C14" i="40" s="1"/>
  <c r="K22" i="40"/>
  <c r="J22" i="40"/>
  <c r="I22" i="40"/>
  <c r="H22" i="40"/>
  <c r="G22" i="40"/>
  <c r="F22" i="40"/>
  <c r="D22" i="40"/>
  <c r="B22" i="40"/>
  <c r="K21" i="40"/>
  <c r="J21" i="40"/>
  <c r="I21" i="40"/>
  <c r="H21" i="40"/>
  <c r="H12" i="40" s="1"/>
  <c r="G21" i="40"/>
  <c r="F21" i="40"/>
  <c r="D21" i="40"/>
  <c r="B21" i="40"/>
  <c r="K20" i="40"/>
  <c r="J20" i="40"/>
  <c r="J11" i="40" s="1"/>
  <c r="I20" i="40"/>
  <c r="H20" i="40"/>
  <c r="G20" i="40"/>
  <c r="F20" i="40"/>
  <c r="D20" i="40"/>
  <c r="B20" i="40"/>
  <c r="B11" i="40" s="1"/>
  <c r="C11" i="40" s="1"/>
  <c r="K19" i="40"/>
  <c r="J19" i="40"/>
  <c r="J10" i="40" s="1"/>
  <c r="I19" i="40"/>
  <c r="H19" i="40"/>
  <c r="H10" i="40" s="1"/>
  <c r="G19" i="40"/>
  <c r="F19" i="40"/>
  <c r="F10" i="40" s="1"/>
  <c r="D19" i="40"/>
  <c r="B19" i="40"/>
  <c r="W33" i="39"/>
  <c r="V33" i="39"/>
  <c r="W32" i="39"/>
  <c r="V32" i="39"/>
  <c r="W31" i="39"/>
  <c r="V31" i="39"/>
  <c r="W30" i="39"/>
  <c r="V30" i="39"/>
  <c r="W29" i="39"/>
  <c r="V29" i="39"/>
  <c r="W28" i="39"/>
  <c r="V28" i="39"/>
  <c r="W24" i="39"/>
  <c r="V24" i="39"/>
  <c r="W23" i="39"/>
  <c r="V23" i="39"/>
  <c r="W22" i="39"/>
  <c r="V22" i="39"/>
  <c r="W21" i="39"/>
  <c r="V21" i="39"/>
  <c r="W20" i="39"/>
  <c r="V20" i="39"/>
  <c r="W19" i="39"/>
  <c r="V19" i="39"/>
  <c r="U33" i="39"/>
  <c r="T33" i="39"/>
  <c r="U32" i="39"/>
  <c r="T32" i="39"/>
  <c r="U31" i="39"/>
  <c r="T31" i="39"/>
  <c r="U30" i="39"/>
  <c r="T30" i="39"/>
  <c r="U29" i="39"/>
  <c r="T29" i="39"/>
  <c r="U28" i="39"/>
  <c r="T28" i="39"/>
  <c r="U24" i="39"/>
  <c r="T24" i="39"/>
  <c r="U23" i="39"/>
  <c r="T23" i="39"/>
  <c r="U22" i="39"/>
  <c r="T22" i="39"/>
  <c r="U21" i="39"/>
  <c r="T21" i="39"/>
  <c r="U20" i="39"/>
  <c r="T20" i="39"/>
  <c r="U19" i="39"/>
  <c r="T19" i="39"/>
  <c r="S33" i="39"/>
  <c r="R33" i="39"/>
  <c r="S32" i="39"/>
  <c r="R32" i="39"/>
  <c r="S31" i="39"/>
  <c r="R31" i="39"/>
  <c r="S30" i="39"/>
  <c r="R30" i="39"/>
  <c r="S29" i="39"/>
  <c r="R29" i="39"/>
  <c r="S28" i="39"/>
  <c r="R28" i="39"/>
  <c r="S24" i="39"/>
  <c r="R24" i="39"/>
  <c r="S23" i="39"/>
  <c r="R23" i="39"/>
  <c r="S22" i="39"/>
  <c r="R22" i="39"/>
  <c r="S21" i="39"/>
  <c r="R21" i="39"/>
  <c r="S20" i="39"/>
  <c r="R20" i="39"/>
  <c r="S19" i="39"/>
  <c r="R19" i="39"/>
  <c r="Q33" i="39"/>
  <c r="P33" i="39"/>
  <c r="Q32" i="39"/>
  <c r="P32" i="39"/>
  <c r="Q31" i="39"/>
  <c r="P31" i="39"/>
  <c r="Q30" i="39"/>
  <c r="P30" i="39"/>
  <c r="Q29" i="39"/>
  <c r="P29" i="39"/>
  <c r="Q28" i="39"/>
  <c r="P28" i="39"/>
  <c r="Q24" i="39"/>
  <c r="P24" i="39"/>
  <c r="Q23" i="39"/>
  <c r="P23" i="39"/>
  <c r="Q22" i="39"/>
  <c r="P22" i="39"/>
  <c r="Q21" i="39"/>
  <c r="P21" i="39"/>
  <c r="Q20" i="39"/>
  <c r="P20" i="39"/>
  <c r="Q19" i="39"/>
  <c r="P19" i="39"/>
  <c r="O33" i="39"/>
  <c r="N33" i="39"/>
  <c r="O32" i="39"/>
  <c r="N32" i="39"/>
  <c r="O31" i="39"/>
  <c r="N31" i="39"/>
  <c r="O30" i="39"/>
  <c r="N30" i="39"/>
  <c r="O29" i="39"/>
  <c r="N29" i="39"/>
  <c r="O28" i="39"/>
  <c r="N28" i="39"/>
  <c r="O24" i="39"/>
  <c r="N24" i="39"/>
  <c r="O23" i="39"/>
  <c r="N23" i="39"/>
  <c r="O22" i="39"/>
  <c r="N22" i="39"/>
  <c r="O21" i="39"/>
  <c r="N21" i="39"/>
  <c r="O20" i="39"/>
  <c r="N20" i="39"/>
  <c r="O19" i="39"/>
  <c r="N19" i="39"/>
  <c r="M33" i="39"/>
  <c r="L33" i="39"/>
  <c r="M32" i="39"/>
  <c r="L32" i="39"/>
  <c r="M31" i="39"/>
  <c r="L31" i="39"/>
  <c r="M30" i="39"/>
  <c r="L30" i="39"/>
  <c r="M29" i="39"/>
  <c r="L29" i="39"/>
  <c r="M28" i="39"/>
  <c r="L28" i="39"/>
  <c r="M24" i="39"/>
  <c r="L24" i="39"/>
  <c r="M23" i="39"/>
  <c r="L23" i="39"/>
  <c r="M22" i="39"/>
  <c r="L22" i="39"/>
  <c r="M21" i="39"/>
  <c r="L21" i="39"/>
  <c r="M20" i="39"/>
  <c r="L20" i="39"/>
  <c r="M19" i="39"/>
  <c r="L19" i="39"/>
  <c r="K33" i="39"/>
  <c r="J33" i="39"/>
  <c r="K32" i="39"/>
  <c r="J32" i="39"/>
  <c r="K31" i="39"/>
  <c r="J31" i="39"/>
  <c r="K30" i="39"/>
  <c r="J30" i="39"/>
  <c r="K29" i="39"/>
  <c r="J29" i="39"/>
  <c r="K28" i="39"/>
  <c r="J28" i="39"/>
  <c r="K24" i="39"/>
  <c r="J24" i="39"/>
  <c r="K23" i="39"/>
  <c r="J23" i="39"/>
  <c r="K22" i="39"/>
  <c r="J22" i="39"/>
  <c r="K21" i="39"/>
  <c r="J21" i="39"/>
  <c r="K20" i="39"/>
  <c r="J20" i="39"/>
  <c r="K19" i="39"/>
  <c r="J19" i="39"/>
  <c r="I33" i="39"/>
  <c r="H33" i="39"/>
  <c r="I32" i="39"/>
  <c r="H32" i="39"/>
  <c r="I31" i="39"/>
  <c r="H31" i="39"/>
  <c r="I30" i="39"/>
  <c r="H30" i="39"/>
  <c r="I29" i="39"/>
  <c r="H29" i="39"/>
  <c r="I28" i="39"/>
  <c r="H28" i="39"/>
  <c r="I24" i="39"/>
  <c r="H24" i="39"/>
  <c r="I23" i="39"/>
  <c r="H23" i="39"/>
  <c r="I22" i="39"/>
  <c r="H22" i="39"/>
  <c r="I21" i="39"/>
  <c r="H21" i="39"/>
  <c r="I20" i="39"/>
  <c r="H20" i="39"/>
  <c r="I19" i="39"/>
  <c r="H19" i="39"/>
  <c r="G33" i="39"/>
  <c r="F33" i="39"/>
  <c r="G32" i="39"/>
  <c r="F32" i="39"/>
  <c r="G31" i="39"/>
  <c r="F31" i="39"/>
  <c r="G30" i="39"/>
  <c r="F30" i="39"/>
  <c r="G29" i="39"/>
  <c r="F29" i="39"/>
  <c r="G28" i="39"/>
  <c r="F28" i="39"/>
  <c r="G24" i="39"/>
  <c r="F24" i="39"/>
  <c r="G23" i="39"/>
  <c r="F23" i="39"/>
  <c r="G22" i="39"/>
  <c r="F22" i="39"/>
  <c r="G21" i="39"/>
  <c r="F21" i="39"/>
  <c r="G20" i="39"/>
  <c r="F20" i="39"/>
  <c r="G19" i="39"/>
  <c r="F19" i="39"/>
  <c r="E33" i="39"/>
  <c r="D33" i="39"/>
  <c r="E32" i="39"/>
  <c r="D32" i="39"/>
  <c r="E31" i="39"/>
  <c r="D31" i="39"/>
  <c r="E30" i="39"/>
  <c r="D30" i="39"/>
  <c r="E29" i="39"/>
  <c r="D29" i="39"/>
  <c r="E28" i="39"/>
  <c r="D28" i="39"/>
  <c r="E24" i="39"/>
  <c r="D24" i="39"/>
  <c r="E23" i="39"/>
  <c r="D23" i="39"/>
  <c r="E22" i="39"/>
  <c r="D22" i="39"/>
  <c r="E21" i="39"/>
  <c r="D21" i="39"/>
  <c r="E20" i="39"/>
  <c r="D20" i="39"/>
  <c r="E19" i="39"/>
  <c r="D19" i="39"/>
  <c r="C20" i="39"/>
  <c r="C33" i="39"/>
  <c r="C32" i="39"/>
  <c r="C31" i="39"/>
  <c r="C30" i="39"/>
  <c r="C29" i="39"/>
  <c r="C28" i="39"/>
  <c r="C21" i="39"/>
  <c r="C19" i="39"/>
  <c r="B24" i="39"/>
  <c r="B23" i="39"/>
  <c r="B22" i="39"/>
  <c r="B21" i="39"/>
  <c r="B20" i="39"/>
  <c r="B19" i="39"/>
  <c r="B33" i="39"/>
  <c r="B32" i="39"/>
  <c r="B31" i="39"/>
  <c r="B30" i="39"/>
  <c r="B29" i="39"/>
  <c r="B28" i="39"/>
  <c r="F33" i="38"/>
  <c r="E33" i="38"/>
  <c r="D33" i="38"/>
  <c r="B33" i="38"/>
  <c r="F32" i="38"/>
  <c r="E32" i="38"/>
  <c r="D32" i="38"/>
  <c r="B32" i="38"/>
  <c r="F31" i="38"/>
  <c r="E31" i="38"/>
  <c r="D31" i="38"/>
  <c r="B31" i="38"/>
  <c r="F30" i="38"/>
  <c r="E30" i="38"/>
  <c r="D30" i="38"/>
  <c r="B30" i="38"/>
  <c r="F29" i="38"/>
  <c r="E29" i="38"/>
  <c r="D29" i="38"/>
  <c r="B29" i="38"/>
  <c r="F28" i="38"/>
  <c r="E28" i="38"/>
  <c r="D28" i="38"/>
  <c r="B28" i="38"/>
  <c r="F24" i="38"/>
  <c r="E24" i="38"/>
  <c r="D24" i="38"/>
  <c r="B24" i="38"/>
  <c r="F23" i="38"/>
  <c r="E23" i="38"/>
  <c r="D23" i="38"/>
  <c r="B23" i="38"/>
  <c r="F22" i="38"/>
  <c r="E22" i="38"/>
  <c r="D22" i="38"/>
  <c r="B22" i="38"/>
  <c r="F21" i="38"/>
  <c r="E21" i="38"/>
  <c r="D21" i="38"/>
  <c r="B21" i="38"/>
  <c r="F20" i="38"/>
  <c r="E20" i="38"/>
  <c r="D20" i="38"/>
  <c r="B20" i="38"/>
  <c r="F19" i="38"/>
  <c r="E19" i="38"/>
  <c r="D19" i="38"/>
  <c r="B19" i="38"/>
  <c r="C11" i="45" l="1"/>
  <c r="E12" i="45"/>
  <c r="G13" i="45"/>
  <c r="I14" i="45"/>
  <c r="D10" i="45"/>
  <c r="F11" i="45"/>
  <c r="H12" i="45"/>
  <c r="J13" i="45"/>
  <c r="B10" i="45"/>
  <c r="D11" i="45"/>
  <c r="F12" i="45"/>
  <c r="J12" i="56"/>
  <c r="T13" i="56"/>
  <c r="M16" i="58"/>
  <c r="T14" i="54"/>
  <c r="D15" i="42"/>
  <c r="G14" i="40"/>
  <c r="I10" i="45"/>
  <c r="K11" i="45"/>
  <c r="C13" i="45"/>
  <c r="E14" i="45"/>
  <c r="C11" i="54"/>
  <c r="O11" i="54"/>
  <c r="L10" i="64"/>
  <c r="X10" i="64"/>
  <c r="J11" i="64"/>
  <c r="V11" i="64"/>
  <c r="H12" i="64"/>
  <c r="T12" i="64"/>
  <c r="F13" i="64"/>
  <c r="R13" i="64"/>
  <c r="D14" i="64"/>
  <c r="K10" i="40"/>
  <c r="Q15" i="41"/>
  <c r="L15" i="54"/>
  <c r="D11" i="40"/>
  <c r="E11" i="40" s="1"/>
  <c r="I12" i="40"/>
  <c r="D12" i="45"/>
  <c r="F13" i="45"/>
  <c r="I11" i="54"/>
  <c r="Z12" i="64"/>
  <c r="L13" i="64"/>
  <c r="X13" i="64"/>
  <c r="J14" i="64"/>
  <c r="V14" i="64"/>
  <c r="K11" i="54"/>
  <c r="I10" i="40"/>
  <c r="G10" i="54"/>
  <c r="S10" i="54"/>
  <c r="M14" i="64"/>
  <c r="R12" i="39"/>
  <c r="E15" i="54"/>
  <c r="S13" i="64"/>
  <c r="E14" i="64"/>
  <c r="Q14" i="64"/>
  <c r="G14" i="50"/>
  <c r="F11" i="54"/>
  <c r="R11" i="54"/>
  <c r="H12" i="51"/>
  <c r="Q15" i="54"/>
  <c r="G11" i="40"/>
  <c r="K12" i="40"/>
  <c r="R15" i="39"/>
  <c r="W12" i="50"/>
  <c r="H14" i="54"/>
  <c r="K11" i="41"/>
  <c r="N11" i="49"/>
  <c r="V10" i="39"/>
  <c r="B10" i="40"/>
  <c r="C19" i="40" s="1"/>
  <c r="B10" i="41"/>
  <c r="C13" i="54"/>
  <c r="D12" i="51"/>
  <c r="E10" i="64"/>
  <c r="Q10" i="64"/>
  <c r="C11" i="64"/>
  <c r="O11" i="64"/>
  <c r="AA11" i="64"/>
  <c r="M12" i="64"/>
  <c r="D10" i="39"/>
  <c r="C15" i="51"/>
  <c r="O10" i="41"/>
  <c r="K12" i="50"/>
  <c r="H13" i="51"/>
  <c r="F10" i="64"/>
  <c r="R10" i="64"/>
  <c r="P11" i="64"/>
  <c r="B12" i="64"/>
  <c r="N12" i="64"/>
  <c r="D15" i="50"/>
  <c r="N14" i="50"/>
  <c r="G13" i="51"/>
  <c r="H10" i="64"/>
  <c r="T10" i="64"/>
  <c r="F11" i="64"/>
  <c r="R11" i="64"/>
  <c r="D12" i="64"/>
  <c r="P12" i="64"/>
  <c r="B13" i="64"/>
  <c r="N13" i="64"/>
  <c r="Z13" i="64"/>
  <c r="L14" i="64"/>
  <c r="X14" i="64"/>
  <c r="H13" i="45"/>
  <c r="B10" i="49"/>
  <c r="G10" i="51"/>
  <c r="C10" i="41"/>
  <c r="I10" i="64"/>
  <c r="U10" i="64"/>
  <c r="G11" i="64"/>
  <c r="S11" i="64"/>
  <c r="E12" i="64"/>
  <c r="Q12" i="64"/>
  <c r="C13" i="64"/>
  <c r="O13" i="64"/>
  <c r="AA13" i="64"/>
  <c r="Y14" i="64"/>
  <c r="D15" i="47"/>
  <c r="P15" i="50"/>
  <c r="O13" i="54"/>
  <c r="L10" i="54"/>
  <c r="D11" i="64"/>
  <c r="I10" i="56"/>
  <c r="F12" i="56"/>
  <c r="M10" i="64"/>
  <c r="Y10" i="64"/>
  <c r="K11" i="64"/>
  <c r="W11" i="64"/>
  <c r="I12" i="64"/>
  <c r="U12" i="64"/>
  <c r="B10" i="54"/>
  <c r="N10" i="54"/>
  <c r="H15" i="56"/>
  <c r="I15" i="56" s="1"/>
  <c r="D15" i="54"/>
  <c r="J10" i="54"/>
  <c r="I11" i="56"/>
  <c r="F13" i="56"/>
  <c r="K10" i="64"/>
  <c r="W10" i="64"/>
  <c r="I11" i="64"/>
  <c r="U11" i="64"/>
  <c r="G12" i="64"/>
  <c r="S12" i="64"/>
  <c r="E13" i="64"/>
  <c r="Q13" i="64"/>
  <c r="C14" i="64"/>
  <c r="O14" i="64"/>
  <c r="AA14" i="64"/>
  <c r="L14" i="54"/>
  <c r="H13" i="54"/>
  <c r="P15" i="54"/>
  <c r="D10" i="54"/>
  <c r="P10" i="54"/>
  <c r="P13" i="41"/>
  <c r="L14" i="41"/>
  <c r="B10" i="64"/>
  <c r="N10" i="64"/>
  <c r="Z10" i="64"/>
  <c r="L11" i="64"/>
  <c r="X11" i="64"/>
  <c r="J12" i="64"/>
  <c r="V12" i="64"/>
  <c r="H13" i="64"/>
  <c r="T13" i="64"/>
  <c r="F14" i="64"/>
  <c r="R14" i="64"/>
  <c r="J10" i="39"/>
  <c r="E10" i="54"/>
  <c r="Q10" i="54"/>
  <c r="D10" i="64"/>
  <c r="P10" i="64"/>
  <c r="B11" i="64"/>
  <c r="N11" i="64"/>
  <c r="Z11" i="64"/>
  <c r="L12" i="64"/>
  <c r="X12" i="64"/>
  <c r="J13" i="64"/>
  <c r="D13" i="41"/>
  <c r="P15" i="42"/>
  <c r="AB15" i="42"/>
  <c r="F10" i="56"/>
  <c r="I14" i="40"/>
  <c r="L11" i="39"/>
  <c r="H12" i="39"/>
  <c r="T12" i="39"/>
  <c r="H10" i="54"/>
  <c r="G10" i="64"/>
  <c r="S10" i="64"/>
  <c r="E11" i="64"/>
  <c r="Q11" i="64"/>
  <c r="C12" i="64"/>
  <c r="AA12" i="64"/>
  <c r="M13" i="64"/>
  <c r="Y13" i="64"/>
  <c r="K14" i="64"/>
  <c r="W14" i="64"/>
  <c r="F13" i="40"/>
  <c r="O11" i="39"/>
  <c r="K11" i="40"/>
  <c r="E10" i="41"/>
  <c r="M11" i="39"/>
  <c r="P11" i="42"/>
  <c r="AB11" i="42"/>
  <c r="M12" i="42"/>
  <c r="Y12" i="42"/>
  <c r="J13" i="42"/>
  <c r="V13" i="42"/>
  <c r="G14" i="42"/>
  <c r="S14" i="42"/>
  <c r="Q11" i="39"/>
  <c r="U11" i="39"/>
  <c r="E12" i="49"/>
  <c r="G10" i="40"/>
  <c r="Q10" i="41"/>
  <c r="E13" i="41"/>
  <c r="K10" i="54"/>
  <c r="I13" i="56"/>
  <c r="F15" i="56"/>
  <c r="I12" i="56"/>
  <c r="I14" i="56"/>
  <c r="AA13" i="42"/>
  <c r="U15" i="54"/>
  <c r="M10" i="54"/>
  <c r="L12" i="43"/>
  <c r="V10" i="44"/>
  <c r="W11" i="44"/>
  <c r="L12" i="44"/>
  <c r="X12" i="44"/>
  <c r="O15" i="44"/>
  <c r="B12" i="51"/>
  <c r="C10" i="54"/>
  <c r="O10" i="54"/>
  <c r="F14" i="56"/>
  <c r="Q14" i="54"/>
  <c r="F13" i="51"/>
  <c r="E14" i="54"/>
  <c r="G12" i="47"/>
  <c r="Y15" i="47"/>
  <c r="I10" i="54"/>
  <c r="F11" i="56"/>
  <c r="R14" i="56"/>
  <c r="V14" i="56"/>
  <c r="D14" i="56"/>
  <c r="G15" i="49"/>
  <c r="P14" i="41"/>
  <c r="N11" i="50"/>
  <c r="H15" i="51"/>
  <c r="W12" i="56"/>
  <c r="Q14" i="41"/>
  <c r="N14" i="47"/>
  <c r="F14" i="51"/>
  <c r="E10" i="38"/>
  <c r="D12" i="40"/>
  <c r="E12" i="40" s="1"/>
  <c r="D14" i="51"/>
  <c r="B11" i="38"/>
  <c r="C11" i="38" s="1"/>
  <c r="F15" i="42"/>
  <c r="H10" i="41"/>
  <c r="H13" i="41"/>
  <c r="K13" i="40"/>
  <c r="D15" i="40"/>
  <c r="E15" i="40" s="1"/>
  <c r="E14" i="41"/>
  <c r="M15" i="41"/>
  <c r="L11" i="54"/>
  <c r="F11" i="38"/>
  <c r="B12" i="49"/>
  <c r="N13" i="49"/>
  <c r="B11" i="50"/>
  <c r="G15" i="40"/>
  <c r="L10" i="43"/>
  <c r="L10" i="44"/>
  <c r="X10" i="44"/>
  <c r="M11" i="44"/>
  <c r="B12" i="44"/>
  <c r="N12" i="44"/>
  <c r="C13" i="44"/>
  <c r="O13" i="44"/>
  <c r="D14" i="44"/>
  <c r="P14" i="44"/>
  <c r="E15" i="44"/>
  <c r="Q15" i="44"/>
  <c r="O12" i="49"/>
  <c r="I13" i="41"/>
  <c r="B11" i="45"/>
  <c r="K10" i="39"/>
  <c r="Y10" i="42"/>
  <c r="K12" i="41"/>
  <c r="G13" i="41"/>
  <c r="C14" i="41"/>
  <c r="D12" i="47"/>
  <c r="G12" i="40"/>
  <c r="H10" i="48"/>
  <c r="I11" i="48"/>
  <c r="J12" i="48"/>
  <c r="K13" i="48"/>
  <c r="L14" i="48"/>
  <c r="M15" i="48"/>
  <c r="E10" i="49"/>
  <c r="C15" i="54"/>
  <c r="M10" i="49"/>
  <c r="F11" i="39"/>
  <c r="J11" i="39"/>
  <c r="P11" i="39"/>
  <c r="L10" i="39"/>
  <c r="K14" i="54"/>
  <c r="H11" i="39"/>
  <c r="N11" i="39"/>
  <c r="R11" i="39"/>
  <c r="T11" i="39"/>
  <c r="O14" i="49"/>
  <c r="M13" i="46"/>
  <c r="E14" i="51"/>
  <c r="H11" i="54"/>
  <c r="J10" i="49"/>
  <c r="J13" i="49"/>
  <c r="F15" i="51"/>
  <c r="D13" i="54"/>
  <c r="L12" i="54"/>
  <c r="B13" i="41"/>
  <c r="U12" i="46"/>
  <c r="J13" i="46"/>
  <c r="V13" i="46"/>
  <c r="K14" i="46"/>
  <c r="W14" i="46"/>
  <c r="L15" i="46"/>
  <c r="X15" i="46"/>
  <c r="I13" i="40"/>
  <c r="J13" i="40"/>
  <c r="E14" i="39"/>
  <c r="E15" i="49"/>
  <c r="F12" i="41"/>
  <c r="F15" i="40"/>
  <c r="F14" i="49"/>
  <c r="B14" i="51"/>
  <c r="G13" i="49"/>
  <c r="K10" i="42"/>
  <c r="W10" i="42"/>
  <c r="H11" i="42"/>
  <c r="T11" i="42"/>
  <c r="E12" i="42"/>
  <c r="Q12" i="42"/>
  <c r="B13" i="42"/>
  <c r="N13" i="42"/>
  <c r="Z13" i="42"/>
  <c r="K14" i="42"/>
  <c r="W14" i="42"/>
  <c r="H15" i="42"/>
  <c r="T15" i="42"/>
  <c r="W10" i="43"/>
  <c r="M12" i="43"/>
  <c r="H12" i="49"/>
  <c r="S14" i="54"/>
  <c r="I12" i="49"/>
  <c r="I14" i="49"/>
  <c r="F13" i="41"/>
  <c r="E15" i="51"/>
  <c r="D13" i="64"/>
  <c r="K10" i="49"/>
  <c r="K12" i="49"/>
  <c r="K15" i="49"/>
  <c r="K15" i="59"/>
  <c r="AF14" i="64"/>
  <c r="K14" i="45"/>
  <c r="P13" i="64"/>
  <c r="J15" i="44"/>
  <c r="L14" i="49"/>
  <c r="L15" i="49"/>
  <c r="I12" i="59"/>
  <c r="N14" i="41"/>
  <c r="T11" i="64"/>
  <c r="M13" i="49"/>
  <c r="M14" i="49"/>
  <c r="M15" i="49"/>
  <c r="L14" i="59"/>
  <c r="B11" i="49"/>
  <c r="N12" i="49"/>
  <c r="B14" i="49"/>
  <c r="N15" i="49"/>
  <c r="B14" i="41"/>
  <c r="G14" i="54"/>
  <c r="K15" i="54"/>
  <c r="R12" i="64"/>
  <c r="P15" i="39"/>
  <c r="V15" i="39"/>
  <c r="I15" i="40"/>
  <c r="X13" i="44"/>
  <c r="M14" i="44"/>
  <c r="B15" i="44"/>
  <c r="N15" i="44"/>
  <c r="D10" i="49"/>
  <c r="D13" i="49"/>
  <c r="J15" i="41"/>
  <c r="F14" i="38"/>
  <c r="T15" i="39"/>
  <c r="D14" i="40"/>
  <c r="E14" i="40" s="1"/>
  <c r="U12" i="39"/>
  <c r="Y15" i="56"/>
  <c r="K15" i="40"/>
  <c r="F15" i="49"/>
  <c r="I13" i="51"/>
  <c r="G10" i="49"/>
  <c r="G14" i="49"/>
  <c r="N13" i="48"/>
  <c r="H13" i="49"/>
  <c r="H15" i="49"/>
  <c r="C33" i="49"/>
  <c r="C15" i="49" s="1"/>
  <c r="G12" i="49"/>
  <c r="M12" i="49"/>
  <c r="C32" i="49"/>
  <c r="C14" i="49" s="1"/>
  <c r="I10" i="49"/>
  <c r="O10" i="49"/>
  <c r="D15" i="49"/>
  <c r="J15" i="49"/>
  <c r="E14" i="49"/>
  <c r="K14" i="49"/>
  <c r="F13" i="49"/>
  <c r="L13" i="49"/>
  <c r="D12" i="49"/>
  <c r="J12" i="49"/>
  <c r="D14" i="49"/>
  <c r="J14" i="49"/>
  <c r="C29" i="49"/>
  <c r="C11" i="49" s="1"/>
  <c r="E13" i="49"/>
  <c r="K13" i="49"/>
  <c r="C30" i="49"/>
  <c r="C12" i="49" s="1"/>
  <c r="F10" i="49"/>
  <c r="L10" i="49"/>
  <c r="F12" i="49"/>
  <c r="L12" i="49"/>
  <c r="C31" i="49"/>
  <c r="C13" i="49" s="1"/>
  <c r="V11" i="39"/>
  <c r="H10" i="49"/>
  <c r="N10" i="49"/>
  <c r="B13" i="49"/>
  <c r="H14" i="49"/>
  <c r="N14" i="49"/>
  <c r="I13" i="49"/>
  <c r="O13" i="49"/>
  <c r="I15" i="49"/>
  <c r="O15" i="49"/>
  <c r="C28" i="49"/>
  <c r="C10" i="49" s="1"/>
  <c r="B15" i="51"/>
  <c r="C12" i="51"/>
  <c r="D15" i="41"/>
  <c r="H14" i="45"/>
  <c r="G10" i="39"/>
  <c r="I10" i="39"/>
  <c r="M10" i="39"/>
  <c r="R13" i="54"/>
  <c r="J14" i="54"/>
  <c r="AB14" i="64"/>
  <c r="AD14" i="64"/>
  <c r="G13" i="54"/>
  <c r="O12" i="64"/>
  <c r="O10" i="39"/>
  <c r="E10" i="39"/>
  <c r="K14" i="57"/>
  <c r="F10" i="38"/>
  <c r="Q10" i="39"/>
  <c r="U10" i="39"/>
  <c r="S10" i="39"/>
  <c r="H11" i="41"/>
  <c r="W10" i="39"/>
  <c r="V12" i="42"/>
  <c r="G13" i="42"/>
  <c r="D14" i="42"/>
  <c r="P14" i="42"/>
  <c r="AB14" i="42"/>
  <c r="H15" i="43"/>
  <c r="D10" i="38"/>
  <c r="O12" i="39"/>
  <c r="B15" i="40"/>
  <c r="C15" i="40" s="1"/>
  <c r="F15" i="41"/>
  <c r="F12" i="40"/>
  <c r="J14" i="41"/>
  <c r="I12" i="39"/>
  <c r="AD11" i="56"/>
  <c r="AE11" i="56"/>
  <c r="AF11" i="56"/>
  <c r="AG11" i="56"/>
  <c r="AI11" i="56"/>
  <c r="AL11" i="56"/>
  <c r="M13" i="39"/>
  <c r="M12" i="39"/>
  <c r="S12" i="39"/>
  <c r="B12" i="40"/>
  <c r="C12" i="40" s="1"/>
  <c r="B15" i="42"/>
  <c r="Z15" i="42"/>
  <c r="G13" i="43"/>
  <c r="S13" i="43"/>
  <c r="H14" i="43"/>
  <c r="I15" i="43"/>
  <c r="U15" i="43"/>
  <c r="C10" i="44"/>
  <c r="L14" i="46"/>
  <c r="W12" i="39"/>
  <c r="N13" i="41"/>
  <c r="F10" i="42"/>
  <c r="R10" i="42"/>
  <c r="C11" i="42"/>
  <c r="AA11" i="42"/>
  <c r="L12" i="42"/>
  <c r="I13" i="42"/>
  <c r="U13" i="42"/>
  <c r="F14" i="42"/>
  <c r="R14" i="42"/>
  <c r="C15" i="42"/>
  <c r="O15" i="42"/>
  <c r="AA15" i="42"/>
  <c r="E10" i="43"/>
  <c r="Q10" i="43"/>
  <c r="F11" i="43"/>
  <c r="R11" i="43"/>
  <c r="G12" i="43"/>
  <c r="S12" i="43"/>
  <c r="H13" i="43"/>
  <c r="I14" i="43"/>
  <c r="U14" i="43"/>
  <c r="V15" i="43"/>
  <c r="I10" i="46"/>
  <c r="J11" i="46"/>
  <c r="V11" i="46"/>
  <c r="K12" i="46"/>
  <c r="W12" i="46"/>
  <c r="L13" i="46"/>
  <c r="X13" i="46"/>
  <c r="M14" i="46"/>
  <c r="B15" i="46"/>
  <c r="N15" i="46"/>
  <c r="G12" i="39"/>
  <c r="E10" i="55"/>
  <c r="K12" i="39"/>
  <c r="Q12" i="39"/>
  <c r="H13" i="40"/>
  <c r="X15" i="43"/>
  <c r="AE11" i="64"/>
  <c r="D21" i="53"/>
  <c r="O14" i="41"/>
  <c r="S11" i="42"/>
  <c r="Y13" i="42"/>
  <c r="J14" i="42"/>
  <c r="V14" i="42"/>
  <c r="G15" i="42"/>
  <c r="S15" i="42"/>
  <c r="N14" i="48"/>
  <c r="D10" i="57"/>
  <c r="C11" i="57"/>
  <c r="N12" i="57"/>
  <c r="M13" i="57"/>
  <c r="L14" i="57"/>
  <c r="K15" i="57"/>
  <c r="AJ11" i="64"/>
  <c r="AL11" i="64"/>
  <c r="K15" i="41"/>
  <c r="B10" i="43"/>
  <c r="N10" i="43"/>
  <c r="C11" i="43"/>
  <c r="P12" i="43"/>
  <c r="E13" i="43"/>
  <c r="Q13" i="43"/>
  <c r="F14" i="43"/>
  <c r="R14" i="43"/>
  <c r="G15" i="43"/>
  <c r="S15" i="43"/>
  <c r="S12" i="46"/>
  <c r="H13" i="46"/>
  <c r="T13" i="46"/>
  <c r="I14" i="46"/>
  <c r="U14" i="46"/>
  <c r="J15" i="46"/>
  <c r="V15" i="46"/>
  <c r="N15" i="41"/>
  <c r="B15" i="41"/>
  <c r="K10" i="44"/>
  <c r="L11" i="44"/>
  <c r="M12" i="44"/>
  <c r="B13" i="44"/>
  <c r="N13" i="44"/>
  <c r="C14" i="44"/>
  <c r="O14" i="44"/>
  <c r="D15" i="44"/>
  <c r="P15" i="44"/>
  <c r="I15" i="46"/>
  <c r="D10" i="46"/>
  <c r="P10" i="46"/>
  <c r="H14" i="46"/>
  <c r="T14" i="46"/>
  <c r="U15" i="46"/>
  <c r="D31" i="48"/>
  <c r="G11" i="48"/>
  <c r="H12" i="48"/>
  <c r="I13" i="48"/>
  <c r="J14" i="48"/>
  <c r="K15" i="48"/>
  <c r="C13" i="51"/>
  <c r="G11" i="51"/>
  <c r="G14" i="51"/>
  <c r="D15" i="51"/>
  <c r="T15" i="54"/>
  <c r="I15" i="54"/>
  <c r="E15" i="59"/>
  <c r="F15" i="59"/>
  <c r="F10" i="60"/>
  <c r="S10" i="60"/>
  <c r="I12" i="60"/>
  <c r="C13" i="60"/>
  <c r="P13" i="60"/>
  <c r="K14" i="60"/>
  <c r="E15" i="60"/>
  <c r="R15" i="60"/>
  <c r="D11" i="52"/>
  <c r="B13" i="52"/>
  <c r="G14" i="52"/>
  <c r="U10" i="54"/>
  <c r="M11" i="54"/>
  <c r="W12" i="64"/>
  <c r="M12" i="50"/>
  <c r="O13" i="50"/>
  <c r="I13" i="60"/>
  <c r="P15" i="46"/>
  <c r="N13" i="57"/>
  <c r="Q12" i="41"/>
  <c r="C10" i="47"/>
  <c r="O10" i="47"/>
  <c r="AA10" i="47"/>
  <c r="M11" i="47"/>
  <c r="Y11" i="47"/>
  <c r="K12" i="47"/>
  <c r="W12" i="47"/>
  <c r="I13" i="47"/>
  <c r="G14" i="47"/>
  <c r="S14" i="47"/>
  <c r="E15" i="47"/>
  <c r="Q15" i="47"/>
  <c r="X11" i="56"/>
  <c r="V12" i="56"/>
  <c r="AK10" i="56"/>
  <c r="H10" i="39"/>
  <c r="P10" i="39"/>
  <c r="AJ11" i="56"/>
  <c r="I14" i="41"/>
  <c r="E10" i="47"/>
  <c r="C11" i="47"/>
  <c r="O11" i="47"/>
  <c r="AA11" i="47"/>
  <c r="M12" i="47"/>
  <c r="K13" i="47"/>
  <c r="AB12" i="56"/>
  <c r="AD12" i="56"/>
  <c r="AJ12" i="56"/>
  <c r="AK12" i="56"/>
  <c r="E12" i="41"/>
  <c r="G12" i="44"/>
  <c r="F10" i="47"/>
  <c r="R10" i="47"/>
  <c r="D11" i="47"/>
  <c r="P11" i="47"/>
  <c r="N12" i="47"/>
  <c r="Z12" i="47"/>
  <c r="L13" i="47"/>
  <c r="J14" i="47"/>
  <c r="Y12" i="56"/>
  <c r="F10" i="44"/>
  <c r="T12" i="44"/>
  <c r="U13" i="44"/>
  <c r="V14" i="44"/>
  <c r="W15" i="44"/>
  <c r="J14" i="56"/>
  <c r="I11" i="41"/>
  <c r="J14" i="45"/>
  <c r="F15" i="52"/>
  <c r="C12" i="54"/>
  <c r="O15" i="54"/>
  <c r="G13" i="64"/>
  <c r="F10" i="39"/>
  <c r="B10" i="38"/>
  <c r="C10" i="38" s="1"/>
  <c r="N10" i="39"/>
  <c r="J12" i="40"/>
  <c r="D29" i="48"/>
  <c r="T10" i="39"/>
  <c r="E11" i="38"/>
  <c r="Q13" i="42"/>
  <c r="R10" i="44"/>
  <c r="O13" i="48"/>
  <c r="L10" i="59"/>
  <c r="B12" i="59"/>
  <c r="C13" i="59"/>
  <c r="D14" i="59"/>
  <c r="S11" i="60"/>
  <c r="N12" i="60"/>
  <c r="C14" i="60"/>
  <c r="P14" i="60"/>
  <c r="K15" i="60"/>
  <c r="F12" i="52"/>
  <c r="D14" i="52"/>
  <c r="B11" i="59"/>
  <c r="D13" i="59"/>
  <c r="E14" i="59"/>
  <c r="R10" i="39"/>
  <c r="M11" i="42"/>
  <c r="J12" i="42"/>
  <c r="E10" i="46"/>
  <c r="Q10" i="46"/>
  <c r="F11" i="46"/>
  <c r="R11" i="46"/>
  <c r="G12" i="46"/>
  <c r="C12" i="60"/>
  <c r="P12" i="60"/>
  <c r="P10" i="43"/>
  <c r="E11" i="43"/>
  <c r="Q11" i="43"/>
  <c r="F12" i="43"/>
  <c r="R12" i="43"/>
  <c r="I10" i="44"/>
  <c r="U10" i="44"/>
  <c r="J11" i="44"/>
  <c r="V11" i="44"/>
  <c r="K12" i="44"/>
  <c r="W12" i="44"/>
  <c r="L13" i="44"/>
  <c r="J14" i="46"/>
  <c r="I10" i="57"/>
  <c r="H11" i="57"/>
  <c r="G12" i="57"/>
  <c r="F13" i="57"/>
  <c r="E14" i="57"/>
  <c r="D15" i="57"/>
  <c r="G10" i="42"/>
  <c r="S10" i="42"/>
  <c r="D11" i="42"/>
  <c r="F16" i="58"/>
  <c r="F14" i="40"/>
  <c r="M10" i="41"/>
  <c r="E15" i="41"/>
  <c r="N12" i="39"/>
  <c r="H12" i="59"/>
  <c r="I13" i="59"/>
  <c r="J14" i="59"/>
  <c r="L12" i="39"/>
  <c r="L11" i="43"/>
  <c r="B13" i="43"/>
  <c r="N13" i="43"/>
  <c r="C14" i="43"/>
  <c r="O10" i="44"/>
  <c r="P11" i="44"/>
  <c r="E12" i="44"/>
  <c r="F13" i="44"/>
  <c r="M12" i="57"/>
  <c r="C12" i="59"/>
  <c r="P12" i="39"/>
  <c r="O15" i="46"/>
  <c r="G16" i="58"/>
  <c r="J12" i="39"/>
  <c r="V12" i="39"/>
  <c r="H10" i="66"/>
  <c r="C10" i="46"/>
  <c r="D11" i="46"/>
  <c r="E12" i="46"/>
  <c r="Q12" i="46"/>
  <c r="F13" i="46"/>
  <c r="R13" i="46"/>
  <c r="G14" i="46"/>
  <c r="S14" i="46"/>
  <c r="H15" i="46"/>
  <c r="T15" i="46"/>
  <c r="M10" i="60"/>
  <c r="Q14" i="60"/>
  <c r="L15" i="60"/>
  <c r="AB11" i="56"/>
  <c r="I13" i="43"/>
  <c r="AJ14" i="64"/>
  <c r="E12" i="39"/>
  <c r="Q14" i="43"/>
  <c r="F15" i="43"/>
  <c r="R15" i="43"/>
  <c r="I14" i="44"/>
  <c r="U14" i="44"/>
  <c r="V15" i="44"/>
  <c r="K10" i="46"/>
  <c r="L11" i="46"/>
  <c r="X11" i="46"/>
  <c r="M12" i="46"/>
  <c r="B13" i="46"/>
  <c r="N13" i="46"/>
  <c r="C14" i="46"/>
  <c r="O14" i="46"/>
  <c r="D15" i="46"/>
  <c r="I10" i="60"/>
  <c r="C11" i="60"/>
  <c r="P11" i="60"/>
  <c r="K12" i="60"/>
  <c r="E13" i="60"/>
  <c r="R13" i="60"/>
  <c r="M14" i="60"/>
  <c r="H15" i="60"/>
  <c r="AB15" i="64"/>
  <c r="AC15" i="64"/>
  <c r="AF13" i="56"/>
  <c r="AG13" i="56"/>
  <c r="AH13" i="56"/>
  <c r="AJ13" i="56"/>
  <c r="F12" i="39"/>
  <c r="AJ14" i="56"/>
  <c r="W14" i="44"/>
  <c r="G10" i="52"/>
  <c r="E12" i="52"/>
  <c r="C14" i="52"/>
  <c r="H15" i="52"/>
  <c r="G10" i="57"/>
  <c r="F11" i="57"/>
  <c r="E12" i="57"/>
  <c r="D13" i="57"/>
  <c r="C14" i="57"/>
  <c r="N15" i="57"/>
  <c r="K10" i="59"/>
  <c r="L11" i="59"/>
  <c r="B13" i="59"/>
  <c r="C14" i="59"/>
  <c r="D15" i="59"/>
  <c r="D13" i="38"/>
  <c r="G13" i="40"/>
  <c r="L15" i="41"/>
  <c r="B15" i="49"/>
  <c r="K11" i="46"/>
  <c r="W11" i="46"/>
  <c r="N14" i="46"/>
  <c r="C15" i="46"/>
  <c r="E10" i="57"/>
  <c r="D11" i="57"/>
  <c r="C12" i="57"/>
  <c r="M14" i="57"/>
  <c r="L15" i="57"/>
  <c r="J11" i="57"/>
  <c r="G14" i="57"/>
  <c r="F15" i="57"/>
  <c r="G14" i="44"/>
  <c r="S14" i="44"/>
  <c r="H15" i="44"/>
  <c r="T15" i="44"/>
  <c r="N14" i="57"/>
  <c r="K14" i="40"/>
  <c r="N15" i="39"/>
  <c r="E13" i="39"/>
  <c r="K15" i="39"/>
  <c r="F12" i="44"/>
  <c r="H10" i="55"/>
  <c r="I14" i="57"/>
  <c r="D14" i="41"/>
  <c r="H10" i="58"/>
  <c r="S12" i="42"/>
  <c r="P13" i="42"/>
  <c r="V15" i="42"/>
  <c r="H10" i="42"/>
  <c r="T10" i="42"/>
  <c r="E11" i="42"/>
  <c r="Q11" i="42"/>
  <c r="B12" i="42"/>
  <c r="N12" i="42"/>
  <c r="Z12" i="42"/>
  <c r="K13" i="42"/>
  <c r="W13" i="42"/>
  <c r="H14" i="42"/>
  <c r="T14" i="42"/>
  <c r="E15" i="42"/>
  <c r="Q15" i="42"/>
  <c r="N10" i="42"/>
  <c r="E13" i="42"/>
  <c r="B14" i="42"/>
  <c r="W15" i="42"/>
  <c r="K10" i="43"/>
  <c r="P15" i="43"/>
  <c r="N11" i="44"/>
  <c r="Q14" i="44"/>
  <c r="J15" i="48"/>
  <c r="H16" i="58"/>
  <c r="J10" i="59"/>
  <c r="K11" i="59"/>
  <c r="H10" i="60"/>
  <c r="B11" i="60"/>
  <c r="O11" i="60"/>
  <c r="J12" i="60"/>
  <c r="D13" i="60"/>
  <c r="Q13" i="60"/>
  <c r="L14" i="60"/>
  <c r="F15" i="60"/>
  <c r="S15" i="60"/>
  <c r="AB13" i="64"/>
  <c r="AK13" i="64"/>
  <c r="G15" i="51"/>
  <c r="C14" i="51"/>
  <c r="G11" i="39"/>
  <c r="S11" i="39"/>
  <c r="W11" i="39"/>
  <c r="J10" i="42"/>
  <c r="V10" i="42"/>
  <c r="G11" i="42"/>
  <c r="D12" i="42"/>
  <c r="P12" i="42"/>
  <c r="AB12" i="42"/>
  <c r="M13" i="42"/>
  <c r="M10" i="43"/>
  <c r="B11" i="43"/>
  <c r="N11" i="43"/>
  <c r="C12" i="43"/>
  <c r="P13" i="43"/>
  <c r="E14" i="43"/>
  <c r="G10" i="43"/>
  <c r="U12" i="43"/>
  <c r="W14" i="43"/>
  <c r="I11" i="43"/>
  <c r="W13" i="43"/>
  <c r="L14" i="43"/>
  <c r="M15" i="43"/>
  <c r="O11" i="48"/>
  <c r="L13" i="39"/>
  <c r="C20" i="40"/>
  <c r="P11" i="43"/>
  <c r="R13" i="43"/>
  <c r="S12" i="44"/>
  <c r="H13" i="44"/>
  <c r="T13" i="44"/>
  <c r="G10" i="46"/>
  <c r="S10" i="46"/>
  <c r="H11" i="46"/>
  <c r="T11" i="46"/>
  <c r="I12" i="46"/>
  <c r="P13" i="46"/>
  <c r="Q14" i="46"/>
  <c r="I10" i="48"/>
  <c r="J11" i="48"/>
  <c r="K12" i="48"/>
  <c r="L13" i="48"/>
  <c r="M14" i="48"/>
  <c r="N15" i="48"/>
  <c r="B11" i="52"/>
  <c r="G12" i="52"/>
  <c r="E14" i="52"/>
  <c r="C10" i="52"/>
  <c r="F13" i="52"/>
  <c r="D15" i="52"/>
  <c r="B10" i="59"/>
  <c r="C11" i="59"/>
  <c r="D12" i="59"/>
  <c r="E13" i="59"/>
  <c r="F14" i="59"/>
  <c r="G15" i="59"/>
  <c r="J15" i="40"/>
  <c r="L12" i="48"/>
  <c r="D30" i="48"/>
  <c r="H12" i="52"/>
  <c r="B12" i="60"/>
  <c r="J13" i="60"/>
  <c r="AL12" i="64"/>
  <c r="I13" i="39"/>
  <c r="C16" i="58"/>
  <c r="E16" i="58"/>
  <c r="AB13" i="56"/>
  <c r="AI13" i="56"/>
  <c r="AK13" i="56"/>
  <c r="AL13" i="56"/>
  <c r="R13" i="39"/>
  <c r="N16" i="58"/>
  <c r="W13" i="39"/>
  <c r="S13" i="39"/>
  <c r="D12" i="39"/>
  <c r="J15" i="39"/>
  <c r="B14" i="43"/>
  <c r="K13" i="39"/>
  <c r="Q13" i="39"/>
  <c r="H11" i="40"/>
  <c r="F15" i="39"/>
  <c r="C23" i="40"/>
  <c r="X11" i="43"/>
  <c r="D22" i="53"/>
  <c r="I16" i="58"/>
  <c r="P10" i="66"/>
  <c r="D11" i="39"/>
  <c r="B13" i="40"/>
  <c r="C13" i="40" s="1"/>
  <c r="L15" i="39"/>
  <c r="L10" i="42"/>
  <c r="X10" i="42"/>
  <c r="I11" i="42"/>
  <c r="U11" i="42"/>
  <c r="F12" i="42"/>
  <c r="R12" i="42"/>
  <c r="C13" i="42"/>
  <c r="O13" i="42"/>
  <c r="L14" i="42"/>
  <c r="X14" i="42"/>
  <c r="I15" i="42"/>
  <c r="U15" i="42"/>
  <c r="O11" i="42"/>
  <c r="X12" i="42"/>
  <c r="F10" i="43"/>
  <c r="R10" i="43"/>
  <c r="G11" i="43"/>
  <c r="S11" i="43"/>
  <c r="H12" i="43"/>
  <c r="U13" i="43"/>
  <c r="V14" i="43"/>
  <c r="K15" i="43"/>
  <c r="W15" i="43"/>
  <c r="M10" i="44"/>
  <c r="B11" i="44"/>
  <c r="C12" i="44"/>
  <c r="D13" i="44"/>
  <c r="P13" i="44"/>
  <c r="R15" i="44"/>
  <c r="V13" i="44"/>
  <c r="K10" i="57"/>
  <c r="I12" i="57"/>
  <c r="H13" i="57"/>
  <c r="C10" i="59"/>
  <c r="D11" i="59"/>
  <c r="E12" i="59"/>
  <c r="F13" i="59"/>
  <c r="G14" i="59"/>
  <c r="H15" i="59"/>
  <c r="H11" i="60"/>
  <c r="O12" i="60"/>
  <c r="D14" i="60"/>
  <c r="AB14" i="56"/>
  <c r="AD14" i="56"/>
  <c r="AE14" i="56"/>
  <c r="AF14" i="56"/>
  <c r="AG14" i="56"/>
  <c r="AH14" i="56"/>
  <c r="AI14" i="56"/>
  <c r="AK14" i="56"/>
  <c r="AL14" i="56"/>
  <c r="V13" i="39"/>
  <c r="E11" i="39"/>
  <c r="M10" i="42"/>
  <c r="J11" i="42"/>
  <c r="G12" i="42"/>
  <c r="M14" i="42"/>
  <c r="J15" i="42"/>
  <c r="Q13" i="44"/>
  <c r="F14" i="44"/>
  <c r="R14" i="44"/>
  <c r="G15" i="44"/>
  <c r="S15" i="44"/>
  <c r="N11" i="46"/>
  <c r="C12" i="46"/>
  <c r="F15" i="46"/>
  <c r="B10" i="52"/>
  <c r="G11" i="52"/>
  <c r="E13" i="52"/>
  <c r="C15" i="52"/>
  <c r="L10" i="57"/>
  <c r="K11" i="57"/>
  <c r="J12" i="57"/>
  <c r="I13" i="57"/>
  <c r="H14" i="57"/>
  <c r="G15" i="57"/>
  <c r="E11" i="59"/>
  <c r="G13" i="59"/>
  <c r="C15" i="59"/>
  <c r="I11" i="60"/>
  <c r="K13" i="60"/>
  <c r="E14" i="60"/>
  <c r="R14" i="60"/>
  <c r="M15" i="60"/>
  <c r="T13" i="39"/>
  <c r="D11" i="38"/>
  <c r="E14" i="38"/>
  <c r="H15" i="39"/>
  <c r="D11" i="44"/>
  <c r="Q12" i="44"/>
  <c r="R13" i="44"/>
  <c r="G15" i="46"/>
  <c r="S15" i="46"/>
  <c r="H15" i="57"/>
  <c r="F11" i="59"/>
  <c r="H13" i="59"/>
  <c r="B10" i="60"/>
  <c r="J11" i="60"/>
  <c r="D12" i="60"/>
  <c r="Q12" i="60"/>
  <c r="L13" i="60"/>
  <c r="S14" i="60"/>
  <c r="N15" i="60"/>
  <c r="AI13" i="64"/>
  <c r="AJ13" i="64"/>
  <c r="U13" i="39"/>
  <c r="P14" i="39"/>
  <c r="H14" i="40"/>
  <c r="C10" i="42"/>
  <c r="O10" i="42"/>
  <c r="AA10" i="42"/>
  <c r="L11" i="42"/>
  <c r="X11" i="42"/>
  <c r="I12" i="42"/>
  <c r="U12" i="42"/>
  <c r="F13" i="42"/>
  <c r="R13" i="42"/>
  <c r="C14" i="42"/>
  <c r="O14" i="42"/>
  <c r="AA14" i="42"/>
  <c r="L15" i="42"/>
  <c r="X15" i="42"/>
  <c r="I10" i="43"/>
  <c r="U10" i="43"/>
  <c r="V11" i="43"/>
  <c r="K12" i="43"/>
  <c r="W12" i="43"/>
  <c r="L13" i="43"/>
  <c r="X13" i="43"/>
  <c r="M14" i="43"/>
  <c r="B15" i="43"/>
  <c r="N15" i="43"/>
  <c r="G13" i="48"/>
  <c r="H14" i="48"/>
  <c r="I15" i="48"/>
  <c r="M13" i="48"/>
  <c r="O15" i="48"/>
  <c r="N10" i="57"/>
  <c r="M11" i="57"/>
  <c r="L12" i="57"/>
  <c r="K13" i="57"/>
  <c r="J14" i="57"/>
  <c r="I15" i="57"/>
  <c r="F10" i="59"/>
  <c r="G11" i="59"/>
  <c r="C10" i="60"/>
  <c r="P10" i="60"/>
  <c r="K11" i="60"/>
  <c r="E12" i="60"/>
  <c r="R12" i="60"/>
  <c r="M13" i="60"/>
  <c r="H14" i="60"/>
  <c r="B15" i="60"/>
  <c r="O15" i="60"/>
  <c r="AE14" i="64"/>
  <c r="AK11" i="56"/>
  <c r="G13" i="39"/>
  <c r="O13" i="39"/>
  <c r="B14" i="38"/>
  <c r="C14" i="38" s="1"/>
  <c r="C29" i="40"/>
  <c r="C32" i="40"/>
  <c r="E10" i="44"/>
  <c r="Q10" i="44"/>
  <c r="F11" i="44"/>
  <c r="R11" i="44"/>
  <c r="B10" i="48"/>
  <c r="C10" i="48" s="1"/>
  <c r="F11" i="48"/>
  <c r="D11" i="48" s="1"/>
  <c r="E11" i="48" s="1"/>
  <c r="G12" i="48"/>
  <c r="H13" i="48"/>
  <c r="I14" i="48"/>
  <c r="C10" i="57"/>
  <c r="G10" i="59"/>
  <c r="H11" i="59"/>
  <c r="J13" i="59"/>
  <c r="K14" i="59"/>
  <c r="L15" i="59"/>
  <c r="Q10" i="60"/>
  <c r="S12" i="60"/>
  <c r="C15" i="60"/>
  <c r="P15" i="60"/>
  <c r="AE15" i="64"/>
  <c r="AI15" i="64"/>
  <c r="AI12" i="56"/>
  <c r="AL12" i="56"/>
  <c r="D12" i="38"/>
  <c r="S14" i="39"/>
  <c r="D13" i="40"/>
  <c r="E31" i="40" s="1"/>
  <c r="M14" i="39"/>
  <c r="U14" i="39"/>
  <c r="U15" i="39"/>
  <c r="D15" i="39"/>
  <c r="F14" i="39"/>
  <c r="S15" i="39"/>
  <c r="X10" i="46"/>
  <c r="T14" i="39"/>
  <c r="O13" i="41"/>
  <c r="I14" i="39"/>
  <c r="Q14" i="39"/>
  <c r="K11" i="39"/>
  <c r="V13" i="43"/>
  <c r="L14" i="39"/>
  <c r="V14" i="39"/>
  <c r="C13" i="41"/>
  <c r="G14" i="39"/>
  <c r="O14" i="39"/>
  <c r="W14" i="39"/>
  <c r="D10" i="40"/>
  <c r="L10" i="40" s="1"/>
  <c r="W15" i="39"/>
  <c r="I11" i="39"/>
  <c r="S10" i="43"/>
  <c r="I12" i="43"/>
  <c r="L15" i="43"/>
  <c r="C12" i="39"/>
  <c r="B10" i="42"/>
  <c r="Z10" i="42"/>
  <c r="K15" i="42"/>
  <c r="J14" i="39"/>
  <c r="G15" i="41"/>
  <c r="I15" i="39"/>
  <c r="R12" i="44"/>
  <c r="G12" i="41"/>
  <c r="K14" i="39"/>
  <c r="H13" i="39"/>
  <c r="P13" i="39"/>
  <c r="D13" i="39"/>
  <c r="K14" i="41"/>
  <c r="F13" i="39"/>
  <c r="J13" i="39"/>
  <c r="N13" i="39"/>
  <c r="H14" i="39"/>
  <c r="N14" i="39"/>
  <c r="R14" i="39"/>
  <c r="I11" i="40"/>
  <c r="V11" i="42"/>
  <c r="D13" i="42"/>
  <c r="AB13" i="42"/>
  <c r="Y14" i="42"/>
  <c r="W10" i="46"/>
  <c r="D22" i="48"/>
  <c r="L10" i="58"/>
  <c r="I10" i="59"/>
  <c r="J11" i="59"/>
  <c r="K12" i="59"/>
  <c r="L13" i="59"/>
  <c r="B15" i="59"/>
  <c r="D11" i="60"/>
  <c r="S13" i="60"/>
  <c r="N14" i="60"/>
  <c r="I15" i="60"/>
  <c r="AF15" i="64"/>
  <c r="AH15" i="64"/>
  <c r="AK15" i="64"/>
  <c r="H10" i="43"/>
  <c r="U11" i="43"/>
  <c r="V12" i="43"/>
  <c r="K13" i="43"/>
  <c r="X14" i="43"/>
  <c r="M10" i="46"/>
  <c r="B11" i="46"/>
  <c r="O12" i="46"/>
  <c r="D13" i="46"/>
  <c r="E14" i="46"/>
  <c r="R15" i="46"/>
  <c r="D13" i="52"/>
  <c r="B10" i="58"/>
  <c r="N10" i="58"/>
  <c r="J12" i="58"/>
  <c r="AB11" i="64"/>
  <c r="AC11" i="64"/>
  <c r="AD11" i="64"/>
  <c r="AF11" i="64"/>
  <c r="AG11" i="64"/>
  <c r="AH11" i="64"/>
  <c r="AI11" i="64"/>
  <c r="AK11" i="64"/>
  <c r="C28" i="40"/>
  <c r="D10" i="42"/>
  <c r="P10" i="42"/>
  <c r="AB10" i="42"/>
  <c r="Y11" i="42"/>
  <c r="S13" i="42"/>
  <c r="M15" i="42"/>
  <c r="Y15" i="42"/>
  <c r="AC15" i="42" s="1"/>
  <c r="I13" i="44"/>
  <c r="L10" i="48"/>
  <c r="M11" i="48"/>
  <c r="N12" i="48"/>
  <c r="B15" i="48"/>
  <c r="C15" i="48" s="1"/>
  <c r="J10" i="57"/>
  <c r="I11" i="57"/>
  <c r="H12" i="57"/>
  <c r="G13" i="57"/>
  <c r="F14" i="57"/>
  <c r="E15" i="57"/>
  <c r="AB12" i="64"/>
  <c r="AC12" i="64"/>
  <c r="AD12" i="64"/>
  <c r="AE12" i="64"/>
  <c r="AF12" i="64"/>
  <c r="AG12" i="64"/>
  <c r="AH12" i="64"/>
  <c r="AI12" i="64"/>
  <c r="AJ12" i="64"/>
  <c r="AK12" i="64"/>
  <c r="D24" i="53"/>
  <c r="O10" i="60"/>
  <c r="F14" i="60"/>
  <c r="X10" i="43"/>
  <c r="M11" i="43"/>
  <c r="B12" i="43"/>
  <c r="N12" i="43"/>
  <c r="C13" i="43"/>
  <c r="P14" i="43"/>
  <c r="H15" i="48"/>
  <c r="M10" i="57"/>
  <c r="L11" i="57"/>
  <c r="K12" i="57"/>
  <c r="J13" i="57"/>
  <c r="AD15" i="64"/>
  <c r="K11" i="42"/>
  <c r="W11" i="42"/>
  <c r="H12" i="42"/>
  <c r="T12" i="42"/>
  <c r="N14" i="42"/>
  <c r="Z14" i="42"/>
  <c r="H11" i="43"/>
  <c r="K14" i="43"/>
  <c r="D10" i="44"/>
  <c r="P10" i="44"/>
  <c r="E11" i="44"/>
  <c r="Q11" i="44"/>
  <c r="G13" i="44"/>
  <c r="S13" i="44"/>
  <c r="H14" i="44"/>
  <c r="T14" i="44"/>
  <c r="I15" i="44"/>
  <c r="U15" i="44"/>
  <c r="C15" i="44"/>
  <c r="L10" i="46"/>
  <c r="M11" i="46"/>
  <c r="B12" i="46"/>
  <c r="N12" i="46"/>
  <c r="C13" i="46"/>
  <c r="O13" i="46"/>
  <c r="D14" i="46"/>
  <c r="P14" i="46"/>
  <c r="E15" i="46"/>
  <c r="Q15" i="46"/>
  <c r="S11" i="46"/>
  <c r="W15" i="46"/>
  <c r="E11" i="52"/>
  <c r="C13" i="52"/>
  <c r="H14" i="52"/>
  <c r="D12" i="52"/>
  <c r="B14" i="52"/>
  <c r="G15" i="52"/>
  <c r="L12" i="59"/>
  <c r="B14" i="59"/>
  <c r="D10" i="59"/>
  <c r="F12" i="59"/>
  <c r="H14" i="59"/>
  <c r="I15" i="59"/>
  <c r="K10" i="60"/>
  <c r="E11" i="60"/>
  <c r="R11" i="60"/>
  <c r="M12" i="60"/>
  <c r="H13" i="60"/>
  <c r="B14" i="60"/>
  <c r="O14" i="60"/>
  <c r="J15" i="60"/>
  <c r="D10" i="60"/>
  <c r="L11" i="60"/>
  <c r="F12" i="60"/>
  <c r="N13" i="60"/>
  <c r="I14" i="60"/>
  <c r="B10" i="66"/>
  <c r="AD10" i="64"/>
  <c r="AF10" i="64"/>
  <c r="AG10" i="64"/>
  <c r="AB15" i="56"/>
  <c r="AD15" i="56"/>
  <c r="AG15" i="56"/>
  <c r="AI15" i="56"/>
  <c r="AJ15" i="56"/>
  <c r="AK15" i="56"/>
  <c r="AL15" i="56"/>
  <c r="E33" i="40"/>
  <c r="I10" i="42"/>
  <c r="U10" i="42"/>
  <c r="F11" i="42"/>
  <c r="R11" i="42"/>
  <c r="C12" i="42"/>
  <c r="O12" i="42"/>
  <c r="AA12" i="42"/>
  <c r="L13" i="42"/>
  <c r="X13" i="42"/>
  <c r="I14" i="42"/>
  <c r="U14" i="42"/>
  <c r="R15" i="42"/>
  <c r="N11" i="57"/>
  <c r="L13" i="57"/>
  <c r="J15" i="57"/>
  <c r="B16" i="58"/>
  <c r="E10" i="59"/>
  <c r="G12" i="59"/>
  <c r="I14" i="59"/>
  <c r="J15" i="59"/>
  <c r="E10" i="60"/>
  <c r="M11" i="60"/>
  <c r="H12" i="60"/>
  <c r="B13" i="60"/>
  <c r="D15" i="60"/>
  <c r="C10" i="43"/>
  <c r="F13" i="43"/>
  <c r="G14" i="43"/>
  <c r="S14" i="43"/>
  <c r="D20" i="53"/>
  <c r="M10" i="55"/>
  <c r="H13" i="42"/>
  <c r="E14" i="42"/>
  <c r="Q14" i="42"/>
  <c r="N15" i="42"/>
  <c r="V10" i="43"/>
  <c r="K11" i="43"/>
  <c r="W11" i="43"/>
  <c r="X12" i="43"/>
  <c r="M13" i="43"/>
  <c r="N14" i="43"/>
  <c r="C15" i="43"/>
  <c r="G10" i="44"/>
  <c r="S10" i="44"/>
  <c r="H11" i="44"/>
  <c r="T11" i="44"/>
  <c r="I12" i="44"/>
  <c r="U12" i="44"/>
  <c r="J13" i="44"/>
  <c r="K14" i="44"/>
  <c r="L15" i="44"/>
  <c r="X15" i="44"/>
  <c r="O12" i="44"/>
  <c r="E14" i="44"/>
  <c r="F15" i="44"/>
  <c r="O10" i="46"/>
  <c r="P11" i="46"/>
  <c r="U10" i="46"/>
  <c r="M10" i="48"/>
  <c r="N11" i="48"/>
  <c r="O12" i="48"/>
  <c r="G10" i="48"/>
  <c r="H11" i="48"/>
  <c r="I12" i="48"/>
  <c r="J13" i="48"/>
  <c r="K14" i="48"/>
  <c r="L15" i="48"/>
  <c r="D19" i="53"/>
  <c r="B10" i="55"/>
  <c r="J16" i="58"/>
  <c r="AG13" i="64"/>
  <c r="AC12" i="56"/>
  <c r="AH12" i="56"/>
  <c r="E11" i="46"/>
  <c r="Q11" i="46"/>
  <c r="F12" i="46"/>
  <c r="R12" i="46"/>
  <c r="G13" i="46"/>
  <c r="S13" i="46"/>
  <c r="J10" i="46"/>
  <c r="V10" i="46"/>
  <c r="L12" i="46"/>
  <c r="X12" i="46"/>
  <c r="B14" i="46"/>
  <c r="D10" i="52"/>
  <c r="B12" i="52"/>
  <c r="G13" i="52"/>
  <c r="E15" i="52"/>
  <c r="F10" i="57"/>
  <c r="E11" i="57"/>
  <c r="D12" i="57"/>
  <c r="C13" i="57"/>
  <c r="M15" i="57"/>
  <c r="AH14" i="64"/>
  <c r="AI14" i="64"/>
  <c r="AK14" i="64"/>
  <c r="AL14" i="64"/>
  <c r="AC13" i="56"/>
  <c r="AD13" i="56"/>
  <c r="AE13" i="56"/>
  <c r="D32" i="48"/>
  <c r="F15" i="38"/>
  <c r="E10" i="42"/>
  <c r="Q10" i="42"/>
  <c r="B11" i="42"/>
  <c r="N11" i="42"/>
  <c r="Z11" i="42"/>
  <c r="K12" i="42"/>
  <c r="W12" i="42"/>
  <c r="T13" i="42"/>
  <c r="F10" i="52"/>
  <c r="C10" i="40"/>
  <c r="J10" i="44"/>
  <c r="K11" i="44"/>
  <c r="M13" i="44"/>
  <c r="B14" i="44"/>
  <c r="N14" i="44"/>
  <c r="F12" i="38"/>
  <c r="W10" i="44"/>
  <c r="X11" i="44"/>
  <c r="D28" i="48"/>
  <c r="G15" i="39"/>
  <c r="O15" i="39"/>
  <c r="B14" i="48"/>
  <c r="C14" i="48" s="1"/>
  <c r="F15" i="48"/>
  <c r="D24" i="48"/>
  <c r="E12" i="38"/>
  <c r="Q15" i="39"/>
  <c r="E12" i="43"/>
  <c r="Q12" i="43"/>
  <c r="D23" i="53"/>
  <c r="B10" i="44"/>
  <c r="N10" i="44"/>
  <c r="C11" i="44"/>
  <c r="O11" i="44"/>
  <c r="D12" i="44"/>
  <c r="P12" i="44"/>
  <c r="E13" i="44"/>
  <c r="H10" i="44"/>
  <c r="T10" i="44"/>
  <c r="I11" i="44"/>
  <c r="U11" i="44"/>
  <c r="J12" i="44"/>
  <c r="V12" i="44"/>
  <c r="K13" i="44"/>
  <c r="W13" i="44"/>
  <c r="L14" i="44"/>
  <c r="X14" i="44"/>
  <c r="M15" i="44"/>
  <c r="B10" i="46"/>
  <c r="N10" i="46"/>
  <c r="C11" i="46"/>
  <c r="O11" i="46"/>
  <c r="D12" i="46"/>
  <c r="P12" i="46"/>
  <c r="E13" i="46"/>
  <c r="Q13" i="46"/>
  <c r="F14" i="46"/>
  <c r="R14" i="46"/>
  <c r="H10" i="46"/>
  <c r="T10" i="46"/>
  <c r="I11" i="46"/>
  <c r="U11" i="46"/>
  <c r="J12" i="46"/>
  <c r="V12" i="46"/>
  <c r="K13" i="46"/>
  <c r="W13" i="46"/>
  <c r="X14" i="46"/>
  <c r="M15" i="46"/>
  <c r="M15" i="39"/>
  <c r="C11" i="39"/>
  <c r="D14" i="39"/>
  <c r="B11" i="48"/>
  <c r="C11" i="48" s="1"/>
  <c r="F12" i="48"/>
  <c r="D21" i="48"/>
  <c r="F10" i="48"/>
  <c r="D19" i="48"/>
  <c r="H11" i="52"/>
  <c r="B13" i="38"/>
  <c r="C13" i="38" s="1"/>
  <c r="E15" i="39"/>
  <c r="C10" i="39"/>
  <c r="G11" i="44"/>
  <c r="S11" i="44"/>
  <c r="H12" i="44"/>
  <c r="J14" i="44"/>
  <c r="K15" i="44"/>
  <c r="F10" i="46"/>
  <c r="R10" i="46"/>
  <c r="G11" i="46"/>
  <c r="H12" i="46"/>
  <c r="T12" i="46"/>
  <c r="I13" i="46"/>
  <c r="U13" i="46"/>
  <c r="V14" i="46"/>
  <c r="K15" i="46"/>
  <c r="D33" i="48"/>
  <c r="I10" i="55"/>
  <c r="C11" i="52"/>
  <c r="F14" i="52"/>
  <c r="K10" i="55"/>
  <c r="C10" i="58"/>
  <c r="O10" i="58"/>
  <c r="J10" i="60"/>
  <c r="Q11" i="60"/>
  <c r="L12" i="60"/>
  <c r="F13" i="60"/>
  <c r="AB10" i="64"/>
  <c r="AC10" i="64"/>
  <c r="AE10" i="64"/>
  <c r="AH10" i="64"/>
  <c r="AI10" i="64"/>
  <c r="AJ10" i="64"/>
  <c r="AK10" i="64"/>
  <c r="AL10" i="64"/>
  <c r="J10" i="66"/>
  <c r="J10" i="48"/>
  <c r="K11" i="48"/>
  <c r="F11" i="52"/>
  <c r="B15" i="52"/>
  <c r="N11" i="60"/>
  <c r="AC13" i="64"/>
  <c r="AD13" i="64"/>
  <c r="AE13" i="64"/>
  <c r="AF13" i="64"/>
  <c r="AH13" i="64"/>
  <c r="AL13" i="64"/>
  <c r="AB10" i="56"/>
  <c r="AC10" i="56"/>
  <c r="AD10" i="56"/>
  <c r="AE10" i="56"/>
  <c r="AF10" i="56"/>
  <c r="AG10" i="56"/>
  <c r="AH10" i="56"/>
  <c r="AI10" i="56"/>
  <c r="AJ10" i="56"/>
  <c r="AL10" i="56"/>
  <c r="H10" i="52"/>
  <c r="C10" i="55"/>
  <c r="H10" i="57"/>
  <c r="G11" i="57"/>
  <c r="F12" i="57"/>
  <c r="E13" i="57"/>
  <c r="D14" i="57"/>
  <c r="C15" i="57"/>
  <c r="N10" i="60"/>
  <c r="AC14" i="64"/>
  <c r="AG14" i="64"/>
  <c r="AC11" i="56"/>
  <c r="AH11" i="56"/>
  <c r="D20" i="48"/>
  <c r="D10" i="55"/>
  <c r="AG15" i="64"/>
  <c r="AJ15" i="64"/>
  <c r="AL15" i="64"/>
  <c r="AE12" i="56"/>
  <c r="AF12" i="56"/>
  <c r="AG12" i="56"/>
  <c r="N10" i="48"/>
  <c r="B13" i="48"/>
  <c r="C13" i="48" s="1"/>
  <c r="F14" i="48"/>
  <c r="G15" i="48"/>
  <c r="E10" i="52"/>
  <c r="C12" i="52"/>
  <c r="H13" i="52"/>
  <c r="D10" i="66"/>
  <c r="AC14" i="56"/>
  <c r="D23" i="48"/>
  <c r="G10" i="55"/>
  <c r="R10" i="60"/>
  <c r="O13" i="60"/>
  <c r="J14" i="60"/>
  <c r="Q15" i="60"/>
  <c r="L10" i="60"/>
  <c r="F11" i="60"/>
  <c r="AC15" i="56"/>
  <c r="AE15" i="56"/>
  <c r="AF15" i="56"/>
  <c r="AH15" i="56"/>
  <c r="E15" i="43"/>
  <c r="Q15" i="43"/>
  <c r="K10" i="48"/>
  <c r="L11" i="48"/>
  <c r="M12" i="48"/>
  <c r="O14" i="48"/>
  <c r="O10" i="48"/>
  <c r="B12" i="48"/>
  <c r="C12" i="48" s="1"/>
  <c r="F13" i="48"/>
  <c r="G14" i="48"/>
  <c r="L10" i="55"/>
  <c r="N10" i="55"/>
  <c r="F10" i="55"/>
  <c r="J10" i="55"/>
  <c r="M10" i="63"/>
  <c r="N10" i="63"/>
  <c r="H10" i="63"/>
  <c r="S10" i="63"/>
  <c r="T10" i="63"/>
  <c r="B10" i="63"/>
  <c r="Y10" i="63"/>
  <c r="G10" i="63"/>
  <c r="E22" i="66"/>
  <c r="P24" i="66"/>
  <c r="N21" i="66"/>
  <c r="F20" i="66"/>
  <c r="C21" i="66"/>
  <c r="O21" i="66"/>
  <c r="L22" i="66"/>
  <c r="I23" i="66"/>
  <c r="F24" i="66"/>
  <c r="H23" i="66"/>
  <c r="G20" i="66"/>
  <c r="D21" i="66"/>
  <c r="P21" i="66"/>
  <c r="M22" i="66"/>
  <c r="J23" i="66"/>
  <c r="G24" i="66"/>
  <c r="E20" i="66"/>
  <c r="B21" i="66"/>
  <c r="H20" i="66"/>
  <c r="E21" i="66"/>
  <c r="B22" i="66"/>
  <c r="N22" i="66"/>
  <c r="K23" i="66"/>
  <c r="H24" i="66"/>
  <c r="E24" i="66"/>
  <c r="I20" i="66"/>
  <c r="F21" i="66"/>
  <c r="C22" i="66"/>
  <c r="O22" i="66"/>
  <c r="L23" i="66"/>
  <c r="I24" i="66"/>
  <c r="K22" i="66"/>
  <c r="J20" i="66"/>
  <c r="G21" i="66"/>
  <c r="D22" i="66"/>
  <c r="P22" i="66"/>
  <c r="M23" i="66"/>
  <c r="J24" i="66"/>
  <c r="B23" i="66"/>
  <c r="N23" i="66"/>
  <c r="K24" i="66"/>
  <c r="H21" i="66"/>
  <c r="L20" i="66"/>
  <c r="I21" i="66"/>
  <c r="F22" i="66"/>
  <c r="C23" i="66"/>
  <c r="O23" i="66"/>
  <c r="L24" i="66"/>
  <c r="K20" i="66"/>
  <c r="M20" i="66"/>
  <c r="J21" i="66"/>
  <c r="G22" i="66"/>
  <c r="D23" i="66"/>
  <c r="P23" i="66"/>
  <c r="M24" i="66"/>
  <c r="B20" i="66"/>
  <c r="N20" i="66"/>
  <c r="K21" i="66"/>
  <c r="H22" i="66"/>
  <c r="E23" i="66"/>
  <c r="B24" i="66"/>
  <c r="N24" i="66"/>
  <c r="C20" i="66"/>
  <c r="O20" i="66"/>
  <c r="L21" i="66"/>
  <c r="I22" i="66"/>
  <c r="F23" i="66"/>
  <c r="C24" i="66"/>
  <c r="O24" i="66"/>
  <c r="D20" i="66"/>
  <c r="P20" i="66"/>
  <c r="M21" i="66"/>
  <c r="J22" i="66"/>
  <c r="G23" i="66"/>
  <c r="D24" i="66"/>
  <c r="E30" i="66"/>
  <c r="J33" i="66"/>
  <c r="B31" i="66"/>
  <c r="E29" i="66"/>
  <c r="P30" i="66"/>
  <c r="B32" i="66"/>
  <c r="H32" i="66"/>
  <c r="H30" i="66"/>
  <c r="E31" i="66"/>
  <c r="N31" i="66"/>
  <c r="D32" i="66"/>
  <c r="G29" i="66"/>
  <c r="N32" i="66"/>
  <c r="B30" i="66"/>
  <c r="P32" i="66"/>
  <c r="D30" i="66"/>
  <c r="M33" i="66"/>
  <c r="K33" i="66"/>
  <c r="K28" i="66"/>
  <c r="K10" i="66" s="1"/>
  <c r="J30" i="66"/>
  <c r="J32" i="66"/>
  <c r="N28" i="66"/>
  <c r="N10" i="66" s="1"/>
  <c r="N30" i="66"/>
  <c r="K32" i="66"/>
  <c r="E33" i="66"/>
  <c r="H29" i="66"/>
  <c r="G31" i="66"/>
  <c r="G33" i="66"/>
  <c r="K29" i="66"/>
  <c r="K31" i="66"/>
  <c r="H33" i="66"/>
  <c r="M29" i="66"/>
  <c r="M31" i="66"/>
  <c r="C28" i="66"/>
  <c r="C10" i="66" s="1"/>
  <c r="O28" i="66"/>
  <c r="O10" i="66" s="1"/>
  <c r="L29" i="66"/>
  <c r="I30" i="66"/>
  <c r="F31" i="66"/>
  <c r="C32" i="66"/>
  <c r="O32" i="66"/>
  <c r="L33" i="66"/>
  <c r="E28" i="66"/>
  <c r="E10" i="66" s="1"/>
  <c r="B29" i="66"/>
  <c r="N29" i="66"/>
  <c r="K30" i="66"/>
  <c r="H31" i="66"/>
  <c r="E32" i="66"/>
  <c r="B33" i="66"/>
  <c r="N33" i="66"/>
  <c r="F28" i="66"/>
  <c r="F10" i="66" s="1"/>
  <c r="C29" i="66"/>
  <c r="O29" i="66"/>
  <c r="L30" i="66"/>
  <c r="I31" i="66"/>
  <c r="F32" i="66"/>
  <c r="C33" i="66"/>
  <c r="O33" i="66"/>
  <c r="G28" i="66"/>
  <c r="G10" i="66" s="1"/>
  <c r="D29" i="66"/>
  <c r="P29" i="66"/>
  <c r="M30" i="66"/>
  <c r="J31" i="66"/>
  <c r="G32" i="66"/>
  <c r="D33" i="66"/>
  <c r="P33" i="66"/>
  <c r="I28" i="66"/>
  <c r="I10" i="66" s="1"/>
  <c r="F29" i="66"/>
  <c r="C30" i="66"/>
  <c r="O30" i="66"/>
  <c r="L31" i="66"/>
  <c r="I32" i="66"/>
  <c r="F33" i="66"/>
  <c r="L28" i="66"/>
  <c r="L10" i="66" s="1"/>
  <c r="I29" i="66"/>
  <c r="F30" i="66"/>
  <c r="C31" i="66"/>
  <c r="O31" i="66"/>
  <c r="L32" i="66"/>
  <c r="I33" i="66"/>
  <c r="M28" i="66"/>
  <c r="M10" i="66" s="1"/>
  <c r="J29" i="66"/>
  <c r="G30" i="66"/>
  <c r="D31" i="66"/>
  <c r="P31" i="66"/>
  <c r="M32" i="66"/>
  <c r="K30" i="65"/>
  <c r="F30" i="65"/>
  <c r="Q33" i="65"/>
  <c r="D29" i="65"/>
  <c r="K29" i="65"/>
  <c r="O29" i="65"/>
  <c r="M31" i="65"/>
  <c r="N31" i="65"/>
  <c r="I32" i="65"/>
  <c r="P29" i="65"/>
  <c r="E32" i="65"/>
  <c r="Q29" i="65"/>
  <c r="F32" i="65"/>
  <c r="B10" i="65"/>
  <c r="G30" i="65"/>
  <c r="G12" i="65" s="1"/>
  <c r="J32" i="65"/>
  <c r="Q30" i="65"/>
  <c r="B33" i="65"/>
  <c r="B31" i="65"/>
  <c r="E33" i="65"/>
  <c r="C29" i="65"/>
  <c r="C31" i="65"/>
  <c r="M33" i="65"/>
  <c r="E29" i="65"/>
  <c r="J31" i="65"/>
  <c r="L33" i="65"/>
  <c r="B30" i="65"/>
  <c r="H31" i="65"/>
  <c r="O32" i="65"/>
  <c r="H10" i="65"/>
  <c r="E30" i="65"/>
  <c r="I31" i="65"/>
  <c r="P32" i="65"/>
  <c r="F29" i="65"/>
  <c r="L30" i="65"/>
  <c r="O31" i="65"/>
  <c r="O13" i="65" s="1"/>
  <c r="F33" i="65"/>
  <c r="I29" i="65"/>
  <c r="M30" i="65"/>
  <c r="C32" i="65"/>
  <c r="K33" i="65"/>
  <c r="J33" i="65"/>
  <c r="J29" i="65"/>
  <c r="N30" i="65"/>
  <c r="D32" i="65"/>
  <c r="C10" i="65"/>
  <c r="O10" i="65"/>
  <c r="K28" i="65"/>
  <c r="G29" i="65"/>
  <c r="C30" i="65"/>
  <c r="O30" i="65"/>
  <c r="K31" i="65"/>
  <c r="G32" i="65"/>
  <c r="C33" i="65"/>
  <c r="O33" i="65"/>
  <c r="N10" i="65"/>
  <c r="L28" i="65"/>
  <c r="L10" i="65" s="1"/>
  <c r="H29" i="65"/>
  <c r="D30" i="65"/>
  <c r="P30" i="65"/>
  <c r="L31" i="65"/>
  <c r="H32" i="65"/>
  <c r="D33" i="65"/>
  <c r="P33" i="65"/>
  <c r="K32" i="65"/>
  <c r="G33" i="65"/>
  <c r="D28" i="65"/>
  <c r="P28" i="65"/>
  <c r="L29" i="65"/>
  <c r="H30" i="65"/>
  <c r="D31" i="65"/>
  <c r="P31" i="65"/>
  <c r="L32" i="65"/>
  <c r="H33" i="65"/>
  <c r="E28" i="65"/>
  <c r="Q28" i="65"/>
  <c r="M29" i="65"/>
  <c r="I30" i="65"/>
  <c r="E31" i="65"/>
  <c r="Q31" i="65"/>
  <c r="M32" i="65"/>
  <c r="I33" i="65"/>
  <c r="F28" i="65"/>
  <c r="F10" i="65" s="1"/>
  <c r="B29" i="65"/>
  <c r="N29" i="65"/>
  <c r="J30" i="65"/>
  <c r="F31" i="65"/>
  <c r="B32" i="65"/>
  <c r="N32" i="65"/>
  <c r="N23" i="65"/>
  <c r="B20" i="65"/>
  <c r="J21" i="65"/>
  <c r="F22" i="65"/>
  <c r="P21" i="65"/>
  <c r="J20" i="65"/>
  <c r="D23" i="65"/>
  <c r="N22" i="65"/>
  <c r="D20" i="65"/>
  <c r="D11" i="65" s="1"/>
  <c r="H23" i="65"/>
  <c r="P20" i="65"/>
  <c r="D24" i="65"/>
  <c r="D21" i="65"/>
  <c r="P24" i="65"/>
  <c r="L21" i="65"/>
  <c r="J23" i="65"/>
  <c r="K23" i="65"/>
  <c r="H20" i="65"/>
  <c r="C22" i="65"/>
  <c r="P23" i="65"/>
  <c r="K20" i="65"/>
  <c r="H22" i="65"/>
  <c r="F24" i="65"/>
  <c r="N20" i="65"/>
  <c r="L22" i="65"/>
  <c r="G24" i="65"/>
  <c r="J24" i="65"/>
  <c r="F21" i="65"/>
  <c r="Q24" i="65"/>
  <c r="D19" i="65"/>
  <c r="P19" i="65"/>
  <c r="L20" i="65"/>
  <c r="H21" i="65"/>
  <c r="D22" i="65"/>
  <c r="P22" i="65"/>
  <c r="L23" i="65"/>
  <c r="H24" i="65"/>
  <c r="E19" i="65"/>
  <c r="Q19" i="65"/>
  <c r="M20" i="65"/>
  <c r="I21" i="65"/>
  <c r="E22" i="65"/>
  <c r="Q22" i="65"/>
  <c r="M23" i="65"/>
  <c r="G19" i="65"/>
  <c r="G10" i="65" s="1"/>
  <c r="C20" i="65"/>
  <c r="O20" i="65"/>
  <c r="K21" i="65"/>
  <c r="G22" i="65"/>
  <c r="G13" i="65" s="1"/>
  <c r="C23" i="65"/>
  <c r="O23" i="65"/>
  <c r="K24" i="65"/>
  <c r="L24" i="65"/>
  <c r="I19" i="65"/>
  <c r="I10" i="65" s="1"/>
  <c r="E20" i="65"/>
  <c r="Q20" i="65"/>
  <c r="M21" i="65"/>
  <c r="E23" i="65"/>
  <c r="Q23" i="65"/>
  <c r="Q14" i="65" s="1"/>
  <c r="M24" i="65"/>
  <c r="J19" i="65"/>
  <c r="J10" i="65" s="1"/>
  <c r="F20" i="65"/>
  <c r="B21" i="65"/>
  <c r="N21" i="65"/>
  <c r="J22" i="65"/>
  <c r="F23" i="65"/>
  <c r="N24" i="65"/>
  <c r="N15" i="65" s="1"/>
  <c r="K19" i="65"/>
  <c r="G20" i="65"/>
  <c r="C21" i="65"/>
  <c r="O21" i="65"/>
  <c r="K22" i="65"/>
  <c r="G23" i="65"/>
  <c r="C24" i="65"/>
  <c r="O24" i="65"/>
  <c r="M19" i="65"/>
  <c r="M10" i="65" s="1"/>
  <c r="I20" i="65"/>
  <c r="E21" i="65"/>
  <c r="Q21" i="65"/>
  <c r="Q12" i="65" s="1"/>
  <c r="M22" i="65"/>
  <c r="E24" i="65"/>
  <c r="M22" i="63"/>
  <c r="H23" i="63"/>
  <c r="Q21" i="63"/>
  <c r="J23" i="63"/>
  <c r="P21" i="63"/>
  <c r="N22" i="63"/>
  <c r="H24" i="63"/>
  <c r="V22" i="63"/>
  <c r="H20" i="63"/>
  <c r="T23" i="63"/>
  <c r="S20" i="63"/>
  <c r="J24" i="63"/>
  <c r="T20" i="63"/>
  <c r="N24" i="63"/>
  <c r="E21" i="63"/>
  <c r="B22" i="63"/>
  <c r="B20" i="63"/>
  <c r="V20" i="63"/>
  <c r="S21" i="63"/>
  <c r="P22" i="63"/>
  <c r="M23" i="63"/>
  <c r="P24" i="63"/>
  <c r="D20" i="63"/>
  <c r="Y20" i="63"/>
  <c r="T21" i="63"/>
  <c r="Q22" i="63"/>
  <c r="N23" i="63"/>
  <c r="Q24" i="63"/>
  <c r="E20" i="63"/>
  <c r="B21" i="63"/>
  <c r="V21" i="63"/>
  <c r="S22" i="63"/>
  <c r="P23" i="63"/>
  <c r="T24" i="63"/>
  <c r="G20" i="63"/>
  <c r="D21" i="63"/>
  <c r="Y21" i="63"/>
  <c r="T22" i="63"/>
  <c r="Q23" i="63"/>
  <c r="J20" i="63"/>
  <c r="G21" i="63"/>
  <c r="D22" i="63"/>
  <c r="Y22" i="63"/>
  <c r="V23" i="63"/>
  <c r="O24" i="63"/>
  <c r="M20" i="63"/>
  <c r="H21" i="63"/>
  <c r="E22" i="63"/>
  <c r="B23" i="63"/>
  <c r="B24" i="63"/>
  <c r="N20" i="63"/>
  <c r="J21" i="63"/>
  <c r="G22" i="63"/>
  <c r="D23" i="63"/>
  <c r="D24" i="63"/>
  <c r="P20" i="63"/>
  <c r="M21" i="63"/>
  <c r="H22" i="63"/>
  <c r="E23" i="63"/>
  <c r="E24" i="63"/>
  <c r="Q20" i="63"/>
  <c r="N21" i="63"/>
  <c r="J22" i="63"/>
  <c r="G23" i="63"/>
  <c r="F19" i="63"/>
  <c r="R19" i="63"/>
  <c r="F20" i="63"/>
  <c r="R20" i="63"/>
  <c r="F21" i="63"/>
  <c r="R21" i="63"/>
  <c r="F22" i="63"/>
  <c r="R22" i="63"/>
  <c r="F23" i="63"/>
  <c r="R23" i="63"/>
  <c r="F24" i="63"/>
  <c r="R24" i="63"/>
  <c r="S23" i="63"/>
  <c r="G24" i="63"/>
  <c r="S24" i="63"/>
  <c r="I19" i="63"/>
  <c r="U19" i="63"/>
  <c r="I20" i="63"/>
  <c r="U20" i="63"/>
  <c r="I21" i="63"/>
  <c r="U21" i="63"/>
  <c r="I22" i="63"/>
  <c r="U22" i="63"/>
  <c r="I23" i="63"/>
  <c r="U23" i="63"/>
  <c r="I24" i="63"/>
  <c r="U24" i="63"/>
  <c r="V24" i="63"/>
  <c r="K19" i="63"/>
  <c r="W19" i="63"/>
  <c r="K20" i="63"/>
  <c r="W20" i="63"/>
  <c r="K21" i="63"/>
  <c r="W21" i="63"/>
  <c r="K22" i="63"/>
  <c r="W22" i="63"/>
  <c r="K23" i="63"/>
  <c r="W23" i="63"/>
  <c r="K24" i="63"/>
  <c r="W24" i="63"/>
  <c r="L19" i="63"/>
  <c r="X19" i="63"/>
  <c r="L20" i="63"/>
  <c r="X20" i="63"/>
  <c r="L21" i="63"/>
  <c r="X21" i="63"/>
  <c r="L22" i="63"/>
  <c r="X22" i="63"/>
  <c r="L23" i="63"/>
  <c r="X23" i="63"/>
  <c r="L24" i="63"/>
  <c r="X24" i="63"/>
  <c r="Y23" i="63"/>
  <c r="M24" i="63"/>
  <c r="Y24" i="63"/>
  <c r="C19" i="63"/>
  <c r="O19" i="63"/>
  <c r="C20" i="63"/>
  <c r="O20" i="63"/>
  <c r="C21" i="63"/>
  <c r="O21" i="63"/>
  <c r="C22" i="63"/>
  <c r="O22" i="63"/>
  <c r="C23" i="63"/>
  <c r="O23" i="63"/>
  <c r="C24" i="63"/>
  <c r="D10" i="63"/>
  <c r="P10" i="63"/>
  <c r="E10" i="63"/>
  <c r="Q10" i="63"/>
  <c r="J10" i="63"/>
  <c r="V10" i="63"/>
  <c r="E21" i="61"/>
  <c r="D23" i="61"/>
  <c r="E20" i="61"/>
  <c r="E24" i="61"/>
  <c r="F22" i="61"/>
  <c r="F20" i="61"/>
  <c r="F21" i="61"/>
  <c r="C22" i="61"/>
  <c r="E22" i="61"/>
  <c r="C23" i="61"/>
  <c r="C20" i="61"/>
  <c r="C21" i="61"/>
  <c r="E23" i="61"/>
  <c r="D21" i="61"/>
  <c r="F23" i="61"/>
  <c r="C24" i="61"/>
  <c r="E19" i="61"/>
  <c r="D24" i="61"/>
  <c r="D22" i="61"/>
  <c r="F24" i="61"/>
  <c r="D20" i="61"/>
  <c r="K16" i="58"/>
  <c r="D16" i="58"/>
  <c r="O16" i="58"/>
  <c r="L16" i="58"/>
  <c r="K12" i="58"/>
  <c r="N12" i="58"/>
  <c r="N13" i="58"/>
  <c r="D14" i="58"/>
  <c r="J14" i="58"/>
  <c r="O15" i="58"/>
  <c r="N15" i="58"/>
  <c r="B12" i="58"/>
  <c r="I13" i="58"/>
  <c r="L13" i="58"/>
  <c r="J11" i="58"/>
  <c r="L14" i="58"/>
  <c r="L11" i="58"/>
  <c r="B15" i="58"/>
  <c r="M11" i="58"/>
  <c r="D12" i="58"/>
  <c r="F14" i="58"/>
  <c r="H12" i="58"/>
  <c r="G14" i="58"/>
  <c r="B13" i="58"/>
  <c r="D15" i="58"/>
  <c r="D11" i="58"/>
  <c r="F13" i="58"/>
  <c r="E15" i="58"/>
  <c r="F11" i="58"/>
  <c r="H13" i="58"/>
  <c r="D10" i="58"/>
  <c r="B11" i="58"/>
  <c r="N11" i="58"/>
  <c r="L12" i="58"/>
  <c r="J13" i="58"/>
  <c r="H14" i="58"/>
  <c r="F15" i="58"/>
  <c r="E10" i="58"/>
  <c r="C11" i="58"/>
  <c r="O11" i="58"/>
  <c r="M12" i="58"/>
  <c r="K13" i="58"/>
  <c r="I14" i="58"/>
  <c r="G15" i="58"/>
  <c r="G10" i="58"/>
  <c r="E11" i="58"/>
  <c r="C12" i="58"/>
  <c r="O12" i="58"/>
  <c r="M13" i="58"/>
  <c r="K14" i="58"/>
  <c r="I15" i="58"/>
  <c r="J15" i="58"/>
  <c r="I10" i="58"/>
  <c r="G11" i="58"/>
  <c r="E12" i="58"/>
  <c r="C13" i="58"/>
  <c r="O13" i="58"/>
  <c r="M14" i="58"/>
  <c r="K15" i="58"/>
  <c r="J10" i="58"/>
  <c r="H11" i="58"/>
  <c r="F12" i="58"/>
  <c r="D13" i="58"/>
  <c r="B14" i="58"/>
  <c r="N14" i="58"/>
  <c r="L15" i="58"/>
  <c r="K10" i="58"/>
  <c r="I11" i="58"/>
  <c r="G12" i="58"/>
  <c r="E13" i="58"/>
  <c r="C14" i="58"/>
  <c r="O14" i="58"/>
  <c r="M15" i="58"/>
  <c r="M10" i="58"/>
  <c r="K11" i="58"/>
  <c r="I12" i="58"/>
  <c r="G13" i="58"/>
  <c r="E14" i="58"/>
  <c r="C15" i="58"/>
  <c r="K21" i="55"/>
  <c r="K12" i="55" s="1"/>
  <c r="K23" i="55"/>
  <c r="K14" i="55" s="1"/>
  <c r="B20" i="55"/>
  <c r="B11" i="55" s="1"/>
  <c r="I21" i="55"/>
  <c r="I12" i="55" s="1"/>
  <c r="B22" i="55"/>
  <c r="B13" i="55" s="1"/>
  <c r="F22" i="55"/>
  <c r="F13" i="55" s="1"/>
  <c r="J22" i="55"/>
  <c r="J13" i="55" s="1"/>
  <c r="C21" i="55"/>
  <c r="C12" i="55" s="1"/>
  <c r="G23" i="55"/>
  <c r="G14" i="55" s="1"/>
  <c r="E23" i="55"/>
  <c r="E14" i="55" s="1"/>
  <c r="D20" i="55"/>
  <c r="D11" i="55" s="1"/>
  <c r="M23" i="55"/>
  <c r="M14" i="55" s="1"/>
  <c r="I20" i="55"/>
  <c r="I11" i="55" s="1"/>
  <c r="L24" i="55"/>
  <c r="L15" i="55" s="1"/>
  <c r="N20" i="55"/>
  <c r="N11" i="55" s="1"/>
  <c r="I23" i="55"/>
  <c r="I14" i="55" s="1"/>
  <c r="M21" i="55"/>
  <c r="M12" i="55" s="1"/>
  <c r="F24" i="55"/>
  <c r="F15" i="55" s="1"/>
  <c r="H20" i="55"/>
  <c r="H11" i="55" s="1"/>
  <c r="H22" i="55"/>
  <c r="H13" i="55" s="1"/>
  <c r="J20" i="55"/>
  <c r="J11" i="55" s="1"/>
  <c r="L22" i="55"/>
  <c r="L13" i="55" s="1"/>
  <c r="C24" i="55"/>
  <c r="C15" i="55" s="1"/>
  <c r="L20" i="55"/>
  <c r="L11" i="55" s="1"/>
  <c r="N22" i="55"/>
  <c r="N13" i="55" s="1"/>
  <c r="N24" i="55"/>
  <c r="N15" i="55" s="1"/>
  <c r="G21" i="55"/>
  <c r="G12" i="55" s="1"/>
  <c r="M20" i="55"/>
  <c r="M11" i="55" s="1"/>
  <c r="L21" i="55"/>
  <c r="L12" i="55" s="1"/>
  <c r="K22" i="55"/>
  <c r="K13" i="55" s="1"/>
  <c r="J23" i="55"/>
  <c r="J14" i="55" s="1"/>
  <c r="C20" i="55"/>
  <c r="C11" i="55" s="1"/>
  <c r="B21" i="55"/>
  <c r="B12" i="55" s="1"/>
  <c r="N21" i="55"/>
  <c r="N12" i="55" s="1"/>
  <c r="M22" i="55"/>
  <c r="M13" i="55" s="1"/>
  <c r="L23" i="55"/>
  <c r="L14" i="55" s="1"/>
  <c r="E20" i="55"/>
  <c r="E11" i="55" s="1"/>
  <c r="D21" i="55"/>
  <c r="D12" i="55" s="1"/>
  <c r="C22" i="55"/>
  <c r="C13" i="55" s="1"/>
  <c r="B23" i="55"/>
  <c r="B14" i="55" s="1"/>
  <c r="N23" i="55"/>
  <c r="N14" i="55" s="1"/>
  <c r="F20" i="55"/>
  <c r="F11" i="55" s="1"/>
  <c r="E21" i="55"/>
  <c r="E12" i="55" s="1"/>
  <c r="D22" i="55"/>
  <c r="D13" i="55" s="1"/>
  <c r="C23" i="55"/>
  <c r="C14" i="55" s="1"/>
  <c r="B24" i="55"/>
  <c r="B15" i="55" s="1"/>
  <c r="G20" i="55"/>
  <c r="G11" i="55" s="1"/>
  <c r="F21" i="55"/>
  <c r="F12" i="55" s="1"/>
  <c r="E22" i="55"/>
  <c r="E13" i="55" s="1"/>
  <c r="D23" i="55"/>
  <c r="D14" i="55" s="1"/>
  <c r="H21" i="55"/>
  <c r="H12" i="55" s="1"/>
  <c r="G22" i="55"/>
  <c r="G13" i="55" s="1"/>
  <c r="F23" i="55"/>
  <c r="F14" i="55" s="1"/>
  <c r="H24" i="55"/>
  <c r="H15" i="55" s="1"/>
  <c r="E24" i="55"/>
  <c r="E15" i="55" s="1"/>
  <c r="K20" i="55"/>
  <c r="K11" i="55" s="1"/>
  <c r="J21" i="55"/>
  <c r="J12" i="55" s="1"/>
  <c r="I22" i="55"/>
  <c r="I13" i="55" s="1"/>
  <c r="H23" i="55"/>
  <c r="H14" i="55" s="1"/>
  <c r="G24" i="55"/>
  <c r="G15" i="55" s="1"/>
  <c r="I24" i="55"/>
  <c r="I15" i="55" s="1"/>
  <c r="J24" i="55"/>
  <c r="J15" i="55" s="1"/>
  <c r="K24" i="55"/>
  <c r="K15" i="55" s="1"/>
  <c r="M24" i="55"/>
  <c r="M15" i="55" s="1"/>
  <c r="D24" i="55"/>
  <c r="D15" i="55" s="1"/>
  <c r="H15" i="40"/>
  <c r="F11" i="40"/>
  <c r="J14" i="40"/>
  <c r="C22" i="39"/>
  <c r="C13" i="39" s="1"/>
  <c r="C23" i="39"/>
  <c r="C14" i="39" s="1"/>
  <c r="C24" i="39"/>
  <c r="C15" i="39" s="1"/>
  <c r="B13" i="39"/>
  <c r="B12" i="39"/>
  <c r="B15" i="39"/>
  <c r="B14" i="39"/>
  <c r="B10" i="39"/>
  <c r="B11" i="39"/>
  <c r="F13" i="38"/>
  <c r="B12" i="38"/>
  <c r="C12" i="38" s="1"/>
  <c r="C32" i="38"/>
  <c r="E15" i="38"/>
  <c r="D14" i="38"/>
  <c r="C23" i="38"/>
  <c r="D15" i="38"/>
  <c r="B15" i="38"/>
  <c r="C15" i="38" s="1"/>
  <c r="E13" i="38"/>
  <c r="AB33" i="37"/>
  <c r="AB32" i="37"/>
  <c r="AB31" i="37"/>
  <c r="AB30" i="37"/>
  <c r="AB29" i="37"/>
  <c r="AB28" i="37"/>
  <c r="AB24" i="37"/>
  <c r="AB23" i="37"/>
  <c r="AB22" i="37"/>
  <c r="AB21" i="37"/>
  <c r="AB20" i="37"/>
  <c r="AB19" i="37"/>
  <c r="AA33" i="37"/>
  <c r="AA32" i="37"/>
  <c r="AA31" i="37"/>
  <c r="AA30" i="37"/>
  <c r="AA29" i="37"/>
  <c r="AA28" i="37"/>
  <c r="AA24" i="37"/>
  <c r="AA23" i="37"/>
  <c r="AA22" i="37"/>
  <c r="AA21" i="37"/>
  <c r="AA20" i="37"/>
  <c r="AA19" i="37"/>
  <c r="Z33" i="37"/>
  <c r="Y33" i="37"/>
  <c r="X33" i="37"/>
  <c r="W33" i="37"/>
  <c r="V33" i="37"/>
  <c r="U33" i="37"/>
  <c r="T33" i="37"/>
  <c r="S33" i="37"/>
  <c r="R33" i="37"/>
  <c r="Q33" i="37"/>
  <c r="P33" i="37"/>
  <c r="O33" i="37"/>
  <c r="N33" i="37"/>
  <c r="M33" i="37"/>
  <c r="L33" i="37"/>
  <c r="K33" i="37"/>
  <c r="J33" i="37"/>
  <c r="I33" i="37"/>
  <c r="H33" i="37"/>
  <c r="G33" i="37"/>
  <c r="F33" i="37"/>
  <c r="E33" i="37"/>
  <c r="D33" i="37"/>
  <c r="C33" i="37"/>
  <c r="B33" i="37"/>
  <c r="Z32" i="37"/>
  <c r="Y32" i="37"/>
  <c r="X32" i="37"/>
  <c r="W32" i="37"/>
  <c r="V32" i="37"/>
  <c r="U32" i="37"/>
  <c r="T32" i="37"/>
  <c r="S32" i="37"/>
  <c r="R32" i="37"/>
  <c r="Q32" i="37"/>
  <c r="P32" i="37"/>
  <c r="O32" i="37"/>
  <c r="N32" i="37"/>
  <c r="M32" i="37"/>
  <c r="L32" i="37"/>
  <c r="K32" i="37"/>
  <c r="J32" i="37"/>
  <c r="I32" i="37"/>
  <c r="H32" i="37"/>
  <c r="G32" i="37"/>
  <c r="F32" i="37"/>
  <c r="E32" i="37"/>
  <c r="D32" i="37"/>
  <c r="C32" i="37"/>
  <c r="B32" i="37"/>
  <c r="Z31" i="37"/>
  <c r="Y31" i="37"/>
  <c r="X31" i="37"/>
  <c r="W31" i="37"/>
  <c r="V31" i="37"/>
  <c r="U31" i="37"/>
  <c r="T31" i="37"/>
  <c r="S31" i="37"/>
  <c r="R31" i="37"/>
  <c r="Q31" i="37"/>
  <c r="P31" i="37"/>
  <c r="O31" i="37"/>
  <c r="N31" i="37"/>
  <c r="M31" i="37"/>
  <c r="L31" i="37"/>
  <c r="K31" i="37"/>
  <c r="J31" i="37"/>
  <c r="I31" i="37"/>
  <c r="H31" i="37"/>
  <c r="G31" i="37"/>
  <c r="F31" i="37"/>
  <c r="E31" i="37"/>
  <c r="D31" i="37"/>
  <c r="C31" i="37"/>
  <c r="B31" i="37"/>
  <c r="Z30" i="37"/>
  <c r="Y30" i="37"/>
  <c r="X30" i="37"/>
  <c r="W30" i="37"/>
  <c r="V30" i="37"/>
  <c r="U30" i="37"/>
  <c r="T30" i="37"/>
  <c r="S30" i="37"/>
  <c r="R30" i="37"/>
  <c r="Q30" i="37"/>
  <c r="P30" i="37"/>
  <c r="O30" i="37"/>
  <c r="N30" i="37"/>
  <c r="M30" i="37"/>
  <c r="L30" i="37"/>
  <c r="K30" i="37"/>
  <c r="J30" i="37"/>
  <c r="I30" i="37"/>
  <c r="H30" i="37"/>
  <c r="G30" i="37"/>
  <c r="F30" i="37"/>
  <c r="E30" i="37"/>
  <c r="D30" i="37"/>
  <c r="C30" i="37"/>
  <c r="B30" i="37"/>
  <c r="Z29" i="37"/>
  <c r="Y29" i="37"/>
  <c r="X29" i="37"/>
  <c r="W29" i="37"/>
  <c r="V29" i="37"/>
  <c r="U29" i="37"/>
  <c r="T29" i="37"/>
  <c r="S29" i="37"/>
  <c r="R29" i="37"/>
  <c r="Q29" i="37"/>
  <c r="P29" i="37"/>
  <c r="O29" i="37"/>
  <c r="N29" i="37"/>
  <c r="M29" i="37"/>
  <c r="L29" i="37"/>
  <c r="K29" i="37"/>
  <c r="J29" i="37"/>
  <c r="I29" i="37"/>
  <c r="H29" i="37"/>
  <c r="G29" i="37"/>
  <c r="F29" i="37"/>
  <c r="E29" i="37"/>
  <c r="D29" i="37"/>
  <c r="C29" i="37"/>
  <c r="B29" i="37"/>
  <c r="Z28" i="37"/>
  <c r="Y28" i="37"/>
  <c r="X28" i="37"/>
  <c r="W28" i="37"/>
  <c r="V28" i="37"/>
  <c r="U28" i="37"/>
  <c r="T28" i="37"/>
  <c r="S28" i="37"/>
  <c r="R28" i="37"/>
  <c r="Q28" i="37"/>
  <c r="P28" i="37"/>
  <c r="O28" i="37"/>
  <c r="N28" i="37"/>
  <c r="M28" i="37"/>
  <c r="L28" i="37"/>
  <c r="K28" i="37"/>
  <c r="J28" i="37"/>
  <c r="I28" i="37"/>
  <c r="H28" i="37"/>
  <c r="G28" i="37"/>
  <c r="F28" i="37"/>
  <c r="E28" i="37"/>
  <c r="D28" i="37"/>
  <c r="C28" i="37"/>
  <c r="B28" i="37"/>
  <c r="Z24" i="37"/>
  <c r="Y24" i="37"/>
  <c r="X24" i="37"/>
  <c r="W24" i="37"/>
  <c r="V24" i="37"/>
  <c r="U24" i="37"/>
  <c r="T24" i="37"/>
  <c r="S24" i="37"/>
  <c r="R24" i="37"/>
  <c r="Q24" i="37"/>
  <c r="P24" i="37"/>
  <c r="O24" i="37"/>
  <c r="N24" i="37"/>
  <c r="M24" i="37"/>
  <c r="L24" i="37"/>
  <c r="K24" i="37"/>
  <c r="J24" i="37"/>
  <c r="I24" i="37"/>
  <c r="H24" i="37"/>
  <c r="G24" i="37"/>
  <c r="F24" i="37"/>
  <c r="E24" i="37"/>
  <c r="D24" i="37"/>
  <c r="C24" i="37"/>
  <c r="B24" i="37"/>
  <c r="Z23" i="37"/>
  <c r="Y23" i="37"/>
  <c r="X23" i="37"/>
  <c r="W23" i="37"/>
  <c r="V23" i="37"/>
  <c r="U23" i="37"/>
  <c r="T23" i="37"/>
  <c r="S23" i="37"/>
  <c r="R23" i="37"/>
  <c r="Q23" i="37"/>
  <c r="P23" i="37"/>
  <c r="O23" i="37"/>
  <c r="N23" i="37"/>
  <c r="M23" i="37"/>
  <c r="L23" i="37"/>
  <c r="K23" i="37"/>
  <c r="J23" i="37"/>
  <c r="I23" i="37"/>
  <c r="H23" i="37"/>
  <c r="G23" i="37"/>
  <c r="F23" i="37"/>
  <c r="E23" i="37"/>
  <c r="D23" i="37"/>
  <c r="C23" i="37"/>
  <c r="B23" i="37"/>
  <c r="Z22" i="37"/>
  <c r="Y22" i="37"/>
  <c r="X22" i="37"/>
  <c r="W22" i="37"/>
  <c r="V22" i="37"/>
  <c r="U22" i="37"/>
  <c r="T22" i="37"/>
  <c r="S22" i="37"/>
  <c r="R22" i="37"/>
  <c r="Q22" i="37"/>
  <c r="P22" i="37"/>
  <c r="O22" i="37"/>
  <c r="N22" i="37"/>
  <c r="M22" i="37"/>
  <c r="L22" i="37"/>
  <c r="K22" i="37"/>
  <c r="J22" i="37"/>
  <c r="I22" i="37"/>
  <c r="H22" i="37"/>
  <c r="G22" i="37"/>
  <c r="F22" i="37"/>
  <c r="E22" i="37"/>
  <c r="D22" i="37"/>
  <c r="C22" i="37"/>
  <c r="B22" i="37"/>
  <c r="Z21" i="37"/>
  <c r="Y21" i="37"/>
  <c r="X21" i="37"/>
  <c r="W21" i="37"/>
  <c r="V21" i="37"/>
  <c r="U21" i="37"/>
  <c r="T21" i="37"/>
  <c r="S21" i="37"/>
  <c r="R21" i="37"/>
  <c r="Q21" i="37"/>
  <c r="P21" i="37"/>
  <c r="O21" i="37"/>
  <c r="N21" i="37"/>
  <c r="M21" i="37"/>
  <c r="L21" i="37"/>
  <c r="K21" i="37"/>
  <c r="J21" i="37"/>
  <c r="I21" i="37"/>
  <c r="H21" i="37"/>
  <c r="G21" i="37"/>
  <c r="F21" i="37"/>
  <c r="E21" i="37"/>
  <c r="D21" i="37"/>
  <c r="C21" i="37"/>
  <c r="B21" i="37"/>
  <c r="Z20" i="37"/>
  <c r="Y20" i="37"/>
  <c r="X20" i="37"/>
  <c r="W20" i="37"/>
  <c r="V20" i="37"/>
  <c r="U20" i="37"/>
  <c r="T20" i="37"/>
  <c r="S20" i="37"/>
  <c r="R20" i="37"/>
  <c r="Q20" i="37"/>
  <c r="P20" i="37"/>
  <c r="O20" i="37"/>
  <c r="N20" i="37"/>
  <c r="M20" i="37"/>
  <c r="L20" i="37"/>
  <c r="K20" i="37"/>
  <c r="J20" i="37"/>
  <c r="I20" i="37"/>
  <c r="H20" i="37"/>
  <c r="G20" i="37"/>
  <c r="F20" i="37"/>
  <c r="E20" i="37"/>
  <c r="D20" i="37"/>
  <c r="C20" i="37"/>
  <c r="B20" i="37"/>
  <c r="Z19" i="37"/>
  <c r="Y19" i="37"/>
  <c r="X19" i="37"/>
  <c r="W19" i="37"/>
  <c r="V19" i="37"/>
  <c r="U19" i="37"/>
  <c r="T19" i="37"/>
  <c r="S19" i="37"/>
  <c r="R19" i="37"/>
  <c r="Q19" i="37"/>
  <c r="P19" i="37"/>
  <c r="O19" i="37"/>
  <c r="N19" i="37"/>
  <c r="M19" i="37"/>
  <c r="L19" i="37"/>
  <c r="K19" i="37"/>
  <c r="J19" i="37"/>
  <c r="I19" i="37"/>
  <c r="H19" i="37"/>
  <c r="G19" i="37"/>
  <c r="F19" i="37"/>
  <c r="E19" i="37"/>
  <c r="D19" i="37"/>
  <c r="C19" i="37"/>
  <c r="B19" i="37"/>
  <c r="G33" i="36"/>
  <c r="F33" i="36"/>
  <c r="E33" i="36"/>
  <c r="D33" i="36"/>
  <c r="C33" i="36"/>
  <c r="B33" i="36"/>
  <c r="G32" i="36"/>
  <c r="F32" i="36"/>
  <c r="E32" i="36"/>
  <c r="D32" i="36"/>
  <c r="C32" i="36"/>
  <c r="B32" i="36"/>
  <c r="G31" i="36"/>
  <c r="F31" i="36"/>
  <c r="E31" i="36"/>
  <c r="D31" i="36"/>
  <c r="C31" i="36"/>
  <c r="B31" i="36"/>
  <c r="G30" i="36"/>
  <c r="F30" i="36"/>
  <c r="E30" i="36"/>
  <c r="D30" i="36"/>
  <c r="C30" i="36"/>
  <c r="B30" i="36"/>
  <c r="G29" i="36"/>
  <c r="F29" i="36"/>
  <c r="E29" i="36"/>
  <c r="D29" i="36"/>
  <c r="C29" i="36"/>
  <c r="B29" i="36"/>
  <c r="G28" i="36"/>
  <c r="F28" i="36"/>
  <c r="E28" i="36"/>
  <c r="D28" i="36"/>
  <c r="C28" i="36"/>
  <c r="B28" i="36"/>
  <c r="G24" i="36"/>
  <c r="F24" i="36"/>
  <c r="E24" i="36"/>
  <c r="D24" i="36"/>
  <c r="C24" i="36"/>
  <c r="C15" i="36" s="1"/>
  <c r="B24" i="36"/>
  <c r="G23" i="36"/>
  <c r="F23" i="36"/>
  <c r="E23" i="36"/>
  <c r="D23" i="36"/>
  <c r="D14" i="36" s="1"/>
  <c r="C23" i="36"/>
  <c r="B23" i="36"/>
  <c r="G22" i="36"/>
  <c r="F22" i="36"/>
  <c r="E22" i="36"/>
  <c r="E13" i="36" s="1"/>
  <c r="D22" i="36"/>
  <c r="C22" i="36"/>
  <c r="C13" i="36" s="1"/>
  <c r="B22" i="36"/>
  <c r="G21" i="36"/>
  <c r="F21" i="36"/>
  <c r="E21" i="36"/>
  <c r="D21" i="36"/>
  <c r="D12" i="36" s="1"/>
  <c r="C21" i="36"/>
  <c r="B21" i="36"/>
  <c r="G20" i="36"/>
  <c r="F20" i="36"/>
  <c r="E20" i="36"/>
  <c r="D20" i="36"/>
  <c r="C20" i="36"/>
  <c r="C11" i="36" s="1"/>
  <c r="B20" i="36"/>
  <c r="G19" i="36"/>
  <c r="F19" i="36"/>
  <c r="F10" i="36" s="1"/>
  <c r="E19" i="36"/>
  <c r="E10" i="36" s="1"/>
  <c r="D19" i="36"/>
  <c r="D10" i="36" s="1"/>
  <c r="C19" i="36"/>
  <c r="C10" i="36" s="1"/>
  <c r="B19" i="36"/>
  <c r="H32" i="35"/>
  <c r="G32" i="35"/>
  <c r="F32" i="35"/>
  <c r="E32" i="35"/>
  <c r="D32" i="35"/>
  <c r="C32" i="35"/>
  <c r="B32" i="35"/>
  <c r="H31" i="35"/>
  <c r="G31" i="35"/>
  <c r="F31" i="35"/>
  <c r="E31" i="35"/>
  <c r="D31" i="35"/>
  <c r="C31" i="35"/>
  <c r="B31" i="35"/>
  <c r="H30" i="35"/>
  <c r="G30" i="35"/>
  <c r="F30" i="35"/>
  <c r="E30" i="35"/>
  <c r="D30" i="35"/>
  <c r="C30" i="35"/>
  <c r="B30" i="35"/>
  <c r="H29" i="35"/>
  <c r="G29" i="35"/>
  <c r="F29" i="35"/>
  <c r="E29" i="35"/>
  <c r="D29" i="35"/>
  <c r="C29" i="35"/>
  <c r="B29" i="35"/>
  <c r="H28" i="35"/>
  <c r="G28" i="35"/>
  <c r="F28" i="35"/>
  <c r="E28" i="35"/>
  <c r="D28" i="35"/>
  <c r="C28" i="35"/>
  <c r="B28" i="35"/>
  <c r="H24" i="35"/>
  <c r="H15" i="35" s="1"/>
  <c r="G24" i="35"/>
  <c r="F24" i="35"/>
  <c r="F15" i="35" s="1"/>
  <c r="E24" i="35"/>
  <c r="E15" i="35" s="1"/>
  <c r="D24" i="35"/>
  <c r="C24" i="35"/>
  <c r="C15" i="35" s="1"/>
  <c r="B24" i="35"/>
  <c r="B15" i="35" s="1"/>
  <c r="H23" i="35"/>
  <c r="G23" i="35"/>
  <c r="F23" i="35"/>
  <c r="E23" i="35"/>
  <c r="D23" i="35"/>
  <c r="C23" i="35"/>
  <c r="B23" i="35"/>
  <c r="H22" i="35"/>
  <c r="G22" i="35"/>
  <c r="F22" i="35"/>
  <c r="F13" i="35" s="1"/>
  <c r="E22" i="35"/>
  <c r="D22" i="35"/>
  <c r="C22" i="35"/>
  <c r="B22" i="35"/>
  <c r="H21" i="35"/>
  <c r="G21" i="35"/>
  <c r="F21" i="35"/>
  <c r="E21" i="35"/>
  <c r="D21" i="35"/>
  <c r="C21" i="35"/>
  <c r="B21" i="35"/>
  <c r="H20" i="35"/>
  <c r="G20" i="35"/>
  <c r="F20" i="35"/>
  <c r="E20" i="35"/>
  <c r="D20" i="35"/>
  <c r="C20" i="35"/>
  <c r="B20" i="35"/>
  <c r="H19" i="35"/>
  <c r="G19" i="35"/>
  <c r="F19" i="35"/>
  <c r="E19" i="35"/>
  <c r="D19" i="35"/>
  <c r="C19" i="35"/>
  <c r="B19" i="35"/>
  <c r="G32" i="33"/>
  <c r="F32" i="33"/>
  <c r="E32" i="33"/>
  <c r="D32" i="33"/>
  <c r="C32" i="33"/>
  <c r="B32" i="33"/>
  <c r="G31" i="33"/>
  <c r="F31" i="33"/>
  <c r="E31" i="33"/>
  <c r="D31" i="33"/>
  <c r="C31" i="33"/>
  <c r="B31" i="33"/>
  <c r="G30" i="33"/>
  <c r="F30" i="33"/>
  <c r="E30" i="33"/>
  <c r="D30" i="33"/>
  <c r="C30" i="33"/>
  <c r="B30" i="33"/>
  <c r="G29" i="33"/>
  <c r="F29" i="33"/>
  <c r="E29" i="33"/>
  <c r="D29" i="33"/>
  <c r="C29" i="33"/>
  <c r="B29" i="33"/>
  <c r="G28" i="33"/>
  <c r="F28" i="33"/>
  <c r="E28" i="33"/>
  <c r="D28" i="33"/>
  <c r="C28" i="33"/>
  <c r="B28" i="33"/>
  <c r="G24" i="33"/>
  <c r="F24" i="33"/>
  <c r="E24" i="33"/>
  <c r="D24" i="33"/>
  <c r="C24" i="33"/>
  <c r="B24" i="33"/>
  <c r="G23" i="33"/>
  <c r="F23" i="33"/>
  <c r="E23" i="33"/>
  <c r="D23" i="33"/>
  <c r="C23" i="33"/>
  <c r="C14" i="33" s="1"/>
  <c r="I23" i="33" s="1"/>
  <c r="B23" i="33"/>
  <c r="G22" i="33"/>
  <c r="F22" i="33"/>
  <c r="E22" i="33"/>
  <c r="D22" i="33"/>
  <c r="C22" i="33"/>
  <c r="B22" i="33"/>
  <c r="G21" i="33"/>
  <c r="F21" i="33"/>
  <c r="E21" i="33"/>
  <c r="D21" i="33"/>
  <c r="C21" i="33"/>
  <c r="B21" i="33"/>
  <c r="G20" i="33"/>
  <c r="F20" i="33"/>
  <c r="E20" i="33"/>
  <c r="D20" i="33"/>
  <c r="C20" i="33"/>
  <c r="B20" i="33"/>
  <c r="B11" i="33" s="1"/>
  <c r="H11" i="33" s="1"/>
  <c r="G19" i="33"/>
  <c r="F19" i="33"/>
  <c r="F10" i="33" s="1"/>
  <c r="L10" i="33" s="1"/>
  <c r="E19" i="33"/>
  <c r="E10" i="33" s="1"/>
  <c r="K10" i="33" s="1"/>
  <c r="D19" i="33"/>
  <c r="D10" i="33" s="1"/>
  <c r="J10" i="33" s="1"/>
  <c r="C19" i="33"/>
  <c r="C10" i="33" s="1"/>
  <c r="I10" i="33" s="1"/>
  <c r="B19" i="33"/>
  <c r="BC32" i="32"/>
  <c r="BC31" i="32"/>
  <c r="BC30" i="32"/>
  <c r="BC29" i="32"/>
  <c r="BC28" i="32"/>
  <c r="BC23" i="32"/>
  <c r="BC22" i="32"/>
  <c r="BC21" i="32"/>
  <c r="BC20" i="32"/>
  <c r="BC19" i="32"/>
  <c r="BB32" i="32"/>
  <c r="BB31" i="32"/>
  <c r="BB30" i="32"/>
  <c r="BB29" i="32"/>
  <c r="BB28" i="32"/>
  <c r="BB23" i="32"/>
  <c r="BB22" i="32"/>
  <c r="BB21" i="32"/>
  <c r="BB20" i="32"/>
  <c r="BB19" i="32"/>
  <c r="BA32" i="32"/>
  <c r="BA31" i="32"/>
  <c r="BA30" i="32"/>
  <c r="BA29" i="32"/>
  <c r="BA28" i="32"/>
  <c r="BA23" i="32"/>
  <c r="BA22" i="32"/>
  <c r="BA21" i="32"/>
  <c r="BA20" i="32"/>
  <c r="BA19" i="32"/>
  <c r="AZ32" i="32"/>
  <c r="AZ31" i="32"/>
  <c r="AZ30" i="32"/>
  <c r="AZ29" i="32"/>
  <c r="AZ28" i="32"/>
  <c r="AZ23" i="32"/>
  <c r="AZ22" i="32"/>
  <c r="AZ21" i="32"/>
  <c r="AZ20" i="32"/>
  <c r="AZ19" i="32"/>
  <c r="AY32" i="32"/>
  <c r="AY31" i="32"/>
  <c r="AY30" i="32"/>
  <c r="AY29" i="32"/>
  <c r="AY28" i="32"/>
  <c r="AY23" i="32"/>
  <c r="AY22" i="32"/>
  <c r="AY21" i="32"/>
  <c r="AY20" i="32"/>
  <c r="AY19" i="32"/>
  <c r="AX32" i="32"/>
  <c r="AX31" i="32"/>
  <c r="AX30" i="32"/>
  <c r="AX29" i="32"/>
  <c r="AX28" i="32"/>
  <c r="AX23" i="32"/>
  <c r="AX22" i="32"/>
  <c r="AX21" i="32"/>
  <c r="AX20" i="32"/>
  <c r="AX19" i="32"/>
  <c r="AW32" i="32"/>
  <c r="AW31" i="32"/>
  <c r="AW30" i="32"/>
  <c r="AW29" i="32"/>
  <c r="AW28" i="32"/>
  <c r="AW23" i="32"/>
  <c r="AW22" i="32"/>
  <c r="AW21" i="32"/>
  <c r="AW20" i="32"/>
  <c r="AW19" i="32"/>
  <c r="AV32" i="32"/>
  <c r="AV31" i="32"/>
  <c r="AV30" i="32"/>
  <c r="AV29" i="32"/>
  <c r="AV28" i="32"/>
  <c r="AV23" i="32"/>
  <c r="AV22" i="32"/>
  <c r="AV21" i="32"/>
  <c r="AV20" i="32"/>
  <c r="AV19" i="32"/>
  <c r="AU32" i="32"/>
  <c r="AU31" i="32"/>
  <c r="AU30" i="32"/>
  <c r="AU29" i="32"/>
  <c r="AU28" i="32"/>
  <c r="AU23" i="32"/>
  <c r="AU22" i="32"/>
  <c r="AU21" i="32"/>
  <c r="AU20" i="32"/>
  <c r="AU19" i="32"/>
  <c r="AT32" i="32"/>
  <c r="AT31" i="32"/>
  <c r="AT30" i="32"/>
  <c r="AT29" i="32"/>
  <c r="AT28" i="32"/>
  <c r="AT23" i="32"/>
  <c r="AT22" i="32"/>
  <c r="AT21" i="32"/>
  <c r="AT20" i="32"/>
  <c r="AT19" i="32"/>
  <c r="AS32" i="32"/>
  <c r="AS31" i="32"/>
  <c r="AS30" i="32"/>
  <c r="AS29" i="32"/>
  <c r="AS28" i="32"/>
  <c r="AS23" i="32"/>
  <c r="AS22" i="32"/>
  <c r="AS21" i="32"/>
  <c r="AS20" i="32"/>
  <c r="AS19" i="32"/>
  <c r="AR32" i="32"/>
  <c r="AR31" i="32"/>
  <c r="AR30" i="32"/>
  <c r="AR29" i="32"/>
  <c r="AR28" i="32"/>
  <c r="AR23" i="32"/>
  <c r="AR22" i="32"/>
  <c r="AR21" i="32"/>
  <c r="AR20" i="32"/>
  <c r="AR19" i="32"/>
  <c r="AQ32" i="32"/>
  <c r="AQ31" i="32"/>
  <c r="AQ30" i="32"/>
  <c r="AQ29" i="32"/>
  <c r="AQ28" i="32"/>
  <c r="AQ23" i="32"/>
  <c r="AQ22" i="32"/>
  <c r="AQ21" i="32"/>
  <c r="AQ20" i="32"/>
  <c r="AQ19" i="32"/>
  <c r="AP32" i="32"/>
  <c r="AP31" i="32"/>
  <c r="AP30" i="32"/>
  <c r="AP29" i="32"/>
  <c r="AP28" i="32"/>
  <c r="AP23" i="32"/>
  <c r="AP22" i="32"/>
  <c r="AP21" i="32"/>
  <c r="AP20" i="32"/>
  <c r="AP19" i="32"/>
  <c r="AO32" i="32"/>
  <c r="AO31" i="32"/>
  <c r="AO30" i="32"/>
  <c r="AO29" i="32"/>
  <c r="AO28" i="32"/>
  <c r="AO23" i="32"/>
  <c r="AO22" i="32"/>
  <c r="AO21" i="32"/>
  <c r="AO20" i="32"/>
  <c r="AO19" i="32"/>
  <c r="AN32" i="32"/>
  <c r="AN31" i="32"/>
  <c r="AN30" i="32"/>
  <c r="AN29" i="32"/>
  <c r="AN28" i="32"/>
  <c r="AN23" i="32"/>
  <c r="AN22" i="32"/>
  <c r="AN21" i="32"/>
  <c r="AN20" i="32"/>
  <c r="AN19" i="32"/>
  <c r="AM32" i="32"/>
  <c r="AM31" i="32"/>
  <c r="AM30" i="32"/>
  <c r="AM29" i="32"/>
  <c r="AM28" i="32"/>
  <c r="AM23" i="32"/>
  <c r="AM22" i="32"/>
  <c r="AM21" i="32"/>
  <c r="AM20" i="32"/>
  <c r="AM19" i="32"/>
  <c r="AL32" i="32"/>
  <c r="AL31" i="32"/>
  <c r="AL30" i="32"/>
  <c r="AL29" i="32"/>
  <c r="AL28" i="32"/>
  <c r="AL23" i="32"/>
  <c r="AL22" i="32"/>
  <c r="AL21" i="32"/>
  <c r="AL20" i="32"/>
  <c r="AL19" i="32"/>
  <c r="AK32" i="32"/>
  <c r="AK31" i="32"/>
  <c r="AK30" i="32"/>
  <c r="AK29" i="32"/>
  <c r="AK28" i="32"/>
  <c r="AK23" i="32"/>
  <c r="AK22" i="32"/>
  <c r="AK21" i="32"/>
  <c r="AK20" i="32"/>
  <c r="AK19" i="32"/>
  <c r="AJ32" i="32"/>
  <c r="AJ31" i="32"/>
  <c r="AJ30" i="32"/>
  <c r="AJ29" i="32"/>
  <c r="AJ28" i="32"/>
  <c r="AJ23" i="32"/>
  <c r="AJ22" i="32"/>
  <c r="AJ21" i="32"/>
  <c r="AJ20" i="32"/>
  <c r="AJ19" i="32"/>
  <c r="AI32" i="32"/>
  <c r="AI31" i="32"/>
  <c r="AI30" i="32"/>
  <c r="AI29" i="32"/>
  <c r="AI28" i="32"/>
  <c r="AI23" i="32"/>
  <c r="AI22" i="32"/>
  <c r="AI21" i="32"/>
  <c r="AI20" i="32"/>
  <c r="AI19" i="32"/>
  <c r="AH32" i="32"/>
  <c r="AH31" i="32"/>
  <c r="AH30" i="32"/>
  <c r="AH29" i="32"/>
  <c r="AH28" i="32"/>
  <c r="AH23" i="32"/>
  <c r="AH22" i="32"/>
  <c r="AH21" i="32"/>
  <c r="AH20" i="32"/>
  <c r="AH19" i="32"/>
  <c r="AG32" i="32"/>
  <c r="AG31" i="32"/>
  <c r="AG30" i="32"/>
  <c r="AG29" i="32"/>
  <c r="AG28" i="32"/>
  <c r="AG23" i="32"/>
  <c r="AG22" i="32"/>
  <c r="AG21" i="32"/>
  <c r="AG20" i="32"/>
  <c r="AG19" i="32"/>
  <c r="AF32" i="32"/>
  <c r="AF31" i="32"/>
  <c r="AF30" i="32"/>
  <c r="AF29" i="32"/>
  <c r="AF28" i="32"/>
  <c r="AF23" i="32"/>
  <c r="AF22" i="32"/>
  <c r="AF21" i="32"/>
  <c r="AF20" i="32"/>
  <c r="AF19" i="32"/>
  <c r="AE32" i="32"/>
  <c r="AE31" i="32"/>
  <c r="AE30" i="32"/>
  <c r="AE29" i="32"/>
  <c r="AE28" i="32"/>
  <c r="AE23" i="32"/>
  <c r="AE22" i="32"/>
  <c r="AE21" i="32"/>
  <c r="AE20" i="32"/>
  <c r="AE19" i="32"/>
  <c r="AD32" i="32"/>
  <c r="AD31" i="32"/>
  <c r="AD30" i="32"/>
  <c r="AD29" i="32"/>
  <c r="AD28" i="32"/>
  <c r="AD23" i="32"/>
  <c r="AD22" i="32"/>
  <c r="AD21" i="32"/>
  <c r="AD20" i="32"/>
  <c r="AD19" i="32"/>
  <c r="AC32" i="32"/>
  <c r="AC31" i="32"/>
  <c r="AC30" i="32"/>
  <c r="AC29" i="32"/>
  <c r="AC28" i="32"/>
  <c r="AC23" i="32"/>
  <c r="AC22" i="32"/>
  <c r="AC21" i="32"/>
  <c r="AC20" i="32"/>
  <c r="AC19" i="32"/>
  <c r="AB32" i="32"/>
  <c r="AB31" i="32"/>
  <c r="AB30" i="32"/>
  <c r="AB29" i="32"/>
  <c r="AB28" i="32"/>
  <c r="AB23" i="32"/>
  <c r="AB22" i="32"/>
  <c r="AB21" i="32"/>
  <c r="AB20" i="32"/>
  <c r="AB19" i="32"/>
  <c r="AA32" i="32"/>
  <c r="AA31" i="32"/>
  <c r="AA30" i="32"/>
  <c r="AA29" i="32"/>
  <c r="AA28" i="32"/>
  <c r="AA23" i="32"/>
  <c r="AA22" i="32"/>
  <c r="AA21" i="32"/>
  <c r="AA20" i="32"/>
  <c r="AA19" i="32"/>
  <c r="Z32" i="32"/>
  <c r="Z31" i="32"/>
  <c r="Z30" i="32"/>
  <c r="Z29" i="32"/>
  <c r="Z28" i="32"/>
  <c r="Z23" i="32"/>
  <c r="Z22" i="32"/>
  <c r="Z21" i="32"/>
  <c r="Z20" i="32"/>
  <c r="Z19" i="32"/>
  <c r="Y32" i="32"/>
  <c r="Y31" i="32"/>
  <c r="Y30" i="32"/>
  <c r="Y29" i="32"/>
  <c r="Y28" i="32"/>
  <c r="Y23" i="32"/>
  <c r="Y22" i="32"/>
  <c r="Y21" i="32"/>
  <c r="Y20" i="32"/>
  <c r="Y19" i="32"/>
  <c r="X32" i="32"/>
  <c r="X31" i="32"/>
  <c r="X30" i="32"/>
  <c r="X29" i="32"/>
  <c r="X28" i="32"/>
  <c r="X23" i="32"/>
  <c r="X22" i="32"/>
  <c r="X21" i="32"/>
  <c r="X20" i="32"/>
  <c r="X19" i="32"/>
  <c r="W32" i="32"/>
  <c r="W31" i="32"/>
  <c r="W30" i="32"/>
  <c r="W29" i="32"/>
  <c r="W28" i="32"/>
  <c r="W23" i="32"/>
  <c r="W22" i="32"/>
  <c r="W21" i="32"/>
  <c r="W20" i="32"/>
  <c r="W19" i="32"/>
  <c r="V32" i="32"/>
  <c r="V31" i="32"/>
  <c r="V30" i="32"/>
  <c r="V29" i="32"/>
  <c r="V28" i="32"/>
  <c r="V23" i="32"/>
  <c r="V22" i="32"/>
  <c r="V21" i="32"/>
  <c r="V20" i="32"/>
  <c r="V19" i="32"/>
  <c r="U32" i="32"/>
  <c r="U31" i="32"/>
  <c r="U30" i="32"/>
  <c r="U29" i="32"/>
  <c r="U28" i="32"/>
  <c r="U23" i="32"/>
  <c r="U22" i="32"/>
  <c r="U21" i="32"/>
  <c r="U20" i="32"/>
  <c r="U19" i="32"/>
  <c r="T32" i="32"/>
  <c r="T31" i="32"/>
  <c r="T30" i="32"/>
  <c r="T29" i="32"/>
  <c r="T28" i="32"/>
  <c r="T23" i="32"/>
  <c r="T22" i="32"/>
  <c r="T21" i="32"/>
  <c r="T20" i="32"/>
  <c r="T19" i="32"/>
  <c r="S32" i="32"/>
  <c r="S31" i="32"/>
  <c r="S30" i="32"/>
  <c r="S29" i="32"/>
  <c r="S28" i="32"/>
  <c r="S23" i="32"/>
  <c r="S22" i="32"/>
  <c r="S21" i="32"/>
  <c r="S20" i="32"/>
  <c r="S19" i="32"/>
  <c r="R32" i="32"/>
  <c r="R31" i="32"/>
  <c r="R30" i="32"/>
  <c r="R29" i="32"/>
  <c r="R28" i="32"/>
  <c r="R23" i="32"/>
  <c r="R22" i="32"/>
  <c r="R21" i="32"/>
  <c r="R20" i="32"/>
  <c r="R19" i="32"/>
  <c r="Q32" i="32"/>
  <c r="Q31" i="32"/>
  <c r="Q30" i="32"/>
  <c r="Q29" i="32"/>
  <c r="Q28" i="32"/>
  <c r="Q23" i="32"/>
  <c r="Q22" i="32"/>
  <c r="Q21" i="32"/>
  <c r="Q20" i="32"/>
  <c r="Q19" i="32"/>
  <c r="P32" i="32"/>
  <c r="P31" i="32"/>
  <c r="P30" i="32"/>
  <c r="P29" i="32"/>
  <c r="P28" i="32"/>
  <c r="P23" i="32"/>
  <c r="P22" i="32"/>
  <c r="P21" i="32"/>
  <c r="P20" i="32"/>
  <c r="P19" i="32"/>
  <c r="O32" i="32"/>
  <c r="O31" i="32"/>
  <c r="O30" i="32"/>
  <c r="O29" i="32"/>
  <c r="O28" i="32"/>
  <c r="O23" i="32"/>
  <c r="O22" i="32"/>
  <c r="O21" i="32"/>
  <c r="O20" i="32"/>
  <c r="O19" i="32"/>
  <c r="N32" i="32"/>
  <c r="N31" i="32"/>
  <c r="N30" i="32"/>
  <c r="N29" i="32"/>
  <c r="N28" i="32"/>
  <c r="N23" i="32"/>
  <c r="N22" i="32"/>
  <c r="N21" i="32"/>
  <c r="N20" i="32"/>
  <c r="N19" i="32"/>
  <c r="M32" i="32"/>
  <c r="M31" i="32"/>
  <c r="M30" i="32"/>
  <c r="M29" i="32"/>
  <c r="M28" i="32"/>
  <c r="M23" i="32"/>
  <c r="M22" i="32"/>
  <c r="M21" i="32"/>
  <c r="M20" i="32"/>
  <c r="M19" i="32"/>
  <c r="L32" i="32"/>
  <c r="K32" i="32"/>
  <c r="J32" i="32"/>
  <c r="I32" i="32"/>
  <c r="H32" i="32"/>
  <c r="G32" i="32"/>
  <c r="F32" i="32"/>
  <c r="C32" i="32"/>
  <c r="B32" i="32"/>
  <c r="L31" i="32"/>
  <c r="K31" i="32"/>
  <c r="J31" i="32"/>
  <c r="I31" i="32"/>
  <c r="H31" i="32"/>
  <c r="G31" i="32"/>
  <c r="F31" i="32"/>
  <c r="C31" i="32"/>
  <c r="B31" i="32"/>
  <c r="L30" i="32"/>
  <c r="K30" i="32"/>
  <c r="J30" i="32"/>
  <c r="I30" i="32"/>
  <c r="H30" i="32"/>
  <c r="G30" i="32"/>
  <c r="F30" i="32"/>
  <c r="C30" i="32"/>
  <c r="B30" i="32"/>
  <c r="L29" i="32"/>
  <c r="K29" i="32"/>
  <c r="J29" i="32"/>
  <c r="I29" i="32"/>
  <c r="H29" i="32"/>
  <c r="G29" i="32"/>
  <c r="F29" i="32"/>
  <c r="C29" i="32"/>
  <c r="B29" i="32"/>
  <c r="L28" i="32"/>
  <c r="K28" i="32"/>
  <c r="J28" i="32"/>
  <c r="I28" i="32"/>
  <c r="H28" i="32"/>
  <c r="G28" i="32"/>
  <c r="F28" i="32"/>
  <c r="C28" i="32"/>
  <c r="B28" i="32"/>
  <c r="L23" i="32"/>
  <c r="K23" i="32"/>
  <c r="J23" i="32"/>
  <c r="I23" i="32"/>
  <c r="H23" i="32"/>
  <c r="G23" i="32"/>
  <c r="F23" i="32"/>
  <c r="C23" i="32"/>
  <c r="B23" i="32"/>
  <c r="L22" i="32"/>
  <c r="K22" i="32"/>
  <c r="J22" i="32"/>
  <c r="I22" i="32"/>
  <c r="H22" i="32"/>
  <c r="G22" i="32"/>
  <c r="F22" i="32"/>
  <c r="C22" i="32"/>
  <c r="B22" i="32"/>
  <c r="L21" i="32"/>
  <c r="K21" i="32"/>
  <c r="J21" i="32"/>
  <c r="I21" i="32"/>
  <c r="H21" i="32"/>
  <c r="G21" i="32"/>
  <c r="F21" i="32"/>
  <c r="C21" i="32"/>
  <c r="B21" i="32"/>
  <c r="L20" i="32"/>
  <c r="K20" i="32"/>
  <c r="J20" i="32"/>
  <c r="I20" i="32"/>
  <c r="H20" i="32"/>
  <c r="G20" i="32"/>
  <c r="F20" i="32"/>
  <c r="C20" i="32"/>
  <c r="B20" i="32"/>
  <c r="L19" i="32"/>
  <c r="K19" i="32"/>
  <c r="J19" i="32"/>
  <c r="I19" i="32"/>
  <c r="H19" i="32"/>
  <c r="G19" i="32"/>
  <c r="F19" i="32"/>
  <c r="C19" i="32"/>
  <c r="B19" i="32"/>
  <c r="E29" i="40" l="1"/>
  <c r="E20" i="40"/>
  <c r="S14" i="37"/>
  <c r="L15" i="40"/>
  <c r="L11" i="40"/>
  <c r="F11" i="33"/>
  <c r="L11" i="33" s="1"/>
  <c r="F13" i="33"/>
  <c r="L13" i="33" s="1"/>
  <c r="G15" i="35"/>
  <c r="L13" i="37"/>
  <c r="X13" i="37"/>
  <c r="K14" i="37"/>
  <c r="W14" i="37"/>
  <c r="J15" i="37"/>
  <c r="V15" i="37"/>
  <c r="E21" i="40"/>
  <c r="H13" i="32"/>
  <c r="E15" i="65"/>
  <c r="C12" i="32"/>
  <c r="K14" i="32"/>
  <c r="C14" i="37"/>
  <c r="N15" i="37"/>
  <c r="AC11" i="42"/>
  <c r="G13" i="33"/>
  <c r="M13" i="33" s="1"/>
  <c r="B12" i="36"/>
  <c r="F11" i="35"/>
  <c r="B14" i="36"/>
  <c r="E30" i="40"/>
  <c r="AC12" i="42"/>
  <c r="D14" i="43"/>
  <c r="E10" i="35"/>
  <c r="H14" i="37"/>
  <c r="T14" i="37"/>
  <c r="G15" i="37"/>
  <c r="S15" i="37"/>
  <c r="G12" i="32"/>
  <c r="F10" i="35"/>
  <c r="F14" i="33"/>
  <c r="L14" i="33" s="1"/>
  <c r="E14" i="35"/>
  <c r="AC13" i="42"/>
  <c r="F12" i="35"/>
  <c r="E24" i="40"/>
  <c r="AC10" i="42"/>
  <c r="J15" i="43"/>
  <c r="C24" i="40"/>
  <c r="T12" i="43"/>
  <c r="J14" i="43"/>
  <c r="D10" i="43"/>
  <c r="C33" i="40"/>
  <c r="E13" i="35"/>
  <c r="D15" i="35"/>
  <c r="C20" i="38"/>
  <c r="C29" i="38"/>
  <c r="G12" i="33"/>
  <c r="M21" i="33" s="1"/>
  <c r="E12" i="35"/>
  <c r="F14" i="35"/>
  <c r="E11" i="35"/>
  <c r="D11" i="36"/>
  <c r="C13" i="33"/>
  <c r="I13" i="33" s="1"/>
  <c r="I14" i="37"/>
  <c r="U14" i="37"/>
  <c r="H15" i="37"/>
  <c r="T15" i="37"/>
  <c r="D13" i="36"/>
  <c r="F13" i="36"/>
  <c r="X14" i="37"/>
  <c r="K12" i="65"/>
  <c r="T11" i="43"/>
  <c r="C11" i="34"/>
  <c r="G12" i="34"/>
  <c r="F14" i="34"/>
  <c r="C11" i="65"/>
  <c r="D15" i="36"/>
  <c r="F15" i="36"/>
  <c r="E11" i="33"/>
  <c r="K20" i="33" s="1"/>
  <c r="C31" i="40"/>
  <c r="C11" i="35"/>
  <c r="H12" i="35"/>
  <c r="C21" i="40"/>
  <c r="J11" i="43"/>
  <c r="B14" i="33"/>
  <c r="H32" i="33" s="1"/>
  <c r="J14" i="32"/>
  <c r="O12" i="43"/>
  <c r="D12" i="33"/>
  <c r="J12" i="33" s="1"/>
  <c r="E32" i="40"/>
  <c r="D14" i="33"/>
  <c r="J14" i="33" s="1"/>
  <c r="G13" i="37"/>
  <c r="L10" i="32"/>
  <c r="L14" i="40"/>
  <c r="D12" i="48"/>
  <c r="E12" i="48" s="1"/>
  <c r="T13" i="43"/>
  <c r="AZ11" i="32"/>
  <c r="T15" i="43"/>
  <c r="E11" i="34"/>
  <c r="C13" i="34"/>
  <c r="G14" i="34"/>
  <c r="E23" i="40"/>
  <c r="I12" i="32"/>
  <c r="I23" i="65"/>
  <c r="I14" i="65" s="1"/>
  <c r="L13" i="32"/>
  <c r="H10" i="35"/>
  <c r="AA11" i="37"/>
  <c r="AB11" i="37"/>
  <c r="J13" i="65"/>
  <c r="I22" i="65"/>
  <c r="T14" i="43"/>
  <c r="I24" i="65"/>
  <c r="I15" i="65" s="1"/>
  <c r="D11" i="43"/>
  <c r="C19" i="38"/>
  <c r="B24" i="65"/>
  <c r="B15" i="65" s="1"/>
  <c r="B23" i="65"/>
  <c r="B14" i="65" s="1"/>
  <c r="C28" i="38"/>
  <c r="B22" i="65"/>
  <c r="B13" i="65" s="1"/>
  <c r="D18" i="35"/>
  <c r="L12" i="40"/>
  <c r="B14" i="57"/>
  <c r="B11" i="57"/>
  <c r="B10" i="57"/>
  <c r="B15" i="57"/>
  <c r="AC14" i="42"/>
  <c r="B13" i="57"/>
  <c r="D13" i="43"/>
  <c r="O14" i="43"/>
  <c r="AT13" i="32"/>
  <c r="BC14" i="32"/>
  <c r="O10" i="43"/>
  <c r="J10" i="43"/>
  <c r="J13" i="43"/>
  <c r="G11" i="32"/>
  <c r="BB10" i="32"/>
  <c r="BC10" i="32"/>
  <c r="M10" i="37"/>
  <c r="Y10" i="37"/>
  <c r="L11" i="37"/>
  <c r="X11" i="37"/>
  <c r="K12" i="37"/>
  <c r="J13" i="37"/>
  <c r="V13" i="37"/>
  <c r="C30" i="40"/>
  <c r="J10" i="32"/>
  <c r="I13" i="32"/>
  <c r="F15" i="33"/>
  <c r="L15" i="33" s="1"/>
  <c r="E13" i="33"/>
  <c r="K13" i="33" s="1"/>
  <c r="E15" i="33"/>
  <c r="K15" i="33" s="1"/>
  <c r="B10" i="33"/>
  <c r="H10" i="33" s="1"/>
  <c r="E11" i="36"/>
  <c r="E15" i="36"/>
  <c r="C19" i="48"/>
  <c r="AE13" i="32"/>
  <c r="AI13" i="32"/>
  <c r="AM13" i="32"/>
  <c r="AP13" i="32"/>
  <c r="AQ13" i="32"/>
  <c r="AS13" i="32"/>
  <c r="AW13" i="32"/>
  <c r="D12" i="43"/>
  <c r="AV10" i="32"/>
  <c r="M11" i="32"/>
  <c r="O11" i="32"/>
  <c r="V11" i="32"/>
  <c r="Y11" i="32"/>
  <c r="AC11" i="32"/>
  <c r="AF11" i="32"/>
  <c r="AK11" i="32"/>
  <c r="AL11" i="32"/>
  <c r="AM11" i="32"/>
  <c r="AN11" i="32"/>
  <c r="AU11" i="32"/>
  <c r="F11" i="36"/>
  <c r="L12" i="32"/>
  <c r="O13" i="43"/>
  <c r="F11" i="37"/>
  <c r="E12" i="37"/>
  <c r="D13" i="37"/>
  <c r="C33" i="48"/>
  <c r="L10" i="37"/>
  <c r="X10" i="37"/>
  <c r="K11" i="37"/>
  <c r="W11" i="37"/>
  <c r="J12" i="37"/>
  <c r="I13" i="37"/>
  <c r="U13" i="37"/>
  <c r="B12" i="57"/>
  <c r="AS14" i="32"/>
  <c r="AU14" i="32"/>
  <c r="AV14" i="32"/>
  <c r="AX14" i="32"/>
  <c r="AY14" i="32"/>
  <c r="AZ14" i="32"/>
  <c r="BA14" i="32"/>
  <c r="BB14" i="32"/>
  <c r="J12" i="43"/>
  <c r="D12" i="34"/>
  <c r="O15" i="43"/>
  <c r="E14" i="33"/>
  <c r="K14" i="33" s="1"/>
  <c r="T14" i="32"/>
  <c r="Z14" i="32"/>
  <c r="AF14" i="32"/>
  <c r="C12" i="36"/>
  <c r="C28" i="48"/>
  <c r="E22" i="40"/>
  <c r="C24" i="48"/>
  <c r="K13" i="32"/>
  <c r="C14" i="36"/>
  <c r="B12" i="34"/>
  <c r="O14" i="32"/>
  <c r="U14" i="32"/>
  <c r="AD14" i="32"/>
  <c r="AJ14" i="32"/>
  <c r="AK14" i="32"/>
  <c r="AL14" i="32"/>
  <c r="AM14" i="32"/>
  <c r="AO14" i="32"/>
  <c r="AP14" i="32"/>
  <c r="AQ14" i="32"/>
  <c r="AR14" i="32"/>
  <c r="AT14" i="32"/>
  <c r="AW14" i="32"/>
  <c r="D15" i="43"/>
  <c r="R14" i="32"/>
  <c r="X14" i="32"/>
  <c r="AB14" i="32"/>
  <c r="AI14" i="32"/>
  <c r="Y14" i="32"/>
  <c r="AE14" i="32"/>
  <c r="Q14" i="32"/>
  <c r="AC14" i="32"/>
  <c r="AH14" i="32"/>
  <c r="V14" i="32"/>
  <c r="AG14" i="32"/>
  <c r="O12" i="32"/>
  <c r="BB12" i="32"/>
  <c r="P12" i="37"/>
  <c r="B14" i="37"/>
  <c r="Z14" i="37"/>
  <c r="M15" i="37"/>
  <c r="Y15" i="37"/>
  <c r="B15" i="36"/>
  <c r="G15" i="36" s="1"/>
  <c r="D11" i="34"/>
  <c r="AN14" i="32"/>
  <c r="C31" i="38"/>
  <c r="C23" i="48"/>
  <c r="B13" i="36"/>
  <c r="G13" i="36" s="1"/>
  <c r="G15" i="33"/>
  <c r="M24" i="33" s="1"/>
  <c r="Q15" i="37"/>
  <c r="M13" i="65"/>
  <c r="E29" i="48"/>
  <c r="C22" i="38"/>
  <c r="O13" i="37"/>
  <c r="N14" i="37"/>
  <c r="AB14" i="37"/>
  <c r="C32" i="48"/>
  <c r="T10" i="43"/>
  <c r="K15" i="65"/>
  <c r="E20" i="48"/>
  <c r="O11" i="43"/>
  <c r="B11" i="34"/>
  <c r="E14" i="34"/>
  <c r="D15" i="33"/>
  <c r="J15" i="33" s="1"/>
  <c r="B14" i="35"/>
  <c r="C10" i="37"/>
  <c r="O10" i="37"/>
  <c r="B11" i="37"/>
  <c r="N11" i="37"/>
  <c r="Z11" i="37"/>
  <c r="M12" i="37"/>
  <c r="E12" i="36"/>
  <c r="AJ13" i="32"/>
  <c r="C10" i="34"/>
  <c r="G11" i="34"/>
  <c r="F13" i="34"/>
  <c r="P14" i="65"/>
  <c r="E28" i="40"/>
  <c r="D13" i="48"/>
  <c r="E13" i="48" s="1"/>
  <c r="E10" i="40"/>
  <c r="P12" i="32"/>
  <c r="X12" i="32"/>
  <c r="F11" i="34"/>
  <c r="D13" i="34"/>
  <c r="J10" i="37"/>
  <c r="V10" i="37"/>
  <c r="I11" i="37"/>
  <c r="U11" i="37"/>
  <c r="H12" i="37"/>
  <c r="S13" i="37"/>
  <c r="F14" i="37"/>
  <c r="R14" i="37"/>
  <c r="E15" i="37"/>
  <c r="AB12" i="37"/>
  <c r="E14" i="36"/>
  <c r="C12" i="35"/>
  <c r="H13" i="35"/>
  <c r="B10" i="37"/>
  <c r="N10" i="37"/>
  <c r="Z10" i="37"/>
  <c r="M11" i="37"/>
  <c r="Y11" i="37"/>
  <c r="L12" i="37"/>
  <c r="K13" i="37"/>
  <c r="W13" i="37"/>
  <c r="J14" i="37"/>
  <c r="V14" i="37"/>
  <c r="I15" i="37"/>
  <c r="U15" i="37"/>
  <c r="C22" i="40"/>
  <c r="D10" i="34"/>
  <c r="F12" i="36"/>
  <c r="AA14" i="37"/>
  <c r="D14" i="48"/>
  <c r="E14" i="48" s="1"/>
  <c r="H10" i="37"/>
  <c r="T10" i="37"/>
  <c r="G11" i="37"/>
  <c r="S11" i="37"/>
  <c r="F12" i="37"/>
  <c r="E13" i="37"/>
  <c r="Q13" i="37"/>
  <c r="D14" i="37"/>
  <c r="P14" i="37"/>
  <c r="C15" i="37"/>
  <c r="C20" i="48"/>
  <c r="D10" i="48"/>
  <c r="E10" i="48" s="1"/>
  <c r="B12" i="35"/>
  <c r="F14" i="36"/>
  <c r="C12" i="33"/>
  <c r="I12" i="33" s="1"/>
  <c r="C13" i="35"/>
  <c r="G13" i="35" s="1"/>
  <c r="H14" i="35"/>
  <c r="J19" i="33"/>
  <c r="E12" i="34"/>
  <c r="C14" i="34"/>
  <c r="C14" i="35"/>
  <c r="L13" i="40"/>
  <c r="E13" i="40"/>
  <c r="P14" i="32"/>
  <c r="G11" i="33"/>
  <c r="M11" i="33" s="1"/>
  <c r="L28" i="33"/>
  <c r="E19" i="40"/>
  <c r="F10" i="32"/>
  <c r="BB11" i="32"/>
  <c r="I19" i="33"/>
  <c r="I28" i="33"/>
  <c r="D10" i="37"/>
  <c r="P10" i="37"/>
  <c r="C11" i="37"/>
  <c r="Z12" i="37"/>
  <c r="M13" i="37"/>
  <c r="C15" i="66"/>
  <c r="B11" i="66"/>
  <c r="I12" i="66"/>
  <c r="K13" i="66"/>
  <c r="E12" i="66"/>
  <c r="I14" i="66"/>
  <c r="D15" i="48"/>
  <c r="E15" i="48" s="1"/>
  <c r="C29" i="48"/>
  <c r="J28" i="33"/>
  <c r="L20" i="33"/>
  <c r="F14" i="66"/>
  <c r="M15" i="66"/>
  <c r="L11" i="66"/>
  <c r="I15" i="66"/>
  <c r="H11" i="66"/>
  <c r="L13" i="66"/>
  <c r="I13" i="66"/>
  <c r="P14" i="66"/>
  <c r="H12" i="66"/>
  <c r="L14" i="66"/>
  <c r="B12" i="66"/>
  <c r="O12" i="66"/>
  <c r="G10" i="37"/>
  <c r="P13" i="37"/>
  <c r="O14" i="37"/>
  <c r="B15" i="37"/>
  <c r="Z15" i="37"/>
  <c r="L12" i="66"/>
  <c r="D14" i="66"/>
  <c r="K15" i="66"/>
  <c r="O13" i="66"/>
  <c r="E11" i="66"/>
  <c r="C12" i="66"/>
  <c r="O15" i="37"/>
  <c r="O11" i="66"/>
  <c r="G13" i="66"/>
  <c r="N14" i="66"/>
  <c r="C13" i="66"/>
  <c r="G15" i="66"/>
  <c r="F11" i="66"/>
  <c r="C22" i="48"/>
  <c r="C30" i="48"/>
  <c r="J11" i="32"/>
  <c r="F14" i="32"/>
  <c r="D15" i="66"/>
  <c r="C11" i="66"/>
  <c r="J12" i="66"/>
  <c r="B14" i="66"/>
  <c r="F12" i="66"/>
  <c r="J14" i="66"/>
  <c r="N12" i="66"/>
  <c r="H10" i="32"/>
  <c r="G14" i="32"/>
  <c r="G14" i="33"/>
  <c r="M14" i="33" s="1"/>
  <c r="AB10" i="37"/>
  <c r="G14" i="66"/>
  <c r="N15" i="66"/>
  <c r="M11" i="66"/>
  <c r="J15" i="66"/>
  <c r="I11" i="66"/>
  <c r="M13" i="66"/>
  <c r="P15" i="66"/>
  <c r="M12" i="32"/>
  <c r="Y12" i="32"/>
  <c r="AA12" i="32"/>
  <c r="AM12" i="32"/>
  <c r="AY12" i="32"/>
  <c r="BA12" i="32"/>
  <c r="C30" i="38"/>
  <c r="J13" i="66"/>
  <c r="B15" i="66"/>
  <c r="K11" i="66"/>
  <c r="M14" i="66"/>
  <c r="E15" i="66"/>
  <c r="P12" i="66"/>
  <c r="E13" i="66"/>
  <c r="F13" i="32"/>
  <c r="O13" i="32"/>
  <c r="S13" i="32"/>
  <c r="T13" i="32"/>
  <c r="V13" i="32"/>
  <c r="AA13" i="32"/>
  <c r="AC13" i="32"/>
  <c r="AF13" i="32"/>
  <c r="AG13" i="32"/>
  <c r="AH13" i="32"/>
  <c r="AK13" i="32"/>
  <c r="AL13" i="32"/>
  <c r="AO13" i="32"/>
  <c r="AR13" i="32"/>
  <c r="AU13" i="32"/>
  <c r="AV13" i="32"/>
  <c r="AX13" i="32"/>
  <c r="AY13" i="32"/>
  <c r="BA13" i="32"/>
  <c r="BB13" i="32"/>
  <c r="BC13" i="32"/>
  <c r="B12" i="33"/>
  <c r="H12" i="33" s="1"/>
  <c r="F10" i="37"/>
  <c r="R10" i="37"/>
  <c r="D12" i="37"/>
  <c r="C13" i="37"/>
  <c r="M12" i="66"/>
  <c r="E14" i="66"/>
  <c r="L15" i="66"/>
  <c r="P13" i="66"/>
  <c r="H15" i="66"/>
  <c r="D12" i="66"/>
  <c r="C31" i="48"/>
  <c r="G10" i="33"/>
  <c r="M10" i="33" s="1"/>
  <c r="L31" i="33"/>
  <c r="AA13" i="37"/>
  <c r="AB13" i="37"/>
  <c r="C21" i="38"/>
  <c r="P11" i="66"/>
  <c r="H13" i="66"/>
  <c r="O14" i="66"/>
  <c r="D13" i="66"/>
  <c r="K14" i="66"/>
  <c r="G11" i="66"/>
  <c r="M22" i="33"/>
  <c r="E10" i="34"/>
  <c r="C12" i="34"/>
  <c r="G13" i="34"/>
  <c r="B10" i="35"/>
  <c r="D11" i="66"/>
  <c r="K12" i="66"/>
  <c r="C14" i="66"/>
  <c r="G12" i="66"/>
  <c r="N13" i="66"/>
  <c r="H14" i="66"/>
  <c r="F12" i="32"/>
  <c r="J12" i="32"/>
  <c r="B14" i="32"/>
  <c r="D32" i="32" s="1"/>
  <c r="M10" i="32"/>
  <c r="Q10" i="32"/>
  <c r="R10" i="32"/>
  <c r="S10" i="32"/>
  <c r="X10" i="32"/>
  <c r="Y10" i="32"/>
  <c r="AB10" i="32"/>
  <c r="AC10" i="32"/>
  <c r="AE10" i="32"/>
  <c r="AF10" i="32"/>
  <c r="AG10" i="32"/>
  <c r="AH10" i="32"/>
  <c r="AJ10" i="32"/>
  <c r="AK10" i="32"/>
  <c r="AR10" i="32"/>
  <c r="AT10" i="32"/>
  <c r="AU10" i="32"/>
  <c r="AX10" i="32"/>
  <c r="AY10" i="32"/>
  <c r="F10" i="34"/>
  <c r="B14" i="34"/>
  <c r="C10" i="35"/>
  <c r="H11" i="35"/>
  <c r="B11" i="35"/>
  <c r="AB15" i="37"/>
  <c r="O15" i="66"/>
  <c r="N11" i="66"/>
  <c r="F13" i="66"/>
  <c r="J11" i="66"/>
  <c r="B13" i="66"/>
  <c r="F15" i="66"/>
  <c r="C21" i="48"/>
  <c r="F10" i="63"/>
  <c r="R10" i="63"/>
  <c r="C10" i="63"/>
  <c r="O10" i="63"/>
  <c r="X15" i="63"/>
  <c r="F11" i="63"/>
  <c r="H15" i="63"/>
  <c r="M15" i="63"/>
  <c r="R12" i="63"/>
  <c r="X10" i="63"/>
  <c r="L10" i="63"/>
  <c r="L14" i="63"/>
  <c r="B11" i="63"/>
  <c r="F15" i="63"/>
  <c r="N11" i="63"/>
  <c r="N14" i="63"/>
  <c r="C14" i="63"/>
  <c r="W15" i="63"/>
  <c r="P11" i="63"/>
  <c r="L15" i="63"/>
  <c r="E11" i="63"/>
  <c r="I14" i="63"/>
  <c r="J11" i="63"/>
  <c r="Q15" i="63"/>
  <c r="O11" i="63"/>
  <c r="C11" i="63"/>
  <c r="X12" i="63"/>
  <c r="R14" i="63"/>
  <c r="N12" i="63"/>
  <c r="T13" i="63"/>
  <c r="N15" i="63"/>
  <c r="H14" i="63"/>
  <c r="L13" i="63"/>
  <c r="K13" i="63"/>
  <c r="U13" i="63"/>
  <c r="J13" i="63"/>
  <c r="Q14" i="63"/>
  <c r="E12" i="63"/>
  <c r="Q12" i="63"/>
  <c r="W12" i="63"/>
  <c r="L12" i="63"/>
  <c r="K12" i="63"/>
  <c r="U12" i="63"/>
  <c r="F14" i="63"/>
  <c r="Q11" i="63"/>
  <c r="B14" i="63"/>
  <c r="Y12" i="63"/>
  <c r="T12" i="63"/>
  <c r="T11" i="63"/>
  <c r="M13" i="63"/>
  <c r="I13" i="63"/>
  <c r="Q13" i="63"/>
  <c r="X11" i="63"/>
  <c r="W11" i="63"/>
  <c r="I12" i="63"/>
  <c r="R13" i="63"/>
  <c r="E15" i="63"/>
  <c r="E13" i="63"/>
  <c r="D12" i="63"/>
  <c r="Y11" i="63"/>
  <c r="J15" i="63"/>
  <c r="B15" i="63"/>
  <c r="Y15" i="63"/>
  <c r="L11" i="63"/>
  <c r="K11" i="63"/>
  <c r="U11" i="63"/>
  <c r="F13" i="63"/>
  <c r="E14" i="63"/>
  <c r="H12" i="63"/>
  <c r="G11" i="63"/>
  <c r="D11" i="63"/>
  <c r="S11" i="63"/>
  <c r="C15" i="63"/>
  <c r="W10" i="63"/>
  <c r="I11" i="63"/>
  <c r="H13" i="63"/>
  <c r="M11" i="63"/>
  <c r="T15" i="63"/>
  <c r="P15" i="63"/>
  <c r="T14" i="63"/>
  <c r="O14" i="63"/>
  <c r="Y14" i="63"/>
  <c r="K10" i="63"/>
  <c r="U10" i="63"/>
  <c r="F12" i="63"/>
  <c r="M12" i="63"/>
  <c r="O15" i="63"/>
  <c r="P14" i="63"/>
  <c r="M14" i="63"/>
  <c r="H11" i="63"/>
  <c r="V15" i="63"/>
  <c r="I10" i="63"/>
  <c r="R11" i="63"/>
  <c r="V14" i="63"/>
  <c r="S13" i="63"/>
  <c r="P13" i="63"/>
  <c r="V13" i="63"/>
  <c r="O13" i="63"/>
  <c r="K15" i="63"/>
  <c r="U15" i="63"/>
  <c r="S15" i="63"/>
  <c r="D15" i="63"/>
  <c r="Y13" i="63"/>
  <c r="V12" i="63"/>
  <c r="S12" i="63"/>
  <c r="C13" i="63"/>
  <c r="X14" i="63"/>
  <c r="W14" i="63"/>
  <c r="I15" i="63"/>
  <c r="G15" i="63"/>
  <c r="D14" i="63"/>
  <c r="D13" i="63"/>
  <c r="B12" i="63"/>
  <c r="V11" i="63"/>
  <c r="N13" i="63"/>
  <c r="O12" i="63"/>
  <c r="K14" i="63"/>
  <c r="U14" i="63"/>
  <c r="S14" i="63"/>
  <c r="G13" i="63"/>
  <c r="G12" i="63"/>
  <c r="P12" i="63"/>
  <c r="C12" i="63"/>
  <c r="X13" i="63"/>
  <c r="W13" i="63"/>
  <c r="R15" i="63"/>
  <c r="G14" i="63"/>
  <c r="J12" i="63"/>
  <c r="B13" i="63"/>
  <c r="J14" i="63"/>
  <c r="B12" i="65"/>
  <c r="Q15" i="65"/>
  <c r="I13" i="65"/>
  <c r="N12" i="65"/>
  <c r="D14" i="65"/>
  <c r="F12" i="65"/>
  <c r="H12" i="65"/>
  <c r="F14" i="65"/>
  <c r="N13" i="65"/>
  <c r="L15" i="65"/>
  <c r="O14" i="65"/>
  <c r="J11" i="65"/>
  <c r="E12" i="65"/>
  <c r="Q11" i="65"/>
  <c r="K11" i="65"/>
  <c r="C13" i="65"/>
  <c r="M15" i="65"/>
  <c r="E14" i="65"/>
  <c r="O11" i="65"/>
  <c r="P11" i="65"/>
  <c r="M12" i="65"/>
  <c r="H13" i="65"/>
  <c r="I11" i="65"/>
  <c r="E11" i="65"/>
  <c r="F11" i="65"/>
  <c r="J14" i="65"/>
  <c r="O12" i="65"/>
  <c r="K13" i="65"/>
  <c r="C14" i="65"/>
  <c r="J15" i="65"/>
  <c r="L12" i="65"/>
  <c r="L13" i="65"/>
  <c r="P15" i="65"/>
  <c r="G11" i="65"/>
  <c r="L14" i="65"/>
  <c r="B11" i="65"/>
  <c r="F15" i="65"/>
  <c r="F13" i="65"/>
  <c r="N14" i="65"/>
  <c r="H11" i="65"/>
  <c r="C15" i="65"/>
  <c r="I12" i="65"/>
  <c r="G15" i="65"/>
  <c r="Q13" i="65"/>
  <c r="P10" i="65"/>
  <c r="K14" i="65"/>
  <c r="G14" i="65"/>
  <c r="M11" i="65"/>
  <c r="D12" i="65"/>
  <c r="E10" i="65"/>
  <c r="N11" i="65"/>
  <c r="D15" i="65"/>
  <c r="K10" i="65"/>
  <c r="P13" i="65"/>
  <c r="D13" i="65"/>
  <c r="H14" i="65"/>
  <c r="M14" i="65"/>
  <c r="L11" i="65"/>
  <c r="O15" i="65"/>
  <c r="E13" i="65"/>
  <c r="D10" i="65"/>
  <c r="Q10" i="65"/>
  <c r="P12" i="65"/>
  <c r="C12" i="65"/>
  <c r="H15" i="65"/>
  <c r="J12" i="65"/>
  <c r="C24" i="38"/>
  <c r="C33" i="38"/>
  <c r="B12" i="32"/>
  <c r="D12" i="32" s="1"/>
  <c r="E21" i="32"/>
  <c r="B13" i="33"/>
  <c r="B15" i="33"/>
  <c r="H15" i="33" s="1"/>
  <c r="H29" i="33"/>
  <c r="O11" i="37"/>
  <c r="B12" i="37"/>
  <c r="N12" i="37"/>
  <c r="Y13" i="37"/>
  <c r="L14" i="37"/>
  <c r="K15" i="37"/>
  <c r="W15" i="37"/>
  <c r="K10" i="32"/>
  <c r="B11" i="32"/>
  <c r="D20" i="32" s="1"/>
  <c r="C11" i="33"/>
  <c r="I20" i="33" s="1"/>
  <c r="I22" i="33"/>
  <c r="C15" i="33"/>
  <c r="I15" i="33" s="1"/>
  <c r="E30" i="32"/>
  <c r="E12" i="32"/>
  <c r="D11" i="33"/>
  <c r="J11" i="33" s="1"/>
  <c r="D13" i="33"/>
  <c r="J22" i="33" s="1"/>
  <c r="I32" i="33"/>
  <c r="I14" i="33"/>
  <c r="B13" i="35"/>
  <c r="B15" i="32"/>
  <c r="D33" i="32" s="1"/>
  <c r="C10" i="32"/>
  <c r="E10" i="32" s="1"/>
  <c r="C11" i="32"/>
  <c r="E11" i="32" s="1"/>
  <c r="Z12" i="32"/>
  <c r="AE12" i="32"/>
  <c r="AG12" i="32"/>
  <c r="AH12" i="32"/>
  <c r="AR12" i="32"/>
  <c r="H20" i="33"/>
  <c r="E12" i="33"/>
  <c r="K12" i="33" s="1"/>
  <c r="K28" i="33"/>
  <c r="K19" i="33"/>
  <c r="C14" i="32"/>
  <c r="E14" i="32" s="1"/>
  <c r="E13" i="34"/>
  <c r="D14" i="34"/>
  <c r="R11" i="37"/>
  <c r="AA10" i="37"/>
  <c r="H11" i="32"/>
  <c r="N10" i="32"/>
  <c r="O10" i="32"/>
  <c r="P10" i="32"/>
  <c r="T10" i="32"/>
  <c r="V10" i="32"/>
  <c r="W10" i="32"/>
  <c r="Z10" i="32"/>
  <c r="AA10" i="32"/>
  <c r="AD10" i="32"/>
  <c r="AI10" i="32"/>
  <c r="AL10" i="32"/>
  <c r="AM10" i="32"/>
  <c r="AN10" i="32"/>
  <c r="AO10" i="32"/>
  <c r="AP10" i="32"/>
  <c r="AQ10" i="32"/>
  <c r="AS10" i="32"/>
  <c r="AW10" i="32"/>
  <c r="AZ10" i="32"/>
  <c r="BA10" i="32"/>
  <c r="B10" i="34"/>
  <c r="G10" i="34"/>
  <c r="F12" i="34"/>
  <c r="S10" i="37"/>
  <c r="G10" i="32"/>
  <c r="N11" i="32"/>
  <c r="P11" i="32"/>
  <c r="Q11" i="32"/>
  <c r="R11" i="32"/>
  <c r="S11" i="32"/>
  <c r="T11" i="32"/>
  <c r="U11" i="32"/>
  <c r="W11" i="32"/>
  <c r="Z11" i="32"/>
  <c r="AA11" i="32"/>
  <c r="AB11" i="32"/>
  <c r="AD11" i="32"/>
  <c r="AE11" i="32"/>
  <c r="AG11" i="32"/>
  <c r="AH11" i="32"/>
  <c r="AI11" i="32"/>
  <c r="AO11" i="32"/>
  <c r="AP11" i="32"/>
  <c r="AQ11" i="32"/>
  <c r="AR11" i="32"/>
  <c r="AS11" i="32"/>
  <c r="AT11" i="32"/>
  <c r="AW11" i="32"/>
  <c r="AX11" i="32"/>
  <c r="AY11" i="32"/>
  <c r="BA11" i="32"/>
  <c r="BC11" i="32"/>
  <c r="F12" i="33"/>
  <c r="L12" i="33" s="1"/>
  <c r="L19" i="33"/>
  <c r="AA12" i="37"/>
  <c r="C13" i="32"/>
  <c r="H14" i="32"/>
  <c r="N14" i="32"/>
  <c r="S14" i="32"/>
  <c r="W14" i="32"/>
  <c r="AA15" i="37"/>
  <c r="J13" i="32"/>
  <c r="N13" i="32"/>
  <c r="E10" i="37"/>
  <c r="Q10" i="37"/>
  <c r="D11" i="37"/>
  <c r="P11" i="37"/>
  <c r="O12" i="37"/>
  <c r="B13" i="37"/>
  <c r="N13" i="37"/>
  <c r="Z13" i="37"/>
  <c r="M14" i="37"/>
  <c r="Y14" i="37"/>
  <c r="L15" i="37"/>
  <c r="X15" i="37"/>
  <c r="AZ12" i="32"/>
  <c r="B13" i="34"/>
  <c r="L22" i="33"/>
  <c r="I10" i="37"/>
  <c r="U10" i="37"/>
  <c r="E14" i="37"/>
  <c r="Q14" i="37"/>
  <c r="D15" i="37"/>
  <c r="P15" i="37"/>
  <c r="K10" i="37"/>
  <c r="W10" i="37"/>
  <c r="J11" i="37"/>
  <c r="V11" i="37"/>
  <c r="I12" i="37"/>
  <c r="H13" i="37"/>
  <c r="T13" i="37"/>
  <c r="G14" i="37"/>
  <c r="F15" i="37"/>
  <c r="R15" i="37"/>
  <c r="E11" i="37"/>
  <c r="Q11" i="37"/>
  <c r="T11" i="37"/>
  <c r="H11" i="37"/>
  <c r="C12" i="37"/>
  <c r="G12" i="37"/>
  <c r="F13" i="37"/>
  <c r="R13" i="37"/>
  <c r="B11" i="36"/>
  <c r="G11" i="36" s="1"/>
  <c r="B10" i="36"/>
  <c r="G10" i="36" s="1"/>
  <c r="B10" i="32"/>
  <c r="D10" i="32" s="1"/>
  <c r="N12" i="32"/>
  <c r="Q12" i="32"/>
  <c r="R12" i="32"/>
  <c r="S12" i="32"/>
  <c r="T12" i="32"/>
  <c r="U12" i="32"/>
  <c r="V12" i="32"/>
  <c r="W12" i="32"/>
  <c r="AB12" i="32"/>
  <c r="AC12" i="32"/>
  <c r="AD12" i="32"/>
  <c r="AF12" i="32"/>
  <c r="AI12" i="32"/>
  <c r="AJ12" i="32"/>
  <c r="AK12" i="32"/>
  <c r="AL12" i="32"/>
  <c r="AN12" i="32"/>
  <c r="AO12" i="32"/>
  <c r="AP12" i="32"/>
  <c r="AQ12" i="32"/>
  <c r="AS12" i="32"/>
  <c r="AT12" i="32"/>
  <c r="AU12" i="32"/>
  <c r="AV12" i="32"/>
  <c r="AW12" i="32"/>
  <c r="AX12" i="32"/>
  <c r="BC12" i="32"/>
  <c r="M13" i="32"/>
  <c r="Q13" i="32"/>
  <c r="R13" i="32"/>
  <c r="U13" i="32"/>
  <c r="W13" i="32"/>
  <c r="X13" i="32"/>
  <c r="Y13" i="32"/>
  <c r="Z13" i="32"/>
  <c r="AD13" i="32"/>
  <c r="M14" i="32"/>
  <c r="AA14" i="32"/>
  <c r="K11" i="32"/>
  <c r="K12" i="32"/>
  <c r="L11" i="32"/>
  <c r="U10" i="32"/>
  <c r="X11" i="32"/>
  <c r="AV11" i="32"/>
  <c r="AJ11" i="32"/>
  <c r="H12" i="32"/>
  <c r="L14" i="32"/>
  <c r="AZ13" i="32"/>
  <c r="AN13" i="32"/>
  <c r="AB13" i="32"/>
  <c r="P13" i="32"/>
  <c r="I11" i="32"/>
  <c r="G13" i="32"/>
  <c r="C15" i="32"/>
  <c r="E33" i="32" s="1"/>
  <c r="F11" i="32"/>
  <c r="I14" i="32"/>
  <c r="I10" i="32"/>
  <c r="B13" i="32"/>
  <c r="D13" i="32" s="1"/>
  <c r="B14" i="31"/>
  <c r="I14" i="31" s="1"/>
  <c r="B12" i="31"/>
  <c r="I12" i="31" s="1"/>
  <c r="B10" i="31"/>
  <c r="I10" i="31" s="1"/>
  <c r="Q33" i="30"/>
  <c r="Q32" i="30"/>
  <c r="Q31" i="30"/>
  <c r="Q30" i="30"/>
  <c r="Q29" i="30"/>
  <c r="Q28" i="30"/>
  <c r="Q24" i="30"/>
  <c r="Q23" i="30"/>
  <c r="Q22" i="30"/>
  <c r="Q21" i="30"/>
  <c r="Q20" i="30"/>
  <c r="Q19" i="30"/>
  <c r="P33" i="30"/>
  <c r="P32" i="30"/>
  <c r="P31" i="30"/>
  <c r="P30" i="30"/>
  <c r="P29" i="30"/>
  <c r="P28" i="30"/>
  <c r="P24" i="30"/>
  <c r="P23" i="30"/>
  <c r="P22" i="30"/>
  <c r="P21" i="30"/>
  <c r="P20" i="30"/>
  <c r="P19" i="30"/>
  <c r="O33" i="30"/>
  <c r="O32" i="30"/>
  <c r="O31" i="30"/>
  <c r="O30" i="30"/>
  <c r="O29" i="30"/>
  <c r="O28" i="30"/>
  <c r="O24" i="30"/>
  <c r="O23" i="30"/>
  <c r="O22" i="30"/>
  <c r="O21" i="30"/>
  <c r="O20" i="30"/>
  <c r="O19" i="30"/>
  <c r="N33" i="30"/>
  <c r="N32" i="30"/>
  <c r="N31" i="30"/>
  <c r="N30" i="30"/>
  <c r="N29" i="30"/>
  <c r="N28" i="30"/>
  <c r="N24" i="30"/>
  <c r="N23" i="30"/>
  <c r="N22" i="30"/>
  <c r="N21" i="30"/>
  <c r="N20" i="30"/>
  <c r="N19" i="30"/>
  <c r="M33" i="30"/>
  <c r="M32" i="30"/>
  <c r="M31" i="30"/>
  <c r="M30" i="30"/>
  <c r="M29" i="30"/>
  <c r="M28" i="30"/>
  <c r="M24" i="30"/>
  <c r="M23" i="30"/>
  <c r="M22" i="30"/>
  <c r="M21" i="30"/>
  <c r="M20" i="30"/>
  <c r="M19" i="30"/>
  <c r="L33" i="30"/>
  <c r="L32" i="30"/>
  <c r="L31" i="30"/>
  <c r="L30" i="30"/>
  <c r="L29" i="30"/>
  <c r="L28" i="30"/>
  <c r="L24" i="30"/>
  <c r="L23" i="30"/>
  <c r="L22" i="30"/>
  <c r="L21" i="30"/>
  <c r="L20" i="30"/>
  <c r="L19" i="30"/>
  <c r="K33" i="30"/>
  <c r="K32" i="30"/>
  <c r="K31" i="30"/>
  <c r="K30" i="30"/>
  <c r="K29" i="30"/>
  <c r="K28" i="30"/>
  <c r="K24" i="30"/>
  <c r="K23" i="30"/>
  <c r="K22" i="30"/>
  <c r="K21" i="30"/>
  <c r="K20" i="30"/>
  <c r="K19" i="30"/>
  <c r="J33" i="30"/>
  <c r="J32" i="30"/>
  <c r="J31" i="30"/>
  <c r="J30" i="30"/>
  <c r="J29" i="30"/>
  <c r="J28" i="30"/>
  <c r="J24" i="30"/>
  <c r="J23" i="30"/>
  <c r="J22" i="30"/>
  <c r="J21" i="30"/>
  <c r="J20" i="30"/>
  <c r="J19" i="30"/>
  <c r="I33" i="30"/>
  <c r="I32" i="30"/>
  <c r="I31" i="30"/>
  <c r="I30" i="30"/>
  <c r="I29" i="30"/>
  <c r="I28" i="30"/>
  <c r="I24" i="30"/>
  <c r="I23" i="30"/>
  <c r="I22" i="30"/>
  <c r="I21" i="30"/>
  <c r="I20" i="30"/>
  <c r="I19" i="30"/>
  <c r="H33" i="30"/>
  <c r="H32" i="30"/>
  <c r="H31" i="30"/>
  <c r="H30" i="30"/>
  <c r="H29" i="30"/>
  <c r="H28" i="30"/>
  <c r="H24" i="30"/>
  <c r="H23" i="30"/>
  <c r="H22" i="30"/>
  <c r="H21" i="30"/>
  <c r="H20" i="30"/>
  <c r="H19" i="30"/>
  <c r="G33" i="30"/>
  <c r="G32" i="30"/>
  <c r="G31" i="30"/>
  <c r="G30" i="30"/>
  <c r="G29" i="30"/>
  <c r="G28" i="30"/>
  <c r="G24" i="30"/>
  <c r="G23" i="30"/>
  <c r="G22" i="30"/>
  <c r="G21" i="30"/>
  <c r="G20" i="30"/>
  <c r="G19" i="30"/>
  <c r="F33" i="30"/>
  <c r="F32" i="30"/>
  <c r="F31" i="30"/>
  <c r="F30" i="30"/>
  <c r="F29" i="30"/>
  <c r="F28" i="30"/>
  <c r="F24" i="30"/>
  <c r="F23" i="30"/>
  <c r="F22" i="30"/>
  <c r="F21" i="30"/>
  <c r="F20" i="30"/>
  <c r="F19" i="30"/>
  <c r="E33" i="30"/>
  <c r="D33" i="30"/>
  <c r="C33" i="30"/>
  <c r="B33" i="30"/>
  <c r="E32" i="30"/>
  <c r="D32" i="30"/>
  <c r="C32" i="30"/>
  <c r="B32" i="30"/>
  <c r="E31" i="30"/>
  <c r="D31" i="30"/>
  <c r="C31" i="30"/>
  <c r="B31" i="30"/>
  <c r="E30" i="30"/>
  <c r="D30" i="30"/>
  <c r="C30" i="30"/>
  <c r="B30" i="30"/>
  <c r="E29" i="30"/>
  <c r="D29" i="30"/>
  <c r="C29" i="30"/>
  <c r="B29" i="30"/>
  <c r="E28" i="30"/>
  <c r="D28" i="30"/>
  <c r="C28" i="30"/>
  <c r="B28" i="30"/>
  <c r="E24" i="30"/>
  <c r="D24" i="30"/>
  <c r="C24" i="30"/>
  <c r="B24" i="30"/>
  <c r="E23" i="30"/>
  <c r="D23" i="30"/>
  <c r="D14" i="30" s="1"/>
  <c r="C23" i="30"/>
  <c r="B23" i="30"/>
  <c r="E22" i="30"/>
  <c r="D22" i="30"/>
  <c r="D13" i="30" s="1"/>
  <c r="C22" i="30"/>
  <c r="C13" i="30" s="1"/>
  <c r="B22" i="30"/>
  <c r="E21" i="30"/>
  <c r="D21" i="30"/>
  <c r="C21" i="30"/>
  <c r="B21" i="30"/>
  <c r="B12" i="30" s="1"/>
  <c r="E20" i="30"/>
  <c r="E11" i="30" s="1"/>
  <c r="D20" i="30"/>
  <c r="D11" i="30" s="1"/>
  <c r="C20" i="30"/>
  <c r="B20" i="30"/>
  <c r="E19" i="30"/>
  <c r="E10" i="30" s="1"/>
  <c r="D19" i="30"/>
  <c r="D10" i="30" s="1"/>
  <c r="C19" i="30"/>
  <c r="C10" i="30" s="1"/>
  <c r="B19" i="30"/>
  <c r="B10" i="30" s="1"/>
  <c r="AC33" i="29"/>
  <c r="AC32" i="29"/>
  <c r="AC31" i="29"/>
  <c r="AC30" i="29"/>
  <c r="AC29" i="29"/>
  <c r="AC28" i="29"/>
  <c r="AC24" i="29"/>
  <c r="AC23" i="29"/>
  <c r="AC22" i="29"/>
  <c r="AC21" i="29"/>
  <c r="AC20" i="29"/>
  <c r="AC19" i="29"/>
  <c r="AB33" i="29"/>
  <c r="AB32" i="29"/>
  <c r="AB31" i="29"/>
  <c r="AB30" i="29"/>
  <c r="AB29" i="29"/>
  <c r="AB28" i="29"/>
  <c r="AB24" i="29"/>
  <c r="AB23" i="29"/>
  <c r="AB22" i="29"/>
  <c r="AB21" i="29"/>
  <c r="AB20" i="29"/>
  <c r="AB19" i="29"/>
  <c r="AA33" i="29"/>
  <c r="AA32" i="29"/>
  <c r="AA31" i="29"/>
  <c r="AA30" i="29"/>
  <c r="AA29" i="29"/>
  <c r="AA28" i="29"/>
  <c r="AA24" i="29"/>
  <c r="AA23" i="29"/>
  <c r="AA22" i="29"/>
  <c r="AA21" i="29"/>
  <c r="AA20" i="29"/>
  <c r="AA19" i="29"/>
  <c r="Z33" i="29"/>
  <c r="Z32" i="29"/>
  <c r="Z31" i="29"/>
  <c r="Z30" i="29"/>
  <c r="Z29" i="29"/>
  <c r="Z28" i="29"/>
  <c r="Z24" i="29"/>
  <c r="Z23" i="29"/>
  <c r="Z22" i="29"/>
  <c r="Z21" i="29"/>
  <c r="Z20" i="29"/>
  <c r="Z19" i="29"/>
  <c r="Y33" i="29"/>
  <c r="Y32" i="29"/>
  <c r="Y31" i="29"/>
  <c r="Y30" i="29"/>
  <c r="Y29" i="29"/>
  <c r="Y28" i="29"/>
  <c r="Y24" i="29"/>
  <c r="Y23" i="29"/>
  <c r="Y22" i="29"/>
  <c r="Y21" i="29"/>
  <c r="Y20" i="29"/>
  <c r="Y19" i="29"/>
  <c r="X33" i="29"/>
  <c r="X32" i="29"/>
  <c r="X31" i="29"/>
  <c r="X30" i="29"/>
  <c r="X29" i="29"/>
  <c r="X28" i="29"/>
  <c r="X24" i="29"/>
  <c r="X23" i="29"/>
  <c r="X22" i="29"/>
  <c r="X21" i="29"/>
  <c r="X20" i="29"/>
  <c r="X19" i="29"/>
  <c r="W33" i="29"/>
  <c r="W32" i="29"/>
  <c r="W31" i="29"/>
  <c r="W30" i="29"/>
  <c r="W29" i="29"/>
  <c r="W28" i="29"/>
  <c r="W24" i="29"/>
  <c r="W23" i="29"/>
  <c r="W22" i="29"/>
  <c r="W21" i="29"/>
  <c r="W20" i="29"/>
  <c r="W19" i="29"/>
  <c r="V33" i="29"/>
  <c r="U33" i="29"/>
  <c r="T33" i="29"/>
  <c r="S33" i="29"/>
  <c r="R33" i="29"/>
  <c r="Q33" i="29"/>
  <c r="P33" i="29"/>
  <c r="O33" i="29"/>
  <c r="N33" i="29"/>
  <c r="M33" i="29"/>
  <c r="L33" i="29"/>
  <c r="K33" i="29"/>
  <c r="J33" i="29"/>
  <c r="I33" i="29"/>
  <c r="H33" i="29"/>
  <c r="G33" i="29"/>
  <c r="F33" i="29"/>
  <c r="E33" i="29"/>
  <c r="D33" i="29"/>
  <c r="C33" i="29"/>
  <c r="B33" i="29"/>
  <c r="V32" i="29"/>
  <c r="U32" i="29"/>
  <c r="T32" i="29"/>
  <c r="S32" i="29"/>
  <c r="R32" i="29"/>
  <c r="Q32" i="29"/>
  <c r="P32" i="29"/>
  <c r="O32" i="29"/>
  <c r="N32" i="29"/>
  <c r="M32" i="29"/>
  <c r="L32" i="29"/>
  <c r="K32" i="29"/>
  <c r="J32" i="29"/>
  <c r="I32" i="29"/>
  <c r="H32" i="29"/>
  <c r="G32" i="29"/>
  <c r="F32" i="29"/>
  <c r="E32" i="29"/>
  <c r="D32" i="29"/>
  <c r="C32" i="29"/>
  <c r="B32" i="29"/>
  <c r="V31" i="29"/>
  <c r="U31" i="29"/>
  <c r="T31" i="29"/>
  <c r="S31" i="29"/>
  <c r="R31" i="29"/>
  <c r="Q31" i="29"/>
  <c r="P31" i="29"/>
  <c r="O31" i="29"/>
  <c r="N31" i="29"/>
  <c r="M31" i="29"/>
  <c r="L31" i="29"/>
  <c r="K31" i="29"/>
  <c r="J31" i="29"/>
  <c r="I31" i="29"/>
  <c r="H31" i="29"/>
  <c r="G31" i="29"/>
  <c r="F31" i="29"/>
  <c r="E31" i="29"/>
  <c r="D31" i="29"/>
  <c r="C31" i="29"/>
  <c r="B31" i="29"/>
  <c r="V30" i="29"/>
  <c r="U30" i="29"/>
  <c r="T30" i="29"/>
  <c r="S30" i="29"/>
  <c r="R30" i="29"/>
  <c r="Q30" i="29"/>
  <c r="P30" i="29"/>
  <c r="O30" i="29"/>
  <c r="N30" i="29"/>
  <c r="M30" i="29"/>
  <c r="L30" i="29"/>
  <c r="K30" i="29"/>
  <c r="J30" i="29"/>
  <c r="I30" i="29"/>
  <c r="H30" i="29"/>
  <c r="G30" i="29"/>
  <c r="F30" i="29"/>
  <c r="E30" i="29"/>
  <c r="D30" i="29"/>
  <c r="C30" i="29"/>
  <c r="B30" i="29"/>
  <c r="V29" i="29"/>
  <c r="U29" i="29"/>
  <c r="T29" i="29"/>
  <c r="S29" i="29"/>
  <c r="R29" i="29"/>
  <c r="Q29" i="29"/>
  <c r="P29" i="29"/>
  <c r="O29" i="29"/>
  <c r="N29" i="29"/>
  <c r="M29" i="29"/>
  <c r="L29" i="29"/>
  <c r="K29" i="29"/>
  <c r="J29" i="29"/>
  <c r="I29" i="29"/>
  <c r="H29" i="29"/>
  <c r="G29" i="29"/>
  <c r="F29" i="29"/>
  <c r="E29" i="29"/>
  <c r="D29" i="29"/>
  <c r="C29" i="29"/>
  <c r="B29" i="29"/>
  <c r="V28" i="29"/>
  <c r="U28" i="29"/>
  <c r="T28" i="29"/>
  <c r="S28" i="29"/>
  <c r="R28" i="29"/>
  <c r="Q28" i="29"/>
  <c r="P28" i="29"/>
  <c r="O28" i="29"/>
  <c r="N28" i="29"/>
  <c r="M28" i="29"/>
  <c r="L28" i="29"/>
  <c r="K28" i="29"/>
  <c r="J28" i="29"/>
  <c r="I28" i="29"/>
  <c r="H28" i="29"/>
  <c r="G28" i="29"/>
  <c r="F28" i="29"/>
  <c r="E28" i="29"/>
  <c r="D28" i="29"/>
  <c r="C28" i="29"/>
  <c r="B28" i="29"/>
  <c r="V24" i="29"/>
  <c r="U24" i="29"/>
  <c r="T24" i="29"/>
  <c r="S24" i="29"/>
  <c r="R24" i="29"/>
  <c r="Q24" i="29"/>
  <c r="P24" i="29"/>
  <c r="O24" i="29"/>
  <c r="N24" i="29"/>
  <c r="M24" i="29"/>
  <c r="L24" i="29"/>
  <c r="L15" i="29" s="1"/>
  <c r="K24" i="29"/>
  <c r="J24" i="29"/>
  <c r="I24" i="29"/>
  <c r="H24" i="29"/>
  <c r="G24" i="29"/>
  <c r="F24" i="29"/>
  <c r="E24" i="29"/>
  <c r="D24" i="29"/>
  <c r="C24" i="29"/>
  <c r="B24" i="29"/>
  <c r="V23" i="29"/>
  <c r="U23" i="29"/>
  <c r="T23" i="29"/>
  <c r="S23" i="29"/>
  <c r="R23" i="29"/>
  <c r="Q23" i="29"/>
  <c r="P23" i="29"/>
  <c r="O23" i="29"/>
  <c r="N23" i="29"/>
  <c r="M23" i="29"/>
  <c r="L23" i="29"/>
  <c r="K23" i="29"/>
  <c r="J23" i="29"/>
  <c r="I23" i="29"/>
  <c r="H23" i="29"/>
  <c r="G23" i="29"/>
  <c r="F23" i="29"/>
  <c r="E23" i="29"/>
  <c r="D23" i="29"/>
  <c r="C23" i="29"/>
  <c r="B23" i="29"/>
  <c r="V22" i="29"/>
  <c r="U22" i="29"/>
  <c r="T22" i="29"/>
  <c r="S22" i="29"/>
  <c r="R22" i="29"/>
  <c r="Q22" i="29"/>
  <c r="P22" i="29"/>
  <c r="O22" i="29"/>
  <c r="N22" i="29"/>
  <c r="M22" i="29"/>
  <c r="L22" i="29"/>
  <c r="K22" i="29"/>
  <c r="J22" i="29"/>
  <c r="I22" i="29"/>
  <c r="H22" i="29"/>
  <c r="G22" i="29"/>
  <c r="F22" i="29"/>
  <c r="E22" i="29"/>
  <c r="D22" i="29"/>
  <c r="C22" i="29"/>
  <c r="B22" i="29"/>
  <c r="V21" i="29"/>
  <c r="U21" i="29"/>
  <c r="T21" i="29"/>
  <c r="S21" i="29"/>
  <c r="R21" i="29"/>
  <c r="Q21" i="29"/>
  <c r="P21" i="29"/>
  <c r="O21" i="29"/>
  <c r="N21" i="29"/>
  <c r="M21" i="29"/>
  <c r="L21" i="29"/>
  <c r="K21" i="29"/>
  <c r="J21" i="29"/>
  <c r="I21" i="29"/>
  <c r="H21" i="29"/>
  <c r="G21" i="29"/>
  <c r="F21" i="29"/>
  <c r="E21" i="29"/>
  <c r="D21" i="29"/>
  <c r="C21" i="29"/>
  <c r="B21" i="29"/>
  <c r="V20" i="29"/>
  <c r="U20" i="29"/>
  <c r="T20" i="29"/>
  <c r="S20" i="29"/>
  <c r="R20" i="29"/>
  <c r="Q20" i="29"/>
  <c r="P20" i="29"/>
  <c r="O20" i="29"/>
  <c r="N20" i="29"/>
  <c r="M20" i="29"/>
  <c r="L20" i="29"/>
  <c r="K20" i="29"/>
  <c r="J20" i="29"/>
  <c r="I20" i="29"/>
  <c r="H20" i="29"/>
  <c r="G20" i="29"/>
  <c r="F20" i="29"/>
  <c r="E20" i="29"/>
  <c r="D20" i="29"/>
  <c r="C20" i="29"/>
  <c r="B20" i="29"/>
  <c r="V19" i="29"/>
  <c r="U19" i="29"/>
  <c r="T19" i="29"/>
  <c r="S19" i="29"/>
  <c r="R19" i="29"/>
  <c r="Q19" i="29"/>
  <c r="P19" i="29"/>
  <c r="O19" i="29"/>
  <c r="N19" i="29"/>
  <c r="M19" i="29"/>
  <c r="L19" i="29"/>
  <c r="K19" i="29"/>
  <c r="J19" i="29"/>
  <c r="I19" i="29"/>
  <c r="H19" i="29"/>
  <c r="G19" i="29"/>
  <c r="F19" i="29"/>
  <c r="E19" i="29"/>
  <c r="D19" i="29"/>
  <c r="C19" i="29"/>
  <c r="B19" i="29"/>
  <c r="BD33" i="28"/>
  <c r="BD32" i="28"/>
  <c r="BD31" i="28"/>
  <c r="BD30" i="28"/>
  <c r="BD29" i="28"/>
  <c r="BD28" i="28"/>
  <c r="BE33" i="28"/>
  <c r="BE32" i="28"/>
  <c r="BE31" i="28"/>
  <c r="BE30" i="28"/>
  <c r="BE29" i="28"/>
  <c r="BE28" i="28"/>
  <c r="BL29" i="28"/>
  <c r="BM29" i="28"/>
  <c r="BL30" i="28"/>
  <c r="BM30" i="28"/>
  <c r="BL31" i="28"/>
  <c r="BM31" i="28"/>
  <c r="BL32" i="28"/>
  <c r="BM32" i="28"/>
  <c r="BL33" i="28"/>
  <c r="BM33" i="28"/>
  <c r="BM28" i="28"/>
  <c r="BL28" i="28"/>
  <c r="BL20" i="28"/>
  <c r="BM20" i="28"/>
  <c r="BM11" i="28" s="1"/>
  <c r="BL21" i="28"/>
  <c r="BM21" i="28"/>
  <c r="BL22" i="28"/>
  <c r="BM22" i="28"/>
  <c r="BL23" i="28"/>
  <c r="BM23" i="28"/>
  <c r="BL24" i="28"/>
  <c r="BL15" i="28" s="1"/>
  <c r="BM24" i="28"/>
  <c r="BL25" i="28"/>
  <c r="BM25" i="28"/>
  <c r="BM16" i="28" s="1"/>
  <c r="BM19" i="28"/>
  <c r="BL19" i="28"/>
  <c r="BK33" i="28"/>
  <c r="BK32" i="28"/>
  <c r="BK31" i="28"/>
  <c r="BK30" i="28"/>
  <c r="BK29" i="28"/>
  <c r="BK28" i="28"/>
  <c r="BK25" i="28"/>
  <c r="BK16" i="28" s="1"/>
  <c r="BK24" i="28"/>
  <c r="BK23" i="28"/>
  <c r="BK22" i="28"/>
  <c r="BK21" i="28"/>
  <c r="BK20" i="28"/>
  <c r="BK19" i="28"/>
  <c r="BJ33" i="28"/>
  <c r="BJ32" i="28"/>
  <c r="BJ31" i="28"/>
  <c r="BJ30" i="28"/>
  <c r="BJ29" i="28"/>
  <c r="BJ28" i="28"/>
  <c r="BJ25" i="28"/>
  <c r="BJ16" i="28" s="1"/>
  <c r="BJ24" i="28"/>
  <c r="BJ23" i="28"/>
  <c r="BJ22" i="28"/>
  <c r="BJ21" i="28"/>
  <c r="BJ20" i="28"/>
  <c r="BJ19" i="28"/>
  <c r="BH33" i="28"/>
  <c r="BH32" i="28"/>
  <c r="BH31" i="28"/>
  <c r="BH30" i="28"/>
  <c r="BH29" i="28"/>
  <c r="BH28" i="28"/>
  <c r="BH25" i="28"/>
  <c r="BH16" i="28" s="1"/>
  <c r="BH24" i="28"/>
  <c r="BH23" i="28"/>
  <c r="BH22" i="28"/>
  <c r="BH21" i="28"/>
  <c r="BH20" i="28"/>
  <c r="BH19" i="28"/>
  <c r="BI33" i="28"/>
  <c r="BI32" i="28"/>
  <c r="BI31" i="28"/>
  <c r="BI30" i="28"/>
  <c r="BI29" i="28"/>
  <c r="BI28" i="28"/>
  <c r="BI25" i="28"/>
  <c r="BI16" i="28" s="1"/>
  <c r="BI24" i="28"/>
  <c r="BI23" i="28"/>
  <c r="BI22" i="28"/>
  <c r="BI21" i="28"/>
  <c r="BI20" i="28"/>
  <c r="BI19" i="28"/>
  <c r="BG33" i="28"/>
  <c r="BG32" i="28"/>
  <c r="BG31" i="28"/>
  <c r="BG30" i="28"/>
  <c r="BG29" i="28"/>
  <c r="BG28" i="28"/>
  <c r="BG25" i="28"/>
  <c r="BG16" i="28" s="1"/>
  <c r="BG24" i="28"/>
  <c r="BG23" i="28"/>
  <c r="BG22" i="28"/>
  <c r="BG21" i="28"/>
  <c r="BG20" i="28"/>
  <c r="BG19" i="28"/>
  <c r="BF33" i="28"/>
  <c r="BF32" i="28"/>
  <c r="BF31" i="28"/>
  <c r="BF30" i="28"/>
  <c r="BF29" i="28"/>
  <c r="BF28" i="28"/>
  <c r="BF25" i="28"/>
  <c r="BF16" i="28" s="1"/>
  <c r="BF24" i="28"/>
  <c r="BF23" i="28"/>
  <c r="BF22" i="28"/>
  <c r="BF21" i="28"/>
  <c r="BF20" i="28"/>
  <c r="BF19" i="28"/>
  <c r="BC33" i="28"/>
  <c r="BB33" i="28"/>
  <c r="BC32" i="28"/>
  <c r="BB32" i="28"/>
  <c r="BC31" i="28"/>
  <c r="BB31" i="28"/>
  <c r="BC30" i="28"/>
  <c r="BB30" i="28"/>
  <c r="BC29" i="28"/>
  <c r="BB29" i="28"/>
  <c r="BC28" i="28"/>
  <c r="BB28" i="28"/>
  <c r="BC25" i="28"/>
  <c r="BB25" i="28"/>
  <c r="BC24" i="28"/>
  <c r="BB24" i="28"/>
  <c r="BC23" i="28"/>
  <c r="BB23" i="28"/>
  <c r="BE13" i="28"/>
  <c r="BC22" i="28"/>
  <c r="BB22" i="28"/>
  <c r="BC21" i="28"/>
  <c r="BB21" i="28"/>
  <c r="BE11" i="28"/>
  <c r="BC20" i="28"/>
  <c r="BB20" i="28"/>
  <c r="BC19" i="28"/>
  <c r="BB19" i="28"/>
  <c r="BA33" i="28"/>
  <c r="BA32" i="28"/>
  <c r="BA31" i="28"/>
  <c r="BA30" i="28"/>
  <c r="BA29" i="28"/>
  <c r="BA28" i="28"/>
  <c r="BA25" i="28"/>
  <c r="BA16" i="28" s="1"/>
  <c r="BA24" i="28"/>
  <c r="BA23" i="28"/>
  <c r="BA22" i="28"/>
  <c r="BA21" i="28"/>
  <c r="BA20" i="28"/>
  <c r="BA19" i="28"/>
  <c r="AZ33" i="28"/>
  <c r="AZ32" i="28"/>
  <c r="AZ31" i="28"/>
  <c r="AZ30" i="28"/>
  <c r="AZ29" i="28"/>
  <c r="AZ28" i="28"/>
  <c r="AZ25" i="28"/>
  <c r="AZ16" i="28" s="1"/>
  <c r="AZ24" i="28"/>
  <c r="AZ23" i="28"/>
  <c r="AZ22" i="28"/>
  <c r="AZ21" i="28"/>
  <c r="AZ20" i="28"/>
  <c r="AZ19" i="28"/>
  <c r="AX33" i="28"/>
  <c r="AX32" i="28"/>
  <c r="AX31" i="28"/>
  <c r="AX30" i="28"/>
  <c r="AX29" i="28"/>
  <c r="AX28" i="28"/>
  <c r="AX25" i="28"/>
  <c r="AX16" i="28" s="1"/>
  <c r="AX24" i="28"/>
  <c r="AX23" i="28"/>
  <c r="AX22" i="28"/>
  <c r="AX21" i="28"/>
  <c r="AX20" i="28"/>
  <c r="AX19" i="28"/>
  <c r="AY33" i="28"/>
  <c r="AY32" i="28"/>
  <c r="AY31" i="28"/>
  <c r="AY30" i="28"/>
  <c r="AY29" i="28"/>
  <c r="AY28" i="28"/>
  <c r="AY25" i="28"/>
  <c r="AY16" i="28" s="1"/>
  <c r="AY24" i="28"/>
  <c r="AY23" i="28"/>
  <c r="AY22" i="28"/>
  <c r="AY21" i="28"/>
  <c r="AY20" i="28"/>
  <c r="AY19" i="28"/>
  <c r="AW25" i="28"/>
  <c r="AW16" i="28" s="1"/>
  <c r="AW24" i="28"/>
  <c r="AW23" i="28"/>
  <c r="AW22" i="28"/>
  <c r="AW21" i="28"/>
  <c r="AW20" i="28"/>
  <c r="AW19" i="28"/>
  <c r="AV25" i="28"/>
  <c r="AV16" i="28" s="1"/>
  <c r="AV24" i="28"/>
  <c r="AV23" i="28"/>
  <c r="AV22" i="28"/>
  <c r="AV21" i="28"/>
  <c r="AV20" i="28"/>
  <c r="AV19" i="28"/>
  <c r="AW33" i="28"/>
  <c r="AV33" i="28"/>
  <c r="AW32" i="28"/>
  <c r="AV32" i="28"/>
  <c r="AW31" i="28"/>
  <c r="AV31" i="28"/>
  <c r="AW30" i="28"/>
  <c r="AV30" i="28"/>
  <c r="AW29" i="28"/>
  <c r="AV29" i="28"/>
  <c r="AW28" i="28"/>
  <c r="AV28" i="28"/>
  <c r="AS29" i="28"/>
  <c r="AT29" i="28"/>
  <c r="AT11" i="28" s="1"/>
  <c r="AS30" i="28"/>
  <c r="AS12" i="28" s="1"/>
  <c r="AT30" i="28"/>
  <c r="AS31" i="28"/>
  <c r="AT31" i="28"/>
  <c r="AS32" i="28"/>
  <c r="AS14" i="28" s="1"/>
  <c r="AT32" i="28"/>
  <c r="AT14" i="28" s="1"/>
  <c r="AS33" i="28"/>
  <c r="AS15" i="28" s="1"/>
  <c r="AT33" i="28"/>
  <c r="AT15" i="28" s="1"/>
  <c r="AT28" i="28"/>
  <c r="AS28" i="28"/>
  <c r="AS13" i="28"/>
  <c r="AR33" i="28"/>
  <c r="AR32" i="28"/>
  <c r="AR31" i="28"/>
  <c r="AR30" i="28"/>
  <c r="AR29" i="28"/>
  <c r="AR28" i="28"/>
  <c r="AQ33" i="28"/>
  <c r="AQ32" i="28"/>
  <c r="AQ31" i="28"/>
  <c r="AQ30" i="28"/>
  <c r="AQ29" i="28"/>
  <c r="AQ28" i="28"/>
  <c r="AP33" i="28"/>
  <c r="AP32" i="28"/>
  <c r="AP31" i="28"/>
  <c r="AP30" i="28"/>
  <c r="AP29" i="28"/>
  <c r="AP28" i="28"/>
  <c r="AO33" i="28"/>
  <c r="AO32" i="28"/>
  <c r="AO31" i="28"/>
  <c r="AO30" i="28"/>
  <c r="AO29" i="28"/>
  <c r="AO28" i="28"/>
  <c r="AN33" i="28"/>
  <c r="AN32" i="28"/>
  <c r="AN31" i="28"/>
  <c r="AN30" i="28"/>
  <c r="AN29" i="28"/>
  <c r="AN28" i="28"/>
  <c r="AN25" i="28"/>
  <c r="AN16" i="28" s="1"/>
  <c r="AN24" i="28"/>
  <c r="AN23" i="28"/>
  <c r="AN22" i="28"/>
  <c r="AN21" i="28"/>
  <c r="AN20" i="28"/>
  <c r="AN19" i="28"/>
  <c r="AM33" i="28"/>
  <c r="AM32" i="28"/>
  <c r="AM31" i="28"/>
  <c r="AM30" i="28"/>
  <c r="AM29" i="28"/>
  <c r="AM28" i="28"/>
  <c r="AM25" i="28"/>
  <c r="AM16" i="28" s="1"/>
  <c r="AM24" i="28"/>
  <c r="AM23" i="28"/>
  <c r="AM22" i="28"/>
  <c r="AM21" i="28"/>
  <c r="AM20" i="28"/>
  <c r="AM19" i="28"/>
  <c r="AL33" i="28"/>
  <c r="AL32" i="28"/>
  <c r="AL31" i="28"/>
  <c r="AL30" i="28"/>
  <c r="AL29" i="28"/>
  <c r="AL28" i="28"/>
  <c r="AL25" i="28"/>
  <c r="AL16" i="28" s="1"/>
  <c r="AL24" i="28"/>
  <c r="AL23" i="28"/>
  <c r="AL22" i="28"/>
  <c r="AL21" i="28"/>
  <c r="AL20" i="28"/>
  <c r="AL19" i="28"/>
  <c r="AK33" i="28"/>
  <c r="AK32" i="28"/>
  <c r="AK31" i="28"/>
  <c r="AK30" i="28"/>
  <c r="AK29" i="28"/>
  <c r="AK28" i="28"/>
  <c r="AK25" i="28"/>
  <c r="AK16" i="28" s="1"/>
  <c r="AK24" i="28"/>
  <c r="AK23" i="28"/>
  <c r="AK22" i="28"/>
  <c r="AK21" i="28"/>
  <c r="AK20" i="28"/>
  <c r="AK19" i="28"/>
  <c r="AJ33" i="28"/>
  <c r="AJ32" i="28"/>
  <c r="AJ31" i="28"/>
  <c r="AJ30" i="28"/>
  <c r="AJ29" i="28"/>
  <c r="AJ28" i="28"/>
  <c r="AJ25" i="28"/>
  <c r="AJ24" i="28"/>
  <c r="AJ23" i="28"/>
  <c r="AJ22" i="28"/>
  <c r="AJ21" i="28"/>
  <c r="AJ20" i="28"/>
  <c r="AJ19" i="28"/>
  <c r="AI33" i="28"/>
  <c r="AI32" i="28"/>
  <c r="AI31" i="28"/>
  <c r="AI30" i="28"/>
  <c r="AI29" i="28"/>
  <c r="AI28" i="28"/>
  <c r="AI25" i="28"/>
  <c r="AI24" i="28"/>
  <c r="AI23" i="28"/>
  <c r="AI22" i="28"/>
  <c r="AI21" i="28"/>
  <c r="AI20" i="28"/>
  <c r="AI19" i="28"/>
  <c r="AG20" i="28"/>
  <c r="AH20" i="28"/>
  <c r="AG21" i="28"/>
  <c r="AH21" i="28"/>
  <c r="AG22" i="28"/>
  <c r="AH22" i="28"/>
  <c r="AG23" i="28"/>
  <c r="AH23" i="28"/>
  <c r="AG24" i="28"/>
  <c r="AH24" i="28"/>
  <c r="AG25" i="28"/>
  <c r="AG16" i="28" s="1"/>
  <c r="AH25" i="28"/>
  <c r="AH16" i="28" s="1"/>
  <c r="AH19" i="28"/>
  <c r="AG19" i="28"/>
  <c r="AF33" i="28"/>
  <c r="AF32" i="28"/>
  <c r="AF31" i="28"/>
  <c r="AF30" i="28"/>
  <c r="AF29" i="28"/>
  <c r="AF28" i="28"/>
  <c r="AF25" i="28"/>
  <c r="AF16" i="28" s="1"/>
  <c r="AF24" i="28"/>
  <c r="AF23" i="28"/>
  <c r="AF22" i="28"/>
  <c r="AF21" i="28"/>
  <c r="AF20" i="28"/>
  <c r="AF19" i="28"/>
  <c r="AE33" i="28"/>
  <c r="AD33" i="28"/>
  <c r="AC33" i="28"/>
  <c r="AB33" i="28"/>
  <c r="AA33" i="28"/>
  <c r="Z33" i="28"/>
  <c r="Y33" i="28"/>
  <c r="X33" i="28"/>
  <c r="W33" i="28"/>
  <c r="V33" i="28"/>
  <c r="U33" i="28"/>
  <c r="T33" i="28"/>
  <c r="S33" i="28"/>
  <c r="C33" i="28"/>
  <c r="B33" i="28"/>
  <c r="AE32" i="28"/>
  <c r="AD32" i="28"/>
  <c r="AC32" i="28"/>
  <c r="AB32" i="28"/>
  <c r="AA32" i="28"/>
  <c r="Z32" i="28"/>
  <c r="Y32" i="28"/>
  <c r="X32" i="28"/>
  <c r="W32" i="28"/>
  <c r="V32" i="28"/>
  <c r="U32" i="28"/>
  <c r="T32" i="28"/>
  <c r="S32" i="28"/>
  <c r="Q32" i="28"/>
  <c r="P32" i="28"/>
  <c r="O32" i="28"/>
  <c r="N32" i="28"/>
  <c r="M32" i="28"/>
  <c r="L32" i="28"/>
  <c r="K32" i="28"/>
  <c r="J32" i="28"/>
  <c r="G32" i="28"/>
  <c r="F32" i="28"/>
  <c r="C32" i="28"/>
  <c r="B32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Q31" i="28"/>
  <c r="P31" i="28"/>
  <c r="O31" i="28"/>
  <c r="N31" i="28"/>
  <c r="M31" i="28"/>
  <c r="L31" i="28"/>
  <c r="K31" i="28"/>
  <c r="J31" i="28"/>
  <c r="G31" i="28"/>
  <c r="F31" i="28"/>
  <c r="C31" i="28"/>
  <c r="B31" i="28"/>
  <c r="AE30" i="28"/>
  <c r="AD30" i="28"/>
  <c r="AC30" i="28"/>
  <c r="AB30" i="28"/>
  <c r="AA30" i="28"/>
  <c r="Z30" i="28"/>
  <c r="Y30" i="28"/>
  <c r="X30" i="28"/>
  <c r="W30" i="28"/>
  <c r="V30" i="28"/>
  <c r="U30" i="28"/>
  <c r="T30" i="28"/>
  <c r="S30" i="28"/>
  <c r="Q30" i="28"/>
  <c r="P30" i="28"/>
  <c r="O30" i="28"/>
  <c r="N30" i="28"/>
  <c r="M30" i="28"/>
  <c r="L30" i="28"/>
  <c r="K30" i="28"/>
  <c r="J30" i="28"/>
  <c r="G30" i="28"/>
  <c r="F30" i="28"/>
  <c r="C30" i="28"/>
  <c r="B30" i="28"/>
  <c r="AE29" i="28"/>
  <c r="AD29" i="28"/>
  <c r="AC29" i="28"/>
  <c r="AB29" i="28"/>
  <c r="AA29" i="28"/>
  <c r="Z29" i="28"/>
  <c r="Y29" i="28"/>
  <c r="X29" i="28"/>
  <c r="W29" i="28"/>
  <c r="V29" i="28"/>
  <c r="U29" i="28"/>
  <c r="T29" i="28"/>
  <c r="S29" i="28"/>
  <c r="Q29" i="28"/>
  <c r="P29" i="28"/>
  <c r="O29" i="28"/>
  <c r="N29" i="28"/>
  <c r="M29" i="28"/>
  <c r="L29" i="28"/>
  <c r="K29" i="28"/>
  <c r="J29" i="28"/>
  <c r="G29" i="28"/>
  <c r="F29" i="28"/>
  <c r="C29" i="28"/>
  <c r="B29" i="28"/>
  <c r="AE28" i="28"/>
  <c r="AD28" i="28"/>
  <c r="AC28" i="28"/>
  <c r="AB28" i="28"/>
  <c r="AA28" i="28"/>
  <c r="Z28" i="28"/>
  <c r="Y28" i="28"/>
  <c r="X28" i="28"/>
  <c r="W28" i="28"/>
  <c r="V28" i="28"/>
  <c r="U28" i="28"/>
  <c r="T28" i="28"/>
  <c r="S28" i="28"/>
  <c r="Q28" i="28"/>
  <c r="P28" i="28"/>
  <c r="O28" i="28"/>
  <c r="N28" i="28"/>
  <c r="M28" i="28"/>
  <c r="L28" i="28"/>
  <c r="K28" i="28"/>
  <c r="J28" i="28"/>
  <c r="G28" i="28"/>
  <c r="F28" i="28"/>
  <c r="C28" i="28"/>
  <c r="B28" i="28"/>
  <c r="AE25" i="28"/>
  <c r="AE16" i="28" s="1"/>
  <c r="AD25" i="28"/>
  <c r="AD16" i="28" s="1"/>
  <c r="AC25" i="28"/>
  <c r="AC16" i="28" s="1"/>
  <c r="AB25" i="28"/>
  <c r="AB16" i="28" s="1"/>
  <c r="AA25" i="28"/>
  <c r="AA16" i="28" s="1"/>
  <c r="Z25" i="28"/>
  <c r="Z16" i="28" s="1"/>
  <c r="Y25" i="28"/>
  <c r="Y16" i="28" s="1"/>
  <c r="X25" i="28"/>
  <c r="X16" i="28" s="1"/>
  <c r="W25" i="28"/>
  <c r="W16" i="28" s="1"/>
  <c r="V25" i="28"/>
  <c r="V16" i="28" s="1"/>
  <c r="U25" i="28"/>
  <c r="U16" i="28" s="1"/>
  <c r="T25" i="28"/>
  <c r="T16" i="28" s="1"/>
  <c r="S25" i="28"/>
  <c r="S16" i="28" s="1"/>
  <c r="Q25" i="28"/>
  <c r="Q16" i="28" s="1"/>
  <c r="P25" i="28"/>
  <c r="P16" i="28" s="1"/>
  <c r="O25" i="28"/>
  <c r="O16" i="28" s="1"/>
  <c r="N25" i="28"/>
  <c r="N16" i="28" s="1"/>
  <c r="M25" i="28"/>
  <c r="M16" i="28" s="1"/>
  <c r="L25" i="28"/>
  <c r="L16" i="28" s="1"/>
  <c r="K25" i="28"/>
  <c r="K16" i="28" s="1"/>
  <c r="J25" i="28"/>
  <c r="J16" i="28" s="1"/>
  <c r="G25" i="28"/>
  <c r="F25" i="28"/>
  <c r="B25" i="28"/>
  <c r="B16" i="28" s="1"/>
  <c r="AE24" i="28"/>
  <c r="AD24" i="28"/>
  <c r="AC24" i="28"/>
  <c r="AB24" i="28"/>
  <c r="AA24" i="28"/>
  <c r="Z24" i="28"/>
  <c r="Y24" i="28"/>
  <c r="X24" i="28"/>
  <c r="W24" i="28"/>
  <c r="V24" i="28"/>
  <c r="U24" i="28"/>
  <c r="T24" i="28"/>
  <c r="S24" i="28"/>
  <c r="Q24" i="28"/>
  <c r="P24" i="28"/>
  <c r="O24" i="28"/>
  <c r="N24" i="28"/>
  <c r="M24" i="28"/>
  <c r="L24" i="28"/>
  <c r="K24" i="28"/>
  <c r="J24" i="28"/>
  <c r="G24" i="28"/>
  <c r="F24" i="28"/>
  <c r="C24" i="28"/>
  <c r="B24" i="28"/>
  <c r="AE23" i="28"/>
  <c r="AD23" i="28"/>
  <c r="AC23" i="28"/>
  <c r="AB23" i="28"/>
  <c r="AA23" i="28"/>
  <c r="Z23" i="28"/>
  <c r="Y23" i="28"/>
  <c r="X23" i="28"/>
  <c r="W23" i="28"/>
  <c r="V23" i="28"/>
  <c r="U23" i="28"/>
  <c r="T23" i="28"/>
  <c r="S23" i="28"/>
  <c r="Q23" i="28"/>
  <c r="P23" i="28"/>
  <c r="O23" i="28"/>
  <c r="N23" i="28"/>
  <c r="M23" i="28"/>
  <c r="L23" i="28"/>
  <c r="K23" i="28"/>
  <c r="J23" i="28"/>
  <c r="G23" i="28"/>
  <c r="F23" i="28"/>
  <c r="C23" i="28"/>
  <c r="B23" i="28"/>
  <c r="AE22" i="28"/>
  <c r="AD22" i="28"/>
  <c r="AC22" i="28"/>
  <c r="AB22" i="28"/>
  <c r="AA22" i="28"/>
  <c r="Z22" i="28"/>
  <c r="Y22" i="28"/>
  <c r="X22" i="28"/>
  <c r="W22" i="28"/>
  <c r="V22" i="28"/>
  <c r="U22" i="28"/>
  <c r="T22" i="28"/>
  <c r="S22" i="28"/>
  <c r="Q22" i="28"/>
  <c r="P22" i="28"/>
  <c r="O22" i="28"/>
  <c r="N22" i="28"/>
  <c r="M22" i="28"/>
  <c r="L22" i="28"/>
  <c r="K22" i="28"/>
  <c r="J22" i="28"/>
  <c r="G22" i="28"/>
  <c r="F22" i="28"/>
  <c r="C22" i="28"/>
  <c r="B22" i="28"/>
  <c r="AE21" i="28"/>
  <c r="AD21" i="28"/>
  <c r="AC21" i="28"/>
  <c r="AB21" i="28"/>
  <c r="AA21" i="28"/>
  <c r="Z21" i="28"/>
  <c r="Y21" i="28"/>
  <c r="X21" i="28"/>
  <c r="W21" i="28"/>
  <c r="V21" i="28"/>
  <c r="U21" i="28"/>
  <c r="T21" i="28"/>
  <c r="S21" i="28"/>
  <c r="Q21" i="28"/>
  <c r="P21" i="28"/>
  <c r="O21" i="28"/>
  <c r="N21" i="28"/>
  <c r="M21" i="28"/>
  <c r="L21" i="28"/>
  <c r="K21" i="28"/>
  <c r="J21" i="28"/>
  <c r="G21" i="28"/>
  <c r="F21" i="28"/>
  <c r="C21" i="28"/>
  <c r="B21" i="28"/>
  <c r="AE20" i="28"/>
  <c r="AD20" i="28"/>
  <c r="AC20" i="28"/>
  <c r="AB20" i="28"/>
  <c r="AA20" i="28"/>
  <c r="Z20" i="28"/>
  <c r="Y20" i="28"/>
  <c r="X20" i="28"/>
  <c r="W20" i="28"/>
  <c r="V20" i="28"/>
  <c r="U20" i="28"/>
  <c r="T20" i="28"/>
  <c r="S20" i="28"/>
  <c r="Q20" i="28"/>
  <c r="P20" i="28"/>
  <c r="O20" i="28"/>
  <c r="N20" i="28"/>
  <c r="M20" i="28"/>
  <c r="L20" i="28"/>
  <c r="K20" i="28"/>
  <c r="J20" i="28"/>
  <c r="G20" i="28"/>
  <c r="F20" i="28"/>
  <c r="C20" i="28"/>
  <c r="B20" i="28"/>
  <c r="AE19" i="28"/>
  <c r="AD19" i="28"/>
  <c r="AC19" i="28"/>
  <c r="AB19" i="28"/>
  <c r="AA19" i="28"/>
  <c r="Z19" i="28"/>
  <c r="Y19" i="28"/>
  <c r="X19" i="28"/>
  <c r="W19" i="28"/>
  <c r="V19" i="28"/>
  <c r="U19" i="28"/>
  <c r="T19" i="28"/>
  <c r="S19" i="28"/>
  <c r="Q19" i="28"/>
  <c r="P19" i="28"/>
  <c r="O19" i="28"/>
  <c r="N19" i="28"/>
  <c r="M19" i="28"/>
  <c r="L19" i="28"/>
  <c r="K19" i="28"/>
  <c r="J19" i="28"/>
  <c r="G19" i="28"/>
  <c r="F19" i="28"/>
  <c r="C19" i="28"/>
  <c r="B19" i="28"/>
  <c r="G24" i="27"/>
  <c r="F24" i="27"/>
  <c r="D24" i="27"/>
  <c r="B24" i="27"/>
  <c r="G23" i="27"/>
  <c r="F23" i="27"/>
  <c r="D23" i="27"/>
  <c r="B23" i="27"/>
  <c r="G22" i="27"/>
  <c r="F22" i="27"/>
  <c r="D22" i="27"/>
  <c r="B22" i="27"/>
  <c r="G21" i="27"/>
  <c r="F21" i="27"/>
  <c r="D21" i="27"/>
  <c r="B21" i="27"/>
  <c r="G20" i="27"/>
  <c r="F20" i="27"/>
  <c r="D20" i="27"/>
  <c r="B20" i="27"/>
  <c r="G19" i="27"/>
  <c r="F19" i="27"/>
  <c r="D19" i="27"/>
  <c r="B19" i="27"/>
  <c r="G33" i="27"/>
  <c r="F33" i="27"/>
  <c r="D33" i="27"/>
  <c r="B33" i="27"/>
  <c r="G32" i="27"/>
  <c r="F32" i="27"/>
  <c r="D32" i="27"/>
  <c r="B32" i="27"/>
  <c r="G31" i="27"/>
  <c r="F31" i="27"/>
  <c r="D31" i="27"/>
  <c r="B31" i="27"/>
  <c r="G30" i="27"/>
  <c r="F30" i="27"/>
  <c r="D30" i="27"/>
  <c r="B30" i="27"/>
  <c r="G29" i="27"/>
  <c r="F29" i="27"/>
  <c r="F11" i="27" s="1"/>
  <c r="D29" i="27"/>
  <c r="B29" i="27"/>
  <c r="G28" i="27"/>
  <c r="F28" i="27"/>
  <c r="D28" i="27"/>
  <c r="B28" i="27"/>
  <c r="G12" i="36" l="1"/>
  <c r="K11" i="33"/>
  <c r="BM14" i="28"/>
  <c r="G14" i="36"/>
  <c r="L29" i="33"/>
  <c r="L33" i="33"/>
  <c r="M31" i="33"/>
  <c r="G11" i="35"/>
  <c r="G12" i="35"/>
  <c r="D24" i="32"/>
  <c r="E15" i="32"/>
  <c r="E24" i="32"/>
  <c r="D10" i="35"/>
  <c r="L23" i="33"/>
  <c r="L32" i="33"/>
  <c r="K29" i="33"/>
  <c r="M30" i="33"/>
  <c r="L24" i="33"/>
  <c r="M12" i="33"/>
  <c r="D11" i="35"/>
  <c r="I31" i="33"/>
  <c r="G14" i="35"/>
  <c r="G10" i="35"/>
  <c r="F16" i="28"/>
  <c r="G16" i="28"/>
  <c r="C16" i="28"/>
  <c r="E25" i="28" s="1"/>
  <c r="D23" i="32"/>
  <c r="D25" i="28"/>
  <c r="D16" i="28"/>
  <c r="D34" i="28"/>
  <c r="H14" i="33"/>
  <c r="N10" i="28"/>
  <c r="AA10" i="28"/>
  <c r="M11" i="28"/>
  <c r="Z11" i="28"/>
  <c r="L12" i="28"/>
  <c r="Y12" i="28"/>
  <c r="X13" i="28"/>
  <c r="W14" i="28"/>
  <c r="H10" i="30"/>
  <c r="E14" i="30"/>
  <c r="H23" i="33"/>
  <c r="BL11" i="28"/>
  <c r="BL13" i="28"/>
  <c r="C11" i="30"/>
  <c r="C15" i="30"/>
  <c r="B13" i="30"/>
  <c r="C12" i="30"/>
  <c r="D12" i="30"/>
  <c r="E12" i="30"/>
  <c r="E15" i="30"/>
  <c r="D15" i="30"/>
  <c r="D14" i="35"/>
  <c r="E21" i="48"/>
  <c r="B15" i="30"/>
  <c r="J30" i="33"/>
  <c r="M12" i="28"/>
  <c r="Z12" i="28"/>
  <c r="L13" i="28"/>
  <c r="Y13" i="28"/>
  <c r="X14" i="28"/>
  <c r="J23" i="33"/>
  <c r="E30" i="48"/>
  <c r="J21" i="33"/>
  <c r="BL14" i="28"/>
  <c r="C14" i="30"/>
  <c r="J32" i="33"/>
  <c r="K12" i="28"/>
  <c r="G12" i="28"/>
  <c r="I12" i="28" s="1"/>
  <c r="G10" i="31"/>
  <c r="N10" i="31" s="1"/>
  <c r="G12" i="31"/>
  <c r="N12" i="31" s="1"/>
  <c r="BC12" i="28"/>
  <c r="V15" i="28"/>
  <c r="AI16" i="28"/>
  <c r="C13" i="31"/>
  <c r="J13" i="31" s="1"/>
  <c r="W15" i="28"/>
  <c r="AJ16" i="28"/>
  <c r="D10" i="31"/>
  <c r="K10" i="31" s="1"/>
  <c r="D11" i="31"/>
  <c r="K11" i="31" s="1"/>
  <c r="D13" i="31"/>
  <c r="K13" i="31" s="1"/>
  <c r="E13" i="31"/>
  <c r="L13" i="31" s="1"/>
  <c r="F10" i="31"/>
  <c r="M10" i="31" s="1"/>
  <c r="F12" i="31"/>
  <c r="M12" i="31" s="1"/>
  <c r="F13" i="31"/>
  <c r="M13" i="31" s="1"/>
  <c r="F14" i="31"/>
  <c r="M14" i="31" s="1"/>
  <c r="D13" i="35"/>
  <c r="D12" i="35"/>
  <c r="BL12" i="28"/>
  <c r="BM13" i="28"/>
  <c r="BB34" i="28"/>
  <c r="BM12" i="28"/>
  <c r="BC16" i="28"/>
  <c r="BB12" i="28"/>
  <c r="B15" i="27"/>
  <c r="W10" i="28"/>
  <c r="V11" i="28"/>
  <c r="F12" i="28"/>
  <c r="H12" i="28" s="1"/>
  <c r="U12" i="28"/>
  <c r="T13" i="28"/>
  <c r="S14" i="28"/>
  <c r="AE14" i="28"/>
  <c r="Q15" i="28"/>
  <c r="AD15" i="28"/>
  <c r="I10" i="29"/>
  <c r="U10" i="29"/>
  <c r="L11" i="29"/>
  <c r="O12" i="29"/>
  <c r="R13" i="29"/>
  <c r="I14" i="29"/>
  <c r="U14" i="29"/>
  <c r="H19" i="33"/>
  <c r="H28" i="33"/>
  <c r="G15" i="29"/>
  <c r="BD13" i="28"/>
  <c r="G11" i="29"/>
  <c r="F12" i="30"/>
  <c r="G12" i="30"/>
  <c r="H12" i="30"/>
  <c r="I12" i="30"/>
  <c r="J12" i="30"/>
  <c r="K12" i="30"/>
  <c r="L12" i="30"/>
  <c r="M12" i="30"/>
  <c r="N12" i="30"/>
  <c r="O12" i="30"/>
  <c r="P12" i="30"/>
  <c r="Q12" i="30"/>
  <c r="F10" i="28"/>
  <c r="H10" i="28" s="1"/>
  <c r="U10" i="28"/>
  <c r="T11" i="28"/>
  <c r="B12" i="28"/>
  <c r="D12" i="28" s="1"/>
  <c r="S12" i="28"/>
  <c r="AE12" i="28"/>
  <c r="Q13" i="28"/>
  <c r="AD13" i="28"/>
  <c r="P14" i="28"/>
  <c r="AC14" i="28"/>
  <c r="O15" i="28"/>
  <c r="AB15" i="28"/>
  <c r="AS10" i="28"/>
  <c r="BA15" i="28"/>
  <c r="BF10" i="28"/>
  <c r="F13" i="30"/>
  <c r="G13" i="30"/>
  <c r="J13" i="30"/>
  <c r="M13" i="30"/>
  <c r="Q13" i="30"/>
  <c r="AS11" i="28"/>
  <c r="F15" i="30"/>
  <c r="AI14" i="28"/>
  <c r="AJ13" i="28"/>
  <c r="AK12" i="28"/>
  <c r="AL11" i="28"/>
  <c r="AM10" i="28"/>
  <c r="BE15" i="28"/>
  <c r="G12" i="29"/>
  <c r="BD10" i="28"/>
  <c r="K24" i="33"/>
  <c r="K33" i="33"/>
  <c r="AW12" i="28"/>
  <c r="J10" i="29"/>
  <c r="V10" i="29"/>
  <c r="M11" i="29"/>
  <c r="D12" i="29"/>
  <c r="P12" i="29"/>
  <c r="G13" i="29"/>
  <c r="S13" i="29"/>
  <c r="J14" i="29"/>
  <c r="V14" i="29"/>
  <c r="M15" i="29"/>
  <c r="M10" i="29"/>
  <c r="S12" i="29"/>
  <c r="M14" i="29"/>
  <c r="D15" i="29"/>
  <c r="P15" i="29"/>
  <c r="D11" i="29"/>
  <c r="J13" i="29"/>
  <c r="P11" i="29"/>
  <c r="V13" i="29"/>
  <c r="E14" i="29"/>
  <c r="G14" i="31"/>
  <c r="N14" i="31" s="1"/>
  <c r="B11" i="31"/>
  <c r="I11" i="31" s="1"/>
  <c r="K22" i="33"/>
  <c r="K31" i="33"/>
  <c r="I30" i="33"/>
  <c r="E31" i="48"/>
  <c r="G14" i="30"/>
  <c r="I14" i="30"/>
  <c r="J14" i="30"/>
  <c r="K14" i="30"/>
  <c r="L14" i="30"/>
  <c r="M14" i="30"/>
  <c r="N14" i="30"/>
  <c r="G15" i="30"/>
  <c r="H15" i="30"/>
  <c r="I15" i="30"/>
  <c r="L15" i="30"/>
  <c r="M15" i="30"/>
  <c r="O15" i="30"/>
  <c r="P15" i="30"/>
  <c r="Q15" i="30"/>
  <c r="K32" i="33"/>
  <c r="O11" i="28"/>
  <c r="AA12" i="28"/>
  <c r="M13" i="28"/>
  <c r="Y14" i="28"/>
  <c r="X15" i="28"/>
  <c r="AC10" i="28"/>
  <c r="N12" i="28"/>
  <c r="L14" i="28"/>
  <c r="M15" i="28"/>
  <c r="Z15" i="28"/>
  <c r="E22" i="48"/>
  <c r="BD11" i="28"/>
  <c r="K23" i="33"/>
  <c r="D14" i="32"/>
  <c r="P10" i="28"/>
  <c r="AB11" i="28"/>
  <c r="Z13" i="28"/>
  <c r="E11" i="29"/>
  <c r="E15" i="29"/>
  <c r="B15" i="28"/>
  <c r="D15" i="28" s="1"/>
  <c r="S15" i="28"/>
  <c r="AF11" i="28"/>
  <c r="AN15" i="28"/>
  <c r="AO14" i="28"/>
  <c r="AP13" i="28"/>
  <c r="AQ12" i="28"/>
  <c r="AR11" i="28"/>
  <c r="S14" i="29"/>
  <c r="J15" i="29"/>
  <c r="V15" i="29"/>
  <c r="F10" i="30"/>
  <c r="G10" i="30"/>
  <c r="I10" i="30"/>
  <c r="J10" i="30"/>
  <c r="K10" i="30"/>
  <c r="L10" i="30"/>
  <c r="M10" i="30"/>
  <c r="N10" i="30"/>
  <c r="O10" i="30"/>
  <c r="P10" i="30"/>
  <c r="Q10" i="30"/>
  <c r="M15" i="33"/>
  <c r="F11" i="29"/>
  <c r="C14" i="29"/>
  <c r="F15" i="29"/>
  <c r="K10" i="29"/>
  <c r="N11" i="29"/>
  <c r="Q12" i="29"/>
  <c r="H13" i="29"/>
  <c r="T13" i="29"/>
  <c r="K14" i="29"/>
  <c r="N15" i="29"/>
  <c r="BD12" i="28"/>
  <c r="BD15" i="28"/>
  <c r="AT12" i="28"/>
  <c r="C11" i="31"/>
  <c r="J11" i="31" s="1"/>
  <c r="C10" i="28"/>
  <c r="E10" i="28" s="1"/>
  <c r="T10" i="28"/>
  <c r="S11" i="28"/>
  <c r="AE11" i="28"/>
  <c r="Q12" i="28"/>
  <c r="AD12" i="28"/>
  <c r="P13" i="28"/>
  <c r="AC13" i="28"/>
  <c r="O14" i="28"/>
  <c r="AB14" i="28"/>
  <c r="N15" i="28"/>
  <c r="AA15" i="28"/>
  <c r="E32" i="48"/>
  <c r="J24" i="33"/>
  <c r="G15" i="31"/>
  <c r="N15" i="31" s="1"/>
  <c r="H10" i="29"/>
  <c r="T10" i="29"/>
  <c r="K11" i="29"/>
  <c r="N12" i="29"/>
  <c r="E13" i="29"/>
  <c r="Q13" i="29"/>
  <c r="H14" i="29"/>
  <c r="T14" i="29"/>
  <c r="K15" i="29"/>
  <c r="F11" i="30"/>
  <c r="G11" i="30"/>
  <c r="H11" i="30"/>
  <c r="I11" i="30"/>
  <c r="J11" i="30"/>
  <c r="K11" i="30"/>
  <c r="L11" i="30"/>
  <c r="M11" i="30"/>
  <c r="N11" i="30"/>
  <c r="P11" i="30"/>
  <c r="Q11" i="30"/>
  <c r="I21" i="33"/>
  <c r="D30" i="32"/>
  <c r="M29" i="33"/>
  <c r="M33" i="33"/>
  <c r="J33" i="33"/>
  <c r="BE12" i="28"/>
  <c r="O11" i="29"/>
  <c r="R12" i="29"/>
  <c r="U13" i="29"/>
  <c r="L14" i="29"/>
  <c r="O15" i="29"/>
  <c r="D21" i="32"/>
  <c r="BM15" i="28"/>
  <c r="E13" i="30"/>
  <c r="O10" i="28"/>
  <c r="AB10" i="28"/>
  <c r="N11" i="28"/>
  <c r="AA11" i="28"/>
  <c r="AT13" i="28"/>
  <c r="N14" i="28"/>
  <c r="AA14" i="28"/>
  <c r="F13" i="28"/>
  <c r="H13" i="28" s="1"/>
  <c r="BH10" i="28"/>
  <c r="E10" i="29"/>
  <c r="Z13" i="29"/>
  <c r="D14" i="31"/>
  <c r="K14" i="31" s="1"/>
  <c r="BE10" i="28"/>
  <c r="AH11" i="28"/>
  <c r="AW13" i="28"/>
  <c r="BB11" i="28"/>
  <c r="F10" i="27"/>
  <c r="F13" i="27"/>
  <c r="V10" i="28"/>
  <c r="U11" i="28"/>
  <c r="T12" i="28"/>
  <c r="AE13" i="28"/>
  <c r="Q14" i="28"/>
  <c r="AD14" i="28"/>
  <c r="P15" i="28"/>
  <c r="AC15" i="28"/>
  <c r="AQ13" i="28"/>
  <c r="AR12" i="28"/>
  <c r="AT10" i="28"/>
  <c r="BC11" i="28"/>
  <c r="BC14" i="28"/>
  <c r="BF11" i="28"/>
  <c r="BG10" i="28"/>
  <c r="O10" i="29"/>
  <c r="R15" i="29"/>
  <c r="M32" i="33"/>
  <c r="M20" i="33"/>
  <c r="D12" i="31"/>
  <c r="K12" i="31" s="1"/>
  <c r="AH14" i="28"/>
  <c r="AY12" i="28"/>
  <c r="AX11" i="28"/>
  <c r="AZ10" i="28"/>
  <c r="BG15" i="28"/>
  <c r="BI14" i="28"/>
  <c r="BH13" i="28"/>
  <c r="BJ12" i="28"/>
  <c r="BK11" i="28"/>
  <c r="D13" i="29"/>
  <c r="P13" i="29"/>
  <c r="G14" i="29"/>
  <c r="E33" i="48"/>
  <c r="E28" i="48"/>
  <c r="B10" i="28"/>
  <c r="D10" i="28" s="1"/>
  <c r="AE10" i="28"/>
  <c r="Q11" i="28"/>
  <c r="AD11" i="28"/>
  <c r="P12" i="28"/>
  <c r="AC12" i="28"/>
  <c r="O13" i="28"/>
  <c r="AB13" i="28"/>
  <c r="AN13" i="28"/>
  <c r="AZ14" i="28"/>
  <c r="BA13" i="28"/>
  <c r="BK15" i="28"/>
  <c r="H30" i="33"/>
  <c r="E19" i="48"/>
  <c r="AO15" i="28"/>
  <c r="AP14" i="28"/>
  <c r="Q11" i="29"/>
  <c r="N14" i="29"/>
  <c r="Q15" i="29"/>
  <c r="Z10" i="29"/>
  <c r="AA10" i="29"/>
  <c r="AC10" i="29"/>
  <c r="J15" i="30"/>
  <c r="AB11" i="29"/>
  <c r="AC11" i="29"/>
  <c r="L10" i="28"/>
  <c r="Y10" i="28"/>
  <c r="K11" i="28"/>
  <c r="X11" i="28"/>
  <c r="W12" i="28"/>
  <c r="V13" i="28"/>
  <c r="F14" i="28"/>
  <c r="H14" i="28" s="1"/>
  <c r="U14" i="28"/>
  <c r="C15" i="28"/>
  <c r="E15" i="28" s="1"/>
  <c r="T15" i="28"/>
  <c r="AH15" i="28"/>
  <c r="AK10" i="28"/>
  <c r="E23" i="48"/>
  <c r="E24" i="48"/>
  <c r="X10" i="28"/>
  <c r="W11" i="28"/>
  <c r="V12" i="28"/>
  <c r="U13" i="28"/>
  <c r="T14" i="28"/>
  <c r="AE15" i="28"/>
  <c r="E28" i="32"/>
  <c r="AG15" i="28"/>
  <c r="AI15" i="28"/>
  <c r="AJ14" i="28"/>
  <c r="AK13" i="28"/>
  <c r="AL12" i="28"/>
  <c r="AM11" i="28"/>
  <c r="AN10" i="28"/>
  <c r="AY13" i="28"/>
  <c r="AX12" i="28"/>
  <c r="AZ11" i="28"/>
  <c r="BA10" i="28"/>
  <c r="BI15" i="28"/>
  <c r="BH14" i="28"/>
  <c r="BJ13" i="28"/>
  <c r="BK12" i="28"/>
  <c r="D10" i="29"/>
  <c r="P10" i="29"/>
  <c r="S11" i="29"/>
  <c r="J12" i="29"/>
  <c r="V12" i="29"/>
  <c r="M13" i="29"/>
  <c r="D14" i="29"/>
  <c r="P14" i="29"/>
  <c r="S15" i="29"/>
  <c r="G12" i="27"/>
  <c r="G10" i="27"/>
  <c r="AJ15" i="28"/>
  <c r="AK14" i="28"/>
  <c r="AL13" i="28"/>
  <c r="AM12" i="28"/>
  <c r="AN11" i="28"/>
  <c r="AO10" i="28"/>
  <c r="AY14" i="28"/>
  <c r="AX13" i="28"/>
  <c r="AZ12" i="28"/>
  <c r="BA11" i="28"/>
  <c r="BH15" i="28"/>
  <c r="BJ14" i="28"/>
  <c r="BK13" i="28"/>
  <c r="Q10" i="29"/>
  <c r="H11" i="29"/>
  <c r="T11" i="29"/>
  <c r="K12" i="29"/>
  <c r="N13" i="29"/>
  <c r="Q14" i="29"/>
  <c r="H15" i="29"/>
  <c r="T15" i="29"/>
  <c r="W13" i="29"/>
  <c r="X13" i="29"/>
  <c r="AC13" i="29"/>
  <c r="M23" i="33"/>
  <c r="D10" i="27"/>
  <c r="Q10" i="28"/>
  <c r="AD10" i="28"/>
  <c r="P11" i="28"/>
  <c r="AC11" i="28"/>
  <c r="O12" i="28"/>
  <c r="AB12" i="28"/>
  <c r="N13" i="28"/>
  <c r="AA13" i="28"/>
  <c r="M14" i="28"/>
  <c r="Z14" i="28"/>
  <c r="L15" i="28"/>
  <c r="Y15" i="28"/>
  <c r="AW10" i="28"/>
  <c r="AY15" i="28"/>
  <c r="AX14" i="28"/>
  <c r="AZ13" i="28"/>
  <c r="BA12" i="28"/>
  <c r="BJ15" i="28"/>
  <c r="BK14" i="28"/>
  <c r="J29" i="33"/>
  <c r="M19" i="33"/>
  <c r="G10" i="29"/>
  <c r="S10" i="29"/>
  <c r="J11" i="29"/>
  <c r="V11" i="29"/>
  <c r="M12" i="29"/>
  <c r="W15" i="29"/>
  <c r="X15" i="29"/>
  <c r="Y15" i="29"/>
  <c r="Z15" i="29"/>
  <c r="AA15" i="29"/>
  <c r="AB15" i="29"/>
  <c r="AC15" i="29"/>
  <c r="D11" i="27"/>
  <c r="AF10" i="28"/>
  <c r="AG12" i="28"/>
  <c r="AN14" i="28"/>
  <c r="AO13" i="28"/>
  <c r="AP12" i="28"/>
  <c r="AQ11" i="28"/>
  <c r="AR10" i="28"/>
  <c r="AZ15" i="28"/>
  <c r="BA14" i="28"/>
  <c r="D14" i="27"/>
  <c r="G14" i="28"/>
  <c r="I14" i="28" s="1"/>
  <c r="J20" i="33"/>
  <c r="G14" i="27"/>
  <c r="AG11" i="28"/>
  <c r="H21" i="33"/>
  <c r="M28" i="33"/>
  <c r="AM15" i="28"/>
  <c r="E22" i="32"/>
  <c r="E13" i="32"/>
  <c r="E31" i="32"/>
  <c r="I24" i="33"/>
  <c r="H31" i="33"/>
  <c r="H13" i="33"/>
  <c r="AG10" i="28"/>
  <c r="F14" i="27"/>
  <c r="AF12" i="28"/>
  <c r="AH10" i="28"/>
  <c r="AW14" i="28"/>
  <c r="M28" i="31"/>
  <c r="M30" i="31"/>
  <c r="M32" i="31"/>
  <c r="G11" i="27"/>
  <c r="AF13" i="28"/>
  <c r="AI10" i="28"/>
  <c r="AP15" i="28"/>
  <c r="AQ14" i="28"/>
  <c r="AR13" i="28"/>
  <c r="AW15" i="28"/>
  <c r="BD14" i="28"/>
  <c r="BF12" i="28"/>
  <c r="BG11" i="28"/>
  <c r="BI10" i="28"/>
  <c r="N10" i="29"/>
  <c r="H12" i="29"/>
  <c r="T12" i="29"/>
  <c r="K13" i="29"/>
  <c r="W10" i="29"/>
  <c r="X10" i="29"/>
  <c r="Y10" i="29"/>
  <c r="AB10" i="29"/>
  <c r="K30" i="33"/>
  <c r="J13" i="33"/>
  <c r="J31" i="33"/>
  <c r="AF14" i="28"/>
  <c r="AI11" i="28"/>
  <c r="AJ10" i="28"/>
  <c r="AQ15" i="28"/>
  <c r="AR14" i="28"/>
  <c r="BE14" i="28"/>
  <c r="BF13" i="28"/>
  <c r="BG12" i="28"/>
  <c r="BI11" i="28"/>
  <c r="C10" i="29"/>
  <c r="R11" i="29"/>
  <c r="I12" i="29"/>
  <c r="U12" i="29"/>
  <c r="L13" i="29"/>
  <c r="O14" i="29"/>
  <c r="W11" i="29"/>
  <c r="X11" i="29"/>
  <c r="Y11" i="29"/>
  <c r="Z11" i="29"/>
  <c r="AA11" i="29"/>
  <c r="B13" i="31"/>
  <c r="I13" i="31" s="1"/>
  <c r="I11" i="33"/>
  <c r="I29" i="33"/>
  <c r="G13" i="27"/>
  <c r="D12" i="27"/>
  <c r="D15" i="27"/>
  <c r="AF15" i="28"/>
  <c r="AI12" i="28"/>
  <c r="AJ11" i="28"/>
  <c r="AR15" i="28"/>
  <c r="AY10" i="28"/>
  <c r="BB15" i="28"/>
  <c r="BF14" i="28"/>
  <c r="BG13" i="28"/>
  <c r="BI12" i="28"/>
  <c r="BH11" i="28"/>
  <c r="BJ10" i="28"/>
  <c r="W12" i="29"/>
  <c r="X12" i="29"/>
  <c r="Y12" i="29"/>
  <c r="Z12" i="29"/>
  <c r="AA12" i="29"/>
  <c r="AB12" i="29"/>
  <c r="AC12" i="29"/>
  <c r="F15" i="31"/>
  <c r="M15" i="31" s="1"/>
  <c r="K21" i="33"/>
  <c r="D15" i="32"/>
  <c r="D28" i="32"/>
  <c r="M10" i="28"/>
  <c r="Z10" i="28"/>
  <c r="L11" i="28"/>
  <c r="Y11" i="28"/>
  <c r="X12" i="28"/>
  <c r="W13" i="28"/>
  <c r="V14" i="28"/>
  <c r="F15" i="28"/>
  <c r="H15" i="28" s="1"/>
  <c r="U15" i="28"/>
  <c r="AI13" i="28"/>
  <c r="AJ12" i="28"/>
  <c r="AK11" i="28"/>
  <c r="AL10" i="28"/>
  <c r="AY11" i="28"/>
  <c r="AX10" i="28"/>
  <c r="BC15" i="28"/>
  <c r="BF15" i="28"/>
  <c r="BG14" i="28"/>
  <c r="BI13" i="28"/>
  <c r="BH12" i="28"/>
  <c r="BJ11" i="28"/>
  <c r="BK10" i="28"/>
  <c r="Y13" i="29"/>
  <c r="AA13" i="29"/>
  <c r="AB13" i="29"/>
  <c r="E32" i="32"/>
  <c r="D19" i="32"/>
  <c r="E20" i="32"/>
  <c r="D31" i="32"/>
  <c r="F12" i="27"/>
  <c r="R10" i="29"/>
  <c r="I11" i="29"/>
  <c r="U11" i="29"/>
  <c r="L12" i="29"/>
  <c r="C13" i="29"/>
  <c r="O13" i="29"/>
  <c r="F14" i="29"/>
  <c r="R14" i="29"/>
  <c r="I15" i="29"/>
  <c r="U15" i="29"/>
  <c r="C11" i="29"/>
  <c r="F12" i="29"/>
  <c r="I13" i="29"/>
  <c r="C15" i="29"/>
  <c r="W14" i="29"/>
  <c r="X14" i="29"/>
  <c r="Y14" i="29"/>
  <c r="Z14" i="29"/>
  <c r="AA14" i="29"/>
  <c r="AB14" i="29"/>
  <c r="AC14" i="29"/>
  <c r="E23" i="32"/>
  <c r="D29" i="32"/>
  <c r="D11" i="32"/>
  <c r="H33" i="33"/>
  <c r="F15" i="27"/>
  <c r="G15" i="27"/>
  <c r="M29" i="31"/>
  <c r="M31" i="31"/>
  <c r="G10" i="28"/>
  <c r="I10" i="28" s="1"/>
  <c r="F11" i="28"/>
  <c r="H11" i="28" s="1"/>
  <c r="C12" i="28"/>
  <c r="E12" i="28" s="1"/>
  <c r="AH13" i="28"/>
  <c r="BB10" i="28"/>
  <c r="BB13" i="28"/>
  <c r="E29" i="32"/>
  <c r="L21" i="33"/>
  <c r="H24" i="33"/>
  <c r="AG13" i="28"/>
  <c r="AK15" i="28"/>
  <c r="AL14" i="28"/>
  <c r="AM13" i="28"/>
  <c r="AN12" i="28"/>
  <c r="AO11" i="28"/>
  <c r="AP10" i="28"/>
  <c r="BC10" i="28"/>
  <c r="BC13" i="28"/>
  <c r="BM10" i="28"/>
  <c r="AH12" i="28"/>
  <c r="AL15" i="28"/>
  <c r="AM14" i="28"/>
  <c r="AO12" i="28"/>
  <c r="AP11" i="28"/>
  <c r="AQ10" i="28"/>
  <c r="AW11" i="28"/>
  <c r="AX15" i="28"/>
  <c r="L30" i="33"/>
  <c r="E19" i="32"/>
  <c r="I33" i="33"/>
  <c r="H22" i="33"/>
  <c r="D22" i="32"/>
  <c r="H11" i="31"/>
  <c r="O11" i="31" s="1"/>
  <c r="E10" i="31"/>
  <c r="L10" i="31" s="1"/>
  <c r="E14" i="31"/>
  <c r="L14" i="31" s="1"/>
  <c r="E12" i="31"/>
  <c r="L12" i="31" s="1"/>
  <c r="H10" i="31"/>
  <c r="O10" i="31" s="1"/>
  <c r="I28" i="31"/>
  <c r="I30" i="31"/>
  <c r="I32" i="31"/>
  <c r="G13" i="31"/>
  <c r="N13" i="31" s="1"/>
  <c r="E11" i="31"/>
  <c r="L11" i="31" s="1"/>
  <c r="B15" i="31"/>
  <c r="I15" i="31" s="1"/>
  <c r="K31" i="31"/>
  <c r="D13" i="27"/>
  <c r="L10" i="29"/>
  <c r="C10" i="31"/>
  <c r="J10" i="31" s="1"/>
  <c r="C12" i="31"/>
  <c r="J12" i="31" s="1"/>
  <c r="C14" i="31"/>
  <c r="J14" i="31" s="1"/>
  <c r="BL10" i="28"/>
  <c r="AG14" i="28"/>
  <c r="H14" i="31"/>
  <c r="O14" i="31" s="1"/>
  <c r="BB14" i="28"/>
  <c r="K13" i="30"/>
  <c r="L13" i="30"/>
  <c r="N13" i="30"/>
  <c r="P13" i="30"/>
  <c r="G11" i="31"/>
  <c r="N11" i="31" s="1"/>
  <c r="I19" i="31"/>
  <c r="C12" i="29"/>
  <c r="O14" i="30"/>
  <c r="P14" i="30"/>
  <c r="Q14" i="30"/>
  <c r="F11" i="31"/>
  <c r="M11" i="31" s="1"/>
  <c r="K19" i="31"/>
  <c r="E12" i="29"/>
  <c r="M33" i="31"/>
  <c r="G11" i="28"/>
  <c r="I11" i="28" s="1"/>
  <c r="C15" i="31"/>
  <c r="J15" i="31" s="1"/>
  <c r="M21" i="31"/>
  <c r="F14" i="30"/>
  <c r="H14" i="30"/>
  <c r="I23" i="31"/>
  <c r="H13" i="31"/>
  <c r="O13" i="31" s="1"/>
  <c r="I21" i="31"/>
  <c r="D15" i="31"/>
  <c r="K15" i="31" s="1"/>
  <c r="M22" i="31"/>
  <c r="E15" i="31"/>
  <c r="L15" i="31" s="1"/>
  <c r="H12" i="31"/>
  <c r="O12" i="31" s="1"/>
  <c r="H15" i="31"/>
  <c r="O15" i="31" s="1"/>
  <c r="H13" i="30"/>
  <c r="I13" i="30"/>
  <c r="O13" i="30"/>
  <c r="K15" i="30"/>
  <c r="N15" i="30"/>
  <c r="O11" i="30"/>
  <c r="B14" i="30"/>
  <c r="F10" i="29"/>
  <c r="F13" i="29"/>
  <c r="B10" i="29"/>
  <c r="B12" i="29"/>
  <c r="B15" i="29"/>
  <c r="B13" i="29"/>
  <c r="B14" i="29"/>
  <c r="J11" i="28"/>
  <c r="B13" i="28"/>
  <c r="D13" i="28" s="1"/>
  <c r="S13" i="28"/>
  <c r="S10" i="28"/>
  <c r="AV15" i="28"/>
  <c r="AV10" i="28"/>
  <c r="AV11" i="28"/>
  <c r="J10" i="28"/>
  <c r="K10" i="28"/>
  <c r="B14" i="28"/>
  <c r="D14" i="28" s="1"/>
  <c r="B11" i="28"/>
  <c r="D11" i="28" s="1"/>
  <c r="J14" i="28"/>
  <c r="K14" i="28"/>
  <c r="J13" i="28"/>
  <c r="K13" i="28"/>
  <c r="G15" i="28"/>
  <c r="I15" i="28" s="1"/>
  <c r="AV13" i="28"/>
  <c r="K15" i="28"/>
  <c r="I21" i="28"/>
  <c r="C13" i="28"/>
  <c r="E13" i="28" s="1"/>
  <c r="G13" i="28"/>
  <c r="I13" i="28" s="1"/>
  <c r="AV12" i="28"/>
  <c r="AV14" i="28"/>
  <c r="C14" i="28"/>
  <c r="E14" i="28" s="1"/>
  <c r="C11" i="28"/>
  <c r="E11" i="28" s="1"/>
  <c r="J15" i="28"/>
  <c r="J12" i="28"/>
  <c r="B11" i="30"/>
  <c r="B11" i="29"/>
  <c r="B14" i="27"/>
  <c r="B13" i="27"/>
  <c r="B10" i="27"/>
  <c r="B11" i="27"/>
  <c r="B12" i="27"/>
  <c r="N23" i="31" l="1"/>
  <c r="N32" i="31"/>
  <c r="K28" i="31"/>
  <c r="BB16" i="28"/>
  <c r="BL34" i="28"/>
  <c r="BL16" i="28" s="1"/>
  <c r="N30" i="31"/>
  <c r="H21" i="28"/>
  <c r="D28" i="28"/>
  <c r="L22" i="31"/>
  <c r="E16" i="28"/>
  <c r="E34" i="28"/>
  <c r="J22" i="31"/>
  <c r="K29" i="31"/>
  <c r="I16" i="28"/>
  <c r="I34" i="28"/>
  <c r="I25" i="28"/>
  <c r="D30" i="28"/>
  <c r="H16" i="28"/>
  <c r="H34" i="28"/>
  <c r="L31" i="31"/>
  <c r="H25" i="28"/>
  <c r="N21" i="31"/>
  <c r="M19" i="31"/>
  <c r="H30" i="28"/>
  <c r="K22" i="31"/>
  <c r="I30" i="28"/>
  <c r="J31" i="31"/>
  <c r="I20" i="31"/>
  <c r="I29" i="31"/>
  <c r="M23" i="31"/>
  <c r="K20" i="31"/>
  <c r="D21" i="28"/>
  <c r="N19" i="31"/>
  <c r="N28" i="31"/>
  <c r="N24" i="31"/>
  <c r="K32" i="31"/>
  <c r="H19" i="28"/>
  <c r="H23" i="28"/>
  <c r="H28" i="28"/>
  <c r="E19" i="28"/>
  <c r="J29" i="31"/>
  <c r="J20" i="31"/>
  <c r="D33" i="28"/>
  <c r="D24" i="28"/>
  <c r="H32" i="28"/>
  <c r="K30" i="31"/>
  <c r="K21" i="31"/>
  <c r="N33" i="31"/>
  <c r="L20" i="31"/>
  <c r="E33" i="28"/>
  <c r="E28" i="28"/>
  <c r="H31" i="28"/>
  <c r="D19" i="28"/>
  <c r="E24" i="28"/>
  <c r="H22" i="28"/>
  <c r="J33" i="31"/>
  <c r="I23" i="28"/>
  <c r="I32" i="28"/>
  <c r="K23" i="31"/>
  <c r="H29" i="28"/>
  <c r="H20" i="28"/>
  <c r="L23" i="31"/>
  <c r="N31" i="31"/>
  <c r="N22" i="31"/>
  <c r="I31" i="31"/>
  <c r="J21" i="31"/>
  <c r="L30" i="31"/>
  <c r="L21" i="31"/>
  <c r="I19" i="28"/>
  <c r="I28" i="28"/>
  <c r="E21" i="28"/>
  <c r="O20" i="31"/>
  <c r="I22" i="31"/>
  <c r="I29" i="28"/>
  <c r="L28" i="31"/>
  <c r="L19" i="31"/>
  <c r="H33" i="28"/>
  <c r="M24" i="31"/>
  <c r="H24" i="28"/>
  <c r="E30" i="28"/>
  <c r="I20" i="28"/>
  <c r="J28" i="31"/>
  <c r="O22" i="31"/>
  <c r="L32" i="31"/>
  <c r="O29" i="31"/>
  <c r="O32" i="31"/>
  <c r="M20" i="31"/>
  <c r="J23" i="31"/>
  <c r="L29" i="31"/>
  <c r="O19" i="31"/>
  <c r="O31" i="31"/>
  <c r="O28" i="31"/>
  <c r="I24" i="31"/>
  <c r="J24" i="31"/>
  <c r="I33" i="31"/>
  <c r="O33" i="31"/>
  <c r="D22" i="28"/>
  <c r="K33" i="31"/>
  <c r="L24" i="31"/>
  <c r="L33" i="31"/>
  <c r="O30" i="31"/>
  <c r="O24" i="31"/>
  <c r="O23" i="31"/>
  <c r="J19" i="31"/>
  <c r="D31" i="28"/>
  <c r="N29" i="31"/>
  <c r="J32" i="31"/>
  <c r="N20" i="31"/>
  <c r="K24" i="31"/>
  <c r="J30" i="31"/>
  <c r="O21" i="31"/>
  <c r="D20" i="28"/>
  <c r="I33" i="28"/>
  <c r="D32" i="28"/>
  <c r="D23" i="28"/>
  <c r="D29" i="28"/>
  <c r="I22" i="28"/>
  <c r="I24" i="28"/>
  <c r="E32" i="28"/>
  <c r="E29" i="28"/>
  <c r="E23" i="28"/>
  <c r="E20" i="28"/>
  <c r="I31" i="28"/>
  <c r="E31" i="28"/>
  <c r="E22" i="28"/>
  <c r="T33" i="26" l="1"/>
  <c r="S33" i="26"/>
  <c r="R33" i="26"/>
  <c r="Q33" i="26"/>
  <c r="P33" i="26"/>
  <c r="O33" i="26"/>
  <c r="N33" i="26"/>
  <c r="M33" i="26"/>
  <c r="L33" i="26"/>
  <c r="T32" i="26"/>
  <c r="S32" i="26"/>
  <c r="R32" i="26"/>
  <c r="Q32" i="26"/>
  <c r="P32" i="26"/>
  <c r="O32" i="26"/>
  <c r="N32" i="26"/>
  <c r="M32" i="26"/>
  <c r="L32" i="26"/>
  <c r="T31" i="26"/>
  <c r="S31" i="26"/>
  <c r="R31" i="26"/>
  <c r="Q31" i="26"/>
  <c r="P31" i="26"/>
  <c r="O31" i="26"/>
  <c r="N31" i="26"/>
  <c r="M31" i="26"/>
  <c r="L31" i="26"/>
  <c r="T30" i="26"/>
  <c r="S30" i="26"/>
  <c r="R30" i="26"/>
  <c r="Q30" i="26"/>
  <c r="P30" i="26"/>
  <c r="O30" i="26"/>
  <c r="N30" i="26"/>
  <c r="M30" i="26"/>
  <c r="L30" i="26"/>
  <c r="T29" i="26"/>
  <c r="S29" i="26"/>
  <c r="R29" i="26"/>
  <c r="Q29" i="26"/>
  <c r="P29" i="26"/>
  <c r="O29" i="26"/>
  <c r="N29" i="26"/>
  <c r="M29" i="26"/>
  <c r="L29" i="26"/>
  <c r="T28" i="26"/>
  <c r="S28" i="26"/>
  <c r="R28" i="26"/>
  <c r="Q28" i="26"/>
  <c r="P28" i="26"/>
  <c r="O28" i="26"/>
  <c r="N28" i="26"/>
  <c r="M28" i="26"/>
  <c r="L28" i="26"/>
  <c r="T24" i="26"/>
  <c r="S24" i="26"/>
  <c r="R24" i="26"/>
  <c r="Q24" i="26"/>
  <c r="P24" i="26"/>
  <c r="O24" i="26"/>
  <c r="N24" i="26"/>
  <c r="M24" i="26"/>
  <c r="L24" i="26"/>
  <c r="T23" i="26"/>
  <c r="S23" i="26"/>
  <c r="R23" i="26"/>
  <c r="Q23" i="26"/>
  <c r="P23" i="26"/>
  <c r="O23" i="26"/>
  <c r="N23" i="26"/>
  <c r="M23" i="26"/>
  <c r="L23" i="26"/>
  <c r="T22" i="26"/>
  <c r="S22" i="26"/>
  <c r="R22" i="26"/>
  <c r="Q22" i="26"/>
  <c r="P22" i="26"/>
  <c r="O22" i="26"/>
  <c r="N22" i="26"/>
  <c r="M22" i="26"/>
  <c r="L22" i="26"/>
  <c r="T21" i="26"/>
  <c r="S21" i="26"/>
  <c r="R21" i="26"/>
  <c r="Q21" i="26"/>
  <c r="P21" i="26"/>
  <c r="O21" i="26"/>
  <c r="N21" i="26"/>
  <c r="M21" i="26"/>
  <c r="L21" i="26"/>
  <c r="T20" i="26"/>
  <c r="S20" i="26"/>
  <c r="R20" i="26"/>
  <c r="Q20" i="26"/>
  <c r="P20" i="26"/>
  <c r="O20" i="26"/>
  <c r="N20" i="26"/>
  <c r="M20" i="26"/>
  <c r="L20" i="26"/>
  <c r="T19" i="26"/>
  <c r="S19" i="26"/>
  <c r="R19" i="26"/>
  <c r="Q19" i="26"/>
  <c r="P19" i="26"/>
  <c r="O19" i="26"/>
  <c r="N19" i="26"/>
  <c r="M19" i="26"/>
  <c r="L19" i="26"/>
  <c r="K15" i="26"/>
  <c r="J15" i="26"/>
  <c r="I15" i="26"/>
  <c r="H15" i="26"/>
  <c r="G15" i="26"/>
  <c r="F15" i="26"/>
  <c r="E15" i="26"/>
  <c r="D15" i="26"/>
  <c r="M15" i="26" s="1"/>
  <c r="C15" i="26"/>
  <c r="L15" i="26" s="1"/>
  <c r="B15" i="26"/>
  <c r="K14" i="26"/>
  <c r="J14" i="26"/>
  <c r="I14" i="26"/>
  <c r="H14" i="26"/>
  <c r="G14" i="26"/>
  <c r="F14" i="26"/>
  <c r="E14" i="26"/>
  <c r="D14" i="26"/>
  <c r="C14" i="26"/>
  <c r="B14" i="26"/>
  <c r="K13" i="26"/>
  <c r="J13" i="26"/>
  <c r="I13" i="26"/>
  <c r="H13" i="26"/>
  <c r="G13" i="26"/>
  <c r="F13" i="26"/>
  <c r="O13" i="26" s="1"/>
  <c r="E13" i="26"/>
  <c r="D13" i="26"/>
  <c r="C13" i="26"/>
  <c r="B13" i="26"/>
  <c r="K12" i="26"/>
  <c r="J12" i="26"/>
  <c r="I12" i="26"/>
  <c r="R12" i="26" s="1"/>
  <c r="H12" i="26"/>
  <c r="G12" i="26"/>
  <c r="P12" i="26" s="1"/>
  <c r="F12" i="26"/>
  <c r="E12" i="26"/>
  <c r="D12" i="26"/>
  <c r="C12" i="26"/>
  <c r="B12" i="26"/>
  <c r="K11" i="26"/>
  <c r="J11" i="26"/>
  <c r="I11" i="26"/>
  <c r="H11" i="26"/>
  <c r="G11" i="26"/>
  <c r="F11" i="26"/>
  <c r="E11" i="26"/>
  <c r="D11" i="26"/>
  <c r="C11" i="26"/>
  <c r="B11" i="26"/>
  <c r="K10" i="26"/>
  <c r="J10" i="26"/>
  <c r="I10" i="26"/>
  <c r="H10" i="26"/>
  <c r="G10" i="26"/>
  <c r="F10" i="26"/>
  <c r="E10" i="26"/>
  <c r="D10" i="26"/>
  <c r="C10" i="26"/>
  <c r="B10" i="26"/>
  <c r="H33" i="25"/>
  <c r="E33" i="25"/>
  <c r="F33" i="25" s="1"/>
  <c r="C33" i="25"/>
  <c r="D33" i="25" s="1"/>
  <c r="H32" i="25"/>
  <c r="E32" i="25"/>
  <c r="F32" i="25" s="1"/>
  <c r="C32" i="25"/>
  <c r="D32" i="25" s="1"/>
  <c r="H31" i="25"/>
  <c r="E31" i="25"/>
  <c r="F31" i="25" s="1"/>
  <c r="C31" i="25"/>
  <c r="D31" i="25" s="1"/>
  <c r="H30" i="25"/>
  <c r="E30" i="25"/>
  <c r="F30" i="25" s="1"/>
  <c r="C30" i="25"/>
  <c r="D30" i="25" s="1"/>
  <c r="H29" i="25"/>
  <c r="E29" i="25"/>
  <c r="F29" i="25" s="1"/>
  <c r="C29" i="25"/>
  <c r="D29" i="25" s="1"/>
  <c r="H28" i="25"/>
  <c r="E28" i="25"/>
  <c r="F28" i="25" s="1"/>
  <c r="C28" i="25"/>
  <c r="D28" i="25" s="1"/>
  <c r="H24" i="25"/>
  <c r="E24" i="25"/>
  <c r="F24" i="25" s="1"/>
  <c r="C24" i="25"/>
  <c r="C15" i="25" s="1"/>
  <c r="H23" i="25"/>
  <c r="E23" i="25"/>
  <c r="E14" i="25" s="1"/>
  <c r="F14" i="25" s="1"/>
  <c r="C23" i="25"/>
  <c r="G13" i="25"/>
  <c r="E22" i="25"/>
  <c r="F22" i="25" s="1"/>
  <c r="C22" i="25"/>
  <c r="D22" i="25" s="1"/>
  <c r="H21" i="25"/>
  <c r="E21" i="25"/>
  <c r="F21" i="25" s="1"/>
  <c r="C21" i="25"/>
  <c r="H20" i="25"/>
  <c r="E20" i="25"/>
  <c r="F20" i="25" s="1"/>
  <c r="C20" i="25"/>
  <c r="D20" i="25" s="1"/>
  <c r="H19" i="25"/>
  <c r="E19" i="25"/>
  <c r="F19" i="25" s="1"/>
  <c r="C19" i="25"/>
  <c r="D19" i="25" s="1"/>
  <c r="AB15" i="25"/>
  <c r="AA15" i="25"/>
  <c r="Z15" i="25"/>
  <c r="Y15" i="25"/>
  <c r="X15" i="25"/>
  <c r="W15" i="25"/>
  <c r="V15" i="25"/>
  <c r="U15" i="25"/>
  <c r="T15" i="25"/>
  <c r="S15" i="25"/>
  <c r="R15" i="25"/>
  <c r="Q15" i="25"/>
  <c r="O15" i="25"/>
  <c r="N15" i="25"/>
  <c r="M15" i="25"/>
  <c r="L15" i="25"/>
  <c r="K15" i="25"/>
  <c r="J15" i="25"/>
  <c r="I15" i="25"/>
  <c r="B15" i="25"/>
  <c r="AB14" i="25"/>
  <c r="AA14" i="25"/>
  <c r="Z14" i="25"/>
  <c r="Y14" i="25"/>
  <c r="X14" i="25"/>
  <c r="W14" i="25"/>
  <c r="V14" i="25"/>
  <c r="U14" i="25"/>
  <c r="T14" i="25"/>
  <c r="S14" i="25"/>
  <c r="R14" i="25"/>
  <c r="Q14" i="25"/>
  <c r="O14" i="25"/>
  <c r="N14" i="25"/>
  <c r="M14" i="25"/>
  <c r="L14" i="25"/>
  <c r="K14" i="25"/>
  <c r="J14" i="25"/>
  <c r="I14" i="25"/>
  <c r="B14" i="25"/>
  <c r="AB13" i="25"/>
  <c r="AA13" i="25"/>
  <c r="Z13" i="25"/>
  <c r="Y13" i="25"/>
  <c r="X13" i="25"/>
  <c r="W13" i="25"/>
  <c r="V13" i="25"/>
  <c r="U13" i="25"/>
  <c r="T13" i="25"/>
  <c r="S13" i="25"/>
  <c r="R13" i="25"/>
  <c r="Q13" i="25"/>
  <c r="O13" i="25"/>
  <c r="N13" i="25"/>
  <c r="M13" i="25"/>
  <c r="L13" i="25"/>
  <c r="K13" i="25"/>
  <c r="J13" i="25"/>
  <c r="I13" i="25"/>
  <c r="B13" i="25"/>
  <c r="AB12" i="25"/>
  <c r="AA12" i="25"/>
  <c r="Z12" i="25"/>
  <c r="Y12" i="25"/>
  <c r="X12" i="25"/>
  <c r="W12" i="25"/>
  <c r="V12" i="25"/>
  <c r="U12" i="25"/>
  <c r="T12" i="25"/>
  <c r="S12" i="25"/>
  <c r="R12" i="25"/>
  <c r="Q12" i="25"/>
  <c r="O12" i="25"/>
  <c r="N12" i="25"/>
  <c r="M12" i="25"/>
  <c r="L12" i="25"/>
  <c r="K12" i="25"/>
  <c r="J12" i="25"/>
  <c r="I12" i="25"/>
  <c r="B12" i="25"/>
  <c r="AB11" i="25"/>
  <c r="AA11" i="25"/>
  <c r="Z11" i="25"/>
  <c r="Y11" i="25"/>
  <c r="X11" i="25"/>
  <c r="W11" i="25"/>
  <c r="V11" i="25"/>
  <c r="U11" i="25"/>
  <c r="T11" i="25"/>
  <c r="S11" i="25"/>
  <c r="R11" i="25"/>
  <c r="Q11" i="25"/>
  <c r="O11" i="25"/>
  <c r="N11" i="25"/>
  <c r="M11" i="25"/>
  <c r="L11" i="25"/>
  <c r="K11" i="25"/>
  <c r="J11" i="25"/>
  <c r="I11" i="25"/>
  <c r="B11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O10" i="25"/>
  <c r="N10" i="25"/>
  <c r="M10" i="25"/>
  <c r="L10" i="25"/>
  <c r="K10" i="25"/>
  <c r="J10" i="25"/>
  <c r="I10" i="25"/>
  <c r="B10" i="25"/>
  <c r="H33" i="18"/>
  <c r="E33" i="18"/>
  <c r="F33" i="18" s="1"/>
  <c r="C33" i="18"/>
  <c r="D33" i="18" s="1"/>
  <c r="H32" i="18"/>
  <c r="E32" i="18"/>
  <c r="D32" i="18"/>
  <c r="C32" i="18"/>
  <c r="H31" i="18"/>
  <c r="E31" i="18"/>
  <c r="F31" i="18" s="1"/>
  <c r="C31" i="18"/>
  <c r="D31" i="18"/>
  <c r="H30" i="18"/>
  <c r="E30" i="18"/>
  <c r="F30" i="18" s="1"/>
  <c r="C30" i="18"/>
  <c r="D30" i="18" s="1"/>
  <c r="H29" i="18"/>
  <c r="E29" i="18"/>
  <c r="F29" i="18" s="1"/>
  <c r="C29" i="18"/>
  <c r="D29" i="18" s="1"/>
  <c r="H28" i="18"/>
  <c r="E28" i="18"/>
  <c r="C28" i="18"/>
  <c r="D28" i="18" s="1"/>
  <c r="C20" i="18"/>
  <c r="D20" i="18" s="1"/>
  <c r="E20" i="18"/>
  <c r="F20" i="18" s="1"/>
  <c r="H20" i="18"/>
  <c r="C21" i="18"/>
  <c r="C12" i="18" s="1"/>
  <c r="D21" i="18"/>
  <c r="E21" i="18"/>
  <c r="G12" i="18"/>
  <c r="C22" i="18"/>
  <c r="D22" i="18" s="1"/>
  <c r="E22" i="18"/>
  <c r="F22" i="18" s="1"/>
  <c r="H22" i="18"/>
  <c r="C23" i="18"/>
  <c r="D23" i="18" s="1"/>
  <c r="E23" i="18"/>
  <c r="F23" i="18" s="1"/>
  <c r="G14" i="18"/>
  <c r="H14" i="18" s="1"/>
  <c r="C24" i="18"/>
  <c r="D24" i="18" s="1"/>
  <c r="E24" i="18"/>
  <c r="F24" i="18" s="1"/>
  <c r="H24" i="18"/>
  <c r="H19" i="18"/>
  <c r="G10" i="18"/>
  <c r="H10" i="18" s="1"/>
  <c r="E19" i="18"/>
  <c r="F19" i="18" s="1"/>
  <c r="C19" i="18"/>
  <c r="D19" i="18" s="1"/>
  <c r="C10" i="18"/>
  <c r="D10" i="18" s="1"/>
  <c r="B11" i="18"/>
  <c r="B12" i="18"/>
  <c r="B13" i="18"/>
  <c r="B14" i="18"/>
  <c r="B15" i="18"/>
  <c r="B10" i="18"/>
  <c r="T10" i="18"/>
  <c r="U10" i="18"/>
  <c r="M11" i="18"/>
  <c r="W13" i="18"/>
  <c r="O14" i="18"/>
  <c r="Q14" i="18"/>
  <c r="I15" i="18"/>
  <c r="U15" i="18"/>
  <c r="V15" i="18"/>
  <c r="S10" i="18"/>
  <c r="S15" i="18"/>
  <c r="N14" i="18"/>
  <c r="M14" i="18"/>
  <c r="I13" i="18"/>
  <c r="W10" i="18"/>
  <c r="J10" i="18"/>
  <c r="AB15" i="18"/>
  <c r="O15" i="18"/>
  <c r="X14" i="18"/>
  <c r="W14" i="18"/>
  <c r="U14" i="18"/>
  <c r="K14" i="18"/>
  <c r="J14" i="18"/>
  <c r="AB13" i="18"/>
  <c r="AA13" i="18"/>
  <c r="S13" i="18"/>
  <c r="R13" i="18"/>
  <c r="O13" i="18"/>
  <c r="N13" i="18"/>
  <c r="AA12" i="18"/>
  <c r="Z12" i="18"/>
  <c r="X12" i="18"/>
  <c r="V12" i="18"/>
  <c r="U12" i="18"/>
  <c r="N12" i="18"/>
  <c r="M12" i="18"/>
  <c r="L12" i="18"/>
  <c r="K12" i="18"/>
  <c r="I12" i="18"/>
  <c r="AB11" i="18"/>
  <c r="S11" i="18"/>
  <c r="R11" i="18"/>
  <c r="O11" i="18"/>
  <c r="Y10" i="18"/>
  <c r="X10" i="18"/>
  <c r="L10" i="18"/>
  <c r="K10" i="18"/>
  <c r="Y15" i="18"/>
  <c r="X15" i="18"/>
  <c r="W15" i="18"/>
  <c r="T15" i="18"/>
  <c r="L15" i="18"/>
  <c r="K15" i="18"/>
  <c r="J15" i="18"/>
  <c r="AB14" i="18"/>
  <c r="AA14" i="18"/>
  <c r="Z14" i="18"/>
  <c r="Y14" i="18"/>
  <c r="R14" i="18"/>
  <c r="L14" i="18"/>
  <c r="Z13" i="18"/>
  <c r="V13" i="18"/>
  <c r="U13" i="18"/>
  <c r="T13" i="18"/>
  <c r="Q13" i="18"/>
  <c r="M13" i="18"/>
  <c r="AB12" i="18"/>
  <c r="Y12" i="18"/>
  <c r="W12" i="18"/>
  <c r="O12" i="18"/>
  <c r="J12" i="18"/>
  <c r="X11" i="18"/>
  <c r="U11" i="18"/>
  <c r="T11" i="18"/>
  <c r="Q11" i="18"/>
  <c r="K11" i="18"/>
  <c r="Z10" i="18"/>
  <c r="Q10" i="18"/>
  <c r="M10" i="18"/>
  <c r="E24" i="22"/>
  <c r="D24" i="22"/>
  <c r="C24" i="22"/>
  <c r="B24" i="22"/>
  <c r="E23" i="22"/>
  <c r="D23" i="22"/>
  <c r="C23" i="22"/>
  <c r="B23" i="22"/>
  <c r="E22" i="22"/>
  <c r="D22" i="22"/>
  <c r="C22" i="22"/>
  <c r="B22" i="22"/>
  <c r="E21" i="22"/>
  <c r="D21" i="22"/>
  <c r="C21" i="22"/>
  <c r="B21" i="22"/>
  <c r="E20" i="22"/>
  <c r="D20" i="22"/>
  <c r="C20" i="22"/>
  <c r="B20" i="22"/>
  <c r="E19" i="22"/>
  <c r="D19" i="22"/>
  <c r="C19" i="22"/>
  <c r="B19" i="22"/>
  <c r="E33" i="22"/>
  <c r="D33" i="22"/>
  <c r="C33" i="22"/>
  <c r="B33" i="22"/>
  <c r="E32" i="22"/>
  <c r="D32" i="22"/>
  <c r="D14" i="22" s="1"/>
  <c r="C32" i="22"/>
  <c r="B32" i="22"/>
  <c r="E31" i="22"/>
  <c r="D31" i="22"/>
  <c r="C31" i="22"/>
  <c r="B31" i="22"/>
  <c r="E30" i="22"/>
  <c r="D30" i="22"/>
  <c r="C30" i="22"/>
  <c r="B30" i="22"/>
  <c r="E29" i="22"/>
  <c r="D29" i="22"/>
  <c r="C29" i="22"/>
  <c r="B29" i="22"/>
  <c r="E28" i="22"/>
  <c r="D28" i="22"/>
  <c r="D10" i="22" s="1"/>
  <c r="C28" i="22"/>
  <c r="B28" i="22"/>
  <c r="L25" i="17"/>
  <c r="L24" i="17"/>
  <c r="L23" i="17"/>
  <c r="L22" i="17"/>
  <c r="L21" i="17"/>
  <c r="L20" i="17"/>
  <c r="L19" i="17"/>
  <c r="L34" i="17"/>
  <c r="J34" i="17"/>
  <c r="I34" i="17"/>
  <c r="H34" i="17"/>
  <c r="G34" i="17"/>
  <c r="F34" i="17"/>
  <c r="E34" i="17"/>
  <c r="D34" i="17"/>
  <c r="C34" i="17"/>
  <c r="B34" i="17"/>
  <c r="L33" i="17"/>
  <c r="J33" i="17"/>
  <c r="I33" i="17"/>
  <c r="H33" i="17"/>
  <c r="G33" i="17"/>
  <c r="F33" i="17"/>
  <c r="E33" i="17"/>
  <c r="D33" i="17"/>
  <c r="C33" i="17"/>
  <c r="B33" i="17"/>
  <c r="L32" i="17"/>
  <c r="J32" i="17"/>
  <c r="I32" i="17"/>
  <c r="H32" i="17"/>
  <c r="G32" i="17"/>
  <c r="F32" i="17"/>
  <c r="E32" i="17"/>
  <c r="D32" i="17"/>
  <c r="C32" i="17"/>
  <c r="B32" i="17"/>
  <c r="L31" i="17"/>
  <c r="J31" i="17"/>
  <c r="I31" i="17"/>
  <c r="H31" i="17"/>
  <c r="G31" i="17"/>
  <c r="F31" i="17"/>
  <c r="E31" i="17"/>
  <c r="D31" i="17"/>
  <c r="C31" i="17"/>
  <c r="B31" i="17"/>
  <c r="L30" i="17"/>
  <c r="J30" i="17"/>
  <c r="I30" i="17"/>
  <c r="H30" i="17"/>
  <c r="G30" i="17"/>
  <c r="F30" i="17"/>
  <c r="E30" i="17"/>
  <c r="D30" i="17"/>
  <c r="C30" i="17"/>
  <c r="B30" i="17"/>
  <c r="L29" i="17"/>
  <c r="J29" i="17"/>
  <c r="I29" i="17"/>
  <c r="H29" i="17"/>
  <c r="G29" i="17"/>
  <c r="F29" i="17"/>
  <c r="E29" i="17"/>
  <c r="D29" i="17"/>
  <c r="C29" i="17"/>
  <c r="B29" i="17"/>
  <c r="L28" i="17"/>
  <c r="J28" i="17"/>
  <c r="I28" i="17"/>
  <c r="H28" i="17"/>
  <c r="G28" i="17"/>
  <c r="F28" i="17"/>
  <c r="E28" i="17"/>
  <c r="D28" i="17"/>
  <c r="C28" i="17"/>
  <c r="B28" i="17"/>
  <c r="J25" i="17"/>
  <c r="J24" i="17"/>
  <c r="J23" i="17"/>
  <c r="J22" i="17"/>
  <c r="J21" i="17"/>
  <c r="J20" i="17"/>
  <c r="J19" i="17"/>
  <c r="I25" i="17"/>
  <c r="H25" i="17"/>
  <c r="G25" i="17"/>
  <c r="F25" i="17"/>
  <c r="E25" i="17"/>
  <c r="D25" i="17"/>
  <c r="C25" i="17"/>
  <c r="B25" i="17"/>
  <c r="C25" i="27" s="1"/>
  <c r="I24" i="17"/>
  <c r="H24" i="17"/>
  <c r="G24" i="17"/>
  <c r="F24" i="17"/>
  <c r="E24" i="17"/>
  <c r="D24" i="17"/>
  <c r="C24" i="17"/>
  <c r="B24" i="17"/>
  <c r="I23" i="17"/>
  <c r="H23" i="17"/>
  <c r="G23" i="17"/>
  <c r="F23" i="17"/>
  <c r="E23" i="17"/>
  <c r="D23" i="17"/>
  <c r="C23" i="17"/>
  <c r="B23" i="17"/>
  <c r="I22" i="17"/>
  <c r="H22" i="17"/>
  <c r="G22" i="17"/>
  <c r="F22" i="17"/>
  <c r="E22" i="17"/>
  <c r="D22" i="17"/>
  <c r="C22" i="17"/>
  <c r="B22" i="17"/>
  <c r="I21" i="17"/>
  <c r="H21" i="17"/>
  <c r="G21" i="17"/>
  <c r="F21" i="17"/>
  <c r="E21" i="17"/>
  <c r="D21" i="17"/>
  <c r="C21" i="17"/>
  <c r="B21" i="17"/>
  <c r="I20" i="17"/>
  <c r="H20" i="17"/>
  <c r="G20" i="17"/>
  <c r="F20" i="17"/>
  <c r="E20" i="17"/>
  <c r="D20" i="17"/>
  <c r="C20" i="17"/>
  <c r="B20" i="17"/>
  <c r="I19" i="17"/>
  <c r="H19" i="17"/>
  <c r="G19" i="17"/>
  <c r="F19" i="17"/>
  <c r="E19" i="17"/>
  <c r="D19" i="17"/>
  <c r="C19" i="17"/>
  <c r="B19" i="17"/>
  <c r="B10" i="17" s="1"/>
  <c r="Z33" i="16"/>
  <c r="Y33" i="16"/>
  <c r="X33" i="16"/>
  <c r="W33" i="16"/>
  <c r="V33" i="16"/>
  <c r="U33" i="16"/>
  <c r="T33" i="16"/>
  <c r="S33" i="16"/>
  <c r="R33" i="16"/>
  <c r="Z32" i="16"/>
  <c r="Y32" i="16"/>
  <c r="X32" i="16"/>
  <c r="W32" i="16"/>
  <c r="V32" i="16"/>
  <c r="U32" i="16"/>
  <c r="T32" i="16"/>
  <c r="S32" i="16"/>
  <c r="R32" i="16"/>
  <c r="Z31" i="16"/>
  <c r="Y31" i="16"/>
  <c r="X31" i="16"/>
  <c r="W31" i="16"/>
  <c r="V31" i="16"/>
  <c r="U31" i="16"/>
  <c r="T31" i="16"/>
  <c r="S31" i="16"/>
  <c r="R31" i="16"/>
  <c r="Z30" i="16"/>
  <c r="Y30" i="16"/>
  <c r="X30" i="16"/>
  <c r="W30" i="16"/>
  <c r="V30" i="16"/>
  <c r="U30" i="16"/>
  <c r="T30" i="16"/>
  <c r="S30" i="16"/>
  <c r="R30" i="16"/>
  <c r="Z29" i="16"/>
  <c r="Y29" i="16"/>
  <c r="X29" i="16"/>
  <c r="W29" i="16"/>
  <c r="V29" i="16"/>
  <c r="U29" i="16"/>
  <c r="T29" i="16"/>
  <c r="S29" i="16"/>
  <c r="R29" i="16"/>
  <c r="Z28" i="16"/>
  <c r="Y28" i="16"/>
  <c r="X28" i="16"/>
  <c r="W28" i="16"/>
  <c r="V28" i="16"/>
  <c r="U28" i="16"/>
  <c r="T28" i="16"/>
  <c r="S28" i="16"/>
  <c r="R28" i="16"/>
  <c r="P33" i="16"/>
  <c r="O33" i="16"/>
  <c r="N33" i="16"/>
  <c r="M33" i="16"/>
  <c r="L33" i="16"/>
  <c r="K33" i="16"/>
  <c r="J33" i="16"/>
  <c r="P32" i="16"/>
  <c r="O32" i="16"/>
  <c r="N32" i="16"/>
  <c r="M32" i="16"/>
  <c r="L32" i="16"/>
  <c r="K32" i="16"/>
  <c r="J32" i="16"/>
  <c r="P31" i="16"/>
  <c r="O31" i="16"/>
  <c r="N31" i="16"/>
  <c r="M31" i="16"/>
  <c r="L31" i="16"/>
  <c r="K31" i="16"/>
  <c r="J31" i="16"/>
  <c r="P30" i="16"/>
  <c r="O30" i="16"/>
  <c r="N30" i="16"/>
  <c r="M30" i="16"/>
  <c r="L30" i="16"/>
  <c r="K30" i="16"/>
  <c r="J30" i="16"/>
  <c r="P29" i="16"/>
  <c r="O29" i="16"/>
  <c r="N29" i="16"/>
  <c r="M29" i="16"/>
  <c r="L29" i="16"/>
  <c r="K29" i="16"/>
  <c r="J29" i="16"/>
  <c r="P28" i="16"/>
  <c r="O28" i="16"/>
  <c r="N28" i="16"/>
  <c r="M28" i="16"/>
  <c r="L28" i="16"/>
  <c r="K28" i="16"/>
  <c r="J28" i="16"/>
  <c r="AA25" i="16"/>
  <c r="Z25" i="16"/>
  <c r="Z16" i="16" s="1"/>
  <c r="Y25" i="16"/>
  <c r="Y16" i="16" s="1"/>
  <c r="X25" i="16"/>
  <c r="X16" i="16" s="1"/>
  <c r="W25" i="16"/>
  <c r="W16" i="16" s="1"/>
  <c r="V25" i="16"/>
  <c r="V16" i="16" s="1"/>
  <c r="U25" i="16"/>
  <c r="U16" i="16" s="1"/>
  <c r="T25" i="16"/>
  <c r="T16" i="16" s="1"/>
  <c r="S25" i="16"/>
  <c r="S16" i="16" s="1"/>
  <c r="R25" i="16"/>
  <c r="R16" i="16" s="1"/>
  <c r="P25" i="16"/>
  <c r="P16" i="16" s="1"/>
  <c r="O25" i="16"/>
  <c r="O16" i="16" s="1"/>
  <c r="N25" i="16"/>
  <c r="N16" i="16" s="1"/>
  <c r="M25" i="16"/>
  <c r="M16" i="16" s="1"/>
  <c r="L25" i="16"/>
  <c r="L16" i="16" s="1"/>
  <c r="K25" i="16"/>
  <c r="K16" i="16" s="1"/>
  <c r="J25" i="16"/>
  <c r="J16" i="16" s="1"/>
  <c r="I25" i="16"/>
  <c r="I16" i="16" s="1"/>
  <c r="H25" i="16"/>
  <c r="H16" i="16" s="1"/>
  <c r="G25" i="16"/>
  <c r="G16" i="16" s="1"/>
  <c r="F25" i="16"/>
  <c r="F16" i="16" s="1"/>
  <c r="E25" i="16"/>
  <c r="E16" i="16" s="1"/>
  <c r="D25" i="16"/>
  <c r="D16" i="16" s="1"/>
  <c r="C25" i="16"/>
  <c r="C16" i="16" s="1"/>
  <c r="B25" i="16"/>
  <c r="B16" i="16" s="1"/>
  <c r="AA24" i="16"/>
  <c r="Z24" i="16"/>
  <c r="Z15" i="16" s="1"/>
  <c r="Y24" i="16"/>
  <c r="X24" i="16"/>
  <c r="W24" i="16"/>
  <c r="V24" i="16"/>
  <c r="U24" i="16"/>
  <c r="T24" i="16"/>
  <c r="S24" i="16"/>
  <c r="R24" i="16"/>
  <c r="R15" i="16" s="1"/>
  <c r="P24" i="16"/>
  <c r="O24" i="16"/>
  <c r="N24" i="16"/>
  <c r="M24" i="16"/>
  <c r="L24" i="16"/>
  <c r="K24" i="16"/>
  <c r="K15" i="16" s="1"/>
  <c r="J24" i="16"/>
  <c r="I24" i="16"/>
  <c r="H24" i="16"/>
  <c r="G24" i="16"/>
  <c r="F24" i="16"/>
  <c r="E24" i="16"/>
  <c r="D24" i="16"/>
  <c r="B24" i="16"/>
  <c r="AA23" i="16"/>
  <c r="Z23" i="16"/>
  <c r="Y23" i="16"/>
  <c r="X23" i="16"/>
  <c r="W23" i="16"/>
  <c r="V23" i="16"/>
  <c r="U23" i="16"/>
  <c r="T23" i="16"/>
  <c r="S23" i="16"/>
  <c r="R23" i="16"/>
  <c r="P23" i="16"/>
  <c r="O23" i="16"/>
  <c r="N23" i="16"/>
  <c r="M23" i="16"/>
  <c r="L23" i="16"/>
  <c r="K23" i="16"/>
  <c r="J23" i="16"/>
  <c r="I23" i="16"/>
  <c r="H23" i="16"/>
  <c r="G23" i="16"/>
  <c r="F23" i="16"/>
  <c r="E23" i="16"/>
  <c r="D23" i="16"/>
  <c r="C23" i="16"/>
  <c r="B23" i="16"/>
  <c r="AA22" i="16"/>
  <c r="Z22" i="16"/>
  <c r="Y22" i="16"/>
  <c r="X22" i="16"/>
  <c r="W22" i="16"/>
  <c r="V22" i="16"/>
  <c r="V13" i="16" s="1"/>
  <c r="U22" i="16"/>
  <c r="T22" i="16"/>
  <c r="S22" i="16"/>
  <c r="R22" i="16"/>
  <c r="P22" i="16"/>
  <c r="O22" i="16"/>
  <c r="N22" i="16"/>
  <c r="M22" i="16"/>
  <c r="M13" i="16" s="1"/>
  <c r="L22" i="16"/>
  <c r="K22" i="16"/>
  <c r="J22" i="16"/>
  <c r="I22" i="16"/>
  <c r="H22" i="16"/>
  <c r="G22" i="16"/>
  <c r="F22" i="16"/>
  <c r="E22" i="16"/>
  <c r="D22" i="16"/>
  <c r="C22" i="16"/>
  <c r="B22" i="16"/>
  <c r="AA21" i="16"/>
  <c r="Z21" i="16"/>
  <c r="Y21" i="16"/>
  <c r="X21" i="16"/>
  <c r="W21" i="16"/>
  <c r="W12" i="16" s="1"/>
  <c r="V21" i="16"/>
  <c r="U21" i="16"/>
  <c r="T21" i="16"/>
  <c r="T12" i="16" s="1"/>
  <c r="S21" i="16"/>
  <c r="R21" i="16"/>
  <c r="P21" i="16"/>
  <c r="O21" i="16"/>
  <c r="N21" i="16"/>
  <c r="N12" i="16" s="1"/>
  <c r="M21" i="16"/>
  <c r="L21" i="16"/>
  <c r="K21" i="16"/>
  <c r="J21" i="16"/>
  <c r="I21" i="16"/>
  <c r="H21" i="16"/>
  <c r="G21" i="16"/>
  <c r="F21" i="16"/>
  <c r="E21" i="16"/>
  <c r="D21" i="16"/>
  <c r="C21" i="16"/>
  <c r="B21" i="16"/>
  <c r="AA20" i="16"/>
  <c r="Z20" i="16"/>
  <c r="Y20" i="16"/>
  <c r="X20" i="16"/>
  <c r="W20" i="16"/>
  <c r="V20" i="16"/>
  <c r="V11" i="16" s="1"/>
  <c r="U20" i="16"/>
  <c r="T20" i="16"/>
  <c r="S20" i="16"/>
  <c r="R20" i="16"/>
  <c r="P20" i="16"/>
  <c r="O20" i="16"/>
  <c r="O11" i="16" s="1"/>
  <c r="N20" i="16"/>
  <c r="M20" i="16"/>
  <c r="L20" i="16"/>
  <c r="K20" i="16"/>
  <c r="J20" i="16"/>
  <c r="I20" i="16"/>
  <c r="H20" i="16"/>
  <c r="G20" i="16"/>
  <c r="F20" i="16"/>
  <c r="E20" i="16"/>
  <c r="D20" i="16"/>
  <c r="C20" i="16"/>
  <c r="B20" i="16"/>
  <c r="AA19" i="16"/>
  <c r="Z19" i="16"/>
  <c r="Y19" i="16"/>
  <c r="X19" i="16"/>
  <c r="X10" i="16" s="1"/>
  <c r="W19" i="16"/>
  <c r="V19" i="16"/>
  <c r="U19" i="16"/>
  <c r="T19" i="16"/>
  <c r="S19" i="16"/>
  <c r="R19" i="16"/>
  <c r="P19" i="16"/>
  <c r="O19" i="16"/>
  <c r="N19" i="16"/>
  <c r="M19" i="16"/>
  <c r="L19" i="16"/>
  <c r="K19" i="16"/>
  <c r="J19" i="16"/>
  <c r="J10" i="16" s="1"/>
  <c r="I19" i="16"/>
  <c r="H19" i="16"/>
  <c r="G19" i="16"/>
  <c r="F19" i="16"/>
  <c r="E19" i="16"/>
  <c r="D19" i="16"/>
  <c r="C19" i="16"/>
  <c r="B19" i="16"/>
  <c r="I33" i="16"/>
  <c r="H33" i="16"/>
  <c r="G33" i="16"/>
  <c r="F33" i="16"/>
  <c r="E33" i="16"/>
  <c r="D33" i="16"/>
  <c r="C33" i="16"/>
  <c r="B33" i="16"/>
  <c r="I32" i="16"/>
  <c r="H32" i="16"/>
  <c r="G32" i="16"/>
  <c r="F32" i="16"/>
  <c r="E32" i="16"/>
  <c r="D32" i="16"/>
  <c r="C32" i="16"/>
  <c r="B32" i="16"/>
  <c r="I31" i="16"/>
  <c r="H31" i="16"/>
  <c r="G31" i="16"/>
  <c r="F31" i="16"/>
  <c r="E31" i="16"/>
  <c r="D31" i="16"/>
  <c r="C31" i="16"/>
  <c r="B31" i="16"/>
  <c r="I30" i="16"/>
  <c r="H30" i="16"/>
  <c r="G30" i="16"/>
  <c r="F30" i="16"/>
  <c r="E30" i="16"/>
  <c r="D30" i="16"/>
  <c r="C30" i="16"/>
  <c r="B30" i="16"/>
  <c r="I29" i="16"/>
  <c r="H29" i="16"/>
  <c r="G29" i="16"/>
  <c r="F29" i="16"/>
  <c r="E29" i="16"/>
  <c r="D29" i="16"/>
  <c r="C29" i="16"/>
  <c r="B29" i="16"/>
  <c r="I28" i="16"/>
  <c r="H28" i="16"/>
  <c r="G28" i="16"/>
  <c r="F28" i="16"/>
  <c r="E28" i="16"/>
  <c r="D28" i="16"/>
  <c r="D10" i="16" s="1"/>
  <c r="C28" i="16"/>
  <c r="B28" i="16"/>
  <c r="R33" i="14"/>
  <c r="Q33" i="14"/>
  <c r="Q28" i="14"/>
  <c r="O34" i="14"/>
  <c r="O29" i="14"/>
  <c r="N29" i="14"/>
  <c r="J34" i="14"/>
  <c r="I34" i="14"/>
  <c r="H34" i="14"/>
  <c r="F34" i="14"/>
  <c r="D34" i="14"/>
  <c r="L34" i="14"/>
  <c r="K34" i="14"/>
  <c r="G34" i="14"/>
  <c r="E34" i="14"/>
  <c r="C34" i="14"/>
  <c r="B34" i="14"/>
  <c r="L33" i="14"/>
  <c r="K33" i="14"/>
  <c r="J33" i="14"/>
  <c r="I33" i="14"/>
  <c r="H33" i="14"/>
  <c r="G33" i="14"/>
  <c r="F33" i="14"/>
  <c r="E33" i="14"/>
  <c r="D33" i="14"/>
  <c r="C33" i="14"/>
  <c r="B33" i="14"/>
  <c r="L32" i="14"/>
  <c r="K32" i="14"/>
  <c r="J32" i="14"/>
  <c r="I32" i="14"/>
  <c r="H32" i="14"/>
  <c r="G32" i="14"/>
  <c r="F32" i="14"/>
  <c r="E32" i="14"/>
  <c r="D32" i="14"/>
  <c r="C32" i="14"/>
  <c r="B32" i="14"/>
  <c r="L31" i="14"/>
  <c r="K31" i="14"/>
  <c r="J31" i="14"/>
  <c r="I31" i="14"/>
  <c r="H31" i="14"/>
  <c r="G31" i="14"/>
  <c r="F31" i="14"/>
  <c r="E31" i="14"/>
  <c r="D31" i="14"/>
  <c r="C31" i="14"/>
  <c r="B31" i="14"/>
  <c r="L30" i="14"/>
  <c r="K30" i="14"/>
  <c r="J30" i="14"/>
  <c r="I30" i="14"/>
  <c r="H30" i="14"/>
  <c r="G30" i="14"/>
  <c r="F30" i="14"/>
  <c r="E30" i="14"/>
  <c r="D30" i="14"/>
  <c r="C30" i="14"/>
  <c r="B30" i="14"/>
  <c r="L29" i="14"/>
  <c r="K29" i="14"/>
  <c r="J29" i="14"/>
  <c r="I29" i="14"/>
  <c r="H29" i="14"/>
  <c r="G29" i="14"/>
  <c r="F29" i="14"/>
  <c r="E29" i="14"/>
  <c r="D29" i="14"/>
  <c r="C29" i="14"/>
  <c r="B29" i="14"/>
  <c r="L28" i="14"/>
  <c r="K28" i="14"/>
  <c r="J28" i="14"/>
  <c r="I28" i="14"/>
  <c r="H28" i="14"/>
  <c r="G28" i="14"/>
  <c r="F28" i="14"/>
  <c r="E28" i="14"/>
  <c r="D28" i="14"/>
  <c r="C28" i="14"/>
  <c r="B28" i="14"/>
  <c r="W34" i="14"/>
  <c r="W33" i="14"/>
  <c r="W32" i="14"/>
  <c r="W31" i="14"/>
  <c r="W30" i="14"/>
  <c r="W29" i="14"/>
  <c r="V28" i="14"/>
  <c r="R34" i="14"/>
  <c r="Q34" i="14"/>
  <c r="P34" i="14"/>
  <c r="P33" i="14"/>
  <c r="R32" i="14"/>
  <c r="Q32" i="14"/>
  <c r="P32" i="14"/>
  <c r="R31" i="14"/>
  <c r="Q31" i="14"/>
  <c r="P31" i="14"/>
  <c r="O30" i="14"/>
  <c r="Q30" i="14"/>
  <c r="P30" i="14"/>
  <c r="R29" i="14"/>
  <c r="Q29" i="14"/>
  <c r="P29" i="14"/>
  <c r="R28" i="14"/>
  <c r="P28" i="14"/>
  <c r="I25" i="15"/>
  <c r="I16" i="15" s="1"/>
  <c r="H25" i="15"/>
  <c r="H16" i="15" s="1"/>
  <c r="G25" i="15"/>
  <c r="G16" i="15" s="1"/>
  <c r="F25" i="15"/>
  <c r="F16" i="15" s="1"/>
  <c r="E25" i="15"/>
  <c r="E16" i="15" s="1"/>
  <c r="D25" i="15"/>
  <c r="D16" i="15" s="1"/>
  <c r="C25" i="15"/>
  <c r="C16" i="15" s="1"/>
  <c r="B25" i="15"/>
  <c r="B16" i="15" s="1"/>
  <c r="I24" i="15"/>
  <c r="H24" i="15"/>
  <c r="G24" i="15"/>
  <c r="F24" i="15"/>
  <c r="E24" i="15"/>
  <c r="D24" i="15"/>
  <c r="C24" i="15"/>
  <c r="B24" i="15"/>
  <c r="I23" i="15"/>
  <c r="H23" i="15"/>
  <c r="G23" i="15"/>
  <c r="F23" i="15"/>
  <c r="E23" i="15"/>
  <c r="D23" i="15"/>
  <c r="C23" i="15"/>
  <c r="B23" i="15"/>
  <c r="I22" i="15"/>
  <c r="H22" i="15"/>
  <c r="G22" i="15"/>
  <c r="F22" i="15"/>
  <c r="E22" i="15"/>
  <c r="D22" i="15"/>
  <c r="C22" i="15"/>
  <c r="B22" i="15"/>
  <c r="I21" i="15"/>
  <c r="H21" i="15"/>
  <c r="G21" i="15"/>
  <c r="F21" i="15"/>
  <c r="E21" i="15"/>
  <c r="D21" i="15"/>
  <c r="C21" i="15"/>
  <c r="B21" i="15"/>
  <c r="I20" i="15"/>
  <c r="H20" i="15"/>
  <c r="G20" i="15"/>
  <c r="F20" i="15"/>
  <c r="E20" i="15"/>
  <c r="D20" i="15"/>
  <c r="C20" i="15"/>
  <c r="B20" i="15"/>
  <c r="I19" i="15"/>
  <c r="H19" i="15"/>
  <c r="G19" i="15"/>
  <c r="F19" i="15"/>
  <c r="E19" i="15"/>
  <c r="D19" i="15"/>
  <c r="C19" i="15"/>
  <c r="B19" i="15"/>
  <c r="I33" i="15"/>
  <c r="H33" i="15"/>
  <c r="G33" i="15"/>
  <c r="F33" i="15"/>
  <c r="E33" i="15"/>
  <c r="E15" i="15" s="1"/>
  <c r="D33" i="15"/>
  <c r="C33" i="15"/>
  <c r="B33" i="15"/>
  <c r="I32" i="15"/>
  <c r="H32" i="15"/>
  <c r="H14" i="15" s="1"/>
  <c r="G32" i="15"/>
  <c r="F32" i="15"/>
  <c r="E32" i="15"/>
  <c r="D32" i="15"/>
  <c r="C32" i="15"/>
  <c r="B32" i="15"/>
  <c r="I31" i="15"/>
  <c r="H31" i="15"/>
  <c r="G31" i="15"/>
  <c r="F31" i="15"/>
  <c r="E31" i="15"/>
  <c r="D31" i="15"/>
  <c r="C31" i="15"/>
  <c r="B31" i="15"/>
  <c r="I30" i="15"/>
  <c r="H30" i="15"/>
  <c r="G30" i="15"/>
  <c r="F30" i="15"/>
  <c r="E30" i="15"/>
  <c r="D30" i="15"/>
  <c r="C30" i="15"/>
  <c r="B30" i="15"/>
  <c r="I29" i="15"/>
  <c r="H29" i="15"/>
  <c r="G29" i="15"/>
  <c r="F29" i="15"/>
  <c r="E29" i="15"/>
  <c r="D29" i="15"/>
  <c r="C29" i="15"/>
  <c r="B29" i="15"/>
  <c r="I28" i="15"/>
  <c r="H28" i="15"/>
  <c r="G28" i="15"/>
  <c r="F28" i="15"/>
  <c r="E28" i="15"/>
  <c r="D28" i="15"/>
  <c r="C28" i="15"/>
  <c r="B28" i="15"/>
  <c r="W25" i="14"/>
  <c r="W24" i="14"/>
  <c r="W23" i="14"/>
  <c r="W22" i="14"/>
  <c r="W21" i="14"/>
  <c r="W20" i="14"/>
  <c r="W19" i="14"/>
  <c r="V25" i="14"/>
  <c r="V24" i="14"/>
  <c r="V23" i="14"/>
  <c r="V22" i="14"/>
  <c r="V21" i="14"/>
  <c r="V20" i="14"/>
  <c r="V19" i="14"/>
  <c r="V10" i="14" s="1"/>
  <c r="U25" i="14"/>
  <c r="U24" i="14"/>
  <c r="U23" i="14"/>
  <c r="U22" i="14"/>
  <c r="U21" i="14"/>
  <c r="U20" i="14"/>
  <c r="U19" i="14"/>
  <c r="T25" i="14"/>
  <c r="T24" i="14"/>
  <c r="T23" i="14"/>
  <c r="T22" i="14"/>
  <c r="T21" i="14"/>
  <c r="T20" i="14"/>
  <c r="T19" i="14"/>
  <c r="S25" i="14"/>
  <c r="S24" i="14"/>
  <c r="S23" i="14"/>
  <c r="S22" i="14"/>
  <c r="S21" i="14"/>
  <c r="S20" i="14"/>
  <c r="S19" i="14"/>
  <c r="R25" i="14"/>
  <c r="R24" i="14"/>
  <c r="R23" i="14"/>
  <c r="R22" i="14"/>
  <c r="R21" i="14"/>
  <c r="R20" i="14"/>
  <c r="R19" i="14"/>
  <c r="Q25" i="14"/>
  <c r="Q24" i="14"/>
  <c r="Q23" i="14"/>
  <c r="Q22" i="14"/>
  <c r="Q21" i="14"/>
  <c r="Q20" i="14"/>
  <c r="Q19" i="14"/>
  <c r="P25" i="14"/>
  <c r="P24" i="14"/>
  <c r="P23" i="14"/>
  <c r="P22" i="14"/>
  <c r="P21" i="14"/>
  <c r="P20" i="14"/>
  <c r="P19" i="14"/>
  <c r="O25" i="14"/>
  <c r="O24" i="14"/>
  <c r="O23" i="14"/>
  <c r="O22" i="14"/>
  <c r="O21" i="14"/>
  <c r="O20" i="14"/>
  <c r="O19" i="14"/>
  <c r="N25" i="14"/>
  <c r="N24" i="14"/>
  <c r="N23" i="14"/>
  <c r="N22" i="14"/>
  <c r="N21" i="14"/>
  <c r="N20" i="14"/>
  <c r="N11" i="14" s="1"/>
  <c r="N19" i="14"/>
  <c r="M25" i="14"/>
  <c r="M24" i="14"/>
  <c r="M23" i="14"/>
  <c r="M22" i="14"/>
  <c r="M21" i="14"/>
  <c r="M20" i="14"/>
  <c r="M19" i="14"/>
  <c r="L25" i="14"/>
  <c r="L16" i="14" s="1"/>
  <c r="K25" i="14"/>
  <c r="K16" i="14" s="1"/>
  <c r="J25" i="14"/>
  <c r="I25" i="14"/>
  <c r="H25" i="14"/>
  <c r="G25" i="14"/>
  <c r="F25" i="14"/>
  <c r="E25" i="14"/>
  <c r="E16" i="14" s="1"/>
  <c r="D25" i="14"/>
  <c r="C25" i="14"/>
  <c r="B25" i="14"/>
  <c r="L24" i="14"/>
  <c r="L15" i="14" s="1"/>
  <c r="K24" i="14"/>
  <c r="J24" i="14"/>
  <c r="I24" i="14"/>
  <c r="H24" i="14"/>
  <c r="G24" i="14"/>
  <c r="F24" i="14"/>
  <c r="E24" i="14"/>
  <c r="D24" i="14"/>
  <c r="C24" i="14"/>
  <c r="C15" i="14" s="1"/>
  <c r="B24" i="14"/>
  <c r="L23" i="14"/>
  <c r="K23" i="14"/>
  <c r="K14" i="14" s="1"/>
  <c r="J23" i="14"/>
  <c r="I23" i="14"/>
  <c r="H23" i="14"/>
  <c r="G23" i="14"/>
  <c r="F23" i="14"/>
  <c r="E23" i="14"/>
  <c r="D23" i="14"/>
  <c r="C23" i="14"/>
  <c r="B23" i="14"/>
  <c r="B14" i="14" s="1"/>
  <c r="L22" i="14"/>
  <c r="K22" i="14"/>
  <c r="J22" i="14"/>
  <c r="J13" i="14" s="1"/>
  <c r="I22" i="14"/>
  <c r="H22" i="14"/>
  <c r="G22" i="14"/>
  <c r="F22" i="14"/>
  <c r="E22" i="14"/>
  <c r="D22" i="14"/>
  <c r="C22" i="14"/>
  <c r="B22" i="14"/>
  <c r="L21" i="14"/>
  <c r="K21" i="14"/>
  <c r="J21" i="14"/>
  <c r="I21" i="14"/>
  <c r="I12" i="14" s="1"/>
  <c r="H21" i="14"/>
  <c r="G21" i="14"/>
  <c r="F21" i="14"/>
  <c r="E21" i="14"/>
  <c r="D21" i="14"/>
  <c r="C21" i="14"/>
  <c r="B21" i="14"/>
  <c r="L20" i="14"/>
  <c r="K20" i="14"/>
  <c r="J20" i="14"/>
  <c r="I20" i="14"/>
  <c r="H20" i="14"/>
  <c r="H11" i="14" s="1"/>
  <c r="G20" i="14"/>
  <c r="F20" i="14"/>
  <c r="E20" i="14"/>
  <c r="D20" i="14"/>
  <c r="C20" i="14"/>
  <c r="B20" i="14"/>
  <c r="L19" i="14"/>
  <c r="K19" i="14"/>
  <c r="J19" i="14"/>
  <c r="I19" i="14"/>
  <c r="H19" i="14"/>
  <c r="G19" i="14"/>
  <c r="G10" i="14" s="1"/>
  <c r="F19" i="14"/>
  <c r="E19" i="14"/>
  <c r="D19" i="14"/>
  <c r="C19" i="14"/>
  <c r="B19" i="14"/>
  <c r="B25" i="13"/>
  <c r="D25" i="13"/>
  <c r="E25" i="27" s="1"/>
  <c r="F25" i="13"/>
  <c r="F16" i="13" s="1"/>
  <c r="G25" i="13"/>
  <c r="G16" i="13" s="1"/>
  <c r="H25" i="13"/>
  <c r="J25" i="13"/>
  <c r="K25" i="13"/>
  <c r="K16" i="13" s="1"/>
  <c r="L25" i="13"/>
  <c r="L16" i="13" s="1"/>
  <c r="M25" i="13"/>
  <c r="M16" i="13" s="1"/>
  <c r="N25" i="13"/>
  <c r="P25" i="13"/>
  <c r="Q25" i="13"/>
  <c r="Q16" i="13" s="1"/>
  <c r="Q24" i="13"/>
  <c r="Q23" i="13"/>
  <c r="Q22" i="13"/>
  <c r="Q21" i="13"/>
  <c r="Q20" i="13"/>
  <c r="Q19" i="13"/>
  <c r="P24" i="13"/>
  <c r="P23" i="13"/>
  <c r="P22" i="13"/>
  <c r="P21" i="13"/>
  <c r="P20" i="13"/>
  <c r="P19" i="13"/>
  <c r="N24" i="13"/>
  <c r="N23" i="13"/>
  <c r="N22" i="13"/>
  <c r="N21" i="13"/>
  <c r="N20" i="13"/>
  <c r="N19" i="13"/>
  <c r="M24" i="13"/>
  <c r="M23" i="13"/>
  <c r="M22" i="13"/>
  <c r="M21" i="13"/>
  <c r="M20" i="13"/>
  <c r="M19" i="13"/>
  <c r="L24" i="13"/>
  <c r="L23" i="13"/>
  <c r="L22" i="13"/>
  <c r="L21" i="13"/>
  <c r="L20" i="13"/>
  <c r="L19" i="13"/>
  <c r="K24" i="13"/>
  <c r="K23" i="13"/>
  <c r="K22" i="13"/>
  <c r="K21" i="13"/>
  <c r="K20" i="13"/>
  <c r="K19" i="13"/>
  <c r="J24" i="13"/>
  <c r="J23" i="13"/>
  <c r="J22" i="13"/>
  <c r="J21" i="13"/>
  <c r="J20" i="13"/>
  <c r="J19" i="13"/>
  <c r="I24" i="13"/>
  <c r="I23" i="13"/>
  <c r="I22" i="13"/>
  <c r="I21" i="13"/>
  <c r="I20" i="13"/>
  <c r="I19" i="13"/>
  <c r="H24" i="13"/>
  <c r="H23" i="13"/>
  <c r="H22" i="13"/>
  <c r="H21" i="13"/>
  <c r="H20" i="13"/>
  <c r="H19" i="13"/>
  <c r="G24" i="13"/>
  <c r="G23" i="13"/>
  <c r="G22" i="13"/>
  <c r="G21" i="13"/>
  <c r="G20" i="13"/>
  <c r="G19" i="13"/>
  <c r="F24" i="13"/>
  <c r="F23" i="13"/>
  <c r="F22" i="13"/>
  <c r="F21" i="13"/>
  <c r="F20" i="13"/>
  <c r="F19" i="13"/>
  <c r="D24" i="13"/>
  <c r="D23" i="13"/>
  <c r="D22" i="13"/>
  <c r="D21" i="13"/>
  <c r="D20" i="13"/>
  <c r="D19" i="13"/>
  <c r="B24" i="13"/>
  <c r="B23" i="13"/>
  <c r="B22" i="13"/>
  <c r="B21" i="13"/>
  <c r="B20" i="13"/>
  <c r="B19" i="13"/>
  <c r="Q33" i="13"/>
  <c r="P33" i="13"/>
  <c r="N33" i="13"/>
  <c r="M33" i="13"/>
  <c r="L33" i="13"/>
  <c r="K33" i="13"/>
  <c r="J33" i="13"/>
  <c r="I33" i="13"/>
  <c r="H33" i="13"/>
  <c r="G33" i="13"/>
  <c r="F33" i="13"/>
  <c r="D33" i="13"/>
  <c r="R34" i="13" s="1"/>
  <c r="B33" i="13"/>
  <c r="Q32" i="13"/>
  <c r="P32" i="13"/>
  <c r="N32" i="13"/>
  <c r="M32" i="13"/>
  <c r="L32" i="13"/>
  <c r="K32" i="13"/>
  <c r="J32" i="13"/>
  <c r="I32" i="13"/>
  <c r="H32" i="13"/>
  <c r="G32" i="13"/>
  <c r="F32" i="13"/>
  <c r="D32" i="13"/>
  <c r="B32" i="13"/>
  <c r="Q31" i="13"/>
  <c r="P31" i="13"/>
  <c r="N31" i="13"/>
  <c r="M31" i="13"/>
  <c r="L31" i="13"/>
  <c r="K31" i="13"/>
  <c r="J31" i="13"/>
  <c r="I31" i="13"/>
  <c r="H31" i="13"/>
  <c r="G31" i="13"/>
  <c r="F31" i="13"/>
  <c r="D31" i="13"/>
  <c r="B31" i="13"/>
  <c r="Q30" i="13"/>
  <c r="P30" i="13"/>
  <c r="N30" i="13"/>
  <c r="M30" i="13"/>
  <c r="L30" i="13"/>
  <c r="K30" i="13"/>
  <c r="J30" i="13"/>
  <c r="I30" i="13"/>
  <c r="H30" i="13"/>
  <c r="G30" i="13"/>
  <c r="F30" i="13"/>
  <c r="D30" i="13"/>
  <c r="B30" i="13"/>
  <c r="Q29" i="13"/>
  <c r="P29" i="13"/>
  <c r="N29" i="13"/>
  <c r="M29" i="13"/>
  <c r="L29" i="13"/>
  <c r="K29" i="13"/>
  <c r="J29" i="13"/>
  <c r="I29" i="13"/>
  <c r="H29" i="13"/>
  <c r="G29" i="13"/>
  <c r="F29" i="13"/>
  <c r="D29" i="13"/>
  <c r="B29" i="13"/>
  <c r="Q28" i="13"/>
  <c r="P28" i="13"/>
  <c r="N28" i="13"/>
  <c r="M28" i="13"/>
  <c r="L28" i="13"/>
  <c r="K28" i="13"/>
  <c r="J28" i="13"/>
  <c r="I28" i="13"/>
  <c r="H28" i="13"/>
  <c r="G28" i="13"/>
  <c r="F28" i="13"/>
  <c r="D28" i="13"/>
  <c r="B28" i="13"/>
  <c r="D33" i="12"/>
  <c r="D32" i="12"/>
  <c r="D31" i="12"/>
  <c r="D30" i="12"/>
  <c r="D29" i="12"/>
  <c r="D28" i="12"/>
  <c r="O33" i="12"/>
  <c r="N33" i="12"/>
  <c r="M33" i="12"/>
  <c r="L33" i="12"/>
  <c r="K33" i="12"/>
  <c r="J33" i="12"/>
  <c r="I33" i="12"/>
  <c r="H33" i="12"/>
  <c r="G33" i="12"/>
  <c r="F33" i="12"/>
  <c r="E33" i="12"/>
  <c r="B33" i="12"/>
  <c r="O32" i="12"/>
  <c r="N32" i="12"/>
  <c r="M32" i="12"/>
  <c r="L32" i="12"/>
  <c r="K32" i="12"/>
  <c r="J32" i="12"/>
  <c r="I32" i="12"/>
  <c r="H32" i="12"/>
  <c r="G32" i="12"/>
  <c r="F32" i="12"/>
  <c r="E32" i="12"/>
  <c r="B32" i="12"/>
  <c r="O31" i="12"/>
  <c r="N31" i="12"/>
  <c r="M31" i="12"/>
  <c r="L31" i="12"/>
  <c r="K31" i="12"/>
  <c r="J31" i="12"/>
  <c r="I31" i="12"/>
  <c r="H31" i="12"/>
  <c r="G31" i="12"/>
  <c r="F31" i="12"/>
  <c r="E31" i="12"/>
  <c r="B31" i="12"/>
  <c r="O30" i="12"/>
  <c r="N30" i="12"/>
  <c r="M30" i="12"/>
  <c r="L30" i="12"/>
  <c r="K30" i="12"/>
  <c r="J30" i="12"/>
  <c r="I30" i="12"/>
  <c r="H30" i="12"/>
  <c r="G30" i="12"/>
  <c r="F30" i="12"/>
  <c r="E30" i="12"/>
  <c r="B30" i="12"/>
  <c r="O29" i="12"/>
  <c r="N29" i="12"/>
  <c r="M29" i="12"/>
  <c r="L29" i="12"/>
  <c r="K29" i="12"/>
  <c r="J29" i="12"/>
  <c r="I29" i="12"/>
  <c r="H29" i="12"/>
  <c r="G29" i="12"/>
  <c r="F29" i="12"/>
  <c r="E29" i="12"/>
  <c r="B29" i="12"/>
  <c r="O28" i="12"/>
  <c r="N28" i="12"/>
  <c r="M28" i="12"/>
  <c r="L28" i="12"/>
  <c r="K28" i="12"/>
  <c r="J28" i="12"/>
  <c r="I28" i="12"/>
  <c r="H28" i="12"/>
  <c r="G28" i="12"/>
  <c r="F28" i="12"/>
  <c r="E28" i="12"/>
  <c r="B28" i="12"/>
  <c r="O25" i="12"/>
  <c r="O16" i="12" s="1"/>
  <c r="N25" i="12"/>
  <c r="N16" i="12" s="1"/>
  <c r="M25" i="12"/>
  <c r="M16" i="12" s="1"/>
  <c r="L25" i="12"/>
  <c r="L16" i="12" s="1"/>
  <c r="K25" i="12"/>
  <c r="K16" i="12" s="1"/>
  <c r="J25" i="12"/>
  <c r="J16" i="12" s="1"/>
  <c r="I25" i="12"/>
  <c r="I16" i="12" s="1"/>
  <c r="H25" i="12"/>
  <c r="H16" i="12" s="1"/>
  <c r="G25" i="12"/>
  <c r="G16" i="12" s="1"/>
  <c r="F25" i="12"/>
  <c r="F16" i="12" s="1"/>
  <c r="E25" i="12"/>
  <c r="E16" i="12" s="1"/>
  <c r="D25" i="12"/>
  <c r="D16" i="12" s="1"/>
  <c r="B25" i="12"/>
  <c r="B16" i="12" s="1"/>
  <c r="O24" i="12"/>
  <c r="O15" i="12" s="1"/>
  <c r="N24" i="12"/>
  <c r="M24" i="12"/>
  <c r="L24" i="12"/>
  <c r="K24" i="12"/>
  <c r="J24" i="12"/>
  <c r="I24" i="12"/>
  <c r="H24" i="12"/>
  <c r="G24" i="12"/>
  <c r="F24" i="12"/>
  <c r="E24" i="12"/>
  <c r="D24" i="12"/>
  <c r="B24" i="12"/>
  <c r="O23" i="12"/>
  <c r="O14" i="12" s="1"/>
  <c r="N23" i="12"/>
  <c r="M23" i="12"/>
  <c r="L23" i="12"/>
  <c r="K23" i="12"/>
  <c r="J23" i="12"/>
  <c r="I23" i="12"/>
  <c r="H23" i="12"/>
  <c r="G23" i="12"/>
  <c r="F23" i="12"/>
  <c r="E23" i="12"/>
  <c r="D23" i="12"/>
  <c r="B23" i="12"/>
  <c r="O22" i="12"/>
  <c r="O13" i="12" s="1"/>
  <c r="N22" i="12"/>
  <c r="M22" i="12"/>
  <c r="L22" i="12"/>
  <c r="K22" i="12"/>
  <c r="J22" i="12"/>
  <c r="I22" i="12"/>
  <c r="H22" i="12"/>
  <c r="G22" i="12"/>
  <c r="F22" i="12"/>
  <c r="E22" i="12"/>
  <c r="D22" i="12"/>
  <c r="B22" i="12"/>
  <c r="O21" i="12"/>
  <c r="O12" i="12" s="1"/>
  <c r="N21" i="12"/>
  <c r="M21" i="12"/>
  <c r="L21" i="12"/>
  <c r="K21" i="12"/>
  <c r="J21" i="12"/>
  <c r="I21" i="12"/>
  <c r="H21" i="12"/>
  <c r="G21" i="12"/>
  <c r="F21" i="12"/>
  <c r="E21" i="12"/>
  <c r="D21" i="12"/>
  <c r="B21" i="12"/>
  <c r="O20" i="12"/>
  <c r="N20" i="12"/>
  <c r="M20" i="12"/>
  <c r="L20" i="12"/>
  <c r="K20" i="12"/>
  <c r="J20" i="12"/>
  <c r="I20" i="12"/>
  <c r="H20" i="12"/>
  <c r="G20" i="12"/>
  <c r="F20" i="12"/>
  <c r="E20" i="12"/>
  <c r="D20" i="12"/>
  <c r="B20" i="12"/>
  <c r="O19" i="12"/>
  <c r="O10" i="12" s="1"/>
  <c r="N19" i="12"/>
  <c r="M19" i="12"/>
  <c r="L19" i="12"/>
  <c r="K19" i="12"/>
  <c r="J19" i="12"/>
  <c r="I19" i="12"/>
  <c r="H19" i="12"/>
  <c r="G19" i="12"/>
  <c r="F19" i="12"/>
  <c r="E19" i="12"/>
  <c r="D19" i="12"/>
  <c r="B19" i="12"/>
  <c r="AC33" i="10"/>
  <c r="AB33" i="10"/>
  <c r="AA33" i="10"/>
  <c r="Z33" i="10"/>
  <c r="Y33" i="10"/>
  <c r="X33" i="10"/>
  <c r="W33" i="10"/>
  <c r="V33" i="10"/>
  <c r="U33" i="10"/>
  <c r="T33" i="10"/>
  <c r="S33" i="10"/>
  <c r="R33" i="10"/>
  <c r="Q33" i="10"/>
  <c r="P33" i="10"/>
  <c r="O33" i="10"/>
  <c r="N33" i="10"/>
  <c r="M33" i="10"/>
  <c r="L33" i="10"/>
  <c r="K33" i="10"/>
  <c r="J33" i="10"/>
  <c r="I33" i="10"/>
  <c r="H33" i="10"/>
  <c r="G33" i="10"/>
  <c r="F33" i="10"/>
  <c r="E33" i="10"/>
  <c r="D33" i="10"/>
  <c r="C33" i="10"/>
  <c r="B33" i="10"/>
  <c r="AC32" i="10"/>
  <c r="AB32" i="10"/>
  <c r="AA32" i="10"/>
  <c r="Z32" i="10"/>
  <c r="Y32" i="10"/>
  <c r="X32" i="10"/>
  <c r="W32" i="10"/>
  <c r="V32" i="10"/>
  <c r="U32" i="10"/>
  <c r="T32" i="10"/>
  <c r="S32" i="10"/>
  <c r="R32" i="10"/>
  <c r="Q32" i="10"/>
  <c r="P32" i="10"/>
  <c r="O32" i="10"/>
  <c r="N32" i="10"/>
  <c r="M32" i="10"/>
  <c r="L32" i="10"/>
  <c r="K32" i="10"/>
  <c r="J32" i="10"/>
  <c r="I32" i="10"/>
  <c r="H32" i="10"/>
  <c r="G32" i="10"/>
  <c r="F32" i="10"/>
  <c r="E32" i="10"/>
  <c r="D32" i="10"/>
  <c r="C32" i="10"/>
  <c r="B32" i="10"/>
  <c r="AC31" i="10"/>
  <c r="AB31" i="10"/>
  <c r="AA31" i="10"/>
  <c r="Z31" i="10"/>
  <c r="Y31" i="10"/>
  <c r="X31" i="10"/>
  <c r="W31" i="10"/>
  <c r="V31" i="10"/>
  <c r="U31" i="10"/>
  <c r="T31" i="10"/>
  <c r="S31" i="10"/>
  <c r="R31" i="10"/>
  <c r="Q31" i="10"/>
  <c r="P31" i="10"/>
  <c r="O31" i="10"/>
  <c r="N31" i="10"/>
  <c r="M31" i="10"/>
  <c r="L31" i="10"/>
  <c r="K31" i="10"/>
  <c r="J31" i="10"/>
  <c r="I31" i="10"/>
  <c r="H31" i="10"/>
  <c r="G31" i="10"/>
  <c r="F31" i="10"/>
  <c r="E31" i="10"/>
  <c r="D31" i="10"/>
  <c r="C31" i="10"/>
  <c r="B31" i="10"/>
  <c r="AC30" i="10"/>
  <c r="AB30" i="10"/>
  <c r="AA30" i="10"/>
  <c r="Z30" i="10"/>
  <c r="Y30" i="10"/>
  <c r="X30" i="10"/>
  <c r="W30" i="10"/>
  <c r="V30" i="10"/>
  <c r="U30" i="10"/>
  <c r="T30" i="10"/>
  <c r="S30" i="10"/>
  <c r="R30" i="10"/>
  <c r="Q30" i="10"/>
  <c r="P30" i="10"/>
  <c r="O30" i="10"/>
  <c r="N30" i="10"/>
  <c r="M30" i="10"/>
  <c r="L30" i="10"/>
  <c r="K30" i="10"/>
  <c r="J30" i="10"/>
  <c r="I30" i="10"/>
  <c r="H30" i="10"/>
  <c r="G30" i="10"/>
  <c r="F30" i="10"/>
  <c r="E30" i="10"/>
  <c r="D30" i="10"/>
  <c r="C30" i="10"/>
  <c r="B30" i="10"/>
  <c r="AC29" i="10"/>
  <c r="AB29" i="10"/>
  <c r="AA29" i="10"/>
  <c r="Z29" i="10"/>
  <c r="Y29" i="10"/>
  <c r="X29" i="10"/>
  <c r="W29" i="10"/>
  <c r="V29" i="10"/>
  <c r="U29" i="10"/>
  <c r="T29" i="10"/>
  <c r="S29" i="10"/>
  <c r="R29" i="10"/>
  <c r="Q29" i="10"/>
  <c r="P29" i="10"/>
  <c r="O29" i="10"/>
  <c r="N29" i="10"/>
  <c r="M29" i="10"/>
  <c r="L29" i="10"/>
  <c r="K29" i="10"/>
  <c r="J29" i="10"/>
  <c r="I29" i="10"/>
  <c r="H29" i="10"/>
  <c r="G29" i="10"/>
  <c r="F29" i="10"/>
  <c r="E29" i="10"/>
  <c r="D29" i="10"/>
  <c r="C29" i="10"/>
  <c r="B29" i="10"/>
  <c r="AC28" i="10"/>
  <c r="AB28" i="10"/>
  <c r="AA28" i="10"/>
  <c r="Z28" i="10"/>
  <c r="Y28" i="10"/>
  <c r="X28" i="10"/>
  <c r="W28" i="10"/>
  <c r="V28" i="10"/>
  <c r="U28" i="10"/>
  <c r="T28" i="10"/>
  <c r="S28" i="10"/>
  <c r="R28" i="10"/>
  <c r="Q28" i="10"/>
  <c r="P28" i="10"/>
  <c r="O28" i="10"/>
  <c r="N28" i="10"/>
  <c r="M28" i="10"/>
  <c r="L28" i="10"/>
  <c r="K28" i="10"/>
  <c r="J28" i="10"/>
  <c r="I28" i="10"/>
  <c r="H28" i="10"/>
  <c r="G28" i="10"/>
  <c r="F28" i="10"/>
  <c r="E28" i="10"/>
  <c r="D28" i="10"/>
  <c r="C28" i="10"/>
  <c r="B28" i="10"/>
  <c r="N20" i="10"/>
  <c r="O20" i="10"/>
  <c r="P20" i="10"/>
  <c r="Q20" i="10"/>
  <c r="R20" i="10"/>
  <c r="S20" i="10"/>
  <c r="T20" i="10"/>
  <c r="U20" i="10"/>
  <c r="V20" i="10"/>
  <c r="W20" i="10"/>
  <c r="X20" i="10"/>
  <c r="Y20" i="10"/>
  <c r="Z20" i="10"/>
  <c r="AA20" i="10"/>
  <c r="AB20" i="10"/>
  <c r="AC20" i="10"/>
  <c r="N21" i="10"/>
  <c r="O21" i="10"/>
  <c r="P21" i="10"/>
  <c r="Q21" i="10"/>
  <c r="R21" i="10"/>
  <c r="S21" i="10"/>
  <c r="T21" i="10"/>
  <c r="U21" i="10"/>
  <c r="V21" i="10"/>
  <c r="W21" i="10"/>
  <c r="X21" i="10"/>
  <c r="Y21" i="10"/>
  <c r="Z21" i="10"/>
  <c r="AA21" i="10"/>
  <c r="AB21" i="10"/>
  <c r="AC21" i="10"/>
  <c r="N22" i="10"/>
  <c r="O22" i="10"/>
  <c r="P22" i="10"/>
  <c r="Q22" i="10"/>
  <c r="R22" i="10"/>
  <c r="S22" i="10"/>
  <c r="T22" i="10"/>
  <c r="U22" i="10"/>
  <c r="V22" i="10"/>
  <c r="W22" i="10"/>
  <c r="X22" i="10"/>
  <c r="Y22" i="10"/>
  <c r="Z22" i="10"/>
  <c r="AA22" i="10"/>
  <c r="AB22" i="10"/>
  <c r="AC22" i="10"/>
  <c r="N23" i="10"/>
  <c r="O23" i="10"/>
  <c r="P23" i="10"/>
  <c r="Q23" i="10"/>
  <c r="R23" i="10"/>
  <c r="S23" i="10"/>
  <c r="T23" i="10"/>
  <c r="U23" i="10"/>
  <c r="V23" i="10"/>
  <c r="W23" i="10"/>
  <c r="X23" i="10"/>
  <c r="Y23" i="10"/>
  <c r="Z23" i="10"/>
  <c r="AA23" i="10"/>
  <c r="AB23" i="10"/>
  <c r="AB14" i="10" s="1"/>
  <c r="AC23" i="10"/>
  <c r="N24" i="10"/>
  <c r="O24" i="10"/>
  <c r="P24" i="10"/>
  <c r="Q24" i="10"/>
  <c r="R24" i="10"/>
  <c r="S24" i="10"/>
  <c r="T24" i="10"/>
  <c r="U24" i="10"/>
  <c r="V24" i="10"/>
  <c r="W24" i="10"/>
  <c r="X24" i="10"/>
  <c r="X15" i="10" s="1"/>
  <c r="Y24" i="10"/>
  <c r="Z24" i="10"/>
  <c r="AA24" i="10"/>
  <c r="AB24" i="10"/>
  <c r="AC24" i="10"/>
  <c r="N25" i="10"/>
  <c r="N16" i="10" s="1"/>
  <c r="O25" i="10"/>
  <c r="O16" i="10" s="1"/>
  <c r="P25" i="10"/>
  <c r="P16" i="10" s="1"/>
  <c r="Q25" i="10"/>
  <c r="Q16" i="10" s="1"/>
  <c r="R25" i="10"/>
  <c r="R16" i="10" s="1"/>
  <c r="S25" i="10"/>
  <c r="S16" i="10" s="1"/>
  <c r="T25" i="10"/>
  <c r="T16" i="10" s="1"/>
  <c r="U25" i="10"/>
  <c r="U16" i="10" s="1"/>
  <c r="V25" i="10"/>
  <c r="V16" i="10" s="1"/>
  <c r="W25" i="10"/>
  <c r="W16" i="10" s="1"/>
  <c r="X25" i="10"/>
  <c r="X16" i="10" s="1"/>
  <c r="Y25" i="10"/>
  <c r="Y16" i="10" s="1"/>
  <c r="Z25" i="10"/>
  <c r="Z16" i="10" s="1"/>
  <c r="AA25" i="10"/>
  <c r="AA16" i="10" s="1"/>
  <c r="AB25" i="10"/>
  <c r="AB16" i="10" s="1"/>
  <c r="AC25" i="10"/>
  <c r="AC16" i="10" s="1"/>
  <c r="M20" i="10"/>
  <c r="M21" i="10"/>
  <c r="M22" i="10"/>
  <c r="M23" i="10"/>
  <c r="M24" i="10"/>
  <c r="M15" i="10" s="1"/>
  <c r="M25" i="10"/>
  <c r="M16" i="10" s="1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25" i="10"/>
  <c r="L16" i="10" s="1"/>
  <c r="K25" i="10"/>
  <c r="K16" i="10" s="1"/>
  <c r="J25" i="10"/>
  <c r="J16" i="10" s="1"/>
  <c r="I25" i="10"/>
  <c r="I16" i="10" s="1"/>
  <c r="H25" i="10"/>
  <c r="H16" i="10" s="1"/>
  <c r="G25" i="10"/>
  <c r="G16" i="10" s="1"/>
  <c r="F25" i="10"/>
  <c r="F16" i="10" s="1"/>
  <c r="E25" i="10"/>
  <c r="E16" i="10" s="1"/>
  <c r="D25" i="10"/>
  <c r="D16" i="10" s="1"/>
  <c r="C25" i="10"/>
  <c r="C16" i="10" s="1"/>
  <c r="B25" i="10"/>
  <c r="B16" i="10" s="1"/>
  <c r="L24" i="10"/>
  <c r="L15" i="10" s="1"/>
  <c r="K24" i="10"/>
  <c r="J24" i="10"/>
  <c r="I24" i="10"/>
  <c r="H24" i="10"/>
  <c r="G24" i="10"/>
  <c r="F24" i="10"/>
  <c r="E24" i="10"/>
  <c r="D24" i="10"/>
  <c r="C24" i="10"/>
  <c r="B24" i="10"/>
  <c r="L23" i="10"/>
  <c r="L14" i="10" s="1"/>
  <c r="K23" i="10"/>
  <c r="K14" i="10" s="1"/>
  <c r="J23" i="10"/>
  <c r="I23" i="10"/>
  <c r="H23" i="10"/>
  <c r="G23" i="10"/>
  <c r="F23" i="10"/>
  <c r="E23" i="10"/>
  <c r="E14" i="10" s="1"/>
  <c r="D23" i="10"/>
  <c r="D14" i="10" s="1"/>
  <c r="C23" i="10"/>
  <c r="C14" i="10" s="1"/>
  <c r="B23" i="10"/>
  <c r="L22" i="10"/>
  <c r="K22" i="10"/>
  <c r="J22" i="10"/>
  <c r="I22" i="10"/>
  <c r="H22" i="10"/>
  <c r="G22" i="10"/>
  <c r="F22" i="10"/>
  <c r="E22" i="10"/>
  <c r="D22" i="10"/>
  <c r="C22" i="10"/>
  <c r="B22" i="10"/>
  <c r="L21" i="10"/>
  <c r="K21" i="10"/>
  <c r="J21" i="10"/>
  <c r="I21" i="10"/>
  <c r="H21" i="10"/>
  <c r="G21" i="10"/>
  <c r="F21" i="10"/>
  <c r="E21" i="10"/>
  <c r="D21" i="10"/>
  <c r="C21" i="10"/>
  <c r="B21" i="10"/>
  <c r="L20" i="10"/>
  <c r="K20" i="10"/>
  <c r="J20" i="10"/>
  <c r="I20" i="10"/>
  <c r="H20" i="10"/>
  <c r="G20" i="10"/>
  <c r="F20" i="10"/>
  <c r="E20" i="10"/>
  <c r="D20" i="10"/>
  <c r="C20" i="10"/>
  <c r="B20" i="10"/>
  <c r="L19" i="10"/>
  <c r="K19" i="10"/>
  <c r="J19" i="10"/>
  <c r="I19" i="10"/>
  <c r="H19" i="10"/>
  <c r="G19" i="10"/>
  <c r="F19" i="10"/>
  <c r="E19" i="10"/>
  <c r="D19" i="10"/>
  <c r="C19" i="10"/>
  <c r="B19" i="10"/>
  <c r="B29" i="24"/>
  <c r="C29" i="24"/>
  <c r="D29" i="24"/>
  <c r="E29" i="24"/>
  <c r="F29" i="24"/>
  <c r="G29" i="24"/>
  <c r="H29" i="24"/>
  <c r="I29" i="24"/>
  <c r="J29" i="24"/>
  <c r="K29" i="24"/>
  <c r="L29" i="24"/>
  <c r="M29" i="24"/>
  <c r="N29" i="24"/>
  <c r="O29" i="24"/>
  <c r="P29" i="24"/>
  <c r="Q29" i="24"/>
  <c r="R29" i="24"/>
  <c r="B30" i="24"/>
  <c r="C30" i="24"/>
  <c r="D30" i="24"/>
  <c r="E30" i="24"/>
  <c r="F30" i="24"/>
  <c r="G30" i="24"/>
  <c r="H30" i="24"/>
  <c r="I30" i="24"/>
  <c r="J30" i="24"/>
  <c r="K30" i="24"/>
  <c r="L30" i="24"/>
  <c r="M30" i="24"/>
  <c r="N30" i="24"/>
  <c r="O30" i="24"/>
  <c r="P30" i="24"/>
  <c r="Q30" i="24"/>
  <c r="R30" i="24"/>
  <c r="B31" i="24"/>
  <c r="C31" i="24"/>
  <c r="D31" i="24"/>
  <c r="E31" i="24"/>
  <c r="F31" i="24"/>
  <c r="G31" i="24"/>
  <c r="H31" i="24"/>
  <c r="I31" i="24"/>
  <c r="J31" i="24"/>
  <c r="K31" i="24"/>
  <c r="L31" i="24"/>
  <c r="M31" i="24"/>
  <c r="N31" i="24"/>
  <c r="O31" i="24"/>
  <c r="P31" i="24"/>
  <c r="Q31" i="24"/>
  <c r="R31" i="24"/>
  <c r="B32" i="24"/>
  <c r="C32" i="24"/>
  <c r="D32" i="24"/>
  <c r="E32" i="24"/>
  <c r="F32" i="24"/>
  <c r="G32" i="24"/>
  <c r="H32" i="24"/>
  <c r="I32" i="24"/>
  <c r="J32" i="24"/>
  <c r="K32" i="24"/>
  <c r="L32" i="24"/>
  <c r="M32" i="24"/>
  <c r="N32" i="24"/>
  <c r="O32" i="24"/>
  <c r="P32" i="24"/>
  <c r="Q32" i="24"/>
  <c r="R32" i="24"/>
  <c r="B33" i="24"/>
  <c r="C33" i="24"/>
  <c r="D33" i="24"/>
  <c r="E33" i="24"/>
  <c r="F33" i="24"/>
  <c r="G33" i="24"/>
  <c r="H33" i="24"/>
  <c r="I33" i="24"/>
  <c r="J33" i="24"/>
  <c r="K33" i="24"/>
  <c r="L33" i="24"/>
  <c r="M33" i="24"/>
  <c r="N33" i="24"/>
  <c r="O33" i="24"/>
  <c r="P33" i="24"/>
  <c r="Q33" i="24"/>
  <c r="R33" i="24"/>
  <c r="R28" i="24"/>
  <c r="Q28" i="24"/>
  <c r="P28" i="24"/>
  <c r="O28" i="24"/>
  <c r="N28" i="24"/>
  <c r="M28" i="24"/>
  <c r="L28" i="24"/>
  <c r="K28" i="24"/>
  <c r="J28" i="24"/>
  <c r="I28" i="24"/>
  <c r="H28" i="24"/>
  <c r="G28" i="24"/>
  <c r="F28" i="24"/>
  <c r="E28" i="24"/>
  <c r="D28" i="24"/>
  <c r="C28" i="24"/>
  <c r="B28" i="24"/>
  <c r="B21" i="24"/>
  <c r="C21" i="24"/>
  <c r="D21" i="24"/>
  <c r="E21" i="24"/>
  <c r="F21" i="24"/>
  <c r="G21" i="24"/>
  <c r="H21" i="24"/>
  <c r="I21" i="24"/>
  <c r="J21" i="24"/>
  <c r="K21" i="24"/>
  <c r="L21" i="24"/>
  <c r="M21" i="24"/>
  <c r="N21" i="24"/>
  <c r="O21" i="24"/>
  <c r="P21" i="24"/>
  <c r="Q21" i="24"/>
  <c r="R21" i="24"/>
  <c r="B22" i="24"/>
  <c r="C22" i="24"/>
  <c r="D22" i="24"/>
  <c r="E22" i="24"/>
  <c r="F22" i="24"/>
  <c r="G22" i="24"/>
  <c r="H22" i="24"/>
  <c r="I22" i="24"/>
  <c r="J22" i="24"/>
  <c r="K22" i="24"/>
  <c r="L22" i="24"/>
  <c r="M22" i="24"/>
  <c r="N22" i="24"/>
  <c r="O22" i="24"/>
  <c r="P22" i="24"/>
  <c r="Q22" i="24"/>
  <c r="R22" i="24"/>
  <c r="B23" i="24"/>
  <c r="C23" i="24"/>
  <c r="D23" i="24"/>
  <c r="E23" i="24"/>
  <c r="F23" i="24"/>
  <c r="G23" i="24"/>
  <c r="H23" i="24"/>
  <c r="I23" i="24"/>
  <c r="J23" i="24"/>
  <c r="K23" i="24"/>
  <c r="L23" i="24"/>
  <c r="M23" i="24"/>
  <c r="N23" i="24"/>
  <c r="O23" i="24"/>
  <c r="P23" i="24"/>
  <c r="Q23" i="24"/>
  <c r="R23" i="24"/>
  <c r="B24" i="24"/>
  <c r="C24" i="24"/>
  <c r="D24" i="24"/>
  <c r="E24" i="24"/>
  <c r="F24" i="24"/>
  <c r="G24" i="24"/>
  <c r="H24" i="24"/>
  <c r="I24" i="24"/>
  <c r="J24" i="24"/>
  <c r="K24" i="24"/>
  <c r="L24" i="24"/>
  <c r="M24" i="24"/>
  <c r="N24" i="24"/>
  <c r="O24" i="24"/>
  <c r="P24" i="24"/>
  <c r="Q24" i="24"/>
  <c r="R24" i="24"/>
  <c r="B25" i="24"/>
  <c r="B16" i="24" s="1"/>
  <c r="C25" i="24"/>
  <c r="C16" i="24" s="1"/>
  <c r="D25" i="24"/>
  <c r="D16" i="24" s="1"/>
  <c r="E25" i="24"/>
  <c r="E16" i="24" s="1"/>
  <c r="F25" i="24"/>
  <c r="F16" i="24" s="1"/>
  <c r="G25" i="24"/>
  <c r="G16" i="24" s="1"/>
  <c r="H25" i="24"/>
  <c r="H16" i="24" s="1"/>
  <c r="I25" i="24"/>
  <c r="I16" i="24" s="1"/>
  <c r="J25" i="24"/>
  <c r="J16" i="24" s="1"/>
  <c r="K25" i="24"/>
  <c r="K16" i="24" s="1"/>
  <c r="L25" i="24"/>
  <c r="L16" i="24" s="1"/>
  <c r="M25" i="24"/>
  <c r="M16" i="24" s="1"/>
  <c r="N25" i="24"/>
  <c r="N16" i="24" s="1"/>
  <c r="O25" i="24"/>
  <c r="O16" i="24" s="1"/>
  <c r="P25" i="24"/>
  <c r="P16" i="24" s="1"/>
  <c r="Q25" i="24"/>
  <c r="Q16" i="24" s="1"/>
  <c r="R25" i="24"/>
  <c r="B20" i="24"/>
  <c r="C20" i="24"/>
  <c r="C11" i="24" s="1"/>
  <c r="D20" i="24"/>
  <c r="E20" i="24"/>
  <c r="F20" i="24"/>
  <c r="G20" i="24"/>
  <c r="H20" i="24"/>
  <c r="I20" i="24"/>
  <c r="J20" i="24"/>
  <c r="K20" i="24"/>
  <c r="L20" i="24"/>
  <c r="M20" i="24"/>
  <c r="N20" i="24"/>
  <c r="O20" i="24"/>
  <c r="O11" i="24" s="1"/>
  <c r="P20" i="24"/>
  <c r="Q20" i="24"/>
  <c r="R20" i="24"/>
  <c r="C19" i="24"/>
  <c r="R19" i="24"/>
  <c r="Q19" i="24"/>
  <c r="Q10" i="24" s="1"/>
  <c r="P19" i="24"/>
  <c r="P10" i="24" s="1"/>
  <c r="O19" i="24"/>
  <c r="N19" i="24"/>
  <c r="M19" i="24"/>
  <c r="L19" i="24"/>
  <c r="K19" i="24"/>
  <c r="J19" i="24"/>
  <c r="J10" i="24" s="1"/>
  <c r="I19" i="24"/>
  <c r="H19" i="24"/>
  <c r="G19" i="24"/>
  <c r="G10" i="24" s="1"/>
  <c r="F19" i="24"/>
  <c r="F10" i="24" s="1"/>
  <c r="E19" i="24"/>
  <c r="E10" i="24" s="1"/>
  <c r="D19" i="24"/>
  <c r="D10" i="24" s="1"/>
  <c r="T19" i="24"/>
  <c r="B19" i="24"/>
  <c r="R10" i="26"/>
  <c r="Q12" i="26"/>
  <c r="M14" i="26"/>
  <c r="N14" i="26"/>
  <c r="L11" i="26"/>
  <c r="S14" i="26"/>
  <c r="T12" i="26"/>
  <c r="T13" i="26"/>
  <c r="L12" i="26"/>
  <c r="S10" i="26"/>
  <c r="M12" i="26"/>
  <c r="M13" i="26"/>
  <c r="N15" i="26"/>
  <c r="N12" i="26"/>
  <c r="N13" i="26"/>
  <c r="O15" i="26"/>
  <c r="O12" i="26"/>
  <c r="P15" i="26"/>
  <c r="N10" i="26"/>
  <c r="O11" i="26"/>
  <c r="P13" i="26"/>
  <c r="Q15" i="26"/>
  <c r="O10" i="26"/>
  <c r="Q13" i="26"/>
  <c r="R15" i="26"/>
  <c r="Q11" i="26"/>
  <c r="S15" i="26"/>
  <c r="Q10" i="26"/>
  <c r="R11" i="26"/>
  <c r="S13" i="26"/>
  <c r="T15" i="26"/>
  <c r="G11" i="25"/>
  <c r="H11" i="25" s="1"/>
  <c r="G10" i="25"/>
  <c r="H10" i="25" s="1"/>
  <c r="E10" i="25"/>
  <c r="F10" i="25" s="1"/>
  <c r="C12" i="25"/>
  <c r="D12" i="25" s="1"/>
  <c r="C14" i="25"/>
  <c r="D14" i="25" s="1"/>
  <c r="E12" i="25"/>
  <c r="F12" i="25" s="1"/>
  <c r="G12" i="25"/>
  <c r="H12" i="25" s="1"/>
  <c r="G14" i="25"/>
  <c r="H14" i="25" s="1"/>
  <c r="D21" i="25"/>
  <c r="E11" i="25"/>
  <c r="F11" i="25" s="1"/>
  <c r="E15" i="25"/>
  <c r="F15" i="25" s="1"/>
  <c r="D23" i="25"/>
  <c r="G15" i="25"/>
  <c r="H15" i="25" s="1"/>
  <c r="C11" i="25"/>
  <c r="D11" i="25" s="1"/>
  <c r="F23" i="25"/>
  <c r="C13" i="25"/>
  <c r="D13" i="25" s="1"/>
  <c r="D24" i="25"/>
  <c r="G11" i="18"/>
  <c r="H11" i="18" s="1"/>
  <c r="G13" i="18"/>
  <c r="H13" i="18" s="1"/>
  <c r="G15" i="18"/>
  <c r="H15" i="18" s="1"/>
  <c r="E11" i="18"/>
  <c r="F11" i="18" s="1"/>
  <c r="H23" i="18"/>
  <c r="H21" i="18"/>
  <c r="Z11" i="18"/>
  <c r="S12" i="18"/>
  <c r="J13" i="18"/>
  <c r="I10" i="18"/>
  <c r="V10" i="18"/>
  <c r="R15" i="18"/>
  <c r="N11" i="18"/>
  <c r="AA11" i="18"/>
  <c r="N10" i="18"/>
  <c r="AA10" i="18"/>
  <c r="I11" i="18"/>
  <c r="V11" i="18"/>
  <c r="Q12" i="18"/>
  <c r="K13" i="18"/>
  <c r="X13" i="18"/>
  <c r="S14" i="18"/>
  <c r="M15" i="18"/>
  <c r="Z15" i="18"/>
  <c r="I14" i="18"/>
  <c r="V14" i="18"/>
  <c r="O10" i="18"/>
  <c r="AB10" i="18"/>
  <c r="J11" i="18"/>
  <c r="W11" i="18"/>
  <c r="R12" i="18"/>
  <c r="L13" i="18"/>
  <c r="Y13" i="18"/>
  <c r="T14" i="18"/>
  <c r="AA15" i="18"/>
  <c r="N15" i="18"/>
  <c r="R10" i="18"/>
  <c r="L11" i="18"/>
  <c r="Y11" i="18"/>
  <c r="T12" i="18"/>
  <c r="Q15" i="18"/>
  <c r="L12" i="17"/>
  <c r="D11" i="17"/>
  <c r="H13" i="17"/>
  <c r="D15" i="17"/>
  <c r="F12" i="17"/>
  <c r="I11" i="17"/>
  <c r="W28" i="14"/>
  <c r="M31" i="14"/>
  <c r="V33" i="14"/>
  <c r="M32" i="14"/>
  <c r="M14" i="14" s="1"/>
  <c r="V30" i="14"/>
  <c r="V29" i="14"/>
  <c r="V11" i="14" s="1"/>
  <c r="M33" i="14"/>
  <c r="O31" i="14"/>
  <c r="V31" i="14"/>
  <c r="V13" i="14" s="1"/>
  <c r="M34" i="14"/>
  <c r="O32" i="14"/>
  <c r="O14" i="14" s="1"/>
  <c r="V32" i="14"/>
  <c r="N28" i="14"/>
  <c r="O33" i="14"/>
  <c r="V34" i="14"/>
  <c r="N30" i="14"/>
  <c r="N31" i="14"/>
  <c r="N32" i="14"/>
  <c r="N14" i="14" s="1"/>
  <c r="M28" i="14"/>
  <c r="M10" i="14" s="1"/>
  <c r="N33" i="14"/>
  <c r="N15" i="14" s="1"/>
  <c r="M29" i="14"/>
  <c r="N34" i="14"/>
  <c r="M30" i="14"/>
  <c r="O28" i="14"/>
  <c r="U30" i="14"/>
  <c r="U33" i="14"/>
  <c r="T33" i="14"/>
  <c r="U31" i="14"/>
  <c r="R30" i="14"/>
  <c r="U29" i="14"/>
  <c r="U28" i="14"/>
  <c r="U32" i="14"/>
  <c r="U34" i="14"/>
  <c r="T32" i="14"/>
  <c r="T34" i="14"/>
  <c r="T28" i="14"/>
  <c r="T31" i="14"/>
  <c r="D14" i="15"/>
  <c r="G10" i="15"/>
  <c r="I11" i="15"/>
  <c r="G12" i="12"/>
  <c r="O11" i="12"/>
  <c r="S29" i="14"/>
  <c r="T29" i="14"/>
  <c r="S30" i="14"/>
  <c r="T30" i="14"/>
  <c r="S33" i="14"/>
  <c r="S31" i="14"/>
  <c r="S34" i="14"/>
  <c r="S32" i="14"/>
  <c r="S28" i="14"/>
  <c r="J12" i="24" l="1"/>
  <c r="C16" i="12"/>
  <c r="I10" i="15"/>
  <c r="Y15" i="10"/>
  <c r="B13" i="16"/>
  <c r="L10" i="26"/>
  <c r="N11" i="26"/>
  <c r="R13" i="26"/>
  <c r="T14" i="26"/>
  <c r="C15" i="18"/>
  <c r="D15" i="18" s="1"/>
  <c r="E13" i="18"/>
  <c r="F13" i="18" s="1"/>
  <c r="E13" i="25"/>
  <c r="F13" i="25" s="1"/>
  <c r="E14" i="18"/>
  <c r="F14" i="18" s="1"/>
  <c r="N11" i="24"/>
  <c r="B11" i="24"/>
  <c r="I13" i="10"/>
  <c r="P13" i="24"/>
  <c r="D13" i="24"/>
  <c r="I12" i="24"/>
  <c r="C28" i="12"/>
  <c r="C31" i="12"/>
  <c r="C32" i="12"/>
  <c r="C30" i="12"/>
  <c r="C33" i="12"/>
  <c r="C29" i="12"/>
  <c r="I10" i="24"/>
  <c r="I16" i="17"/>
  <c r="E10" i="16"/>
  <c r="O14" i="16"/>
  <c r="R13" i="16"/>
  <c r="F15" i="24"/>
  <c r="K14" i="24"/>
  <c r="AC21" i="16"/>
  <c r="AA12" i="16"/>
  <c r="AC30" i="16"/>
  <c r="AA13" i="16"/>
  <c r="AC22" i="16"/>
  <c r="AC31" i="16"/>
  <c r="H10" i="17"/>
  <c r="K31" i="17"/>
  <c r="D14" i="17"/>
  <c r="AA14" i="16"/>
  <c r="AC23" i="16"/>
  <c r="AC32" i="16"/>
  <c r="AA15" i="16"/>
  <c r="AC24" i="16"/>
  <c r="AC33" i="16"/>
  <c r="AC34" i="16"/>
  <c r="AA16" i="16"/>
  <c r="AC25" i="16"/>
  <c r="C13" i="17"/>
  <c r="E11" i="16"/>
  <c r="AC19" i="16"/>
  <c r="AC28" i="16"/>
  <c r="AA10" i="16"/>
  <c r="AC20" i="16"/>
  <c r="AC29" i="16"/>
  <c r="AA11" i="16"/>
  <c r="D15" i="16"/>
  <c r="B15" i="22"/>
  <c r="C11" i="22"/>
  <c r="F15" i="17"/>
  <c r="B12" i="15"/>
  <c r="B14" i="22"/>
  <c r="M16" i="14"/>
  <c r="O16" i="14"/>
  <c r="K12" i="16"/>
  <c r="U13" i="16"/>
  <c r="I10" i="14"/>
  <c r="B15" i="14"/>
  <c r="C16" i="14"/>
  <c r="Y11" i="16"/>
  <c r="S14" i="16"/>
  <c r="H16" i="17"/>
  <c r="M11" i="26"/>
  <c r="P11" i="26"/>
  <c r="L14" i="26"/>
  <c r="T11" i="26"/>
  <c r="P14" i="26"/>
  <c r="Q14" i="26"/>
  <c r="R14" i="26"/>
  <c r="I13" i="12"/>
  <c r="H16" i="14"/>
  <c r="J12" i="16"/>
  <c r="D10" i="14"/>
  <c r="E11" i="14"/>
  <c r="F12" i="14"/>
  <c r="G13" i="14"/>
  <c r="H14" i="14"/>
  <c r="I15" i="14"/>
  <c r="H12" i="15"/>
  <c r="F11" i="16"/>
  <c r="L12" i="16"/>
  <c r="E11" i="17"/>
  <c r="E12" i="22"/>
  <c r="E14" i="22"/>
  <c r="E15" i="22"/>
  <c r="K10" i="10"/>
  <c r="G11" i="12"/>
  <c r="I10" i="12"/>
  <c r="I11" i="12"/>
  <c r="O12" i="16"/>
  <c r="G15" i="10"/>
  <c r="I12" i="12"/>
  <c r="I14" i="12"/>
  <c r="J10" i="14"/>
  <c r="K11" i="14"/>
  <c r="L12" i="14"/>
  <c r="G16" i="17"/>
  <c r="W10" i="10"/>
  <c r="E15" i="17"/>
  <c r="I10" i="13"/>
  <c r="V16" i="14"/>
  <c r="H11" i="15"/>
  <c r="E10" i="22"/>
  <c r="E15" i="12"/>
  <c r="I14" i="24"/>
  <c r="N13" i="24"/>
  <c r="B13" i="24"/>
  <c r="G12" i="24"/>
  <c r="L11" i="12"/>
  <c r="D16" i="13"/>
  <c r="R16" i="24"/>
  <c r="S34" i="24" s="1"/>
  <c r="B16" i="13"/>
  <c r="E10" i="12"/>
  <c r="N12" i="14"/>
  <c r="N16" i="13"/>
  <c r="O25" i="13" s="1"/>
  <c r="E13" i="22"/>
  <c r="P15" i="24"/>
  <c r="D15" i="24"/>
  <c r="W13" i="16"/>
  <c r="U14" i="16"/>
  <c r="C13" i="15"/>
  <c r="P15" i="16"/>
  <c r="J12" i="10"/>
  <c r="G15" i="16"/>
  <c r="K14" i="16"/>
  <c r="S15" i="16"/>
  <c r="E15" i="18"/>
  <c r="F15" i="18" s="1"/>
  <c r="H13" i="25"/>
  <c r="M10" i="12"/>
  <c r="G13" i="16"/>
  <c r="E10" i="18"/>
  <c r="F10" i="18" s="1"/>
  <c r="P10" i="26"/>
  <c r="S12" i="26"/>
  <c r="G11" i="15"/>
  <c r="F32" i="18"/>
  <c r="O14" i="24"/>
  <c r="D15" i="25"/>
  <c r="L13" i="26"/>
  <c r="C11" i="18"/>
  <c r="D11" i="18" s="1"/>
  <c r="H12" i="18"/>
  <c r="T10" i="26"/>
  <c r="O14" i="26"/>
  <c r="K12" i="24"/>
  <c r="C13" i="18"/>
  <c r="D13" i="18" s="1"/>
  <c r="E12" i="18"/>
  <c r="F12" i="18" s="1"/>
  <c r="S11" i="26"/>
  <c r="D12" i="18"/>
  <c r="G11" i="16"/>
  <c r="E13" i="10"/>
  <c r="G14" i="12"/>
  <c r="M10" i="26"/>
  <c r="B11" i="22"/>
  <c r="O10" i="14"/>
  <c r="M12" i="14"/>
  <c r="B12" i="13"/>
  <c r="C12" i="13" s="1"/>
  <c r="B13" i="22"/>
  <c r="B12" i="22"/>
  <c r="B12" i="17"/>
  <c r="M12" i="17" s="1"/>
  <c r="M12" i="16"/>
  <c r="D13" i="17"/>
  <c r="K28" i="17"/>
  <c r="H15" i="12"/>
  <c r="E15" i="16"/>
  <c r="R15" i="10"/>
  <c r="D11" i="16"/>
  <c r="H12" i="16"/>
  <c r="Q15" i="14"/>
  <c r="L15" i="17"/>
  <c r="H13" i="12"/>
  <c r="D10" i="12"/>
  <c r="D14" i="12"/>
  <c r="D15" i="12"/>
  <c r="D13" i="16"/>
  <c r="C15" i="15"/>
  <c r="H15" i="17"/>
  <c r="B10" i="16"/>
  <c r="B12" i="16"/>
  <c r="H13" i="16"/>
  <c r="B14" i="16"/>
  <c r="B13" i="17"/>
  <c r="C13" i="22"/>
  <c r="V15" i="16"/>
  <c r="N16" i="14"/>
  <c r="M11" i="14"/>
  <c r="T11" i="14" s="1"/>
  <c r="F13" i="12"/>
  <c r="F15" i="12"/>
  <c r="F15" i="15"/>
  <c r="C11" i="10"/>
  <c r="C10" i="10"/>
  <c r="G13" i="10"/>
  <c r="W15" i="10"/>
  <c r="AA14" i="10"/>
  <c r="K15" i="10"/>
  <c r="G10" i="10"/>
  <c r="O13" i="10"/>
  <c r="K12" i="10"/>
  <c r="F14" i="17"/>
  <c r="K29" i="17"/>
  <c r="D13" i="22"/>
  <c r="D12" i="22"/>
  <c r="D11" i="22"/>
  <c r="D15" i="22"/>
  <c r="J13" i="13"/>
  <c r="B13" i="14"/>
  <c r="W13" i="14" s="1"/>
  <c r="H15" i="16"/>
  <c r="R15" i="24"/>
  <c r="S33" i="24" s="1"/>
  <c r="B11" i="14"/>
  <c r="C12" i="14"/>
  <c r="D13" i="14"/>
  <c r="E14" i="14"/>
  <c r="F15" i="14"/>
  <c r="H10" i="10"/>
  <c r="B10" i="14"/>
  <c r="P10" i="14" s="1"/>
  <c r="C11" i="14"/>
  <c r="D12" i="14"/>
  <c r="E13" i="14"/>
  <c r="F14" i="14"/>
  <c r="G15" i="14"/>
  <c r="N14" i="12"/>
  <c r="Z11" i="16"/>
  <c r="T14" i="16"/>
  <c r="N15" i="16"/>
  <c r="H13" i="10"/>
  <c r="O15" i="16"/>
  <c r="I10" i="17"/>
  <c r="P13" i="16"/>
  <c r="J14" i="16"/>
  <c r="X12" i="16"/>
  <c r="G15" i="17"/>
  <c r="F15" i="16"/>
  <c r="J11" i="14"/>
  <c r="K12" i="14"/>
  <c r="L13" i="14"/>
  <c r="M10" i="16"/>
  <c r="E14" i="17"/>
  <c r="Q14" i="14"/>
  <c r="X10" i="10"/>
  <c r="L13" i="13"/>
  <c r="J11" i="12"/>
  <c r="N13" i="13"/>
  <c r="O22" i="13" s="1"/>
  <c r="Q11" i="24"/>
  <c r="E11" i="24"/>
  <c r="F10" i="12"/>
  <c r="D12" i="12"/>
  <c r="K10" i="12"/>
  <c r="E14" i="16"/>
  <c r="M13" i="14"/>
  <c r="P11" i="24"/>
  <c r="D11" i="24"/>
  <c r="Y13" i="10"/>
  <c r="G10" i="12"/>
  <c r="F11" i="12"/>
  <c r="D13" i="12"/>
  <c r="Q13" i="13"/>
  <c r="F13" i="16"/>
  <c r="P15" i="10"/>
  <c r="T14" i="10"/>
  <c r="F12" i="12"/>
  <c r="G10" i="17"/>
  <c r="L10" i="10"/>
  <c r="F13" i="13"/>
  <c r="P14" i="24"/>
  <c r="F14" i="12"/>
  <c r="D12" i="10"/>
  <c r="H13" i="13"/>
  <c r="I15" i="24"/>
  <c r="N14" i="24"/>
  <c r="B14" i="24"/>
  <c r="G13" i="24"/>
  <c r="L12" i="24"/>
  <c r="G15" i="12"/>
  <c r="C14" i="17"/>
  <c r="K10" i="14"/>
  <c r="L11" i="14"/>
  <c r="C14" i="14"/>
  <c r="D15" i="14"/>
  <c r="M34" i="17"/>
  <c r="J13" i="16"/>
  <c r="W15" i="16"/>
  <c r="J15" i="10"/>
  <c r="L11" i="16"/>
  <c r="B11" i="10"/>
  <c r="S10" i="10"/>
  <c r="U10" i="16"/>
  <c r="E12" i="16"/>
  <c r="K11" i="24"/>
  <c r="B14" i="10"/>
  <c r="V15" i="10"/>
  <c r="Z14" i="10"/>
  <c r="N14" i="10"/>
  <c r="S11" i="16"/>
  <c r="Y14" i="16"/>
  <c r="I12" i="10"/>
  <c r="D13" i="10"/>
  <c r="T15" i="10"/>
  <c r="X14" i="10"/>
  <c r="AB13" i="10"/>
  <c r="P13" i="10"/>
  <c r="F14" i="15"/>
  <c r="H15" i="10"/>
  <c r="U14" i="14"/>
  <c r="I15" i="10"/>
  <c r="I14" i="17"/>
  <c r="Q10" i="10"/>
  <c r="H10" i="12"/>
  <c r="F10" i="16"/>
  <c r="G12" i="13"/>
  <c r="Q15" i="13"/>
  <c r="T10" i="16"/>
  <c r="Z13" i="16"/>
  <c r="G13" i="17"/>
  <c r="M11" i="24"/>
  <c r="G13" i="12"/>
  <c r="B13" i="12"/>
  <c r="L11" i="24"/>
  <c r="M14" i="10"/>
  <c r="E12" i="17"/>
  <c r="D16" i="14"/>
  <c r="R11" i="16"/>
  <c r="X14" i="16"/>
  <c r="C11" i="17"/>
  <c r="G15" i="24"/>
  <c r="L14" i="24"/>
  <c r="Q13" i="24"/>
  <c r="E13" i="24"/>
  <c r="E10" i="10"/>
  <c r="L11" i="10"/>
  <c r="M11" i="10"/>
  <c r="H12" i="10"/>
  <c r="U15" i="10"/>
  <c r="Y14" i="10"/>
  <c r="AC13" i="10"/>
  <c r="Q13" i="10"/>
  <c r="F16" i="14"/>
  <c r="H10" i="13"/>
  <c r="B14" i="13"/>
  <c r="C23" i="13" s="1"/>
  <c r="E10" i="14"/>
  <c r="F11" i="14"/>
  <c r="G12" i="14"/>
  <c r="H13" i="14"/>
  <c r="I14" i="14"/>
  <c r="J15" i="14"/>
  <c r="P14" i="16"/>
  <c r="R10" i="10"/>
  <c r="R12" i="16"/>
  <c r="K13" i="16"/>
  <c r="X15" i="16"/>
  <c r="AC14" i="10"/>
  <c r="Q14" i="10"/>
  <c r="U13" i="10"/>
  <c r="D12" i="15"/>
  <c r="M11" i="16"/>
  <c r="K21" i="17"/>
  <c r="K24" i="17"/>
  <c r="D10" i="17"/>
  <c r="H15" i="24"/>
  <c r="M14" i="24"/>
  <c r="R13" i="24"/>
  <c r="S22" i="24" s="1"/>
  <c r="F13" i="24"/>
  <c r="V10" i="16"/>
  <c r="I13" i="17"/>
  <c r="H11" i="17"/>
  <c r="R13" i="10"/>
  <c r="V12" i="10"/>
  <c r="C11" i="15"/>
  <c r="F10" i="10"/>
  <c r="G12" i="17"/>
  <c r="Y10" i="10"/>
  <c r="T12" i="10"/>
  <c r="I12" i="15"/>
  <c r="D13" i="15"/>
  <c r="E11" i="22"/>
  <c r="T11" i="16"/>
  <c r="Z14" i="16"/>
  <c r="H14" i="24"/>
  <c r="F13" i="10"/>
  <c r="I16" i="14"/>
  <c r="Y12" i="10"/>
  <c r="B11" i="13"/>
  <c r="C11" i="13" s="1"/>
  <c r="M12" i="10"/>
  <c r="O14" i="10"/>
  <c r="S13" i="10"/>
  <c r="X12" i="10"/>
  <c r="AB11" i="10"/>
  <c r="P11" i="10"/>
  <c r="K13" i="10"/>
  <c r="K11" i="12"/>
  <c r="H14" i="12"/>
  <c r="E13" i="15"/>
  <c r="H10" i="24"/>
  <c r="W12" i="10"/>
  <c r="AA11" i="10"/>
  <c r="O11" i="10"/>
  <c r="Z11" i="10"/>
  <c r="N11" i="10"/>
  <c r="K15" i="14"/>
  <c r="G10" i="16"/>
  <c r="F11" i="17"/>
  <c r="H12" i="17"/>
  <c r="B15" i="17"/>
  <c r="C15" i="27" s="1"/>
  <c r="I10" i="10"/>
  <c r="Z10" i="10"/>
  <c r="N12" i="12"/>
  <c r="Q10" i="13"/>
  <c r="E11" i="10"/>
  <c r="Z13" i="10"/>
  <c r="N13" i="12"/>
  <c r="I14" i="16"/>
  <c r="C15" i="16"/>
  <c r="F10" i="17"/>
  <c r="B14" i="17"/>
  <c r="C14" i="27" s="1"/>
  <c r="J13" i="24"/>
  <c r="O12" i="24"/>
  <c r="G14" i="24"/>
  <c r="E14" i="15"/>
  <c r="B15" i="13"/>
  <c r="C15" i="13" s="1"/>
  <c r="D11" i="15"/>
  <c r="H15" i="15"/>
  <c r="M10" i="24"/>
  <c r="L15" i="24"/>
  <c r="E12" i="24"/>
  <c r="L12" i="10"/>
  <c r="T13" i="10"/>
  <c r="V10" i="10"/>
  <c r="S12" i="16"/>
  <c r="L13" i="16"/>
  <c r="L15" i="16"/>
  <c r="Y15" i="16"/>
  <c r="F16" i="17"/>
  <c r="C12" i="24"/>
  <c r="L10" i="24"/>
  <c r="R14" i="24"/>
  <c r="S23" i="24" s="1"/>
  <c r="P12" i="24"/>
  <c r="G11" i="10"/>
  <c r="J16" i="14"/>
  <c r="D12" i="16"/>
  <c r="N11" i="16"/>
  <c r="N13" i="16"/>
  <c r="K33" i="17"/>
  <c r="C12" i="10"/>
  <c r="C19" i="12"/>
  <c r="C10" i="15"/>
  <c r="G14" i="15"/>
  <c r="J11" i="24"/>
  <c r="N10" i="24"/>
  <c r="I11" i="10"/>
  <c r="U12" i="10"/>
  <c r="Y11" i="10"/>
  <c r="B10" i="10"/>
  <c r="F10" i="14"/>
  <c r="G11" i="14"/>
  <c r="H12" i="14"/>
  <c r="I13" i="14"/>
  <c r="J14" i="14"/>
  <c r="G13" i="15"/>
  <c r="W10" i="16"/>
  <c r="P11" i="16"/>
  <c r="E12" i="10"/>
  <c r="AC15" i="10"/>
  <c r="Q15" i="10"/>
  <c r="U14" i="10"/>
  <c r="I14" i="15"/>
  <c r="K10" i="16"/>
  <c r="K32" i="17"/>
  <c r="H11" i="24"/>
  <c r="T10" i="10"/>
  <c r="AC10" i="10"/>
  <c r="L13" i="12"/>
  <c r="H10" i="14"/>
  <c r="I11" i="14"/>
  <c r="J12" i="14"/>
  <c r="K13" i="14"/>
  <c r="L14" i="14"/>
  <c r="B16" i="14"/>
  <c r="F13" i="15"/>
  <c r="Y10" i="16"/>
  <c r="S13" i="16"/>
  <c r="N13" i="14"/>
  <c r="Q15" i="24"/>
  <c r="E15" i="24"/>
  <c r="J14" i="24"/>
  <c r="G14" i="10"/>
  <c r="AA15" i="10"/>
  <c r="O15" i="10"/>
  <c r="L14" i="12"/>
  <c r="C12" i="15"/>
  <c r="T14" i="14"/>
  <c r="C13" i="24"/>
  <c r="C15" i="10"/>
  <c r="B12" i="12"/>
  <c r="L15" i="12"/>
  <c r="O11" i="14"/>
  <c r="U11" i="14" s="1"/>
  <c r="H11" i="16"/>
  <c r="U11" i="16"/>
  <c r="C12" i="17"/>
  <c r="V15" i="14"/>
  <c r="H12" i="24"/>
  <c r="I14" i="10"/>
  <c r="W13" i="10"/>
  <c r="E11" i="12"/>
  <c r="O12" i="14"/>
  <c r="G14" i="16"/>
  <c r="C10" i="16"/>
  <c r="C12" i="16"/>
  <c r="I13" i="16"/>
  <c r="C14" i="16"/>
  <c r="I15" i="16"/>
  <c r="K19" i="17"/>
  <c r="K25" i="17"/>
  <c r="D12" i="17"/>
  <c r="F13" i="17"/>
  <c r="H14" i="17"/>
  <c r="N15" i="24"/>
  <c r="E15" i="10"/>
  <c r="M13" i="10"/>
  <c r="O12" i="10"/>
  <c r="S11" i="10"/>
  <c r="E12" i="12"/>
  <c r="E12" i="14"/>
  <c r="F13" i="14"/>
  <c r="G14" i="14"/>
  <c r="W11" i="16"/>
  <c r="J15" i="16"/>
  <c r="D16" i="17"/>
  <c r="L13" i="24"/>
  <c r="Q12" i="24"/>
  <c r="D11" i="10"/>
  <c r="M10" i="10"/>
  <c r="P14" i="10"/>
  <c r="M11" i="12"/>
  <c r="B13" i="10"/>
  <c r="F15" i="10"/>
  <c r="AA12" i="10"/>
  <c r="S14" i="10"/>
  <c r="B14" i="12"/>
  <c r="N15" i="12"/>
  <c r="E28" i="27"/>
  <c r="M14" i="13"/>
  <c r="E20" i="27"/>
  <c r="G15" i="15"/>
  <c r="L14" i="16"/>
  <c r="M29" i="17"/>
  <c r="C14" i="18"/>
  <c r="D14" i="18" s="1"/>
  <c r="K22" i="17"/>
  <c r="B15" i="12"/>
  <c r="E29" i="27"/>
  <c r="E21" i="27"/>
  <c r="Z12" i="16"/>
  <c r="M14" i="16"/>
  <c r="T15" i="16"/>
  <c r="Y12" i="16"/>
  <c r="C30" i="27"/>
  <c r="F21" i="18"/>
  <c r="F28" i="18"/>
  <c r="K15" i="24"/>
  <c r="B12" i="24"/>
  <c r="H11" i="10"/>
  <c r="N10" i="10"/>
  <c r="C23" i="12"/>
  <c r="G10" i="13"/>
  <c r="E30" i="27"/>
  <c r="R22" i="13"/>
  <c r="E22" i="27"/>
  <c r="U15" i="16"/>
  <c r="M19" i="17"/>
  <c r="C19" i="27"/>
  <c r="C22" i="27"/>
  <c r="L10" i="17"/>
  <c r="M10" i="17" s="1"/>
  <c r="G14" i="17"/>
  <c r="C10" i="25"/>
  <c r="D10" i="25" s="1"/>
  <c r="H22" i="25"/>
  <c r="E23" i="27"/>
  <c r="J11" i="10"/>
  <c r="B10" i="12"/>
  <c r="E32" i="27"/>
  <c r="E24" i="27"/>
  <c r="I11" i="16"/>
  <c r="P10" i="16"/>
  <c r="J11" i="16"/>
  <c r="B11" i="17"/>
  <c r="K11" i="10"/>
  <c r="F12" i="10"/>
  <c r="N13" i="10"/>
  <c r="E33" i="27"/>
  <c r="H13" i="15"/>
  <c r="R10" i="16"/>
  <c r="X13" i="16"/>
  <c r="C28" i="27"/>
  <c r="C10" i="27"/>
  <c r="G12" i="10"/>
  <c r="L13" i="10"/>
  <c r="X13" i="10"/>
  <c r="AC12" i="10"/>
  <c r="R12" i="10"/>
  <c r="V11" i="10"/>
  <c r="K12" i="12"/>
  <c r="K10" i="13"/>
  <c r="I12" i="13"/>
  <c r="G14" i="13"/>
  <c r="C10" i="14"/>
  <c r="D11" i="14"/>
  <c r="H15" i="14"/>
  <c r="E12" i="15"/>
  <c r="S10" i="16"/>
  <c r="Y13" i="16"/>
  <c r="M21" i="17"/>
  <c r="C21" i="27"/>
  <c r="C24" i="27"/>
  <c r="C13" i="10"/>
  <c r="AB12" i="10"/>
  <c r="Q12" i="10"/>
  <c r="U11" i="10"/>
  <c r="B11" i="12"/>
  <c r="N11" i="12"/>
  <c r="C24" i="12"/>
  <c r="F12" i="15"/>
  <c r="C33" i="27"/>
  <c r="C10" i="24"/>
  <c r="D14" i="24"/>
  <c r="H14" i="10"/>
  <c r="P12" i="10"/>
  <c r="T11" i="10"/>
  <c r="M12" i="12"/>
  <c r="H12" i="12"/>
  <c r="M10" i="13"/>
  <c r="K12" i="13"/>
  <c r="I14" i="13"/>
  <c r="G12" i="15"/>
  <c r="E10" i="17"/>
  <c r="G11" i="17"/>
  <c r="C29" i="27"/>
  <c r="C10" i="17"/>
  <c r="K10" i="17" s="1"/>
  <c r="B10" i="24"/>
  <c r="R11" i="24"/>
  <c r="S29" i="24" s="1"/>
  <c r="F11" i="24"/>
  <c r="C14" i="24"/>
  <c r="H13" i="24"/>
  <c r="M13" i="12"/>
  <c r="K15" i="12"/>
  <c r="F14" i="13"/>
  <c r="H14" i="13"/>
  <c r="L14" i="13"/>
  <c r="N14" i="13"/>
  <c r="O14" i="13" s="1"/>
  <c r="Q14" i="13"/>
  <c r="V14" i="16"/>
  <c r="U12" i="16"/>
  <c r="C32" i="27"/>
  <c r="E31" i="27"/>
  <c r="O15" i="24"/>
  <c r="C15" i="24"/>
  <c r="N12" i="24"/>
  <c r="J14" i="10"/>
  <c r="D15" i="10"/>
  <c r="AB15" i="10"/>
  <c r="W14" i="10"/>
  <c r="Q11" i="10"/>
  <c r="M14" i="12"/>
  <c r="J13" i="12"/>
  <c r="M12" i="13"/>
  <c r="K14" i="13"/>
  <c r="W14" i="16"/>
  <c r="C20" i="27"/>
  <c r="C23" i="27"/>
  <c r="M12" i="24"/>
  <c r="V14" i="10"/>
  <c r="J13" i="10"/>
  <c r="B15" i="10"/>
  <c r="M15" i="12"/>
  <c r="E19" i="27"/>
  <c r="G16" i="14"/>
  <c r="C31" i="27"/>
  <c r="M33" i="17"/>
  <c r="K30" i="17"/>
  <c r="L14" i="17"/>
  <c r="M31" i="17"/>
  <c r="I15" i="17"/>
  <c r="C15" i="17"/>
  <c r="D12" i="24"/>
  <c r="F11" i="10"/>
  <c r="N12" i="10"/>
  <c r="R11" i="10"/>
  <c r="B10" i="15"/>
  <c r="I10" i="16"/>
  <c r="V12" i="16"/>
  <c r="C13" i="16"/>
  <c r="O13" i="16"/>
  <c r="Z15" i="10"/>
  <c r="H11" i="12"/>
  <c r="F15" i="13"/>
  <c r="H15" i="13"/>
  <c r="J15" i="13"/>
  <c r="L15" i="13"/>
  <c r="N15" i="13"/>
  <c r="O15" i="13" s="1"/>
  <c r="D10" i="15"/>
  <c r="E13" i="16"/>
  <c r="J10" i="12"/>
  <c r="D10" i="13"/>
  <c r="E19" i="13" s="1"/>
  <c r="E10" i="15"/>
  <c r="F11" i="15"/>
  <c r="I15" i="15"/>
  <c r="L10" i="16"/>
  <c r="M30" i="17"/>
  <c r="C10" i="22"/>
  <c r="C12" i="22"/>
  <c r="C14" i="22"/>
  <c r="C15" i="22"/>
  <c r="D11" i="13"/>
  <c r="E11" i="13" s="1"/>
  <c r="G11" i="13"/>
  <c r="I11" i="13"/>
  <c r="K11" i="13"/>
  <c r="M11" i="13"/>
  <c r="Z10" i="16"/>
  <c r="T13" i="16"/>
  <c r="I11" i="24"/>
  <c r="F14" i="24"/>
  <c r="K13" i="24"/>
  <c r="D10" i="10"/>
  <c r="P10" i="10"/>
  <c r="N15" i="10"/>
  <c r="I13" i="15"/>
  <c r="N10" i="16"/>
  <c r="N14" i="16"/>
  <c r="J14" i="13"/>
  <c r="L13" i="17"/>
  <c r="R14" i="10"/>
  <c r="X11" i="10"/>
  <c r="G13" i="13"/>
  <c r="I13" i="13"/>
  <c r="K13" i="13"/>
  <c r="M13" i="13"/>
  <c r="H10" i="15"/>
  <c r="O10" i="16"/>
  <c r="I12" i="17"/>
  <c r="B12" i="10"/>
  <c r="F14" i="10"/>
  <c r="D14" i="16"/>
  <c r="R32" i="13"/>
  <c r="G15" i="13"/>
  <c r="I15" i="13"/>
  <c r="K15" i="13"/>
  <c r="M15" i="13"/>
  <c r="B15" i="15"/>
  <c r="K11" i="16"/>
  <c r="X11" i="16"/>
  <c r="R14" i="16"/>
  <c r="R33" i="13"/>
  <c r="F10" i="13"/>
  <c r="J10" i="13"/>
  <c r="L10" i="13"/>
  <c r="N10" i="13"/>
  <c r="O19" i="13" s="1"/>
  <c r="L10" i="14"/>
  <c r="B12" i="14"/>
  <c r="C13" i="14"/>
  <c r="D14" i="14"/>
  <c r="E15" i="14"/>
  <c r="M15" i="14"/>
  <c r="O13" i="14"/>
  <c r="V12" i="14"/>
  <c r="B14" i="15"/>
  <c r="F12" i="16"/>
  <c r="F14" i="16"/>
  <c r="AB10" i="10"/>
  <c r="V13" i="10"/>
  <c r="D11" i="12"/>
  <c r="J14" i="12"/>
  <c r="F11" i="13"/>
  <c r="H11" i="13"/>
  <c r="J11" i="13"/>
  <c r="L11" i="13"/>
  <c r="Q11" i="13"/>
  <c r="B13" i="15"/>
  <c r="C14" i="15"/>
  <c r="D15" i="15"/>
  <c r="G12" i="16"/>
  <c r="M15" i="16"/>
  <c r="E13" i="17"/>
  <c r="E16" i="17"/>
  <c r="M28" i="17"/>
  <c r="M15" i="24"/>
  <c r="J10" i="10"/>
  <c r="Z12" i="10"/>
  <c r="F12" i="13"/>
  <c r="H12" i="13"/>
  <c r="J12" i="13"/>
  <c r="L12" i="13"/>
  <c r="N12" i="13"/>
  <c r="O21" i="13" s="1"/>
  <c r="Q12" i="13"/>
  <c r="V14" i="14"/>
  <c r="W14" i="14" s="1"/>
  <c r="B11" i="15"/>
  <c r="B11" i="16"/>
  <c r="H14" i="16"/>
  <c r="B15" i="16"/>
  <c r="M32" i="17"/>
  <c r="E14" i="12"/>
  <c r="O10" i="24"/>
  <c r="J15" i="24"/>
  <c r="I15" i="12"/>
  <c r="C25" i="12"/>
  <c r="N10" i="12"/>
  <c r="E11" i="15"/>
  <c r="M24" i="17"/>
  <c r="C11" i="16"/>
  <c r="K20" i="17"/>
  <c r="I12" i="16"/>
  <c r="M25" i="17"/>
  <c r="C20" i="12"/>
  <c r="O13" i="24"/>
  <c r="R10" i="24"/>
  <c r="S19" i="24" s="1"/>
  <c r="O10" i="10"/>
  <c r="AA10" i="10"/>
  <c r="W11" i="10"/>
  <c r="S12" i="10"/>
  <c r="AA13" i="10"/>
  <c r="S15" i="10"/>
  <c r="F10" i="15"/>
  <c r="B10" i="22"/>
  <c r="K23" i="17"/>
  <c r="M13" i="24"/>
  <c r="F12" i="24"/>
  <c r="K10" i="24"/>
  <c r="B15" i="24"/>
  <c r="J12" i="12"/>
  <c r="J15" i="12"/>
  <c r="M20" i="17"/>
  <c r="O15" i="14"/>
  <c r="R15" i="14" s="1"/>
  <c r="K13" i="12"/>
  <c r="C16" i="17"/>
  <c r="N10" i="14"/>
  <c r="Q14" i="24"/>
  <c r="E14" i="24"/>
  <c r="L10" i="12"/>
  <c r="L12" i="12"/>
  <c r="M22" i="17"/>
  <c r="I13" i="24"/>
  <c r="G11" i="24"/>
  <c r="U10" i="10"/>
  <c r="AC11" i="10"/>
  <c r="H10" i="16"/>
  <c r="P12" i="16"/>
  <c r="M23" i="17"/>
  <c r="P14" i="14"/>
  <c r="R14" i="14"/>
  <c r="Q11" i="14"/>
  <c r="T16" i="14"/>
  <c r="C22" i="12"/>
  <c r="B10" i="13"/>
  <c r="C19" i="13" s="1"/>
  <c r="D13" i="13"/>
  <c r="B16" i="17"/>
  <c r="C16" i="27" s="1"/>
  <c r="C21" i="12"/>
  <c r="D14" i="13"/>
  <c r="R20" i="13"/>
  <c r="D15" i="13"/>
  <c r="R21" i="13"/>
  <c r="L16" i="17"/>
  <c r="B13" i="13"/>
  <c r="C13" i="13" s="1"/>
  <c r="N11" i="13"/>
  <c r="C33" i="13"/>
  <c r="R23" i="13"/>
  <c r="K14" i="12"/>
  <c r="R24" i="13"/>
  <c r="K34" i="17"/>
  <c r="E13" i="12"/>
  <c r="R25" i="13"/>
  <c r="R12" i="24"/>
  <c r="S21" i="24" s="1"/>
  <c r="R29" i="13"/>
  <c r="L11" i="17"/>
  <c r="R30" i="13"/>
  <c r="R31" i="13"/>
  <c r="D12" i="13"/>
  <c r="P15" i="14" l="1"/>
  <c r="W15" i="14"/>
  <c r="K13" i="17"/>
  <c r="S24" i="24"/>
  <c r="S15" i="24" s="1"/>
  <c r="W16" i="14"/>
  <c r="U16" i="14"/>
  <c r="S16" i="14" s="1"/>
  <c r="C30" i="13"/>
  <c r="U12" i="14"/>
  <c r="M15" i="17"/>
  <c r="C13" i="27"/>
  <c r="O12" i="13"/>
  <c r="M13" i="17"/>
  <c r="C12" i="27"/>
  <c r="K12" i="17"/>
  <c r="E16" i="27"/>
  <c r="C21" i="13"/>
  <c r="S25" i="24"/>
  <c r="S16" i="24" s="1"/>
  <c r="O31" i="13"/>
  <c r="C24" i="13"/>
  <c r="O34" i="13"/>
  <c r="O16" i="13"/>
  <c r="C34" i="13"/>
  <c r="C16" i="13"/>
  <c r="C25" i="13"/>
  <c r="T12" i="14"/>
  <c r="E16" i="13"/>
  <c r="E34" i="13"/>
  <c r="P16" i="13"/>
  <c r="R16" i="13"/>
  <c r="E25" i="13"/>
  <c r="O33" i="13"/>
  <c r="R13" i="14"/>
  <c r="P12" i="14"/>
  <c r="R11" i="14"/>
  <c r="R10" i="14"/>
  <c r="Q13" i="14"/>
  <c r="P13" i="14"/>
  <c r="P11" i="14"/>
  <c r="O13" i="13"/>
  <c r="S11" i="14"/>
  <c r="W11" i="14"/>
  <c r="K15" i="17"/>
  <c r="K11" i="17"/>
  <c r="W10" i="14"/>
  <c r="T13" i="14"/>
  <c r="E20" i="13"/>
  <c r="C29" i="13"/>
  <c r="C32" i="13"/>
  <c r="Q16" i="14"/>
  <c r="P11" i="13"/>
  <c r="R16" i="14"/>
  <c r="C20" i="13"/>
  <c r="O23" i="13"/>
  <c r="O32" i="13"/>
  <c r="S14" i="14"/>
  <c r="C14" i="13"/>
  <c r="S32" i="24"/>
  <c r="S14" i="24" s="1"/>
  <c r="O30" i="13"/>
  <c r="K14" i="17"/>
  <c r="M14" i="17"/>
  <c r="M11" i="17"/>
  <c r="C13" i="12"/>
  <c r="C10" i="12"/>
  <c r="S31" i="24"/>
  <c r="S13" i="24" s="1"/>
  <c r="P16" i="14"/>
  <c r="C11" i="12"/>
  <c r="Q12" i="14"/>
  <c r="S20" i="24"/>
  <c r="S11" i="24" s="1"/>
  <c r="O28" i="13"/>
  <c r="O10" i="13"/>
  <c r="W12" i="14"/>
  <c r="T15" i="14"/>
  <c r="R12" i="14"/>
  <c r="O24" i="13"/>
  <c r="E22" i="13"/>
  <c r="E13" i="27"/>
  <c r="P10" i="13"/>
  <c r="E11" i="27"/>
  <c r="U15" i="14"/>
  <c r="E10" i="13"/>
  <c r="R11" i="13"/>
  <c r="C14" i="12"/>
  <c r="C11" i="27"/>
  <c r="E15" i="27"/>
  <c r="E23" i="13"/>
  <c r="E14" i="27"/>
  <c r="U13" i="14"/>
  <c r="E28" i="13"/>
  <c r="E10" i="27"/>
  <c r="E12" i="27"/>
  <c r="K16" i="17"/>
  <c r="E29" i="13"/>
  <c r="E32" i="13"/>
  <c r="M16" i="17"/>
  <c r="C12" i="12"/>
  <c r="Q10" i="14"/>
  <c r="T10" i="14"/>
  <c r="U10" i="14"/>
  <c r="S28" i="24"/>
  <c r="S10" i="24" s="1"/>
  <c r="C15" i="12"/>
  <c r="E12" i="13"/>
  <c r="P12" i="13"/>
  <c r="R12" i="13"/>
  <c r="R15" i="13"/>
  <c r="E15" i="13"/>
  <c r="P15" i="13"/>
  <c r="C22" i="13"/>
  <c r="R14" i="13"/>
  <c r="P14" i="13"/>
  <c r="E14" i="13"/>
  <c r="E31" i="13"/>
  <c r="O11" i="13"/>
  <c r="O29" i="13"/>
  <c r="S30" i="24"/>
  <c r="S12" i="24" s="1"/>
  <c r="O20" i="13"/>
  <c r="E24" i="13"/>
  <c r="C31" i="13"/>
  <c r="R13" i="13"/>
  <c r="P13" i="13"/>
  <c r="E13" i="13"/>
  <c r="E30" i="13"/>
  <c r="C28" i="13"/>
  <c r="C10" i="13"/>
  <c r="E21" i="13"/>
  <c r="E33" i="13"/>
  <c r="S12" i="14" l="1"/>
  <c r="S13" i="14"/>
  <c r="S10" i="14"/>
  <c r="S15" i="14"/>
  <c r="K33" i="53" l="1"/>
  <c r="K15" i="53" s="1"/>
  <c r="J32" i="53"/>
  <c r="J14" i="53" s="1"/>
  <c r="I31" i="53"/>
  <c r="I13" i="53" s="1"/>
  <c r="H30" i="53"/>
  <c r="H12" i="53" s="1"/>
  <c r="G29" i="53"/>
  <c r="G11" i="53" s="1"/>
  <c r="F28" i="53"/>
  <c r="J33" i="53"/>
  <c r="J15" i="53" s="1"/>
  <c r="I32" i="53"/>
  <c r="I14" i="53" s="1"/>
  <c r="H31" i="53"/>
  <c r="H13" i="53" s="1"/>
  <c r="G30" i="53"/>
  <c r="G12" i="53" s="1"/>
  <c r="F29" i="53"/>
  <c r="B28" i="53"/>
  <c r="B10" i="53" s="1"/>
  <c r="L33" i="53"/>
  <c r="L15" i="53" s="1"/>
  <c r="I33" i="53"/>
  <c r="I15" i="53" s="1"/>
  <c r="H32" i="53"/>
  <c r="H14" i="53" s="1"/>
  <c r="G31" i="53"/>
  <c r="G13" i="53" s="1"/>
  <c r="F30" i="53"/>
  <c r="B29" i="53"/>
  <c r="B11" i="53" s="1"/>
  <c r="K32" i="53"/>
  <c r="K14" i="53" s="1"/>
  <c r="H33" i="53"/>
  <c r="H15" i="53" s="1"/>
  <c r="G32" i="53"/>
  <c r="G14" i="53" s="1"/>
  <c r="F31" i="53"/>
  <c r="B30" i="53"/>
  <c r="O28" i="53"/>
  <c r="O10" i="53" s="1"/>
  <c r="G33" i="53"/>
  <c r="G15" i="53" s="1"/>
  <c r="F32" i="53"/>
  <c r="B31" i="53"/>
  <c r="O29" i="53"/>
  <c r="O11" i="53" s="1"/>
  <c r="N28" i="53"/>
  <c r="N10" i="53" s="1"/>
  <c r="I30" i="53"/>
  <c r="I12" i="53" s="1"/>
  <c r="F33" i="53"/>
  <c r="B32" i="53"/>
  <c r="B14" i="53" s="1"/>
  <c r="O30" i="53"/>
  <c r="O12" i="53" s="1"/>
  <c r="N29" i="53"/>
  <c r="N11" i="53" s="1"/>
  <c r="M28" i="53"/>
  <c r="M10" i="53" s="1"/>
  <c r="B33" i="53"/>
  <c r="O31" i="53"/>
  <c r="O13" i="53" s="1"/>
  <c r="N30" i="53"/>
  <c r="N12" i="53" s="1"/>
  <c r="M29" i="53"/>
  <c r="M11" i="53" s="1"/>
  <c r="L28" i="53"/>
  <c r="L10" i="53" s="1"/>
  <c r="H29" i="53"/>
  <c r="H11" i="53" s="1"/>
  <c r="O32" i="53"/>
  <c r="O14" i="53" s="1"/>
  <c r="N31" i="53"/>
  <c r="N13" i="53" s="1"/>
  <c r="M30" i="53"/>
  <c r="M12" i="53" s="1"/>
  <c r="L29" i="53"/>
  <c r="L11" i="53" s="1"/>
  <c r="K28" i="53"/>
  <c r="K10" i="53" s="1"/>
  <c r="J31" i="53"/>
  <c r="J13" i="53" s="1"/>
  <c r="O33" i="53"/>
  <c r="O15" i="53" s="1"/>
  <c r="N32" i="53"/>
  <c r="N14" i="53" s="1"/>
  <c r="M31" i="53"/>
  <c r="M13" i="53" s="1"/>
  <c r="L30" i="53"/>
  <c r="L12" i="53" s="1"/>
  <c r="K29" i="53"/>
  <c r="K11" i="53" s="1"/>
  <c r="J28" i="53"/>
  <c r="J10" i="53" s="1"/>
  <c r="G28" i="53"/>
  <c r="G10" i="53" s="1"/>
  <c r="N33" i="53"/>
  <c r="N15" i="53" s="1"/>
  <c r="M32" i="53"/>
  <c r="M14" i="53" s="1"/>
  <c r="L31" i="53"/>
  <c r="L13" i="53" s="1"/>
  <c r="K30" i="53"/>
  <c r="K12" i="53" s="1"/>
  <c r="J29" i="53"/>
  <c r="J11" i="53" s="1"/>
  <c r="I28" i="53"/>
  <c r="I10" i="53" s="1"/>
  <c r="M33" i="53"/>
  <c r="M15" i="53" s="1"/>
  <c r="L32" i="53"/>
  <c r="L14" i="53" s="1"/>
  <c r="K31" i="53"/>
  <c r="K13" i="53" s="1"/>
  <c r="J30" i="53"/>
  <c r="J12" i="53" s="1"/>
  <c r="I29" i="53"/>
  <c r="I11" i="53" s="1"/>
  <c r="H28" i="53"/>
  <c r="H10" i="53" s="1"/>
  <c r="C15" i="61"/>
  <c r="B13" i="61"/>
  <c r="B15" i="61"/>
  <c r="E12" i="61"/>
  <c r="C10" i="61"/>
  <c r="B10" i="61"/>
  <c r="E14" i="61"/>
  <c r="C12" i="61"/>
  <c r="B12" i="61"/>
  <c r="C14" i="61"/>
  <c r="B14" i="61"/>
  <c r="E11" i="61"/>
  <c r="E13" i="61"/>
  <c r="C11" i="61"/>
  <c r="E15" i="61"/>
  <c r="E10" i="61"/>
  <c r="B11" i="61"/>
  <c r="C13" i="61"/>
  <c r="G15" i="62"/>
  <c r="G14" i="62"/>
  <c r="G13" i="62"/>
  <c r="G12" i="62"/>
  <c r="G11" i="62"/>
  <c r="G10" i="62"/>
  <c r="H11" i="62"/>
  <c r="F15" i="62"/>
  <c r="F14" i="62"/>
  <c r="F13" i="62"/>
  <c r="F12" i="62"/>
  <c r="F11" i="62"/>
  <c r="F10" i="62"/>
  <c r="E15" i="62"/>
  <c r="E14" i="62"/>
  <c r="E13" i="62"/>
  <c r="E12" i="62"/>
  <c r="E11" i="62"/>
  <c r="E10" i="62"/>
  <c r="H14" i="62"/>
  <c r="D15" i="62"/>
  <c r="D14" i="62"/>
  <c r="D13" i="62"/>
  <c r="D12" i="62"/>
  <c r="D11" i="62"/>
  <c r="D10" i="62"/>
  <c r="H12" i="62"/>
  <c r="C15" i="62"/>
  <c r="C14" i="62"/>
  <c r="C13" i="62"/>
  <c r="C12" i="62"/>
  <c r="C11" i="62"/>
  <c r="C10" i="62"/>
  <c r="B15" i="62"/>
  <c r="B14" i="62"/>
  <c r="B13" i="62"/>
  <c r="B12" i="62"/>
  <c r="B11" i="62"/>
  <c r="B10" i="62"/>
  <c r="M15" i="62"/>
  <c r="M14" i="62"/>
  <c r="M13" i="62"/>
  <c r="M12" i="62"/>
  <c r="M11" i="62"/>
  <c r="M10" i="62"/>
  <c r="H13" i="62"/>
  <c r="L15" i="62"/>
  <c r="L14" i="62"/>
  <c r="L13" i="62"/>
  <c r="L12" i="62"/>
  <c r="L11" i="62"/>
  <c r="L10" i="62"/>
  <c r="K15" i="62"/>
  <c r="K14" i="62"/>
  <c r="K13" i="62"/>
  <c r="K12" i="62"/>
  <c r="K11" i="62"/>
  <c r="K10" i="62"/>
  <c r="J15" i="62"/>
  <c r="J14" i="62"/>
  <c r="J13" i="62"/>
  <c r="J12" i="62"/>
  <c r="J11" i="62"/>
  <c r="J10" i="62"/>
  <c r="H15" i="62"/>
  <c r="I15" i="62"/>
  <c r="I14" i="62"/>
  <c r="I13" i="62"/>
  <c r="I12" i="62"/>
  <c r="I11" i="62"/>
  <c r="I10" i="62"/>
  <c r="H10" i="62"/>
  <c r="F10" i="61" l="1"/>
  <c r="D10" i="61"/>
  <c r="D12" i="61"/>
  <c r="F12" i="61"/>
  <c r="D11" i="61"/>
  <c r="F11" i="61"/>
  <c r="D13" i="61"/>
  <c r="F13" i="61"/>
  <c r="F15" i="61"/>
  <c r="D15" i="61"/>
  <c r="F14" i="61"/>
  <c r="D14" i="61"/>
  <c r="B15" i="53"/>
  <c r="C28" i="53"/>
  <c r="C10" i="53"/>
  <c r="C19" i="53"/>
  <c r="B12" i="53"/>
  <c r="C30" i="53" s="1"/>
  <c r="D29" i="53"/>
  <c r="F11" i="53"/>
  <c r="D11" i="53" s="1"/>
  <c r="D31" i="53"/>
  <c r="F13" i="53"/>
  <c r="D13" i="53" s="1"/>
  <c r="C32" i="53"/>
  <c r="C23" i="53"/>
  <c r="C14" i="53"/>
  <c r="D33" i="53"/>
  <c r="F15" i="53"/>
  <c r="D15" i="53" s="1"/>
  <c r="C29" i="53"/>
  <c r="C20" i="53"/>
  <c r="C11" i="53"/>
  <c r="D28" i="53"/>
  <c r="F10" i="53"/>
  <c r="D10" i="53" s="1"/>
  <c r="D30" i="53"/>
  <c r="F12" i="53"/>
  <c r="D12" i="53" s="1"/>
  <c r="B13" i="53"/>
  <c r="C31" i="53" s="1"/>
  <c r="F14" i="53"/>
  <c r="D14" i="53" s="1"/>
  <c r="D32" i="53"/>
  <c r="E31" i="53" l="1"/>
  <c r="E22" i="53"/>
  <c r="E13" i="53"/>
  <c r="E19" i="53"/>
  <c r="E10" i="53"/>
  <c r="E30" i="53"/>
  <c r="E12" i="53"/>
  <c r="E21" i="53"/>
  <c r="E28" i="53"/>
  <c r="E29" i="53"/>
  <c r="E11" i="53"/>
  <c r="E20" i="53"/>
  <c r="E32" i="53"/>
  <c r="C21" i="53"/>
  <c r="C12" i="53"/>
  <c r="C22" i="53"/>
  <c r="C13" i="53"/>
  <c r="E14" i="53"/>
  <c r="E23" i="53"/>
  <c r="C24" i="53"/>
  <c r="C15" i="53"/>
  <c r="E33" i="53"/>
  <c r="E24" i="53"/>
  <c r="E15" i="53"/>
  <c r="C33" i="53"/>
</calcChain>
</file>

<file path=xl/comments1.xml><?xml version="1.0" encoding="utf-8"?>
<comments xmlns="http://schemas.openxmlformats.org/spreadsheetml/2006/main">
  <authors>
    <author>Owner</author>
  </authors>
  <commentList>
    <comment ref="F5" authorId="0" shapeId="0">
      <text>
        <r>
          <rPr>
            <sz val="9"/>
            <color indexed="81"/>
            <rFont val="돋움"/>
            <family val="3"/>
            <charset val="129"/>
          </rPr>
          <t>'수지' 자료임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A2" authorId="0" shapeId="0">
      <text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:
1) </t>
        </r>
        <r>
          <rPr>
            <sz val="9"/>
            <color indexed="81"/>
            <rFont val="돋움"/>
            <family val="3"/>
            <charset val="129"/>
          </rPr>
          <t>이륜자동차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미포함
</t>
        </r>
        <r>
          <rPr>
            <sz val="9"/>
            <color indexed="81"/>
            <rFont val="Tahoma"/>
            <family val="2"/>
          </rPr>
          <t xml:space="preserve">2) </t>
        </r>
        <r>
          <rPr>
            <sz val="9"/>
            <color indexed="81"/>
            <rFont val="돋움"/>
            <family val="3"/>
            <charset val="129"/>
          </rPr>
          <t>예외건수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대구시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차량이나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</t>
        </r>
        <r>
          <rPr>
            <sz val="9"/>
            <color indexed="81"/>
            <rFont val="Tahoma"/>
            <family val="2"/>
          </rPr>
          <t>·</t>
        </r>
        <r>
          <rPr>
            <sz val="9"/>
            <color indexed="81"/>
            <rFont val="돋움"/>
            <family val="3"/>
            <charset val="129"/>
          </rPr>
          <t>군을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차량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미포함</t>
        </r>
      </text>
    </comment>
  </commentList>
</comments>
</file>

<file path=xl/comments3.xml><?xml version="1.0" encoding="utf-8"?>
<comments xmlns="http://schemas.openxmlformats.org/spreadsheetml/2006/main">
  <authors>
    <author>Owner</author>
  </authors>
  <commentList>
    <comment ref="A2" authorId="0" shapeId="0">
      <text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: 
1) </t>
        </r>
        <r>
          <rPr>
            <sz val="9"/>
            <color indexed="81"/>
            <rFont val="돋움"/>
            <family val="3"/>
            <charset val="129"/>
          </rPr>
          <t>하나의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사업체가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국내여행업과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국외여행업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모두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겸업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경우
</t>
        </r>
        <r>
          <rPr>
            <sz val="9"/>
            <color indexed="81"/>
            <rFont val="Tahoma"/>
            <family val="2"/>
          </rPr>
          <t>2) 2016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관광진흥법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관광객이용시설업으로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재분류
</t>
        </r>
        <r>
          <rPr>
            <sz val="9"/>
            <color indexed="81"/>
            <rFont val="Tahoma"/>
            <family val="2"/>
          </rPr>
          <t>3) 2019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관광진흥법규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2019</t>
        </r>
        <r>
          <rPr>
            <sz val="9"/>
            <color indexed="81"/>
            <rFont val="돋움"/>
            <family val="3"/>
            <charset val="129"/>
          </rPr>
          <t>년부터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대상업종으로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</t>
        </r>
      </text>
    </comment>
    <comment ref="G5" authorId="0" shapeId="0">
      <text>
        <r>
          <rPr>
            <sz val="9"/>
            <color indexed="81"/>
            <rFont val="돋움"/>
            <family val="3"/>
            <charset val="129"/>
          </rPr>
          <t>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대구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한옥체험업</t>
        </r>
        <r>
          <rPr>
            <b/>
            <sz val="9"/>
            <color indexed="81"/>
            <rFont val="Tahoma"/>
            <family val="2"/>
          </rPr>
          <t>'</t>
        </r>
        <r>
          <rPr>
            <sz val="9"/>
            <color indexed="81"/>
            <rFont val="Tahoma"/>
            <family val="2"/>
          </rPr>
          <t xml:space="preserve">  : </t>
        </r>
        <r>
          <rPr>
            <sz val="9"/>
            <color indexed="10"/>
            <rFont val="돋움"/>
            <family val="3"/>
            <charset val="129"/>
          </rPr>
          <t>관광객이용시설업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10"/>
            <rFont val="맑은 고딕"/>
            <family val="3"/>
            <charset val="129"/>
          </rPr>
          <t xml:space="preserve"> 2015 ~ 2020년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대구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외국인관광도시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민박업</t>
        </r>
        <r>
          <rPr>
            <b/>
            <sz val="9"/>
            <color indexed="81"/>
            <rFont val="Tahoma"/>
            <family val="2"/>
          </rPr>
          <t>'  : [</t>
        </r>
        <r>
          <rPr>
            <sz val="9"/>
            <color indexed="12"/>
            <rFont val="맑은 고딕"/>
            <family val="3"/>
            <charset val="129"/>
          </rPr>
          <t>관광편의 시설업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12"/>
            <rFont val="맑은 고딕"/>
            <family val="3"/>
            <charset val="129"/>
          </rPr>
          <t xml:space="preserve"> 2015~2017년</t>
        </r>
        <r>
          <rPr>
            <sz val="9"/>
            <color indexed="81"/>
            <rFont val="Tahoma"/>
            <family val="2"/>
          </rPr>
          <t>],  [</t>
        </r>
        <r>
          <rPr>
            <sz val="9"/>
            <color indexed="10"/>
            <rFont val="맑은 고딕"/>
            <family val="3"/>
            <charset val="129"/>
          </rPr>
          <t>관광객 이용시설업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10"/>
            <rFont val="맑은 고딕"/>
            <family val="3"/>
            <charset val="129"/>
          </rPr>
          <t>2018 ~ 2020년</t>
        </r>
        <r>
          <rPr>
            <sz val="9"/>
            <color indexed="81"/>
            <rFont val="Tahoma"/>
            <family val="2"/>
          </rPr>
          <t xml:space="preserve">]
</t>
        </r>
        <r>
          <rPr>
            <sz val="9"/>
            <color indexed="81"/>
            <rFont val="돋움"/>
            <family val="3"/>
            <charset val="129"/>
          </rPr>
          <t>③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기본통계</t>
        </r>
        <r>
          <rPr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외국인관광도시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민박업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살펴본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결과</t>
        </r>
        <r>
          <rPr>
            <sz val="9"/>
            <color indexed="81"/>
            <rFont val="Tahoma"/>
            <family val="2"/>
          </rPr>
          <t xml:space="preserve"> : 
    2015~2017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찾을수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없고</t>
        </r>
        <r>
          <rPr>
            <sz val="9"/>
            <color indexed="81"/>
            <rFont val="Tahoma"/>
            <family val="2"/>
          </rPr>
          <t>,  [</t>
        </r>
        <r>
          <rPr>
            <sz val="9"/>
            <color indexed="81"/>
            <rFont val="돋움"/>
            <family val="3"/>
            <charset val="129"/>
          </rPr>
          <t>관광객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이용시설업에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2018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Tahoma"/>
            <family val="2"/>
          </rPr>
          <t>42</t>
        </r>
        <r>
          <rPr>
            <sz val="9"/>
            <color indexed="81"/>
            <rFont val="Tahoma"/>
            <family val="2"/>
          </rPr>
          <t>), 2019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Tahoma"/>
            <family val="2"/>
          </rPr>
          <t>51</t>
        </r>
        <r>
          <rPr>
            <sz val="9"/>
            <color indexed="81"/>
            <rFont val="Tahoma"/>
            <family val="2"/>
          </rPr>
          <t>), 2020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Tahoma"/>
            <family val="2"/>
          </rPr>
          <t>53</t>
        </r>
        <r>
          <rPr>
            <sz val="9"/>
            <color indexed="81"/>
            <rFont val="Tahoma"/>
            <family val="2"/>
          </rPr>
          <t>)]</t>
        </r>
      </text>
    </comment>
  </commentList>
</comments>
</file>

<file path=xl/comments4.xml><?xml version="1.0" encoding="utf-8"?>
<comments xmlns="http://schemas.openxmlformats.org/spreadsheetml/2006/main">
  <authors>
    <author>Owner</author>
  </authors>
  <commentList>
    <comment ref="A2" authorId="0" shapeId="0">
      <text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: 
1) </t>
        </r>
        <r>
          <rPr>
            <sz val="9"/>
            <color indexed="81"/>
            <rFont val="돋움"/>
            <family val="3"/>
            <charset val="129"/>
          </rPr>
          <t>보건의료원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제외
</t>
        </r>
        <r>
          <rPr>
            <sz val="9"/>
            <color indexed="81"/>
            <rFont val="Tahoma"/>
            <family val="2"/>
          </rPr>
          <t xml:space="preserve">2) </t>
        </r>
        <r>
          <rPr>
            <sz val="9"/>
            <color indexed="81"/>
            <rFont val="돋움"/>
            <family val="3"/>
            <charset val="129"/>
          </rPr>
          <t>군인병원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제외
</t>
        </r>
        <r>
          <rPr>
            <sz val="9"/>
            <color indexed="81"/>
            <rFont val="Tahoma"/>
            <family val="2"/>
          </rPr>
          <t xml:space="preserve">3) </t>
        </r>
        <r>
          <rPr>
            <sz val="9"/>
            <color indexed="81"/>
            <rFont val="돋움"/>
            <family val="3"/>
            <charset val="129"/>
          </rPr>
          <t>정신병원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결핵병원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나병원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comments5.xml><?xml version="1.0" encoding="utf-8"?>
<comments xmlns="http://schemas.openxmlformats.org/spreadsheetml/2006/main">
  <authors>
    <author>Owner</author>
  </authors>
  <commentList>
    <comment ref="A2" authorId="0" shapeId="0">
      <text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: 
1) </t>
        </r>
        <r>
          <rPr>
            <sz val="9"/>
            <color indexed="81"/>
            <rFont val="돋움"/>
            <family val="3"/>
            <charset val="129"/>
          </rPr>
          <t>의료법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의료기관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보건소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Tahoma"/>
            <family val="2"/>
          </rPr>
          <t xml:space="preserve">)
2) </t>
        </r>
        <r>
          <rPr>
            <sz val="9"/>
            <color indexed="81"/>
            <rFont val="돋움"/>
            <family val="3"/>
            <charset val="129"/>
          </rPr>
          <t>개인약국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약사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comments6.xml><?xml version="1.0" encoding="utf-8"?>
<comments xmlns="http://schemas.openxmlformats.org/spreadsheetml/2006/main">
  <authors>
    <author>Owner</author>
  </authors>
  <commentList>
    <comment ref="X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경북항목명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건강기능식품수입업</t>
        </r>
      </text>
    </comment>
  </commentList>
</comments>
</file>

<file path=xl/comments7.xml><?xml version="1.0" encoding="utf-8"?>
<comments xmlns="http://schemas.openxmlformats.org/spreadsheetml/2006/main">
  <authors>
    <author>Owner</author>
  </authors>
  <commentList>
    <comment ref="A2" authorId="0" shapeId="0">
      <text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주민등록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주소지기준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지역의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적용대상자를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말함</t>
        </r>
      </text>
    </comment>
  </commentList>
</comments>
</file>

<file path=xl/comments8.xml><?xml version="1.0" encoding="utf-8"?>
<comments xmlns="http://schemas.openxmlformats.org/spreadsheetml/2006/main">
  <authors>
    <author>Owner</author>
  </authors>
  <commentList>
    <comment ref="A2" authorId="0" shapeId="0">
      <text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>1) 2016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뇌전증으로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변경
</t>
        </r>
        <r>
          <rPr>
            <sz val="9"/>
            <color indexed="81"/>
            <rFont val="Tahoma"/>
            <family val="2"/>
          </rPr>
          <t xml:space="preserve">2) </t>
        </r>
        <r>
          <rPr>
            <sz val="9"/>
            <color indexed="81"/>
            <rFont val="돋움"/>
            <family val="3"/>
            <charset val="129"/>
          </rPr>
          <t>장애등급제</t>
        </r>
        <r>
          <rPr>
            <sz val="9"/>
            <color indexed="81"/>
            <rFont val="Tahoma"/>
            <family val="2"/>
          </rPr>
          <t>(1~6</t>
        </r>
        <r>
          <rPr>
            <sz val="9"/>
            <color indexed="81"/>
            <rFont val="돋움"/>
            <family val="3"/>
            <charset val="129"/>
          </rPr>
          <t>급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폐지되고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장애의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정도가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심한장애인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기존</t>
        </r>
        <r>
          <rPr>
            <sz val="9"/>
            <color indexed="81"/>
            <rFont val="Tahoma"/>
            <family val="2"/>
          </rPr>
          <t>1~3</t>
        </r>
        <r>
          <rPr>
            <sz val="9"/>
            <color indexed="81"/>
            <rFont val="돋움"/>
            <family val="3"/>
            <charset val="129"/>
          </rPr>
          <t>급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심하지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장애인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기존</t>
        </r>
        <r>
          <rPr>
            <sz val="9"/>
            <color indexed="81"/>
            <rFont val="Tahoma"/>
            <family val="2"/>
          </rPr>
          <t>4~6</t>
        </r>
        <r>
          <rPr>
            <sz val="9"/>
            <color indexed="81"/>
            <rFont val="돋움"/>
            <family val="3"/>
            <charset val="129"/>
          </rPr>
          <t>급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시행</t>
        </r>
        <r>
          <rPr>
            <sz val="9"/>
            <color indexed="81"/>
            <rFont val="Tahoma"/>
            <family val="2"/>
          </rPr>
          <t xml:space="preserve"> 2019.7.1.)</t>
        </r>
      </text>
    </comment>
  </commentList>
</comments>
</file>

<file path=xl/comments9.xml><?xml version="1.0" encoding="utf-8"?>
<comments xmlns="http://schemas.openxmlformats.org/spreadsheetml/2006/main">
  <authors>
    <author>Owner</author>
  </authors>
  <commentList>
    <comment ref="A2" authorId="0" shapeId="0">
      <text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:
1) </t>
        </r>
        <r>
          <rPr>
            <sz val="9"/>
            <color indexed="81"/>
            <rFont val="돋움"/>
            <family val="3"/>
            <charset val="129"/>
          </rPr>
          <t>분교장이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제외되었음
</t>
        </r>
        <r>
          <rPr>
            <sz val="9"/>
            <color indexed="81"/>
            <rFont val="Tahoma"/>
            <family val="2"/>
          </rPr>
          <t xml:space="preserve">2) </t>
        </r>
        <r>
          <rPr>
            <sz val="9"/>
            <color indexed="81"/>
            <rFont val="돋움"/>
            <family val="3"/>
            <charset val="129"/>
          </rPr>
          <t>대학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대학교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대학원의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학급수는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과목수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학과수를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말함
</t>
        </r>
        <r>
          <rPr>
            <sz val="9"/>
            <color indexed="81"/>
            <rFont val="Tahoma"/>
            <family val="2"/>
          </rPr>
          <t xml:space="preserve">3) </t>
        </r>
        <r>
          <rPr>
            <sz val="9"/>
            <color indexed="81"/>
            <rFont val="돋움"/>
            <family val="3"/>
            <charset val="129"/>
          </rPr>
          <t>보통교실은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정규교실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가교실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대용교실을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>(~2018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)
    </t>
        </r>
        <r>
          <rPr>
            <sz val="9"/>
            <color indexed="81"/>
            <rFont val="돋움"/>
            <family val="3"/>
            <charset val="129"/>
          </rPr>
          <t>교실수는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일반교실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교과교실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특별교실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수준별교실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>(2019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~)
 </t>
        </r>
      </text>
    </comment>
  </commentList>
</comments>
</file>

<file path=xl/comments10.xml><?xml version="1.0" encoding="utf-8"?>
<comments xmlns="http://schemas.openxmlformats.org/spreadsheetml/2006/main">
  <authors>
    <author>Owner</author>
  </authors>
  <commentList>
    <comment ref="A2" authorId="0" shapeId="0">
      <text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:
1) </t>
        </r>
        <r>
          <rPr>
            <sz val="9"/>
            <color indexed="81"/>
            <rFont val="돋움"/>
            <family val="3"/>
            <charset val="129"/>
          </rPr>
          <t>이동문고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디지탈전자자료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Tahoma"/>
            <family val="2"/>
          </rPr>
          <t xml:space="preserve">(2008~)
2) </t>
        </r>
        <r>
          <rPr>
            <sz val="9"/>
            <color indexed="81"/>
            <rFont val="돋움"/>
            <family val="3"/>
            <charset val="129"/>
          </rPr>
          <t xml:space="preserve">정원기준
</t>
        </r>
        <r>
          <rPr>
            <sz val="9"/>
            <color indexed="81"/>
            <rFont val="Tahoma"/>
            <family val="2"/>
          </rPr>
          <t xml:space="preserve">3) </t>
        </r>
        <r>
          <rPr>
            <sz val="9"/>
            <color indexed="81"/>
            <rFont val="돋움"/>
            <family val="3"/>
            <charset val="129"/>
          </rPr>
          <t>인건비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자료구입비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기타운영비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합계</t>
        </r>
      </text>
    </comment>
  </commentList>
</comments>
</file>

<file path=xl/comments11.xml><?xml version="1.0" encoding="utf-8"?>
<comments xmlns="http://schemas.openxmlformats.org/spreadsheetml/2006/main">
  <authors>
    <author>Owner</author>
  </authors>
  <commentList>
    <comment ref="A2" authorId="0" shapeId="0">
      <text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: 
1) </t>
        </r>
        <r>
          <rPr>
            <sz val="9"/>
            <color indexed="81"/>
            <rFont val="돋움"/>
            <family val="3"/>
            <charset val="129"/>
          </rPr>
          <t>문화재보호법개정</t>
        </r>
        <r>
          <rPr>
            <sz val="9"/>
            <color indexed="81"/>
            <rFont val="Tahoma"/>
            <family val="2"/>
          </rPr>
          <t xml:space="preserve"> (2018.12.24. </t>
        </r>
        <r>
          <rPr>
            <sz val="9"/>
            <color indexed="81"/>
            <rFont val="돋움"/>
            <family val="3"/>
            <charset val="129"/>
          </rPr>
          <t>공포</t>
        </r>
        <r>
          <rPr>
            <sz val="9"/>
            <color indexed="81"/>
            <rFont val="Tahoma"/>
            <family val="2"/>
          </rPr>
          <t xml:space="preserve">, 2019.12.25. </t>
        </r>
        <r>
          <rPr>
            <sz val="9"/>
            <color indexed="81"/>
            <rFont val="돋움"/>
            <family val="3"/>
            <charset val="129"/>
          </rPr>
          <t>시행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시등록문화재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도입</t>
        </r>
      </text>
    </comment>
  </commentList>
</comments>
</file>

<file path=xl/comments12.xml><?xml version="1.0" encoding="utf-8"?>
<comments xmlns="http://schemas.openxmlformats.org/spreadsheetml/2006/main">
  <authors>
    <author>Owner</author>
  </authors>
  <commentList>
    <comment ref="A2" authorId="0" shapeId="0">
      <text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: 1) </t>
        </r>
        <r>
          <rPr>
            <sz val="9"/>
            <color indexed="81"/>
            <rFont val="돋움"/>
            <family val="3"/>
            <charset val="129"/>
          </rPr>
          <t>자치구세포함</t>
        </r>
      </text>
    </comment>
  </commentList>
</comments>
</file>

<file path=xl/comments13.xml><?xml version="1.0" encoding="utf-8"?>
<comments xmlns="http://schemas.openxmlformats.org/spreadsheetml/2006/main">
  <authors>
    <author>Owner</author>
  </authors>
  <commentList>
    <comment ref="A2" authorId="0" shapeId="0">
      <text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: 
1) </t>
        </r>
        <r>
          <rPr>
            <sz val="9"/>
            <color indexed="81"/>
            <rFont val="돋움"/>
            <family val="3"/>
            <charset val="129"/>
          </rPr>
          <t>금년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예산현액은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이월액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comments14.xml><?xml version="1.0" encoding="utf-8"?>
<comments xmlns="http://schemas.openxmlformats.org/spreadsheetml/2006/main">
  <authors>
    <author>Owner</author>
  </authors>
  <commentList>
    <comment ref="A2" authorId="0" shapeId="0">
      <text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: 1) 2019</t>
        </r>
        <r>
          <rPr>
            <sz val="9"/>
            <color indexed="81"/>
            <rFont val="돋움"/>
            <family val="3"/>
            <charset val="129"/>
          </rPr>
          <t>년부터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현원기준으로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  2) </t>
        </r>
        <r>
          <rPr>
            <sz val="9"/>
            <color indexed="81"/>
            <rFont val="돋움"/>
            <family val="3"/>
            <charset val="129"/>
          </rPr>
          <t>전문직은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일반직에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있음
대구도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②시의회사무처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직속기관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사업소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소방서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구군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공무원</t>
        </r>
        <r>
          <rPr>
            <sz val="9"/>
            <color indexed="81"/>
            <rFont val="Tahoma"/>
            <family val="2"/>
          </rPr>
          <t xml:space="preserve"> 
              </t>
        </r>
        <r>
          <rPr>
            <sz val="9"/>
            <color indexed="81"/>
            <rFont val="돋움"/>
            <family val="3"/>
            <charset val="129"/>
          </rPr>
          <t>③구군공무원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구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돋움"/>
            <family val="3"/>
            <charset val="129"/>
          </rPr>
          <t>군청의회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읍면동포함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자료로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정리함</t>
        </r>
      </text>
    </comment>
  </commentList>
</comments>
</file>

<file path=xl/comments15.xml><?xml version="1.0" encoding="utf-8"?>
<comments xmlns="http://schemas.openxmlformats.org/spreadsheetml/2006/main">
  <authors>
    <author>Owner</author>
    <author>user</author>
  </authors>
  <commentList>
    <comment ref="A2" authorId="0" shapeId="0">
      <text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 : 1) </t>
        </r>
        <r>
          <rPr>
            <sz val="9"/>
            <color indexed="81"/>
            <rFont val="돋움"/>
            <family val="3"/>
            <charset val="129"/>
          </rPr>
          <t>직속기관중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소방서는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소방관서에만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집계</t>
        </r>
        <r>
          <rPr>
            <sz val="9"/>
            <color indexed="81"/>
            <rFont val="Tahoma"/>
            <family val="2"/>
          </rPr>
          <t xml:space="preserve">(2006~)    2) </t>
        </r>
        <r>
          <rPr>
            <sz val="9"/>
            <color indexed="81"/>
            <rFont val="돋움"/>
            <family val="3"/>
            <charset val="129"/>
          </rPr>
          <t>소년원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구치소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    3) </t>
        </r>
        <r>
          <rPr>
            <sz val="9"/>
            <color indexed="81"/>
            <rFont val="돋움"/>
            <family val="3"/>
            <charset val="129"/>
          </rPr>
          <t>우편집중국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북구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우편취급소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Tahoma"/>
            <family val="2"/>
          </rPr>
          <t xml:space="preserve">    
       4) </t>
        </r>
        <r>
          <rPr>
            <sz val="9"/>
            <color indexed="81"/>
            <rFont val="돋움"/>
            <family val="3"/>
            <charset val="129"/>
          </rPr>
          <t>본청은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Tahoma"/>
            <family val="2"/>
          </rPr>
          <t xml:space="preserve">     5) </t>
        </r>
        <r>
          <rPr>
            <sz val="9"/>
            <color indexed="81"/>
            <rFont val="돋움"/>
            <family val="3"/>
            <charset val="129"/>
          </rPr>
          <t>라디오방송국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유선방송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Tahoma"/>
            <family val="2"/>
          </rPr>
          <t xml:space="preserve">     6) </t>
        </r>
        <r>
          <rPr>
            <sz val="9"/>
            <color indexed="81"/>
            <rFont val="돋움"/>
            <family val="3"/>
            <charset val="129"/>
          </rPr>
          <t>종합일간신문사에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한함</t>
        </r>
        <r>
          <rPr>
            <sz val="9"/>
            <color indexed="81"/>
            <rFont val="Tahoma"/>
            <family val="2"/>
          </rPr>
          <t xml:space="preserve">    7) </t>
        </r>
        <r>
          <rPr>
            <sz val="9"/>
            <color indexed="81"/>
            <rFont val="돋움"/>
            <family val="3"/>
            <charset val="129"/>
          </rPr>
          <t>신용협동조합과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신협지소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포함
</t>
        </r>
      </text>
    </comment>
    <comment ref="O6" authorId="1" shapeId="0">
      <text>
        <r>
          <rPr>
            <b/>
            <sz val="9"/>
            <color indexed="81"/>
            <rFont val="굴림"/>
            <family val="3"/>
            <charset val="129"/>
          </rPr>
          <t>치안센터 포함</t>
        </r>
      </text>
    </comment>
  </commentList>
</comments>
</file>

<file path=xl/sharedStrings.xml><?xml version="1.0" encoding="utf-8"?>
<sst xmlns="http://schemas.openxmlformats.org/spreadsheetml/2006/main" count="2505" uniqueCount="976">
  <si>
    <t xml:space="preserve"> </t>
  </si>
  <si>
    <t>반</t>
  </si>
  <si>
    <t>단위:㎡</t>
  </si>
  <si>
    <t>단위:mm</t>
  </si>
  <si>
    <t>계</t>
  </si>
  <si>
    <t>전</t>
  </si>
  <si>
    <t>답</t>
  </si>
  <si>
    <t>과  수  원</t>
  </si>
  <si>
    <t>목 장 용 지</t>
  </si>
  <si>
    <t>임      야</t>
  </si>
  <si>
    <t>대      지</t>
  </si>
  <si>
    <t>공 장 용 지</t>
  </si>
  <si>
    <t>학 교 용 지</t>
  </si>
  <si>
    <t>도       로</t>
  </si>
  <si>
    <t>철 도 용 지</t>
  </si>
  <si>
    <t xml:space="preserve"> 하     천</t>
  </si>
  <si>
    <t>제     방</t>
  </si>
  <si>
    <t>구     거</t>
  </si>
  <si>
    <t>유     지</t>
  </si>
  <si>
    <t>수 도 용 지</t>
  </si>
  <si>
    <t>공     원</t>
  </si>
  <si>
    <t>체 육 용 지</t>
  </si>
  <si>
    <t>유   원  지</t>
  </si>
  <si>
    <t>종 교 용 지</t>
  </si>
  <si>
    <t>묘     지</t>
  </si>
  <si>
    <t>잡  종  지</t>
  </si>
  <si>
    <t>읍·면·동</t>
    <phoneticPr fontId="2" type="noConversion"/>
  </si>
  <si>
    <t>통·리</t>
    <phoneticPr fontId="2" type="noConversion"/>
  </si>
  <si>
    <t>광천지</t>
    <phoneticPr fontId="2" type="noConversion"/>
  </si>
  <si>
    <t>주차장</t>
    <phoneticPr fontId="2" type="noConversion"/>
  </si>
  <si>
    <t>주유소용지</t>
    <phoneticPr fontId="2" type="noConversion"/>
  </si>
  <si>
    <t>창고용지</t>
    <phoneticPr fontId="2" type="noConversion"/>
  </si>
  <si>
    <t>사 적 지</t>
    <phoneticPr fontId="2" type="noConversion"/>
  </si>
  <si>
    <t>출장소</t>
    <phoneticPr fontId="2" type="noConversion"/>
  </si>
  <si>
    <t>구</t>
    <phoneticPr fontId="2" type="noConversion"/>
  </si>
  <si>
    <t>군</t>
    <phoneticPr fontId="2" type="noConversion"/>
  </si>
  <si>
    <t>읍</t>
    <phoneticPr fontId="2" type="noConversion"/>
  </si>
  <si>
    <t>면</t>
    <phoneticPr fontId="2" type="noConversion"/>
  </si>
  <si>
    <t>동</t>
    <phoneticPr fontId="2" type="noConversion"/>
  </si>
  <si>
    <t>통</t>
    <phoneticPr fontId="2" type="noConversion"/>
  </si>
  <si>
    <t>행정</t>
    <phoneticPr fontId="2" type="noConversion"/>
  </si>
  <si>
    <t>법정</t>
    <phoneticPr fontId="2" type="noConversion"/>
  </si>
  <si>
    <t>읍·면</t>
    <phoneticPr fontId="2" type="noConversion"/>
  </si>
  <si>
    <t>시·군 ·구</t>
    <phoneticPr fontId="2" type="noConversion"/>
  </si>
  <si>
    <t>시</t>
    <phoneticPr fontId="2" type="noConversion"/>
  </si>
  <si>
    <t>시·군·구</t>
    <phoneticPr fontId="2" type="noConversion"/>
  </si>
  <si>
    <t>양 어 장</t>
    <phoneticPr fontId="2" type="noConversion"/>
  </si>
  <si>
    <t>리
(행정)</t>
    <phoneticPr fontId="2" type="noConversion"/>
  </si>
  <si>
    <t>대구광역시</t>
    <phoneticPr fontId="2" type="noConversion"/>
  </si>
  <si>
    <t>경상북도</t>
    <phoneticPr fontId="2" type="noConversion"/>
  </si>
  <si>
    <t>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</si>
  <si>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</si>
  <si>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</si>
  <si>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</si>
  <si>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</si>
  <si>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</si>
  <si>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</si>
  <si>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</si>
  <si>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</si>
  <si>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</si>
  <si>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</si>
  <si>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</si>
  <si>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</si>
  <si>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대경권</t>
    <phoneticPr fontId="2" type="noConversion"/>
  </si>
  <si>
    <t>구성비(%)</t>
    <phoneticPr fontId="2" type="noConversion"/>
  </si>
  <si>
    <r>
      <t>세대</t>
    </r>
    <r>
      <rPr>
        <vertAlign val="superscript"/>
        <sz val="11"/>
        <rFont val="바탕체"/>
        <family val="1"/>
        <charset val="129"/>
      </rPr>
      <t>1)</t>
    </r>
    <phoneticPr fontId="2" type="noConversion"/>
  </si>
  <si>
    <t xml:space="preserve"> 인                            구</t>
    <phoneticPr fontId="2" type="noConversion"/>
  </si>
  <si>
    <r>
      <t>65세이상 
고령자</t>
    </r>
    <r>
      <rPr>
        <vertAlign val="superscript"/>
        <sz val="11"/>
        <rFont val="바탕체"/>
        <family val="1"/>
        <charset val="129"/>
      </rPr>
      <t>2)</t>
    </r>
    <phoneticPr fontId="2" type="noConversion"/>
  </si>
  <si>
    <t>합      계</t>
    <phoneticPr fontId="2" type="noConversion"/>
  </si>
  <si>
    <t>한   국   인</t>
    <phoneticPr fontId="2" type="noConversion"/>
  </si>
  <si>
    <t>외  국 인</t>
    <phoneticPr fontId="2" type="noConversion"/>
  </si>
  <si>
    <t>면적
(㎢)</t>
    <phoneticPr fontId="2" type="noConversion"/>
  </si>
  <si>
    <t>남</t>
    <phoneticPr fontId="2" type="noConversion"/>
  </si>
  <si>
    <t>여</t>
    <phoneticPr fontId="2" type="noConversion"/>
  </si>
  <si>
    <t>합계</t>
    <phoneticPr fontId="2" type="noConversion"/>
  </si>
  <si>
    <t>0~9세</t>
    <phoneticPr fontId="2" type="noConversion"/>
  </si>
  <si>
    <t>10~19세</t>
    <phoneticPr fontId="2" type="noConversion"/>
  </si>
  <si>
    <t>20~29세</t>
    <phoneticPr fontId="2" type="noConversion"/>
  </si>
  <si>
    <t>30~39세</t>
    <phoneticPr fontId="2" type="noConversion"/>
  </si>
  <si>
    <t>40~49세</t>
    <phoneticPr fontId="2" type="noConversion"/>
  </si>
  <si>
    <t>50~59세</t>
    <phoneticPr fontId="2" type="noConversion"/>
  </si>
  <si>
    <t>60~69세</t>
    <phoneticPr fontId="2" type="noConversion"/>
  </si>
  <si>
    <t>70~79세</t>
    <phoneticPr fontId="2" type="noConversion"/>
  </si>
  <si>
    <t>80~89세</t>
    <phoneticPr fontId="2" type="noConversion"/>
  </si>
  <si>
    <t>90세이상</t>
    <phoneticPr fontId="2" type="noConversion"/>
  </si>
  <si>
    <t>단위:명,건</t>
    <phoneticPr fontId="2" type="noConversion"/>
  </si>
  <si>
    <t xml:space="preserve">        출          생</t>
    <phoneticPr fontId="2" type="noConversion"/>
  </si>
  <si>
    <t xml:space="preserve">        사          망</t>
    <phoneticPr fontId="2" type="noConversion"/>
  </si>
  <si>
    <t xml:space="preserve">혼    인 </t>
  </si>
  <si>
    <t xml:space="preserve">이    혼 </t>
  </si>
  <si>
    <t>단위:명, %</t>
    <phoneticPr fontId="2" type="noConversion"/>
  </si>
  <si>
    <t>총        이       동</t>
  </si>
  <si>
    <t>시       도       내</t>
  </si>
  <si>
    <t>시        도        간</t>
  </si>
  <si>
    <t>순 이 동</t>
    <phoneticPr fontId="2" type="noConversion"/>
  </si>
  <si>
    <t>전   입</t>
  </si>
  <si>
    <t>전   출</t>
  </si>
  <si>
    <t>시.군.구내</t>
    <phoneticPr fontId="2" type="noConversion"/>
  </si>
  <si>
    <t>시.군.구간</t>
    <phoneticPr fontId="2" type="noConversion"/>
  </si>
  <si>
    <t>전  입</t>
    <phoneticPr fontId="2" type="noConversion"/>
  </si>
  <si>
    <t>전  출</t>
    <phoneticPr fontId="2" type="noConversion"/>
  </si>
  <si>
    <t>단위:가구, 명</t>
    <phoneticPr fontId="2" type="noConversion"/>
  </si>
  <si>
    <t>일반가구</t>
    <phoneticPr fontId="2" type="noConversion"/>
  </si>
  <si>
    <t>가   구   원   수   별   가   구</t>
    <phoneticPr fontId="2" type="noConversion"/>
  </si>
  <si>
    <t>평균
가구원수</t>
    <phoneticPr fontId="2" type="noConversion"/>
  </si>
  <si>
    <t>1인</t>
    <phoneticPr fontId="2" type="noConversion"/>
  </si>
  <si>
    <t>2인</t>
    <phoneticPr fontId="2" type="noConversion"/>
  </si>
  <si>
    <t>3인</t>
    <phoneticPr fontId="2" type="noConversion"/>
  </si>
  <si>
    <t>4인</t>
    <phoneticPr fontId="2" type="noConversion"/>
  </si>
  <si>
    <t>5인</t>
    <phoneticPr fontId="2" type="noConversion"/>
  </si>
  <si>
    <t>6인</t>
    <phoneticPr fontId="2" type="noConversion"/>
  </si>
  <si>
    <t>7인 이상</t>
    <phoneticPr fontId="2" type="noConversion"/>
  </si>
  <si>
    <t>농업, 임업  및 어업</t>
    <phoneticPr fontId="2" type="noConversion"/>
  </si>
  <si>
    <t>광업</t>
    <phoneticPr fontId="2" type="noConversion"/>
  </si>
  <si>
    <t>제조업</t>
    <phoneticPr fontId="2" type="noConversion"/>
  </si>
  <si>
    <t>건설업</t>
    <phoneticPr fontId="2" type="noConversion"/>
  </si>
  <si>
    <t>운수 및 창고업</t>
    <phoneticPr fontId="2" type="noConversion"/>
  </si>
  <si>
    <t>숙박 및
음식점업</t>
    <phoneticPr fontId="2" type="noConversion"/>
  </si>
  <si>
    <t>정보통신업</t>
    <phoneticPr fontId="2" type="noConversion"/>
  </si>
  <si>
    <t>부동산업</t>
    <phoneticPr fontId="2" type="noConversion"/>
  </si>
  <si>
    <t>전문,과학 및 기술서비스업</t>
    <phoneticPr fontId="2" type="noConversion"/>
  </si>
  <si>
    <t>공공행정, 국방 및
사회보장행정</t>
    <phoneticPr fontId="2" type="noConversion"/>
  </si>
  <si>
    <t>교육
서비스업</t>
    <phoneticPr fontId="2" type="noConversion"/>
  </si>
  <si>
    <t>보건업 및
사회복지서비스업</t>
    <phoneticPr fontId="2" type="noConversion"/>
  </si>
  <si>
    <t>1~4명</t>
    <phoneticPr fontId="2" type="noConversion"/>
  </si>
  <si>
    <t>5~9명</t>
    <phoneticPr fontId="2" type="noConversion"/>
  </si>
  <si>
    <t>10~19명</t>
    <phoneticPr fontId="2" type="noConversion"/>
  </si>
  <si>
    <t>20~49명</t>
    <phoneticPr fontId="2" type="noConversion"/>
  </si>
  <si>
    <t>50~99명</t>
    <phoneticPr fontId="2" type="noConversion"/>
  </si>
  <si>
    <t>100~299명</t>
    <phoneticPr fontId="2" type="noConversion"/>
  </si>
  <si>
    <t>500~999명</t>
    <phoneticPr fontId="2" type="noConversion"/>
  </si>
  <si>
    <t>300~499명</t>
    <phoneticPr fontId="2" type="noConversion"/>
  </si>
  <si>
    <t>지역내총생산</t>
  </si>
  <si>
    <t>부문</t>
  </si>
  <si>
    <t>항 목 명</t>
  </si>
  <si>
    <r>
      <t>통계명</t>
    </r>
    <r>
      <rPr>
        <sz val="10"/>
        <color indexed="8"/>
        <rFont val="맑은 고딕"/>
        <family val="3"/>
        <charset val="129"/>
      </rPr>
      <t>(출처)</t>
    </r>
  </si>
  <si>
    <t>주기</t>
  </si>
  <si>
    <t>토지기후</t>
  </si>
  <si>
    <t>기본통계</t>
  </si>
  <si>
    <t>인구</t>
  </si>
  <si>
    <t>주민등록인구통계</t>
  </si>
  <si>
    <t>년</t>
  </si>
  <si>
    <t>사업체</t>
  </si>
  <si>
    <t>소득</t>
  </si>
  <si>
    <t>농림수산업</t>
  </si>
  <si>
    <t>광업제조업</t>
  </si>
  <si>
    <t>가스수도</t>
  </si>
  <si>
    <t>유통금융</t>
  </si>
  <si>
    <t>주택건설</t>
  </si>
  <si>
    <t>교통관광</t>
  </si>
  <si>
    <t>보건위생</t>
  </si>
  <si>
    <t>사회복지</t>
  </si>
  <si>
    <t>환경</t>
  </si>
  <si>
    <t>교육문화</t>
  </si>
  <si>
    <t>재정</t>
  </si>
  <si>
    <t>공공행정</t>
  </si>
  <si>
    <t>년/월</t>
  </si>
  <si>
    <t>GO</t>
    <phoneticPr fontId="2" type="noConversion"/>
  </si>
  <si>
    <t>주거지역</t>
  </si>
  <si>
    <t>상업지역</t>
  </si>
  <si>
    <t>농림어업</t>
    <phoneticPr fontId="2" type="noConversion"/>
  </si>
  <si>
    <t>인구성장률
(%)</t>
    <phoneticPr fontId="2" type="noConversion"/>
  </si>
  <si>
    <t>고령인구</t>
    <phoneticPr fontId="2" type="noConversion"/>
  </si>
  <si>
    <t>유소년인구</t>
    <phoneticPr fontId="2" type="noConversion"/>
  </si>
  <si>
    <t>연령계층별</t>
    <phoneticPr fontId="2" type="noConversion"/>
  </si>
  <si>
    <t>생산연령인구</t>
    <phoneticPr fontId="2" type="noConversion"/>
  </si>
  <si>
    <t>연령계층별 구성비(%)</t>
    <phoneticPr fontId="2" type="noConversion"/>
  </si>
  <si>
    <t>부양비</t>
    <phoneticPr fontId="2" type="noConversion"/>
  </si>
  <si>
    <t>총부양비</t>
    <phoneticPr fontId="2" type="noConversion"/>
  </si>
  <si>
    <t>5. 연령별 인구</t>
    <phoneticPr fontId="2" type="noConversion"/>
  </si>
  <si>
    <t>대경권 이동</t>
    <phoneticPr fontId="2" type="noConversion"/>
  </si>
  <si>
    <t>1인 가구
비율</t>
    <phoneticPr fontId="2" type="noConversion"/>
  </si>
  <si>
    <t>광제조업</t>
    <phoneticPr fontId="2" type="noConversion"/>
  </si>
  <si>
    <t>서비스업 및 기타</t>
    <phoneticPr fontId="2" type="noConversion"/>
  </si>
  <si>
    <t>사업체수</t>
    <phoneticPr fontId="2" type="noConversion"/>
  </si>
  <si>
    <t>8-1. 산업별 종사자수</t>
    <phoneticPr fontId="2" type="noConversion"/>
  </si>
  <si>
    <t>1,000명 이상</t>
    <phoneticPr fontId="2" type="noConversion"/>
  </si>
  <si>
    <t>종사자수</t>
    <phoneticPr fontId="2" type="noConversion"/>
  </si>
  <si>
    <t>9. 종사자 규모별 사업체수</t>
    <phoneticPr fontId="2" type="noConversion"/>
  </si>
  <si>
    <t>9-1. 종사자 규모별 종사자수</t>
    <phoneticPr fontId="2" type="noConversion"/>
  </si>
  <si>
    <t>지역내총생산</t>
    <phoneticPr fontId="2" type="noConversion"/>
  </si>
  <si>
    <t>지역총소득</t>
    <phoneticPr fontId="2" type="noConversion"/>
  </si>
  <si>
    <t>민간소비지출</t>
    <phoneticPr fontId="2" type="noConversion"/>
  </si>
  <si>
    <t>개인소득</t>
    <phoneticPr fontId="2" type="noConversion"/>
  </si>
  <si>
    <t>10. 지역소득 지표</t>
    <phoneticPr fontId="16" type="noConversion"/>
  </si>
  <si>
    <t>단위 : 백만원, %, 천원</t>
    <phoneticPr fontId="2" type="noConversion"/>
  </si>
  <si>
    <t xml:space="preserve"> 면    적      (㎢)</t>
    <phoneticPr fontId="2" type="noConversion"/>
  </si>
  <si>
    <t>단위:개, ㎢, %</t>
    <phoneticPr fontId="2" type="noConversion"/>
  </si>
  <si>
    <t>연평균
강수량</t>
  </si>
  <si>
    <t xml:space="preserve">   </t>
    <phoneticPr fontId="2" type="noConversion"/>
  </si>
  <si>
    <t>-</t>
    <phoneticPr fontId="2" type="noConversion"/>
  </si>
  <si>
    <t>인구밀도
(명/㎢)</t>
    <phoneticPr fontId="2" type="noConversion"/>
  </si>
  <si>
    <t>청년인구(19~34세)</t>
    <phoneticPr fontId="2" type="noConversion"/>
  </si>
  <si>
    <t>유소년인구(14세이하)</t>
    <phoneticPr fontId="2" type="noConversion"/>
  </si>
  <si>
    <t>생산연령인구(15~64세)</t>
    <phoneticPr fontId="2" type="noConversion"/>
  </si>
  <si>
    <t>고령인구(65세이상)</t>
    <phoneticPr fontId="2" type="noConversion"/>
  </si>
  <si>
    <t>인구수</t>
    <phoneticPr fontId="2" type="noConversion"/>
  </si>
  <si>
    <t>1인당(천원)</t>
    <phoneticPr fontId="2" type="noConversion"/>
  </si>
  <si>
    <t>지역소득(백만원)</t>
    <phoneticPr fontId="2" type="noConversion"/>
  </si>
  <si>
    <t>도매 및 소매업</t>
    <phoneticPr fontId="2" type="noConversion"/>
  </si>
  <si>
    <t>8. 산업별 사업체수</t>
  </si>
  <si>
    <t>종사자규모별 사업체수</t>
    <phoneticPr fontId="2" type="noConversion"/>
  </si>
  <si>
    <t>종사자규모별 종사자수</t>
    <phoneticPr fontId="2" type="noConversion"/>
  </si>
  <si>
    <t>종사자규모별 종사자수 구성비(%)</t>
    <phoneticPr fontId="2" type="noConversion"/>
  </si>
  <si>
    <t>종사자규모별 사업체수 구성비(%)</t>
    <phoneticPr fontId="2" type="noConversion"/>
  </si>
  <si>
    <t xml:space="preserve"> </t>
    <phoneticPr fontId="2" type="noConversion"/>
  </si>
  <si>
    <t xml:space="preserve">  6-1. 인구이동</t>
    <phoneticPr fontId="2" type="noConversion"/>
  </si>
  <si>
    <t>지역소득 전국 비중(%)</t>
    <phoneticPr fontId="2" type="noConversion"/>
  </si>
  <si>
    <t>[목록]으로</t>
    <phoneticPr fontId="2" type="noConversion"/>
  </si>
  <si>
    <t>농가수</t>
    <phoneticPr fontId="2" type="noConversion"/>
  </si>
  <si>
    <t xml:space="preserve">     농       가       인      구</t>
    <phoneticPr fontId="2" type="noConversion"/>
  </si>
  <si>
    <t>남</t>
  </si>
  <si>
    <t>여</t>
  </si>
  <si>
    <t>농가인구비율
(총인구 대비)</t>
    <phoneticPr fontId="2" type="noConversion"/>
  </si>
  <si>
    <t>[목록]</t>
  </si>
  <si>
    <t>단위 : ha, M/T</t>
    <phoneticPr fontId="2" type="noConversion"/>
  </si>
  <si>
    <r>
      <t>미곡</t>
    </r>
    <r>
      <rPr>
        <vertAlign val="superscript"/>
        <sz val="10"/>
        <rFont val="바탕체"/>
        <family val="1"/>
        <charset val="129"/>
      </rPr>
      <t>1)</t>
    </r>
    <phoneticPr fontId="2" type="noConversion"/>
  </si>
  <si>
    <t>맥류</t>
    <phoneticPr fontId="2" type="noConversion"/>
  </si>
  <si>
    <t>잡곡</t>
    <phoneticPr fontId="2" type="noConversion"/>
  </si>
  <si>
    <t>두류</t>
    <phoneticPr fontId="2" type="noConversion"/>
  </si>
  <si>
    <t>서류</t>
    <phoneticPr fontId="2" type="noConversion"/>
  </si>
  <si>
    <t>면적</t>
    <phoneticPr fontId="2" type="noConversion"/>
  </si>
  <si>
    <t>생산량</t>
    <phoneticPr fontId="2" type="noConversion"/>
  </si>
  <si>
    <t>한육우</t>
    <phoneticPr fontId="2" type="noConversion"/>
  </si>
  <si>
    <t>젖소</t>
    <phoneticPr fontId="2" type="noConversion"/>
  </si>
  <si>
    <t>돼지</t>
    <phoneticPr fontId="2" type="noConversion"/>
  </si>
  <si>
    <t>닭</t>
    <phoneticPr fontId="2" type="noConversion"/>
  </si>
  <si>
    <t>말</t>
    <phoneticPr fontId="2" type="noConversion"/>
  </si>
  <si>
    <t>염소(유산양 포함)</t>
    <phoneticPr fontId="2" type="noConversion"/>
  </si>
  <si>
    <t>면양</t>
    <phoneticPr fontId="2" type="noConversion"/>
  </si>
  <si>
    <t>사슴</t>
    <phoneticPr fontId="2" type="noConversion"/>
  </si>
  <si>
    <t>토끼</t>
    <phoneticPr fontId="2" type="noConversion"/>
  </si>
  <si>
    <t>개</t>
    <phoneticPr fontId="2" type="noConversion"/>
  </si>
  <si>
    <t>오리</t>
    <phoneticPr fontId="2" type="noConversion"/>
  </si>
  <si>
    <t>칠면조</t>
    <phoneticPr fontId="2" type="noConversion"/>
  </si>
  <si>
    <t>거위</t>
    <phoneticPr fontId="2" type="noConversion"/>
  </si>
  <si>
    <t>꿀벌</t>
    <phoneticPr fontId="2" type="noConversion"/>
  </si>
  <si>
    <t>사육농장</t>
    <phoneticPr fontId="2" type="noConversion"/>
  </si>
  <si>
    <t>마리수</t>
    <phoneticPr fontId="2" type="noConversion"/>
  </si>
  <si>
    <t>사육가구</t>
    <phoneticPr fontId="2" type="noConversion"/>
  </si>
  <si>
    <t>용재 (㎥)</t>
  </si>
  <si>
    <t>죽재 (톤)</t>
  </si>
  <si>
    <t>농용자재 (t)</t>
  </si>
  <si>
    <t>수실 (kg)</t>
  </si>
  <si>
    <t>산나물 (kg)</t>
  </si>
  <si>
    <t>죽순 (kg)</t>
  </si>
  <si>
    <t>약용식물 (kg)</t>
  </si>
  <si>
    <t>연료 (톤)</t>
  </si>
  <si>
    <t>섬유원료 (kg)</t>
  </si>
  <si>
    <t>톱밥 (㎥)</t>
  </si>
  <si>
    <t>목초액 (ℓ)</t>
  </si>
  <si>
    <t>버섯 (kg)</t>
  </si>
  <si>
    <t>조경재 (본)</t>
  </si>
  <si>
    <t>토석 (㎥)</t>
  </si>
  <si>
    <t>잔디 (평)</t>
  </si>
  <si>
    <t>기타부산물 (kg)</t>
  </si>
  <si>
    <t>사업체수 (개)</t>
    <phoneticPr fontId="2" type="noConversion"/>
  </si>
  <si>
    <t>종사자수 (명)</t>
    <phoneticPr fontId="2" type="noConversion"/>
  </si>
  <si>
    <t>연간급여액 (백만원)</t>
    <phoneticPr fontId="2" type="noConversion"/>
  </si>
  <si>
    <t>유형자산연말잔액 (백만원)</t>
    <phoneticPr fontId="2" type="noConversion"/>
  </si>
  <si>
    <t>단위 : 개,명</t>
    <phoneticPr fontId="2" type="noConversion"/>
  </si>
  <si>
    <t>식료품 제조업</t>
  </si>
  <si>
    <t>음료 제조업</t>
  </si>
  <si>
    <t>담배 제조업</t>
  </si>
  <si>
    <t>섬유제품 제조업; 의복 제외</t>
  </si>
  <si>
    <t>의복, 의복 액세서리 및 모피제품 제조업</t>
  </si>
  <si>
    <t>가죽, 가방 및 신발 제조업</t>
  </si>
  <si>
    <t>목재 및 나무제품 제조업; 가구 제외</t>
  </si>
  <si>
    <t>펄프, 종이 및 종이제품 제조업</t>
  </si>
  <si>
    <t>인쇄 및 기록매체 복제업</t>
  </si>
  <si>
    <t>코크스, 연탄 및 석유정제품 제조업</t>
  </si>
  <si>
    <t>화학 물질 및 화학제품 제조업; 의약품 제외</t>
  </si>
  <si>
    <t>의료용 물질 및 의약품 제조업</t>
  </si>
  <si>
    <t>고무 및 플라스틱제품 제조업</t>
  </si>
  <si>
    <t>비금속 광물제품 제조업</t>
  </si>
  <si>
    <t>1차 금속 제조업</t>
  </si>
  <si>
    <t>금속 가공제품 제조업; 기계 및 가구 제외</t>
  </si>
  <si>
    <t>전자 부품, 컴퓨터, 영상, 음향 및 통신장비 제조업</t>
  </si>
  <si>
    <t>의료, 정밀, 광학 기기 및 시계 제조업</t>
  </si>
  <si>
    <t>전기장비 제조업</t>
  </si>
  <si>
    <t>기타 기계 및 장비 제조업</t>
  </si>
  <si>
    <t>자동차 및 트레일러 제조업</t>
  </si>
  <si>
    <t>기타 운송장비 제조업</t>
  </si>
  <si>
    <t>가구 제조업</t>
  </si>
  <si>
    <t>기타 제품 제조업</t>
  </si>
  <si>
    <t>산업용 기계 및 장비 수리업</t>
  </si>
  <si>
    <t>단지수(개)</t>
    <phoneticPr fontId="2" type="noConversion"/>
  </si>
  <si>
    <t>입주 업체수(개)</t>
    <phoneticPr fontId="2" type="noConversion"/>
  </si>
  <si>
    <t>종업원수(명)</t>
    <phoneticPr fontId="2" type="noConversion"/>
  </si>
  <si>
    <t>생산액(억원)</t>
    <phoneticPr fontId="2" type="noConversion"/>
  </si>
  <si>
    <t>수출액(천불)</t>
    <phoneticPr fontId="2" type="noConversion"/>
  </si>
  <si>
    <t>단위 : 개소</t>
    <phoneticPr fontId="2" type="noConversion"/>
  </si>
  <si>
    <t>총인구 (명)</t>
  </si>
  <si>
    <t>급수인구 (명)</t>
  </si>
  <si>
    <t>시설용량 (㎥/일)</t>
  </si>
  <si>
    <t>급수전수 (개)</t>
  </si>
  <si>
    <t>보급률 (%)</t>
    <phoneticPr fontId="2" type="noConversion"/>
  </si>
  <si>
    <t>단위 : 명, %</t>
    <phoneticPr fontId="2" type="noConversion"/>
  </si>
  <si>
    <t>공공하수처리시설 처리인구 (명)</t>
  </si>
  <si>
    <t>하수도보급률 (%)</t>
  </si>
  <si>
    <t>물리적(1차)</t>
  </si>
  <si>
    <t>생물학적(2차)</t>
  </si>
  <si>
    <t>고도(3차)</t>
  </si>
  <si>
    <t>단위 : 개소, ㎡</t>
    <phoneticPr fontId="2" type="noConversion"/>
  </si>
  <si>
    <t>대형마트(할인점)</t>
  </si>
  <si>
    <t>전문점</t>
  </si>
  <si>
    <t>백화점</t>
  </si>
  <si>
    <t>쇼핑센터</t>
  </si>
  <si>
    <t>시장</t>
  </si>
  <si>
    <t>기타 대규모 점포</t>
  </si>
  <si>
    <t>소계</t>
  </si>
  <si>
    <t>전통시장</t>
  </si>
  <si>
    <t>상점가</t>
  </si>
  <si>
    <t>시설수 (개소)</t>
    <phoneticPr fontId="2" type="noConversion"/>
  </si>
  <si>
    <t>판매면적 (㎡)</t>
    <phoneticPr fontId="2" type="noConversion"/>
  </si>
  <si>
    <t>건물연면적 (㎡)</t>
  </si>
  <si>
    <t>판매면적 (㎡)</t>
  </si>
  <si>
    <t>단위 : 천불</t>
    <phoneticPr fontId="2" type="noConversion"/>
  </si>
  <si>
    <t>총액</t>
    <phoneticPr fontId="2" type="noConversion"/>
  </si>
  <si>
    <t>수출</t>
    <phoneticPr fontId="2" type="noConversion"/>
  </si>
  <si>
    <t>수입</t>
    <phoneticPr fontId="2" type="noConversion"/>
  </si>
  <si>
    <t>수출입초과</t>
    <phoneticPr fontId="2" type="noConversion"/>
  </si>
  <si>
    <t>단위 : 가구, 호, %</t>
    <phoneticPr fontId="2" type="noConversion"/>
  </si>
  <si>
    <t>일반가구수 (가구)</t>
  </si>
  <si>
    <t>주택수 (호)</t>
  </si>
  <si>
    <t>주택보급률 (%)</t>
  </si>
  <si>
    <t>단독주택</t>
  </si>
  <si>
    <t>아파트</t>
  </si>
  <si>
    <t>연립주택</t>
  </si>
  <si>
    <t>다세대주택</t>
  </si>
  <si>
    <t>비거주용건물내주택</t>
  </si>
  <si>
    <t>다가구주택</t>
  </si>
  <si>
    <t>단위 : 동, ㎡</t>
    <phoneticPr fontId="2" type="noConversion"/>
  </si>
  <si>
    <t>합계</t>
  </si>
  <si>
    <t>주거용</t>
  </si>
  <si>
    <t>상업용</t>
  </si>
  <si>
    <t>농수산용</t>
  </si>
  <si>
    <t>공업용</t>
  </si>
  <si>
    <t>교육/사회용</t>
    <phoneticPr fontId="2" type="noConversion"/>
  </si>
  <si>
    <t>공공용</t>
  </si>
  <si>
    <t>기타</t>
  </si>
  <si>
    <t>단위 : 명, ㎢, %</t>
    <phoneticPr fontId="2" type="noConversion"/>
  </si>
  <si>
    <t>인구수 (명)</t>
    <phoneticPr fontId="2" type="noConversion"/>
  </si>
  <si>
    <t>용도지역총합계 (㎢)</t>
    <phoneticPr fontId="2" type="noConversion"/>
  </si>
  <si>
    <t>도시지역 (㎢)</t>
  </si>
  <si>
    <t>비도시지역 (㎢)</t>
    <phoneticPr fontId="2" type="noConversion"/>
  </si>
  <si>
    <r>
      <t>비도시지역 인구수</t>
    </r>
    <r>
      <rPr>
        <vertAlign val="superscript"/>
        <sz val="11"/>
        <rFont val="바탕체"/>
        <family val="1"/>
        <charset val="129"/>
      </rPr>
      <t>2)</t>
    </r>
    <phoneticPr fontId="2" type="noConversion"/>
  </si>
  <si>
    <t>공업지역</t>
  </si>
  <si>
    <t>녹지지역</t>
  </si>
  <si>
    <t>미지정</t>
  </si>
  <si>
    <t>관리지역</t>
  </si>
  <si>
    <t>농림지역</t>
  </si>
  <si>
    <t>자연환경 보전지역</t>
  </si>
  <si>
    <t>전용주거지역</t>
  </si>
  <si>
    <t>일반주거지역</t>
  </si>
  <si>
    <t>준주거지역</t>
  </si>
  <si>
    <t>중심</t>
  </si>
  <si>
    <t>일반</t>
  </si>
  <si>
    <t>근린</t>
  </si>
  <si>
    <t>유통</t>
  </si>
  <si>
    <t>전용</t>
  </si>
  <si>
    <t>준공업</t>
  </si>
  <si>
    <t>보전</t>
  </si>
  <si>
    <t>생산</t>
  </si>
  <si>
    <t>자연</t>
  </si>
  <si>
    <t>지정비율 (%)</t>
    <phoneticPr fontId="2" type="noConversion"/>
  </si>
  <si>
    <t>단위 : m, %</t>
    <phoneticPr fontId="2" type="noConversion"/>
  </si>
  <si>
    <t>고속국도</t>
  </si>
  <si>
    <t>일반국도</t>
  </si>
  <si>
    <t>지방도</t>
  </si>
  <si>
    <t>구·군도</t>
  </si>
  <si>
    <t>광역시도</t>
  </si>
  <si>
    <t>소계</t>
    <phoneticPr fontId="2" type="noConversion"/>
  </si>
  <si>
    <t>포장</t>
    <phoneticPr fontId="2" type="noConversion"/>
  </si>
  <si>
    <t>미포장</t>
    <phoneticPr fontId="2" type="noConversion"/>
  </si>
  <si>
    <t>미개통</t>
    <phoneticPr fontId="2" type="noConversion"/>
  </si>
  <si>
    <t>포장률(%)</t>
    <phoneticPr fontId="2" type="noConversion"/>
  </si>
  <si>
    <t>단위 : 대</t>
    <phoneticPr fontId="2" type="noConversion"/>
  </si>
  <si>
    <r>
      <t>합계</t>
    </r>
    <r>
      <rPr>
        <b/>
        <vertAlign val="superscript"/>
        <sz val="11"/>
        <rFont val="바탕체"/>
        <family val="1"/>
        <charset val="129"/>
      </rPr>
      <t>1)</t>
    </r>
    <phoneticPr fontId="2" type="noConversion"/>
  </si>
  <si>
    <t>승용차</t>
    <phoneticPr fontId="2" type="noConversion"/>
  </si>
  <si>
    <t>승합차</t>
    <phoneticPr fontId="2" type="noConversion"/>
  </si>
  <si>
    <t>화물차</t>
    <phoneticPr fontId="2" type="noConversion"/>
  </si>
  <si>
    <t>특수차</t>
    <phoneticPr fontId="2" type="noConversion"/>
  </si>
  <si>
    <r>
      <t>이륜자동차</t>
    </r>
    <r>
      <rPr>
        <vertAlign val="superscript"/>
        <sz val="11"/>
        <rFont val="바탕체"/>
        <family val="1"/>
        <charset val="129"/>
      </rPr>
      <t>2)</t>
    </r>
    <phoneticPr fontId="2" type="noConversion"/>
  </si>
  <si>
    <t>관용</t>
  </si>
  <si>
    <t>자가용</t>
  </si>
  <si>
    <t>영업용</t>
  </si>
  <si>
    <t>단위 : 개, 대</t>
    <phoneticPr fontId="2" type="noConversion"/>
  </si>
  <si>
    <t>시외버스</t>
    <phoneticPr fontId="2" type="noConversion"/>
  </si>
  <si>
    <t>시내버스</t>
    <phoneticPr fontId="2" type="noConversion"/>
  </si>
  <si>
    <t>여행업</t>
    <phoneticPr fontId="2" type="noConversion"/>
  </si>
  <si>
    <t>관광숙박업</t>
    <phoneticPr fontId="2" type="noConversion"/>
  </si>
  <si>
    <t>관광객 이용시설업</t>
    <phoneticPr fontId="2" type="noConversion"/>
  </si>
  <si>
    <t>국제회의업</t>
    <phoneticPr fontId="2" type="noConversion"/>
  </si>
  <si>
    <t>카지노업</t>
    <phoneticPr fontId="2" type="noConversion"/>
  </si>
  <si>
    <t>유원 시설업</t>
    <phoneticPr fontId="2" type="noConversion"/>
  </si>
  <si>
    <t>관광편의 시설업</t>
    <phoneticPr fontId="2" type="noConversion"/>
  </si>
  <si>
    <t>국외</t>
  </si>
  <si>
    <t>국내</t>
  </si>
  <si>
    <r>
      <t>국내외여행업</t>
    </r>
    <r>
      <rPr>
        <vertAlign val="superscript"/>
        <sz val="11"/>
        <rFont val="바탕체"/>
        <family val="1"/>
        <charset val="129"/>
      </rPr>
      <t>1)</t>
    </r>
    <phoneticPr fontId="2" type="noConversion"/>
  </si>
  <si>
    <t>관광유흥음식점업</t>
  </si>
  <si>
    <t>관광극장유흥업</t>
  </si>
  <si>
    <t>외국인 전용 유흥음식점업</t>
  </si>
  <si>
    <t>관광식당업</t>
  </si>
  <si>
    <t>관광순환버스업</t>
  </si>
  <si>
    <t>관광사진업</t>
  </si>
  <si>
    <t>여객자동차터미널시설업</t>
  </si>
  <si>
    <t>관광펜션업</t>
  </si>
  <si>
    <t>관광궤도업</t>
  </si>
  <si>
    <t>한옥체험업</t>
    <phoneticPr fontId="2" type="noConversion"/>
  </si>
  <si>
    <t>관광면세업</t>
  </si>
  <si>
    <r>
      <t>관광지원서비스업</t>
    </r>
    <r>
      <rPr>
        <vertAlign val="superscript"/>
        <sz val="11"/>
        <rFont val="바탕체"/>
        <family val="1"/>
        <charset val="129"/>
      </rPr>
      <t>3)</t>
    </r>
    <phoneticPr fontId="2" type="noConversion"/>
  </si>
  <si>
    <t>단위 : 개</t>
    <phoneticPr fontId="2" type="noConversion"/>
  </si>
  <si>
    <r>
      <t>합계</t>
    </r>
    <r>
      <rPr>
        <vertAlign val="superscript"/>
        <sz val="11"/>
        <rFont val="바탕체"/>
        <family val="1"/>
        <charset val="129"/>
      </rPr>
      <t>1)</t>
    </r>
    <phoneticPr fontId="2" type="noConversion"/>
  </si>
  <si>
    <t>종합병원</t>
  </si>
  <si>
    <r>
      <t>병원</t>
    </r>
    <r>
      <rPr>
        <vertAlign val="superscript"/>
        <sz val="11"/>
        <rFont val="바탕체"/>
        <family val="1"/>
        <charset val="129"/>
      </rPr>
      <t>2)</t>
    </r>
    <phoneticPr fontId="2" type="noConversion"/>
  </si>
  <si>
    <t>의원</t>
  </si>
  <si>
    <r>
      <t>특수병원</t>
    </r>
    <r>
      <rPr>
        <vertAlign val="superscript"/>
        <sz val="11"/>
        <rFont val="바탕체"/>
        <family val="1"/>
        <charset val="129"/>
      </rPr>
      <t>3)</t>
    </r>
    <phoneticPr fontId="2" type="noConversion"/>
  </si>
  <si>
    <t>요양병원</t>
  </si>
  <si>
    <t>치과병(의)원</t>
  </si>
  <si>
    <t>한방병원</t>
  </si>
  <si>
    <t>한의원</t>
  </si>
  <si>
    <t>조산소</t>
  </si>
  <si>
    <t>부속의원</t>
  </si>
  <si>
    <t>보건의료원</t>
  </si>
  <si>
    <t>보건소</t>
  </si>
  <si>
    <t>보건지소</t>
  </si>
  <si>
    <t>보건진료소</t>
  </si>
  <si>
    <t>병원수</t>
    <phoneticPr fontId="2" type="noConversion"/>
  </si>
  <si>
    <t>병상수</t>
    <phoneticPr fontId="2" type="noConversion"/>
  </si>
  <si>
    <t>단위 : 명</t>
    <phoneticPr fontId="2" type="noConversion"/>
  </si>
  <si>
    <t>의사</t>
    <phoneticPr fontId="2" type="noConversion"/>
  </si>
  <si>
    <t>치과의사</t>
  </si>
  <si>
    <t>한의사</t>
  </si>
  <si>
    <r>
      <t>약사</t>
    </r>
    <r>
      <rPr>
        <vertAlign val="superscript"/>
        <sz val="11"/>
        <rFont val="바탕체"/>
        <family val="1"/>
        <charset val="129"/>
      </rPr>
      <t>2)</t>
    </r>
    <phoneticPr fontId="2" type="noConversion"/>
  </si>
  <si>
    <t>조산사</t>
  </si>
  <si>
    <t>간호사</t>
  </si>
  <si>
    <t>간호조무사</t>
  </si>
  <si>
    <t>의료기사</t>
  </si>
  <si>
    <t>의무기록사</t>
  </si>
  <si>
    <t>상근의사</t>
  </si>
  <si>
    <t>비상근의사</t>
  </si>
  <si>
    <t>식품위생관련업체</t>
  </si>
  <si>
    <t>건강기능식품 관련업체</t>
  </si>
  <si>
    <t>식품접객업</t>
  </si>
  <si>
    <t>집단급식소</t>
  </si>
  <si>
    <t>식품제조업 및 가공업</t>
  </si>
  <si>
    <t>식품 운반·판매·기타업</t>
  </si>
  <si>
    <t>건강기능식품 제조·수입·판매업</t>
  </si>
  <si>
    <t>휴게음식점</t>
  </si>
  <si>
    <t>일반음식점</t>
  </si>
  <si>
    <t>제과점</t>
  </si>
  <si>
    <t>단란주점</t>
  </si>
  <si>
    <t>유흥주점</t>
  </si>
  <si>
    <t>위탁급식영업</t>
  </si>
  <si>
    <t>식품제조가공업</t>
  </si>
  <si>
    <t>즉석판매제조가공업</t>
  </si>
  <si>
    <t>식품첨가물제조업</t>
  </si>
  <si>
    <t>식품소분업</t>
  </si>
  <si>
    <t>식품운반업</t>
  </si>
  <si>
    <t>식품소분판매업</t>
  </si>
  <si>
    <t>식품보전업</t>
  </si>
  <si>
    <t>용기·포장류제조업</t>
  </si>
  <si>
    <t>건강기능식품제조업</t>
  </si>
  <si>
    <t>수입식품 등 수입판매업</t>
  </si>
  <si>
    <t>건강기능식품판매업</t>
  </si>
  <si>
    <t>단위 : 명, 개소</t>
    <phoneticPr fontId="2" type="noConversion"/>
  </si>
  <si>
    <t>근로자</t>
  </si>
  <si>
    <t>공무원,사립학교교직원</t>
  </si>
  <si>
    <t>지역</t>
    <phoneticPr fontId="2" type="noConversion"/>
  </si>
  <si>
    <t>적용인구</t>
  </si>
  <si>
    <t>사업장수</t>
    <phoneticPr fontId="2" type="noConversion"/>
  </si>
  <si>
    <t>적용인구</t>
    <phoneticPr fontId="2" type="noConversion"/>
  </si>
  <si>
    <t>가입자</t>
  </si>
  <si>
    <t>피부양자</t>
  </si>
  <si>
    <t>세대주</t>
  </si>
  <si>
    <t>총가입자수 (명)</t>
    <phoneticPr fontId="2" type="noConversion"/>
  </si>
  <si>
    <t>사업장 가입자</t>
  </si>
  <si>
    <t>지역가입자 (명)</t>
    <phoneticPr fontId="2" type="noConversion"/>
  </si>
  <si>
    <t>임의가입자 (명)</t>
  </si>
  <si>
    <t>임의계속가입자 (명)</t>
  </si>
  <si>
    <t>사업장 (개)</t>
  </si>
  <si>
    <t>가입자 (명)</t>
  </si>
  <si>
    <t>단위 : 개소, 명</t>
    <phoneticPr fontId="2" type="noConversion"/>
  </si>
  <si>
    <t>노인복지관</t>
  </si>
  <si>
    <t>경로당</t>
  </si>
  <si>
    <t>노인교실</t>
  </si>
  <si>
    <t>시설수 (개)</t>
  </si>
  <si>
    <t>종사자수 (명)</t>
  </si>
  <si>
    <t>단위 : 가구, 명, 개</t>
    <phoneticPr fontId="2" type="noConversion"/>
  </si>
  <si>
    <t>총 수급자</t>
  </si>
  <si>
    <t>일반수급자</t>
  </si>
  <si>
    <t>특례수급자</t>
  </si>
  <si>
    <t>시설수급자</t>
  </si>
  <si>
    <t>인원수 (명)</t>
    <phoneticPr fontId="2" type="noConversion"/>
  </si>
  <si>
    <t>인원수 (명)</t>
  </si>
  <si>
    <t>성별</t>
  </si>
  <si>
    <t>장애유형별</t>
  </si>
  <si>
    <r>
      <t>장애정도</t>
    </r>
    <r>
      <rPr>
        <vertAlign val="superscript"/>
        <sz val="11"/>
        <rFont val="바탕체"/>
        <family val="1"/>
        <charset val="129"/>
      </rPr>
      <t>2)</t>
    </r>
    <phoneticPr fontId="2" type="noConversion"/>
  </si>
  <si>
    <t>지체장애</t>
  </si>
  <si>
    <t>뇌병변장애</t>
  </si>
  <si>
    <t>시각장애</t>
  </si>
  <si>
    <t>청각장애</t>
  </si>
  <si>
    <t>언어장애</t>
  </si>
  <si>
    <t>지적장애</t>
  </si>
  <si>
    <t>자폐성장애</t>
  </si>
  <si>
    <t>정신장애</t>
  </si>
  <si>
    <t>신장장애</t>
  </si>
  <si>
    <t>심장장애</t>
  </si>
  <si>
    <t>호흡기장애</t>
  </si>
  <si>
    <t>간장애</t>
  </si>
  <si>
    <t>안면장애</t>
  </si>
  <si>
    <t>장루,요루장애</t>
  </si>
  <si>
    <r>
      <t>뇌전증장애</t>
    </r>
    <r>
      <rPr>
        <vertAlign val="superscript"/>
        <sz val="11"/>
        <rFont val="바탕체"/>
        <family val="1"/>
        <charset val="129"/>
      </rPr>
      <t>1)</t>
    </r>
    <phoneticPr fontId="2" type="noConversion"/>
  </si>
  <si>
    <t>심한장애</t>
  </si>
  <si>
    <t>심하지 않은 장애</t>
  </si>
  <si>
    <t>대기(가스,먼지,매연 및 악취)</t>
    <phoneticPr fontId="2" type="noConversion"/>
  </si>
  <si>
    <t>수질(폐수)</t>
    <phoneticPr fontId="2" type="noConversion"/>
  </si>
  <si>
    <t>1종</t>
  </si>
  <si>
    <t>2종</t>
  </si>
  <si>
    <t>3종</t>
  </si>
  <si>
    <t>4종</t>
  </si>
  <si>
    <t>5종</t>
  </si>
  <si>
    <t>행정구역(A)</t>
  </si>
  <si>
    <t>청소구역(B)</t>
  </si>
  <si>
    <t>수거지인구율(B/A) (%)</t>
  </si>
  <si>
    <t>배출량(C) (톤/일)</t>
  </si>
  <si>
    <t>처리량(D) (톤/일)</t>
  </si>
  <si>
    <t>수거율(D/C) (%)</t>
  </si>
  <si>
    <t>수거처리 (톤/일)</t>
  </si>
  <si>
    <t>면적 (㎢)</t>
  </si>
  <si>
    <t>인구 (명)</t>
  </si>
  <si>
    <t>매립</t>
  </si>
  <si>
    <t>소각</t>
  </si>
  <si>
    <t>재활용</t>
  </si>
  <si>
    <t>해역배출</t>
  </si>
  <si>
    <t>생활폐기물</t>
  </si>
  <si>
    <t>사업장배출시설계 폐기물</t>
  </si>
  <si>
    <t>건설폐기물</t>
  </si>
  <si>
    <t>지정폐기물</t>
  </si>
  <si>
    <t>발생량</t>
  </si>
  <si>
    <t>전년도 이월량</t>
    <phoneticPr fontId="2" type="noConversion"/>
  </si>
  <si>
    <t>해당연도발생량</t>
  </si>
  <si>
    <t>재활용률(B/A*100) (%)</t>
  </si>
  <si>
    <t>합계 (톤)</t>
  </si>
  <si>
    <t>생활계 폐기물 (톤)</t>
  </si>
  <si>
    <t>건설폐기물 (톤)</t>
  </si>
  <si>
    <t>지정폐기물 (톤)</t>
  </si>
  <si>
    <t>발생량(A)</t>
  </si>
  <si>
    <t>재활용(B)</t>
  </si>
  <si>
    <r>
      <t>학급(과)수</t>
    </r>
    <r>
      <rPr>
        <vertAlign val="superscript"/>
        <sz val="11"/>
        <rFont val="바탕체"/>
        <family val="1"/>
        <charset val="129"/>
      </rPr>
      <t>2)</t>
    </r>
    <r>
      <rPr>
        <sz val="11"/>
        <rFont val="바탕체"/>
        <family val="1"/>
        <charset val="129"/>
      </rPr>
      <t xml:space="preserve"> (개)</t>
    </r>
    <phoneticPr fontId="2" type="noConversion"/>
  </si>
  <si>
    <r>
      <t>교실수</t>
    </r>
    <r>
      <rPr>
        <vertAlign val="superscript"/>
        <sz val="11"/>
        <rFont val="바탕체"/>
        <family val="1"/>
        <charset val="129"/>
      </rPr>
      <t>3)</t>
    </r>
    <r>
      <rPr>
        <sz val="11"/>
        <rFont val="바탕체"/>
        <family val="1"/>
        <charset val="129"/>
      </rPr>
      <t xml:space="preserve"> (개)</t>
    </r>
    <phoneticPr fontId="2" type="noConversion"/>
  </si>
  <si>
    <t>학생수 (명)</t>
  </si>
  <si>
    <t>교직원수 (명)</t>
  </si>
  <si>
    <t>교원1인당 학생수 (명)</t>
  </si>
  <si>
    <t>교원</t>
  </si>
  <si>
    <t>직원수</t>
  </si>
  <si>
    <t>도서관수 (개)</t>
  </si>
  <si>
    <t>자료수</t>
  </si>
  <si>
    <t>도서관방문자수 (명)</t>
  </si>
  <si>
    <t>자료실이용자수 (명)</t>
  </si>
  <si>
    <r>
      <t>연간대출책수</t>
    </r>
    <r>
      <rPr>
        <vertAlign val="superscript"/>
        <sz val="11"/>
        <rFont val="바탕체"/>
        <family val="1"/>
        <charset val="129"/>
      </rPr>
      <t>1)</t>
    </r>
    <r>
      <rPr>
        <sz val="11"/>
        <rFont val="바탕체"/>
        <family val="1"/>
        <charset val="129"/>
      </rPr>
      <t xml:space="preserve"> (권)</t>
    </r>
    <phoneticPr fontId="2" type="noConversion"/>
  </si>
  <si>
    <r>
      <t>직원수</t>
    </r>
    <r>
      <rPr>
        <vertAlign val="superscript"/>
        <sz val="11"/>
        <rFont val="바탕체"/>
        <family val="1"/>
        <charset val="129"/>
      </rPr>
      <t>2)</t>
    </r>
    <r>
      <rPr>
        <sz val="11"/>
        <rFont val="바탕체"/>
        <family val="1"/>
        <charset val="129"/>
      </rPr>
      <t xml:space="preserve"> (명)</t>
    </r>
    <phoneticPr fontId="2" type="noConversion"/>
  </si>
  <si>
    <t>도서 (권)</t>
  </si>
  <si>
    <t>비도서 (권)</t>
  </si>
  <si>
    <t>연속간행물 (종)</t>
  </si>
  <si>
    <t>지정문화재</t>
    <phoneticPr fontId="2" type="noConversion"/>
  </si>
  <si>
    <t>국가지정 문화재</t>
  </si>
  <si>
    <t>시 지정문화재</t>
  </si>
  <si>
    <t>국보</t>
  </si>
  <si>
    <t>보물</t>
  </si>
  <si>
    <t>사적</t>
  </si>
  <si>
    <t>천연기념물</t>
  </si>
  <si>
    <t>국가무형문화재</t>
  </si>
  <si>
    <t>국가민속문화재</t>
  </si>
  <si>
    <t>기념물</t>
  </si>
  <si>
    <t>시도등록문화재</t>
  </si>
  <si>
    <t>1인당 부담액 (원)</t>
  </si>
  <si>
    <t>세대당 부담액 (원)</t>
  </si>
  <si>
    <r>
      <t>예산현액</t>
    </r>
    <r>
      <rPr>
        <vertAlign val="superscript"/>
        <sz val="11"/>
        <rFont val="바탕체"/>
        <family val="1"/>
        <charset val="129"/>
      </rPr>
      <t>1)</t>
    </r>
    <phoneticPr fontId="2" type="noConversion"/>
  </si>
  <si>
    <t>세입</t>
    <phoneticPr fontId="2" type="noConversion"/>
  </si>
  <si>
    <t>세출</t>
    <phoneticPr fontId="2" type="noConversion"/>
  </si>
  <si>
    <t>잉여</t>
    <phoneticPr fontId="2" type="noConversion"/>
  </si>
  <si>
    <t>특별</t>
  </si>
  <si>
    <t>정무직</t>
    <phoneticPr fontId="2" type="noConversion"/>
  </si>
  <si>
    <t>별정직</t>
    <phoneticPr fontId="2" type="noConversion"/>
  </si>
  <si>
    <t>특정직</t>
    <phoneticPr fontId="2" type="noConversion"/>
  </si>
  <si>
    <t>고위공무원</t>
    <phoneticPr fontId="2" type="noConversion"/>
  </si>
  <si>
    <t>일반직</t>
    <phoneticPr fontId="2" type="noConversion"/>
  </si>
  <si>
    <t>1급</t>
    <phoneticPr fontId="2" type="noConversion"/>
  </si>
  <si>
    <t>2급</t>
    <phoneticPr fontId="2" type="noConversion"/>
  </si>
  <si>
    <t>2~3급</t>
    <phoneticPr fontId="2" type="noConversion"/>
  </si>
  <si>
    <t>3급</t>
    <phoneticPr fontId="2" type="noConversion"/>
  </si>
  <si>
    <t>3~4급</t>
    <phoneticPr fontId="2" type="noConversion"/>
  </si>
  <si>
    <t>4급</t>
    <phoneticPr fontId="2" type="noConversion"/>
  </si>
  <si>
    <t>4~5급</t>
    <phoneticPr fontId="2" type="noConversion"/>
  </si>
  <si>
    <t>5급</t>
    <phoneticPr fontId="2" type="noConversion"/>
  </si>
  <si>
    <t>6급</t>
    <phoneticPr fontId="2" type="noConversion"/>
  </si>
  <si>
    <t>7급</t>
    <phoneticPr fontId="2" type="noConversion"/>
  </si>
  <si>
    <t>8급</t>
    <phoneticPr fontId="2" type="noConversion"/>
  </si>
  <si>
    <t>9급</t>
    <phoneticPr fontId="2" type="noConversion"/>
  </si>
  <si>
    <t>전문경력관</t>
    <phoneticPr fontId="2" type="noConversion"/>
  </si>
  <si>
    <t>연구관</t>
    <phoneticPr fontId="2" type="noConversion"/>
  </si>
  <si>
    <t>연구사</t>
    <phoneticPr fontId="2" type="noConversion"/>
  </si>
  <si>
    <t>지도관</t>
    <phoneticPr fontId="2" type="noConversion"/>
  </si>
  <si>
    <t>지도사</t>
    <phoneticPr fontId="2" type="noConversion"/>
  </si>
  <si>
    <r>
      <t xml:space="preserve">전담직위 및 </t>
    </r>
    <r>
      <rPr>
        <sz val="11"/>
        <color indexed="10"/>
        <rFont val="바탕체"/>
        <family val="1"/>
        <charset val="129"/>
      </rPr>
      <t>임기제</t>
    </r>
    <phoneticPr fontId="2" type="noConversion"/>
  </si>
  <si>
    <t>연 별 및 구 군 별</t>
    <phoneticPr fontId="2" type="noConversion"/>
  </si>
  <si>
    <t>합  계</t>
  </si>
  <si>
    <t>지    방    행    정    관    서</t>
    <phoneticPr fontId="2" type="noConversion"/>
  </si>
  <si>
    <t>경  찰 ·  소   방   관   서</t>
    <phoneticPr fontId="2" type="noConversion"/>
  </si>
  <si>
    <t xml:space="preserve">  법 원 검 찰 관 서 </t>
    <phoneticPr fontId="2" type="noConversion"/>
  </si>
  <si>
    <t>보훈청</t>
  </si>
  <si>
    <t>교육청</t>
  </si>
  <si>
    <r>
      <t>우체국    관 서</t>
    </r>
    <r>
      <rPr>
        <vertAlign val="superscript"/>
        <sz val="11"/>
        <color indexed="8"/>
        <rFont val="바탕체"/>
        <family val="1"/>
        <charset val="129"/>
      </rPr>
      <t>3)</t>
    </r>
    <phoneticPr fontId="2" type="noConversion"/>
  </si>
  <si>
    <t>세무서</t>
  </si>
  <si>
    <t>국립농산물품질관리원</t>
    <phoneticPr fontId="2" type="noConversion"/>
  </si>
  <si>
    <r>
      <t>기  타  중앙직속기관</t>
    </r>
    <r>
      <rPr>
        <vertAlign val="superscript"/>
        <sz val="11"/>
        <rFont val="바탕체"/>
        <family val="1"/>
        <charset val="129"/>
      </rPr>
      <t>4)</t>
    </r>
    <phoneticPr fontId="2" type="noConversion"/>
  </si>
  <si>
    <t>전화국</t>
  </si>
  <si>
    <r>
      <t>방송사</t>
    </r>
    <r>
      <rPr>
        <vertAlign val="superscript"/>
        <sz val="10"/>
        <rFont val="바탕체"/>
        <family val="1"/>
        <charset val="129"/>
      </rPr>
      <t>5)</t>
    </r>
    <phoneticPr fontId="2" type="noConversion"/>
  </si>
  <si>
    <r>
      <t>신문사</t>
    </r>
    <r>
      <rPr>
        <vertAlign val="superscript"/>
        <sz val="10"/>
        <rFont val="바탕체"/>
        <family val="1"/>
        <charset val="129"/>
      </rPr>
      <t>6)</t>
    </r>
    <phoneticPr fontId="2" type="noConversion"/>
  </si>
  <si>
    <t>한국
농어촌
공사</t>
    <phoneticPr fontId="2" type="noConversion"/>
  </si>
  <si>
    <t>협     동     조     합</t>
    <phoneticPr fontId="2" type="noConversion"/>
  </si>
  <si>
    <t>시·도</t>
  </si>
  <si>
    <t>구·군</t>
    <phoneticPr fontId="2" type="noConversion"/>
  </si>
  <si>
    <t>동읍면</t>
    <phoneticPr fontId="2" type="noConversion"/>
  </si>
  <si>
    <t>직속기관</t>
    <phoneticPr fontId="2" type="noConversion"/>
  </si>
  <si>
    <t>출   장   소</t>
    <phoneticPr fontId="2" type="noConversion"/>
  </si>
  <si>
    <t>사 업 소</t>
    <phoneticPr fontId="2" type="noConversion"/>
  </si>
  <si>
    <t>경찰청</t>
  </si>
  <si>
    <t>경찰서</t>
  </si>
  <si>
    <t>순찰지구대·파출소</t>
    <phoneticPr fontId="2" type="noConversion"/>
  </si>
  <si>
    <t>소방  본부</t>
    <phoneticPr fontId="2" type="noConversion"/>
  </si>
  <si>
    <t>소방서</t>
  </si>
  <si>
    <t>119안전센터</t>
    <phoneticPr fontId="2" type="noConversion"/>
  </si>
  <si>
    <t>법원 · 지원</t>
    <phoneticPr fontId="2" type="noConversion"/>
  </si>
  <si>
    <t>등기소</t>
  </si>
  <si>
    <t>검찰청   지  청</t>
    <phoneticPr fontId="2" type="noConversion"/>
  </si>
  <si>
    <r>
      <t>교도소</t>
    </r>
    <r>
      <rPr>
        <vertAlign val="superscript"/>
        <sz val="11"/>
        <color indexed="8"/>
        <rFont val="바탕체"/>
        <family val="1"/>
        <charset val="129"/>
      </rPr>
      <t>2)</t>
    </r>
    <phoneticPr fontId="2" type="noConversion"/>
  </si>
  <si>
    <t>직속기관</t>
  </si>
  <si>
    <t>농  업</t>
    <phoneticPr fontId="2" type="noConversion"/>
  </si>
  <si>
    <t>원  예</t>
  </si>
  <si>
    <t>축  산</t>
  </si>
  <si>
    <t>수산업</t>
  </si>
  <si>
    <t>산  림</t>
  </si>
  <si>
    <r>
      <t>기타</t>
    </r>
    <r>
      <rPr>
        <vertAlign val="superscript"/>
        <sz val="11"/>
        <rFont val="바탕체"/>
        <family val="1"/>
        <charset val="129"/>
      </rPr>
      <t>7)</t>
    </r>
    <phoneticPr fontId="2" type="noConversion"/>
  </si>
  <si>
    <r>
      <t>시</t>
    </r>
    <r>
      <rPr>
        <vertAlign val="superscript"/>
        <sz val="11"/>
        <color indexed="8"/>
        <rFont val="바탕체"/>
        <family val="1"/>
        <charset val="129"/>
      </rPr>
      <t>1)</t>
    </r>
    <phoneticPr fontId="2" type="noConversion"/>
  </si>
  <si>
    <r>
      <t>시</t>
    </r>
    <r>
      <rPr>
        <vertAlign val="superscript"/>
        <sz val="11"/>
        <rFont val="바탕체"/>
        <family val="1"/>
        <charset val="129"/>
      </rPr>
      <t>1)</t>
    </r>
  </si>
  <si>
    <t>시</t>
  </si>
  <si>
    <t>구·군</t>
  </si>
  <si>
    <t>발생 (건)</t>
  </si>
  <si>
    <t>소실</t>
  </si>
  <si>
    <t>피해액 (천원)</t>
  </si>
  <si>
    <t>재산피해 경감액 (천원)</t>
  </si>
  <si>
    <t>인명피해 (명)</t>
  </si>
  <si>
    <t>이재민수 (명)</t>
  </si>
  <si>
    <t>구조인원 (명)</t>
  </si>
  <si>
    <t>실화</t>
  </si>
  <si>
    <t>방화</t>
  </si>
  <si>
    <t>동수(동)</t>
    <phoneticPr fontId="2" type="noConversion"/>
  </si>
  <si>
    <t>이재가구 (가구)</t>
  </si>
  <si>
    <t>부동산</t>
  </si>
  <si>
    <t>동산</t>
  </si>
  <si>
    <t>사망</t>
  </si>
  <si>
    <t>부상</t>
  </si>
  <si>
    <t>단위 : 건</t>
    <phoneticPr fontId="2" type="noConversion"/>
  </si>
  <si>
    <t>신고건수</t>
  </si>
  <si>
    <t>이송건수</t>
  </si>
  <si>
    <t>구급환자유형별</t>
  </si>
  <si>
    <t>이송병원별</t>
  </si>
  <si>
    <t>질병</t>
    <phoneticPr fontId="2" type="noConversion"/>
  </si>
  <si>
    <t>교통사고</t>
    <phoneticPr fontId="2" type="noConversion"/>
  </si>
  <si>
    <t>사고부상</t>
    <phoneticPr fontId="2" type="noConversion"/>
  </si>
  <si>
    <t>일반병원</t>
  </si>
  <si>
    <t>고혈압</t>
    <phoneticPr fontId="2" type="noConversion"/>
  </si>
  <si>
    <t>당뇨</t>
    <phoneticPr fontId="2" type="noConversion"/>
  </si>
  <si>
    <t>기타</t>
    <phoneticPr fontId="2" type="noConversion"/>
  </si>
  <si>
    <t>추락/낙상</t>
    <phoneticPr fontId="2" type="noConversion"/>
  </si>
  <si>
    <t>둔상</t>
    <phoneticPr fontId="2" type="noConversion"/>
  </si>
  <si>
    <t>면적(%)</t>
    <phoneticPr fontId="2" type="noConversion"/>
  </si>
  <si>
    <t>생산량(%)</t>
    <phoneticPr fontId="2" type="noConversion"/>
  </si>
  <si>
    <t>특용작물</t>
    <phoneticPr fontId="2" type="noConversion"/>
  </si>
  <si>
    <t>과실류</t>
    <phoneticPr fontId="2" type="noConversion"/>
  </si>
  <si>
    <t>식량작물(정곡)</t>
    <phoneticPr fontId="2" type="noConversion"/>
  </si>
  <si>
    <t>채소류_과채류</t>
    <phoneticPr fontId="2" type="noConversion"/>
  </si>
  <si>
    <t>수박</t>
    <phoneticPr fontId="2" type="noConversion"/>
  </si>
  <si>
    <t>참외</t>
    <phoneticPr fontId="2" type="noConversion"/>
  </si>
  <si>
    <t>호박</t>
    <phoneticPr fontId="2" type="noConversion"/>
  </si>
  <si>
    <t>기타(딸기, 오이,
토마토)</t>
    <phoneticPr fontId="2" type="noConversion"/>
  </si>
  <si>
    <t>채소류_엽채류</t>
    <phoneticPr fontId="2" type="noConversion"/>
  </si>
  <si>
    <t>(소계)</t>
    <phoneticPr fontId="2" type="noConversion"/>
  </si>
  <si>
    <t>배추</t>
    <phoneticPr fontId="2" type="noConversion"/>
  </si>
  <si>
    <t>기타(시금치, 상추, 양배추 및 기타)</t>
    <phoneticPr fontId="2" type="noConversion"/>
  </si>
  <si>
    <t>채소류_근채류</t>
    <phoneticPr fontId="2" type="noConversion"/>
  </si>
  <si>
    <t>무</t>
    <phoneticPr fontId="2" type="noConversion"/>
  </si>
  <si>
    <t>당근 및 기타</t>
    <phoneticPr fontId="2" type="noConversion"/>
  </si>
  <si>
    <t>채소류_조미채소</t>
    <phoneticPr fontId="2" type="noConversion"/>
  </si>
  <si>
    <t>양파</t>
    <phoneticPr fontId="2" type="noConversion"/>
  </si>
  <si>
    <t>기타(고추, 파, 마늘 및 생강)</t>
    <phoneticPr fontId="2" type="noConversion"/>
  </si>
  <si>
    <t>참깨</t>
    <phoneticPr fontId="2" type="noConversion"/>
  </si>
  <si>
    <t>들깨</t>
    <phoneticPr fontId="2" type="noConversion"/>
  </si>
  <si>
    <t>땅콩</t>
    <phoneticPr fontId="2" type="noConversion"/>
  </si>
  <si>
    <t>복숭아</t>
    <phoneticPr fontId="2" type="noConversion"/>
  </si>
  <si>
    <t>포도</t>
    <phoneticPr fontId="2" type="noConversion"/>
  </si>
  <si>
    <t>감</t>
    <phoneticPr fontId="2" type="noConversion"/>
  </si>
  <si>
    <t>사과</t>
    <phoneticPr fontId="2" type="noConversion"/>
  </si>
  <si>
    <t>기타(배, 자두, 기타 과실류)</t>
    <phoneticPr fontId="2" type="noConversion"/>
  </si>
  <si>
    <t>대경권내 비중(%)</t>
    <phoneticPr fontId="2" type="noConversion"/>
  </si>
  <si>
    <t>출하액
(백만원)</t>
    <phoneticPr fontId="2" type="noConversion"/>
  </si>
  <si>
    <t>주요생산비
(백만원)</t>
    <phoneticPr fontId="2" type="noConversion"/>
  </si>
  <si>
    <t>부가가치
(백만원)</t>
    <phoneticPr fontId="2" type="noConversion"/>
  </si>
  <si>
    <t>대경권내 비중</t>
    <phoneticPr fontId="2" type="noConversion"/>
  </si>
  <si>
    <t>사업체수</t>
    <phoneticPr fontId="2" type="noConversion"/>
  </si>
  <si>
    <t>종사자수</t>
    <phoneticPr fontId="2" type="noConversion"/>
  </si>
  <si>
    <t>총면적
(1000㎡)</t>
    <phoneticPr fontId="2" type="noConversion"/>
  </si>
  <si>
    <t>현 황</t>
    <phoneticPr fontId="2" type="noConversion"/>
  </si>
  <si>
    <t>대경권내 구성비</t>
    <phoneticPr fontId="2" type="noConversion"/>
  </si>
  <si>
    <t>대경권내 비중(%)</t>
    <phoneticPr fontId="2" type="noConversion"/>
  </si>
  <si>
    <t>수출</t>
    <phoneticPr fontId="2" type="noConversion"/>
  </si>
  <si>
    <t>수입</t>
    <phoneticPr fontId="2" type="noConversion"/>
  </si>
  <si>
    <t>음료 및 담배</t>
    <phoneticPr fontId="2" type="noConversion"/>
  </si>
  <si>
    <t>비식용 원재료
(연료제외)</t>
    <phoneticPr fontId="2" type="noConversion"/>
  </si>
  <si>
    <t>광물성연료,
윤활유및관련물질</t>
    <phoneticPr fontId="2" type="noConversion"/>
  </si>
  <si>
    <t>동식물성 유지 및 왁스</t>
    <phoneticPr fontId="2" type="noConversion"/>
  </si>
  <si>
    <t>화학물 및
관련제품</t>
    <phoneticPr fontId="2" type="noConversion"/>
  </si>
  <si>
    <t>달리 분류되지 않은 상품 및  취급물</t>
    <phoneticPr fontId="2" type="noConversion"/>
  </si>
  <si>
    <t>23. 수출 수입 실적</t>
    <phoneticPr fontId="2" type="noConversion"/>
  </si>
  <si>
    <t>식품 및 산 동물</t>
    <phoneticPr fontId="2" type="noConversion"/>
  </si>
  <si>
    <t>재료별 제조제품</t>
    <phoneticPr fontId="2" type="noConversion"/>
  </si>
  <si>
    <t>기계 및 운수장비</t>
    <phoneticPr fontId="2" type="noConversion"/>
  </si>
  <si>
    <t>기타 제조제품</t>
    <phoneticPr fontId="2" type="noConversion"/>
  </si>
  <si>
    <t>(소계)</t>
    <phoneticPr fontId="2" type="noConversion"/>
  </si>
  <si>
    <t>동수(동)</t>
    <phoneticPr fontId="2" type="noConversion"/>
  </si>
  <si>
    <t>연면적(㎡)</t>
    <phoneticPr fontId="2" type="noConversion"/>
  </si>
  <si>
    <r>
      <t>도시지역
인구수</t>
    </r>
    <r>
      <rPr>
        <vertAlign val="superscript"/>
        <sz val="11"/>
        <rFont val="바탕체"/>
        <family val="1"/>
        <charset val="129"/>
      </rPr>
      <t>1)</t>
    </r>
    <phoneticPr fontId="2" type="noConversion"/>
  </si>
  <si>
    <t>단위 : 백만원</t>
    <phoneticPr fontId="2" type="noConversion"/>
  </si>
  <si>
    <r>
      <t>예산</t>
    </r>
    <r>
      <rPr>
        <vertAlign val="superscript"/>
        <sz val="11"/>
        <rFont val="바탕체"/>
        <family val="1"/>
        <charset val="129"/>
      </rPr>
      <t>3)</t>
    </r>
    <r>
      <rPr>
        <sz val="11"/>
        <rFont val="바탕체"/>
        <family val="1"/>
        <charset val="129"/>
      </rPr>
      <t xml:space="preserve"> 
(천원)</t>
    </r>
    <phoneticPr fontId="2" type="noConversion"/>
  </si>
  <si>
    <t>전년이월량</t>
    <phoneticPr fontId="2" type="noConversion"/>
  </si>
  <si>
    <t>당해년발생량</t>
    <phoneticPr fontId="2" type="noConversion"/>
  </si>
  <si>
    <t>소음 및 
진동</t>
    <phoneticPr fontId="2" type="noConversion"/>
  </si>
  <si>
    <t>가구수 
(가구)</t>
    <phoneticPr fontId="2" type="noConversion"/>
  </si>
  <si>
    <t>권역내 비중(%)</t>
    <phoneticPr fontId="2" type="noConversion"/>
  </si>
  <si>
    <t>권역내 비중(%)</t>
    <phoneticPr fontId="2" type="noConversion"/>
  </si>
  <si>
    <t>자료: 대구통계연보, 경북통계연보</t>
    <phoneticPr fontId="2" type="noConversion"/>
  </si>
  <si>
    <t>양로시설</t>
  </si>
  <si>
    <t>노인공동생활가정</t>
  </si>
  <si>
    <t>노인복지주택</t>
  </si>
  <si>
    <t>입소인원 (명)</t>
    <phoneticPr fontId="2" type="noConversion"/>
  </si>
  <si>
    <t>정원</t>
    <phoneticPr fontId="2" type="noConversion"/>
  </si>
  <si>
    <t>현원</t>
    <phoneticPr fontId="2" type="noConversion"/>
  </si>
  <si>
    <t>시설수
(개)</t>
    <phoneticPr fontId="2" type="noConversion"/>
  </si>
  <si>
    <t>노인요양시설</t>
    <phoneticPr fontId="2" type="noConversion"/>
  </si>
  <si>
    <t>노인요양공동생활가정</t>
    <phoneticPr fontId="2" type="noConversion"/>
  </si>
  <si>
    <t>시설수 (개)</t>
    <phoneticPr fontId="2" type="noConversion"/>
  </si>
  <si>
    <t>방문요양서비스</t>
  </si>
  <si>
    <t>주·야간 보호시설</t>
    <phoneticPr fontId="2" type="noConversion"/>
  </si>
  <si>
    <t>단기보호서비스</t>
  </si>
  <si>
    <t>방문목욕서비스</t>
  </si>
  <si>
    <t>이용인원 (명)</t>
    <phoneticPr fontId="2" type="noConversion"/>
  </si>
  <si>
    <t>자료: 대구광역시 광업제조업조사 보고서, 경상북도 광업제조업조사 보고서</t>
    <phoneticPr fontId="2" type="noConversion"/>
  </si>
  <si>
    <t>기본통계</t>
    <phoneticPr fontId="2" type="noConversion"/>
  </si>
  <si>
    <t>자료: 대구광역시 주민등록인구통계, 경상북도 주민등록인구통계</t>
    <phoneticPr fontId="2" type="noConversion"/>
  </si>
  <si>
    <t>4. 세대 및 인구 현황</t>
    <phoneticPr fontId="2" type="noConversion"/>
  </si>
  <si>
    <t>21. 유통업체 현황</t>
    <phoneticPr fontId="2" type="noConversion"/>
  </si>
  <si>
    <t>19. 상수도 보급현황</t>
    <phoneticPr fontId="2" type="noConversion"/>
  </si>
  <si>
    <t>48. 관공서 및 주요기관 현황</t>
  </si>
  <si>
    <t>46. 예산결산 총괄</t>
  </si>
  <si>
    <t>45. 지방세 부담</t>
  </si>
  <si>
    <t>44. 문화재</t>
  </si>
  <si>
    <t>43. 공공도서관</t>
  </si>
  <si>
    <t>41. 폐기물 재활용률</t>
  </si>
  <si>
    <t>40. 쓰레기 수거</t>
  </si>
  <si>
    <t>39. 환경오염물질 배출사업장</t>
  </si>
  <si>
    <t>38. 장애인 등록현황</t>
  </si>
  <si>
    <t>37. 국민기초생활보장수급자</t>
  </si>
  <si>
    <t>36. 노인여가복지시설</t>
  </si>
  <si>
    <t>36-1. 노인주거복지시설</t>
  </si>
  <si>
    <t>36-2. 노인의료복지시설</t>
  </si>
  <si>
    <t>36-3. 재가노인 복지시설</t>
  </si>
  <si>
    <t>35. 국민연금 가입자</t>
  </si>
  <si>
    <t>34. 건강보험 적용인구</t>
  </si>
  <si>
    <t>33. 식품위생관계업소</t>
  </si>
  <si>
    <t>31. 의료기관 현황</t>
  </si>
  <si>
    <t>30. 관광사업체 등록</t>
  </si>
  <si>
    <t>28. 자동차 등록</t>
  </si>
  <si>
    <t>27. 도로</t>
  </si>
  <si>
    <t>26. 용도지역</t>
  </si>
  <si>
    <t>25. 건축허가</t>
  </si>
  <si>
    <t>24. 주택현황 및 보급률</t>
  </si>
  <si>
    <t>22. 수출입 통관실적</t>
  </si>
  <si>
    <t>16. 제조업 중분류별 사업체 수, 종사자 수</t>
  </si>
  <si>
    <t>14. 임 산 물 생 산 량</t>
  </si>
  <si>
    <t>13. 가 축 사 육</t>
  </si>
  <si>
    <t>2. 토지지목별 현황</t>
  </si>
  <si>
    <t>면적 (㎡)</t>
    <phoneticPr fontId="2" type="noConversion"/>
  </si>
  <si>
    <t>단위 : 건, 가구, ㎡, 천원, 명</t>
    <phoneticPr fontId="2" type="noConversion"/>
  </si>
  <si>
    <r>
      <t>47. 공무원 현황</t>
    </r>
    <r>
      <rPr>
        <sz val="18"/>
        <rFont val="바탕체"/>
        <family val="1"/>
        <charset val="129"/>
      </rPr>
      <t>(소방직 제외)</t>
    </r>
    <phoneticPr fontId="2" type="noConversion"/>
  </si>
  <si>
    <t>단위 : 백만원, 명, 원, 세대</t>
    <phoneticPr fontId="2" type="noConversion"/>
  </si>
  <si>
    <t>세대
(외국인세대
 제외)
(세대)</t>
    <phoneticPr fontId="2" type="noConversion"/>
  </si>
  <si>
    <t>인구
(외국인제외) (명)</t>
    <phoneticPr fontId="2" type="noConversion"/>
  </si>
  <si>
    <t>유형
문화재</t>
    <phoneticPr fontId="2" type="noConversion"/>
  </si>
  <si>
    <t>무형
문화재</t>
    <phoneticPr fontId="2" type="noConversion"/>
  </si>
  <si>
    <t>민속
문화재</t>
    <phoneticPr fontId="2" type="noConversion"/>
  </si>
  <si>
    <t>문화재
자료</t>
    <phoneticPr fontId="2" type="noConversion"/>
  </si>
  <si>
    <t>좌석수
(개)</t>
    <phoneticPr fontId="2" type="noConversion"/>
  </si>
  <si>
    <t>단위 : 개, 권, 종, 명, 천원</t>
    <phoneticPr fontId="2" type="noConversion"/>
  </si>
  <si>
    <t>42. 학교 현황</t>
    <phoneticPr fontId="2" type="noConversion"/>
  </si>
  <si>
    <t>단위 : 개, 명</t>
    <phoneticPr fontId="2" type="noConversion"/>
  </si>
  <si>
    <r>
      <t>학교수</t>
    </r>
    <r>
      <rPr>
        <vertAlign val="superscript"/>
        <sz val="11"/>
        <rFont val="바탕체"/>
        <family val="1"/>
        <charset val="129"/>
      </rPr>
      <t xml:space="preserve">1) 
</t>
    </r>
    <r>
      <rPr>
        <sz val="11"/>
        <rFont val="바탕체"/>
        <family val="1"/>
        <charset val="129"/>
      </rPr>
      <t>(개)</t>
    </r>
    <phoneticPr fontId="2" type="noConversion"/>
  </si>
  <si>
    <t>단위 : %, 톤</t>
    <phoneticPr fontId="2" type="noConversion"/>
  </si>
  <si>
    <t>사업장배출시설계폐기물(톤)</t>
    <phoneticPr fontId="2" type="noConversion"/>
  </si>
  <si>
    <t>면적 (㎢)</t>
    <phoneticPr fontId="2" type="noConversion"/>
  </si>
  <si>
    <t>단위 : 명, ㎢, %, 톤/일</t>
    <phoneticPr fontId="2" type="noConversion"/>
  </si>
  <si>
    <t>단위 : 명, 개</t>
    <phoneticPr fontId="2" type="noConversion"/>
  </si>
  <si>
    <r>
      <t>32. 의료기관종사 의료인력</t>
    </r>
    <r>
      <rPr>
        <b/>
        <vertAlign val="superscript"/>
        <sz val="18"/>
        <rFont val="바탕체"/>
        <family val="1"/>
        <charset val="129"/>
      </rPr>
      <t>1)</t>
    </r>
    <phoneticPr fontId="2" type="noConversion"/>
  </si>
  <si>
    <t>권역내 비중
(%)</t>
    <phoneticPr fontId="2" type="noConversion"/>
  </si>
  <si>
    <t>시설수 
(개소)</t>
    <phoneticPr fontId="2" type="noConversion"/>
  </si>
  <si>
    <t>시설수
(개소)</t>
    <phoneticPr fontId="2" type="noConversion"/>
  </si>
  <si>
    <t>시설수 
(개소)</t>
    <phoneticPr fontId="2" type="noConversion"/>
  </si>
  <si>
    <t>점포수
(개소)</t>
    <phoneticPr fontId="2" type="noConversion"/>
  </si>
  <si>
    <t>1일1인당 급수량 (ℓ)</t>
    <phoneticPr fontId="2" type="noConversion"/>
  </si>
  <si>
    <t>단위 : 명, %, ㎥/일, ℓ, 개</t>
    <phoneticPr fontId="2" type="noConversion"/>
  </si>
  <si>
    <t>단위: 개, 1000㎡, 명, 억원, 천불, %</t>
    <phoneticPr fontId="2" type="noConversion"/>
  </si>
  <si>
    <t>단위 : 개, 명, 백만원, %</t>
    <phoneticPr fontId="2" type="noConversion"/>
  </si>
  <si>
    <t>통수</t>
    <phoneticPr fontId="2" type="noConversion"/>
  </si>
  <si>
    <t>단위 : 개, 가구, 마리, 통</t>
    <phoneticPr fontId="2" type="noConversion"/>
  </si>
  <si>
    <t>단위 : 개소</t>
    <phoneticPr fontId="2" type="noConversion"/>
  </si>
  <si>
    <t>단위 : 명, %</t>
    <phoneticPr fontId="2" type="noConversion"/>
  </si>
  <si>
    <t>사업체수</t>
  </si>
  <si>
    <t>단위 : 개소, %</t>
    <phoneticPr fontId="2" type="noConversion"/>
  </si>
  <si>
    <t>단위 : 명, %, 인구 백명당</t>
    <phoneticPr fontId="2" type="noConversion"/>
  </si>
  <si>
    <t>단위 : 세대, 명, %</t>
    <phoneticPr fontId="2" type="noConversion"/>
  </si>
  <si>
    <t>자료: 대구통계연보, 경북통계연보
  주: 연평균 강수량은 1월 ~ 12월의 평균임</t>
    <phoneticPr fontId="2" type="noConversion"/>
  </si>
  <si>
    <t>년</t>
    <phoneticPr fontId="2" type="noConversion"/>
  </si>
  <si>
    <t>년</t>
    <phoneticPr fontId="2" type="noConversion"/>
  </si>
  <si>
    <t>1. 행정구역 현황</t>
    <phoneticPr fontId="2" type="noConversion"/>
  </si>
  <si>
    <t>3. 월별 강수량</t>
    <phoneticPr fontId="2" type="noConversion"/>
  </si>
  <si>
    <t>6-1. 인구 이동</t>
    <phoneticPr fontId="2" type="noConversion"/>
  </si>
  <si>
    <t xml:space="preserve"> 6. 인구 동향</t>
    <phoneticPr fontId="2" type="noConversion"/>
  </si>
  <si>
    <t>명승</t>
    <phoneticPr fontId="2" type="noConversion"/>
  </si>
  <si>
    <t>-</t>
    <phoneticPr fontId="2" type="noConversion"/>
  </si>
  <si>
    <t>유소년
부양비</t>
    <phoneticPr fontId="2" type="noConversion"/>
  </si>
  <si>
    <t>노년
부양비</t>
    <phoneticPr fontId="2" type="noConversion"/>
  </si>
  <si>
    <t>자료: 대구광역시 사업체조사보고서, 경상북도 사업체조사 보고서
  주: 표준산업분류 10차 기준, 2015~2019년은 조사기반, 2020~2021년은 등록기반 자료임</t>
    <phoneticPr fontId="2" type="noConversion"/>
  </si>
  <si>
    <t>2021p)</t>
    <phoneticPr fontId="2" type="noConversion"/>
  </si>
  <si>
    <t xml:space="preserve">자료: 대구광역시 지역내총생산, 경상북도 지역내총생산, 2021p)는 통계청, 지역소득 
  주: 대경권 1인당 지표는 최근(2022년 5월) 공표된 추계인구(통계청) 기준임  </t>
    <phoneticPr fontId="2" type="noConversion"/>
  </si>
  <si>
    <t>광업제조업</t>
    <phoneticPr fontId="2" type="noConversion"/>
  </si>
  <si>
    <t>총인구 (명)</t>
    <phoneticPr fontId="2" type="noConversion"/>
  </si>
  <si>
    <t>-</t>
  </si>
  <si>
    <t>-</t>
    <phoneticPr fontId="2" type="noConversion"/>
  </si>
  <si>
    <r>
      <t>등록문화재</t>
    </r>
    <r>
      <rPr>
        <b/>
        <vertAlign val="superscript"/>
        <sz val="11"/>
        <color theme="1"/>
        <rFont val="바탕체"/>
        <family val="1"/>
        <charset val="129"/>
      </rPr>
      <t>1)</t>
    </r>
    <phoneticPr fontId="2" type="noConversion"/>
  </si>
  <si>
    <r>
      <t>지방세</t>
    </r>
    <r>
      <rPr>
        <vertAlign val="superscript"/>
        <sz val="11"/>
        <color theme="1"/>
        <rFont val="바탕체"/>
        <family val="1"/>
        <charset val="129"/>
      </rPr>
      <t>1)</t>
    </r>
    <r>
      <rPr>
        <sz val="11"/>
        <color theme="1"/>
        <rFont val="바탕체"/>
        <family val="1"/>
        <charset val="129"/>
      </rPr>
      <t xml:space="preserve"> 
(백만원)</t>
    </r>
    <phoneticPr fontId="2" type="noConversion"/>
  </si>
  <si>
    <t>작성년도</t>
  </si>
  <si>
    <t xml:space="preserve">  8-1. 산업별 종사자수</t>
    <phoneticPr fontId="2" type="noConversion"/>
  </si>
  <si>
    <t xml:space="preserve">  9-1. 종사자규모별 종사자수</t>
    <phoneticPr fontId="2" type="noConversion"/>
  </si>
  <si>
    <t>년</t>
    <phoneticPr fontId="2" type="noConversion"/>
  </si>
  <si>
    <t>2015~2021</t>
  </si>
  <si>
    <t>2015~2021</t>
    <phoneticPr fontId="2" type="noConversion"/>
  </si>
  <si>
    <t>2015~2020</t>
    <phoneticPr fontId="2" type="noConversion"/>
  </si>
  <si>
    <t>순이동</t>
    <phoneticPr fontId="2" type="noConversion"/>
  </si>
  <si>
    <t>이동(경북
→대구)</t>
    <phoneticPr fontId="2" type="noConversion"/>
  </si>
  <si>
    <t>이동(대구
→경북)</t>
    <phoneticPr fontId="2" type="noConversion"/>
  </si>
  <si>
    <t>(±)734</t>
  </si>
  <si>
    <t>(±)3,072</t>
    <phoneticPr fontId="2" type="noConversion"/>
  </si>
  <si>
    <t>(±)1,939</t>
    <phoneticPr fontId="2" type="noConversion"/>
  </si>
  <si>
    <t>(±)2,483</t>
    <phoneticPr fontId="2" type="noConversion"/>
  </si>
  <si>
    <t>(±)2,499</t>
    <phoneticPr fontId="2" type="noConversion"/>
  </si>
  <si>
    <t>(±)6,904</t>
    <phoneticPr fontId="2" type="noConversion"/>
  </si>
  <si>
    <t>(±)9,072</t>
    <phoneticPr fontId="2" type="noConversion"/>
  </si>
  <si>
    <t>고령자가구(65세 이상 1인가구)</t>
    <phoneticPr fontId="2" type="noConversion"/>
  </si>
  <si>
    <t>독거노인
가구 비율</t>
    <phoneticPr fontId="2" type="noConversion"/>
  </si>
  <si>
    <t>7. 가구원수별 가구 (일반가구)</t>
    <phoneticPr fontId="2" type="noConversion"/>
  </si>
  <si>
    <t>전기,가스,
증기 및 공기
조절 공급업</t>
    <phoneticPr fontId="2" type="noConversion"/>
  </si>
  <si>
    <t>수도,하수 및 폐기물처리, 
원료재생업</t>
    <phoneticPr fontId="2" type="noConversion"/>
  </si>
  <si>
    <t>금융
및 보험업</t>
    <phoneticPr fontId="2" type="noConversion"/>
  </si>
  <si>
    <t>사업시설관리,
사업지원 및
임대서비스업</t>
    <phoneticPr fontId="2" type="noConversion"/>
  </si>
  <si>
    <t>예술스포츠 및
여가관련서비스업</t>
    <phoneticPr fontId="2" type="noConversion"/>
  </si>
  <si>
    <t>협회 및 단체,
수리 및 기타개인서비스업</t>
    <phoneticPr fontId="2" type="noConversion"/>
  </si>
  <si>
    <t>지역내
총생산</t>
    <phoneticPr fontId="2" type="noConversion"/>
  </si>
  <si>
    <t>민간소비
지출</t>
    <phoneticPr fontId="2" type="noConversion"/>
  </si>
  <si>
    <r>
      <t xml:space="preserve">농가수비율
</t>
    </r>
    <r>
      <rPr>
        <sz val="9"/>
        <rFont val="바탕체"/>
        <family val="1"/>
        <charset val="129"/>
      </rPr>
      <t>(일반가구 대비)</t>
    </r>
    <phoneticPr fontId="2" type="noConversion"/>
  </si>
  <si>
    <t>11. 농가 현황</t>
    <phoneticPr fontId="2" type="noConversion"/>
  </si>
  <si>
    <t>12. 작물 생산량</t>
    <phoneticPr fontId="2" type="noConversion"/>
  </si>
  <si>
    <t>주 요 지 표</t>
    <phoneticPr fontId="2" type="noConversion"/>
  </si>
  <si>
    <t>15. 제조업 주요지표</t>
    <phoneticPr fontId="2" type="noConversion"/>
  </si>
  <si>
    <t>17. 산업 및 농공단지 현황</t>
    <phoneticPr fontId="2" type="noConversion"/>
  </si>
  <si>
    <t>18. 가스 공급량</t>
    <phoneticPr fontId="2" type="noConversion"/>
  </si>
  <si>
    <t>판매소 수</t>
    <phoneticPr fontId="2" type="noConversion"/>
  </si>
  <si>
    <t>판매량
(1000㎡)</t>
    <phoneticPr fontId="2" type="noConversion"/>
  </si>
  <si>
    <t>도시가스(LNG)</t>
    <phoneticPr fontId="2" type="noConversion"/>
  </si>
  <si>
    <t>프로판(LPG)</t>
    <phoneticPr fontId="2" type="noConversion"/>
  </si>
  <si>
    <t>판매량
(t)</t>
    <phoneticPr fontId="2" type="noConversion"/>
  </si>
  <si>
    <t>부탄</t>
    <phoneticPr fontId="2" type="noConversion"/>
  </si>
  <si>
    <t>재가지원서비스 등</t>
    <phoneticPr fontId="2" type="noConversion"/>
  </si>
  <si>
    <t>-</t>
    <phoneticPr fontId="2" type="noConversion"/>
  </si>
  <si>
    <t>국가등록문화재</t>
    <phoneticPr fontId="2" type="noConversion"/>
  </si>
  <si>
    <t>50. 119 구급활동 실적</t>
    <phoneticPr fontId="2" type="noConversion"/>
  </si>
  <si>
    <t>49. 화재 발생</t>
    <phoneticPr fontId="2" type="noConversion"/>
  </si>
  <si>
    <r>
      <t>2020</t>
    </r>
    <r>
      <rPr>
        <vertAlign val="superscript"/>
        <sz val="11"/>
        <rFont val="바탕체"/>
        <family val="1"/>
        <charset val="129"/>
      </rPr>
      <t>1)</t>
    </r>
    <phoneticPr fontId="2" type="noConversion"/>
  </si>
  <si>
    <t xml:space="preserve"> 주: 대구시 2020년 자료는 미조사로 2019년 자료로 대체</t>
    <phoneticPr fontId="2" type="noConversion"/>
  </si>
  <si>
    <t>월/년</t>
    <phoneticPr fontId="2" type="noConversion"/>
  </si>
  <si>
    <t>1. 행정구역 현황</t>
    <phoneticPr fontId="2" type="noConversion"/>
  </si>
  <si>
    <t>2.  토지지목별 현황</t>
    <phoneticPr fontId="2" type="noConversion"/>
  </si>
  <si>
    <t>3.  월별 강수량</t>
    <phoneticPr fontId="2" type="noConversion"/>
  </si>
  <si>
    <t>4.  세대 및 인구 현황</t>
    <phoneticPr fontId="2" type="noConversion"/>
  </si>
  <si>
    <t>5.  연령별 인구</t>
    <phoneticPr fontId="2" type="noConversion"/>
  </si>
  <si>
    <t>6.  인구동향</t>
    <phoneticPr fontId="2" type="noConversion"/>
  </si>
  <si>
    <t>7. 가구원수별 가구</t>
    <phoneticPr fontId="2" type="noConversion"/>
  </si>
  <si>
    <t>8. 산업별 사업체수</t>
    <phoneticPr fontId="2" type="noConversion"/>
  </si>
  <si>
    <t>9. 종사자규모별 사업체수</t>
    <phoneticPr fontId="2" type="noConversion"/>
  </si>
  <si>
    <t>10. 지역소득(생산, 소득, 지출), 1인당</t>
    <phoneticPr fontId="2" type="noConversion"/>
  </si>
  <si>
    <t>11. 농가 현황</t>
    <phoneticPr fontId="2" type="noConversion"/>
  </si>
  <si>
    <t>13. 가축사육</t>
    <phoneticPr fontId="2" type="noConversion"/>
  </si>
  <si>
    <t>14. 임산물 생산량</t>
    <phoneticPr fontId="2" type="noConversion"/>
  </si>
  <si>
    <t>16. 제조업 중분류별 사업체수, 종사자수</t>
    <phoneticPr fontId="2" type="noConversion"/>
  </si>
  <si>
    <t>21. 유통업체 현황</t>
    <phoneticPr fontId="2" type="noConversion"/>
  </si>
  <si>
    <t>22. 수출입 통관실적</t>
    <phoneticPr fontId="2" type="noConversion"/>
  </si>
  <si>
    <t>24. 주택현황 및 보급률</t>
    <phoneticPr fontId="2" type="noConversion"/>
  </si>
  <si>
    <t>25. 건축허가</t>
    <phoneticPr fontId="2" type="noConversion"/>
  </si>
  <si>
    <t>26. 용도지역 현황</t>
    <phoneticPr fontId="2" type="noConversion"/>
  </si>
  <si>
    <t>27. 도로현황</t>
    <phoneticPr fontId="2" type="noConversion"/>
  </si>
  <si>
    <t>28. 자동차 등록</t>
    <phoneticPr fontId="2" type="noConversion"/>
  </si>
  <si>
    <t>30. 관광사업체 등록</t>
    <phoneticPr fontId="2" type="noConversion"/>
  </si>
  <si>
    <t>31. 의료기관 현황</t>
    <phoneticPr fontId="2" type="noConversion"/>
  </si>
  <si>
    <t>32. 의료인력 및 보건소인력</t>
    <phoneticPr fontId="2" type="noConversion"/>
  </si>
  <si>
    <t>33. 식품위생관계업소 현황</t>
    <phoneticPr fontId="2" type="noConversion"/>
  </si>
  <si>
    <t>34. 건강보험 적용인구</t>
    <phoneticPr fontId="2" type="noConversion"/>
  </si>
  <si>
    <t>35. 국민연금 가입자 현황</t>
    <phoneticPr fontId="2" type="noConversion"/>
  </si>
  <si>
    <t>36. 노인복지시설 현황</t>
    <phoneticPr fontId="2" type="noConversion"/>
  </si>
  <si>
    <t>37. 국민기초생활수급자 현황</t>
    <phoneticPr fontId="2" type="noConversion"/>
  </si>
  <si>
    <t>38. 장애인 등록현황</t>
    <phoneticPr fontId="2" type="noConversion"/>
  </si>
  <si>
    <t>39. 환경오염물질 배출사업장</t>
    <phoneticPr fontId="2" type="noConversion"/>
  </si>
  <si>
    <t>40. 쓰레기 수거</t>
    <phoneticPr fontId="2" type="noConversion"/>
  </si>
  <si>
    <t>41. 폐기물 재활용률</t>
    <phoneticPr fontId="2" type="noConversion"/>
  </si>
  <si>
    <t>42. 학교현황</t>
    <phoneticPr fontId="2" type="noConversion"/>
  </si>
  <si>
    <t>43. 공공도서관</t>
    <phoneticPr fontId="2" type="noConversion"/>
  </si>
  <si>
    <t>44. 문화재</t>
    <phoneticPr fontId="2" type="noConversion"/>
  </si>
  <si>
    <t>45. 지방세 부담</t>
    <phoneticPr fontId="2" type="noConversion"/>
  </si>
  <si>
    <t>46. 예산결산 현황</t>
    <phoneticPr fontId="2" type="noConversion"/>
  </si>
  <si>
    <t>47. 공무원 현황</t>
    <phoneticPr fontId="2" type="noConversion"/>
  </si>
  <si>
    <t>48. 관공서 및 주요기관 현황</t>
    <phoneticPr fontId="2" type="noConversion"/>
  </si>
  <si>
    <t>49. 화재 발생</t>
    <phoneticPr fontId="2" type="noConversion"/>
  </si>
  <si>
    <t xml:space="preserve">  주: 2020년부터 등록기반 자료</t>
    <phoneticPr fontId="2" type="noConversion"/>
  </si>
  <si>
    <t>20. 하수도 보급률</t>
    <phoneticPr fontId="2" type="noConversion"/>
  </si>
  <si>
    <t>대경권내 
비중(%)</t>
    <phoneticPr fontId="2" type="noConversion"/>
  </si>
  <si>
    <t>대경권내
 비중(%)</t>
    <phoneticPr fontId="2" type="noConversion"/>
  </si>
  <si>
    <t>급수량 
(㎥/일)</t>
    <phoneticPr fontId="2" type="noConversion"/>
  </si>
  <si>
    <t>-</t>
    <phoneticPr fontId="2" type="noConversion"/>
  </si>
  <si>
    <t>대구·경북 광역권통계 - 기초항목 50</t>
    <phoneticPr fontId="2" type="noConversion"/>
  </si>
  <si>
    <t xml:space="preserve">본 자료는 대구광역시와 경상북도가 지역균형발전을 뒷받침할 </t>
    <phoneticPr fontId="2" type="noConversion"/>
  </si>
  <si>
    <t xml:space="preserve">     </t>
    <phoneticPr fontId="2" type="noConversion"/>
  </si>
  <si>
    <t xml:space="preserve"> : 대구광역시 빅데이터과 (053-803-5433)</t>
    <phoneticPr fontId="2" type="noConversion"/>
  </si>
  <si>
    <t xml:space="preserve">   경상북도 빅데이터과 (054-880-2532)</t>
    <phoneticPr fontId="2" type="noConversion"/>
  </si>
  <si>
    <t>•</t>
    <phoneticPr fontId="2" type="noConversion"/>
  </si>
  <si>
    <t>자료 문의</t>
    <phoneticPr fontId="2" type="noConversion"/>
  </si>
  <si>
    <t>대구경북 광역권 전반에 대한 정보를 제공하고자 작성하였습니다.</t>
    <phoneticPr fontId="2" type="noConversion"/>
  </si>
  <si>
    <t>대구, 경북이 보유한 기본통계 중에서 가장 기초가 되는 50개 항목을 선정하고,</t>
    <phoneticPr fontId="2" type="noConversion"/>
  </si>
  <si>
    <t>통계에 대한 상세한 내용은 각 통계표의 출처(자료)를 참고하시기 바랍니다.</t>
    <phoneticPr fontId="2" type="noConversion"/>
  </si>
  <si>
    <t>각 통계항목을 통합하여 대경권 통계(2015년 ~ 2021년)로 수록하였습니다.</t>
    <phoneticPr fontId="2" type="noConversion"/>
  </si>
  <si>
    <r>
      <t>대구</t>
    </r>
    <r>
      <rPr>
        <b/>
        <sz val="20"/>
        <rFont val="맑은 고딕"/>
        <family val="3"/>
        <charset val="129"/>
      </rPr>
      <t>∙</t>
    </r>
    <r>
      <rPr>
        <b/>
        <sz val="20"/>
        <rFont val="돋움"/>
        <family val="3"/>
        <charset val="129"/>
      </rPr>
      <t>경북 광역권 통계 - 기초항목 50</t>
    </r>
    <phoneticPr fontId="2" type="noConversion"/>
  </si>
  <si>
    <t>단위 : 명</t>
    <phoneticPr fontId="2" type="noConversion"/>
  </si>
  <si>
    <t>조출생률
(인구 천명당 명)</t>
    <phoneticPr fontId="2" type="noConversion"/>
  </si>
  <si>
    <t>1,175,632</t>
  </si>
  <si>
    <t>조사망률
(인구 천명당 명)</t>
    <phoneticPr fontId="2" type="noConversion"/>
  </si>
  <si>
    <t>조혼인율
(인구 천명당 건)</t>
    <phoneticPr fontId="2" type="noConversion"/>
  </si>
  <si>
    <t xml:space="preserve">  주: 1), 2) 한국인을 대상으로 함</t>
    <phoneticPr fontId="2" type="noConversion"/>
  </si>
  <si>
    <t>단위: 가구, 명, %</t>
    <phoneticPr fontId="2" type="noConversion"/>
  </si>
  <si>
    <r>
      <t>외국인관광도시 민박업</t>
    </r>
    <r>
      <rPr>
        <vertAlign val="superscript"/>
        <sz val="11"/>
        <color theme="1"/>
        <rFont val="바탕체"/>
        <family val="1"/>
        <charset val="129"/>
      </rPr>
      <t>2)</t>
    </r>
    <phoneticPr fontId="2" type="noConversion"/>
  </si>
  <si>
    <t>29. 영업용자동차 여객수송</t>
    <phoneticPr fontId="2" type="noConversion"/>
  </si>
  <si>
    <t>29. 영업용자동차 여객수송</t>
    <phoneticPr fontId="2" type="noConversion"/>
  </si>
  <si>
    <t>택시</t>
    <phoneticPr fontId="2" type="noConversion"/>
  </si>
  <si>
    <t>전세</t>
    <phoneticPr fontId="2" type="noConversion"/>
  </si>
  <si>
    <t>등록대수</t>
  </si>
  <si>
    <t>등록대수</t>
    <phoneticPr fontId="2" type="noConversion"/>
  </si>
  <si>
    <t>수송인원</t>
  </si>
  <si>
    <t>수송인원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</si>
</sst>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2" formatCode="_-&quot;₩&quot;* #,##0_-;\-&quot;₩&quot;* #,##0_-;_-&quot;₩&quot;* &quot;-&quot;_-;_-@_-"/>
    <numFmt numFmtId="41" formatCode="_-* #,##0_-;\-* #,##0_-;_-* &quot;-&quot;_-;_-@_-"/>
    <numFmt numFmtId="176" formatCode="0.0"/>
    <numFmt numFmtId="177" formatCode="#,##0.0"/>
    <numFmt numFmtId="178" formatCode="#,##0_ "/>
    <numFmt numFmtId="179" formatCode="_-* #,##0.0_-;\-* #,##0.0_-;_-* &quot;-&quot;_-;_-@_-"/>
    <numFmt numFmtId="180" formatCode="#,##0.0_ "/>
    <numFmt numFmtId="181" formatCode="0.0_);[Red]\(0.0\)"/>
    <numFmt numFmtId="182" formatCode="_-* #,##0.0_-;\-* #,##0.0_-;_-* &quot;-&quot;?_-;_-@_-"/>
    <numFmt numFmtId="183" formatCode="_-* #,##0.00_-;\-* #,##0.00_-;_-* &quot;-&quot;_-;_-@_-"/>
    <numFmt numFmtId="184" formatCode="_ * #,##0_ ;_ * \-#,##0_ ;_ * &quot;-&quot;_ ;_ @_ "/>
    <numFmt numFmtId="185" formatCode="#,##0_);[Red]\(#,##0\)"/>
    <numFmt numFmtId="186" formatCode="_-* #,##0_-;\-* #,##0_-;_-* &quot;-&quot;??_-;_-@_-"/>
    <numFmt numFmtId="187" formatCode="0.0_ "/>
    <numFmt numFmtId="188" formatCode="0_);[Red]\(0\)"/>
  </numFmts>
  <fonts count="7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b/>
      <sz val="16"/>
      <name val="바탕체"/>
      <family val="1"/>
      <charset val="129"/>
    </font>
    <font>
      <sz val="10"/>
      <name val="바탕체"/>
      <family val="1"/>
      <charset val="129"/>
    </font>
    <font>
      <u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0"/>
      <name val="바탕"/>
      <family val="1"/>
      <charset val="129"/>
    </font>
    <font>
      <sz val="10"/>
      <name val="돋움"/>
      <family val="3"/>
      <charset val="129"/>
    </font>
    <font>
      <sz val="16"/>
      <name val="바탕체"/>
      <family val="1"/>
      <charset val="129"/>
    </font>
    <font>
      <b/>
      <sz val="18"/>
      <name val="바탕체"/>
      <family val="1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b/>
      <sz val="11"/>
      <name val="바탕체"/>
      <family val="1"/>
      <charset val="129"/>
    </font>
    <font>
      <vertAlign val="superscript"/>
      <sz val="11"/>
      <name val="바탕체"/>
      <family val="1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name val="바탕체"/>
      <family val="1"/>
      <charset val="129"/>
    </font>
    <font>
      <b/>
      <sz val="16"/>
      <color indexed="8"/>
      <name val="바탕체"/>
      <family val="1"/>
      <charset val="129"/>
    </font>
    <font>
      <b/>
      <sz val="9"/>
      <name val="바탕체"/>
      <family val="1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HY중고딕"/>
      <family val="1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vertAlign val="superscript"/>
      <sz val="10"/>
      <name val="바탕체"/>
      <family val="1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vertAlign val="superscript"/>
      <sz val="11"/>
      <name val="바탕체"/>
      <family val="1"/>
      <charset val="129"/>
    </font>
    <font>
      <b/>
      <sz val="9"/>
      <color indexed="81"/>
      <name val="돋움"/>
      <family val="3"/>
      <charset val="129"/>
    </font>
    <font>
      <sz val="9"/>
      <color indexed="10"/>
      <name val="돋움"/>
      <family val="3"/>
      <charset val="129"/>
    </font>
    <font>
      <sz val="9"/>
      <color indexed="10"/>
      <name val="맑은 고딕"/>
      <family val="3"/>
      <charset val="129"/>
    </font>
    <font>
      <sz val="9"/>
      <color indexed="12"/>
      <name val="맑은 고딕"/>
      <family val="3"/>
      <charset val="129"/>
    </font>
    <font>
      <sz val="11"/>
      <color indexed="10"/>
      <name val="바탕체"/>
      <family val="1"/>
      <charset val="129"/>
    </font>
    <font>
      <sz val="11"/>
      <color indexed="8"/>
      <name val="바탕체"/>
      <family val="1"/>
      <charset val="129"/>
    </font>
    <font>
      <vertAlign val="superscript"/>
      <sz val="11"/>
      <color indexed="8"/>
      <name val="바탕체"/>
      <family val="1"/>
      <charset val="129"/>
    </font>
    <font>
      <sz val="10"/>
      <color indexed="8"/>
      <name val="바탕체"/>
      <family val="1"/>
      <charset val="129"/>
    </font>
    <font>
      <b/>
      <sz val="9"/>
      <color indexed="81"/>
      <name val="굴림"/>
      <family val="3"/>
      <charset val="129"/>
    </font>
    <font>
      <b/>
      <sz val="10"/>
      <name val="바탕체"/>
      <family val="1"/>
      <charset val="129"/>
    </font>
    <font>
      <sz val="10"/>
      <color rgb="FFFF0000"/>
      <name val="바탕체"/>
      <family val="1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바탕체"/>
      <family val="1"/>
      <charset val="129"/>
    </font>
    <font>
      <b/>
      <vertAlign val="superscript"/>
      <sz val="18"/>
      <name val="바탕체"/>
      <family val="1"/>
      <charset val="129"/>
    </font>
    <font>
      <b/>
      <sz val="18"/>
      <color indexed="8"/>
      <name val="바탕체"/>
      <family val="1"/>
      <charset val="129"/>
    </font>
    <font>
      <b/>
      <sz val="18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sz val="18"/>
      <name val="바탕체"/>
      <family val="1"/>
      <charset val="129"/>
    </font>
    <font>
      <sz val="11"/>
      <color indexed="8"/>
      <name val="맑은 고딕"/>
      <family val="2"/>
      <scheme val="minor"/>
    </font>
    <font>
      <sz val="10"/>
      <color theme="1"/>
      <name val="바탕체"/>
      <family val="1"/>
      <charset val="129"/>
    </font>
    <font>
      <sz val="11"/>
      <color theme="1"/>
      <name val="바탕체"/>
      <family val="1"/>
      <charset val="129"/>
    </font>
    <font>
      <b/>
      <sz val="10"/>
      <color theme="1"/>
      <name val="바탕체"/>
      <family val="1"/>
      <charset val="129"/>
    </font>
    <font>
      <b/>
      <sz val="11"/>
      <color theme="1"/>
      <name val="바탕체"/>
      <family val="1"/>
      <charset val="129"/>
    </font>
    <font>
      <b/>
      <vertAlign val="superscript"/>
      <sz val="11"/>
      <color theme="1"/>
      <name val="바탕체"/>
      <family val="1"/>
      <charset val="129"/>
    </font>
    <font>
      <vertAlign val="superscript"/>
      <sz val="11"/>
      <color theme="1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맑은 고딕"/>
      <family val="3"/>
      <charset val="129"/>
    </font>
    <font>
      <sz val="9.5"/>
      <color theme="1"/>
      <name val="맑은 고딕"/>
      <family val="3"/>
      <charset val="129"/>
    </font>
    <font>
      <sz val="10.5"/>
      <color rgb="FF000000"/>
      <name val="맑은 고딕"/>
      <family val="3"/>
      <charset val="129"/>
    </font>
    <font>
      <b/>
      <sz val="10.5"/>
      <color rgb="FF000000"/>
      <name val="HY중고딕"/>
      <family val="1"/>
      <charset val="129"/>
    </font>
    <font>
      <sz val="10.5"/>
      <color theme="1"/>
      <name val="맑은 고딕"/>
      <family val="3"/>
      <charset val="129"/>
    </font>
    <font>
      <sz val="10.5"/>
      <color rgb="FF000000"/>
      <name val="돋움"/>
      <family val="3"/>
      <charset val="129"/>
    </font>
    <font>
      <sz val="9"/>
      <color theme="1"/>
      <name val="바탕체"/>
      <family val="1"/>
      <charset val="129"/>
    </font>
    <font>
      <sz val="10.5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돋움"/>
      <family val="3"/>
      <charset val="129"/>
    </font>
    <font>
      <sz val="6"/>
      <color rgb="FF008000"/>
      <name val="돋움"/>
      <family val="3"/>
      <charset val="129"/>
    </font>
    <font>
      <sz val="14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9">
    <xf numFmtId="0" fontId="0" fillId="0" borderId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/>
    <xf numFmtId="184" fontId="12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51" fillId="0" borderId="0">
      <alignment vertical="center"/>
    </xf>
  </cellStyleXfs>
  <cellXfs count="754">
    <xf numFmtId="0" fontId="0" fillId="0" borderId="0" xfId="0"/>
    <xf numFmtId="178" fontId="4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1" fontId="3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/>
    </xf>
    <xf numFmtId="178" fontId="5" fillId="0" borderId="0" xfId="0" applyNumberFormat="1" applyFont="1" applyFill="1"/>
    <xf numFmtId="0" fontId="5" fillId="0" borderId="2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Fill="1"/>
    <xf numFmtId="0" fontId="5" fillId="0" borderId="0" xfId="0" applyFont="1" applyFill="1"/>
    <xf numFmtId="0" fontId="9" fillId="0" borderId="0" xfId="0" applyFont="1" applyFill="1"/>
    <xf numFmtId="178" fontId="10" fillId="0" borderId="0" xfId="0" applyNumberFormat="1" applyFont="1" applyFill="1" applyAlignment="1">
      <alignment horizontal="center" vertical="center"/>
    </xf>
    <xf numFmtId="41" fontId="3" fillId="0" borderId="0" xfId="0" applyNumberFormat="1" applyFont="1" applyFill="1" applyAlignment="1">
      <alignment horizontal="right"/>
    </xf>
    <xf numFmtId="185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/>
    <xf numFmtId="180" fontId="0" fillId="0" borderId="0" xfId="0" applyNumberFormat="1" applyFont="1" applyFill="1"/>
    <xf numFmtId="0" fontId="0" fillId="0" borderId="0" xfId="0" applyFont="1" applyFill="1"/>
    <xf numFmtId="177" fontId="5" fillId="0" borderId="0" xfId="6" applyNumberFormat="1" applyFont="1" applyBorder="1" applyAlignment="1">
      <alignment vertical="center"/>
    </xf>
    <xf numFmtId="0" fontId="0" fillId="0" borderId="0" xfId="0" applyFont="1" applyFill="1" applyAlignment="1">
      <alignment horizontal="left"/>
    </xf>
    <xf numFmtId="182" fontId="0" fillId="0" borderId="0" xfId="0" applyNumberFormat="1" applyFont="1" applyFill="1" applyBorder="1" applyAlignment="1">
      <alignment horizontal="center" vertical="center"/>
    </xf>
    <xf numFmtId="182" fontId="0" fillId="0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/>
    <xf numFmtId="41" fontId="7" fillId="0" borderId="0" xfId="2" applyFont="1" applyFill="1"/>
    <xf numFmtId="41" fontId="3" fillId="0" borderId="0" xfId="2" applyFont="1" applyFill="1"/>
    <xf numFmtId="41" fontId="3" fillId="0" borderId="0" xfId="2" applyFont="1" applyFill="1" applyAlignment="1">
      <alignment horizontal="left"/>
    </xf>
    <xf numFmtId="0" fontId="7" fillId="0" borderId="7" xfId="0" applyFont="1" applyFill="1" applyBorder="1"/>
    <xf numFmtId="41" fontId="3" fillId="0" borderId="1" xfId="2" applyFont="1" applyFill="1" applyBorder="1" applyAlignment="1">
      <alignment horizontal="right" vertical="center" wrapText="1"/>
    </xf>
    <xf numFmtId="41" fontId="3" fillId="0" borderId="14" xfId="2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41" fontId="7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center"/>
    </xf>
    <xf numFmtId="41" fontId="3" fillId="0" borderId="1" xfId="2" applyFont="1" applyFill="1" applyBorder="1" applyAlignment="1">
      <alignment horizontal="center" vertical="center" wrapText="1"/>
    </xf>
    <xf numFmtId="179" fontId="7" fillId="0" borderId="0" xfId="2" applyNumberFormat="1" applyFont="1" applyFill="1"/>
    <xf numFmtId="179" fontId="3" fillId="0" borderId="0" xfId="2" applyNumberFormat="1" applyFont="1" applyFill="1"/>
    <xf numFmtId="179" fontId="3" fillId="0" borderId="14" xfId="2" applyNumberFormat="1" applyFont="1" applyFill="1" applyBorder="1" applyAlignment="1">
      <alignment horizontal="center" vertical="center" wrapText="1"/>
    </xf>
    <xf numFmtId="179" fontId="3" fillId="0" borderId="15" xfId="2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21" fillId="2" borderId="31" xfId="0" applyFont="1" applyFill="1" applyBorder="1" applyAlignment="1">
      <alignment horizontal="center" vertical="center" wrapText="1"/>
    </xf>
    <xf numFmtId="0" fontId="22" fillId="2" borderId="32" xfId="0" applyFont="1" applyFill="1" applyBorder="1" applyAlignment="1">
      <alignment horizontal="center" vertical="center" wrapText="1"/>
    </xf>
    <xf numFmtId="0" fontId="22" fillId="2" borderId="31" xfId="0" applyFont="1" applyFill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0" fontId="23" fillId="0" borderId="37" xfId="0" applyFont="1" applyBorder="1" applyAlignment="1">
      <alignment horizontal="justify" vertical="center" wrapText="1"/>
    </xf>
    <xf numFmtId="0" fontId="6" fillId="0" borderId="0" xfId="7" applyAlignment="1" applyProtection="1">
      <alignment horizontal="center" vertical="center"/>
    </xf>
    <xf numFmtId="0" fontId="5" fillId="0" borderId="0" xfId="0" applyFont="1" applyFill="1" applyBorder="1" applyAlignment="1">
      <alignment horizontal="left"/>
    </xf>
    <xf numFmtId="178" fontId="5" fillId="0" borderId="0" xfId="0" applyNumberFormat="1" applyFont="1" applyFill="1" applyBorder="1"/>
    <xf numFmtId="0" fontId="8" fillId="0" borderId="0" xfId="0" applyFont="1" applyFill="1" applyBorder="1" applyAlignment="1">
      <alignment horizontal="left"/>
    </xf>
    <xf numFmtId="0" fontId="9" fillId="0" borderId="0" xfId="0" applyFont="1" applyFill="1" applyBorder="1"/>
    <xf numFmtId="0" fontId="18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41" fontId="7" fillId="0" borderId="0" xfId="2" applyFont="1" applyFill="1" applyAlignment="1">
      <alignment horizontal="center" vertical="center" wrapText="1"/>
    </xf>
    <xf numFmtId="41" fontId="3" fillId="0" borderId="10" xfId="2" applyFont="1" applyFill="1" applyBorder="1" applyAlignment="1">
      <alignment horizontal="center" vertical="center" wrapText="1"/>
    </xf>
    <xf numFmtId="41" fontId="3" fillId="0" borderId="6" xfId="2" applyFont="1" applyFill="1" applyBorder="1" applyAlignment="1">
      <alignment horizontal="center" vertical="center" wrapText="1"/>
    </xf>
    <xf numFmtId="41" fontId="3" fillId="0" borderId="0" xfId="2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178" fontId="3" fillId="0" borderId="0" xfId="0" applyNumberFormat="1" applyFont="1" applyFill="1" applyBorder="1" applyAlignment="1">
      <alignment horizontal="right" vertical="center"/>
    </xf>
    <xf numFmtId="180" fontId="3" fillId="0" borderId="0" xfId="0" applyNumberFormat="1" applyFont="1" applyFill="1" applyBorder="1" applyAlignment="1">
      <alignment horizontal="right" vertical="center"/>
    </xf>
    <xf numFmtId="41" fontId="3" fillId="0" borderId="0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Border="1" applyAlignment="1">
      <alignment horizontal="right" vertical="center"/>
    </xf>
    <xf numFmtId="178" fontId="14" fillId="0" borderId="0" xfId="0" applyNumberFormat="1" applyFont="1" applyFill="1" applyBorder="1" applyAlignment="1">
      <alignment horizontal="right" vertical="center"/>
    </xf>
    <xf numFmtId="180" fontId="14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178" fontId="5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fill" vertical="center"/>
    </xf>
    <xf numFmtId="0" fontId="9" fillId="0" borderId="1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fill" vertical="center"/>
    </xf>
    <xf numFmtId="179" fontId="14" fillId="0" borderId="0" xfId="0" applyNumberFormat="1" applyFont="1" applyFill="1" applyBorder="1" applyAlignment="1">
      <alignment horizontal="right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0" applyNumberFormat="1" applyFont="1" applyFill="1" applyBorder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178" fontId="20" fillId="0" borderId="0" xfId="0" applyNumberFormat="1" applyFont="1" applyFill="1" applyBorder="1" applyAlignment="1">
      <alignment horizontal="right" vertical="center"/>
    </xf>
    <xf numFmtId="180" fontId="20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/>
    </xf>
    <xf numFmtId="41" fontId="18" fillId="0" borderId="0" xfId="0" applyNumberFormat="1" applyFont="1" applyFill="1" applyBorder="1" applyAlignment="1">
      <alignment horizontal="right" vertical="center"/>
    </xf>
    <xf numFmtId="179" fontId="18" fillId="0" borderId="0" xfId="0" applyNumberFormat="1" applyFont="1" applyFill="1" applyBorder="1" applyAlignment="1">
      <alignment horizontal="right" vertical="center"/>
    </xf>
    <xf numFmtId="179" fontId="20" fillId="0" borderId="0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Alignment="1">
      <alignment vertical="center"/>
    </xf>
    <xf numFmtId="181" fontId="18" fillId="0" borderId="0" xfId="0" applyNumberFormat="1" applyFont="1" applyFill="1" applyBorder="1" applyAlignment="1">
      <alignment horizontal="right" vertical="center"/>
    </xf>
    <xf numFmtId="2" fontId="5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41" fontId="3" fillId="0" borderId="6" xfId="2" applyFont="1" applyFill="1" applyBorder="1" applyAlignment="1">
      <alignment horizontal="left" vertical="center" wrapText="1"/>
    </xf>
    <xf numFmtId="176" fontId="3" fillId="0" borderId="0" xfId="0" applyNumberFormat="1" applyFont="1" applyFill="1" applyAlignment="1">
      <alignment vertical="center"/>
    </xf>
    <xf numFmtId="183" fontId="5" fillId="0" borderId="0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Alignment="1">
      <alignment vertical="center"/>
    </xf>
    <xf numFmtId="178" fontId="5" fillId="0" borderId="0" xfId="0" applyNumberFormat="1" applyFont="1" applyFill="1" applyBorder="1" applyAlignment="1">
      <alignment horizontal="right" vertical="center"/>
    </xf>
    <xf numFmtId="0" fontId="6" fillId="0" borderId="0" xfId="7" applyFill="1" applyAlignment="1" applyProtection="1">
      <alignment horizontal="left" vertical="center"/>
    </xf>
    <xf numFmtId="41" fontId="5" fillId="0" borderId="0" xfId="0" applyNumberFormat="1" applyFont="1" applyFill="1" applyAlignment="1">
      <alignment horizontal="left"/>
    </xf>
    <xf numFmtId="178" fontId="3" fillId="0" borderId="0" xfId="0" applyNumberFormat="1" applyFont="1" applyFill="1"/>
    <xf numFmtId="41" fontId="6" fillId="0" borderId="0" xfId="7" applyNumberFormat="1" applyAlignment="1" applyProtection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shrinkToFit="1"/>
    </xf>
    <xf numFmtId="41" fontId="7" fillId="0" borderId="0" xfId="2" applyFont="1" applyFill="1" applyBorder="1"/>
    <xf numFmtId="41" fontId="3" fillId="0" borderId="14" xfId="2" applyFont="1" applyFill="1" applyBorder="1" applyAlignment="1">
      <alignment vertical="center" wrapText="1"/>
    </xf>
    <xf numFmtId="41" fontId="3" fillId="0" borderId="15" xfId="2" applyFont="1" applyFill="1" applyBorder="1" applyAlignment="1">
      <alignment horizontal="center" vertical="center" wrapText="1"/>
    </xf>
    <xf numFmtId="41" fontId="3" fillId="0" borderId="19" xfId="2" applyFont="1" applyFill="1" applyBorder="1" applyAlignment="1">
      <alignment vertical="center" wrapText="1"/>
    </xf>
    <xf numFmtId="179" fontId="3" fillId="0" borderId="0" xfId="2" applyNumberFormat="1" applyFont="1" applyFill="1" applyBorder="1" applyAlignment="1">
      <alignment horizontal="center" vertical="center" wrapText="1"/>
    </xf>
    <xf numFmtId="41" fontId="3" fillId="0" borderId="23" xfId="2" applyFont="1" applyFill="1" applyBorder="1" applyAlignment="1">
      <alignment vertical="center" wrapText="1"/>
    </xf>
    <xf numFmtId="41" fontId="3" fillId="0" borderId="5" xfId="2" applyFont="1" applyFill="1" applyBorder="1" applyAlignment="1">
      <alignment vertical="center" wrapText="1"/>
    </xf>
    <xf numFmtId="179" fontId="3" fillId="0" borderId="4" xfId="2" applyNumberFormat="1" applyFont="1" applyFill="1" applyBorder="1" applyAlignment="1">
      <alignment horizontal="center" vertical="center" wrapText="1"/>
    </xf>
    <xf numFmtId="179" fontId="3" fillId="0" borderId="5" xfId="2" applyNumberFormat="1" applyFont="1" applyFill="1" applyBorder="1" applyAlignment="1">
      <alignment horizontal="center" vertical="center" wrapText="1"/>
    </xf>
    <xf numFmtId="3" fontId="3" fillId="0" borderId="5" xfId="2" applyNumberFormat="1" applyFont="1" applyFill="1" applyBorder="1" applyAlignment="1">
      <alignment horizontal="center" vertical="center" wrapText="1"/>
    </xf>
    <xf numFmtId="41" fontId="7" fillId="0" borderId="0" xfId="2" applyFont="1" applyFill="1" applyAlignment="1">
      <alignment vertical="top"/>
    </xf>
    <xf numFmtId="41" fontId="3" fillId="0" borderId="15" xfId="2" applyFont="1" applyFill="1" applyBorder="1" applyAlignment="1">
      <alignment horizontal="center" vertical="center" shrinkToFit="1"/>
    </xf>
    <xf numFmtId="0" fontId="3" fillId="0" borderId="1" xfId="2" applyNumberFormat="1" applyFont="1" applyFill="1" applyBorder="1" applyAlignment="1">
      <alignment horizontal="center" vertical="center" wrapText="1"/>
    </xf>
    <xf numFmtId="0" fontId="3" fillId="0" borderId="15" xfId="2" applyNumberFormat="1" applyFont="1" applyFill="1" applyBorder="1" applyAlignment="1">
      <alignment horizontal="center" vertical="center" shrinkToFit="1"/>
    </xf>
    <xf numFmtId="0" fontId="3" fillId="0" borderId="15" xfId="2" applyNumberFormat="1" applyFont="1" applyFill="1" applyBorder="1" applyAlignment="1">
      <alignment horizontal="center" vertical="center" wrapText="1"/>
    </xf>
    <xf numFmtId="0" fontId="3" fillId="0" borderId="14" xfId="2" applyNumberFormat="1" applyFont="1" applyFill="1" applyBorder="1" applyAlignment="1">
      <alignment horizontal="center" vertical="center" wrapText="1"/>
    </xf>
    <xf numFmtId="41" fontId="3" fillId="0" borderId="1" xfId="2" applyFont="1" applyFill="1" applyBorder="1" applyAlignment="1">
      <alignment horizontal="center" vertical="center" wrapText="1" shrinkToFit="1"/>
    </xf>
    <xf numFmtId="179" fontId="3" fillId="0" borderId="1" xfId="2" applyNumberFormat="1" applyFont="1" applyFill="1" applyBorder="1" applyAlignment="1">
      <alignment vertical="center" wrapText="1"/>
    </xf>
    <xf numFmtId="41" fontId="7" fillId="0" borderId="0" xfId="2" applyFont="1" applyFill="1" applyAlignment="1">
      <alignment wrapText="1"/>
    </xf>
    <xf numFmtId="41" fontId="7" fillId="0" borderId="0" xfId="2" applyFont="1" applyFill="1" applyAlignment="1">
      <alignment vertical="center"/>
    </xf>
    <xf numFmtId="179" fontId="3" fillId="0" borderId="3" xfId="2" applyNumberFormat="1" applyFont="1" applyFill="1" applyBorder="1" applyAlignment="1">
      <alignment horizontal="center" vertical="center" wrapText="1"/>
    </xf>
    <xf numFmtId="41" fontId="7" fillId="0" borderId="0" xfId="2" applyFont="1" applyFill="1" applyAlignment="1">
      <alignment horizontal="center"/>
    </xf>
    <xf numFmtId="41" fontId="3" fillId="0" borderId="1" xfId="2" applyFont="1" applyFill="1" applyBorder="1" applyAlignment="1">
      <alignment vertical="center" wrapText="1"/>
    </xf>
    <xf numFmtId="41" fontId="7" fillId="0" borderId="0" xfId="2" applyFont="1" applyFill="1" applyAlignment="1">
      <alignment horizontal="center" vertical="center"/>
    </xf>
    <xf numFmtId="41" fontId="7" fillId="0" borderId="0" xfId="2" applyFont="1" applyFill="1" applyBorder="1" applyAlignment="1">
      <alignment horizontal="center" vertical="center" wrapText="1"/>
    </xf>
    <xf numFmtId="41" fontId="3" fillId="0" borderId="6" xfId="2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vertical="center" wrapText="1"/>
    </xf>
    <xf numFmtId="178" fontId="42" fillId="0" borderId="0" xfId="0" applyNumberFormat="1" applyFont="1" applyFill="1" applyBorder="1" applyAlignment="1">
      <alignment horizontal="right" vertical="center"/>
    </xf>
    <xf numFmtId="0" fontId="9" fillId="0" borderId="0" xfId="0" applyFont="1"/>
    <xf numFmtId="41" fontId="43" fillId="0" borderId="0" xfId="0" applyNumberFormat="1" applyFont="1" applyFill="1" applyBorder="1" applyAlignment="1">
      <alignment horizontal="right" vertical="center"/>
    </xf>
    <xf numFmtId="0" fontId="44" fillId="0" borderId="0" xfId="0" applyFont="1"/>
    <xf numFmtId="178" fontId="45" fillId="0" borderId="0" xfId="0" applyNumberFormat="1" applyFont="1" applyFill="1" applyBorder="1" applyAlignment="1">
      <alignment horizontal="right" vertical="center"/>
    </xf>
    <xf numFmtId="41" fontId="3" fillId="0" borderId="23" xfId="2" applyFont="1" applyFill="1" applyBorder="1" applyAlignment="1">
      <alignment horizontal="center" vertical="center" wrapText="1"/>
    </xf>
    <xf numFmtId="41" fontId="3" fillId="0" borderId="6" xfId="2" applyFont="1" applyFill="1" applyBorder="1" applyAlignment="1">
      <alignment horizontal="center" vertical="center"/>
    </xf>
    <xf numFmtId="41" fontId="3" fillId="0" borderId="1" xfId="2" applyFont="1" applyFill="1" applyBorder="1" applyAlignment="1">
      <alignment horizontal="center" vertical="center" wrapText="1"/>
    </xf>
    <xf numFmtId="41" fontId="3" fillId="0" borderId="7" xfId="2" applyFont="1" applyFill="1" applyBorder="1" applyAlignment="1">
      <alignment horizontal="center" vertical="center" wrapText="1"/>
    </xf>
    <xf numFmtId="179" fontId="3" fillId="0" borderId="14" xfId="2" applyNumberFormat="1" applyFont="1" applyFill="1" applyBorder="1" applyAlignment="1">
      <alignment horizontal="center" vertical="center" wrapText="1"/>
    </xf>
    <xf numFmtId="41" fontId="5" fillId="0" borderId="1" xfId="2" applyFont="1" applyFill="1" applyBorder="1" applyAlignment="1">
      <alignment horizontal="center" vertical="center" wrapText="1"/>
    </xf>
    <xf numFmtId="41" fontId="3" fillId="0" borderId="21" xfId="2" applyFont="1" applyFill="1" applyBorder="1" applyAlignment="1">
      <alignment horizontal="center" vertical="center" wrapText="1"/>
    </xf>
    <xf numFmtId="41" fontId="3" fillId="0" borderId="14" xfId="2" applyFont="1" applyFill="1" applyBorder="1" applyAlignment="1">
      <alignment horizontal="center" vertical="center" wrapText="1"/>
    </xf>
    <xf numFmtId="179" fontId="42" fillId="0" borderId="0" xfId="0" applyNumberFormat="1" applyFont="1" applyFill="1" applyBorder="1" applyAlignment="1">
      <alignment horizontal="right" vertical="center"/>
    </xf>
    <xf numFmtId="41" fontId="5" fillId="0" borderId="14" xfId="2" applyFont="1" applyFill="1" applyBorder="1" applyAlignment="1">
      <alignment horizontal="center" vertical="center" wrapText="1"/>
    </xf>
    <xf numFmtId="41" fontId="18" fillId="0" borderId="14" xfId="2" applyFont="1" applyFill="1" applyBorder="1" applyAlignment="1">
      <alignment vertical="center" wrapText="1"/>
    </xf>
    <xf numFmtId="3" fontId="5" fillId="0" borderId="14" xfId="2" applyNumberFormat="1" applyFont="1" applyFill="1" applyBorder="1" applyAlignment="1">
      <alignment horizontal="center" vertical="center" wrapText="1"/>
    </xf>
    <xf numFmtId="41" fontId="5" fillId="0" borderId="15" xfId="2" applyFont="1" applyFill="1" applyBorder="1" applyAlignment="1">
      <alignment vertical="center" wrapText="1"/>
    </xf>
    <xf numFmtId="185" fontId="5" fillId="0" borderId="0" xfId="0" applyNumberFormat="1" applyFont="1"/>
    <xf numFmtId="0" fontId="43" fillId="0" borderId="0" xfId="0" applyFont="1" applyFill="1" applyAlignment="1">
      <alignment horizontal="left"/>
    </xf>
    <xf numFmtId="178" fontId="5" fillId="0" borderId="0" xfId="0" applyNumberFormat="1" applyFont="1"/>
    <xf numFmtId="0" fontId="27" fillId="0" borderId="0" xfId="0" applyFont="1"/>
    <xf numFmtId="179" fontId="18" fillId="0" borderId="14" xfId="2" applyNumberFormat="1" applyFont="1" applyFill="1" applyBorder="1" applyAlignment="1">
      <alignment vertical="center" wrapText="1"/>
    </xf>
    <xf numFmtId="41" fontId="18" fillId="0" borderId="14" xfId="2" applyFont="1" applyFill="1" applyBorder="1" applyAlignment="1">
      <alignment horizontal="center" vertical="center" wrapText="1" shrinkToFit="1"/>
    </xf>
    <xf numFmtId="41" fontId="18" fillId="0" borderId="15" xfId="2" applyFont="1" applyFill="1" applyBorder="1" applyAlignment="1">
      <alignment horizontal="center" vertical="center" wrapText="1" shrinkToFit="1"/>
    </xf>
    <xf numFmtId="0" fontId="5" fillId="0" borderId="7" xfId="0" applyFont="1" applyFill="1" applyBorder="1" applyAlignment="1">
      <alignment horizontal="center" vertical="center" wrapText="1"/>
    </xf>
    <xf numFmtId="41" fontId="3" fillId="0" borderId="8" xfId="2" applyFont="1" applyFill="1" applyBorder="1" applyAlignment="1">
      <alignment horizontal="center" vertical="center" wrapText="1"/>
    </xf>
    <xf numFmtId="41" fontId="3" fillId="0" borderId="10" xfId="2" applyFont="1" applyFill="1" applyBorder="1" applyAlignment="1">
      <alignment horizontal="center" vertical="center" wrapText="1"/>
    </xf>
    <xf numFmtId="41" fontId="3" fillId="0" borderId="6" xfId="2" applyFont="1" applyFill="1" applyBorder="1" applyAlignment="1">
      <alignment horizontal="center" vertical="center"/>
    </xf>
    <xf numFmtId="41" fontId="3" fillId="0" borderId="6" xfId="2" applyFont="1" applyFill="1" applyBorder="1" applyAlignment="1">
      <alignment horizontal="center" vertical="center" wrapText="1"/>
    </xf>
    <xf numFmtId="41" fontId="3" fillId="0" borderId="1" xfId="2" applyFont="1" applyFill="1" applyBorder="1" applyAlignment="1">
      <alignment horizontal="center" vertical="center" wrapText="1"/>
    </xf>
    <xf numFmtId="41" fontId="3" fillId="0" borderId="0" xfId="2" applyFont="1" applyFill="1" applyBorder="1" applyAlignment="1">
      <alignment horizontal="center" vertical="center" wrapText="1"/>
    </xf>
    <xf numFmtId="41" fontId="3" fillId="0" borderId="4" xfId="2" applyFont="1" applyFill="1" applyBorder="1" applyAlignment="1">
      <alignment horizontal="center" vertical="center" wrapText="1"/>
    </xf>
    <xf numFmtId="179" fontId="3" fillId="0" borderId="14" xfId="2" applyNumberFormat="1" applyFont="1" applyFill="1" applyBorder="1" applyAlignment="1">
      <alignment horizontal="center" vertical="center" wrapText="1"/>
    </xf>
    <xf numFmtId="179" fontId="3" fillId="0" borderId="10" xfId="2" applyNumberFormat="1" applyFont="1" applyFill="1" applyBorder="1" applyAlignment="1">
      <alignment horizontal="center" vertical="center" wrapText="1"/>
    </xf>
    <xf numFmtId="179" fontId="3" fillId="0" borderId="1" xfId="2" applyNumberFormat="1" applyFont="1" applyFill="1" applyBorder="1" applyAlignment="1">
      <alignment horizontal="center" vertical="center" wrapText="1"/>
    </xf>
    <xf numFmtId="41" fontId="3" fillId="0" borderId="19" xfId="2" applyFont="1" applyFill="1" applyBorder="1" applyAlignment="1">
      <alignment horizontal="center" vertical="center" wrapText="1"/>
    </xf>
    <xf numFmtId="41" fontId="3" fillId="0" borderId="5" xfId="2" applyFont="1" applyFill="1" applyBorder="1" applyAlignment="1">
      <alignment horizontal="center" vertical="center" wrapText="1"/>
    </xf>
    <xf numFmtId="41" fontId="3" fillId="0" borderId="26" xfId="2" applyFont="1" applyFill="1" applyBorder="1" applyAlignment="1">
      <alignment horizontal="center" vertical="center"/>
    </xf>
    <xf numFmtId="179" fontId="3" fillId="0" borderId="5" xfId="2" applyNumberFormat="1" applyFont="1" applyFill="1" applyBorder="1" applyAlignment="1">
      <alignment horizontal="center" vertical="center" wrapText="1"/>
    </xf>
    <xf numFmtId="41" fontId="3" fillId="0" borderId="26" xfId="2" applyFont="1" applyFill="1" applyBorder="1" applyAlignment="1">
      <alignment horizontal="center" vertical="center" wrapText="1"/>
    </xf>
    <xf numFmtId="0" fontId="3" fillId="0" borderId="1" xfId="2" applyNumberFormat="1" applyFont="1" applyFill="1" applyBorder="1" applyAlignment="1">
      <alignment horizontal="center" vertical="center" wrapText="1"/>
    </xf>
    <xf numFmtId="0" fontId="3" fillId="0" borderId="5" xfId="2" applyNumberFormat="1" applyFont="1" applyFill="1" applyBorder="1" applyAlignment="1">
      <alignment horizontal="center" vertical="center" wrapText="1"/>
    </xf>
    <xf numFmtId="41" fontId="3" fillId="0" borderId="14" xfId="2" applyFont="1" applyFill="1" applyBorder="1" applyAlignment="1">
      <alignment horizontal="center" vertical="center" wrapText="1"/>
    </xf>
    <xf numFmtId="41" fontId="5" fillId="0" borderId="14" xfId="2" applyFont="1" applyFill="1" applyBorder="1" applyAlignment="1">
      <alignment horizontal="center" vertical="center" wrapText="1"/>
    </xf>
    <xf numFmtId="0" fontId="3" fillId="0" borderId="6" xfId="2" applyNumberFormat="1" applyFont="1" applyFill="1" applyBorder="1" applyAlignment="1">
      <alignment horizontal="center" vertical="center" wrapText="1"/>
    </xf>
    <xf numFmtId="0" fontId="3" fillId="0" borderId="19" xfId="2" applyNumberFormat="1" applyFont="1" applyFill="1" applyBorder="1" applyAlignment="1">
      <alignment horizontal="center" vertical="center" wrapText="1"/>
    </xf>
    <xf numFmtId="0" fontId="3" fillId="0" borderId="14" xfId="2" applyNumberFormat="1" applyFont="1" applyFill="1" applyBorder="1" applyAlignment="1">
      <alignment horizontal="center" vertical="center" wrapText="1"/>
    </xf>
    <xf numFmtId="41" fontId="3" fillId="0" borderId="15" xfId="2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179" fontId="11" fillId="0" borderId="0" xfId="2" applyNumberFormat="1" applyFont="1" applyFill="1" applyAlignment="1">
      <alignment vertical="center" wrapText="1"/>
    </xf>
    <xf numFmtId="179" fontId="11" fillId="0" borderId="0" xfId="2" applyNumberFormat="1" applyFont="1" applyFill="1" applyAlignment="1">
      <alignment vertical="center" wrapText="1"/>
    </xf>
    <xf numFmtId="0" fontId="11" fillId="0" borderId="0" xfId="2" applyNumberFormat="1" applyFont="1" applyFill="1" applyAlignment="1">
      <alignment vertical="center" wrapText="1"/>
    </xf>
    <xf numFmtId="0" fontId="11" fillId="0" borderId="0" xfId="0" applyFont="1" applyAlignment="1">
      <alignment horizontal="center" vertical="center"/>
    </xf>
    <xf numFmtId="179" fontId="48" fillId="0" borderId="0" xfId="2" applyNumberFormat="1" applyFont="1" applyFill="1" applyAlignment="1">
      <alignment vertical="center" wrapText="1"/>
    </xf>
    <xf numFmtId="0" fontId="11" fillId="0" borderId="0" xfId="0" applyFont="1" applyFill="1" applyAlignment="1">
      <alignment vertical="center"/>
    </xf>
    <xf numFmtId="0" fontId="48" fillId="0" borderId="0" xfId="0" applyFont="1" applyAlignment="1">
      <alignment vertical="center"/>
    </xf>
    <xf numFmtId="0" fontId="48" fillId="0" borderId="0" xfId="0" applyFont="1" applyBorder="1" applyAlignment="1">
      <alignment vertical="center"/>
    </xf>
    <xf numFmtId="179" fontId="48" fillId="0" borderId="0" xfId="2" applyNumberFormat="1" applyFont="1" applyFill="1" applyAlignment="1">
      <alignment horizontal="center" vertical="center" wrapText="1"/>
    </xf>
    <xf numFmtId="41" fontId="11" fillId="0" borderId="0" xfId="2" applyFont="1" applyFill="1" applyAlignment="1">
      <alignment vertical="center" wrapText="1"/>
    </xf>
    <xf numFmtId="41" fontId="48" fillId="0" borderId="0" xfId="2" applyFont="1" applyFill="1" applyAlignment="1">
      <alignment vertical="center" wrapText="1"/>
    </xf>
    <xf numFmtId="41" fontId="11" fillId="0" borderId="0" xfId="2" applyFont="1" applyFill="1" applyAlignment="1">
      <alignment vertical="center"/>
    </xf>
    <xf numFmtId="178" fontId="11" fillId="0" borderId="0" xfId="0" applyNumberFormat="1" applyFont="1" applyFill="1" applyAlignment="1">
      <alignment vertical="center"/>
    </xf>
    <xf numFmtId="178" fontId="11" fillId="0" borderId="0" xfId="0" applyNumberFormat="1" applyFont="1" applyFill="1" applyAlignment="1">
      <alignment horizontal="center" vertical="center"/>
    </xf>
    <xf numFmtId="178" fontId="11" fillId="0" borderId="0" xfId="0" applyNumberFormat="1" applyFont="1" applyFill="1" applyAlignment="1">
      <alignment vertical="center"/>
    </xf>
    <xf numFmtId="0" fontId="48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41" fontId="48" fillId="0" borderId="0" xfId="2" applyNumberFormat="1" applyFont="1" applyFill="1" applyAlignment="1">
      <alignment vertical="center"/>
    </xf>
    <xf numFmtId="41" fontId="48" fillId="0" borderId="0" xfId="2" applyFont="1" applyFill="1" applyAlignment="1">
      <alignment vertical="center"/>
    </xf>
    <xf numFmtId="178" fontId="48" fillId="0" borderId="0" xfId="0" applyNumberFormat="1" applyFont="1" applyFill="1" applyAlignment="1">
      <alignment vertical="center"/>
    </xf>
    <xf numFmtId="0" fontId="9" fillId="0" borderId="0" xfId="0" applyFont="1" applyAlignment="1">
      <alignment vertical="center"/>
    </xf>
    <xf numFmtId="180" fontId="5" fillId="0" borderId="0" xfId="0" applyNumberFormat="1" applyFont="1" applyFill="1" applyBorder="1" applyAlignment="1">
      <alignment horizontal="right" vertical="center"/>
    </xf>
    <xf numFmtId="41" fontId="3" fillId="0" borderId="0" xfId="2" applyFont="1" applyFill="1" applyAlignment="1">
      <alignment horizontal="right"/>
    </xf>
    <xf numFmtId="0" fontId="5" fillId="0" borderId="0" xfId="0" applyFont="1" applyFill="1" applyAlignment="1">
      <alignment horizontal="right"/>
    </xf>
    <xf numFmtId="41" fontId="1" fillId="0" borderId="0" xfId="2" applyFont="1" applyFill="1"/>
    <xf numFmtId="179" fontId="1" fillId="0" borderId="0" xfId="2" applyNumberFormat="1" applyFont="1" applyFill="1"/>
    <xf numFmtId="179" fontId="3" fillId="0" borderId="19" xfId="2" applyNumberFormat="1" applyFont="1" applyFill="1" applyBorder="1" applyAlignment="1">
      <alignment horizontal="center" vertical="center" wrapText="1"/>
    </xf>
    <xf numFmtId="179" fontId="4" fillId="0" borderId="0" xfId="2" applyNumberFormat="1" applyFont="1" applyFill="1" applyAlignment="1">
      <alignment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/>
    </xf>
    <xf numFmtId="0" fontId="0" fillId="0" borderId="18" xfId="0" applyBorder="1"/>
    <xf numFmtId="0" fontId="14" fillId="0" borderId="19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Fill="1" applyBorder="1" applyAlignment="1">
      <alignment horizontal="center" vertical="center" wrapText="1"/>
    </xf>
    <xf numFmtId="0" fontId="14" fillId="0" borderId="2" xfId="2" applyNumberFormat="1" applyFont="1" applyFill="1" applyBorder="1" applyAlignment="1">
      <alignment horizontal="center" vertical="center" wrapText="1"/>
    </xf>
    <xf numFmtId="41" fontId="18" fillId="0" borderId="14" xfId="2" applyFont="1" applyFill="1" applyBorder="1" applyAlignment="1">
      <alignment horizontal="center" vertical="center" wrapText="1"/>
    </xf>
    <xf numFmtId="41" fontId="9" fillId="0" borderId="0" xfId="2" applyFont="1" applyFill="1"/>
    <xf numFmtId="179" fontId="18" fillId="0" borderId="14" xfId="2" applyNumberFormat="1" applyFont="1" applyFill="1" applyBorder="1" applyAlignment="1">
      <alignment horizontal="center" vertical="center" wrapText="1"/>
    </xf>
    <xf numFmtId="179" fontId="18" fillId="0" borderId="15" xfId="2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shrinkToFit="1"/>
    </xf>
    <xf numFmtId="41" fontId="3" fillId="0" borderId="7" xfId="0" applyNumberFormat="1" applyFont="1" applyFill="1" applyBorder="1" applyAlignment="1">
      <alignment horizontal="center" vertical="center" wrapText="1"/>
    </xf>
    <xf numFmtId="0" fontId="47" fillId="0" borderId="0" xfId="0" applyFont="1" applyBorder="1" applyAlignment="1">
      <alignment vertical="center"/>
    </xf>
    <xf numFmtId="0" fontId="3" fillId="0" borderId="4" xfId="0" applyFont="1" applyBorder="1" applyAlignment="1">
      <alignment horizontal="right" vertical="center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3" fillId="0" borderId="0" xfId="0" applyFont="1" applyFill="1" applyAlignment="1">
      <alignment horizontal="right"/>
    </xf>
    <xf numFmtId="0" fontId="3" fillId="0" borderId="12" xfId="0" applyFont="1" applyFill="1" applyBorder="1" applyAlignment="1">
      <alignment vertical="center" wrapText="1"/>
    </xf>
    <xf numFmtId="41" fontId="44" fillId="0" borderId="0" xfId="0" applyNumberFormat="1" applyFont="1"/>
    <xf numFmtId="41" fontId="5" fillId="0" borderId="0" xfId="0" applyNumberFormat="1" applyFont="1" applyFill="1" applyAlignment="1">
      <alignment vertical="center"/>
    </xf>
    <xf numFmtId="41" fontId="5" fillId="0" borderId="0" xfId="1" applyFont="1" applyAlignment="1">
      <alignment vertical="center"/>
    </xf>
    <xf numFmtId="41" fontId="5" fillId="0" borderId="0" xfId="1" applyFont="1" applyFill="1" applyBorder="1" applyAlignment="1">
      <alignment horizontal="right" vertical="center"/>
    </xf>
    <xf numFmtId="41" fontId="5" fillId="0" borderId="0" xfId="1" applyFont="1" applyFill="1" applyAlignment="1">
      <alignment vertical="center"/>
    </xf>
    <xf numFmtId="182" fontId="5" fillId="0" borderId="0" xfId="1" applyNumberFormat="1" applyFont="1" applyFill="1" applyAlignment="1">
      <alignment vertical="center"/>
    </xf>
    <xf numFmtId="182" fontId="5" fillId="0" borderId="0" xfId="1" applyNumberFormat="1" applyFont="1" applyFill="1" applyAlignment="1">
      <alignment horizontal="right" vertical="center"/>
    </xf>
    <xf numFmtId="41" fontId="3" fillId="0" borderId="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3" fillId="0" borderId="0" xfId="1" applyFont="1" applyAlignment="1">
      <alignment horizontal="right" vertical="center"/>
    </xf>
    <xf numFmtId="41" fontId="5" fillId="0" borderId="0" xfId="1" applyFont="1" applyFill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187" fontId="3" fillId="0" borderId="0" xfId="0" applyNumberFormat="1" applyFont="1" applyFill="1" applyAlignment="1">
      <alignment vertical="center"/>
    </xf>
    <xf numFmtId="182" fontId="5" fillId="0" borderId="0" xfId="1" applyNumberFormat="1" applyFont="1" applyFill="1" applyBorder="1" applyAlignment="1">
      <alignment horizontal="center" vertical="center"/>
    </xf>
    <xf numFmtId="182" fontId="5" fillId="0" borderId="0" xfId="1" applyNumberFormat="1" applyFont="1" applyAlignment="1">
      <alignment horizontal="center" vertical="center"/>
    </xf>
    <xf numFmtId="41" fontId="18" fillId="0" borderId="0" xfId="1" applyFont="1" applyFill="1" applyBorder="1" applyAlignment="1">
      <alignment horizontal="center" vertical="center"/>
    </xf>
    <xf numFmtId="41" fontId="18" fillId="0" borderId="0" xfId="1" applyFont="1" applyAlignment="1">
      <alignment horizontal="center" vertical="center"/>
    </xf>
    <xf numFmtId="180" fontId="5" fillId="0" borderId="0" xfId="1" applyNumberFormat="1" applyFont="1" applyFill="1" applyBorder="1" applyAlignment="1">
      <alignment horizontal="right" vertical="center"/>
    </xf>
    <xf numFmtId="41" fontId="5" fillId="5" borderId="0" xfId="1" applyFont="1" applyFill="1" applyAlignment="1">
      <alignment horizontal="center" vertical="center"/>
    </xf>
    <xf numFmtId="41" fontId="3" fillId="0" borderId="14" xfId="2" applyFont="1" applyFill="1" applyBorder="1" applyAlignment="1">
      <alignment horizontal="center" vertical="center" wrapText="1"/>
    </xf>
    <xf numFmtId="0" fontId="52" fillId="0" borderId="0" xfId="0" applyFont="1" applyFill="1" applyAlignment="1">
      <alignment vertical="center"/>
    </xf>
    <xf numFmtId="0" fontId="52" fillId="0" borderId="0" xfId="0" applyFont="1" applyFill="1" applyAlignment="1">
      <alignment horizontal="left" vertical="center"/>
    </xf>
    <xf numFmtId="176" fontId="3" fillId="0" borderId="0" xfId="0" applyNumberFormat="1" applyFont="1"/>
    <xf numFmtId="186" fontId="5" fillId="0" borderId="0" xfId="0" applyNumberFormat="1" applyFont="1" applyFill="1" applyBorder="1" applyAlignment="1">
      <alignment horizontal="right" vertical="center"/>
    </xf>
    <xf numFmtId="3" fontId="0" fillId="0" borderId="0" xfId="0" applyNumberFormat="1" applyAlignment="1">
      <alignment vertical="center"/>
    </xf>
    <xf numFmtId="183" fontId="42" fillId="0" borderId="0" xfId="0" applyNumberFormat="1" applyFont="1" applyFill="1" applyBorder="1" applyAlignment="1">
      <alignment horizontal="right" vertical="center"/>
    </xf>
    <xf numFmtId="41" fontId="52" fillId="0" borderId="0" xfId="0" applyNumberFormat="1" applyFont="1" applyFill="1" applyBorder="1" applyAlignment="1">
      <alignment horizontal="right" vertical="center"/>
    </xf>
    <xf numFmtId="183" fontId="52" fillId="0" borderId="0" xfId="0" applyNumberFormat="1" applyFont="1" applyFill="1" applyBorder="1" applyAlignment="1">
      <alignment horizontal="right" vertical="center"/>
    </xf>
    <xf numFmtId="178" fontId="52" fillId="0" borderId="0" xfId="0" applyNumberFormat="1" applyFont="1" applyFill="1" applyBorder="1" applyAlignment="1">
      <alignment horizontal="right" vertical="center"/>
    </xf>
    <xf numFmtId="179" fontId="52" fillId="0" borderId="0" xfId="0" applyNumberFormat="1" applyFont="1" applyFill="1" applyBorder="1" applyAlignment="1">
      <alignment horizontal="right" vertical="center"/>
    </xf>
    <xf numFmtId="41" fontId="52" fillId="0" borderId="0" xfId="1" applyFont="1" applyFill="1" applyBorder="1" applyAlignment="1">
      <alignment horizontal="center" vertical="center"/>
    </xf>
    <xf numFmtId="41" fontId="52" fillId="0" borderId="0" xfId="1" applyFont="1" applyAlignment="1">
      <alignment horizontal="center" vertical="center"/>
    </xf>
    <xf numFmtId="180" fontId="52" fillId="0" borderId="0" xfId="1" applyNumberFormat="1" applyFont="1" applyAlignment="1">
      <alignment horizontal="right" vertical="center"/>
    </xf>
    <xf numFmtId="41" fontId="0" fillId="0" borderId="0" xfId="0" applyNumberFormat="1"/>
    <xf numFmtId="179" fontId="5" fillId="0" borderId="0" xfId="1" applyNumberFormat="1" applyFont="1" applyFill="1" applyBorder="1" applyAlignment="1">
      <alignment horizontal="right" vertical="center"/>
    </xf>
    <xf numFmtId="179" fontId="5" fillId="0" borderId="0" xfId="1" applyNumberFormat="1" applyFont="1" applyFill="1" applyAlignment="1">
      <alignment vertical="center"/>
    </xf>
    <xf numFmtId="179" fontId="18" fillId="0" borderId="0" xfId="1" applyNumberFormat="1" applyFont="1" applyFill="1" applyAlignment="1">
      <alignment vertical="center"/>
    </xf>
    <xf numFmtId="179" fontId="18" fillId="0" borderId="0" xfId="1" applyNumberFormat="1" applyFont="1" applyFill="1" applyBorder="1" applyAlignment="1">
      <alignment horizontal="right" vertical="center"/>
    </xf>
    <xf numFmtId="0" fontId="0" fillId="4" borderId="0" xfId="0" applyFill="1"/>
    <xf numFmtId="178" fontId="54" fillId="0" borderId="0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41" fontId="55" fillId="0" borderId="6" xfId="2" applyFont="1" applyFill="1" applyBorder="1" applyAlignment="1">
      <alignment vertical="center" wrapText="1"/>
    </xf>
    <xf numFmtId="41" fontId="53" fillId="0" borderId="1" xfId="2" applyFont="1" applyFill="1" applyBorder="1" applyAlignment="1">
      <alignment vertical="center" wrapText="1"/>
    </xf>
    <xf numFmtId="0" fontId="0" fillId="0" borderId="0" xfId="0" applyFill="1"/>
    <xf numFmtId="0" fontId="26" fillId="0" borderId="54" xfId="0" applyFont="1" applyBorder="1" applyAlignment="1">
      <alignment horizontal="center" vertical="center" wrapText="1"/>
    </xf>
    <xf numFmtId="0" fontId="58" fillId="0" borderId="0" xfId="0" applyFont="1" applyAlignment="1">
      <alignment vertical="center"/>
    </xf>
    <xf numFmtId="0" fontId="59" fillId="0" borderId="0" xfId="0" applyFont="1" applyAlignment="1">
      <alignment horizontal="right" vertical="center"/>
    </xf>
    <xf numFmtId="0" fontId="60" fillId="2" borderId="31" xfId="0" applyFont="1" applyFill="1" applyBorder="1" applyAlignment="1">
      <alignment horizontal="center" vertical="center" wrapText="1"/>
    </xf>
    <xf numFmtId="0" fontId="61" fillId="0" borderId="49" xfId="0" applyFont="1" applyBorder="1" applyAlignment="1">
      <alignment horizontal="center" vertical="center" wrapText="1"/>
    </xf>
    <xf numFmtId="0" fontId="64" fillId="0" borderId="45" xfId="0" applyFont="1" applyBorder="1" applyAlignment="1">
      <alignment horizontal="center" vertical="center" wrapText="1"/>
    </xf>
    <xf numFmtId="0" fontId="65" fillId="0" borderId="50" xfId="0" applyFont="1" applyFill="1" applyBorder="1" applyAlignment="1">
      <alignment horizontal="center" vertical="center" wrapText="1"/>
    </xf>
    <xf numFmtId="0" fontId="64" fillId="0" borderId="46" xfId="0" applyFont="1" applyBorder="1" applyAlignment="1">
      <alignment horizontal="center" vertical="center" wrapText="1"/>
    </xf>
    <xf numFmtId="0" fontId="65" fillId="0" borderId="51" xfId="0" applyFont="1" applyFill="1" applyBorder="1" applyAlignment="1">
      <alignment horizontal="center" vertical="center" wrapText="1"/>
    </xf>
    <xf numFmtId="0" fontId="63" fillId="0" borderId="34" xfId="0" applyFont="1" applyBorder="1" applyAlignment="1">
      <alignment horizontal="center" vertical="center" wrapText="1"/>
    </xf>
    <xf numFmtId="0" fontId="62" fillId="0" borderId="35" xfId="0" applyFont="1" applyBorder="1" applyAlignment="1">
      <alignment horizontal="center" vertical="center" wrapText="1"/>
    </xf>
    <xf numFmtId="0" fontId="65" fillId="0" borderId="51" xfId="0" applyFont="1" applyBorder="1" applyAlignment="1">
      <alignment horizontal="center" vertical="center" wrapText="1"/>
    </xf>
    <xf numFmtId="0" fontId="62" fillId="0" borderId="42" xfId="0" applyFont="1" applyBorder="1" applyAlignment="1">
      <alignment horizontal="center" vertical="center" wrapText="1"/>
    </xf>
    <xf numFmtId="0" fontId="64" fillId="0" borderId="47" xfId="0" applyFont="1" applyBorder="1" applyAlignment="1">
      <alignment horizontal="center" vertical="center" wrapText="1"/>
    </xf>
    <xf numFmtId="0" fontId="65" fillId="0" borderId="52" xfId="0" applyFont="1" applyBorder="1" applyAlignment="1">
      <alignment horizontal="center" vertical="center" wrapText="1"/>
    </xf>
    <xf numFmtId="0" fontId="64" fillId="0" borderId="48" xfId="0" applyFont="1" applyBorder="1" applyAlignment="1">
      <alignment horizontal="center" vertical="center" wrapText="1"/>
    </xf>
    <xf numFmtId="0" fontId="65" fillId="0" borderId="53" xfId="0" applyFont="1" applyBorder="1" applyAlignment="1">
      <alignment horizontal="center" vertical="center" wrapText="1"/>
    </xf>
    <xf numFmtId="0" fontId="64" fillId="0" borderId="56" xfId="0" applyFont="1" applyBorder="1" applyAlignment="1">
      <alignment horizontal="center" vertical="center" wrapText="1"/>
    </xf>
    <xf numFmtId="0" fontId="64" fillId="0" borderId="33" xfId="0" applyFont="1" applyBorder="1" applyAlignment="1">
      <alignment horizontal="left" vertical="center" wrapText="1" indent="1"/>
    </xf>
    <xf numFmtId="0" fontId="64" fillId="0" borderId="34" xfId="0" applyFont="1" applyBorder="1" applyAlignment="1">
      <alignment horizontal="left" vertical="center" wrapText="1" indent="1"/>
    </xf>
    <xf numFmtId="0" fontId="64" fillId="0" borderId="43" xfId="0" applyFont="1" applyBorder="1" applyAlignment="1">
      <alignment horizontal="left" vertical="center" wrapText="1" indent="1"/>
    </xf>
    <xf numFmtId="0" fontId="64" fillId="0" borderId="42" xfId="0" applyFont="1" applyBorder="1" applyAlignment="1">
      <alignment horizontal="left" vertical="center" wrapText="1" indent="1"/>
    </xf>
    <xf numFmtId="0" fontId="64" fillId="0" borderId="40" xfId="0" applyFont="1" applyBorder="1" applyAlignment="1">
      <alignment horizontal="left" vertical="center" wrapText="1" indent="1"/>
    </xf>
    <xf numFmtId="0" fontId="6" fillId="0" borderId="57" xfId="7" applyBorder="1" applyAlignment="1" applyProtection="1">
      <alignment horizontal="center" vertical="center"/>
    </xf>
    <xf numFmtId="0" fontId="18" fillId="6" borderId="14" xfId="0" applyFont="1" applyFill="1" applyBorder="1" applyAlignment="1">
      <alignment horizontal="center" vertical="center" wrapText="1"/>
    </xf>
    <xf numFmtId="41" fontId="18" fillId="6" borderId="14" xfId="2" applyFont="1" applyFill="1" applyBorder="1" applyAlignment="1">
      <alignment horizontal="center" vertical="center" wrapText="1"/>
    </xf>
    <xf numFmtId="41" fontId="3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/>
    </xf>
    <xf numFmtId="0" fontId="58" fillId="0" borderId="0" xfId="0" applyFont="1"/>
    <xf numFmtId="0" fontId="5" fillId="6" borderId="15" xfId="0" applyFont="1" applyFill="1" applyBorder="1" applyAlignment="1">
      <alignment horizontal="center" vertical="center" shrinkToFit="1"/>
    </xf>
    <xf numFmtId="0" fontId="5" fillId="6" borderId="14" xfId="0" applyFont="1" applyFill="1" applyBorder="1" applyAlignment="1">
      <alignment horizontal="center" vertical="center" shrinkToFit="1"/>
    </xf>
    <xf numFmtId="0" fontId="58" fillId="0" borderId="0" xfId="0" applyFont="1" applyFill="1"/>
    <xf numFmtId="41" fontId="3" fillId="6" borderId="15" xfId="2" applyFont="1" applyFill="1" applyBorder="1" applyAlignment="1">
      <alignment horizontal="center" vertical="center" wrapText="1"/>
    </xf>
    <xf numFmtId="179" fontId="66" fillId="6" borderId="14" xfId="2" applyNumberFormat="1" applyFont="1" applyFill="1" applyBorder="1" applyAlignment="1">
      <alignment vertical="center" wrapText="1"/>
    </xf>
    <xf numFmtId="41" fontId="9" fillId="0" borderId="0" xfId="0" applyNumberFormat="1" applyFont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9" fontId="18" fillId="6" borderId="14" xfId="2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41" fontId="5" fillId="0" borderId="0" xfId="1" applyFont="1" applyFill="1" applyAlignment="1">
      <alignment horizontal="center" vertical="center"/>
    </xf>
    <xf numFmtId="180" fontId="52" fillId="0" borderId="0" xfId="1" applyNumberFormat="1" applyFont="1" applyFill="1" applyBorder="1" applyAlignment="1">
      <alignment horizontal="right" vertical="center"/>
    </xf>
    <xf numFmtId="180" fontId="52" fillId="0" borderId="0" xfId="1" applyNumberFormat="1" applyFont="1" applyFill="1" applyAlignment="1">
      <alignment horizontal="right" vertical="center"/>
    </xf>
    <xf numFmtId="0" fontId="53" fillId="0" borderId="14" xfId="0" applyFont="1" applyFill="1" applyBorder="1" applyAlignment="1">
      <alignment horizontal="center" vertical="center"/>
    </xf>
    <xf numFmtId="178" fontId="52" fillId="0" borderId="0" xfId="0" applyNumberFormat="1" applyFont="1" applyFill="1" applyBorder="1" applyAlignment="1">
      <alignment vertical="center"/>
    </xf>
    <xf numFmtId="178" fontId="3" fillId="0" borderId="4" xfId="0" applyNumberFormat="1" applyFont="1" applyFill="1" applyBorder="1" applyAlignment="1">
      <alignment horizontal="fill" vertical="center"/>
    </xf>
    <xf numFmtId="178" fontId="5" fillId="0" borderId="0" xfId="0" applyNumberFormat="1" applyFont="1" applyFill="1" applyBorder="1" applyAlignment="1">
      <alignment horizontal="left" vertical="center" indent="4"/>
    </xf>
    <xf numFmtId="0" fontId="67" fillId="0" borderId="51" xfId="0" applyFont="1" applyBorder="1" applyAlignment="1">
      <alignment horizontal="center" vertical="center" wrapText="1"/>
    </xf>
    <xf numFmtId="188" fontId="5" fillId="0" borderId="0" xfId="0" applyNumberFormat="1" applyFont="1" applyFill="1" applyBorder="1" applyAlignment="1">
      <alignment vertical="center"/>
    </xf>
    <xf numFmtId="188" fontId="5" fillId="0" borderId="0" xfId="0" applyNumberFormat="1" applyFont="1" applyFill="1" applyAlignment="1">
      <alignment vertical="center"/>
    </xf>
    <xf numFmtId="188" fontId="5" fillId="0" borderId="0" xfId="0" applyNumberFormat="1" applyFont="1" applyFill="1"/>
    <xf numFmtId="42" fontId="52" fillId="0" borderId="0" xfId="1" applyNumberFormat="1" applyFont="1" applyFill="1" applyAlignment="1">
      <alignment horizontal="right" vertical="center"/>
    </xf>
    <xf numFmtId="180" fontId="0" fillId="0" borderId="0" xfId="0" applyNumberFormat="1"/>
    <xf numFmtId="0" fontId="0" fillId="5" borderId="0" xfId="0" applyFill="1"/>
    <xf numFmtId="0" fontId="23" fillId="0" borderId="0" xfId="0" applyFont="1" applyAlignment="1">
      <alignment vertical="center" wrapText="1"/>
    </xf>
    <xf numFmtId="0" fontId="70" fillId="0" borderId="0" xfId="0" applyFont="1" applyAlignment="1">
      <alignment vertical="center" wrapText="1"/>
    </xf>
    <xf numFmtId="0" fontId="68" fillId="5" borderId="0" xfId="0" applyFont="1" applyFill="1"/>
    <xf numFmtId="0" fontId="71" fillId="5" borderId="0" xfId="0" applyFont="1" applyFill="1" applyAlignment="1">
      <alignment horizontal="right"/>
    </xf>
    <xf numFmtId="0" fontId="68" fillId="5" borderId="0" xfId="0" applyFont="1" applyFill="1" applyAlignment="1">
      <alignment horizontal="left"/>
    </xf>
    <xf numFmtId="0" fontId="0" fillId="5" borderId="0" xfId="0" applyFill="1" applyBorder="1"/>
    <xf numFmtId="0" fontId="0" fillId="5" borderId="0" xfId="0" applyFill="1" applyBorder="1" applyAlignment="1">
      <alignment horizontal="right"/>
    </xf>
    <xf numFmtId="0" fontId="0" fillId="0" borderId="0" xfId="0" applyBorder="1"/>
    <xf numFmtId="0" fontId="72" fillId="5" borderId="0" xfId="0" applyFont="1" applyFill="1" applyAlignment="1">
      <alignment horizontal="right"/>
    </xf>
    <xf numFmtId="0" fontId="72" fillId="5" borderId="0" xfId="0" applyFont="1" applyFill="1" applyAlignment="1">
      <alignment horizontal="left" indent="1"/>
    </xf>
    <xf numFmtId="0" fontId="73" fillId="5" borderId="0" xfId="0" applyFont="1" applyFill="1"/>
    <xf numFmtId="41" fontId="3" fillId="0" borderId="0" xfId="2" applyFont="1" applyFill="1" applyAlignment="1">
      <alignment horizontal="center"/>
    </xf>
    <xf numFmtId="42" fontId="5" fillId="0" borderId="0" xfId="0" applyNumberFormat="1" applyFont="1" applyFill="1" applyBorder="1" applyAlignment="1">
      <alignment horizontal="right" vertical="center"/>
    </xf>
    <xf numFmtId="0" fontId="52" fillId="0" borderId="7" xfId="0" applyFont="1" applyFill="1" applyBorder="1" applyAlignment="1">
      <alignment vertical="center" wrapText="1"/>
    </xf>
    <xf numFmtId="0" fontId="69" fillId="5" borderId="0" xfId="0" applyFont="1" applyFill="1" applyAlignment="1">
      <alignment horizontal="center"/>
    </xf>
    <xf numFmtId="0" fontId="73" fillId="5" borderId="0" xfId="0" applyFont="1" applyFill="1" applyAlignment="1">
      <alignment horizontal="center"/>
    </xf>
    <xf numFmtId="0" fontId="62" fillId="0" borderId="38" xfId="0" applyFont="1" applyBorder="1" applyAlignment="1">
      <alignment horizontal="center" vertical="center" wrapText="1"/>
    </xf>
    <xf numFmtId="0" fontId="62" fillId="0" borderId="39" xfId="0" applyFont="1" applyBorder="1" applyAlignment="1">
      <alignment horizontal="center" vertical="center" wrapText="1"/>
    </xf>
    <xf numFmtId="0" fontId="63" fillId="0" borderId="38" xfId="0" applyFont="1" applyBorder="1" applyAlignment="1">
      <alignment horizontal="center" vertical="center" wrapText="1"/>
    </xf>
    <xf numFmtId="0" fontId="63" fillId="0" borderId="39" xfId="0" applyFont="1" applyBorder="1" applyAlignment="1">
      <alignment horizontal="center" vertical="center" wrapText="1"/>
    </xf>
    <xf numFmtId="0" fontId="63" fillId="0" borderId="40" xfId="0" applyFont="1" applyBorder="1" applyAlignment="1">
      <alignment horizontal="center" vertical="center" wrapText="1"/>
    </xf>
    <xf numFmtId="0" fontId="62" fillId="0" borderId="40" xfId="0" applyFont="1" applyBorder="1" applyAlignment="1">
      <alignment horizontal="center" vertical="center" wrapText="1"/>
    </xf>
    <xf numFmtId="0" fontId="63" fillId="0" borderId="41" xfId="0" applyFont="1" applyBorder="1" applyAlignment="1">
      <alignment horizontal="center" vertical="center" wrapText="1"/>
    </xf>
    <xf numFmtId="0" fontId="62" fillId="0" borderId="41" xfId="0" applyFont="1" applyBorder="1" applyAlignment="1">
      <alignment horizontal="center" vertical="center" wrapText="1"/>
    </xf>
    <xf numFmtId="0" fontId="49" fillId="3" borderId="0" xfId="0" applyFont="1" applyFill="1" applyBorder="1" applyAlignment="1">
      <alignment horizontal="center" vertical="center" wrapText="1"/>
    </xf>
    <xf numFmtId="0" fontId="63" fillId="0" borderId="55" xfId="0" applyFont="1" applyBorder="1" applyAlignment="1">
      <alignment horizontal="center" vertical="center" wrapText="1"/>
    </xf>
    <xf numFmtId="0" fontId="63" fillId="0" borderId="44" xfId="0" applyFont="1" applyBorder="1" applyAlignment="1">
      <alignment horizontal="center" vertical="center" wrapText="1"/>
    </xf>
    <xf numFmtId="0" fontId="62" fillId="0" borderId="55" xfId="0" applyFont="1" applyBorder="1" applyAlignment="1">
      <alignment horizontal="center" vertical="center" wrapText="1"/>
    </xf>
    <xf numFmtId="0" fontId="62" fillId="0" borderId="44" xfId="0" applyFont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8" fontId="11" fillId="0" borderId="0" xfId="0" applyNumberFormat="1" applyFont="1" applyFill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41" fontId="11" fillId="0" borderId="0" xfId="2" applyFont="1" applyFill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1" fontId="3" fillId="0" borderId="22" xfId="2" applyFont="1" applyFill="1" applyBorder="1" applyAlignment="1">
      <alignment horizontal="center" vertical="center" wrapText="1"/>
    </xf>
    <xf numFmtId="41" fontId="3" fillId="0" borderId="8" xfId="2" applyFont="1" applyFill="1" applyBorder="1" applyAlignment="1">
      <alignment horizontal="center" vertical="center" wrapText="1"/>
    </xf>
    <xf numFmtId="41" fontId="3" fillId="0" borderId="11" xfId="2" applyFont="1" applyFill="1" applyBorder="1" applyAlignment="1">
      <alignment horizontal="center" vertical="center" wrapText="1"/>
    </xf>
    <xf numFmtId="41" fontId="3" fillId="0" borderId="23" xfId="2" applyFont="1" applyFill="1" applyBorder="1" applyAlignment="1">
      <alignment horizontal="center" vertical="center" wrapText="1"/>
    </xf>
    <xf numFmtId="41" fontId="3" fillId="0" borderId="24" xfId="2" applyFont="1" applyFill="1" applyBorder="1" applyAlignment="1">
      <alignment horizontal="center" vertical="center" wrapText="1"/>
    </xf>
    <xf numFmtId="41" fontId="3" fillId="0" borderId="10" xfId="2" applyFont="1" applyFill="1" applyBorder="1" applyAlignment="1">
      <alignment horizontal="center" vertical="center" wrapText="1"/>
    </xf>
    <xf numFmtId="41" fontId="3" fillId="0" borderId="25" xfId="2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41" fontId="3" fillId="0" borderId="20" xfId="2" applyFont="1" applyFill="1" applyBorder="1" applyAlignment="1">
      <alignment horizontal="center" vertical="center"/>
    </xf>
    <xf numFmtId="41" fontId="3" fillId="0" borderId="6" xfId="2" applyFont="1" applyFill="1" applyBorder="1" applyAlignment="1">
      <alignment horizontal="center" vertical="center"/>
    </xf>
    <xf numFmtId="41" fontId="3" fillId="0" borderId="1" xfId="2" applyFont="1" applyFill="1" applyBorder="1" applyAlignment="1">
      <alignment horizontal="center" vertical="center"/>
    </xf>
    <xf numFmtId="41" fontId="3" fillId="0" borderId="18" xfId="2" applyFont="1" applyFill="1" applyBorder="1" applyAlignment="1">
      <alignment horizontal="center" vertical="center"/>
    </xf>
    <xf numFmtId="41" fontId="3" fillId="0" borderId="19" xfId="2" applyFont="1" applyFill="1" applyBorder="1" applyAlignment="1">
      <alignment horizontal="center" vertical="center"/>
    </xf>
    <xf numFmtId="41" fontId="3" fillId="0" borderId="5" xfId="2" applyFont="1" applyFill="1" applyBorder="1" applyAlignment="1">
      <alignment horizontal="center" vertical="center"/>
    </xf>
    <xf numFmtId="41" fontId="3" fillId="6" borderId="10" xfId="2" applyFont="1" applyFill="1" applyBorder="1" applyAlignment="1">
      <alignment horizontal="center" vertical="center" wrapText="1"/>
    </xf>
    <xf numFmtId="41" fontId="3" fillId="6" borderId="1" xfId="2" applyFont="1" applyFill="1" applyBorder="1" applyAlignment="1">
      <alignment horizontal="center" vertical="center" wrapText="1"/>
    </xf>
    <xf numFmtId="41" fontId="3" fillId="6" borderId="18" xfId="2" applyFont="1" applyFill="1" applyBorder="1" applyAlignment="1">
      <alignment horizontal="center" vertical="center"/>
    </xf>
    <xf numFmtId="41" fontId="3" fillId="6" borderId="7" xfId="2" applyFont="1" applyFill="1" applyBorder="1" applyAlignment="1">
      <alignment horizontal="center" vertical="center"/>
    </xf>
    <xf numFmtId="41" fontId="3" fillId="6" borderId="11" xfId="2" applyFont="1" applyFill="1" applyBorder="1" applyAlignment="1">
      <alignment horizontal="center" vertical="center" wrapText="1"/>
    </xf>
    <xf numFmtId="41" fontId="3" fillId="6" borderId="5" xfId="2" applyFont="1" applyFill="1" applyBorder="1" applyAlignment="1">
      <alignment horizontal="center" vertical="center" wrapText="1"/>
    </xf>
    <xf numFmtId="41" fontId="3" fillId="6" borderId="12" xfId="2" applyFont="1" applyFill="1" applyBorder="1" applyAlignment="1">
      <alignment horizontal="center" vertical="center"/>
    </xf>
    <xf numFmtId="41" fontId="3" fillId="6" borderId="20" xfId="2" applyFont="1" applyFill="1" applyBorder="1" applyAlignment="1">
      <alignment horizontal="center" vertical="center" wrapText="1"/>
    </xf>
    <xf numFmtId="41" fontId="3" fillId="6" borderId="6" xfId="2" applyFont="1" applyFill="1" applyBorder="1" applyAlignment="1">
      <alignment horizontal="center" vertical="center" wrapText="1"/>
    </xf>
    <xf numFmtId="41" fontId="3" fillId="6" borderId="18" xfId="2" applyFont="1" applyFill="1" applyBorder="1" applyAlignment="1">
      <alignment horizontal="center" vertical="center" wrapText="1"/>
    </xf>
    <xf numFmtId="41" fontId="3" fillId="6" borderId="19" xfId="2" applyFont="1" applyFill="1" applyBorder="1" applyAlignment="1">
      <alignment horizontal="center" vertical="center" wrapText="1"/>
    </xf>
    <xf numFmtId="41" fontId="3" fillId="0" borderId="12" xfId="2" applyFont="1" applyFill="1" applyBorder="1" applyAlignment="1">
      <alignment horizontal="center" vertical="center" wrapText="1"/>
    </xf>
    <xf numFmtId="41" fontId="3" fillId="0" borderId="2" xfId="2" applyFont="1" applyFill="1" applyBorder="1" applyAlignment="1">
      <alignment horizontal="center" vertical="center" wrapText="1"/>
    </xf>
    <xf numFmtId="41" fontId="3" fillId="0" borderId="3" xfId="2" applyFont="1" applyFill="1" applyBorder="1" applyAlignment="1">
      <alignment horizontal="center" vertical="center" wrapText="1"/>
    </xf>
    <xf numFmtId="41" fontId="3" fillId="0" borderId="20" xfId="2" applyFont="1" applyFill="1" applyBorder="1" applyAlignment="1">
      <alignment horizontal="left" vertical="center" wrapText="1"/>
    </xf>
    <xf numFmtId="41" fontId="3" fillId="0" borderId="26" xfId="2" applyFont="1" applyFill="1" applyBorder="1" applyAlignment="1">
      <alignment horizontal="left" vertical="center" wrapText="1"/>
    </xf>
    <xf numFmtId="41" fontId="3" fillId="0" borderId="20" xfId="2" applyFont="1" applyFill="1" applyBorder="1" applyAlignment="1">
      <alignment horizontal="center" vertical="center" wrapText="1"/>
    </xf>
    <xf numFmtId="41" fontId="3" fillId="0" borderId="6" xfId="2" applyFont="1" applyFill="1" applyBorder="1" applyAlignment="1">
      <alignment horizontal="center" vertical="center" wrapText="1"/>
    </xf>
    <xf numFmtId="41" fontId="3" fillId="0" borderId="1" xfId="2" applyFont="1" applyFill="1" applyBorder="1" applyAlignment="1">
      <alignment horizontal="center" vertical="center" wrapText="1"/>
    </xf>
    <xf numFmtId="41" fontId="3" fillId="0" borderId="7" xfId="2" applyFont="1" applyFill="1" applyBorder="1" applyAlignment="1">
      <alignment horizontal="center" vertical="center" wrapText="1"/>
    </xf>
    <xf numFmtId="41" fontId="3" fillId="0" borderId="0" xfId="2" applyFont="1" applyFill="1" applyBorder="1" applyAlignment="1">
      <alignment horizontal="center" vertical="center" wrapText="1"/>
    </xf>
    <xf numFmtId="41" fontId="3" fillId="0" borderId="4" xfId="2" applyFont="1" applyFill="1" applyBorder="1" applyAlignment="1">
      <alignment horizontal="center" vertical="center" wrapText="1"/>
    </xf>
    <xf numFmtId="179" fontId="11" fillId="0" borderId="0" xfId="2" applyNumberFormat="1" applyFont="1" applyFill="1" applyAlignment="1">
      <alignment horizontal="center" vertical="center" wrapText="1"/>
    </xf>
    <xf numFmtId="179" fontId="3" fillId="0" borderId="22" xfId="2" applyNumberFormat="1" applyFont="1" applyFill="1" applyBorder="1" applyAlignment="1">
      <alignment horizontal="center" vertical="center" wrapText="1"/>
    </xf>
    <xf numFmtId="179" fontId="3" fillId="0" borderId="8" xfId="2" applyNumberFormat="1" applyFont="1" applyFill="1" applyBorder="1" applyAlignment="1">
      <alignment horizontal="center" vertical="center" wrapText="1"/>
    </xf>
    <xf numFmtId="179" fontId="3" fillId="0" borderId="9" xfId="2" applyNumberFormat="1" applyFont="1" applyFill="1" applyBorder="1" applyAlignment="1">
      <alignment horizontal="center" vertical="center" wrapText="1"/>
    </xf>
    <xf numFmtId="179" fontId="3" fillId="0" borderId="10" xfId="2" applyNumberFormat="1" applyFont="1" applyFill="1" applyBorder="1" applyAlignment="1">
      <alignment horizontal="center" vertical="center" wrapText="1"/>
    </xf>
    <xf numFmtId="179" fontId="3" fillId="0" borderId="1" xfId="2" applyNumberFormat="1" applyFont="1" applyFill="1" applyBorder="1" applyAlignment="1">
      <alignment horizontal="center" vertical="center" wrapText="1"/>
    </xf>
    <xf numFmtId="41" fontId="5" fillId="0" borderId="11" xfId="2" applyFont="1" applyFill="1" applyBorder="1" applyAlignment="1">
      <alignment horizontal="center" vertical="center" wrapText="1"/>
    </xf>
    <xf numFmtId="41" fontId="5" fillId="0" borderId="23" xfId="2" applyFont="1" applyFill="1" applyBorder="1" applyAlignment="1">
      <alignment horizontal="center" vertical="center" wrapText="1"/>
    </xf>
    <xf numFmtId="41" fontId="5" fillId="0" borderId="24" xfId="2" applyFont="1" applyFill="1" applyBorder="1" applyAlignment="1">
      <alignment horizontal="center" vertical="center" wrapText="1"/>
    </xf>
    <xf numFmtId="41" fontId="3" fillId="0" borderId="19" xfId="2" applyFont="1" applyFill="1" applyBorder="1" applyAlignment="1">
      <alignment horizontal="center" vertical="center" wrapText="1"/>
    </xf>
    <xf numFmtId="41" fontId="5" fillId="0" borderId="6" xfId="2" applyFont="1" applyFill="1" applyBorder="1" applyAlignment="1">
      <alignment horizontal="center" vertical="center" wrapText="1"/>
    </xf>
    <xf numFmtId="41" fontId="5" fillId="0" borderId="1" xfId="2" applyFont="1" applyFill="1" applyBorder="1" applyAlignment="1">
      <alignment horizontal="center" vertical="center" wrapText="1"/>
    </xf>
    <xf numFmtId="41" fontId="3" fillId="0" borderId="5" xfId="2" applyFont="1" applyFill="1" applyBorder="1" applyAlignment="1">
      <alignment horizontal="center" vertical="center" wrapText="1"/>
    </xf>
    <xf numFmtId="41" fontId="5" fillId="0" borderId="27" xfId="2" applyFont="1" applyFill="1" applyBorder="1" applyAlignment="1">
      <alignment horizontal="center" vertical="center" wrapText="1"/>
    </xf>
    <xf numFmtId="179" fontId="3" fillId="6" borderId="18" xfId="2" applyNumberFormat="1" applyFont="1" applyFill="1" applyBorder="1" applyAlignment="1">
      <alignment horizontal="center" vertical="center" wrapText="1"/>
    </xf>
    <xf numFmtId="179" fontId="3" fillId="6" borderId="7" xfId="2" applyNumberFormat="1" applyFont="1" applyFill="1" applyBorder="1" applyAlignment="1">
      <alignment horizontal="center" vertical="center" wrapText="1"/>
    </xf>
    <xf numFmtId="179" fontId="3" fillId="6" borderId="19" xfId="2" applyNumberFormat="1" applyFont="1" applyFill="1" applyBorder="1" applyAlignment="1">
      <alignment horizontal="center" vertical="center" wrapText="1"/>
    </xf>
    <xf numFmtId="179" fontId="3" fillId="6" borderId="0" xfId="2" applyNumberFormat="1" applyFont="1" applyFill="1" applyBorder="1" applyAlignment="1">
      <alignment horizontal="center" vertical="center" wrapText="1"/>
    </xf>
    <xf numFmtId="41" fontId="3" fillId="0" borderId="7" xfId="2" applyFont="1" applyFill="1" applyBorder="1" applyAlignment="1">
      <alignment horizontal="center" vertical="center"/>
    </xf>
    <xf numFmtId="41" fontId="3" fillId="0" borderId="0" xfId="2" applyFont="1" applyFill="1" applyBorder="1" applyAlignment="1">
      <alignment horizontal="center" vertical="center"/>
    </xf>
    <xf numFmtId="179" fontId="3" fillId="6" borderId="10" xfId="2" applyNumberFormat="1" applyFont="1" applyFill="1" applyBorder="1" applyAlignment="1">
      <alignment horizontal="center" vertical="center" wrapText="1"/>
    </xf>
    <xf numFmtId="179" fontId="3" fillId="6" borderId="1" xfId="2" applyNumberFormat="1" applyFont="1" applyFill="1" applyBorder="1" applyAlignment="1">
      <alignment horizontal="center" vertical="center" wrapText="1"/>
    </xf>
    <xf numFmtId="179" fontId="3" fillId="0" borderId="25" xfId="2" applyNumberFormat="1" applyFont="1" applyFill="1" applyBorder="1" applyAlignment="1">
      <alignment horizontal="center" vertical="center" wrapText="1"/>
    </xf>
    <xf numFmtId="179" fontId="3" fillId="0" borderId="14" xfId="2" applyNumberFormat="1" applyFont="1" applyFill="1" applyBorder="1" applyAlignment="1">
      <alignment horizontal="center" vertical="center" wrapText="1"/>
    </xf>
    <xf numFmtId="41" fontId="3" fillId="0" borderId="23" xfId="2" applyFont="1" applyFill="1" applyBorder="1" applyAlignment="1">
      <alignment horizontal="center" vertical="center"/>
    </xf>
    <xf numFmtId="41" fontId="3" fillId="0" borderId="4" xfId="2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76" fontId="3" fillId="6" borderId="18" xfId="3" applyNumberFormat="1" applyFont="1" applyFill="1" applyBorder="1" applyAlignment="1">
      <alignment horizontal="center" vertical="center" wrapText="1"/>
    </xf>
    <xf numFmtId="176" fontId="3" fillId="6" borderId="19" xfId="3" applyNumberFormat="1" applyFont="1" applyFill="1" applyBorder="1" applyAlignment="1">
      <alignment horizontal="center" vertical="center" wrapText="1"/>
    </xf>
    <xf numFmtId="176" fontId="3" fillId="6" borderId="5" xfId="3" applyNumberFormat="1" applyFont="1" applyFill="1" applyBorder="1" applyAlignment="1">
      <alignment horizontal="center" vertical="center"/>
    </xf>
    <xf numFmtId="176" fontId="3" fillId="0" borderId="7" xfId="3" applyNumberFormat="1" applyFont="1" applyFill="1" applyBorder="1" applyAlignment="1">
      <alignment horizontal="center" vertical="center" wrapText="1"/>
    </xf>
    <xf numFmtId="176" fontId="3" fillId="0" borderId="0" xfId="3" applyNumberFormat="1" applyFont="1" applyFill="1" applyBorder="1" applyAlignment="1">
      <alignment horizontal="center" vertical="center" wrapText="1"/>
    </xf>
    <xf numFmtId="176" fontId="3" fillId="0" borderId="4" xfId="3" applyNumberFormat="1" applyFont="1" applyFill="1" applyBorder="1" applyAlignment="1">
      <alignment horizontal="center" vertical="center"/>
    </xf>
    <xf numFmtId="176" fontId="3" fillId="6" borderId="20" xfId="3" applyNumberFormat="1" applyFont="1" applyFill="1" applyBorder="1" applyAlignment="1">
      <alignment horizontal="center" vertical="center" wrapText="1"/>
    </xf>
    <xf numFmtId="176" fontId="3" fillId="6" borderId="6" xfId="3" applyNumberFormat="1" applyFont="1" applyFill="1" applyBorder="1" applyAlignment="1">
      <alignment horizontal="center" vertical="center" wrapText="1"/>
    </xf>
    <xf numFmtId="176" fontId="3" fillId="6" borderId="1" xfId="3" applyNumberFormat="1" applyFont="1" applyFill="1" applyBorder="1" applyAlignment="1">
      <alignment horizontal="center" vertical="center"/>
    </xf>
    <xf numFmtId="176" fontId="3" fillId="6" borderId="5" xfId="3" applyNumberFormat="1" applyFont="1" applyFill="1" applyBorder="1" applyAlignment="1">
      <alignment horizontal="center" vertical="center" wrapText="1"/>
    </xf>
    <xf numFmtId="176" fontId="3" fillId="0" borderId="18" xfId="3" applyNumberFormat="1" applyFont="1" applyFill="1" applyBorder="1" applyAlignment="1">
      <alignment horizontal="center" vertical="center"/>
    </xf>
    <xf numFmtId="176" fontId="3" fillId="0" borderId="7" xfId="3" applyNumberFormat="1" applyFont="1" applyFill="1" applyBorder="1" applyAlignment="1">
      <alignment horizontal="center" vertical="center"/>
    </xf>
    <xf numFmtId="176" fontId="3" fillId="0" borderId="12" xfId="3" applyNumberFormat="1" applyFont="1" applyFill="1" applyBorder="1" applyAlignment="1">
      <alignment horizontal="center" vertical="center"/>
    </xf>
    <xf numFmtId="38" fontId="3" fillId="0" borderId="11" xfId="3" applyNumberFormat="1" applyFont="1" applyFill="1" applyBorder="1" applyAlignment="1">
      <alignment horizontal="center" vertical="center" wrapText="1"/>
    </xf>
    <xf numFmtId="38" fontId="3" fillId="0" borderId="5" xfId="3" applyNumberFormat="1" applyFont="1" applyFill="1" applyBorder="1" applyAlignment="1">
      <alignment horizontal="center" vertical="center" wrapText="1"/>
    </xf>
    <xf numFmtId="38" fontId="3" fillId="0" borderId="10" xfId="3" applyNumberFormat="1" applyFont="1" applyFill="1" applyBorder="1" applyAlignment="1">
      <alignment horizontal="center" vertical="center" wrapText="1"/>
    </xf>
    <xf numFmtId="38" fontId="3" fillId="0" borderId="1" xfId="3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0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3" fillId="6" borderId="30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2" fillId="0" borderId="7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6" borderId="18" xfId="0" applyFont="1" applyFill="1" applyBorder="1" applyAlignment="1">
      <alignment horizontal="center" vertical="center"/>
    </xf>
    <xf numFmtId="0" fontId="14" fillId="6" borderId="7" xfId="0" applyFont="1" applyFill="1" applyBorder="1" applyAlignment="1">
      <alignment horizontal="center" vertical="center"/>
    </xf>
    <xf numFmtId="0" fontId="14" fillId="6" borderId="12" xfId="0" applyFont="1" applyFill="1" applyBorder="1" applyAlignment="1">
      <alignment horizontal="center" vertical="center"/>
    </xf>
    <xf numFmtId="41" fontId="3" fillId="6" borderId="10" xfId="0" applyNumberFormat="1" applyFont="1" applyFill="1" applyBorder="1" applyAlignment="1">
      <alignment horizontal="center" vertical="center" wrapText="1"/>
    </xf>
    <xf numFmtId="41" fontId="3" fillId="6" borderId="1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16" xfId="0" applyNumberFormat="1" applyFont="1" applyFill="1" applyBorder="1" applyAlignment="1">
      <alignment horizontal="center" vertical="center" wrapText="1"/>
    </xf>
    <xf numFmtId="41" fontId="3" fillId="0" borderId="18" xfId="0" applyNumberFormat="1" applyFont="1" applyFill="1" applyBorder="1" applyAlignment="1">
      <alignment horizontal="center" vertical="center" wrapText="1"/>
    </xf>
    <xf numFmtId="41" fontId="3" fillId="0" borderId="19" xfId="0" applyNumberFormat="1" applyFont="1" applyFill="1" applyBorder="1" applyAlignment="1">
      <alignment horizontal="center" vertical="center" wrapText="1"/>
    </xf>
    <xf numFmtId="41" fontId="3" fillId="0" borderId="5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8" fillId="0" borderId="27" xfId="0" applyFont="1" applyFill="1" applyBorder="1" applyAlignment="1">
      <alignment horizontal="center" vertical="center" wrapText="1"/>
    </xf>
    <xf numFmtId="0" fontId="18" fillId="0" borderId="2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1" fontId="3" fillId="0" borderId="28" xfId="2" applyFont="1" applyFill="1" applyBorder="1" applyAlignment="1">
      <alignment horizontal="center" vertical="center" wrapText="1"/>
    </xf>
    <xf numFmtId="41" fontId="3" fillId="0" borderId="29" xfId="2" applyFont="1" applyFill="1" applyBorder="1" applyAlignment="1">
      <alignment horizontal="center" vertical="center" wrapText="1"/>
    </xf>
    <xf numFmtId="41" fontId="3" fillId="0" borderId="26" xfId="2" applyFont="1" applyFill="1" applyBorder="1" applyAlignment="1">
      <alignment horizontal="center" vertical="center"/>
    </xf>
    <xf numFmtId="41" fontId="3" fillId="0" borderId="13" xfId="2" applyFont="1" applyFill="1" applyBorder="1" applyAlignment="1">
      <alignment horizontal="center" vertical="center" wrapText="1"/>
    </xf>
    <xf numFmtId="41" fontId="3" fillId="0" borderId="27" xfId="2" applyFont="1" applyFill="1" applyBorder="1" applyAlignment="1">
      <alignment horizontal="center" vertical="center" wrapText="1"/>
    </xf>
    <xf numFmtId="41" fontId="3" fillId="0" borderId="21" xfId="2" applyFont="1" applyFill="1" applyBorder="1" applyAlignment="1">
      <alignment horizontal="center" vertical="center" wrapText="1"/>
    </xf>
    <xf numFmtId="179" fontId="3" fillId="0" borderId="6" xfId="2" applyNumberFormat="1" applyFont="1" applyFill="1" applyBorder="1" applyAlignment="1">
      <alignment horizontal="center" vertical="center" wrapText="1"/>
    </xf>
    <xf numFmtId="41" fontId="5" fillId="0" borderId="10" xfId="2" applyFont="1" applyFill="1" applyBorder="1" applyAlignment="1">
      <alignment horizontal="center" vertical="center" wrapText="1"/>
    </xf>
    <xf numFmtId="179" fontId="3" fillId="0" borderId="13" xfId="2" applyNumberFormat="1" applyFont="1" applyFill="1" applyBorder="1" applyAlignment="1">
      <alignment horizontal="center" vertical="center" wrapText="1"/>
    </xf>
    <xf numFmtId="179" fontId="3" fillId="0" borderId="21" xfId="2" applyNumberFormat="1" applyFont="1" applyFill="1" applyBorder="1" applyAlignment="1">
      <alignment horizontal="center" vertical="center" wrapText="1"/>
    </xf>
    <xf numFmtId="179" fontId="5" fillId="0" borderId="10" xfId="2" applyNumberFormat="1" applyFont="1" applyFill="1" applyBorder="1" applyAlignment="1">
      <alignment horizontal="center" vertical="center" wrapText="1"/>
    </xf>
    <xf numFmtId="179" fontId="5" fillId="0" borderId="1" xfId="2" applyNumberFormat="1" applyFont="1" applyFill="1" applyBorder="1" applyAlignment="1">
      <alignment horizontal="center" vertical="center" wrapText="1"/>
    </xf>
    <xf numFmtId="41" fontId="3" fillId="0" borderId="12" xfId="2" applyFont="1" applyFill="1" applyBorder="1" applyAlignment="1">
      <alignment horizontal="center" vertical="center"/>
    </xf>
    <xf numFmtId="41" fontId="5" fillId="0" borderId="5" xfId="2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shrinkToFit="1"/>
    </xf>
    <xf numFmtId="0" fontId="5" fillId="6" borderId="1" xfId="0" applyFont="1" applyFill="1" applyBorder="1" applyAlignment="1">
      <alignment horizontal="center" vertical="center" shrinkToFit="1"/>
    </xf>
    <xf numFmtId="41" fontId="3" fillId="0" borderId="18" xfId="2" applyFont="1" applyFill="1" applyBorder="1" applyAlignment="1">
      <alignment horizontal="center" vertical="center" wrapText="1"/>
    </xf>
    <xf numFmtId="41" fontId="3" fillId="0" borderId="9" xfId="2" applyFont="1" applyFill="1" applyBorder="1" applyAlignment="1">
      <alignment horizontal="center" vertical="center" wrapText="1"/>
    </xf>
    <xf numFmtId="179" fontId="3" fillId="0" borderId="11" xfId="2" applyNumberFormat="1" applyFont="1" applyFill="1" applyBorder="1" applyAlignment="1">
      <alignment horizontal="center" vertical="center" wrapText="1"/>
    </xf>
    <xf numFmtId="179" fontId="3" fillId="0" borderId="5" xfId="2" applyNumberFormat="1" applyFont="1" applyFill="1" applyBorder="1" applyAlignment="1">
      <alignment horizontal="center" vertical="center" wrapText="1"/>
    </xf>
    <xf numFmtId="41" fontId="3" fillId="0" borderId="26" xfId="2" applyFont="1" applyFill="1" applyBorder="1" applyAlignment="1">
      <alignment horizontal="center" vertical="center" wrapText="1"/>
    </xf>
    <xf numFmtId="0" fontId="3" fillId="0" borderId="18" xfId="2" applyNumberFormat="1" applyFont="1" applyFill="1" applyBorder="1" applyAlignment="1">
      <alignment horizontal="center" vertical="center" wrapText="1"/>
    </xf>
    <xf numFmtId="0" fontId="3" fillId="0" borderId="7" xfId="2" applyNumberFormat="1" applyFont="1" applyFill="1" applyBorder="1" applyAlignment="1">
      <alignment horizontal="center" vertical="center" wrapText="1"/>
    </xf>
    <xf numFmtId="0" fontId="3" fillId="0" borderId="10" xfId="2" applyNumberFormat="1" applyFont="1" applyFill="1" applyBorder="1" applyAlignment="1">
      <alignment horizontal="center" vertical="center" wrapText="1"/>
    </xf>
    <xf numFmtId="0" fontId="3" fillId="0" borderId="1" xfId="2" applyNumberFormat="1" applyFont="1" applyFill="1" applyBorder="1" applyAlignment="1">
      <alignment horizontal="center" vertical="center" wrapText="1"/>
    </xf>
    <xf numFmtId="0" fontId="3" fillId="0" borderId="11" xfId="2" applyNumberFormat="1" applyFont="1" applyFill="1" applyBorder="1" applyAlignment="1">
      <alignment horizontal="center" vertical="center" wrapText="1"/>
    </xf>
    <xf numFmtId="0" fontId="3" fillId="0" borderId="5" xfId="2" applyNumberFormat="1" applyFont="1" applyFill="1" applyBorder="1" applyAlignment="1">
      <alignment horizontal="center" vertical="center" wrapText="1"/>
    </xf>
    <xf numFmtId="179" fontId="3" fillId="0" borderId="23" xfId="2" applyNumberFormat="1" applyFont="1" applyFill="1" applyBorder="1" applyAlignment="1">
      <alignment horizontal="center" vertical="center" wrapText="1"/>
    </xf>
    <xf numFmtId="179" fontId="3" fillId="0" borderId="24" xfId="2" applyNumberFormat="1" applyFont="1" applyFill="1" applyBorder="1" applyAlignment="1">
      <alignment horizontal="center" vertical="center" wrapText="1"/>
    </xf>
    <xf numFmtId="41" fontId="3" fillId="0" borderId="22" xfId="2" applyFont="1" applyFill="1" applyBorder="1" applyAlignment="1">
      <alignment horizontal="center" vertical="top" wrapText="1"/>
    </xf>
    <xf numFmtId="41" fontId="3" fillId="0" borderId="8" xfId="2" applyFont="1" applyFill="1" applyBorder="1" applyAlignment="1">
      <alignment horizontal="center" vertical="top" wrapText="1"/>
    </xf>
    <xf numFmtId="41" fontId="3" fillId="0" borderId="20" xfId="2" applyFont="1" applyFill="1" applyBorder="1" applyAlignment="1">
      <alignment horizontal="center" vertical="top" wrapText="1"/>
    </xf>
    <xf numFmtId="41" fontId="3" fillId="0" borderId="6" xfId="2" applyFont="1" applyFill="1" applyBorder="1" applyAlignment="1">
      <alignment horizontal="center" vertical="top" wrapText="1"/>
    </xf>
    <xf numFmtId="41" fontId="3" fillId="0" borderId="1" xfId="2" applyFont="1" applyFill="1" applyBorder="1" applyAlignment="1">
      <alignment horizontal="center" vertical="top" wrapText="1"/>
    </xf>
    <xf numFmtId="41" fontId="3" fillId="0" borderId="9" xfId="2" applyFont="1" applyFill="1" applyBorder="1" applyAlignment="1">
      <alignment horizontal="center" vertical="top" wrapText="1"/>
    </xf>
    <xf numFmtId="41" fontId="3" fillId="0" borderId="11" xfId="2" applyFont="1" applyFill="1" applyBorder="1" applyAlignment="1">
      <alignment horizontal="center" vertical="center" shrinkToFit="1"/>
    </xf>
    <xf numFmtId="41" fontId="3" fillId="0" borderId="5" xfId="2" applyFont="1" applyFill="1" applyBorder="1" applyAlignment="1">
      <alignment horizontal="center" vertical="center" shrinkToFit="1"/>
    </xf>
    <xf numFmtId="41" fontId="3" fillId="0" borderId="12" xfId="2" applyFont="1" applyFill="1" applyBorder="1" applyAlignment="1">
      <alignment horizontal="center" vertical="top" wrapText="1"/>
    </xf>
    <xf numFmtId="41" fontId="3" fillId="0" borderId="2" xfId="2" applyFont="1" applyFill="1" applyBorder="1" applyAlignment="1">
      <alignment horizontal="center" vertical="top" wrapText="1"/>
    </xf>
    <xf numFmtId="41" fontId="3" fillId="0" borderId="3" xfId="2" applyFont="1" applyFill="1" applyBorder="1" applyAlignment="1">
      <alignment horizontal="center" vertical="top" wrapText="1"/>
    </xf>
    <xf numFmtId="41" fontId="53" fillId="0" borderId="10" xfId="2" applyFont="1" applyFill="1" applyBorder="1" applyAlignment="1">
      <alignment horizontal="center" vertical="center" wrapText="1"/>
    </xf>
    <xf numFmtId="41" fontId="53" fillId="0" borderId="1" xfId="2" applyFont="1" applyFill="1" applyBorder="1" applyAlignment="1">
      <alignment horizontal="center" vertical="center" wrapText="1"/>
    </xf>
    <xf numFmtId="0" fontId="3" fillId="0" borderId="8" xfId="2" applyNumberFormat="1" applyFont="1" applyFill="1" applyBorder="1" applyAlignment="1">
      <alignment horizontal="center" vertical="center" wrapText="1"/>
    </xf>
    <xf numFmtId="0" fontId="14" fillId="0" borderId="18" xfId="2" applyNumberFormat="1" applyFont="1" applyFill="1" applyBorder="1" applyAlignment="1">
      <alignment horizontal="center" vertical="center" wrapText="1"/>
    </xf>
    <xf numFmtId="0" fontId="14" fillId="0" borderId="8" xfId="2" applyNumberFormat="1" applyFont="1" applyFill="1" applyBorder="1" applyAlignment="1">
      <alignment horizontal="center" vertical="center" wrapText="1"/>
    </xf>
    <xf numFmtId="0" fontId="14" fillId="0" borderId="9" xfId="2" applyNumberFormat="1" applyFont="1" applyFill="1" applyBorder="1" applyAlignment="1">
      <alignment horizontal="center" vertical="center" wrapText="1"/>
    </xf>
    <xf numFmtId="0" fontId="3" fillId="0" borderId="20" xfId="2" applyNumberFormat="1" applyFont="1" applyFill="1" applyBorder="1" applyAlignment="1">
      <alignment horizontal="center" vertical="center" wrapText="1"/>
    </xf>
    <xf numFmtId="0" fontId="3" fillId="0" borderId="6" xfId="2" applyNumberFormat="1" applyFont="1" applyFill="1" applyBorder="1" applyAlignment="1">
      <alignment horizontal="center" vertical="center" wrapText="1"/>
    </xf>
    <xf numFmtId="0" fontId="3" fillId="0" borderId="22" xfId="2" applyNumberFormat="1" applyFont="1" applyFill="1" applyBorder="1" applyAlignment="1">
      <alignment horizontal="center" vertical="center" wrapText="1"/>
    </xf>
    <xf numFmtId="0" fontId="3" fillId="0" borderId="9" xfId="2" applyNumberFormat="1" applyFont="1" applyFill="1" applyBorder="1" applyAlignment="1">
      <alignment horizontal="center" vertical="center" wrapText="1"/>
    </xf>
    <xf numFmtId="0" fontId="3" fillId="0" borderId="23" xfId="2" applyNumberFormat="1" applyFont="1" applyFill="1" applyBorder="1" applyAlignment="1">
      <alignment horizontal="center" vertical="center" wrapText="1"/>
    </xf>
    <xf numFmtId="0" fontId="3" fillId="0" borderId="4" xfId="2" applyNumberFormat="1" applyFont="1" applyFill="1" applyBorder="1" applyAlignment="1">
      <alignment horizontal="center" vertical="center" wrapText="1"/>
    </xf>
    <xf numFmtId="0" fontId="3" fillId="0" borderId="23" xfId="2" applyNumberFormat="1" applyFont="1" applyFill="1" applyBorder="1" applyAlignment="1">
      <alignment horizontal="center" vertical="center" shrinkToFit="1"/>
    </xf>
    <xf numFmtId="0" fontId="3" fillId="0" borderId="4" xfId="2" applyNumberFormat="1" applyFont="1" applyFill="1" applyBorder="1" applyAlignment="1">
      <alignment horizontal="center" vertical="center" shrinkToFit="1"/>
    </xf>
    <xf numFmtId="0" fontId="3" fillId="0" borderId="24" xfId="2" applyNumberFormat="1" applyFont="1" applyFill="1" applyBorder="1" applyAlignment="1">
      <alignment horizontal="center" vertical="center" wrapText="1"/>
    </xf>
    <xf numFmtId="0" fontId="3" fillId="0" borderId="3" xfId="2" applyNumberFormat="1" applyFont="1" applyFill="1" applyBorder="1" applyAlignment="1">
      <alignment horizontal="center" vertical="center" wrapText="1"/>
    </xf>
    <xf numFmtId="0" fontId="3" fillId="0" borderId="11" xfId="2" applyNumberFormat="1" applyFont="1" applyFill="1" applyBorder="1" applyAlignment="1">
      <alignment horizontal="center" vertical="center" wrapText="1" shrinkToFit="1"/>
    </xf>
    <xf numFmtId="0" fontId="3" fillId="0" borderId="5" xfId="2" applyNumberFormat="1" applyFont="1" applyFill="1" applyBorder="1" applyAlignment="1">
      <alignment horizontal="center" vertical="center" wrapText="1" shrinkToFit="1"/>
    </xf>
    <xf numFmtId="0" fontId="53" fillId="0" borderId="11" xfId="2" applyNumberFormat="1" applyFont="1" applyFill="1" applyBorder="1" applyAlignment="1">
      <alignment horizontal="center" vertical="center" wrapText="1" shrinkToFit="1"/>
    </xf>
    <xf numFmtId="0" fontId="53" fillId="0" borderId="5" xfId="2" applyNumberFormat="1" applyFont="1" applyFill="1" applyBorder="1" applyAlignment="1">
      <alignment horizontal="center" vertical="center" wrapText="1" shrinkToFit="1"/>
    </xf>
    <xf numFmtId="0" fontId="11" fillId="0" borderId="0" xfId="2" applyNumberFormat="1" applyFont="1" applyFill="1" applyAlignment="1">
      <alignment horizontal="center" vertical="center" wrapText="1"/>
    </xf>
    <xf numFmtId="41" fontId="5" fillId="6" borderId="10" xfId="2" applyFont="1" applyFill="1" applyBorder="1" applyAlignment="1">
      <alignment horizontal="center" vertical="center" wrapText="1"/>
    </xf>
    <xf numFmtId="41" fontId="5" fillId="6" borderId="1" xfId="2" applyFont="1" applyFill="1" applyBorder="1" applyAlignment="1">
      <alignment horizontal="center" vertical="center" wrapText="1"/>
    </xf>
    <xf numFmtId="41" fontId="5" fillId="6" borderId="11" xfId="2" applyFont="1" applyFill="1" applyBorder="1" applyAlignment="1">
      <alignment horizontal="center" vertical="center" wrapText="1"/>
    </xf>
    <xf numFmtId="41" fontId="5" fillId="6" borderId="5" xfId="2" applyFont="1" applyFill="1" applyBorder="1" applyAlignment="1">
      <alignment horizontal="center" vertical="center" wrapText="1"/>
    </xf>
    <xf numFmtId="41" fontId="3" fillId="0" borderId="10" xfId="2" applyFont="1" applyFill="1" applyBorder="1" applyAlignment="1">
      <alignment horizontal="center" vertical="center" shrinkToFit="1"/>
    </xf>
    <xf numFmtId="41" fontId="3" fillId="0" borderId="1" xfId="2" applyFont="1" applyFill="1" applyBorder="1" applyAlignment="1">
      <alignment horizontal="center" vertical="center" shrinkToFit="1"/>
    </xf>
    <xf numFmtId="179" fontId="5" fillId="0" borderId="13" xfId="2" applyNumberFormat="1" applyFont="1" applyFill="1" applyBorder="1" applyAlignment="1">
      <alignment horizontal="center" vertical="center" wrapText="1"/>
    </xf>
    <xf numFmtId="179" fontId="5" fillId="0" borderId="27" xfId="2" applyNumberFormat="1" applyFont="1" applyFill="1" applyBorder="1" applyAlignment="1">
      <alignment horizontal="center" vertical="center" wrapText="1"/>
    </xf>
    <xf numFmtId="41" fontId="14" fillId="0" borderId="18" xfId="2" applyFont="1" applyFill="1" applyBorder="1" applyAlignment="1">
      <alignment horizontal="center" vertical="center"/>
    </xf>
    <xf numFmtId="41" fontId="14" fillId="0" borderId="19" xfId="2" applyFont="1" applyFill="1" applyBorder="1" applyAlignment="1">
      <alignment horizontal="center" vertical="center"/>
    </xf>
    <xf numFmtId="41" fontId="14" fillId="0" borderId="5" xfId="2" applyFont="1" applyFill="1" applyBorder="1" applyAlignment="1">
      <alignment horizontal="center" vertical="center"/>
    </xf>
    <xf numFmtId="41" fontId="14" fillId="0" borderId="18" xfId="2" applyFont="1" applyFill="1" applyBorder="1" applyAlignment="1">
      <alignment horizontal="center" vertical="center" wrapText="1"/>
    </xf>
    <xf numFmtId="41" fontId="14" fillId="0" borderId="7" xfId="2" applyFont="1" applyFill="1" applyBorder="1" applyAlignment="1">
      <alignment horizontal="center" vertical="center" wrapText="1"/>
    </xf>
    <xf numFmtId="41" fontId="14" fillId="0" borderId="8" xfId="2" applyFont="1" applyFill="1" applyBorder="1" applyAlignment="1">
      <alignment horizontal="center" vertical="center" wrapText="1"/>
    </xf>
    <xf numFmtId="179" fontId="14" fillId="0" borderId="6" xfId="2" applyNumberFormat="1" applyFont="1" applyFill="1" applyBorder="1" applyAlignment="1">
      <alignment horizontal="center" vertical="center" wrapText="1"/>
    </xf>
    <xf numFmtId="179" fontId="14" fillId="0" borderId="1" xfId="2" applyNumberFormat="1" applyFont="1" applyFill="1" applyBorder="1" applyAlignment="1">
      <alignment horizontal="center" vertical="center" wrapText="1"/>
    </xf>
    <xf numFmtId="41" fontId="3" fillId="0" borderId="11" xfId="2" applyFont="1" applyFill="1" applyBorder="1" applyAlignment="1">
      <alignment horizontal="center" vertical="top" wrapText="1"/>
    </xf>
    <xf numFmtId="41" fontId="3" fillId="0" borderId="23" xfId="2" applyFont="1" applyFill="1" applyBorder="1" applyAlignment="1">
      <alignment horizontal="center" vertical="top" wrapText="1"/>
    </xf>
    <xf numFmtId="41" fontId="3" fillId="0" borderId="24" xfId="2" applyFont="1" applyFill="1" applyBorder="1" applyAlignment="1">
      <alignment horizontal="center" vertical="top" wrapText="1"/>
    </xf>
    <xf numFmtId="179" fontId="3" fillId="0" borderId="11" xfId="2" applyNumberFormat="1" applyFont="1" applyFill="1" applyBorder="1" applyAlignment="1">
      <alignment horizontal="center" vertical="top" wrapText="1"/>
    </xf>
    <xf numFmtId="179" fontId="3" fillId="0" borderId="5" xfId="2" applyNumberFormat="1" applyFont="1" applyFill="1" applyBorder="1" applyAlignment="1">
      <alignment horizontal="center" vertical="top" wrapText="1"/>
    </xf>
    <xf numFmtId="41" fontId="3" fillId="0" borderId="22" xfId="2" applyFont="1" applyFill="1" applyBorder="1" applyAlignment="1">
      <alignment horizontal="center" vertical="center"/>
    </xf>
    <xf numFmtId="41" fontId="3" fillId="0" borderId="8" xfId="2" applyFont="1" applyFill="1" applyBorder="1" applyAlignment="1">
      <alignment horizontal="center" vertical="center"/>
    </xf>
    <xf numFmtId="41" fontId="3" fillId="0" borderId="9" xfId="2" applyFont="1" applyFill="1" applyBorder="1" applyAlignment="1">
      <alignment horizontal="center" vertical="center"/>
    </xf>
    <xf numFmtId="41" fontId="14" fillId="0" borderId="22" xfId="2" applyFont="1" applyFill="1" applyBorder="1" applyAlignment="1">
      <alignment horizontal="center" vertical="center"/>
    </xf>
    <xf numFmtId="41" fontId="14" fillId="0" borderId="8" xfId="2" applyFont="1" applyFill="1" applyBorder="1" applyAlignment="1">
      <alignment horizontal="center" vertical="center"/>
    </xf>
    <xf numFmtId="179" fontId="3" fillId="0" borderId="27" xfId="2" applyNumberFormat="1" applyFont="1" applyFill="1" applyBorder="1" applyAlignment="1">
      <alignment horizontal="center" vertical="center" wrapText="1"/>
    </xf>
    <xf numFmtId="179" fontId="3" fillId="0" borderId="19" xfId="2" applyNumberFormat="1" applyFont="1" applyFill="1" applyBorder="1" applyAlignment="1">
      <alignment horizontal="center" vertical="center" wrapText="1"/>
    </xf>
    <xf numFmtId="179" fontId="4" fillId="0" borderId="0" xfId="2" applyNumberFormat="1" applyFont="1" applyFill="1" applyAlignment="1">
      <alignment horizontal="center" vertical="center" wrapText="1"/>
    </xf>
    <xf numFmtId="0" fontId="3" fillId="0" borderId="26" xfId="2" applyNumberFormat="1" applyFont="1" applyFill="1" applyBorder="1" applyAlignment="1">
      <alignment horizontal="center" vertical="center" wrapText="1"/>
    </xf>
    <xf numFmtId="41" fontId="3" fillId="0" borderId="14" xfId="2" applyFont="1" applyFill="1" applyBorder="1" applyAlignment="1">
      <alignment horizontal="center" vertical="center" wrapText="1"/>
    </xf>
    <xf numFmtId="41" fontId="5" fillId="0" borderId="25" xfId="2" applyFont="1" applyFill="1" applyBorder="1" applyAlignment="1">
      <alignment horizontal="center" vertical="center" wrapText="1"/>
    </xf>
    <xf numFmtId="41" fontId="5" fillId="0" borderId="14" xfId="2" applyFont="1" applyFill="1" applyBorder="1" applyAlignment="1">
      <alignment horizontal="center" vertical="center" wrapText="1"/>
    </xf>
    <xf numFmtId="41" fontId="5" fillId="0" borderId="26" xfId="2" applyFont="1" applyFill="1" applyBorder="1" applyAlignment="1">
      <alignment horizontal="center" vertical="center" wrapText="1"/>
    </xf>
    <xf numFmtId="41" fontId="5" fillId="0" borderId="13" xfId="2" applyFont="1" applyFill="1" applyBorder="1" applyAlignment="1">
      <alignment horizontal="center" vertical="center" wrapText="1"/>
    </xf>
    <xf numFmtId="41" fontId="5" fillId="0" borderId="15" xfId="2" applyFont="1" applyFill="1" applyBorder="1" applyAlignment="1">
      <alignment horizontal="center" vertical="center" wrapText="1"/>
    </xf>
    <xf numFmtId="0" fontId="3" fillId="0" borderId="19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Border="1" applyAlignment="1">
      <alignment horizontal="center" vertical="center" wrapText="1"/>
    </xf>
    <xf numFmtId="0" fontId="3" fillId="0" borderId="25" xfId="2" applyNumberFormat="1" applyFont="1" applyFill="1" applyBorder="1" applyAlignment="1">
      <alignment horizontal="center" vertical="center" wrapText="1"/>
    </xf>
    <xf numFmtId="0" fontId="3" fillId="0" borderId="13" xfId="2" applyNumberFormat="1" applyFont="1" applyFill="1" applyBorder="1" applyAlignment="1">
      <alignment horizontal="center" vertical="center" wrapText="1"/>
    </xf>
    <xf numFmtId="0" fontId="3" fillId="0" borderId="12" xfId="2" applyNumberFormat="1" applyFont="1" applyFill="1" applyBorder="1" applyAlignment="1">
      <alignment horizontal="center" vertical="center" wrapText="1"/>
    </xf>
    <xf numFmtId="41" fontId="3" fillId="0" borderId="2" xfId="2" applyFont="1" applyFill="1" applyBorder="1" applyAlignment="1">
      <alignment horizontal="center" vertical="center"/>
    </xf>
    <xf numFmtId="41" fontId="3" fillId="0" borderId="3" xfId="2" applyFont="1" applyFill="1" applyBorder="1" applyAlignment="1">
      <alignment horizontal="center" vertical="center"/>
    </xf>
    <xf numFmtId="0" fontId="3" fillId="0" borderId="14" xfId="2" applyNumberFormat="1" applyFont="1" applyFill="1" applyBorder="1" applyAlignment="1">
      <alignment horizontal="center" vertical="center" wrapText="1"/>
    </xf>
    <xf numFmtId="41" fontId="14" fillId="0" borderId="7" xfId="2" applyFont="1" applyFill="1" applyBorder="1" applyAlignment="1">
      <alignment horizontal="center" vertical="center"/>
    </xf>
    <xf numFmtId="41" fontId="14" fillId="0" borderId="12" xfId="2" applyFont="1" applyFill="1" applyBorder="1" applyAlignment="1">
      <alignment horizontal="center" vertical="center"/>
    </xf>
    <xf numFmtId="0" fontId="55" fillId="0" borderId="18" xfId="2" applyNumberFormat="1" applyFont="1" applyFill="1" applyBorder="1" applyAlignment="1">
      <alignment horizontal="center" vertical="center"/>
    </xf>
    <xf numFmtId="0" fontId="55" fillId="0" borderId="7" xfId="2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41" fontId="53" fillId="0" borderId="11" xfId="2" applyFont="1" applyFill="1" applyBorder="1" applyAlignment="1">
      <alignment horizontal="center" vertical="center" wrapText="1"/>
    </xf>
    <xf numFmtId="41" fontId="53" fillId="0" borderId="5" xfId="2" applyFont="1" applyFill="1" applyBorder="1" applyAlignment="1">
      <alignment horizontal="center" vertical="center" wrapText="1"/>
    </xf>
    <xf numFmtId="0" fontId="53" fillId="0" borderId="18" xfId="2" applyNumberFormat="1" applyFont="1" applyFill="1" applyBorder="1" applyAlignment="1">
      <alignment horizontal="center" vertical="center" wrapText="1"/>
    </xf>
    <xf numFmtId="0" fontId="53" fillId="0" borderId="19" xfId="2" applyNumberFormat="1" applyFont="1" applyFill="1" applyBorder="1" applyAlignment="1">
      <alignment horizontal="center" vertical="center" wrapText="1"/>
    </xf>
    <xf numFmtId="0" fontId="53" fillId="0" borderId="5" xfId="2" applyNumberFormat="1" applyFont="1" applyFill="1" applyBorder="1" applyAlignment="1">
      <alignment horizontal="center" vertical="center" wrapText="1"/>
    </xf>
    <xf numFmtId="0" fontId="38" fillId="0" borderId="22" xfId="0" applyFont="1" applyFill="1" applyBorder="1" applyAlignment="1">
      <alignment horizontal="center" vertical="center"/>
    </xf>
    <xf numFmtId="0" fontId="38" fillId="0" borderId="8" xfId="0" applyFont="1" applyFill="1" applyBorder="1" applyAlignment="1">
      <alignment horizontal="center" vertical="center"/>
    </xf>
    <xf numFmtId="0" fontId="38" fillId="0" borderId="9" xfId="0" applyFont="1" applyFill="1" applyBorder="1" applyAlignment="1">
      <alignment horizontal="center" vertical="center"/>
    </xf>
    <xf numFmtId="0" fontId="38" fillId="0" borderId="21" xfId="0" applyFont="1" applyFill="1" applyBorder="1" applyAlignment="1">
      <alignment horizontal="center" vertical="center" wrapText="1"/>
    </xf>
    <xf numFmtId="0" fontId="38" fillId="0" borderId="16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38" fillId="0" borderId="26" xfId="0" applyFont="1" applyFill="1" applyBorder="1" applyAlignment="1">
      <alignment horizontal="center" vertical="center"/>
    </xf>
    <xf numFmtId="0" fontId="38" fillId="0" borderId="25" xfId="0" applyFont="1" applyFill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40" fillId="0" borderId="25" xfId="0" applyFont="1" applyFill="1" applyBorder="1" applyAlignment="1">
      <alignment horizontal="center" vertical="center" wrapText="1"/>
    </xf>
    <xf numFmtId="0" fontId="40" fillId="0" borderId="14" xfId="0" applyFont="1" applyFill="1" applyBorder="1" applyAlignment="1">
      <alignment horizontal="center" vertical="center" wrapText="1"/>
    </xf>
    <xf numFmtId="0" fontId="38" fillId="0" borderId="2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</cellXfs>
  <cellStyles count="9">
    <cellStyle name="쉼표 [0]" xfId="1" builtinId="6"/>
    <cellStyle name="쉼표 [0] 2" xfId="2"/>
    <cellStyle name="콤마 [0]_7. 인구이동" xfId="3"/>
    <cellStyle name="표준" xfId="0" builtinId="0"/>
    <cellStyle name="표준 2" xfId="4"/>
    <cellStyle name="표준 3" xfId="8"/>
    <cellStyle name="표준 4" xfId="5"/>
    <cellStyle name="표준 5" xfId="6"/>
    <cellStyle name="하이퍼링크" xfId="7" builtinId="8"/>
  </cellStyles>
  <dxfs count="0"/>
  <tableStyles count="0" defaultTableStyle="TableStyleMedium9" defaultPivotStyle="PivotStyleLight16"/>
  <colors>
    <mruColors>
      <color rgb="FF6600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2.xml"/><Relationship Id="rId18" Type="http://schemas.openxmlformats.org/officeDocument/2006/relationships/worksheet" Target="worksheets/sheet17.xml"/><Relationship Id="rId26" Type="http://schemas.openxmlformats.org/officeDocument/2006/relationships/worksheet" Target="worksheets/sheet25.xml"/><Relationship Id="rId39" Type="http://schemas.openxmlformats.org/officeDocument/2006/relationships/worksheet" Target="worksheets/sheet38.xml"/><Relationship Id="rId21" Type="http://schemas.openxmlformats.org/officeDocument/2006/relationships/worksheet" Target="worksheets/sheet20.xml"/><Relationship Id="rId34" Type="http://schemas.openxmlformats.org/officeDocument/2006/relationships/worksheet" Target="worksheets/sheet33.xml"/><Relationship Id="rId42" Type="http://schemas.openxmlformats.org/officeDocument/2006/relationships/worksheet" Target="worksheets/sheet41.xml"/><Relationship Id="rId47" Type="http://schemas.openxmlformats.org/officeDocument/2006/relationships/worksheet" Target="worksheets/sheet46.xml"/><Relationship Id="rId50" Type="http://schemas.openxmlformats.org/officeDocument/2006/relationships/worksheet" Target="worksheets/sheet49.xml"/><Relationship Id="rId55" Type="http://schemas.openxmlformats.org/officeDocument/2006/relationships/worksheet" Target="worksheets/sheet54.xml"/><Relationship Id="rId7" Type="http://schemas.openxmlformats.org/officeDocument/2006/relationships/worksheet" Target="worksheets/sheet6.xml"/><Relationship Id="rId2" Type="http://schemas.openxmlformats.org/officeDocument/2006/relationships/worksheet" Target="worksheets/sheet1.xml"/><Relationship Id="rId16" Type="http://schemas.openxmlformats.org/officeDocument/2006/relationships/worksheet" Target="worksheets/sheet15.xml"/><Relationship Id="rId20" Type="http://schemas.openxmlformats.org/officeDocument/2006/relationships/worksheet" Target="worksheets/sheet19.xml"/><Relationship Id="rId29" Type="http://schemas.openxmlformats.org/officeDocument/2006/relationships/worksheet" Target="worksheets/sheet28.xml"/><Relationship Id="rId41" Type="http://schemas.openxmlformats.org/officeDocument/2006/relationships/worksheet" Target="worksheets/sheet40.xml"/><Relationship Id="rId54" Type="http://schemas.openxmlformats.org/officeDocument/2006/relationships/worksheet" Target="worksheets/sheet53.xml"/><Relationship Id="rId62" Type="http://schemas.openxmlformats.org/officeDocument/2006/relationships/calcChain" Target="calcChain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11" Type="http://schemas.openxmlformats.org/officeDocument/2006/relationships/worksheet" Target="worksheets/sheet10.xml"/><Relationship Id="rId24" Type="http://schemas.openxmlformats.org/officeDocument/2006/relationships/worksheet" Target="worksheets/sheet23.xml"/><Relationship Id="rId32" Type="http://schemas.openxmlformats.org/officeDocument/2006/relationships/worksheet" Target="worksheets/sheet31.xml"/><Relationship Id="rId37" Type="http://schemas.openxmlformats.org/officeDocument/2006/relationships/worksheet" Target="worksheets/sheet36.xml"/><Relationship Id="rId40" Type="http://schemas.openxmlformats.org/officeDocument/2006/relationships/worksheet" Target="worksheets/sheet39.xml"/><Relationship Id="rId45" Type="http://schemas.openxmlformats.org/officeDocument/2006/relationships/worksheet" Target="worksheets/sheet44.xml"/><Relationship Id="rId53" Type="http://schemas.openxmlformats.org/officeDocument/2006/relationships/worksheet" Target="worksheets/sheet52.xml"/><Relationship Id="rId58" Type="http://schemas.openxmlformats.org/officeDocument/2006/relationships/externalLink" Target="externalLinks/externalLink2.xml"/><Relationship Id="rId5" Type="http://schemas.openxmlformats.org/officeDocument/2006/relationships/worksheet" Target="worksheets/sheet4.xml"/><Relationship Id="rId15" Type="http://schemas.openxmlformats.org/officeDocument/2006/relationships/worksheet" Target="worksheets/sheet14.xml"/><Relationship Id="rId23" Type="http://schemas.openxmlformats.org/officeDocument/2006/relationships/worksheet" Target="worksheets/sheet22.xml"/><Relationship Id="rId28" Type="http://schemas.openxmlformats.org/officeDocument/2006/relationships/worksheet" Target="worksheets/sheet27.xml"/><Relationship Id="rId36" Type="http://schemas.openxmlformats.org/officeDocument/2006/relationships/worksheet" Target="worksheets/sheet35.xml"/><Relationship Id="rId49" Type="http://schemas.openxmlformats.org/officeDocument/2006/relationships/worksheet" Target="worksheets/sheet48.xml"/><Relationship Id="rId57" Type="http://schemas.openxmlformats.org/officeDocument/2006/relationships/externalLink" Target="externalLinks/externalLink1.xml"/><Relationship Id="rId61" Type="http://schemas.openxmlformats.org/officeDocument/2006/relationships/sharedStrings" Target="sharedStrings.xml"/><Relationship Id="rId10" Type="http://schemas.openxmlformats.org/officeDocument/2006/relationships/worksheet" Target="worksheets/sheet9.xml"/><Relationship Id="rId19" Type="http://schemas.openxmlformats.org/officeDocument/2006/relationships/worksheet" Target="worksheets/sheet18.xml"/><Relationship Id="rId31" Type="http://schemas.openxmlformats.org/officeDocument/2006/relationships/worksheet" Target="worksheets/sheet30.xml"/><Relationship Id="rId44" Type="http://schemas.openxmlformats.org/officeDocument/2006/relationships/worksheet" Target="worksheets/sheet43.xml"/><Relationship Id="rId52" Type="http://schemas.openxmlformats.org/officeDocument/2006/relationships/worksheet" Target="worksheets/sheet51.xml"/><Relationship Id="rId60" Type="http://schemas.openxmlformats.org/officeDocument/2006/relationships/styles" Target="styles.xml"/><Relationship Id="rId4" Type="http://schemas.openxmlformats.org/officeDocument/2006/relationships/worksheet" Target="worksheets/sheet3.xml"/><Relationship Id="rId9" Type="http://schemas.openxmlformats.org/officeDocument/2006/relationships/worksheet" Target="worksheets/sheet8.xml"/><Relationship Id="rId14" Type="http://schemas.openxmlformats.org/officeDocument/2006/relationships/worksheet" Target="worksheets/sheet13.xml"/><Relationship Id="rId22" Type="http://schemas.openxmlformats.org/officeDocument/2006/relationships/worksheet" Target="worksheets/sheet21.xml"/><Relationship Id="rId27" Type="http://schemas.openxmlformats.org/officeDocument/2006/relationships/worksheet" Target="worksheets/sheet26.xml"/><Relationship Id="rId30" Type="http://schemas.openxmlformats.org/officeDocument/2006/relationships/worksheet" Target="worksheets/sheet29.xml"/><Relationship Id="rId35" Type="http://schemas.openxmlformats.org/officeDocument/2006/relationships/worksheet" Target="worksheets/sheet34.xml"/><Relationship Id="rId43" Type="http://schemas.openxmlformats.org/officeDocument/2006/relationships/worksheet" Target="worksheets/sheet42.xml"/><Relationship Id="rId48" Type="http://schemas.openxmlformats.org/officeDocument/2006/relationships/worksheet" Target="worksheets/sheet47.xml"/><Relationship Id="rId56" Type="http://schemas.openxmlformats.org/officeDocument/2006/relationships/worksheet" Target="worksheets/sheet55.xml"/><Relationship Id="rId8" Type="http://schemas.openxmlformats.org/officeDocument/2006/relationships/worksheet" Target="worksheets/sheet7.xml"/><Relationship Id="rId51" Type="http://schemas.openxmlformats.org/officeDocument/2006/relationships/worksheet" Target="worksheets/sheet50.xml"/><Relationship Id="rId3" Type="http://schemas.openxmlformats.org/officeDocument/2006/relationships/worksheet" Target="worksheets/sheet2.xml"/><Relationship Id="rId12" Type="http://schemas.openxmlformats.org/officeDocument/2006/relationships/worksheet" Target="worksheets/sheet11.xml"/><Relationship Id="rId17" Type="http://schemas.openxmlformats.org/officeDocument/2006/relationships/worksheet" Target="worksheets/sheet16.xml"/><Relationship Id="rId25" Type="http://schemas.openxmlformats.org/officeDocument/2006/relationships/worksheet" Target="worksheets/sheet24.xml"/><Relationship Id="rId33" Type="http://schemas.openxmlformats.org/officeDocument/2006/relationships/worksheet" Target="worksheets/sheet32.xml"/><Relationship Id="rId38" Type="http://schemas.openxmlformats.org/officeDocument/2006/relationships/worksheet" Target="worksheets/sheet37.xml"/><Relationship Id="rId46" Type="http://schemas.openxmlformats.org/officeDocument/2006/relationships/worksheet" Target="worksheets/sheet45.xml"/><Relationship Id="rId5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0351966873706004E-2"/>
          <c:y val="1.6891891891891893E-2"/>
          <c:w val="0.97929606625258803"/>
          <c:h val="0.96621621621621623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2535008"/>
        <c:axId val="472535792"/>
      </c:barChart>
      <c:catAx>
        <c:axId val="472535008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72535792"/>
        <c:crosses val="autoZero"/>
        <c:auto val="1"/>
        <c:lblAlgn val="ctr"/>
        <c:lblOffset val="100"/>
        <c:tickMarkSkip val="1"/>
        <c:noMultiLvlLbl val="0"/>
      </c:catAx>
      <c:valAx>
        <c:axId val="472535792"/>
        <c:scaling>
          <c:orientation val="minMax"/>
        </c:scaling>
        <c:delete val="0"/>
        <c:axPos val="l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72535008"/>
        <c:crosses val="autoZero"/>
        <c:crossBetween val="between"/>
      </c:valAx>
      <c:spPr>
        <a:noFill/>
        <a:ln w="25400">
          <a:noFill/>
        </a:ln>
      </c:spPr>
    </c:plotArea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ageMargins left="0.75" right="0.75" top="1" bottom="1" header="0.5" footer="0.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01150" cy="5619750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xmlns="" id="{7F93F98E-B7FE-4008-89B4-E697E6C4225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83133</xdr:rowOff>
    </xdr:from>
    <xdr:to>
      <xdr:col>2</xdr:col>
      <xdr:colOff>310721</xdr:colOff>
      <xdr:row>2</xdr:row>
      <xdr:rowOff>88317</xdr:rowOff>
    </xdr:to>
    <xdr:pic>
      <xdr:nvPicPr>
        <xdr:cNvPr id="4" name="_x615805560">
          <a:extLst>
            <a:ext uri="{FF2B5EF4-FFF2-40B4-BE49-F238E27FC236}">
              <a16:creationId xmlns:a16="http://schemas.microsoft.com/office/drawing/2014/main" xmlns="" id="{7FB9DF16-0DAA-4707-9E8C-47C8B40BC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4775" y="83133"/>
          <a:ext cx="1729946" cy="3480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390525</xdr:colOff>
      <xdr:row>1</xdr:row>
      <xdr:rowOff>47625</xdr:rowOff>
    </xdr:from>
    <xdr:to>
      <xdr:col>7</xdr:col>
      <xdr:colOff>736433</xdr:colOff>
      <xdr:row>2</xdr:row>
      <xdr:rowOff>76200</xdr:rowOff>
    </xdr:to>
    <xdr:pic>
      <xdr:nvPicPr>
        <xdr:cNvPr id="5" name="_x615807936" descr="EMB000076d84b7f">
          <a:extLst>
            <a:ext uri="{FF2B5EF4-FFF2-40B4-BE49-F238E27FC236}">
              <a16:creationId xmlns:a16="http://schemas.microsoft.com/office/drawing/2014/main" xmlns="" id="{0AE21B0F-69FF-4F8A-8164-232D32321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8525" y="219075"/>
          <a:ext cx="2631908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342900</xdr:colOff>
      <xdr:row>18</xdr:row>
      <xdr:rowOff>98117</xdr:rowOff>
    </xdr:from>
    <xdr:to>
      <xdr:col>7</xdr:col>
      <xdr:colOff>447675</xdr:colOff>
      <xdr:row>42</xdr:row>
      <xdr:rowOff>38986</xdr:rowOff>
    </xdr:to>
    <xdr:grpSp>
      <xdr:nvGrpSpPr>
        <xdr:cNvPr id="22" name="그룹 21">
          <a:extLst>
            <a:ext uri="{FF2B5EF4-FFF2-40B4-BE49-F238E27FC236}">
              <a16:creationId xmlns:a16="http://schemas.microsoft.com/office/drawing/2014/main" xmlns="" id="{755F0CCF-FFA2-4D5C-AC5D-FFABBC85B811}"/>
            </a:ext>
          </a:extLst>
        </xdr:cNvPr>
        <xdr:cNvGrpSpPr/>
      </xdr:nvGrpSpPr>
      <xdr:grpSpPr>
        <a:xfrm>
          <a:off x="342900" y="3612842"/>
          <a:ext cx="5438775" cy="4122344"/>
          <a:chOff x="180975" y="3984317"/>
          <a:chExt cx="5438775" cy="4122344"/>
        </a:xfrm>
      </xdr:grpSpPr>
      <xdr:pic>
        <xdr:nvPicPr>
          <xdr:cNvPr id="20" name="그림 19">
            <a:extLst>
              <a:ext uri="{FF2B5EF4-FFF2-40B4-BE49-F238E27FC236}">
                <a16:creationId xmlns:a16="http://schemas.microsoft.com/office/drawing/2014/main" xmlns="" id="{1A12FC2A-16B1-4F1F-A304-D7B1D2219A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80975" y="3984317"/>
            <a:ext cx="5438775" cy="4122344"/>
          </a:xfrm>
          <a:prstGeom prst="rect">
            <a:avLst/>
          </a:prstGeom>
        </xdr:spPr>
      </xdr:pic>
      <xdr:pic>
        <xdr:nvPicPr>
          <xdr:cNvPr id="21" name="그림 20">
            <a:extLst>
              <a:ext uri="{FF2B5EF4-FFF2-40B4-BE49-F238E27FC236}">
                <a16:creationId xmlns:a16="http://schemas.microsoft.com/office/drawing/2014/main" xmlns="" id="{89A2AD32-2E47-4009-841D-EB5F5C8C81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3171825" y="5343525"/>
            <a:ext cx="2072923" cy="1409923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_&#50629;&#47924;\F.&#52628;&#51652;&#44284;&#51228;(2022&#45380;)\(20220311)%20&#45824;&#44396;&#44221;&#48513;&#53685;&#44228;%20&#53685;&#54633;&#48169;&#50504;\(20220914)%20&#45800;&#49692;&#53685;&#44228;&#53685;&#54633;%20&#52628;&#51652;(50&#54637;&#47785;)\(&#53685;&#54633;&#49436;&#49885;&#50504;)%20&#45824;&#44396;&#44221;&#48513;&#44305;&#50669;&#44428;&#53685;&#44228;_&#45824;&#4439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_&#50629;&#47924;\F.&#52628;&#51652;&#44284;&#51228;(2022&#45380;)\(20220311)%20&#45824;&#44396;&#44221;&#48513;&#53685;&#44228;%20&#53685;&#54633;&#48169;&#50504;\(20220914)%20&#45800;&#49692;&#53685;&#44228;&#53685;&#54633;%20&#52628;&#51652;(50&#54637;&#47785;)\(&#53685;&#54633;&#49436;&#49885;&#50504;)%20&#45824;&#44396;&#44221;&#48513;&#44305;&#50669;&#44428;&#53685;&#44228;_&#44221;&#4851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목록"/>
      <sheetName val="1.행정구역"/>
      <sheetName val="2.토지"/>
      <sheetName val="3.강수량"/>
      <sheetName val="4.세대및 인구"/>
      <sheetName val="5.연령별인구"/>
      <sheetName val="6.인구동향"/>
      <sheetName val="6-1.인구이동"/>
      <sheetName val="7.가구원수별 가구"/>
      <sheetName val="8.사업체수"/>
      <sheetName val="8-1.종사자수"/>
      <sheetName val="9.종사자규모별사업체수"/>
      <sheetName val="9-1.종사자규모별종사자수"/>
      <sheetName val="10.지역소득지표"/>
      <sheetName val="11.농가현황"/>
      <sheetName val="12.작물생산량"/>
      <sheetName val="12-1.채소류"/>
      <sheetName val="12-2.특용작물"/>
      <sheetName val="12-3.과실류"/>
      <sheetName val="13.가축사육"/>
      <sheetName val="14.임산물생산량"/>
      <sheetName val="15.광공업"/>
      <sheetName val="16.제조업중분류"/>
      <sheetName val="17.산업단지"/>
      <sheetName val="18.고압가스시설"/>
      <sheetName val="19.상수도"/>
      <sheetName val="19-1.급수사용량"/>
      <sheetName val="20.하수도보급율"/>
      <sheetName val="21.유통업체"/>
      <sheetName val="22.수출입통관"/>
      <sheetName val="23-1.수출"/>
      <sheetName val="23-2.수입"/>
      <sheetName val="24.주택"/>
      <sheetName val="25.건축허가"/>
      <sheetName val="26.용도지역"/>
      <sheetName val="27.도로"/>
      <sheetName val="28.자동차등록"/>
      <sheetName val="29.운수업체"/>
      <sheetName val="30.관광사업체"/>
      <sheetName val="31.의료기관"/>
      <sheetName val="32.의료인력"/>
      <sheetName val="32-1.보건소인력(2015~2018년)"/>
      <sheetName val="32-1.보건소인력(2019,2020년)"/>
      <sheetName val="33.식품위생관계업소"/>
      <sheetName val="34.건강보험"/>
      <sheetName val="35.국민연금"/>
      <sheetName val="36.노인복지시설"/>
      <sheetName val="36-1.노인주거"/>
      <sheetName val="36-2.노인의료"/>
      <sheetName val="36-3.재가노인"/>
      <sheetName val="37.기초생활수급자"/>
      <sheetName val="38.장애인"/>
      <sheetName val="39.환경오염배출"/>
      <sheetName val="40.쓰레기수거"/>
      <sheetName val="41.폐기물재활용률"/>
      <sheetName val="42.학교현황"/>
      <sheetName val="43.공공도서관"/>
      <sheetName val="44.문화재"/>
      <sheetName val="45.지방세부담"/>
      <sheetName val="46.예산결산"/>
      <sheetName val="47.공무원"/>
      <sheetName val="48.관공서"/>
      <sheetName val="49.화재"/>
      <sheetName val="50.119구급활동"/>
      <sheetName val="Sheet1"/>
      <sheetName val="Sheet3"/>
    </sheetNames>
    <sheetDataSet>
      <sheetData sheetId="0"/>
      <sheetData sheetId="1"/>
      <sheetData sheetId="2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8</v>
          </cell>
          <cell r="E9">
            <v>0</v>
          </cell>
          <cell r="F9">
            <v>1</v>
          </cell>
          <cell r="G9">
            <v>7</v>
          </cell>
          <cell r="H9">
            <v>139</v>
          </cell>
          <cell r="I9">
            <v>3</v>
          </cell>
          <cell r="J9">
            <v>6</v>
          </cell>
          <cell r="K9">
            <v>130</v>
          </cell>
          <cell r="L9">
            <v>195</v>
          </cell>
          <cell r="M9">
            <v>2</v>
          </cell>
          <cell r="N9" t="str">
            <v>-</v>
          </cell>
          <cell r="O9">
            <v>2</v>
          </cell>
          <cell r="P9">
            <v>3560</v>
          </cell>
          <cell r="Q9">
            <v>3294</v>
          </cell>
          <cell r="R9">
            <v>266</v>
          </cell>
          <cell r="S9">
            <v>23442</v>
          </cell>
          <cell r="T9">
            <v>883.56</v>
          </cell>
          <cell r="U9">
            <v>100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1</v>
          </cell>
          <cell r="E10">
            <v>0</v>
          </cell>
          <cell r="F10" t="str">
            <v>-</v>
          </cell>
          <cell r="G10">
            <v>1</v>
          </cell>
          <cell r="H10">
            <v>12</v>
          </cell>
          <cell r="I10">
            <v>0</v>
          </cell>
          <cell r="J10">
            <v>0</v>
          </cell>
          <cell r="K10">
            <v>12</v>
          </cell>
          <cell r="L10">
            <v>57</v>
          </cell>
          <cell r="M10">
            <v>0</v>
          </cell>
          <cell r="N10" t="str">
            <v>-</v>
          </cell>
          <cell r="O10" t="str">
            <v>-</v>
          </cell>
          <cell r="P10">
            <v>180</v>
          </cell>
          <cell r="Q10">
            <v>180</v>
          </cell>
          <cell r="R10" t="str">
            <v>-</v>
          </cell>
          <cell r="S10">
            <v>1058</v>
          </cell>
          <cell r="T10">
            <v>7.06</v>
          </cell>
          <cell r="U10">
            <v>0.8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1</v>
          </cell>
          <cell r="E11">
            <v>0</v>
          </cell>
          <cell r="F11" t="str">
            <v>-</v>
          </cell>
          <cell r="G11">
            <v>1</v>
          </cell>
          <cell r="H11">
            <v>20</v>
          </cell>
          <cell r="I11">
            <v>0</v>
          </cell>
          <cell r="J11">
            <v>0</v>
          </cell>
          <cell r="K11">
            <v>20</v>
          </cell>
          <cell r="L11">
            <v>45</v>
          </cell>
          <cell r="M11">
            <v>0</v>
          </cell>
          <cell r="N11" t="str">
            <v>-</v>
          </cell>
          <cell r="O11" t="str">
            <v>-</v>
          </cell>
          <cell r="P11">
            <v>424</v>
          </cell>
          <cell r="Q11">
            <v>424</v>
          </cell>
          <cell r="R11" t="str">
            <v>-</v>
          </cell>
          <cell r="S11">
            <v>2376</v>
          </cell>
          <cell r="T11">
            <v>182.19</v>
          </cell>
          <cell r="U11">
            <v>20.62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1</v>
          </cell>
          <cell r="E12">
            <v>0</v>
          </cell>
          <cell r="F12" t="str">
            <v>-</v>
          </cell>
          <cell r="G12">
            <v>1</v>
          </cell>
          <cell r="H12">
            <v>17</v>
          </cell>
          <cell r="I12">
            <v>0</v>
          </cell>
          <cell r="J12">
            <v>0</v>
          </cell>
          <cell r="K12">
            <v>17</v>
          </cell>
          <cell r="L12">
            <v>9</v>
          </cell>
          <cell r="M12">
            <v>0</v>
          </cell>
          <cell r="N12" t="str">
            <v>-</v>
          </cell>
          <cell r="O12" t="str">
            <v>-</v>
          </cell>
          <cell r="P12">
            <v>337</v>
          </cell>
          <cell r="Q12">
            <v>337</v>
          </cell>
          <cell r="R12" t="str">
            <v>-</v>
          </cell>
          <cell r="S12">
            <v>2360</v>
          </cell>
          <cell r="T12">
            <v>17.329999999999998</v>
          </cell>
          <cell r="U12">
            <v>1.96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1</v>
          </cell>
          <cell r="E13">
            <v>0</v>
          </cell>
          <cell r="F13" t="str">
            <v>-</v>
          </cell>
          <cell r="G13">
            <v>1</v>
          </cell>
          <cell r="H13">
            <v>13</v>
          </cell>
          <cell r="I13">
            <v>0</v>
          </cell>
          <cell r="J13">
            <v>0</v>
          </cell>
          <cell r="K13">
            <v>13</v>
          </cell>
          <cell r="L13">
            <v>3</v>
          </cell>
          <cell r="M13">
            <v>0</v>
          </cell>
          <cell r="N13" t="str">
            <v>-</v>
          </cell>
          <cell r="O13" t="str">
            <v>-</v>
          </cell>
          <cell r="P13">
            <v>325</v>
          </cell>
          <cell r="Q13">
            <v>325</v>
          </cell>
          <cell r="R13" t="str">
            <v>-</v>
          </cell>
          <cell r="S13">
            <v>1989</v>
          </cell>
          <cell r="T13">
            <v>17.440000000000001</v>
          </cell>
          <cell r="U13">
            <v>1.97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1</v>
          </cell>
          <cell r="E14">
            <v>0</v>
          </cell>
          <cell r="F14" t="str">
            <v>-</v>
          </cell>
          <cell r="G14">
            <v>1</v>
          </cell>
          <cell r="H14">
            <v>23</v>
          </cell>
          <cell r="I14">
            <v>0</v>
          </cell>
          <cell r="J14">
            <v>0</v>
          </cell>
          <cell r="K14">
            <v>23</v>
          </cell>
          <cell r="L14">
            <v>31</v>
          </cell>
          <cell r="M14">
            <v>0</v>
          </cell>
          <cell r="N14" t="str">
            <v>-</v>
          </cell>
          <cell r="O14" t="str">
            <v>-</v>
          </cell>
          <cell r="P14">
            <v>675</v>
          </cell>
          <cell r="Q14">
            <v>675</v>
          </cell>
          <cell r="R14" t="str">
            <v>-</v>
          </cell>
          <cell r="S14">
            <v>4222</v>
          </cell>
          <cell r="T14">
            <v>94.07</v>
          </cell>
          <cell r="U14">
            <v>10.65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1</v>
          </cell>
          <cell r="E15">
            <v>0</v>
          </cell>
          <cell r="F15" t="str">
            <v>-</v>
          </cell>
          <cell r="G15">
            <v>1</v>
          </cell>
          <cell r="H15">
            <v>23</v>
          </cell>
          <cell r="I15">
            <v>0</v>
          </cell>
          <cell r="J15">
            <v>0</v>
          </cell>
          <cell r="K15">
            <v>23</v>
          </cell>
          <cell r="L15">
            <v>26</v>
          </cell>
          <cell r="M15">
            <v>0</v>
          </cell>
          <cell r="N15" t="str">
            <v>-</v>
          </cell>
          <cell r="O15" t="str">
            <v>-</v>
          </cell>
          <cell r="P15">
            <v>585</v>
          </cell>
          <cell r="Q15">
            <v>585</v>
          </cell>
          <cell r="R15" t="str">
            <v>-</v>
          </cell>
          <cell r="S15">
            <v>4104</v>
          </cell>
          <cell r="T15">
            <v>76.47</v>
          </cell>
          <cell r="U15">
            <v>8.65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1</v>
          </cell>
          <cell r="E16">
            <v>0</v>
          </cell>
          <cell r="F16" t="str">
            <v>-</v>
          </cell>
          <cell r="G16">
            <v>1</v>
          </cell>
          <cell r="H16">
            <v>22</v>
          </cell>
          <cell r="I16">
            <v>0</v>
          </cell>
          <cell r="J16">
            <v>0</v>
          </cell>
          <cell r="K16">
            <v>22</v>
          </cell>
          <cell r="L16">
            <v>24</v>
          </cell>
          <cell r="M16">
            <v>0</v>
          </cell>
          <cell r="N16" t="str">
            <v>-</v>
          </cell>
          <cell r="O16" t="str">
            <v>-</v>
          </cell>
          <cell r="P16">
            <v>768</v>
          </cell>
          <cell r="Q16">
            <v>768</v>
          </cell>
          <cell r="R16" t="str">
            <v>-</v>
          </cell>
          <cell r="S16">
            <v>5371</v>
          </cell>
          <cell r="T16">
            <v>62.34</v>
          </cell>
          <cell r="U16">
            <v>7.06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1</v>
          </cell>
          <cell r="E17">
            <v>0</v>
          </cell>
          <cell r="F17">
            <v>1</v>
          </cell>
          <cell r="G17" t="str">
            <v>-</v>
          </cell>
          <cell r="H17">
            <v>9</v>
          </cell>
          <cell r="I17">
            <v>3</v>
          </cell>
          <cell r="J17">
            <v>6</v>
          </cell>
          <cell r="K17" t="str">
            <v>-</v>
          </cell>
          <cell r="L17" t="str">
            <v>-</v>
          </cell>
          <cell r="M17">
            <v>2</v>
          </cell>
          <cell r="N17" t="str">
            <v>-</v>
          </cell>
          <cell r="O17">
            <v>2</v>
          </cell>
          <cell r="P17">
            <v>266</v>
          </cell>
          <cell r="Q17" t="str">
            <v>-</v>
          </cell>
          <cell r="R17">
            <v>266</v>
          </cell>
          <cell r="S17">
            <v>1962</v>
          </cell>
          <cell r="T17">
            <v>426.68</v>
          </cell>
          <cell r="U17">
            <v>48.29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8</v>
          </cell>
          <cell r="E18">
            <v>0</v>
          </cell>
          <cell r="F18">
            <v>1</v>
          </cell>
          <cell r="G18">
            <v>7</v>
          </cell>
          <cell r="H18">
            <v>139</v>
          </cell>
          <cell r="I18">
            <v>3</v>
          </cell>
          <cell r="J18">
            <v>6</v>
          </cell>
          <cell r="K18">
            <v>130</v>
          </cell>
          <cell r="L18">
            <v>195</v>
          </cell>
          <cell r="M18">
            <v>2</v>
          </cell>
          <cell r="N18" t="str">
            <v>-</v>
          </cell>
          <cell r="O18">
            <v>2</v>
          </cell>
          <cell r="P18">
            <v>3605</v>
          </cell>
          <cell r="Q18">
            <v>3319</v>
          </cell>
          <cell r="R18">
            <v>286</v>
          </cell>
          <cell r="S18">
            <v>23934</v>
          </cell>
          <cell r="T18">
            <v>883.56</v>
          </cell>
          <cell r="U18">
            <v>100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1</v>
          </cell>
          <cell r="E19">
            <v>0</v>
          </cell>
          <cell r="F19" t="str">
            <v>-</v>
          </cell>
          <cell r="G19">
            <v>1</v>
          </cell>
          <cell r="H19">
            <v>12</v>
          </cell>
          <cell r="I19" t="str">
            <v>-</v>
          </cell>
          <cell r="J19" t="str">
            <v>-</v>
          </cell>
          <cell r="K19">
            <v>12</v>
          </cell>
          <cell r="L19">
            <v>57</v>
          </cell>
          <cell r="M19">
            <v>0</v>
          </cell>
          <cell r="N19" t="str">
            <v>-</v>
          </cell>
          <cell r="O19" t="str">
            <v>-</v>
          </cell>
          <cell r="P19">
            <v>180</v>
          </cell>
          <cell r="Q19">
            <v>180</v>
          </cell>
          <cell r="R19" t="str">
            <v>-</v>
          </cell>
          <cell r="S19">
            <v>1058</v>
          </cell>
          <cell r="T19">
            <v>7.05</v>
          </cell>
          <cell r="U19">
            <v>0.8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1</v>
          </cell>
          <cell r="E20">
            <v>0</v>
          </cell>
          <cell r="F20" t="str">
            <v>-</v>
          </cell>
          <cell r="G20">
            <v>1</v>
          </cell>
          <cell r="H20">
            <v>20</v>
          </cell>
          <cell r="I20" t="str">
            <v>-</v>
          </cell>
          <cell r="J20" t="str">
            <v>-</v>
          </cell>
          <cell r="K20">
            <v>20</v>
          </cell>
          <cell r="L20">
            <v>45</v>
          </cell>
          <cell r="M20">
            <v>0</v>
          </cell>
          <cell r="N20" t="str">
            <v>-</v>
          </cell>
          <cell r="O20" t="str">
            <v>-</v>
          </cell>
          <cell r="P20">
            <v>436</v>
          </cell>
          <cell r="Q20">
            <v>436</v>
          </cell>
          <cell r="R20" t="str">
            <v>-</v>
          </cell>
          <cell r="S20">
            <v>2436</v>
          </cell>
          <cell r="T20">
            <v>182.18</v>
          </cell>
          <cell r="U20">
            <v>20.62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1</v>
          </cell>
          <cell r="E21">
            <v>0</v>
          </cell>
          <cell r="F21" t="str">
            <v>-</v>
          </cell>
          <cell r="G21">
            <v>1</v>
          </cell>
          <cell r="H21">
            <v>17</v>
          </cell>
          <cell r="I21" t="str">
            <v>-</v>
          </cell>
          <cell r="J21" t="str">
            <v>-</v>
          </cell>
          <cell r="K21">
            <v>17</v>
          </cell>
          <cell r="L21">
            <v>9</v>
          </cell>
          <cell r="M21">
            <v>0</v>
          </cell>
          <cell r="N21" t="str">
            <v>-</v>
          </cell>
          <cell r="O21" t="str">
            <v>-</v>
          </cell>
          <cell r="P21">
            <v>337</v>
          </cell>
          <cell r="Q21">
            <v>337</v>
          </cell>
          <cell r="R21" t="str">
            <v>-</v>
          </cell>
          <cell r="S21">
            <v>2360</v>
          </cell>
          <cell r="T21">
            <v>17.329999999999998</v>
          </cell>
          <cell r="U21">
            <v>1.96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1</v>
          </cell>
          <cell r="E22">
            <v>0</v>
          </cell>
          <cell r="F22" t="str">
            <v>-</v>
          </cell>
          <cell r="G22">
            <v>1</v>
          </cell>
          <cell r="H22">
            <v>13</v>
          </cell>
          <cell r="I22" t="str">
            <v>-</v>
          </cell>
          <cell r="J22" t="str">
            <v>-</v>
          </cell>
          <cell r="K22">
            <v>13</v>
          </cell>
          <cell r="L22">
            <v>3</v>
          </cell>
          <cell r="M22">
            <v>0</v>
          </cell>
          <cell r="N22" t="str">
            <v>-</v>
          </cell>
          <cell r="O22" t="str">
            <v>-</v>
          </cell>
          <cell r="P22">
            <v>325</v>
          </cell>
          <cell r="Q22">
            <v>325</v>
          </cell>
          <cell r="R22" t="str">
            <v>-</v>
          </cell>
          <cell r="S22">
            <v>1989</v>
          </cell>
          <cell r="T22">
            <v>17.440000000000001</v>
          </cell>
          <cell r="U22">
            <v>1.97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1</v>
          </cell>
          <cell r="E23">
            <v>0</v>
          </cell>
          <cell r="F23" t="str">
            <v>-</v>
          </cell>
          <cell r="G23">
            <v>1</v>
          </cell>
          <cell r="H23">
            <v>23</v>
          </cell>
          <cell r="I23" t="str">
            <v>-</v>
          </cell>
          <cell r="J23" t="str">
            <v>-</v>
          </cell>
          <cell r="K23">
            <v>23</v>
          </cell>
          <cell r="L23">
            <v>31</v>
          </cell>
          <cell r="M23">
            <v>0</v>
          </cell>
          <cell r="N23" t="str">
            <v>-</v>
          </cell>
          <cell r="O23" t="str">
            <v>-</v>
          </cell>
          <cell r="P23">
            <v>680</v>
          </cell>
          <cell r="Q23">
            <v>680</v>
          </cell>
          <cell r="R23" t="str">
            <v>-</v>
          </cell>
          <cell r="S23">
            <v>4247</v>
          </cell>
          <cell r="T23">
            <v>94.07</v>
          </cell>
          <cell r="U23">
            <v>10.65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1</v>
          </cell>
          <cell r="E24">
            <v>0</v>
          </cell>
          <cell r="F24" t="str">
            <v>-</v>
          </cell>
          <cell r="G24">
            <v>1</v>
          </cell>
          <cell r="H24">
            <v>23</v>
          </cell>
          <cell r="I24" t="str">
            <v>-</v>
          </cell>
          <cell r="J24" t="str">
            <v>-</v>
          </cell>
          <cell r="K24">
            <v>23</v>
          </cell>
          <cell r="L24">
            <v>26</v>
          </cell>
          <cell r="M24">
            <v>0</v>
          </cell>
          <cell r="N24" t="str">
            <v>-</v>
          </cell>
          <cell r="O24" t="str">
            <v>-</v>
          </cell>
          <cell r="P24">
            <v>587</v>
          </cell>
          <cell r="Q24">
            <v>587</v>
          </cell>
          <cell r="R24" t="str">
            <v>-</v>
          </cell>
          <cell r="S24">
            <v>4122</v>
          </cell>
          <cell r="T24">
            <v>76.47</v>
          </cell>
          <cell r="U24">
            <v>8.65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1</v>
          </cell>
          <cell r="E25">
            <v>0</v>
          </cell>
          <cell r="F25" t="str">
            <v>-</v>
          </cell>
          <cell r="G25">
            <v>1</v>
          </cell>
          <cell r="H25">
            <v>22</v>
          </cell>
          <cell r="I25" t="str">
            <v>-</v>
          </cell>
          <cell r="J25" t="str">
            <v>-</v>
          </cell>
          <cell r="K25">
            <v>22</v>
          </cell>
          <cell r="L25">
            <v>24</v>
          </cell>
          <cell r="M25">
            <v>0</v>
          </cell>
          <cell r="N25" t="str">
            <v>-</v>
          </cell>
          <cell r="O25" t="str">
            <v>-</v>
          </cell>
          <cell r="P25">
            <v>774</v>
          </cell>
          <cell r="Q25">
            <v>774</v>
          </cell>
          <cell r="R25" t="str">
            <v>-</v>
          </cell>
          <cell r="S25">
            <v>5425</v>
          </cell>
          <cell r="T25">
            <v>62.34</v>
          </cell>
          <cell r="U25">
            <v>7.06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1</v>
          </cell>
          <cell r="E26">
            <v>0</v>
          </cell>
          <cell r="F26">
            <v>1</v>
          </cell>
          <cell r="G26" t="str">
            <v>-</v>
          </cell>
          <cell r="H26">
            <v>9</v>
          </cell>
          <cell r="I26">
            <v>3</v>
          </cell>
          <cell r="J26">
            <v>6</v>
          </cell>
          <cell r="K26" t="str">
            <v>-</v>
          </cell>
          <cell r="L26" t="str">
            <v>-</v>
          </cell>
          <cell r="M26">
            <v>2</v>
          </cell>
          <cell r="N26" t="str">
            <v>-</v>
          </cell>
          <cell r="O26">
            <v>2</v>
          </cell>
          <cell r="P26">
            <v>286</v>
          </cell>
          <cell r="Q26" t="str">
            <v>-</v>
          </cell>
          <cell r="R26">
            <v>286</v>
          </cell>
          <cell r="S26">
            <v>2297</v>
          </cell>
          <cell r="T26">
            <v>426.68</v>
          </cell>
          <cell r="U26">
            <v>48.29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8</v>
          </cell>
          <cell r="E27">
            <v>0</v>
          </cell>
          <cell r="F27">
            <v>1</v>
          </cell>
          <cell r="G27">
            <v>7</v>
          </cell>
          <cell r="H27">
            <v>139</v>
          </cell>
          <cell r="I27">
            <v>3</v>
          </cell>
          <cell r="J27">
            <v>6</v>
          </cell>
          <cell r="K27">
            <v>130</v>
          </cell>
          <cell r="L27">
            <v>195</v>
          </cell>
          <cell r="M27">
            <v>2</v>
          </cell>
          <cell r="N27" t="str">
            <v>-</v>
          </cell>
          <cell r="O27">
            <v>2</v>
          </cell>
          <cell r="P27">
            <v>3651</v>
          </cell>
          <cell r="Q27">
            <v>3352</v>
          </cell>
          <cell r="R27">
            <v>299</v>
          </cell>
          <cell r="S27">
            <v>24356</v>
          </cell>
          <cell r="T27">
            <v>883.6</v>
          </cell>
          <cell r="U27">
            <v>100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1</v>
          </cell>
          <cell r="E28">
            <v>0</v>
          </cell>
          <cell r="F28" t="str">
            <v>-</v>
          </cell>
          <cell r="G28">
            <v>1</v>
          </cell>
          <cell r="H28">
            <v>12</v>
          </cell>
          <cell r="I28" t="str">
            <v>-</v>
          </cell>
          <cell r="J28" t="str">
            <v>-</v>
          </cell>
          <cell r="K28">
            <v>12</v>
          </cell>
          <cell r="L28">
            <v>57</v>
          </cell>
          <cell r="M28">
            <v>0</v>
          </cell>
          <cell r="N28" t="str">
            <v>-</v>
          </cell>
          <cell r="O28" t="str">
            <v>-</v>
          </cell>
          <cell r="P28">
            <v>184</v>
          </cell>
          <cell r="Q28">
            <v>184</v>
          </cell>
          <cell r="R28" t="str">
            <v>-</v>
          </cell>
          <cell r="S28">
            <v>1086</v>
          </cell>
          <cell r="T28">
            <v>7.06</v>
          </cell>
          <cell r="U28">
            <v>0.8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1</v>
          </cell>
          <cell r="E29">
            <v>0</v>
          </cell>
          <cell r="F29" t="str">
            <v>-</v>
          </cell>
          <cell r="G29">
            <v>1</v>
          </cell>
          <cell r="H29">
            <v>20</v>
          </cell>
          <cell r="I29" t="str">
            <v>-</v>
          </cell>
          <cell r="J29" t="str">
            <v>-</v>
          </cell>
          <cell r="K29">
            <v>20</v>
          </cell>
          <cell r="L29">
            <v>45</v>
          </cell>
          <cell r="M29">
            <v>0</v>
          </cell>
          <cell r="N29" t="str">
            <v>-</v>
          </cell>
          <cell r="O29" t="str">
            <v>-</v>
          </cell>
          <cell r="P29">
            <v>440</v>
          </cell>
          <cell r="Q29">
            <v>440</v>
          </cell>
          <cell r="R29" t="str">
            <v>-</v>
          </cell>
          <cell r="S29">
            <v>2454</v>
          </cell>
          <cell r="T29">
            <v>182.16</v>
          </cell>
          <cell r="U29">
            <v>20.62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1</v>
          </cell>
          <cell r="E30">
            <v>0</v>
          </cell>
          <cell r="F30" t="str">
            <v>-</v>
          </cell>
          <cell r="G30">
            <v>1</v>
          </cell>
          <cell r="H30">
            <v>17</v>
          </cell>
          <cell r="I30" t="str">
            <v>-</v>
          </cell>
          <cell r="J30" t="str">
            <v>-</v>
          </cell>
          <cell r="K30">
            <v>17</v>
          </cell>
          <cell r="L30">
            <v>9</v>
          </cell>
          <cell r="M30">
            <v>0</v>
          </cell>
          <cell r="N30" t="str">
            <v>-</v>
          </cell>
          <cell r="O30" t="str">
            <v>-</v>
          </cell>
          <cell r="P30">
            <v>337</v>
          </cell>
          <cell r="Q30">
            <v>337</v>
          </cell>
          <cell r="R30" t="str">
            <v>-</v>
          </cell>
          <cell r="S30">
            <v>2360</v>
          </cell>
          <cell r="T30">
            <v>17.329999999999998</v>
          </cell>
          <cell r="U30">
            <v>1.96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1</v>
          </cell>
          <cell r="E31">
            <v>0</v>
          </cell>
          <cell r="F31" t="str">
            <v>-</v>
          </cell>
          <cell r="G31">
            <v>1</v>
          </cell>
          <cell r="H31">
            <v>13</v>
          </cell>
          <cell r="I31" t="str">
            <v>-</v>
          </cell>
          <cell r="J31" t="str">
            <v>-</v>
          </cell>
          <cell r="K31">
            <v>13</v>
          </cell>
          <cell r="L31">
            <v>3</v>
          </cell>
          <cell r="M31">
            <v>0</v>
          </cell>
          <cell r="N31" t="str">
            <v>-</v>
          </cell>
          <cell r="O31" t="str">
            <v>-</v>
          </cell>
          <cell r="P31">
            <v>325</v>
          </cell>
          <cell r="Q31">
            <v>325</v>
          </cell>
          <cell r="R31" t="str">
            <v>-</v>
          </cell>
          <cell r="S31">
            <v>1989</v>
          </cell>
          <cell r="T31">
            <v>17.43</v>
          </cell>
          <cell r="U31">
            <v>1.97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1</v>
          </cell>
          <cell r="E32">
            <v>0</v>
          </cell>
          <cell r="F32" t="str">
            <v>-</v>
          </cell>
          <cell r="G32">
            <v>1</v>
          </cell>
          <cell r="H32">
            <v>23</v>
          </cell>
          <cell r="I32" t="str">
            <v>-</v>
          </cell>
          <cell r="J32" t="str">
            <v>-</v>
          </cell>
          <cell r="K32">
            <v>23</v>
          </cell>
          <cell r="L32">
            <v>31</v>
          </cell>
          <cell r="M32">
            <v>0</v>
          </cell>
          <cell r="N32" t="str">
            <v>-</v>
          </cell>
          <cell r="O32" t="str">
            <v>-</v>
          </cell>
          <cell r="P32">
            <v>700</v>
          </cell>
          <cell r="Q32">
            <v>700</v>
          </cell>
          <cell r="R32" t="str">
            <v>-</v>
          </cell>
          <cell r="S32">
            <v>4340</v>
          </cell>
          <cell r="T32">
            <v>94.07</v>
          </cell>
          <cell r="U32">
            <v>10.65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1</v>
          </cell>
          <cell r="E33">
            <v>0</v>
          </cell>
          <cell r="F33" t="str">
            <v>-</v>
          </cell>
          <cell r="G33">
            <v>1</v>
          </cell>
          <cell r="H33">
            <v>23</v>
          </cell>
          <cell r="I33" t="str">
            <v>-</v>
          </cell>
          <cell r="J33" t="str">
            <v>-</v>
          </cell>
          <cell r="K33">
            <v>23</v>
          </cell>
          <cell r="L33">
            <v>26</v>
          </cell>
          <cell r="M33">
            <v>0</v>
          </cell>
          <cell r="N33" t="str">
            <v>-</v>
          </cell>
          <cell r="O33" t="str">
            <v>-</v>
          </cell>
          <cell r="P33">
            <v>589</v>
          </cell>
          <cell r="Q33">
            <v>589</v>
          </cell>
          <cell r="R33" t="str">
            <v>-</v>
          </cell>
          <cell r="S33">
            <v>4125</v>
          </cell>
          <cell r="T33">
            <v>76.540000000000006</v>
          </cell>
          <cell r="U33">
            <v>8.66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1</v>
          </cell>
          <cell r="E34">
            <v>0</v>
          </cell>
          <cell r="F34" t="str">
            <v>-</v>
          </cell>
          <cell r="G34">
            <v>1</v>
          </cell>
          <cell r="H34">
            <v>22</v>
          </cell>
          <cell r="I34" t="str">
            <v>-</v>
          </cell>
          <cell r="J34" t="str">
            <v>-</v>
          </cell>
          <cell r="K34">
            <v>22</v>
          </cell>
          <cell r="L34">
            <v>24</v>
          </cell>
          <cell r="M34">
            <v>0</v>
          </cell>
          <cell r="N34" t="str">
            <v>-</v>
          </cell>
          <cell r="O34" t="str">
            <v>-</v>
          </cell>
          <cell r="P34">
            <v>777</v>
          </cell>
          <cell r="Q34">
            <v>777</v>
          </cell>
          <cell r="R34" t="str">
            <v>-</v>
          </cell>
          <cell r="S34">
            <v>5440</v>
          </cell>
          <cell r="T34">
            <v>62.34</v>
          </cell>
          <cell r="U34">
            <v>7.06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1</v>
          </cell>
          <cell r="E35">
            <v>0</v>
          </cell>
          <cell r="F35">
            <v>1</v>
          </cell>
          <cell r="G35" t="str">
            <v>-</v>
          </cell>
          <cell r="H35">
            <v>9</v>
          </cell>
          <cell r="I35">
            <v>3</v>
          </cell>
          <cell r="J35">
            <v>6</v>
          </cell>
          <cell r="K35" t="str">
            <v>-</v>
          </cell>
          <cell r="L35" t="str">
            <v>-</v>
          </cell>
          <cell r="M35">
            <v>2</v>
          </cell>
          <cell r="N35" t="str">
            <v>-</v>
          </cell>
          <cell r="O35">
            <v>2</v>
          </cell>
          <cell r="P35">
            <v>299</v>
          </cell>
          <cell r="Q35" t="str">
            <v>-</v>
          </cell>
          <cell r="R35">
            <v>299</v>
          </cell>
          <cell r="S35">
            <v>2562</v>
          </cell>
          <cell r="T35">
            <v>426.68</v>
          </cell>
          <cell r="U35">
            <v>48.29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8</v>
          </cell>
          <cell r="E36">
            <v>0</v>
          </cell>
          <cell r="F36">
            <v>1</v>
          </cell>
          <cell r="G36">
            <v>7</v>
          </cell>
          <cell r="H36">
            <v>139</v>
          </cell>
          <cell r="I36">
            <v>6</v>
          </cell>
          <cell r="J36">
            <v>3</v>
          </cell>
          <cell r="K36">
            <v>130</v>
          </cell>
          <cell r="L36">
            <v>195</v>
          </cell>
          <cell r="M36">
            <v>2</v>
          </cell>
          <cell r="N36" t="str">
            <v>-</v>
          </cell>
          <cell r="O36">
            <v>2</v>
          </cell>
          <cell r="P36">
            <v>3692</v>
          </cell>
          <cell r="Q36">
            <v>3379</v>
          </cell>
          <cell r="R36">
            <v>313</v>
          </cell>
          <cell r="S36">
            <v>24629</v>
          </cell>
          <cell r="T36">
            <v>883.52</v>
          </cell>
          <cell r="U36">
            <v>100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1</v>
          </cell>
          <cell r="E37">
            <v>0</v>
          </cell>
          <cell r="F37" t="str">
            <v>-</v>
          </cell>
          <cell r="G37">
            <v>1</v>
          </cell>
          <cell r="H37">
            <v>12</v>
          </cell>
          <cell r="I37" t="str">
            <v>-</v>
          </cell>
          <cell r="J37" t="str">
            <v>-</v>
          </cell>
          <cell r="K37">
            <v>12</v>
          </cell>
          <cell r="L37">
            <v>57</v>
          </cell>
          <cell r="M37" t="str">
            <v>-</v>
          </cell>
          <cell r="N37" t="str">
            <v>-</v>
          </cell>
          <cell r="O37" t="str">
            <v>-</v>
          </cell>
          <cell r="P37">
            <v>182</v>
          </cell>
          <cell r="Q37">
            <v>182</v>
          </cell>
          <cell r="R37" t="str">
            <v>-</v>
          </cell>
          <cell r="S37">
            <v>1078</v>
          </cell>
          <cell r="T37">
            <v>7.06</v>
          </cell>
          <cell r="U37">
            <v>0.7990764215863817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1</v>
          </cell>
          <cell r="E38">
            <v>0</v>
          </cell>
          <cell r="F38" t="str">
            <v>-</v>
          </cell>
          <cell r="G38">
            <v>1</v>
          </cell>
          <cell r="H38">
            <v>20</v>
          </cell>
          <cell r="I38" t="str">
            <v>-</v>
          </cell>
          <cell r="J38" t="str">
            <v>-</v>
          </cell>
          <cell r="K38">
            <v>20</v>
          </cell>
          <cell r="L38">
            <v>45</v>
          </cell>
          <cell r="M38" t="str">
            <v>-</v>
          </cell>
          <cell r="N38" t="str">
            <v>-</v>
          </cell>
          <cell r="O38" t="str">
            <v>-</v>
          </cell>
          <cell r="P38">
            <v>448</v>
          </cell>
          <cell r="Q38">
            <v>448</v>
          </cell>
          <cell r="R38" t="str">
            <v>-</v>
          </cell>
          <cell r="S38">
            <v>2493</v>
          </cell>
          <cell r="T38">
            <v>182.16</v>
          </cell>
          <cell r="U38">
            <v>20.617529880478088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1</v>
          </cell>
          <cell r="E39">
            <v>0</v>
          </cell>
          <cell r="F39" t="str">
            <v>-</v>
          </cell>
          <cell r="G39">
            <v>1</v>
          </cell>
          <cell r="H39">
            <v>17</v>
          </cell>
          <cell r="I39" t="str">
            <v>-</v>
          </cell>
          <cell r="J39" t="str">
            <v>-</v>
          </cell>
          <cell r="K39">
            <v>17</v>
          </cell>
          <cell r="L39">
            <v>9</v>
          </cell>
          <cell r="M39" t="str">
            <v>-</v>
          </cell>
          <cell r="N39" t="str">
            <v>-</v>
          </cell>
          <cell r="O39" t="str">
            <v>-</v>
          </cell>
          <cell r="P39">
            <v>337</v>
          </cell>
          <cell r="Q39">
            <v>337</v>
          </cell>
          <cell r="R39" t="str">
            <v>-</v>
          </cell>
          <cell r="S39">
            <v>2360</v>
          </cell>
          <cell r="T39">
            <v>17.329999999999998</v>
          </cell>
          <cell r="U39">
            <v>1.9614722926475914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1</v>
          </cell>
          <cell r="E40">
            <v>0</v>
          </cell>
          <cell r="F40" t="str">
            <v>-</v>
          </cell>
          <cell r="G40">
            <v>1</v>
          </cell>
          <cell r="H40">
            <v>13</v>
          </cell>
          <cell r="I40" t="str">
            <v>-</v>
          </cell>
          <cell r="J40" t="str">
            <v>-</v>
          </cell>
          <cell r="K40">
            <v>13</v>
          </cell>
          <cell r="L40">
            <v>3</v>
          </cell>
          <cell r="M40" t="str">
            <v>-</v>
          </cell>
          <cell r="N40" t="str">
            <v>-</v>
          </cell>
          <cell r="O40" t="str">
            <v>-</v>
          </cell>
          <cell r="P40">
            <v>327</v>
          </cell>
          <cell r="Q40">
            <v>327</v>
          </cell>
          <cell r="R40" t="str">
            <v>-</v>
          </cell>
          <cell r="S40">
            <v>2004</v>
          </cell>
          <cell r="T40">
            <v>17.43</v>
          </cell>
          <cell r="U40">
            <v>1.9727906555595798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1</v>
          </cell>
          <cell r="E41">
            <v>0</v>
          </cell>
          <cell r="F41" t="str">
            <v>-</v>
          </cell>
          <cell r="G41">
            <v>1</v>
          </cell>
          <cell r="H41">
            <v>23</v>
          </cell>
          <cell r="I41" t="str">
            <v>-</v>
          </cell>
          <cell r="J41" t="str">
            <v>-</v>
          </cell>
          <cell r="K41">
            <v>23</v>
          </cell>
          <cell r="L41">
            <v>31</v>
          </cell>
          <cell r="M41" t="str">
            <v>-</v>
          </cell>
          <cell r="N41" t="str">
            <v>-</v>
          </cell>
          <cell r="O41" t="str">
            <v>-</v>
          </cell>
          <cell r="P41">
            <v>704</v>
          </cell>
          <cell r="Q41">
            <v>704</v>
          </cell>
          <cell r="R41" t="str">
            <v>-</v>
          </cell>
          <cell r="S41">
            <v>4361</v>
          </cell>
          <cell r="T41">
            <v>93.98</v>
          </cell>
          <cell r="U41">
            <v>10.636997464686708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1</v>
          </cell>
          <cell r="E42">
            <v>0</v>
          </cell>
          <cell r="F42" t="str">
            <v>-</v>
          </cell>
          <cell r="G42">
            <v>1</v>
          </cell>
          <cell r="H42">
            <v>23</v>
          </cell>
          <cell r="I42" t="str">
            <v>-</v>
          </cell>
          <cell r="J42" t="str">
            <v>-</v>
          </cell>
          <cell r="K42">
            <v>23</v>
          </cell>
          <cell r="L42">
            <v>26</v>
          </cell>
          <cell r="M42" t="str">
            <v>-</v>
          </cell>
          <cell r="N42" t="str">
            <v>-</v>
          </cell>
          <cell r="O42" t="str">
            <v>-</v>
          </cell>
          <cell r="P42">
            <v>590</v>
          </cell>
          <cell r="Q42">
            <v>590</v>
          </cell>
          <cell r="R42" t="str">
            <v>-</v>
          </cell>
          <cell r="S42">
            <v>4161</v>
          </cell>
          <cell r="T42">
            <v>76.53</v>
          </cell>
          <cell r="U42">
            <v>8.6619431365447301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1</v>
          </cell>
          <cell r="E43">
            <v>0</v>
          </cell>
          <cell r="F43" t="str">
            <v>-</v>
          </cell>
          <cell r="G43">
            <v>1</v>
          </cell>
          <cell r="H43">
            <v>22</v>
          </cell>
          <cell r="I43" t="str">
            <v>-</v>
          </cell>
          <cell r="J43" t="str">
            <v>-</v>
          </cell>
          <cell r="K43">
            <v>22</v>
          </cell>
          <cell r="L43">
            <v>24</v>
          </cell>
          <cell r="M43" t="str">
            <v>-</v>
          </cell>
          <cell r="N43" t="str">
            <v>-</v>
          </cell>
          <cell r="O43" t="str">
            <v>-</v>
          </cell>
          <cell r="P43">
            <v>791</v>
          </cell>
          <cell r="Q43">
            <v>791</v>
          </cell>
          <cell r="R43" t="str">
            <v>-</v>
          </cell>
          <cell r="S43">
            <v>5507</v>
          </cell>
          <cell r="T43">
            <v>62.34</v>
          </cell>
          <cell r="U43">
            <v>7.0558674393335759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1</v>
          </cell>
          <cell r="E44">
            <v>0</v>
          </cell>
          <cell r="F44">
            <v>1</v>
          </cell>
          <cell r="G44" t="str">
            <v>-</v>
          </cell>
          <cell r="H44">
            <v>9</v>
          </cell>
          <cell r="I44">
            <v>6</v>
          </cell>
          <cell r="J44">
            <v>3</v>
          </cell>
          <cell r="K44" t="str">
            <v>-</v>
          </cell>
          <cell r="L44" t="str">
            <v>-</v>
          </cell>
          <cell r="M44">
            <v>2</v>
          </cell>
          <cell r="N44" t="str">
            <v>-</v>
          </cell>
          <cell r="O44">
            <v>2</v>
          </cell>
          <cell r="P44">
            <v>313</v>
          </cell>
          <cell r="Q44" t="str">
            <v>-</v>
          </cell>
          <cell r="R44">
            <v>313</v>
          </cell>
          <cell r="S44">
            <v>2665</v>
          </cell>
          <cell r="T44">
            <v>426.69</v>
          </cell>
          <cell r="U44">
            <v>48.294322709163346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8</v>
          </cell>
          <cell r="E45">
            <v>0</v>
          </cell>
          <cell r="F45">
            <v>1</v>
          </cell>
          <cell r="G45">
            <v>7</v>
          </cell>
          <cell r="H45">
            <v>139</v>
          </cell>
          <cell r="I45">
            <v>6</v>
          </cell>
          <cell r="J45">
            <v>3</v>
          </cell>
          <cell r="K45">
            <v>130</v>
          </cell>
          <cell r="L45">
            <v>195</v>
          </cell>
          <cell r="M45">
            <v>2</v>
          </cell>
          <cell r="N45" t="str">
            <v>-</v>
          </cell>
          <cell r="O45">
            <v>2</v>
          </cell>
          <cell r="P45">
            <v>3709</v>
          </cell>
          <cell r="Q45">
            <v>3395</v>
          </cell>
          <cell r="R45">
            <v>314</v>
          </cell>
          <cell r="S45">
            <v>24761</v>
          </cell>
          <cell r="T45">
            <v>883.52</v>
          </cell>
          <cell r="U45">
            <v>100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1</v>
          </cell>
          <cell r="E46">
            <v>0</v>
          </cell>
          <cell r="F46" t="str">
            <v>-</v>
          </cell>
          <cell r="G46">
            <v>1</v>
          </cell>
          <cell r="H46">
            <v>12</v>
          </cell>
          <cell r="I46" t="str">
            <v>-</v>
          </cell>
          <cell r="J46" t="str">
            <v>-</v>
          </cell>
          <cell r="K46">
            <v>12</v>
          </cell>
          <cell r="L46">
            <v>57</v>
          </cell>
          <cell r="M46" t="str">
            <v>-</v>
          </cell>
          <cell r="N46" t="str">
            <v>-</v>
          </cell>
          <cell r="O46" t="str">
            <v>-</v>
          </cell>
          <cell r="P46">
            <v>182</v>
          </cell>
          <cell r="Q46">
            <v>182</v>
          </cell>
          <cell r="R46" t="str">
            <v>-</v>
          </cell>
          <cell r="S46">
            <v>1081</v>
          </cell>
          <cell r="T46">
            <v>7.06</v>
          </cell>
          <cell r="U46">
            <v>0.7990764215863817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1</v>
          </cell>
          <cell r="E47">
            <v>0</v>
          </cell>
          <cell r="F47" t="str">
            <v>-</v>
          </cell>
          <cell r="G47">
            <v>1</v>
          </cell>
          <cell r="H47">
            <v>20</v>
          </cell>
          <cell r="I47" t="str">
            <v>-</v>
          </cell>
          <cell r="J47" t="str">
            <v>-</v>
          </cell>
          <cell r="K47">
            <v>20</v>
          </cell>
          <cell r="L47">
            <v>45</v>
          </cell>
          <cell r="M47" t="str">
            <v>-</v>
          </cell>
          <cell r="N47" t="str">
            <v>-</v>
          </cell>
          <cell r="O47" t="str">
            <v>-</v>
          </cell>
          <cell r="P47">
            <v>448</v>
          </cell>
          <cell r="Q47">
            <v>448</v>
          </cell>
          <cell r="R47" t="str">
            <v>-</v>
          </cell>
          <cell r="S47">
            <v>2493</v>
          </cell>
          <cell r="T47">
            <v>182.15</v>
          </cell>
          <cell r="U47">
            <v>20.616398044186891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1</v>
          </cell>
          <cell r="E48">
            <v>0</v>
          </cell>
          <cell r="F48" t="str">
            <v>-</v>
          </cell>
          <cell r="G48">
            <v>1</v>
          </cell>
          <cell r="H48">
            <v>17</v>
          </cell>
          <cell r="I48" t="str">
            <v>-</v>
          </cell>
          <cell r="J48" t="str">
            <v>-</v>
          </cell>
          <cell r="K48">
            <v>17</v>
          </cell>
          <cell r="L48">
            <v>9</v>
          </cell>
          <cell r="M48" t="str">
            <v>-</v>
          </cell>
          <cell r="N48" t="str">
            <v>-</v>
          </cell>
          <cell r="O48" t="str">
            <v>-</v>
          </cell>
          <cell r="P48">
            <v>337</v>
          </cell>
          <cell r="Q48">
            <v>337</v>
          </cell>
          <cell r="R48" t="str">
            <v>-</v>
          </cell>
          <cell r="S48">
            <v>2360</v>
          </cell>
          <cell r="T48">
            <v>17.329999999999998</v>
          </cell>
          <cell r="U48">
            <v>1.9614722926475914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1</v>
          </cell>
          <cell r="E49">
            <v>0</v>
          </cell>
          <cell r="F49" t="str">
            <v>-</v>
          </cell>
          <cell r="G49">
            <v>1</v>
          </cell>
          <cell r="H49">
            <v>13</v>
          </cell>
          <cell r="I49" t="str">
            <v>-</v>
          </cell>
          <cell r="J49" t="str">
            <v>-</v>
          </cell>
          <cell r="K49">
            <v>13</v>
          </cell>
          <cell r="L49">
            <v>3</v>
          </cell>
          <cell r="M49" t="str">
            <v>-</v>
          </cell>
          <cell r="N49" t="str">
            <v>-</v>
          </cell>
          <cell r="O49" t="str">
            <v>-</v>
          </cell>
          <cell r="P49">
            <v>329</v>
          </cell>
          <cell r="Q49">
            <v>329</v>
          </cell>
          <cell r="R49" t="str">
            <v>-</v>
          </cell>
          <cell r="S49">
            <v>2015</v>
          </cell>
          <cell r="T49">
            <v>17.43</v>
          </cell>
          <cell r="U49">
            <v>1.9727906555595798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1</v>
          </cell>
          <cell r="E50">
            <v>0</v>
          </cell>
          <cell r="F50" t="str">
            <v>-</v>
          </cell>
          <cell r="G50">
            <v>1</v>
          </cell>
          <cell r="H50">
            <v>23</v>
          </cell>
          <cell r="I50" t="str">
            <v>-</v>
          </cell>
          <cell r="J50" t="str">
            <v>-</v>
          </cell>
          <cell r="K50">
            <v>23</v>
          </cell>
          <cell r="L50">
            <v>31</v>
          </cell>
          <cell r="M50" t="str">
            <v>-</v>
          </cell>
          <cell r="N50" t="str">
            <v>-</v>
          </cell>
          <cell r="O50" t="str">
            <v>-</v>
          </cell>
          <cell r="P50">
            <v>709</v>
          </cell>
          <cell r="Q50">
            <v>709</v>
          </cell>
          <cell r="R50" t="str">
            <v>-</v>
          </cell>
          <cell r="S50">
            <v>4377</v>
          </cell>
          <cell r="T50">
            <v>93.98</v>
          </cell>
          <cell r="U50">
            <v>10.636997464686708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1</v>
          </cell>
          <cell r="E51">
            <v>0</v>
          </cell>
          <cell r="F51" t="str">
            <v>-</v>
          </cell>
          <cell r="G51">
            <v>1</v>
          </cell>
          <cell r="H51">
            <v>23</v>
          </cell>
          <cell r="I51" t="str">
            <v>-</v>
          </cell>
          <cell r="J51" t="str">
            <v>-</v>
          </cell>
          <cell r="K51">
            <v>23</v>
          </cell>
          <cell r="L51">
            <v>26</v>
          </cell>
          <cell r="M51" t="str">
            <v>-</v>
          </cell>
          <cell r="N51" t="str">
            <v>-</v>
          </cell>
          <cell r="O51" t="str">
            <v>-</v>
          </cell>
          <cell r="P51">
            <v>592</v>
          </cell>
          <cell r="Q51">
            <v>592</v>
          </cell>
          <cell r="R51" t="str">
            <v>-</v>
          </cell>
          <cell r="S51">
            <v>4200</v>
          </cell>
          <cell r="T51">
            <v>76.540000000000006</v>
          </cell>
          <cell r="U51">
            <v>8.6630749728359291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1</v>
          </cell>
          <cell r="E52">
            <v>0</v>
          </cell>
          <cell r="F52" t="str">
            <v>-</v>
          </cell>
          <cell r="G52">
            <v>1</v>
          </cell>
          <cell r="H52">
            <v>22</v>
          </cell>
          <cell r="I52" t="str">
            <v>-</v>
          </cell>
          <cell r="J52" t="str">
            <v>-</v>
          </cell>
          <cell r="K52">
            <v>22</v>
          </cell>
          <cell r="L52">
            <v>24</v>
          </cell>
          <cell r="M52" t="str">
            <v>-</v>
          </cell>
          <cell r="N52" t="str">
            <v>-</v>
          </cell>
          <cell r="O52" t="str">
            <v>-</v>
          </cell>
          <cell r="P52">
            <v>798</v>
          </cell>
          <cell r="Q52">
            <v>798</v>
          </cell>
          <cell r="R52" t="str">
            <v>-</v>
          </cell>
          <cell r="S52">
            <v>5558</v>
          </cell>
          <cell r="T52">
            <v>62.34</v>
          </cell>
          <cell r="U52">
            <v>7.0558674393335759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1</v>
          </cell>
          <cell r="E53">
            <v>0</v>
          </cell>
          <cell r="F53">
            <v>1</v>
          </cell>
          <cell r="G53" t="str">
            <v>-</v>
          </cell>
          <cell r="H53">
            <v>9</v>
          </cell>
          <cell r="I53">
            <v>6</v>
          </cell>
          <cell r="J53">
            <v>3</v>
          </cell>
          <cell r="K53" t="str">
            <v>-</v>
          </cell>
          <cell r="L53" t="str">
            <v>-</v>
          </cell>
          <cell r="M53">
            <v>2</v>
          </cell>
          <cell r="N53" t="str">
            <v>-</v>
          </cell>
          <cell r="O53">
            <v>2</v>
          </cell>
          <cell r="P53">
            <v>314</v>
          </cell>
          <cell r="Q53" t="str">
            <v>-</v>
          </cell>
          <cell r="R53">
            <v>314</v>
          </cell>
          <cell r="S53">
            <v>2677</v>
          </cell>
          <cell r="T53">
            <v>426.69</v>
          </cell>
          <cell r="U53">
            <v>48.294322709163346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8</v>
          </cell>
          <cell r="E54">
            <v>0</v>
          </cell>
          <cell r="F54">
            <v>1</v>
          </cell>
          <cell r="G54">
            <v>7</v>
          </cell>
          <cell r="H54">
            <v>141</v>
          </cell>
          <cell r="I54">
            <v>6</v>
          </cell>
          <cell r="J54">
            <v>3</v>
          </cell>
          <cell r="K54">
            <v>132</v>
          </cell>
          <cell r="L54">
            <v>195</v>
          </cell>
          <cell r="M54">
            <v>2</v>
          </cell>
          <cell r="N54" t="str">
            <v>-</v>
          </cell>
          <cell r="O54">
            <v>2</v>
          </cell>
          <cell r="P54">
            <v>3741</v>
          </cell>
          <cell r="Q54">
            <v>3422</v>
          </cell>
          <cell r="R54">
            <v>319</v>
          </cell>
          <cell r="S54">
            <v>24949</v>
          </cell>
          <cell r="T54">
            <v>883.49</v>
          </cell>
          <cell r="U54">
            <v>100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1</v>
          </cell>
          <cell r="E55">
            <v>0</v>
          </cell>
          <cell r="F55" t="str">
            <v>-</v>
          </cell>
          <cell r="G55">
            <v>1</v>
          </cell>
          <cell r="H55">
            <v>12</v>
          </cell>
          <cell r="I55" t="str">
            <v>-</v>
          </cell>
          <cell r="J55" t="str">
            <v>-</v>
          </cell>
          <cell r="K55">
            <v>12</v>
          </cell>
          <cell r="L55">
            <v>57</v>
          </cell>
          <cell r="M55" t="str">
            <v>-</v>
          </cell>
          <cell r="N55" t="str">
            <v>-</v>
          </cell>
          <cell r="O55" t="str">
            <v>-</v>
          </cell>
          <cell r="P55">
            <v>183</v>
          </cell>
          <cell r="Q55">
            <v>183</v>
          </cell>
          <cell r="R55" t="str">
            <v>-</v>
          </cell>
          <cell r="S55">
            <v>1087</v>
          </cell>
          <cell r="T55">
            <v>7.06</v>
          </cell>
          <cell r="U55">
            <v>0.79910355521850829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1</v>
          </cell>
          <cell r="E56">
            <v>0</v>
          </cell>
          <cell r="F56" t="str">
            <v>-</v>
          </cell>
          <cell r="G56">
            <v>1</v>
          </cell>
          <cell r="H56">
            <v>22</v>
          </cell>
          <cell r="I56" t="str">
            <v>-</v>
          </cell>
          <cell r="J56" t="str">
            <v>-</v>
          </cell>
          <cell r="K56">
            <v>22</v>
          </cell>
          <cell r="L56">
            <v>45</v>
          </cell>
          <cell r="M56" t="str">
            <v>-</v>
          </cell>
          <cell r="N56" t="str">
            <v>-</v>
          </cell>
          <cell r="O56" t="str">
            <v>-</v>
          </cell>
          <cell r="P56">
            <v>455</v>
          </cell>
          <cell r="Q56">
            <v>455</v>
          </cell>
          <cell r="R56" t="str">
            <v>-</v>
          </cell>
          <cell r="S56">
            <v>2517</v>
          </cell>
          <cell r="T56">
            <v>182.14</v>
          </cell>
          <cell r="U56">
            <v>20.61596622485823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1</v>
          </cell>
          <cell r="E57">
            <v>0</v>
          </cell>
          <cell r="F57" t="str">
            <v>-</v>
          </cell>
          <cell r="G57">
            <v>1</v>
          </cell>
          <cell r="H57">
            <v>17</v>
          </cell>
          <cell r="I57" t="str">
            <v>-</v>
          </cell>
          <cell r="J57" t="str">
            <v>-</v>
          </cell>
          <cell r="K57">
            <v>17</v>
          </cell>
          <cell r="L57">
            <v>9</v>
          </cell>
          <cell r="M57" t="str">
            <v>-</v>
          </cell>
          <cell r="N57" t="str">
            <v>-</v>
          </cell>
          <cell r="O57" t="str">
            <v>-</v>
          </cell>
          <cell r="P57">
            <v>337</v>
          </cell>
          <cell r="Q57">
            <v>337</v>
          </cell>
          <cell r="R57" t="str">
            <v>-</v>
          </cell>
          <cell r="S57">
            <v>2360</v>
          </cell>
          <cell r="T57">
            <v>17.32</v>
          </cell>
          <cell r="U57">
            <v>1.9604070221507883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1</v>
          </cell>
          <cell r="E58">
            <v>0</v>
          </cell>
          <cell r="F58" t="str">
            <v>-</v>
          </cell>
          <cell r="G58">
            <v>1</v>
          </cell>
          <cell r="H58">
            <v>13</v>
          </cell>
          <cell r="I58" t="str">
            <v>-</v>
          </cell>
          <cell r="J58" t="str">
            <v>-</v>
          </cell>
          <cell r="K58">
            <v>13</v>
          </cell>
          <cell r="L58">
            <v>3</v>
          </cell>
          <cell r="M58" t="str">
            <v>-</v>
          </cell>
          <cell r="N58" t="str">
            <v>-</v>
          </cell>
          <cell r="O58" t="str">
            <v>-</v>
          </cell>
          <cell r="P58">
            <v>330</v>
          </cell>
          <cell r="Q58">
            <v>330</v>
          </cell>
          <cell r="R58" t="str">
            <v>-</v>
          </cell>
          <cell r="S58">
            <v>2021</v>
          </cell>
          <cell r="T58">
            <v>17.43</v>
          </cell>
          <cell r="U58">
            <v>1.9728576441159491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1</v>
          </cell>
          <cell r="E59">
            <v>0</v>
          </cell>
          <cell r="F59" t="str">
            <v>-</v>
          </cell>
          <cell r="G59">
            <v>1</v>
          </cell>
          <cell r="H59">
            <v>23</v>
          </cell>
          <cell r="I59" t="str">
            <v>-</v>
          </cell>
          <cell r="J59" t="str">
            <v>-</v>
          </cell>
          <cell r="K59">
            <v>23</v>
          </cell>
          <cell r="L59">
            <v>31</v>
          </cell>
          <cell r="M59" t="str">
            <v>-</v>
          </cell>
          <cell r="N59" t="str">
            <v>-</v>
          </cell>
          <cell r="O59" t="str">
            <v>-</v>
          </cell>
          <cell r="P59">
            <v>723</v>
          </cell>
          <cell r="Q59">
            <v>723</v>
          </cell>
          <cell r="R59" t="str">
            <v>-</v>
          </cell>
          <cell r="S59">
            <v>4433</v>
          </cell>
          <cell r="T59">
            <v>93.99</v>
          </cell>
          <cell r="U59">
            <v>10.638490531867932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1</v>
          </cell>
          <cell r="E60">
            <v>0</v>
          </cell>
          <cell r="F60" t="str">
            <v>-</v>
          </cell>
          <cell r="G60">
            <v>1</v>
          </cell>
          <cell r="H60">
            <v>23</v>
          </cell>
          <cell r="I60" t="str">
            <v>-</v>
          </cell>
          <cell r="J60" t="str">
            <v>-</v>
          </cell>
          <cell r="K60">
            <v>23</v>
          </cell>
          <cell r="L60">
            <v>26</v>
          </cell>
          <cell r="M60" t="str">
            <v>-</v>
          </cell>
          <cell r="N60" t="str">
            <v>-</v>
          </cell>
          <cell r="O60" t="str">
            <v>-</v>
          </cell>
          <cell r="P60">
            <v>596</v>
          </cell>
          <cell r="Q60">
            <v>596</v>
          </cell>
          <cell r="R60" t="str">
            <v>-</v>
          </cell>
          <cell r="S60">
            <v>4238</v>
          </cell>
          <cell r="T60">
            <v>76.540000000000006</v>
          </cell>
          <cell r="U60">
            <v>8.6633691383037732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1</v>
          </cell>
          <cell r="E61">
            <v>0</v>
          </cell>
          <cell r="F61" t="str">
            <v>-</v>
          </cell>
          <cell r="G61">
            <v>1</v>
          </cell>
          <cell r="H61">
            <v>22</v>
          </cell>
          <cell r="I61" t="str">
            <v>-</v>
          </cell>
          <cell r="J61" t="str">
            <v>-</v>
          </cell>
          <cell r="K61">
            <v>22</v>
          </cell>
          <cell r="L61">
            <v>24</v>
          </cell>
          <cell r="M61" t="str">
            <v>-</v>
          </cell>
          <cell r="N61" t="str">
            <v>-</v>
          </cell>
          <cell r="O61" t="str">
            <v>-</v>
          </cell>
          <cell r="P61">
            <v>798</v>
          </cell>
          <cell r="Q61">
            <v>798</v>
          </cell>
          <cell r="R61" t="str">
            <v>-</v>
          </cell>
          <cell r="S61">
            <v>5554</v>
          </cell>
          <cell r="T61">
            <v>62.34</v>
          </cell>
          <cell r="U61">
            <v>7.0561070300739122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1</v>
          </cell>
          <cell r="E62">
            <v>0</v>
          </cell>
          <cell r="F62">
            <v>1</v>
          </cell>
          <cell r="G62" t="str">
            <v>-</v>
          </cell>
          <cell r="H62">
            <v>9</v>
          </cell>
          <cell r="I62">
            <v>6</v>
          </cell>
          <cell r="J62">
            <v>3</v>
          </cell>
          <cell r="K62" t="str">
            <v>-</v>
          </cell>
          <cell r="L62" t="str">
            <v>-</v>
          </cell>
          <cell r="M62">
            <v>2</v>
          </cell>
          <cell r="N62" t="str">
            <v>-</v>
          </cell>
          <cell r="O62">
            <v>2</v>
          </cell>
          <cell r="P62">
            <v>319</v>
          </cell>
          <cell r="Q62" t="str">
            <v>-</v>
          </cell>
          <cell r="R62">
            <v>319</v>
          </cell>
          <cell r="S62">
            <v>2739</v>
          </cell>
          <cell r="T62">
            <v>426.68</v>
          </cell>
          <cell r="U62">
            <v>48.294830728135011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8</v>
          </cell>
          <cell r="E63">
            <v>0</v>
          </cell>
          <cell r="F63">
            <v>1</v>
          </cell>
          <cell r="G63">
            <v>7</v>
          </cell>
          <cell r="H63">
            <v>142</v>
          </cell>
          <cell r="I63">
            <v>6</v>
          </cell>
          <cell r="J63">
            <v>3</v>
          </cell>
          <cell r="K63">
            <v>133</v>
          </cell>
          <cell r="L63">
            <v>195</v>
          </cell>
          <cell r="M63">
            <v>2</v>
          </cell>
          <cell r="N63">
            <v>0</v>
          </cell>
          <cell r="O63">
            <v>2</v>
          </cell>
          <cell r="P63">
            <v>3773</v>
          </cell>
          <cell r="Q63">
            <v>3451</v>
          </cell>
          <cell r="R63">
            <v>322</v>
          </cell>
          <cell r="S63">
            <v>25059</v>
          </cell>
          <cell r="T63">
            <v>883.69821860000002</v>
          </cell>
          <cell r="U63">
            <v>100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1</v>
          </cell>
          <cell r="E64">
            <v>0</v>
          </cell>
          <cell r="F64" t="str">
            <v>-</v>
          </cell>
          <cell r="G64">
            <v>1</v>
          </cell>
          <cell r="H64">
            <v>12</v>
          </cell>
          <cell r="I64">
            <v>0</v>
          </cell>
          <cell r="J64">
            <v>0</v>
          </cell>
          <cell r="K64">
            <v>12</v>
          </cell>
          <cell r="L64">
            <v>57</v>
          </cell>
          <cell r="M64">
            <v>0</v>
          </cell>
          <cell r="N64" t="str">
            <v>-</v>
          </cell>
          <cell r="O64" t="str">
            <v>-</v>
          </cell>
          <cell r="P64">
            <v>186</v>
          </cell>
          <cell r="Q64">
            <v>186</v>
          </cell>
          <cell r="R64">
            <v>0</v>
          </cell>
          <cell r="S64">
            <v>1111</v>
          </cell>
          <cell r="T64">
            <v>7.0562404000000001</v>
          </cell>
          <cell r="U64">
            <v>0.79848982961387638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1</v>
          </cell>
          <cell r="E65">
            <v>0</v>
          </cell>
          <cell r="F65" t="str">
            <v>-</v>
          </cell>
          <cell r="G65">
            <v>1</v>
          </cell>
          <cell r="H65">
            <v>22</v>
          </cell>
          <cell r="I65">
            <v>0</v>
          </cell>
          <cell r="J65">
            <v>0</v>
          </cell>
          <cell r="K65">
            <v>22</v>
          </cell>
          <cell r="L65">
            <v>45</v>
          </cell>
          <cell r="M65">
            <v>0</v>
          </cell>
          <cell r="N65" t="str">
            <v>-</v>
          </cell>
          <cell r="O65" t="str">
            <v>-</v>
          </cell>
          <cell r="P65">
            <v>466</v>
          </cell>
          <cell r="Q65">
            <v>466</v>
          </cell>
          <cell r="R65">
            <v>0</v>
          </cell>
          <cell r="S65">
            <v>2463</v>
          </cell>
          <cell r="T65">
            <v>182.15027989999999</v>
          </cell>
          <cell r="U65">
            <v>20.612271934707731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1</v>
          </cell>
          <cell r="E66">
            <v>0</v>
          </cell>
          <cell r="F66" t="str">
            <v>-</v>
          </cell>
          <cell r="G66">
            <v>1</v>
          </cell>
          <cell r="H66">
            <v>17</v>
          </cell>
          <cell r="I66">
            <v>0</v>
          </cell>
          <cell r="J66">
            <v>0</v>
          </cell>
          <cell r="K66">
            <v>17</v>
          </cell>
          <cell r="L66">
            <v>9</v>
          </cell>
          <cell r="M66">
            <v>0</v>
          </cell>
          <cell r="N66" t="str">
            <v>-</v>
          </cell>
          <cell r="O66" t="str">
            <v>-</v>
          </cell>
          <cell r="P66">
            <v>337</v>
          </cell>
          <cell r="Q66">
            <v>337</v>
          </cell>
          <cell r="R66">
            <v>0</v>
          </cell>
          <cell r="S66">
            <v>2360</v>
          </cell>
          <cell r="T66">
            <v>17.319408299999999</v>
          </cell>
          <cell r="U66">
            <v>1.9598781501945644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1</v>
          </cell>
          <cell r="E67">
            <v>0</v>
          </cell>
          <cell r="F67" t="str">
            <v>-</v>
          </cell>
          <cell r="G67">
            <v>1</v>
          </cell>
          <cell r="H67">
            <v>13</v>
          </cell>
          <cell r="I67">
            <v>0</v>
          </cell>
          <cell r="J67">
            <v>0</v>
          </cell>
          <cell r="K67">
            <v>13</v>
          </cell>
          <cell r="L67">
            <v>3</v>
          </cell>
          <cell r="M67">
            <v>0</v>
          </cell>
          <cell r="N67" t="str">
            <v>-</v>
          </cell>
          <cell r="O67" t="str">
            <v>-</v>
          </cell>
          <cell r="P67">
            <v>331</v>
          </cell>
          <cell r="Q67">
            <v>331</v>
          </cell>
          <cell r="R67">
            <v>0</v>
          </cell>
          <cell r="S67">
            <v>2024</v>
          </cell>
          <cell r="T67">
            <v>17.4314526</v>
          </cell>
          <cell r="U67">
            <v>1.9725571731507845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1</v>
          </cell>
          <cell r="E68">
            <v>0</v>
          </cell>
          <cell r="F68" t="str">
            <v>-</v>
          </cell>
          <cell r="G68">
            <v>1</v>
          </cell>
          <cell r="H68">
            <v>23</v>
          </cell>
          <cell r="I68">
            <v>0</v>
          </cell>
          <cell r="J68">
            <v>0</v>
          </cell>
          <cell r="K68">
            <v>23</v>
          </cell>
          <cell r="L68">
            <v>31</v>
          </cell>
          <cell r="M68">
            <v>0</v>
          </cell>
          <cell r="N68" t="str">
            <v>-</v>
          </cell>
          <cell r="O68" t="str">
            <v>-</v>
          </cell>
          <cell r="P68">
            <v>732</v>
          </cell>
          <cell r="Q68">
            <v>732</v>
          </cell>
          <cell r="R68">
            <v>0</v>
          </cell>
          <cell r="S68">
            <v>4483</v>
          </cell>
          <cell r="T68">
            <v>93.987602099999989</v>
          </cell>
          <cell r="U68">
            <v>10.635712522867815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1</v>
          </cell>
          <cell r="E69">
            <v>0</v>
          </cell>
          <cell r="F69" t="str">
            <v>-</v>
          </cell>
          <cell r="G69">
            <v>1</v>
          </cell>
          <cell r="H69">
            <v>23</v>
          </cell>
          <cell r="I69">
            <v>0</v>
          </cell>
          <cell r="J69">
            <v>0</v>
          </cell>
          <cell r="K69">
            <v>23</v>
          </cell>
          <cell r="L69">
            <v>26</v>
          </cell>
          <cell r="M69">
            <v>0</v>
          </cell>
          <cell r="N69" t="str">
            <v>-</v>
          </cell>
          <cell r="O69" t="str">
            <v>-</v>
          </cell>
          <cell r="P69">
            <v>598</v>
          </cell>
          <cell r="Q69">
            <v>598</v>
          </cell>
          <cell r="R69">
            <v>0</v>
          </cell>
          <cell r="S69">
            <v>4264</v>
          </cell>
          <cell r="T69">
            <v>76.535523799999993</v>
          </cell>
          <cell r="U69">
            <v>8.660821328943209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1</v>
          </cell>
          <cell r="E70">
            <v>0</v>
          </cell>
          <cell r="F70" t="str">
            <v>-</v>
          </cell>
          <cell r="G70">
            <v>1</v>
          </cell>
          <cell r="H70">
            <v>23</v>
          </cell>
          <cell r="I70">
            <v>0</v>
          </cell>
          <cell r="J70">
            <v>0</v>
          </cell>
          <cell r="K70">
            <v>23</v>
          </cell>
          <cell r="L70">
            <v>24</v>
          </cell>
          <cell r="M70">
            <v>0</v>
          </cell>
          <cell r="N70" t="str">
            <v>-</v>
          </cell>
          <cell r="O70" t="str">
            <v>-</v>
          </cell>
          <cell r="P70">
            <v>801</v>
          </cell>
          <cell r="Q70">
            <v>801</v>
          </cell>
          <cell r="R70">
            <v>0</v>
          </cell>
          <cell r="S70">
            <v>5582</v>
          </cell>
          <cell r="T70">
            <v>62.352606299999991</v>
          </cell>
          <cell r="U70">
            <v>7.0558709961848942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1</v>
          </cell>
          <cell r="E71">
            <v>0</v>
          </cell>
          <cell r="F71">
            <v>1</v>
          </cell>
          <cell r="G71" t="str">
            <v>-</v>
          </cell>
          <cell r="H71">
            <v>9</v>
          </cell>
          <cell r="I71">
            <v>6</v>
          </cell>
          <cell r="J71">
            <v>3</v>
          </cell>
          <cell r="K71">
            <v>0</v>
          </cell>
          <cell r="L71">
            <v>0</v>
          </cell>
          <cell r="M71">
            <v>2</v>
          </cell>
          <cell r="N71" t="str">
            <v>-</v>
          </cell>
          <cell r="O71">
            <v>2</v>
          </cell>
          <cell r="P71">
            <v>322</v>
          </cell>
          <cell r="Q71">
            <v>0</v>
          </cell>
          <cell r="R71">
            <v>322</v>
          </cell>
          <cell r="S71">
            <v>2772</v>
          </cell>
          <cell r="T71">
            <v>426.86510519999996</v>
          </cell>
          <cell r="U71">
            <v>48.304398064337114</v>
          </cell>
        </row>
      </sheetData>
      <sheetData sheetId="3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883562682.10000002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41546514.5</v>
          </cell>
          <cell r="L9">
            <v>78361362.599999994</v>
          </cell>
          <cell r="M9">
            <v>2260609</v>
          </cell>
          <cell r="N9">
            <v>1412923</v>
          </cell>
          <cell r="O9">
            <v>476144003.5</v>
          </cell>
          <cell r="P9">
            <v>6</v>
          </cell>
          <cell r="Q9">
            <v>85972034.900000006</v>
          </cell>
          <cell r="R9">
            <v>23624483.100000001</v>
          </cell>
          <cell r="S9">
            <v>10731305.1</v>
          </cell>
          <cell r="T9">
            <v>809431.1</v>
          </cell>
          <cell r="U9">
            <v>596133.19999999995</v>
          </cell>
          <cell r="V9">
            <v>1039072.4</v>
          </cell>
          <cell r="W9">
            <v>57611439.399999999</v>
          </cell>
          <cell r="X9">
            <v>2606694.5</v>
          </cell>
          <cell r="Y9">
            <v>44180239</v>
          </cell>
          <cell r="Z9">
            <v>3992822.1</v>
          </cell>
          <cell r="AA9">
            <v>12060710.1</v>
          </cell>
          <cell r="AB9">
            <v>5918508.7000000002</v>
          </cell>
          <cell r="AC9">
            <v>34360</v>
          </cell>
          <cell r="AD9">
            <v>2273036</v>
          </cell>
          <cell r="AE9">
            <v>10458100.699999999</v>
          </cell>
          <cell r="AF9">
            <v>2449127.2999999998</v>
          </cell>
          <cell r="AG9">
            <v>352180</v>
          </cell>
          <cell r="AH9">
            <v>1289387.5</v>
          </cell>
          <cell r="AI9">
            <v>26716</v>
          </cell>
          <cell r="AJ9">
            <v>4093859.3</v>
          </cell>
          <cell r="AK9">
            <v>13717623.1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7055264.5999999996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 t="str">
            <v>-</v>
          </cell>
          <cell r="L10" t="str">
            <v>-</v>
          </cell>
          <cell r="M10" t="str">
            <v>-</v>
          </cell>
          <cell r="N10" t="str">
            <v>-</v>
          </cell>
          <cell r="O10" t="str">
            <v>-</v>
          </cell>
          <cell r="P10" t="str">
            <v>-</v>
          </cell>
          <cell r="Q10">
            <v>4235604.9000000004</v>
          </cell>
          <cell r="R10" t="str">
            <v>-</v>
          </cell>
          <cell r="S10">
            <v>332288.7</v>
          </cell>
          <cell r="T10">
            <v>43499.6</v>
          </cell>
          <cell r="U10">
            <v>9010.7999999999993</v>
          </cell>
          <cell r="V10">
            <v>1167.3</v>
          </cell>
          <cell r="W10">
            <v>1710074.1</v>
          </cell>
          <cell r="X10">
            <v>43117.4</v>
          </cell>
          <cell r="Y10">
            <v>246661.3</v>
          </cell>
          <cell r="Z10">
            <v>22867.9</v>
          </cell>
          <cell r="AA10">
            <v>49923.9</v>
          </cell>
          <cell r="AB10" t="str">
            <v>-</v>
          </cell>
          <cell r="AC10" t="str">
            <v>-</v>
          </cell>
          <cell r="AD10">
            <v>8486.5</v>
          </cell>
          <cell r="AE10">
            <v>199546.4</v>
          </cell>
          <cell r="AF10" t="str">
            <v>-</v>
          </cell>
          <cell r="AG10" t="str">
            <v>-</v>
          </cell>
          <cell r="AH10">
            <v>150759.5</v>
          </cell>
          <cell r="AI10" t="str">
            <v>-</v>
          </cell>
          <cell r="AJ10" t="str">
            <v>-</v>
          </cell>
          <cell r="AK10">
            <v>2256.3000000000002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182191484.19999999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8810655.5</v>
          </cell>
          <cell r="L11">
            <v>13152200</v>
          </cell>
          <cell r="M11">
            <v>807119</v>
          </cell>
          <cell r="N11">
            <v>65498</v>
          </cell>
          <cell r="O11">
            <v>110378324</v>
          </cell>
          <cell r="P11" t="str">
            <v>-</v>
          </cell>
          <cell r="Q11">
            <v>14608486.9</v>
          </cell>
          <cell r="R11">
            <v>991519.6</v>
          </cell>
          <cell r="S11">
            <v>1050428.1000000001</v>
          </cell>
          <cell r="T11">
            <v>120617</v>
          </cell>
          <cell r="U11">
            <v>180500.5</v>
          </cell>
          <cell r="V11">
            <v>168902.6</v>
          </cell>
          <cell r="W11">
            <v>9968007.6999999993</v>
          </cell>
          <cell r="X11">
            <v>854611.8</v>
          </cell>
          <cell r="Y11">
            <v>6948148.2999999998</v>
          </cell>
          <cell r="Z11">
            <v>673035</v>
          </cell>
          <cell r="AA11">
            <v>1567972.5</v>
          </cell>
          <cell r="AB11">
            <v>1300554.5</v>
          </cell>
          <cell r="AC11" t="str">
            <v>-</v>
          </cell>
          <cell r="AD11">
            <v>44060.6</v>
          </cell>
          <cell r="AE11">
            <v>1785527</v>
          </cell>
          <cell r="AF11">
            <v>648787</v>
          </cell>
          <cell r="AG11">
            <v>27491</v>
          </cell>
          <cell r="AH11">
            <v>313242.8</v>
          </cell>
          <cell r="AI11">
            <v>20637</v>
          </cell>
          <cell r="AJ11">
            <v>659034</v>
          </cell>
          <cell r="AK11">
            <v>7046123.7999999998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17326096.100000001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416420</v>
          </cell>
          <cell r="L12">
            <v>194888</v>
          </cell>
          <cell r="M12" t="str">
            <v>-</v>
          </cell>
          <cell r="N12" t="str">
            <v>-</v>
          </cell>
          <cell r="O12">
            <v>1960184</v>
          </cell>
          <cell r="P12" t="str">
            <v>-</v>
          </cell>
          <cell r="Q12">
            <v>6027241.9000000004</v>
          </cell>
          <cell r="R12">
            <v>2673489.2000000002</v>
          </cell>
          <cell r="S12">
            <v>539795.1</v>
          </cell>
          <cell r="T12">
            <v>33435.4</v>
          </cell>
          <cell r="U12">
            <v>54378.5</v>
          </cell>
          <cell r="V12">
            <v>116753.5</v>
          </cell>
          <cell r="W12">
            <v>3395557.1</v>
          </cell>
          <cell r="X12">
            <v>167709.6</v>
          </cell>
          <cell r="Y12">
            <v>687199</v>
          </cell>
          <cell r="Z12">
            <v>29625</v>
          </cell>
          <cell r="AA12">
            <v>142691.6</v>
          </cell>
          <cell r="AB12">
            <v>17609</v>
          </cell>
          <cell r="AC12" t="str">
            <v>-</v>
          </cell>
          <cell r="AD12">
            <v>42319</v>
          </cell>
          <cell r="AE12">
            <v>82862.100000000006</v>
          </cell>
          <cell r="AF12">
            <v>6687</v>
          </cell>
          <cell r="AG12" t="str">
            <v>-</v>
          </cell>
          <cell r="AH12">
            <v>78115.600000000006</v>
          </cell>
          <cell r="AI12" t="str">
            <v>-</v>
          </cell>
          <cell r="AJ12">
            <v>45887</v>
          </cell>
          <cell r="AK12">
            <v>613248.5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17435694.300000001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48975.1</v>
          </cell>
          <cell r="L13">
            <v>450</v>
          </cell>
          <cell r="M13" t="str">
            <v>-</v>
          </cell>
          <cell r="N13" t="str">
            <v>-</v>
          </cell>
          <cell r="O13">
            <v>4096221.1</v>
          </cell>
          <cell r="P13" t="str">
            <v>-</v>
          </cell>
          <cell r="Q13">
            <v>6138501.0999999996</v>
          </cell>
          <cell r="R13" t="str">
            <v>-</v>
          </cell>
          <cell r="S13">
            <v>849654.2</v>
          </cell>
          <cell r="T13">
            <v>31153.8</v>
          </cell>
          <cell r="U13">
            <v>27497.4</v>
          </cell>
          <cell r="V13">
            <v>535</v>
          </cell>
          <cell r="W13">
            <v>2247818.6</v>
          </cell>
          <cell r="X13">
            <v>292.39999999999998</v>
          </cell>
          <cell r="Y13">
            <v>374286</v>
          </cell>
          <cell r="Z13">
            <v>4959</v>
          </cell>
          <cell r="AA13">
            <v>142016.79999999999</v>
          </cell>
          <cell r="AB13">
            <v>215</v>
          </cell>
          <cell r="AC13" t="str">
            <v>-</v>
          </cell>
          <cell r="AD13">
            <v>67835.100000000006</v>
          </cell>
          <cell r="AE13">
            <v>2677057.7000000002</v>
          </cell>
          <cell r="AF13">
            <v>3491</v>
          </cell>
          <cell r="AG13" t="str">
            <v>-</v>
          </cell>
          <cell r="AH13">
            <v>60483</v>
          </cell>
          <cell r="AI13" t="str">
            <v>-</v>
          </cell>
          <cell r="AJ13">
            <v>4287</v>
          </cell>
          <cell r="AK13">
            <v>659965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94070532.599999994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4651103.0999999996</v>
          </cell>
          <cell r="L14">
            <v>3786194.6</v>
          </cell>
          <cell r="M14">
            <v>429004</v>
          </cell>
          <cell r="N14">
            <v>165347</v>
          </cell>
          <cell r="O14">
            <v>46054427.700000003</v>
          </cell>
          <cell r="P14" t="str">
            <v>-</v>
          </cell>
          <cell r="Q14">
            <v>13566413.800000001</v>
          </cell>
          <cell r="R14">
            <v>2849856.1</v>
          </cell>
          <cell r="S14">
            <v>2006145.5</v>
          </cell>
          <cell r="T14">
            <v>106356.7</v>
          </cell>
          <cell r="U14">
            <v>92536.9</v>
          </cell>
          <cell r="V14">
            <v>162717.70000000001</v>
          </cell>
          <cell r="W14">
            <v>8605777.5999999996</v>
          </cell>
          <cell r="X14">
            <v>69443.5</v>
          </cell>
          <cell r="Y14">
            <v>5955639.4000000004</v>
          </cell>
          <cell r="Z14">
            <v>414649.2</v>
          </cell>
          <cell r="AA14">
            <v>1438825.6</v>
          </cell>
          <cell r="AB14">
            <v>399806.9</v>
          </cell>
          <cell r="AC14">
            <v>5417</v>
          </cell>
          <cell r="AD14">
            <v>169736.7</v>
          </cell>
          <cell r="AE14">
            <v>804625.6</v>
          </cell>
          <cell r="AF14">
            <v>352497</v>
          </cell>
          <cell r="AG14" t="str">
            <v>-</v>
          </cell>
          <cell r="AH14">
            <v>195350.9</v>
          </cell>
          <cell r="AI14" t="str">
            <v>-</v>
          </cell>
          <cell r="AJ14">
            <v>372515</v>
          </cell>
          <cell r="AK14">
            <v>1416145.1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76465609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3425295.2</v>
          </cell>
          <cell r="L15">
            <v>3971927.7</v>
          </cell>
          <cell r="M15">
            <v>371546</v>
          </cell>
          <cell r="N15">
            <v>20844</v>
          </cell>
          <cell r="O15">
            <v>37689209.100000001</v>
          </cell>
          <cell r="P15" t="str">
            <v>-</v>
          </cell>
          <cell r="Q15">
            <v>13496717.9</v>
          </cell>
          <cell r="R15">
            <v>132827</v>
          </cell>
          <cell r="S15">
            <v>1359284.7</v>
          </cell>
          <cell r="T15">
            <v>80589.899999999994</v>
          </cell>
          <cell r="U15">
            <v>45445.5</v>
          </cell>
          <cell r="V15">
            <v>24790.5</v>
          </cell>
          <cell r="W15">
            <v>7366909.7999999998</v>
          </cell>
          <cell r="X15">
            <v>985162</v>
          </cell>
          <cell r="Y15">
            <v>2552737.7999999998</v>
          </cell>
          <cell r="Z15">
            <v>215805</v>
          </cell>
          <cell r="AA15">
            <v>738816.8</v>
          </cell>
          <cell r="AB15">
            <v>657682</v>
          </cell>
          <cell r="AC15">
            <v>1373</v>
          </cell>
          <cell r="AD15">
            <v>319887.09999999998</v>
          </cell>
          <cell r="AE15">
            <v>485500.8</v>
          </cell>
          <cell r="AF15">
            <v>1100406</v>
          </cell>
          <cell r="AG15">
            <v>18272</v>
          </cell>
          <cell r="AH15">
            <v>130053.1</v>
          </cell>
          <cell r="AI15" t="str">
            <v>-</v>
          </cell>
          <cell r="AJ15">
            <v>84142</v>
          </cell>
          <cell r="AK15">
            <v>1190384.1000000001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62341541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859598.3</v>
          </cell>
          <cell r="L16">
            <v>1903964</v>
          </cell>
          <cell r="M16">
            <v>30083</v>
          </cell>
          <cell r="N16">
            <v>4832</v>
          </cell>
          <cell r="O16">
            <v>19376855.100000001</v>
          </cell>
          <cell r="P16" t="str">
            <v>-</v>
          </cell>
          <cell r="Q16">
            <v>14108757.6</v>
          </cell>
          <cell r="R16">
            <v>7428123.7000000002</v>
          </cell>
          <cell r="S16">
            <v>2816467.4</v>
          </cell>
          <cell r="T16">
            <v>109933.9</v>
          </cell>
          <cell r="U16">
            <v>88879</v>
          </cell>
          <cell r="V16">
            <v>91681.8</v>
          </cell>
          <cell r="W16">
            <v>8191804.5</v>
          </cell>
          <cell r="X16">
            <v>155628.79999999999</v>
          </cell>
          <cell r="Y16">
            <v>2067728.2</v>
          </cell>
          <cell r="Z16">
            <v>175679</v>
          </cell>
          <cell r="AA16">
            <v>335206.5</v>
          </cell>
          <cell r="AB16">
            <v>558845.5</v>
          </cell>
          <cell r="AC16" t="str">
            <v>-</v>
          </cell>
          <cell r="AD16">
            <v>296750.40000000002</v>
          </cell>
          <cell r="AE16">
            <v>2109812.9</v>
          </cell>
          <cell r="AF16">
            <v>188931.3</v>
          </cell>
          <cell r="AG16" t="str">
            <v>-</v>
          </cell>
          <cell r="AH16">
            <v>138410.1</v>
          </cell>
          <cell r="AI16">
            <v>3946</v>
          </cell>
          <cell r="AJ16">
            <v>169939</v>
          </cell>
          <cell r="AK16">
            <v>1129683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426676460.30000001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23334467.300000001</v>
          </cell>
          <cell r="L17">
            <v>55351738.299999997</v>
          </cell>
          <cell r="M17">
            <v>622857</v>
          </cell>
          <cell r="N17">
            <v>1156402</v>
          </cell>
          <cell r="O17">
            <v>256588782.5</v>
          </cell>
          <cell r="P17">
            <v>6</v>
          </cell>
          <cell r="Q17">
            <v>13790310.800000001</v>
          </cell>
          <cell r="R17">
            <v>9548667.5</v>
          </cell>
          <cell r="S17">
            <v>1777241.4</v>
          </cell>
          <cell r="T17">
            <v>283844.8</v>
          </cell>
          <cell r="U17">
            <v>97884.6</v>
          </cell>
          <cell r="V17">
            <v>472524</v>
          </cell>
          <cell r="W17">
            <v>16125490</v>
          </cell>
          <cell r="X17">
            <v>330729</v>
          </cell>
          <cell r="Y17">
            <v>25347839</v>
          </cell>
          <cell r="Z17">
            <v>2456202</v>
          </cell>
          <cell r="AA17">
            <v>7645256.4000000004</v>
          </cell>
          <cell r="AB17">
            <v>2983795.8</v>
          </cell>
          <cell r="AC17">
            <v>27570</v>
          </cell>
          <cell r="AD17">
            <v>1323960.6000000001</v>
          </cell>
          <cell r="AE17">
            <v>2313168.2000000002</v>
          </cell>
          <cell r="AF17">
            <v>148328</v>
          </cell>
          <cell r="AG17">
            <v>306417</v>
          </cell>
          <cell r="AH17">
            <v>222972.5</v>
          </cell>
          <cell r="AI17">
            <v>2133</v>
          </cell>
          <cell r="AJ17">
            <v>2758055.3</v>
          </cell>
          <cell r="AK17">
            <v>1659817.3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883561376.29999995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41138153.200000003</v>
          </cell>
          <cell r="L18">
            <v>77304974.599999994</v>
          </cell>
          <cell r="M18">
            <v>2227737.4</v>
          </cell>
          <cell r="N18">
            <v>1401681</v>
          </cell>
          <cell r="O18">
            <v>475110185.30000001</v>
          </cell>
          <cell r="P18">
            <v>6</v>
          </cell>
          <cell r="Q18">
            <v>86889783.099999994</v>
          </cell>
          <cell r="R18">
            <v>23790154.899999999</v>
          </cell>
          <cell r="S18">
            <v>10751987.199999999</v>
          </cell>
          <cell r="T18">
            <v>851132.2</v>
          </cell>
          <cell r="U18">
            <v>596489.69999999995</v>
          </cell>
          <cell r="V18">
            <v>1055674.2</v>
          </cell>
          <cell r="W18">
            <v>57815599.200000003</v>
          </cell>
          <cell r="X18">
            <v>2684431.5</v>
          </cell>
          <cell r="Y18">
            <v>44148836.600000001</v>
          </cell>
          <cell r="Z18">
            <v>3991734.1</v>
          </cell>
          <cell r="AA18">
            <v>11973232.4</v>
          </cell>
          <cell r="AB18">
            <v>5908904.7000000002</v>
          </cell>
          <cell r="AC18">
            <v>34692</v>
          </cell>
          <cell r="AD18">
            <v>2289722</v>
          </cell>
          <cell r="AE18">
            <v>10638112.300000001</v>
          </cell>
          <cell r="AF18">
            <v>2658734.4</v>
          </cell>
          <cell r="AG18">
            <v>421715</v>
          </cell>
          <cell r="AH18">
            <v>1341196</v>
          </cell>
          <cell r="AI18">
            <v>53552</v>
          </cell>
          <cell r="AJ18">
            <v>4070240.3</v>
          </cell>
          <cell r="AK18">
            <v>14412715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7054680.4000000004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 t="str">
            <v>-</v>
          </cell>
          <cell r="L19" t="str">
            <v>-</v>
          </cell>
          <cell r="M19" t="str">
            <v>-</v>
          </cell>
          <cell r="N19" t="str">
            <v>-</v>
          </cell>
          <cell r="O19" t="str">
            <v>-</v>
          </cell>
          <cell r="P19" t="str">
            <v>-</v>
          </cell>
          <cell r="Q19">
            <v>4235642.8</v>
          </cell>
          <cell r="R19" t="str">
            <v>-</v>
          </cell>
          <cell r="S19">
            <v>332288.7</v>
          </cell>
          <cell r="T19">
            <v>43646.6</v>
          </cell>
          <cell r="U19">
            <v>8083.8</v>
          </cell>
          <cell r="V19">
            <v>1715.5</v>
          </cell>
          <cell r="W19">
            <v>1709523.8</v>
          </cell>
          <cell r="X19">
            <v>43117.4</v>
          </cell>
          <cell r="Y19">
            <v>246429</v>
          </cell>
          <cell r="Z19">
            <v>22867.9</v>
          </cell>
          <cell r="AA19">
            <v>49884.3</v>
          </cell>
          <cell r="AB19" t="str">
            <v>-</v>
          </cell>
          <cell r="AC19" t="str">
            <v>-</v>
          </cell>
          <cell r="AD19">
            <v>8486.5</v>
          </cell>
          <cell r="AE19">
            <v>199764.6</v>
          </cell>
          <cell r="AF19" t="str">
            <v>-</v>
          </cell>
          <cell r="AG19" t="str">
            <v>-</v>
          </cell>
          <cell r="AH19">
            <v>150973.20000000001</v>
          </cell>
          <cell r="AI19" t="str">
            <v>-</v>
          </cell>
          <cell r="AJ19" t="str">
            <v>-</v>
          </cell>
          <cell r="AK19">
            <v>2256.3000000000002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182183902.59999999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8647721.3000000007</v>
          </cell>
          <cell r="L20">
            <v>13022293</v>
          </cell>
          <cell r="M20">
            <v>786399</v>
          </cell>
          <cell r="N20">
            <v>64435</v>
          </cell>
          <cell r="O20">
            <v>110317288</v>
          </cell>
          <cell r="P20" t="str">
            <v>-</v>
          </cell>
          <cell r="Q20">
            <v>14767616.9</v>
          </cell>
          <cell r="R20">
            <v>1091698.5</v>
          </cell>
          <cell r="S20">
            <v>1050399.1000000001</v>
          </cell>
          <cell r="T20">
            <v>140733</v>
          </cell>
          <cell r="U20">
            <v>177974.5</v>
          </cell>
          <cell r="V20">
            <v>177967.6</v>
          </cell>
          <cell r="W20">
            <v>10002223.5</v>
          </cell>
          <cell r="X20">
            <v>854398.8</v>
          </cell>
          <cell r="Y20">
            <v>6933717.9000000004</v>
          </cell>
          <cell r="Z20">
            <v>673035</v>
          </cell>
          <cell r="AA20">
            <v>1561456.3</v>
          </cell>
          <cell r="AB20">
            <v>1299243.5</v>
          </cell>
          <cell r="AC20" t="str">
            <v>-</v>
          </cell>
          <cell r="AD20">
            <v>60175.6</v>
          </cell>
          <cell r="AE20">
            <v>1820432.3</v>
          </cell>
          <cell r="AF20">
            <v>655533.6</v>
          </cell>
          <cell r="AG20">
            <v>27960</v>
          </cell>
          <cell r="AH20">
            <v>319564.40000000002</v>
          </cell>
          <cell r="AI20">
            <v>47473</v>
          </cell>
          <cell r="AJ20">
            <v>656365</v>
          </cell>
          <cell r="AK20">
            <v>7027797.7999999998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17328553.600000001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412662</v>
          </cell>
          <cell r="L21">
            <v>193487</v>
          </cell>
          <cell r="M21" t="str">
            <v>-</v>
          </cell>
          <cell r="N21" t="str">
            <v>-</v>
          </cell>
          <cell r="O21">
            <v>1959803</v>
          </cell>
          <cell r="P21" t="str">
            <v>-</v>
          </cell>
          <cell r="Q21">
            <v>6031442.7999999998</v>
          </cell>
          <cell r="R21">
            <v>2678904.7000000002</v>
          </cell>
          <cell r="S21">
            <v>539795.1</v>
          </cell>
          <cell r="T21">
            <v>35843.5</v>
          </cell>
          <cell r="U21">
            <v>53750.5</v>
          </cell>
          <cell r="V21">
            <v>116272.5</v>
          </cell>
          <cell r="W21">
            <v>3405625</v>
          </cell>
          <cell r="X21">
            <v>167709.6</v>
          </cell>
          <cell r="Y21">
            <v>687199</v>
          </cell>
          <cell r="Z21">
            <v>29625</v>
          </cell>
          <cell r="AA21">
            <v>141847.6</v>
          </cell>
          <cell r="AB21">
            <v>17609</v>
          </cell>
          <cell r="AC21" t="str">
            <v>-</v>
          </cell>
          <cell r="AD21">
            <v>42319</v>
          </cell>
          <cell r="AE21">
            <v>82862.100000000006</v>
          </cell>
          <cell r="AF21">
            <v>6687</v>
          </cell>
          <cell r="AG21" t="str">
            <v>-</v>
          </cell>
          <cell r="AH21">
            <v>76518.7</v>
          </cell>
          <cell r="AI21" t="str">
            <v>-</v>
          </cell>
          <cell r="AJ21">
            <v>45887</v>
          </cell>
          <cell r="AK21">
            <v>602703.5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17435147.300000001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48558.6</v>
          </cell>
          <cell r="L22">
            <v>450</v>
          </cell>
          <cell r="M22" t="str">
            <v>-</v>
          </cell>
          <cell r="N22" t="str">
            <v>-</v>
          </cell>
          <cell r="O22">
            <v>4096137.1</v>
          </cell>
          <cell r="P22" t="str">
            <v>-</v>
          </cell>
          <cell r="Q22">
            <v>6107777.5</v>
          </cell>
          <cell r="R22" t="str">
            <v>-</v>
          </cell>
          <cell r="S22">
            <v>849654.2</v>
          </cell>
          <cell r="T22">
            <v>33172.9</v>
          </cell>
          <cell r="U22">
            <v>26801.200000000001</v>
          </cell>
          <cell r="V22">
            <v>1092.2</v>
          </cell>
          <cell r="W22">
            <v>2247852.5</v>
          </cell>
          <cell r="X22">
            <v>292.39999999999998</v>
          </cell>
          <cell r="Y22">
            <v>374286</v>
          </cell>
          <cell r="Z22">
            <v>4959</v>
          </cell>
          <cell r="AA22">
            <v>142014.79999999999</v>
          </cell>
          <cell r="AB22">
            <v>215</v>
          </cell>
          <cell r="AC22" t="str">
            <v>-</v>
          </cell>
          <cell r="AD22">
            <v>67835.100000000006</v>
          </cell>
          <cell r="AE22">
            <v>2677057.7000000002</v>
          </cell>
          <cell r="AF22">
            <v>3491</v>
          </cell>
          <cell r="AG22" t="str">
            <v>-</v>
          </cell>
          <cell r="AH22">
            <v>89248.1</v>
          </cell>
          <cell r="AI22" t="str">
            <v>-</v>
          </cell>
          <cell r="AJ22">
            <v>4287</v>
          </cell>
          <cell r="AK22">
            <v>659965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94072524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4635799.0999999996</v>
          </cell>
          <cell r="L23">
            <v>3714839.6</v>
          </cell>
          <cell r="M23">
            <v>427456</v>
          </cell>
          <cell r="N23">
            <v>155009</v>
          </cell>
          <cell r="O23">
            <v>46003564.700000003</v>
          </cell>
          <cell r="P23" t="str">
            <v>-</v>
          </cell>
          <cell r="Q23">
            <v>13588030.199999999</v>
          </cell>
          <cell r="R23">
            <v>2864922.2</v>
          </cell>
          <cell r="S23">
            <v>2038348.6</v>
          </cell>
          <cell r="T23">
            <v>106356.7</v>
          </cell>
          <cell r="U23">
            <v>98287.9</v>
          </cell>
          <cell r="V23">
            <v>161629.6</v>
          </cell>
          <cell r="W23">
            <v>8619052</v>
          </cell>
          <cell r="X23">
            <v>147393.5</v>
          </cell>
          <cell r="Y23">
            <v>5950025.4000000004</v>
          </cell>
          <cell r="Z23">
            <v>414649.2</v>
          </cell>
          <cell r="AA23">
            <v>1436733.8</v>
          </cell>
          <cell r="AB23">
            <v>399806.9</v>
          </cell>
          <cell r="AC23">
            <v>5417</v>
          </cell>
          <cell r="AD23">
            <v>170113.7</v>
          </cell>
          <cell r="AE23">
            <v>806126.6</v>
          </cell>
          <cell r="AF23">
            <v>352497</v>
          </cell>
          <cell r="AG23" t="str">
            <v>-</v>
          </cell>
          <cell r="AH23">
            <v>194480.9</v>
          </cell>
          <cell r="AI23" t="str">
            <v>-</v>
          </cell>
          <cell r="AJ23">
            <v>372515</v>
          </cell>
          <cell r="AK23">
            <v>1409469.4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76466395.599999994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3387706.2</v>
          </cell>
          <cell r="L24">
            <v>3928686.7</v>
          </cell>
          <cell r="M24">
            <v>359792</v>
          </cell>
          <cell r="N24">
            <v>20844</v>
          </cell>
          <cell r="O24">
            <v>37576630.100000001</v>
          </cell>
          <cell r="P24" t="str">
            <v>-</v>
          </cell>
          <cell r="Q24">
            <v>13521502.199999999</v>
          </cell>
          <cell r="R24">
            <v>128305</v>
          </cell>
          <cell r="S24">
            <v>1359284.7</v>
          </cell>
          <cell r="T24">
            <v>82972.899999999994</v>
          </cell>
          <cell r="U24">
            <v>45821.5</v>
          </cell>
          <cell r="V24">
            <v>24524.2</v>
          </cell>
          <cell r="W24">
            <v>7406604.5999999996</v>
          </cell>
          <cell r="X24">
            <v>985162</v>
          </cell>
          <cell r="Y24">
            <v>2552151.4</v>
          </cell>
          <cell r="Z24">
            <v>215805</v>
          </cell>
          <cell r="AA24">
            <v>733615.8</v>
          </cell>
          <cell r="AB24">
            <v>656543</v>
          </cell>
          <cell r="AC24">
            <v>1373</v>
          </cell>
          <cell r="AD24">
            <v>320234.09999999998</v>
          </cell>
          <cell r="AE24">
            <v>551585.5</v>
          </cell>
          <cell r="AF24">
            <v>1184495.5</v>
          </cell>
          <cell r="AG24">
            <v>18272</v>
          </cell>
          <cell r="AH24">
            <v>131125.1</v>
          </cell>
          <cell r="AI24" t="str">
            <v>-</v>
          </cell>
          <cell r="AJ24">
            <v>82625</v>
          </cell>
          <cell r="AK24">
            <v>1190734.1000000001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62339775.600000001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851674.6</v>
          </cell>
          <cell r="L25">
            <v>1761661</v>
          </cell>
          <cell r="M25">
            <v>29914</v>
          </cell>
          <cell r="N25">
            <v>4832</v>
          </cell>
          <cell r="O25">
            <v>19375414.100000001</v>
          </cell>
          <cell r="P25" t="str">
            <v>-</v>
          </cell>
          <cell r="Q25">
            <v>14249057.1</v>
          </cell>
          <cell r="R25">
            <v>7405303</v>
          </cell>
          <cell r="S25">
            <v>2825595.4</v>
          </cell>
          <cell r="T25">
            <v>112278.39999999999</v>
          </cell>
          <cell r="U25">
            <v>88702.7</v>
          </cell>
          <cell r="V25">
            <v>88125.8</v>
          </cell>
          <cell r="W25">
            <v>8217162.9000000004</v>
          </cell>
          <cell r="X25">
            <v>155628.79999999999</v>
          </cell>
          <cell r="Y25">
            <v>2066727.2</v>
          </cell>
          <cell r="Z25">
            <v>175679</v>
          </cell>
          <cell r="AA25">
            <v>321982.5</v>
          </cell>
          <cell r="AB25">
            <v>558679.5</v>
          </cell>
          <cell r="AC25" t="str">
            <v>-</v>
          </cell>
          <cell r="AD25">
            <v>296750.40000000002</v>
          </cell>
          <cell r="AE25">
            <v>2131783.1</v>
          </cell>
          <cell r="AF25">
            <v>188931.3</v>
          </cell>
          <cell r="AG25" t="str">
            <v>-</v>
          </cell>
          <cell r="AH25">
            <v>140021.1</v>
          </cell>
          <cell r="AI25">
            <v>3946</v>
          </cell>
          <cell r="AJ25">
            <v>169591</v>
          </cell>
          <cell r="AK25">
            <v>1120334.7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426680397.19999999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23154031.399999999</v>
          </cell>
          <cell r="L26">
            <v>54683557.299999997</v>
          </cell>
          <cell r="M26">
            <v>624176.4</v>
          </cell>
          <cell r="N26">
            <v>1156561</v>
          </cell>
          <cell r="O26">
            <v>255781348.30000001</v>
          </cell>
          <cell r="P26">
            <v>6</v>
          </cell>
          <cell r="Q26">
            <v>14388713.6</v>
          </cell>
          <cell r="R26">
            <v>9621021.5</v>
          </cell>
          <cell r="S26">
            <v>1756621.4</v>
          </cell>
          <cell r="T26">
            <v>296128.2</v>
          </cell>
          <cell r="U26">
            <v>97067.6</v>
          </cell>
          <cell r="V26">
            <v>484346.8</v>
          </cell>
          <cell r="W26">
            <v>16207554.9</v>
          </cell>
          <cell r="X26">
            <v>330729</v>
          </cell>
          <cell r="Y26">
            <v>25338300.699999999</v>
          </cell>
          <cell r="Z26">
            <v>2455114</v>
          </cell>
          <cell r="AA26">
            <v>7585697.2999999998</v>
          </cell>
          <cell r="AB26">
            <v>2976807.8</v>
          </cell>
          <cell r="AC26">
            <v>27902</v>
          </cell>
          <cell r="AD26">
            <v>1323807.6000000001</v>
          </cell>
          <cell r="AE26">
            <v>2368500.4</v>
          </cell>
          <cell r="AF26">
            <v>267099</v>
          </cell>
          <cell r="AG26">
            <v>375483</v>
          </cell>
          <cell r="AH26">
            <v>239264.5</v>
          </cell>
          <cell r="AI26">
            <v>2133</v>
          </cell>
          <cell r="AJ26">
            <v>2738970.3</v>
          </cell>
          <cell r="AK26">
            <v>2399454.2000000002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883603112.5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40068122</v>
          </cell>
          <cell r="L27">
            <v>74063298.099999994</v>
          </cell>
          <cell r="M27">
            <v>2223927.1</v>
          </cell>
          <cell r="N27">
            <v>1366900</v>
          </cell>
          <cell r="O27">
            <v>473003889.39999998</v>
          </cell>
          <cell r="P27">
            <v>6</v>
          </cell>
          <cell r="Q27">
            <v>88609696.5</v>
          </cell>
          <cell r="R27">
            <v>26557904.100000001</v>
          </cell>
          <cell r="S27">
            <v>10800369.300000001</v>
          </cell>
          <cell r="T27">
            <v>924069.6</v>
          </cell>
          <cell r="U27">
            <v>600382.9</v>
          </cell>
          <cell r="V27">
            <v>1096487.8999999999</v>
          </cell>
          <cell r="W27">
            <v>58759349.200000003</v>
          </cell>
          <cell r="X27">
            <v>2684680.5</v>
          </cell>
          <cell r="Y27">
            <v>44219878.799999997</v>
          </cell>
          <cell r="Z27">
            <v>3976515.1</v>
          </cell>
          <cell r="AA27">
            <v>11601709.199999999</v>
          </cell>
          <cell r="AB27">
            <v>6027671.2999999998</v>
          </cell>
          <cell r="AC27">
            <v>34692</v>
          </cell>
          <cell r="AD27">
            <v>2301472.2000000002</v>
          </cell>
          <cell r="AE27">
            <v>11504734.5</v>
          </cell>
          <cell r="AF27">
            <v>2718899.8</v>
          </cell>
          <cell r="AG27">
            <v>424955</v>
          </cell>
          <cell r="AH27">
            <v>1363944.6</v>
          </cell>
          <cell r="AI27">
            <v>53552</v>
          </cell>
          <cell r="AJ27">
            <v>3984806.2</v>
          </cell>
          <cell r="AK27">
            <v>14631199.199999999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7056370.4000000004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 t="str">
            <v>-</v>
          </cell>
          <cell r="L28" t="str">
            <v>-</v>
          </cell>
          <cell r="M28" t="str">
            <v>-</v>
          </cell>
          <cell r="N28" t="str">
            <v>-</v>
          </cell>
          <cell r="O28" t="str">
            <v>-</v>
          </cell>
          <cell r="P28" t="str">
            <v>-</v>
          </cell>
          <cell r="Q28">
            <v>4218130.2</v>
          </cell>
          <cell r="R28" t="str">
            <v>-</v>
          </cell>
          <cell r="S28">
            <v>332288.7</v>
          </cell>
          <cell r="T28">
            <v>44231.5</v>
          </cell>
          <cell r="U28">
            <v>9060.7999999999993</v>
          </cell>
          <cell r="V28">
            <v>1715.5</v>
          </cell>
          <cell r="W28">
            <v>1714356</v>
          </cell>
          <cell r="X28">
            <v>43117.4</v>
          </cell>
          <cell r="Y28">
            <v>246429</v>
          </cell>
          <cell r="Z28">
            <v>22867.9</v>
          </cell>
          <cell r="AA28">
            <v>49884.3</v>
          </cell>
          <cell r="AB28" t="str">
            <v>-</v>
          </cell>
          <cell r="AC28" t="str">
            <v>-</v>
          </cell>
          <cell r="AD28">
            <v>8486.5</v>
          </cell>
          <cell r="AE28">
            <v>210327.5</v>
          </cell>
          <cell r="AF28" t="str">
            <v>-</v>
          </cell>
          <cell r="AG28" t="str">
            <v>-</v>
          </cell>
          <cell r="AH28">
            <v>153360.29999999999</v>
          </cell>
          <cell r="AI28" t="str">
            <v>-</v>
          </cell>
          <cell r="AJ28" t="str">
            <v>-</v>
          </cell>
          <cell r="AK28">
            <v>2114.8000000000002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182161631.59999999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8611097.5</v>
          </cell>
          <cell r="L29">
            <v>12969206</v>
          </cell>
          <cell r="M29">
            <v>783568.7</v>
          </cell>
          <cell r="N29">
            <v>64435</v>
          </cell>
          <cell r="O29">
            <v>110283718</v>
          </cell>
          <cell r="P29" t="str">
            <v>-</v>
          </cell>
          <cell r="Q29">
            <v>14819617</v>
          </cell>
          <cell r="R29">
            <v>1090649.5</v>
          </cell>
          <cell r="S29">
            <v>1050399.1000000001</v>
          </cell>
          <cell r="T29">
            <v>149088.6</v>
          </cell>
          <cell r="U29">
            <v>177715.5</v>
          </cell>
          <cell r="V29">
            <v>213522.5</v>
          </cell>
          <cell r="W29">
            <v>10038859.699999999</v>
          </cell>
          <cell r="X29">
            <v>853726.8</v>
          </cell>
          <cell r="Y29">
            <v>6931791.4000000004</v>
          </cell>
          <cell r="Z29">
            <v>673035</v>
          </cell>
          <cell r="AA29">
            <v>1559591.9</v>
          </cell>
          <cell r="AB29">
            <v>1290932.5</v>
          </cell>
          <cell r="AC29" t="str">
            <v>-</v>
          </cell>
          <cell r="AD29">
            <v>60175.6</v>
          </cell>
          <cell r="AE29">
            <v>1820363.2</v>
          </cell>
          <cell r="AF29">
            <v>655533.6</v>
          </cell>
          <cell r="AG29">
            <v>27960</v>
          </cell>
          <cell r="AH29">
            <v>323397.40000000002</v>
          </cell>
          <cell r="AI29">
            <v>47473</v>
          </cell>
          <cell r="AJ29">
            <v>653340</v>
          </cell>
          <cell r="AK29">
            <v>7012434.0999999996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17328302.899999999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411816</v>
          </cell>
          <cell r="L30">
            <v>190906</v>
          </cell>
          <cell r="M30" t="str">
            <v>-</v>
          </cell>
          <cell r="N30" t="str">
            <v>-</v>
          </cell>
          <cell r="O30">
            <v>1957434</v>
          </cell>
          <cell r="P30" t="str">
            <v>-</v>
          </cell>
          <cell r="Q30">
            <v>6033189.9000000004</v>
          </cell>
          <cell r="R30">
            <v>2682382.7000000002</v>
          </cell>
          <cell r="S30">
            <v>539795.1</v>
          </cell>
          <cell r="T30">
            <v>36976.1</v>
          </cell>
          <cell r="U30">
            <v>52407.199999999997</v>
          </cell>
          <cell r="V30">
            <v>116411.6</v>
          </cell>
          <cell r="W30">
            <v>3406603.7</v>
          </cell>
          <cell r="X30">
            <v>167709.6</v>
          </cell>
          <cell r="Y30">
            <v>688736</v>
          </cell>
          <cell r="Z30">
            <v>29625</v>
          </cell>
          <cell r="AA30">
            <v>141818.79999999999</v>
          </cell>
          <cell r="AB30">
            <v>17609</v>
          </cell>
          <cell r="AC30" t="str">
            <v>-</v>
          </cell>
          <cell r="AD30">
            <v>42319</v>
          </cell>
          <cell r="AE30">
            <v>82240</v>
          </cell>
          <cell r="AF30">
            <v>6687</v>
          </cell>
          <cell r="AG30" t="str">
            <v>-</v>
          </cell>
          <cell r="AH30">
            <v>76980.7</v>
          </cell>
          <cell r="AI30" t="str">
            <v>-</v>
          </cell>
          <cell r="AJ30">
            <v>43604</v>
          </cell>
          <cell r="AK30">
            <v>603051.5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17428915.300000001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48778.6</v>
          </cell>
          <cell r="L31">
            <v>450</v>
          </cell>
          <cell r="M31" t="str">
            <v>-</v>
          </cell>
          <cell r="N31" t="str">
            <v>-</v>
          </cell>
          <cell r="O31">
            <v>4096159.2</v>
          </cell>
          <cell r="P31" t="str">
            <v>-</v>
          </cell>
          <cell r="Q31">
            <v>6109448.4000000004</v>
          </cell>
          <cell r="R31" t="str">
            <v>-</v>
          </cell>
          <cell r="S31">
            <v>849654.2</v>
          </cell>
          <cell r="T31">
            <v>34104.699999999997</v>
          </cell>
          <cell r="U31">
            <v>25900.7</v>
          </cell>
          <cell r="V31">
            <v>1892.4</v>
          </cell>
          <cell r="W31">
            <v>2247034.6</v>
          </cell>
          <cell r="X31">
            <v>292.39999999999998</v>
          </cell>
          <cell r="Y31">
            <v>368592</v>
          </cell>
          <cell r="Z31">
            <v>4959</v>
          </cell>
          <cell r="AA31">
            <v>141174</v>
          </cell>
          <cell r="AB31">
            <v>215</v>
          </cell>
          <cell r="AC31" t="str">
            <v>-</v>
          </cell>
          <cell r="AD31">
            <v>67835.100000000006</v>
          </cell>
          <cell r="AE31">
            <v>2676336.9</v>
          </cell>
          <cell r="AF31">
            <v>3491</v>
          </cell>
          <cell r="AG31" t="str">
            <v>-</v>
          </cell>
          <cell r="AH31">
            <v>89248.1</v>
          </cell>
          <cell r="AI31" t="str">
            <v>-</v>
          </cell>
          <cell r="AJ31">
            <v>4287</v>
          </cell>
          <cell r="AK31">
            <v>659062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94071813.200000003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4596801.7</v>
          </cell>
          <cell r="L32">
            <v>3670972.3</v>
          </cell>
          <cell r="M32">
            <v>429673</v>
          </cell>
          <cell r="N32">
            <v>149970</v>
          </cell>
          <cell r="O32">
            <v>45995303.700000003</v>
          </cell>
          <cell r="P32" t="str">
            <v>-</v>
          </cell>
          <cell r="Q32">
            <v>13714120.6</v>
          </cell>
          <cell r="R32">
            <v>2771872.2</v>
          </cell>
          <cell r="S32">
            <v>2037735.6</v>
          </cell>
          <cell r="T32">
            <v>108735.4</v>
          </cell>
          <cell r="U32">
            <v>98574.9</v>
          </cell>
          <cell r="V32">
            <v>164418.6</v>
          </cell>
          <cell r="W32">
            <v>8672025.5999999996</v>
          </cell>
          <cell r="X32">
            <v>147393.5</v>
          </cell>
          <cell r="Y32">
            <v>5957653.4000000004</v>
          </cell>
          <cell r="Z32">
            <v>414646.2</v>
          </cell>
          <cell r="AA32">
            <v>1433145.5</v>
          </cell>
          <cell r="AB32">
            <v>399806.9</v>
          </cell>
          <cell r="AC32">
            <v>5417</v>
          </cell>
          <cell r="AD32">
            <v>170113.7</v>
          </cell>
          <cell r="AE32">
            <v>808356.3</v>
          </cell>
          <cell r="AF32">
            <v>352497</v>
          </cell>
          <cell r="AG32" t="str">
            <v>-</v>
          </cell>
          <cell r="AH32">
            <v>196151.3</v>
          </cell>
          <cell r="AI32" t="str">
            <v>-</v>
          </cell>
          <cell r="AJ32">
            <v>372384</v>
          </cell>
          <cell r="AK32">
            <v>1404044.8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76536623.200000003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3387891.2</v>
          </cell>
          <cell r="L33">
            <v>3913024.5</v>
          </cell>
          <cell r="M33">
            <v>368300</v>
          </cell>
          <cell r="N33">
            <v>20844</v>
          </cell>
          <cell r="O33">
            <v>37510407.100000001</v>
          </cell>
          <cell r="P33" t="str">
            <v>-</v>
          </cell>
          <cell r="Q33">
            <v>13539934.4</v>
          </cell>
          <cell r="R33">
            <v>127643.9</v>
          </cell>
          <cell r="S33">
            <v>1359270.7</v>
          </cell>
          <cell r="T33">
            <v>91937.2</v>
          </cell>
          <cell r="U33">
            <v>44442.5</v>
          </cell>
          <cell r="V33">
            <v>24685.200000000001</v>
          </cell>
          <cell r="W33">
            <v>7410075.7999999998</v>
          </cell>
          <cell r="X33">
            <v>986083</v>
          </cell>
          <cell r="Y33">
            <v>2621013.7999999998</v>
          </cell>
          <cell r="Z33">
            <v>215799</v>
          </cell>
          <cell r="AA33">
            <v>729455.3</v>
          </cell>
          <cell r="AB33">
            <v>650301</v>
          </cell>
          <cell r="AC33">
            <v>1373</v>
          </cell>
          <cell r="AD33">
            <v>320234.09999999998</v>
          </cell>
          <cell r="AE33">
            <v>551809.6</v>
          </cell>
          <cell r="AF33">
            <v>1189423.2</v>
          </cell>
          <cell r="AG33">
            <v>21512</v>
          </cell>
          <cell r="AH33">
            <v>131275.79999999999</v>
          </cell>
          <cell r="AI33" t="str">
            <v>-</v>
          </cell>
          <cell r="AJ33">
            <v>91960.9</v>
          </cell>
          <cell r="AK33">
            <v>1227926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62343286.200000003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730439.6</v>
          </cell>
          <cell r="L34">
            <v>1476184</v>
          </cell>
          <cell r="M34">
            <v>29914</v>
          </cell>
          <cell r="N34">
            <v>4232</v>
          </cell>
          <cell r="O34">
            <v>19207583.100000001</v>
          </cell>
          <cell r="P34" t="str">
            <v>-</v>
          </cell>
          <cell r="Q34">
            <v>14517486.300000001</v>
          </cell>
          <cell r="R34">
            <v>7392015</v>
          </cell>
          <cell r="S34">
            <v>2845521.9</v>
          </cell>
          <cell r="T34">
            <v>121744.4</v>
          </cell>
          <cell r="U34">
            <v>91116.4</v>
          </cell>
          <cell r="V34">
            <v>87393.8</v>
          </cell>
          <cell r="W34">
            <v>8373547.9000000004</v>
          </cell>
          <cell r="X34">
            <v>155628.79999999999</v>
          </cell>
          <cell r="Y34">
            <v>2038657.2</v>
          </cell>
          <cell r="Z34">
            <v>175679</v>
          </cell>
          <cell r="AA34">
            <v>310348.09999999998</v>
          </cell>
          <cell r="AB34">
            <v>563056.5</v>
          </cell>
          <cell r="AC34" t="str">
            <v>-</v>
          </cell>
          <cell r="AD34">
            <v>296750.40000000002</v>
          </cell>
          <cell r="AE34">
            <v>2307882.7000000002</v>
          </cell>
          <cell r="AF34">
            <v>188931.3</v>
          </cell>
          <cell r="AG34" t="str">
            <v>-</v>
          </cell>
          <cell r="AH34">
            <v>143685.6</v>
          </cell>
          <cell r="AI34">
            <v>3946</v>
          </cell>
          <cell r="AJ34">
            <v>161951</v>
          </cell>
          <cell r="AK34">
            <v>1119591.2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426676169.69999999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22281297.399999999</v>
          </cell>
          <cell r="L35">
            <v>51842555.299999997</v>
          </cell>
          <cell r="M35">
            <v>612471.4</v>
          </cell>
          <cell r="N35">
            <v>1127419</v>
          </cell>
          <cell r="O35">
            <v>253953284.30000001</v>
          </cell>
          <cell r="P35">
            <v>6</v>
          </cell>
          <cell r="Q35">
            <v>15657769.699999999</v>
          </cell>
          <cell r="R35">
            <v>12493340.800000001</v>
          </cell>
          <cell r="S35">
            <v>1785704</v>
          </cell>
          <cell r="T35">
            <v>337251.7</v>
          </cell>
          <cell r="U35">
            <v>101164.9</v>
          </cell>
          <cell r="V35">
            <v>486448.3</v>
          </cell>
          <cell r="W35">
            <v>16896845.899999999</v>
          </cell>
          <cell r="X35">
            <v>330729</v>
          </cell>
          <cell r="Y35">
            <v>25367006</v>
          </cell>
          <cell r="Z35">
            <v>2439904</v>
          </cell>
          <cell r="AA35">
            <v>7236291.2999999998</v>
          </cell>
          <cell r="AB35">
            <v>3105750.4</v>
          </cell>
          <cell r="AC35">
            <v>27902</v>
          </cell>
          <cell r="AD35">
            <v>1335557.8</v>
          </cell>
          <cell r="AE35">
            <v>3047418.3</v>
          </cell>
          <cell r="AF35">
            <v>322336.7</v>
          </cell>
          <cell r="AG35">
            <v>375483</v>
          </cell>
          <cell r="AH35">
            <v>249845.4</v>
          </cell>
          <cell r="AI35">
            <v>2133</v>
          </cell>
          <cell r="AJ35">
            <v>2657279.2999999998</v>
          </cell>
          <cell r="AK35">
            <v>2602974.7999999998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883519269.89999998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39755584.100000001</v>
          </cell>
          <cell r="L36">
            <v>73427631.900000006</v>
          </cell>
          <cell r="M36">
            <v>2430977.1</v>
          </cell>
          <cell r="N36">
            <v>1364563</v>
          </cell>
          <cell r="O36">
            <v>472527272.5</v>
          </cell>
          <cell r="P36">
            <v>7</v>
          </cell>
          <cell r="Q36">
            <v>89248653.299999997</v>
          </cell>
          <cell r="R36">
            <v>26615331.600000001</v>
          </cell>
          <cell r="S36">
            <v>10790054.199999999</v>
          </cell>
          <cell r="T36">
            <v>950102.1</v>
          </cell>
          <cell r="U36">
            <v>597129.19999999995</v>
          </cell>
          <cell r="V36">
            <v>1109327.1000000001</v>
          </cell>
          <cell r="W36">
            <v>59027585.200000003</v>
          </cell>
          <cell r="X36">
            <v>2685637.5</v>
          </cell>
          <cell r="Y36">
            <v>44215831.100000001</v>
          </cell>
          <cell r="Z36">
            <v>3988876.1</v>
          </cell>
          <cell r="AA36">
            <v>11552534.300000001</v>
          </cell>
          <cell r="AB36">
            <v>5994677.5</v>
          </cell>
          <cell r="AC36">
            <v>34692</v>
          </cell>
          <cell r="AD36">
            <v>2310596.2000000002</v>
          </cell>
          <cell r="AE36">
            <v>11688471.6</v>
          </cell>
          <cell r="AF36">
            <v>2720243.8</v>
          </cell>
          <cell r="AG36">
            <v>426764</v>
          </cell>
          <cell r="AH36">
            <v>1378534.3999999999</v>
          </cell>
          <cell r="AI36">
            <v>53552</v>
          </cell>
          <cell r="AJ36">
            <v>3962625.2</v>
          </cell>
          <cell r="AK36">
            <v>14662015.9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7055438.9000000004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 t="str">
            <v>-</v>
          </cell>
          <cell r="L37" t="str">
            <v>-</v>
          </cell>
          <cell r="M37" t="str">
            <v>-</v>
          </cell>
          <cell r="N37" t="str">
            <v>-</v>
          </cell>
          <cell r="O37" t="str">
            <v>-</v>
          </cell>
          <cell r="P37" t="str">
            <v>-</v>
          </cell>
          <cell r="Q37">
            <v>4219737.7</v>
          </cell>
          <cell r="R37" t="str">
            <v>-</v>
          </cell>
          <cell r="S37">
            <v>332288.7</v>
          </cell>
          <cell r="T37">
            <v>43409.7</v>
          </cell>
          <cell r="U37">
            <v>9243.2999999999993</v>
          </cell>
          <cell r="V37">
            <v>2826.6</v>
          </cell>
          <cell r="W37">
            <v>1714726</v>
          </cell>
          <cell r="X37">
            <v>43117.4</v>
          </cell>
          <cell r="Y37">
            <v>246429</v>
          </cell>
          <cell r="Z37">
            <v>22867.9</v>
          </cell>
          <cell r="AA37">
            <v>49884.3</v>
          </cell>
          <cell r="AB37" t="str">
            <v>-</v>
          </cell>
          <cell r="AC37" t="str">
            <v>-</v>
          </cell>
          <cell r="AD37">
            <v>8486.5</v>
          </cell>
          <cell r="AE37">
            <v>210887.1</v>
          </cell>
          <cell r="AF37" t="str">
            <v>-</v>
          </cell>
          <cell r="AG37" t="str">
            <v>-</v>
          </cell>
          <cell r="AH37">
            <v>149419.9</v>
          </cell>
          <cell r="AI37" t="str">
            <v>-</v>
          </cell>
          <cell r="AJ37" t="str">
            <v>-</v>
          </cell>
          <cell r="AK37">
            <v>2114.8000000000002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182160590.09999999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8607909.5</v>
          </cell>
          <cell r="L38">
            <v>12916731.9</v>
          </cell>
          <cell r="M38">
            <v>923159.7</v>
          </cell>
          <cell r="N38">
            <v>66215</v>
          </cell>
          <cell r="O38">
            <v>110111344</v>
          </cell>
          <cell r="P38" t="str">
            <v>-</v>
          </cell>
          <cell r="Q38">
            <v>14884862.199999999</v>
          </cell>
          <cell r="R38">
            <v>1093094.5</v>
          </cell>
          <cell r="S38">
            <v>1050403</v>
          </cell>
          <cell r="T38">
            <v>143090.6</v>
          </cell>
          <cell r="U38">
            <v>176856.3</v>
          </cell>
          <cell r="V38">
            <v>214251.5</v>
          </cell>
          <cell r="W38">
            <v>10055857.300000001</v>
          </cell>
          <cell r="X38">
            <v>854683.8</v>
          </cell>
          <cell r="Y38">
            <v>6931106.4000000004</v>
          </cell>
          <cell r="Z38">
            <v>673035</v>
          </cell>
          <cell r="AA38">
            <v>1556724.3</v>
          </cell>
          <cell r="AB38">
            <v>1290850.5</v>
          </cell>
          <cell r="AC38" t="str">
            <v>-</v>
          </cell>
          <cell r="AD38">
            <v>60175.6</v>
          </cell>
          <cell r="AE38">
            <v>1819309.5</v>
          </cell>
          <cell r="AF38">
            <v>655533.6</v>
          </cell>
          <cell r="AG38">
            <v>27960</v>
          </cell>
          <cell r="AH38">
            <v>325365.59999999998</v>
          </cell>
          <cell r="AI38">
            <v>47473</v>
          </cell>
          <cell r="AJ38">
            <v>646071</v>
          </cell>
          <cell r="AK38">
            <v>7028526.2999999998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17328459.5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407798</v>
          </cell>
          <cell r="L39">
            <v>187210</v>
          </cell>
          <cell r="M39" t="str">
            <v>-</v>
          </cell>
          <cell r="N39" t="str">
            <v>-</v>
          </cell>
          <cell r="O39">
            <v>1956055</v>
          </cell>
          <cell r="P39" t="str">
            <v>-</v>
          </cell>
          <cell r="Q39">
            <v>6024628.9000000004</v>
          </cell>
          <cell r="R39">
            <v>2686964.8</v>
          </cell>
          <cell r="S39">
            <v>539693.1</v>
          </cell>
          <cell r="T39">
            <v>37821.1</v>
          </cell>
          <cell r="U39">
            <v>52758.3</v>
          </cell>
          <cell r="V39">
            <v>123787.1</v>
          </cell>
          <cell r="W39">
            <v>3409787.8</v>
          </cell>
          <cell r="X39">
            <v>167709.6</v>
          </cell>
          <cell r="Y39">
            <v>688752.2</v>
          </cell>
          <cell r="Z39">
            <v>29625</v>
          </cell>
          <cell r="AA39">
            <v>141789.4</v>
          </cell>
          <cell r="AB39">
            <v>17609</v>
          </cell>
          <cell r="AC39" t="str">
            <v>-</v>
          </cell>
          <cell r="AD39">
            <v>42319</v>
          </cell>
          <cell r="AE39">
            <v>82240</v>
          </cell>
          <cell r="AF39">
            <v>6687</v>
          </cell>
          <cell r="AG39" t="str">
            <v>-</v>
          </cell>
          <cell r="AH39">
            <v>78188.7</v>
          </cell>
          <cell r="AI39" t="str">
            <v>-</v>
          </cell>
          <cell r="AJ39">
            <v>43604</v>
          </cell>
          <cell r="AK39">
            <v>603431.5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17430110.399999999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46445.3</v>
          </cell>
          <cell r="L40">
            <v>450</v>
          </cell>
          <cell r="M40" t="str">
            <v>-</v>
          </cell>
          <cell r="N40" t="str">
            <v>-</v>
          </cell>
          <cell r="O40">
            <v>4093764.5</v>
          </cell>
          <cell r="P40" t="str">
            <v>-</v>
          </cell>
          <cell r="Q40">
            <v>6110416.4000000004</v>
          </cell>
          <cell r="R40" t="str">
            <v>-</v>
          </cell>
          <cell r="S40">
            <v>849609.2</v>
          </cell>
          <cell r="T40">
            <v>37363.599999999999</v>
          </cell>
          <cell r="U40">
            <v>25199.5</v>
          </cell>
          <cell r="V40">
            <v>1527</v>
          </cell>
          <cell r="W40">
            <v>2248892.4</v>
          </cell>
          <cell r="X40">
            <v>292.39999999999998</v>
          </cell>
          <cell r="Y40">
            <v>368592</v>
          </cell>
          <cell r="Z40">
            <v>4959</v>
          </cell>
          <cell r="AA40">
            <v>140653</v>
          </cell>
          <cell r="AB40">
            <v>215</v>
          </cell>
          <cell r="AC40" t="str">
            <v>-</v>
          </cell>
          <cell r="AD40">
            <v>67804.100000000006</v>
          </cell>
          <cell r="AE40">
            <v>2676401.9</v>
          </cell>
          <cell r="AF40">
            <v>3491</v>
          </cell>
          <cell r="AG40" t="str">
            <v>-</v>
          </cell>
          <cell r="AH40">
            <v>90859.1</v>
          </cell>
          <cell r="AI40" t="str">
            <v>-</v>
          </cell>
          <cell r="AJ40">
            <v>4287</v>
          </cell>
          <cell r="AK40">
            <v>658888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93979568.5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4495581.9000000004</v>
          </cell>
          <cell r="L41">
            <v>3648615.2</v>
          </cell>
          <cell r="M41">
            <v>457945</v>
          </cell>
          <cell r="N41">
            <v>145057</v>
          </cell>
          <cell r="O41">
            <v>45909687.700000003</v>
          </cell>
          <cell r="P41" t="str">
            <v>-</v>
          </cell>
          <cell r="Q41">
            <v>13745281.1</v>
          </cell>
          <cell r="R41">
            <v>2775724.6</v>
          </cell>
          <cell r="S41">
            <v>2037378.8</v>
          </cell>
          <cell r="T41">
            <v>115334.39999999999</v>
          </cell>
          <cell r="U41">
            <v>97935.4</v>
          </cell>
          <cell r="V41">
            <v>166780.6</v>
          </cell>
          <cell r="W41">
            <v>8684129.5</v>
          </cell>
          <cell r="X41">
            <v>147393.5</v>
          </cell>
          <cell r="Y41">
            <v>5984497.4000000004</v>
          </cell>
          <cell r="Z41">
            <v>428110.2</v>
          </cell>
          <cell r="AA41">
            <v>1414401.9</v>
          </cell>
          <cell r="AB41">
            <v>399878.40000000002</v>
          </cell>
          <cell r="AC41">
            <v>5417</v>
          </cell>
          <cell r="AD41">
            <v>169856.7</v>
          </cell>
          <cell r="AE41">
            <v>825009.8</v>
          </cell>
          <cell r="AF41">
            <v>352497</v>
          </cell>
          <cell r="AG41" t="str">
            <v>-</v>
          </cell>
          <cell r="AH41">
            <v>196503.3</v>
          </cell>
          <cell r="AI41" t="str">
            <v>-</v>
          </cell>
          <cell r="AJ41">
            <v>372355</v>
          </cell>
          <cell r="AK41">
            <v>1404197.1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76534405.099999994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3171700.1</v>
          </cell>
          <cell r="L42">
            <v>3532361.5</v>
          </cell>
          <cell r="M42">
            <v>387599</v>
          </cell>
          <cell r="N42">
            <v>20232</v>
          </cell>
          <cell r="O42">
            <v>37397141.100000001</v>
          </cell>
          <cell r="P42">
            <v>1</v>
          </cell>
          <cell r="Q42">
            <v>14013136.1</v>
          </cell>
          <cell r="R42">
            <v>112872.9</v>
          </cell>
          <cell r="S42">
            <v>1360669.5</v>
          </cell>
          <cell r="T42">
            <v>107997.4</v>
          </cell>
          <cell r="U42">
            <v>43816.1</v>
          </cell>
          <cell r="V42">
            <v>20115.2</v>
          </cell>
          <cell r="W42">
            <v>7523714.7999999998</v>
          </cell>
          <cell r="X42">
            <v>986083</v>
          </cell>
          <cell r="Y42">
            <v>2591832.2000000002</v>
          </cell>
          <cell r="Z42">
            <v>215650</v>
          </cell>
          <cell r="AA42">
            <v>715320.3</v>
          </cell>
          <cell r="AB42">
            <v>618742.69999999995</v>
          </cell>
          <cell r="AC42">
            <v>1373</v>
          </cell>
          <cell r="AD42">
            <v>323762.09999999998</v>
          </cell>
          <cell r="AE42">
            <v>717508.3</v>
          </cell>
          <cell r="AF42">
            <v>1189423.2</v>
          </cell>
          <cell r="AG42">
            <v>23321</v>
          </cell>
          <cell r="AH42">
            <v>142044.5</v>
          </cell>
          <cell r="AI42" t="str">
            <v>-</v>
          </cell>
          <cell r="AJ42">
            <v>83165.899999999994</v>
          </cell>
          <cell r="AK42">
            <v>1234822.2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62341432.200000003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727235.6</v>
          </cell>
          <cell r="L43">
            <v>1454559</v>
          </cell>
          <cell r="M43">
            <v>31459</v>
          </cell>
          <cell r="N43">
            <v>4232</v>
          </cell>
          <cell r="O43">
            <v>19195625.100000001</v>
          </cell>
          <cell r="P43" t="str">
            <v>-</v>
          </cell>
          <cell r="Q43">
            <v>14539103.6</v>
          </cell>
          <cell r="R43">
            <v>7392103</v>
          </cell>
          <cell r="S43">
            <v>2844995.9</v>
          </cell>
          <cell r="T43">
            <v>123634.6</v>
          </cell>
          <cell r="U43">
            <v>89278.399999999994</v>
          </cell>
          <cell r="V43">
            <v>85506.8</v>
          </cell>
          <cell r="W43">
            <v>8389151.0999999996</v>
          </cell>
          <cell r="X43">
            <v>155628.79999999999</v>
          </cell>
          <cell r="Y43">
            <v>2035041.2</v>
          </cell>
          <cell r="Z43">
            <v>175678</v>
          </cell>
          <cell r="AA43">
            <v>308986.09999999998</v>
          </cell>
          <cell r="AB43">
            <v>562903.5</v>
          </cell>
          <cell r="AC43" t="str">
            <v>-</v>
          </cell>
          <cell r="AD43">
            <v>296750.40000000002</v>
          </cell>
          <cell r="AE43">
            <v>2309696.7000000002</v>
          </cell>
          <cell r="AF43">
            <v>188931.3</v>
          </cell>
          <cell r="AG43" t="str">
            <v>-</v>
          </cell>
          <cell r="AH43">
            <v>143858.9</v>
          </cell>
          <cell r="AI43">
            <v>3946</v>
          </cell>
          <cell r="AJ43">
            <v>161951</v>
          </cell>
          <cell r="AK43">
            <v>1121176.2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426689265.19999999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22298913.699999999</v>
          </cell>
          <cell r="L44">
            <v>51687704.299999997</v>
          </cell>
          <cell r="M44">
            <v>630814.4</v>
          </cell>
          <cell r="N44">
            <v>1128827</v>
          </cell>
          <cell r="O44">
            <v>253863655.09999999</v>
          </cell>
          <cell r="P44">
            <v>6</v>
          </cell>
          <cell r="Q44">
            <v>15711487.300000001</v>
          </cell>
          <cell r="R44">
            <v>12554571.800000001</v>
          </cell>
          <cell r="S44">
            <v>1775016</v>
          </cell>
          <cell r="T44">
            <v>341450.7</v>
          </cell>
          <cell r="U44">
            <v>102041.9</v>
          </cell>
          <cell r="V44">
            <v>494532.3</v>
          </cell>
          <cell r="W44">
            <v>17001326.300000001</v>
          </cell>
          <cell r="X44">
            <v>330729</v>
          </cell>
          <cell r="Y44">
            <v>25369580.699999999</v>
          </cell>
          <cell r="Z44">
            <v>2438951</v>
          </cell>
          <cell r="AA44">
            <v>7224775</v>
          </cell>
          <cell r="AB44">
            <v>3104478.4</v>
          </cell>
          <cell r="AC44">
            <v>27902</v>
          </cell>
          <cell r="AD44">
            <v>1341441.8</v>
          </cell>
          <cell r="AE44">
            <v>3047418.3</v>
          </cell>
          <cell r="AF44">
            <v>323680.7</v>
          </cell>
          <cell r="AG44">
            <v>375483</v>
          </cell>
          <cell r="AH44">
            <v>252294.39999999999</v>
          </cell>
          <cell r="AI44">
            <v>2133</v>
          </cell>
          <cell r="AJ44">
            <v>2651191.2999999998</v>
          </cell>
          <cell r="AK44">
            <v>2608859.7999999998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883517307.5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39271374</v>
          </cell>
          <cell r="L45">
            <v>72742997.799999997</v>
          </cell>
          <cell r="M45">
            <v>2294201.4</v>
          </cell>
          <cell r="N45">
            <v>1336910.8999999999</v>
          </cell>
          <cell r="O45">
            <v>472346938.19999999</v>
          </cell>
          <cell r="P45">
            <v>7</v>
          </cell>
          <cell r="Q45">
            <v>90028893.200000003</v>
          </cell>
          <cell r="R45">
            <v>26679324.199999999</v>
          </cell>
          <cell r="S45">
            <v>10818269.5</v>
          </cell>
          <cell r="T45">
            <v>976682.9</v>
          </cell>
          <cell r="U45">
            <v>594710.1</v>
          </cell>
          <cell r="V45">
            <v>1123315.3999999999</v>
          </cell>
          <cell r="W45">
            <v>59444905.700000003</v>
          </cell>
          <cell r="X45">
            <v>2687486.5</v>
          </cell>
          <cell r="Y45">
            <v>44173900.299999997</v>
          </cell>
          <cell r="Z45">
            <v>3987908.1</v>
          </cell>
          <cell r="AA45">
            <v>11520301</v>
          </cell>
          <cell r="AB45">
            <v>6017416.5</v>
          </cell>
          <cell r="AC45">
            <v>34692</v>
          </cell>
          <cell r="AD45">
            <v>2305947.7000000002</v>
          </cell>
          <cell r="AE45">
            <v>11944614.9</v>
          </cell>
          <cell r="AF45">
            <v>2714554.8</v>
          </cell>
          <cell r="AG45">
            <v>431356</v>
          </cell>
          <cell r="AH45">
            <v>1384805.4</v>
          </cell>
          <cell r="AI45">
            <v>53518</v>
          </cell>
          <cell r="AJ45">
            <v>3951553.6</v>
          </cell>
          <cell r="AK45">
            <v>14650722.4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7055184.5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str">
            <v>-</v>
          </cell>
          <cell r="Q46">
            <v>4218892.2</v>
          </cell>
          <cell r="R46" t="str">
            <v>-</v>
          </cell>
          <cell r="S46">
            <v>332273</v>
          </cell>
          <cell r="T46">
            <v>42759.7</v>
          </cell>
          <cell r="U46">
            <v>9243.2999999999993</v>
          </cell>
          <cell r="V46">
            <v>2826.6</v>
          </cell>
          <cell r="W46">
            <v>1715451.3</v>
          </cell>
          <cell r="X46">
            <v>43117.4</v>
          </cell>
          <cell r="Y46">
            <v>246429</v>
          </cell>
          <cell r="Z46">
            <v>22867.9</v>
          </cell>
          <cell r="AA46">
            <v>49890.3</v>
          </cell>
          <cell r="AB46" t="str">
            <v>-</v>
          </cell>
          <cell r="AC46" t="str">
            <v>-</v>
          </cell>
          <cell r="AD46">
            <v>8486.5</v>
          </cell>
          <cell r="AE46">
            <v>211412.6</v>
          </cell>
          <cell r="AF46" t="str">
            <v>-</v>
          </cell>
          <cell r="AG46" t="str">
            <v>-</v>
          </cell>
          <cell r="AH46">
            <v>149419.9</v>
          </cell>
          <cell r="AI46" t="str">
            <v>-</v>
          </cell>
          <cell r="AJ46" t="str">
            <v>-</v>
          </cell>
          <cell r="AK46">
            <v>2114.8000000000002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182145981.80000001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8466940.8000000007</v>
          </cell>
          <cell r="L47">
            <v>12751134.800000001</v>
          </cell>
          <cell r="M47">
            <v>854450</v>
          </cell>
          <cell r="N47">
            <v>64868</v>
          </cell>
          <cell r="O47">
            <v>110057610.90000001</v>
          </cell>
          <cell r="P47" t="str">
            <v>-</v>
          </cell>
          <cell r="Q47">
            <v>15129143.6</v>
          </cell>
          <cell r="R47">
            <v>1097173.5</v>
          </cell>
          <cell r="S47">
            <v>1050711</v>
          </cell>
          <cell r="T47">
            <v>155695.1</v>
          </cell>
          <cell r="U47">
            <v>176748</v>
          </cell>
          <cell r="V47">
            <v>214507.5</v>
          </cell>
          <cell r="W47">
            <v>10111866.5</v>
          </cell>
          <cell r="X47">
            <v>854683.8</v>
          </cell>
          <cell r="Y47">
            <v>6900888.9000000004</v>
          </cell>
          <cell r="Z47">
            <v>672590</v>
          </cell>
          <cell r="AA47">
            <v>1550702.5</v>
          </cell>
          <cell r="AB47">
            <v>1290700.5</v>
          </cell>
          <cell r="AC47" t="str">
            <v>-</v>
          </cell>
          <cell r="AD47">
            <v>63689.1</v>
          </cell>
          <cell r="AE47">
            <v>1948899.4</v>
          </cell>
          <cell r="AF47">
            <v>655533.6</v>
          </cell>
          <cell r="AG47">
            <v>27960</v>
          </cell>
          <cell r="AH47">
            <v>329320.59999999998</v>
          </cell>
          <cell r="AI47">
            <v>47439</v>
          </cell>
          <cell r="AJ47">
            <v>642859.4</v>
          </cell>
          <cell r="AK47">
            <v>7029865.2999999998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17333124.5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407798</v>
          </cell>
          <cell r="L48">
            <v>186388</v>
          </cell>
          <cell r="M48" t="str">
            <v>-</v>
          </cell>
          <cell r="N48" t="str">
            <v>-</v>
          </cell>
          <cell r="O48">
            <v>1956055</v>
          </cell>
          <cell r="P48" t="str">
            <v>-</v>
          </cell>
          <cell r="Q48">
            <v>6032519.5999999996</v>
          </cell>
          <cell r="R48">
            <v>2685201.8</v>
          </cell>
          <cell r="S48">
            <v>539693.1</v>
          </cell>
          <cell r="T48">
            <v>37119.1</v>
          </cell>
          <cell r="U48">
            <v>50682.3</v>
          </cell>
          <cell r="V48">
            <v>124957.1</v>
          </cell>
          <cell r="W48">
            <v>3406615.1</v>
          </cell>
          <cell r="X48">
            <v>172032.6</v>
          </cell>
          <cell r="Y48">
            <v>688845.2</v>
          </cell>
          <cell r="Z48">
            <v>29625</v>
          </cell>
          <cell r="AA48">
            <v>141934.39999999999</v>
          </cell>
          <cell r="AB48">
            <v>17609</v>
          </cell>
          <cell r="AC48" t="str">
            <v>-</v>
          </cell>
          <cell r="AD48">
            <v>42319</v>
          </cell>
          <cell r="AE48">
            <v>82240</v>
          </cell>
          <cell r="AF48">
            <v>6687</v>
          </cell>
          <cell r="AG48" t="str">
            <v>-</v>
          </cell>
          <cell r="AH48">
            <v>78174.7</v>
          </cell>
          <cell r="AI48" t="str">
            <v>-</v>
          </cell>
          <cell r="AJ48">
            <v>43604</v>
          </cell>
          <cell r="AK48">
            <v>603024.5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17431531.899999999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46445.3</v>
          </cell>
          <cell r="L49">
            <v>450</v>
          </cell>
          <cell r="M49" t="str">
            <v>-</v>
          </cell>
          <cell r="N49" t="str">
            <v>-</v>
          </cell>
          <cell r="O49">
            <v>4093354.4</v>
          </cell>
          <cell r="P49" t="str">
            <v>-</v>
          </cell>
          <cell r="Q49">
            <v>6113165.7999999998</v>
          </cell>
          <cell r="R49" t="str">
            <v>-</v>
          </cell>
          <cell r="S49">
            <v>849609.2</v>
          </cell>
          <cell r="T49">
            <v>38129.199999999997</v>
          </cell>
          <cell r="U49">
            <v>24444.1</v>
          </cell>
          <cell r="V49">
            <v>1714.3</v>
          </cell>
          <cell r="W49">
            <v>2248000.1</v>
          </cell>
          <cell r="X49">
            <v>292.39999999999998</v>
          </cell>
          <cell r="Y49">
            <v>368582</v>
          </cell>
          <cell r="Z49">
            <v>4959</v>
          </cell>
          <cell r="AA49">
            <v>139196</v>
          </cell>
          <cell r="AB49">
            <v>215</v>
          </cell>
          <cell r="AC49" t="str">
            <v>-</v>
          </cell>
          <cell r="AD49">
            <v>69050.100000000006</v>
          </cell>
          <cell r="AE49">
            <v>2676401.9</v>
          </cell>
          <cell r="AF49">
            <v>3491</v>
          </cell>
          <cell r="AG49" t="str">
            <v>-</v>
          </cell>
          <cell r="AH49">
            <v>90859.1</v>
          </cell>
          <cell r="AI49" t="str">
            <v>-</v>
          </cell>
          <cell r="AJ49">
            <v>4285</v>
          </cell>
          <cell r="AK49">
            <v>658888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93983907.599999994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4243771</v>
          </cell>
          <cell r="L50">
            <v>3369055.1</v>
          </cell>
          <cell r="M50">
            <v>390927</v>
          </cell>
          <cell r="N50">
            <v>121218</v>
          </cell>
          <cell r="O50">
            <v>45890326.600000001</v>
          </cell>
          <cell r="P50" t="str">
            <v>-</v>
          </cell>
          <cell r="Q50">
            <v>14096145.199999999</v>
          </cell>
          <cell r="R50">
            <v>2780348.5</v>
          </cell>
          <cell r="S50">
            <v>2067694.8</v>
          </cell>
          <cell r="T50">
            <v>124555.3</v>
          </cell>
          <cell r="U50">
            <v>96138.8</v>
          </cell>
          <cell r="V50">
            <v>174484.6</v>
          </cell>
          <cell r="W50">
            <v>8831624.9000000004</v>
          </cell>
          <cell r="X50">
            <v>147393.5</v>
          </cell>
          <cell r="Y50">
            <v>5971358.5</v>
          </cell>
          <cell r="Z50">
            <v>428110.2</v>
          </cell>
          <cell r="AA50">
            <v>1401771.9</v>
          </cell>
          <cell r="AB50">
            <v>405516.1</v>
          </cell>
          <cell r="AC50">
            <v>5417</v>
          </cell>
          <cell r="AD50">
            <v>169856.7</v>
          </cell>
          <cell r="AE50">
            <v>947977.6</v>
          </cell>
          <cell r="AF50">
            <v>354315</v>
          </cell>
          <cell r="AG50" t="str">
            <v>-</v>
          </cell>
          <cell r="AH50">
            <v>198622.3</v>
          </cell>
          <cell r="AI50" t="str">
            <v>-</v>
          </cell>
          <cell r="AJ50">
            <v>371767</v>
          </cell>
          <cell r="AK50">
            <v>1395512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76535344.799999997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3153077.1</v>
          </cell>
          <cell r="L51">
            <v>3520564.5</v>
          </cell>
          <cell r="M51">
            <v>388626</v>
          </cell>
          <cell r="N51">
            <v>20232</v>
          </cell>
          <cell r="O51">
            <v>37384116.100000001</v>
          </cell>
          <cell r="P51">
            <v>1</v>
          </cell>
          <cell r="Q51">
            <v>14050127.1</v>
          </cell>
          <cell r="R51">
            <v>112872.9</v>
          </cell>
          <cell r="S51">
            <v>1360669.5</v>
          </cell>
          <cell r="T51">
            <v>107997.4</v>
          </cell>
          <cell r="U51">
            <v>43816.1</v>
          </cell>
          <cell r="V51">
            <v>19810.2</v>
          </cell>
          <cell r="W51">
            <v>7521454.5999999996</v>
          </cell>
          <cell r="X51">
            <v>983609</v>
          </cell>
          <cell r="Y51">
            <v>2591747.2000000002</v>
          </cell>
          <cell r="Z51">
            <v>215650</v>
          </cell>
          <cell r="AA51">
            <v>713596.3</v>
          </cell>
          <cell r="AB51">
            <v>634663.69999999995</v>
          </cell>
          <cell r="AC51">
            <v>1373</v>
          </cell>
          <cell r="AD51">
            <v>323762.09999999998</v>
          </cell>
          <cell r="AE51">
            <v>715909.2</v>
          </cell>
          <cell r="AF51">
            <v>1189408.2</v>
          </cell>
          <cell r="AG51">
            <v>23321</v>
          </cell>
          <cell r="AH51">
            <v>141446.5</v>
          </cell>
          <cell r="AI51" t="str">
            <v>-</v>
          </cell>
          <cell r="AJ51">
            <v>81585.899999999994</v>
          </cell>
          <cell r="AK51">
            <v>1235908.2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62339700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723833.2</v>
          </cell>
          <cell r="L52">
            <v>1417525</v>
          </cell>
          <cell r="M52">
            <v>31459</v>
          </cell>
          <cell r="N52">
            <v>4232</v>
          </cell>
          <cell r="O52">
            <v>19195328.100000001</v>
          </cell>
          <cell r="P52" t="str">
            <v>-</v>
          </cell>
          <cell r="Q52">
            <v>14556014.4</v>
          </cell>
          <cell r="R52">
            <v>7400015.2000000002</v>
          </cell>
          <cell r="S52">
            <v>2844995.9</v>
          </cell>
          <cell r="T52">
            <v>127256.4</v>
          </cell>
          <cell r="U52">
            <v>91595.6</v>
          </cell>
          <cell r="V52">
            <v>85103.8</v>
          </cell>
          <cell r="W52">
            <v>8411130.3000000007</v>
          </cell>
          <cell r="X52">
            <v>155628.79999999999</v>
          </cell>
          <cell r="Y52">
            <v>2034790.2</v>
          </cell>
          <cell r="Z52">
            <v>175678</v>
          </cell>
          <cell r="AA52">
            <v>308190.59999999998</v>
          </cell>
          <cell r="AB52">
            <v>562903.5</v>
          </cell>
          <cell r="AC52" t="str">
            <v>-</v>
          </cell>
          <cell r="AD52">
            <v>296750.40000000002</v>
          </cell>
          <cell r="AE52">
            <v>2309668.4</v>
          </cell>
          <cell r="AF52">
            <v>181439.3</v>
          </cell>
          <cell r="AG52" t="str">
            <v>-</v>
          </cell>
          <cell r="AH52">
            <v>143853.9</v>
          </cell>
          <cell r="AI52">
            <v>3946</v>
          </cell>
          <cell r="AJ52">
            <v>161951</v>
          </cell>
          <cell r="AK52">
            <v>1116411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426692532.39999998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22229508.600000001</v>
          </cell>
          <cell r="L53">
            <v>51497880.399999999</v>
          </cell>
          <cell r="M53">
            <v>628739.4</v>
          </cell>
          <cell r="N53">
            <v>1126360.8999999999</v>
          </cell>
          <cell r="O53">
            <v>253770147.09999999</v>
          </cell>
          <cell r="P53">
            <v>6</v>
          </cell>
          <cell r="Q53">
            <v>15832885.300000001</v>
          </cell>
          <cell r="R53">
            <v>12603712.300000001</v>
          </cell>
          <cell r="S53">
            <v>1772623</v>
          </cell>
          <cell r="T53">
            <v>343170.7</v>
          </cell>
          <cell r="U53">
            <v>102041.9</v>
          </cell>
          <cell r="V53">
            <v>499911.3</v>
          </cell>
          <cell r="W53">
            <v>17198762.899999999</v>
          </cell>
          <cell r="X53">
            <v>330729</v>
          </cell>
          <cell r="Y53">
            <v>25371259.300000001</v>
          </cell>
          <cell r="Z53">
            <v>2438428</v>
          </cell>
          <cell r="AA53">
            <v>7215019</v>
          </cell>
          <cell r="AB53">
            <v>3105808.7</v>
          </cell>
          <cell r="AC53">
            <v>27902</v>
          </cell>
          <cell r="AD53">
            <v>1332033.8</v>
          </cell>
          <cell r="AE53">
            <v>3052105.8</v>
          </cell>
          <cell r="AF53">
            <v>323680.7</v>
          </cell>
          <cell r="AG53">
            <v>380075</v>
          </cell>
          <cell r="AH53">
            <v>253108.4</v>
          </cell>
          <cell r="AI53">
            <v>2133</v>
          </cell>
          <cell r="AJ53">
            <v>2645501.2999999998</v>
          </cell>
          <cell r="AK53">
            <v>2608998.6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883487477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39183356.799999997</v>
          </cell>
          <cell r="L54">
            <v>72498538.099999994</v>
          </cell>
          <cell r="M54">
            <v>2292545.4</v>
          </cell>
          <cell r="N54">
            <v>1334827.8999999999</v>
          </cell>
          <cell r="O54">
            <v>472292756.19999999</v>
          </cell>
          <cell r="P54">
            <v>7</v>
          </cell>
          <cell r="Q54">
            <v>90174896.099999994</v>
          </cell>
          <cell r="R54">
            <v>26728022.300000001</v>
          </cell>
          <cell r="S54">
            <v>10829311.5</v>
          </cell>
          <cell r="T54">
            <v>994486.4</v>
          </cell>
          <cell r="U54">
            <v>589236.6</v>
          </cell>
          <cell r="V54">
            <v>1128019.6000000001</v>
          </cell>
          <cell r="W54">
            <v>59567611.200000003</v>
          </cell>
          <cell r="X54">
            <v>2695909.5</v>
          </cell>
          <cell r="Y54">
            <v>44165566.200000003</v>
          </cell>
          <cell r="Z54">
            <v>4002083.1</v>
          </cell>
          <cell r="AA54">
            <v>11494399.1</v>
          </cell>
          <cell r="AB54">
            <v>6011550.5</v>
          </cell>
          <cell r="AC54">
            <v>34692</v>
          </cell>
          <cell r="AD54">
            <v>2305954.7000000002</v>
          </cell>
          <cell r="AE54">
            <v>11992051.6</v>
          </cell>
          <cell r="AF54">
            <v>2715474.8</v>
          </cell>
          <cell r="AG54">
            <v>430421</v>
          </cell>
          <cell r="AH54">
            <v>1392727.2</v>
          </cell>
          <cell r="AI54">
            <v>53518</v>
          </cell>
          <cell r="AJ54">
            <v>3944056.6</v>
          </cell>
          <cell r="AK54">
            <v>14635457.6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7055041.7999999998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 t="str">
            <v>-</v>
          </cell>
          <cell r="L55" t="str">
            <v>-</v>
          </cell>
          <cell r="M55" t="str">
            <v>-</v>
          </cell>
          <cell r="N55" t="str">
            <v>-</v>
          </cell>
          <cell r="O55" t="str">
            <v>-</v>
          </cell>
          <cell r="P55" t="str">
            <v>-</v>
          </cell>
          <cell r="Q55">
            <v>4220176.2</v>
          </cell>
          <cell r="R55" t="str">
            <v>-</v>
          </cell>
          <cell r="S55">
            <v>332273</v>
          </cell>
          <cell r="T55">
            <v>42860.9</v>
          </cell>
          <cell r="U55">
            <v>9243.2999999999993</v>
          </cell>
          <cell r="V55">
            <v>2826.6</v>
          </cell>
          <cell r="W55">
            <v>1713933.3</v>
          </cell>
          <cell r="X55">
            <v>43117.4</v>
          </cell>
          <cell r="Y55">
            <v>246429</v>
          </cell>
          <cell r="Z55">
            <v>22867.9</v>
          </cell>
          <cell r="AA55">
            <v>49880.4</v>
          </cell>
          <cell r="AB55" t="str">
            <v>-</v>
          </cell>
          <cell r="AC55" t="str">
            <v>-</v>
          </cell>
          <cell r="AD55">
            <v>8486.5</v>
          </cell>
          <cell r="AE55">
            <v>211412.6</v>
          </cell>
          <cell r="AF55" t="str">
            <v>-</v>
          </cell>
          <cell r="AG55" t="str">
            <v>-</v>
          </cell>
          <cell r="AH55">
            <v>149419.9</v>
          </cell>
          <cell r="AI55" t="str">
            <v>-</v>
          </cell>
          <cell r="AJ55" t="str">
            <v>-</v>
          </cell>
          <cell r="AK55">
            <v>2114.8000000000002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182137624.59999999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8439756.8000000007</v>
          </cell>
          <cell r="L56">
            <v>12716521.800000001</v>
          </cell>
          <cell r="M56">
            <v>854250</v>
          </cell>
          <cell r="N56">
            <v>64868</v>
          </cell>
          <cell r="O56">
            <v>110042742.90000001</v>
          </cell>
          <cell r="P56" t="str">
            <v>-</v>
          </cell>
          <cell r="Q56">
            <v>15186015</v>
          </cell>
          <cell r="R56">
            <v>1100410.5</v>
          </cell>
          <cell r="S56">
            <v>1050711</v>
          </cell>
          <cell r="T56">
            <v>156070.1</v>
          </cell>
          <cell r="U56">
            <v>172945</v>
          </cell>
          <cell r="V56">
            <v>217025.5</v>
          </cell>
          <cell r="W56">
            <v>10135385.4</v>
          </cell>
          <cell r="X56">
            <v>862891.8</v>
          </cell>
          <cell r="Y56">
            <v>6900328.9000000004</v>
          </cell>
          <cell r="Z56">
            <v>672590</v>
          </cell>
          <cell r="AA56">
            <v>1543015.5</v>
          </cell>
          <cell r="AB56">
            <v>1290277.5</v>
          </cell>
          <cell r="AC56" t="str">
            <v>-</v>
          </cell>
          <cell r="AD56">
            <v>63689.1</v>
          </cell>
          <cell r="AE56">
            <v>1949322.9</v>
          </cell>
          <cell r="AF56">
            <v>655533.6</v>
          </cell>
          <cell r="AG56">
            <v>27025</v>
          </cell>
          <cell r="AH56">
            <v>327804.59999999998</v>
          </cell>
          <cell r="AI56">
            <v>47439</v>
          </cell>
          <cell r="AJ56">
            <v>640878.4</v>
          </cell>
          <cell r="AK56">
            <v>7020126.2999999998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17319971.800000001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406947</v>
          </cell>
          <cell r="L57">
            <v>185738</v>
          </cell>
          <cell r="M57" t="str">
            <v>-</v>
          </cell>
          <cell r="N57" t="str">
            <v>-</v>
          </cell>
          <cell r="O57">
            <v>1955780</v>
          </cell>
          <cell r="P57" t="str">
            <v>-</v>
          </cell>
          <cell r="Q57">
            <v>6034020.0999999996</v>
          </cell>
          <cell r="R57">
            <v>2686236.7</v>
          </cell>
          <cell r="S57">
            <v>539693.1</v>
          </cell>
          <cell r="T57">
            <v>36654.1</v>
          </cell>
          <cell r="U57">
            <v>50682.3</v>
          </cell>
          <cell r="V57">
            <v>123454.1</v>
          </cell>
          <cell r="W57">
            <v>3393625</v>
          </cell>
          <cell r="X57">
            <v>172032.6</v>
          </cell>
          <cell r="Y57">
            <v>688782.2</v>
          </cell>
          <cell r="Z57">
            <v>29625</v>
          </cell>
          <cell r="AA57">
            <v>141934.39999999999</v>
          </cell>
          <cell r="AB57">
            <v>17609</v>
          </cell>
          <cell r="AC57" t="str">
            <v>-</v>
          </cell>
          <cell r="AD57">
            <v>42319</v>
          </cell>
          <cell r="AE57">
            <v>84229</v>
          </cell>
          <cell r="AF57">
            <v>6687</v>
          </cell>
          <cell r="AG57" t="str">
            <v>-</v>
          </cell>
          <cell r="AH57">
            <v>78174.7</v>
          </cell>
          <cell r="AI57" t="str">
            <v>-</v>
          </cell>
          <cell r="AJ57">
            <v>43604</v>
          </cell>
          <cell r="AK57">
            <v>602144.5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17431243.5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46066.3</v>
          </cell>
          <cell r="L58">
            <v>450</v>
          </cell>
          <cell r="M58" t="str">
            <v>-</v>
          </cell>
          <cell r="N58" t="str">
            <v>-</v>
          </cell>
          <cell r="O58">
            <v>4092868.4</v>
          </cell>
          <cell r="P58" t="str">
            <v>-</v>
          </cell>
          <cell r="Q58">
            <v>6117573.2000000002</v>
          </cell>
          <cell r="R58" t="str">
            <v>-</v>
          </cell>
          <cell r="S58">
            <v>849363.2</v>
          </cell>
          <cell r="T58">
            <v>38311.199999999997</v>
          </cell>
          <cell r="U58">
            <v>23169</v>
          </cell>
          <cell r="V58">
            <v>1714.3</v>
          </cell>
          <cell r="W58">
            <v>2247328.7000000002</v>
          </cell>
          <cell r="X58">
            <v>292.39999999999998</v>
          </cell>
          <cell r="Y58">
            <v>368582</v>
          </cell>
          <cell r="Z58">
            <v>4959</v>
          </cell>
          <cell r="AA58">
            <v>139095</v>
          </cell>
          <cell r="AB58">
            <v>215</v>
          </cell>
          <cell r="AC58" t="str">
            <v>-</v>
          </cell>
          <cell r="AD58">
            <v>69057.100000000006</v>
          </cell>
          <cell r="AE58">
            <v>2677111.7000000002</v>
          </cell>
          <cell r="AF58">
            <v>3491</v>
          </cell>
          <cell r="AG58" t="str">
            <v>-</v>
          </cell>
          <cell r="AH58">
            <v>91206.1</v>
          </cell>
          <cell r="AI58" t="str">
            <v>-</v>
          </cell>
          <cell r="AJ58">
            <v>4285</v>
          </cell>
          <cell r="AK58">
            <v>656104.9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93985402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4233983</v>
          </cell>
          <cell r="L59">
            <v>3338066.1</v>
          </cell>
          <cell r="M59">
            <v>390371</v>
          </cell>
          <cell r="N59">
            <v>121218</v>
          </cell>
          <cell r="O59">
            <v>45888584.600000001</v>
          </cell>
          <cell r="P59" t="str">
            <v>-</v>
          </cell>
          <cell r="Q59">
            <v>14125233.300000001</v>
          </cell>
          <cell r="R59">
            <v>2784355.4</v>
          </cell>
          <cell r="S59">
            <v>2067694.8</v>
          </cell>
          <cell r="T59">
            <v>125182</v>
          </cell>
          <cell r="U59">
            <v>98205.6</v>
          </cell>
          <cell r="V59">
            <v>178709.8</v>
          </cell>
          <cell r="W59">
            <v>8840946.1999999993</v>
          </cell>
          <cell r="X59">
            <v>147393.5</v>
          </cell>
          <cell r="Y59">
            <v>5972547.5</v>
          </cell>
          <cell r="Z59">
            <v>428110.2</v>
          </cell>
          <cell r="AA59">
            <v>1397319.9</v>
          </cell>
          <cell r="AB59">
            <v>404617.1</v>
          </cell>
          <cell r="AC59">
            <v>5417</v>
          </cell>
          <cell r="AD59">
            <v>169856.7</v>
          </cell>
          <cell r="AE59">
            <v>949927.6</v>
          </cell>
          <cell r="AF59">
            <v>355235</v>
          </cell>
          <cell r="AG59" t="str">
            <v>-</v>
          </cell>
          <cell r="AH59">
            <v>199665.1</v>
          </cell>
          <cell r="AI59" t="str">
            <v>-</v>
          </cell>
          <cell r="AJ59">
            <v>369942</v>
          </cell>
          <cell r="AK59">
            <v>1392820.6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76536911.400000006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3135416.8</v>
          </cell>
          <cell r="L60">
            <v>3483777.8</v>
          </cell>
          <cell r="M60">
            <v>387215</v>
          </cell>
          <cell r="N60">
            <v>20232</v>
          </cell>
          <cell r="O60">
            <v>37374882.100000001</v>
          </cell>
          <cell r="P60">
            <v>1</v>
          </cell>
          <cell r="Q60">
            <v>14075260.300000001</v>
          </cell>
          <cell r="R60">
            <v>112691.9</v>
          </cell>
          <cell r="S60">
            <v>1360667.5</v>
          </cell>
          <cell r="T60">
            <v>108162.4</v>
          </cell>
          <cell r="U60">
            <v>43725.8</v>
          </cell>
          <cell r="V60">
            <v>19630.2</v>
          </cell>
          <cell r="W60">
            <v>7535461.5999999996</v>
          </cell>
          <cell r="X60">
            <v>983824</v>
          </cell>
          <cell r="Y60">
            <v>2589526.2000000002</v>
          </cell>
          <cell r="Z60">
            <v>215650</v>
          </cell>
          <cell r="AA60">
            <v>711414.3</v>
          </cell>
          <cell r="AB60">
            <v>633193.69999999995</v>
          </cell>
          <cell r="AC60">
            <v>1373</v>
          </cell>
          <cell r="AD60">
            <v>323762.09999999998</v>
          </cell>
          <cell r="AE60">
            <v>751592.9</v>
          </cell>
          <cell r="AF60">
            <v>1189408.2</v>
          </cell>
          <cell r="AG60">
            <v>23321</v>
          </cell>
          <cell r="AH60">
            <v>141776.5</v>
          </cell>
          <cell r="AI60" t="str">
            <v>-</v>
          </cell>
          <cell r="AJ60">
            <v>81036.899999999994</v>
          </cell>
          <cell r="AK60">
            <v>1233908.2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62340041.899999999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717536.2</v>
          </cell>
          <cell r="L61">
            <v>1411030</v>
          </cell>
          <cell r="M61">
            <v>31459</v>
          </cell>
          <cell r="N61">
            <v>4232</v>
          </cell>
          <cell r="O61">
            <v>19194158.100000001</v>
          </cell>
          <cell r="P61" t="str">
            <v>-</v>
          </cell>
          <cell r="Q61">
            <v>14555251.300000001</v>
          </cell>
          <cell r="R61">
            <v>7399824.5</v>
          </cell>
          <cell r="S61">
            <v>2844482.9</v>
          </cell>
          <cell r="T61">
            <v>133814</v>
          </cell>
          <cell r="U61">
            <v>89192.7</v>
          </cell>
          <cell r="V61">
            <v>84546.8</v>
          </cell>
          <cell r="W61">
            <v>8427429.4000000004</v>
          </cell>
          <cell r="X61">
            <v>155628.79999999999</v>
          </cell>
          <cell r="Y61">
            <v>2033664.2</v>
          </cell>
          <cell r="Z61">
            <v>175678</v>
          </cell>
          <cell r="AA61">
            <v>307245.59999999998</v>
          </cell>
          <cell r="AB61">
            <v>561477.5</v>
          </cell>
          <cell r="AC61" t="str">
            <v>-</v>
          </cell>
          <cell r="AD61">
            <v>296750.40000000002</v>
          </cell>
          <cell r="AE61">
            <v>2311128.6</v>
          </cell>
          <cell r="AF61">
            <v>181439.3</v>
          </cell>
          <cell r="AG61" t="str">
            <v>-</v>
          </cell>
          <cell r="AH61">
            <v>144789.9</v>
          </cell>
          <cell r="AI61">
            <v>3946</v>
          </cell>
          <cell r="AJ61">
            <v>161874</v>
          </cell>
          <cell r="AK61">
            <v>1113462.7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426681240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22203650.699999999</v>
          </cell>
          <cell r="L62">
            <v>51362954.399999999</v>
          </cell>
          <cell r="M62">
            <v>629250.4</v>
          </cell>
          <cell r="N62">
            <v>1124277.8999999999</v>
          </cell>
          <cell r="O62">
            <v>253743740.09999999</v>
          </cell>
          <cell r="P62">
            <v>6</v>
          </cell>
          <cell r="Q62">
            <v>15861366.699999999</v>
          </cell>
          <cell r="R62">
            <v>12644503.300000001</v>
          </cell>
          <cell r="S62">
            <v>1784426</v>
          </cell>
          <cell r="T62">
            <v>353431.7</v>
          </cell>
          <cell r="U62">
            <v>102072.9</v>
          </cell>
          <cell r="V62">
            <v>500112.3</v>
          </cell>
          <cell r="W62">
            <v>17273501.600000001</v>
          </cell>
          <cell r="X62">
            <v>330729</v>
          </cell>
          <cell r="Y62">
            <v>25365706.199999999</v>
          </cell>
          <cell r="Z62">
            <v>2452603</v>
          </cell>
          <cell r="AA62">
            <v>7204494</v>
          </cell>
          <cell r="AB62">
            <v>3104160.7</v>
          </cell>
          <cell r="AC62">
            <v>27902</v>
          </cell>
          <cell r="AD62">
            <v>1332033.8</v>
          </cell>
          <cell r="AE62">
            <v>3057326.3</v>
          </cell>
          <cell r="AF62">
            <v>323680.7</v>
          </cell>
          <cell r="AG62">
            <v>380075</v>
          </cell>
          <cell r="AH62">
            <v>259890.4</v>
          </cell>
          <cell r="AI62">
            <v>2133</v>
          </cell>
          <cell r="AJ62">
            <v>2642436.2999999998</v>
          </cell>
          <cell r="AK62">
            <v>2614775.6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883698218.60000002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38719065</v>
          </cell>
          <cell r="L63">
            <v>71594301.700000003</v>
          </cell>
          <cell r="M63">
            <v>2264305.4</v>
          </cell>
          <cell r="N63">
            <v>1307402.2</v>
          </cell>
          <cell r="O63">
            <v>471666690.79999995</v>
          </cell>
          <cell r="P63">
            <v>7</v>
          </cell>
          <cell r="Q63">
            <v>90606077.600000009</v>
          </cell>
          <cell r="R63">
            <v>26783815.5</v>
          </cell>
          <cell r="S63">
            <v>10969970.699999999</v>
          </cell>
          <cell r="T63">
            <v>992477</v>
          </cell>
          <cell r="U63">
            <v>584484.19999999995</v>
          </cell>
          <cell r="V63">
            <v>1137963.5</v>
          </cell>
          <cell r="W63">
            <v>60806297.500000007</v>
          </cell>
          <cell r="X63">
            <v>2702508.5</v>
          </cell>
          <cell r="Y63">
            <v>44153149</v>
          </cell>
          <cell r="Z63">
            <v>3989951.1</v>
          </cell>
          <cell r="AA63">
            <v>11456216.899999999</v>
          </cell>
          <cell r="AB63">
            <v>5994028.5</v>
          </cell>
          <cell r="AC63">
            <v>34692</v>
          </cell>
          <cell r="AD63">
            <v>2308227.2999999998</v>
          </cell>
          <cell r="AE63">
            <v>12072127.199999999</v>
          </cell>
          <cell r="AF63">
            <v>2716961.8</v>
          </cell>
          <cell r="AG63">
            <v>441768</v>
          </cell>
          <cell r="AH63">
            <v>1400858.5</v>
          </cell>
          <cell r="AI63">
            <v>53518</v>
          </cell>
          <cell r="AJ63">
            <v>3899841.5999999996</v>
          </cell>
          <cell r="AK63">
            <v>15041512.099999998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7056240.4000000004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4225346.0999999996</v>
          </cell>
          <cell r="R64">
            <v>0</v>
          </cell>
          <cell r="S64">
            <v>332273</v>
          </cell>
          <cell r="T64">
            <v>43021.8</v>
          </cell>
          <cell r="U64">
            <v>8917.2999999999993</v>
          </cell>
          <cell r="V64">
            <v>2826.6</v>
          </cell>
          <cell r="W64">
            <v>1711088.2</v>
          </cell>
          <cell r="X64">
            <v>43117.4</v>
          </cell>
          <cell r="Y64">
            <v>246429</v>
          </cell>
          <cell r="Z64">
            <v>22867.9</v>
          </cell>
          <cell r="AA64">
            <v>49872.800000000003</v>
          </cell>
          <cell r="AB64">
            <v>0</v>
          </cell>
          <cell r="AC64">
            <v>0</v>
          </cell>
          <cell r="AD64">
            <v>8486.5</v>
          </cell>
          <cell r="AE64">
            <v>211412.6</v>
          </cell>
          <cell r="AF64">
            <v>0</v>
          </cell>
          <cell r="AG64">
            <v>0</v>
          </cell>
          <cell r="AH64">
            <v>148817</v>
          </cell>
          <cell r="AI64">
            <v>0</v>
          </cell>
          <cell r="AJ64">
            <v>0</v>
          </cell>
          <cell r="AK64">
            <v>1764.2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182150279.90000001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8347667.5999999996</v>
          </cell>
          <cell r="L65">
            <v>12648251.800000001</v>
          </cell>
          <cell r="M65">
            <v>847405</v>
          </cell>
          <cell r="N65">
            <v>57743.3</v>
          </cell>
          <cell r="O65">
            <v>109616418.90000001</v>
          </cell>
          <cell r="P65">
            <v>0</v>
          </cell>
          <cell r="Q65">
            <v>15233170.1</v>
          </cell>
          <cell r="R65">
            <v>1105343.5</v>
          </cell>
          <cell r="S65">
            <v>1075318</v>
          </cell>
          <cell r="T65">
            <v>157389.5</v>
          </cell>
          <cell r="U65">
            <v>172190.5</v>
          </cell>
          <cell r="V65">
            <v>212400.5</v>
          </cell>
          <cell r="W65">
            <v>10669972</v>
          </cell>
          <cell r="X65">
            <v>862787.8</v>
          </cell>
          <cell r="Y65">
            <v>6898434.9000000004</v>
          </cell>
          <cell r="Z65">
            <v>670966</v>
          </cell>
          <cell r="AA65">
            <v>1545295.5</v>
          </cell>
          <cell r="AB65">
            <v>1290147.5</v>
          </cell>
          <cell r="AC65">
            <v>0</v>
          </cell>
          <cell r="AD65">
            <v>63689.1</v>
          </cell>
          <cell r="AE65">
            <v>1960405.3</v>
          </cell>
          <cell r="AF65">
            <v>655533.6</v>
          </cell>
          <cell r="AG65">
            <v>27025</v>
          </cell>
          <cell r="AH65">
            <v>332315.8</v>
          </cell>
          <cell r="AI65">
            <v>47439</v>
          </cell>
          <cell r="AJ65">
            <v>636087.4</v>
          </cell>
          <cell r="AK65">
            <v>7016882.2999999998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17319408.300000001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387817</v>
          </cell>
          <cell r="L66">
            <v>178042</v>
          </cell>
          <cell r="M66">
            <v>0</v>
          </cell>
          <cell r="N66">
            <v>0</v>
          </cell>
          <cell r="O66">
            <v>1856272</v>
          </cell>
          <cell r="P66">
            <v>0</v>
          </cell>
          <cell r="Q66">
            <v>6027849.0999999996</v>
          </cell>
          <cell r="R66">
            <v>2689853.7</v>
          </cell>
          <cell r="S66">
            <v>630763.30000000005</v>
          </cell>
          <cell r="T66">
            <v>38773.1</v>
          </cell>
          <cell r="U66">
            <v>50682.3</v>
          </cell>
          <cell r="V66">
            <v>123454.1</v>
          </cell>
          <cell r="W66">
            <v>3420435.5</v>
          </cell>
          <cell r="X66">
            <v>172032.6</v>
          </cell>
          <cell r="Y66">
            <v>688782.2</v>
          </cell>
          <cell r="Z66">
            <v>29625</v>
          </cell>
          <cell r="AA66">
            <v>141465.70000000001</v>
          </cell>
          <cell r="AB66">
            <v>16799</v>
          </cell>
          <cell r="AC66">
            <v>0</v>
          </cell>
          <cell r="AD66">
            <v>42319</v>
          </cell>
          <cell r="AE66">
            <v>84229</v>
          </cell>
          <cell r="AF66">
            <v>6687</v>
          </cell>
          <cell r="AG66">
            <v>0</v>
          </cell>
          <cell r="AH66">
            <v>78605.399999999994</v>
          </cell>
          <cell r="AI66">
            <v>0</v>
          </cell>
          <cell r="AJ66">
            <v>42959</v>
          </cell>
          <cell r="AK66">
            <v>611962.30000000005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17431452.600000001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44458.3</v>
          </cell>
          <cell r="L67">
            <v>450</v>
          </cell>
          <cell r="M67">
            <v>0</v>
          </cell>
          <cell r="N67">
            <v>0</v>
          </cell>
          <cell r="O67">
            <v>4092854.4</v>
          </cell>
          <cell r="P67">
            <v>0</v>
          </cell>
          <cell r="Q67">
            <v>6124686.5999999996</v>
          </cell>
          <cell r="R67">
            <v>0</v>
          </cell>
          <cell r="S67">
            <v>849355.2</v>
          </cell>
          <cell r="T67">
            <v>38232.400000000001</v>
          </cell>
          <cell r="U67">
            <v>22509</v>
          </cell>
          <cell r="V67">
            <v>1714.3</v>
          </cell>
          <cell r="W67">
            <v>2243313.1</v>
          </cell>
          <cell r="X67">
            <v>292.39999999999998</v>
          </cell>
          <cell r="Y67">
            <v>368480</v>
          </cell>
          <cell r="Z67">
            <v>4880</v>
          </cell>
          <cell r="AA67">
            <v>138038</v>
          </cell>
          <cell r="AB67">
            <v>215</v>
          </cell>
          <cell r="AC67">
            <v>0</v>
          </cell>
          <cell r="AD67">
            <v>69239.100000000006</v>
          </cell>
          <cell r="AE67">
            <v>2677650.7999999998</v>
          </cell>
          <cell r="AF67">
            <v>3491</v>
          </cell>
          <cell r="AG67">
            <v>0</v>
          </cell>
          <cell r="AH67">
            <v>91206.1</v>
          </cell>
          <cell r="AI67">
            <v>0</v>
          </cell>
          <cell r="AJ67">
            <v>4285</v>
          </cell>
          <cell r="AK67">
            <v>656101.9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93987602.099999994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4167546</v>
          </cell>
          <cell r="L68">
            <v>3296824.1</v>
          </cell>
          <cell r="M68">
            <v>360601</v>
          </cell>
          <cell r="N68">
            <v>119409</v>
          </cell>
          <cell r="O68">
            <v>45838157.600000001</v>
          </cell>
          <cell r="P68">
            <v>0</v>
          </cell>
          <cell r="Q68">
            <v>14154795.699999999</v>
          </cell>
          <cell r="R68">
            <v>2794031.6</v>
          </cell>
          <cell r="S68">
            <v>2067606.3</v>
          </cell>
          <cell r="T68">
            <v>135305.5</v>
          </cell>
          <cell r="U68">
            <v>98205.6</v>
          </cell>
          <cell r="V68">
            <v>185191.8</v>
          </cell>
          <cell r="W68">
            <v>8958661.9000000004</v>
          </cell>
          <cell r="X68">
            <v>147393.5</v>
          </cell>
          <cell r="Y68">
            <v>5967318.2999999998</v>
          </cell>
          <cell r="Z68">
            <v>428107.2</v>
          </cell>
          <cell r="AA68">
            <v>1394431.9</v>
          </cell>
          <cell r="AB68">
            <v>403212.1</v>
          </cell>
          <cell r="AC68">
            <v>5417</v>
          </cell>
          <cell r="AD68">
            <v>169827.3</v>
          </cell>
          <cell r="AE68">
            <v>979321.8</v>
          </cell>
          <cell r="AF68">
            <v>355235</v>
          </cell>
          <cell r="AG68">
            <v>0</v>
          </cell>
          <cell r="AH68">
            <v>197809.1</v>
          </cell>
          <cell r="AI68">
            <v>0</v>
          </cell>
          <cell r="AJ68">
            <v>368469</v>
          </cell>
          <cell r="AK68">
            <v>1394723.8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76535523.799999997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3121144.4</v>
          </cell>
          <cell r="L69">
            <v>3479665.8</v>
          </cell>
          <cell r="M69">
            <v>385381</v>
          </cell>
          <cell r="N69">
            <v>20232</v>
          </cell>
          <cell r="O69">
            <v>37367356.299999997</v>
          </cell>
          <cell r="P69">
            <v>1</v>
          </cell>
          <cell r="Q69">
            <v>14086009.199999999</v>
          </cell>
          <cell r="R69">
            <v>112691.9</v>
          </cell>
          <cell r="S69">
            <v>1359980.5</v>
          </cell>
          <cell r="T69">
            <v>84735.4</v>
          </cell>
          <cell r="U69">
            <v>42677.3</v>
          </cell>
          <cell r="V69">
            <v>19780.2</v>
          </cell>
          <cell r="W69">
            <v>7536337.7000000002</v>
          </cell>
          <cell r="X69">
            <v>990527</v>
          </cell>
          <cell r="Y69">
            <v>2589380.2000000002</v>
          </cell>
          <cell r="Z69">
            <v>215650</v>
          </cell>
          <cell r="AA69">
            <v>710802.1</v>
          </cell>
          <cell r="AB69">
            <v>633193.69999999995</v>
          </cell>
          <cell r="AC69">
            <v>1373</v>
          </cell>
          <cell r="AD69">
            <v>323762.09999999998</v>
          </cell>
          <cell r="AE69">
            <v>776831.9</v>
          </cell>
          <cell r="AF69">
            <v>1189762.2</v>
          </cell>
          <cell r="AG69">
            <v>29677</v>
          </cell>
          <cell r="AH69">
            <v>143043.9</v>
          </cell>
          <cell r="AI69">
            <v>0</v>
          </cell>
          <cell r="AJ69">
            <v>81036.899999999994</v>
          </cell>
          <cell r="AK69">
            <v>1234491.1000000001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62352606.299999997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691849.4</v>
          </cell>
          <cell r="L70">
            <v>1313678</v>
          </cell>
          <cell r="M70">
            <v>31459</v>
          </cell>
          <cell r="N70">
            <v>4232</v>
          </cell>
          <cell r="O70">
            <v>19190624.5</v>
          </cell>
          <cell r="P70">
            <v>0</v>
          </cell>
          <cell r="Q70">
            <v>14562876.4</v>
          </cell>
          <cell r="R70">
            <v>7394433.5</v>
          </cell>
          <cell r="S70">
            <v>2856220.9</v>
          </cell>
          <cell r="T70">
            <v>138794.5</v>
          </cell>
          <cell r="U70">
            <v>87229.3</v>
          </cell>
          <cell r="V70">
            <v>83350.8</v>
          </cell>
          <cell r="W70">
            <v>8535726.5999999996</v>
          </cell>
          <cell r="X70">
            <v>155628.79999999999</v>
          </cell>
          <cell r="Y70">
            <v>2033661.2</v>
          </cell>
          <cell r="Z70">
            <v>175678</v>
          </cell>
          <cell r="AA70">
            <v>305971.09999999998</v>
          </cell>
          <cell r="AB70">
            <v>561328.5</v>
          </cell>
          <cell r="AC70">
            <v>0</v>
          </cell>
          <cell r="AD70">
            <v>296750.40000000002</v>
          </cell>
          <cell r="AE70">
            <v>2311128.6</v>
          </cell>
          <cell r="AF70">
            <v>181439.3</v>
          </cell>
          <cell r="AG70">
            <v>0</v>
          </cell>
          <cell r="AH70">
            <v>145675.79999999999</v>
          </cell>
          <cell r="AI70">
            <v>3946</v>
          </cell>
          <cell r="AJ70">
            <v>161694</v>
          </cell>
          <cell r="AK70">
            <v>1129229.7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426865105.19999999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21958582.300000001</v>
          </cell>
          <cell r="L71">
            <v>50677390</v>
          </cell>
          <cell r="M71">
            <v>639459.4</v>
          </cell>
          <cell r="N71">
            <v>1105785.8999999999</v>
          </cell>
          <cell r="O71">
            <v>253705007.09999999</v>
          </cell>
          <cell r="P71">
            <v>6</v>
          </cell>
          <cell r="Q71">
            <v>16191344.4</v>
          </cell>
          <cell r="R71">
            <v>12687461.300000001</v>
          </cell>
          <cell r="S71">
            <v>1798453.5</v>
          </cell>
          <cell r="T71">
            <v>356224.8</v>
          </cell>
          <cell r="U71">
            <v>102072.9</v>
          </cell>
          <cell r="V71">
            <v>509245.2</v>
          </cell>
          <cell r="W71">
            <v>17730762.5</v>
          </cell>
          <cell r="X71">
            <v>330729</v>
          </cell>
          <cell r="Y71">
            <v>25360663.199999999</v>
          </cell>
          <cell r="Z71">
            <v>2442177</v>
          </cell>
          <cell r="AA71">
            <v>7170339.7999999998</v>
          </cell>
          <cell r="AB71">
            <v>3089132.7</v>
          </cell>
          <cell r="AC71">
            <v>27902</v>
          </cell>
          <cell r="AD71">
            <v>1334153.8</v>
          </cell>
          <cell r="AE71">
            <v>3071147.2</v>
          </cell>
          <cell r="AF71">
            <v>324813.7</v>
          </cell>
          <cell r="AG71">
            <v>385066</v>
          </cell>
          <cell r="AH71">
            <v>263385.40000000002</v>
          </cell>
          <cell r="AI71">
            <v>2133</v>
          </cell>
          <cell r="AJ71">
            <v>2605310.2999999998</v>
          </cell>
          <cell r="AK71">
            <v>2996356.8</v>
          </cell>
        </row>
      </sheetData>
      <sheetData sheetId="4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886.8</v>
          </cell>
          <cell r="E9">
            <v>0</v>
          </cell>
          <cell r="F9">
            <v>21.5</v>
          </cell>
          <cell r="G9">
            <v>11.6</v>
          </cell>
          <cell r="H9">
            <v>44.4</v>
          </cell>
          <cell r="I9">
            <v>76.400000000000006</v>
          </cell>
          <cell r="J9">
            <v>30.5</v>
          </cell>
          <cell r="K9">
            <v>62.6</v>
          </cell>
          <cell r="L9">
            <v>157.5</v>
          </cell>
          <cell r="M9">
            <v>269.5</v>
          </cell>
          <cell r="N9">
            <v>70.3</v>
          </cell>
          <cell r="O9">
            <v>38.1</v>
          </cell>
          <cell r="P9">
            <v>70.900000000000006</v>
          </cell>
          <cell r="Q9">
            <v>33.5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1227.3</v>
          </cell>
          <cell r="E18">
            <v>0</v>
          </cell>
          <cell r="F18">
            <v>23.8</v>
          </cell>
          <cell r="G18">
            <v>15.5</v>
          </cell>
          <cell r="H18">
            <v>67.5</v>
          </cell>
          <cell r="I18">
            <v>151</v>
          </cell>
          <cell r="J18">
            <v>65</v>
          </cell>
          <cell r="K18">
            <v>45.7</v>
          </cell>
          <cell r="L18">
            <v>307.3</v>
          </cell>
          <cell r="M18">
            <v>81.2</v>
          </cell>
          <cell r="N18">
            <v>306.5</v>
          </cell>
          <cell r="O18">
            <v>111.5</v>
          </cell>
          <cell r="P18">
            <v>11.3</v>
          </cell>
          <cell r="Q18">
            <v>41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663.7</v>
          </cell>
          <cell r="E27">
            <v>0</v>
          </cell>
          <cell r="F27">
            <v>2.5</v>
          </cell>
          <cell r="G27">
            <v>25.7</v>
          </cell>
          <cell r="H27">
            <v>38.4</v>
          </cell>
          <cell r="I27">
            <v>53</v>
          </cell>
          <cell r="J27">
            <v>33.1</v>
          </cell>
          <cell r="K27">
            <v>71.5</v>
          </cell>
          <cell r="L27">
            <v>105.3</v>
          </cell>
          <cell r="M27">
            <v>171.3</v>
          </cell>
          <cell r="N27">
            <v>97.5</v>
          </cell>
          <cell r="O27">
            <v>54.3</v>
          </cell>
          <cell r="P27">
            <v>0.1</v>
          </cell>
          <cell r="Q27">
            <v>11</v>
          </cell>
          <cell r="S27">
            <v>0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1297.5999999999999</v>
          </cell>
          <cell r="E36">
            <v>0</v>
          </cell>
          <cell r="F36">
            <v>21.1</v>
          </cell>
          <cell r="G36">
            <v>25.1</v>
          </cell>
          <cell r="H36">
            <v>98.7</v>
          </cell>
          <cell r="I36">
            <v>113</v>
          </cell>
          <cell r="J36">
            <v>99.7</v>
          </cell>
          <cell r="K36">
            <v>121.1</v>
          </cell>
          <cell r="L36">
            <v>169.6</v>
          </cell>
          <cell r="M36">
            <v>334.2</v>
          </cell>
          <cell r="N36">
            <v>109</v>
          </cell>
          <cell r="O36">
            <v>165.1</v>
          </cell>
          <cell r="P36">
            <v>17.2</v>
          </cell>
          <cell r="Q36">
            <v>23.8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995.7</v>
          </cell>
          <cell r="E45">
            <v>0</v>
          </cell>
          <cell r="F45">
            <v>9.5</v>
          </cell>
          <cell r="G45">
            <v>26.2</v>
          </cell>
          <cell r="H45">
            <v>20.7</v>
          </cell>
          <cell r="I45">
            <v>88</v>
          </cell>
          <cell r="J45">
            <v>25.7</v>
          </cell>
          <cell r="K45">
            <v>160.80000000000001</v>
          </cell>
          <cell r="L45">
            <v>139.4</v>
          </cell>
          <cell r="M45">
            <v>141.9</v>
          </cell>
          <cell r="N45">
            <v>185.5</v>
          </cell>
          <cell r="O45">
            <v>155.19999999999999</v>
          </cell>
          <cell r="P45">
            <v>15.3</v>
          </cell>
          <cell r="Q45">
            <v>27.5</v>
          </cell>
          <cell r="R45">
            <v>0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1244.9000000000001</v>
          </cell>
          <cell r="E54">
            <v>0</v>
          </cell>
          <cell r="F54">
            <v>70.400000000000006</v>
          </cell>
          <cell r="G54">
            <v>40.200000000000003</v>
          </cell>
          <cell r="H54">
            <v>24.5</v>
          </cell>
          <cell r="I54">
            <v>32.4</v>
          </cell>
          <cell r="J54">
            <v>38.1</v>
          </cell>
          <cell r="K54">
            <v>185.3</v>
          </cell>
          <cell r="L54">
            <v>330.5</v>
          </cell>
          <cell r="M54">
            <v>322.7</v>
          </cell>
          <cell r="N54">
            <v>161</v>
          </cell>
          <cell r="O54">
            <v>13.1</v>
          </cell>
          <cell r="P54">
            <v>23.9</v>
          </cell>
          <cell r="Q54">
            <v>2.8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910</v>
          </cell>
          <cell r="E63">
            <v>0</v>
          </cell>
          <cell r="F63">
            <v>11.9</v>
          </cell>
          <cell r="G63">
            <v>19.2</v>
          </cell>
          <cell r="H63">
            <v>95.2</v>
          </cell>
          <cell r="I63">
            <v>43</v>
          </cell>
          <cell r="J63">
            <v>90.9</v>
          </cell>
          <cell r="K63">
            <v>55.1</v>
          </cell>
          <cell r="L63">
            <v>153.30000000000001</v>
          </cell>
          <cell r="M63">
            <v>256.3</v>
          </cell>
          <cell r="N63">
            <v>84.1</v>
          </cell>
          <cell r="O63">
            <v>57.8</v>
          </cell>
          <cell r="P63">
            <v>43.1</v>
          </cell>
          <cell r="Q63">
            <v>0.1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</row>
      </sheetData>
      <sheetData sheetId="5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982360</v>
          </cell>
          <cell r="E9">
            <v>0</v>
          </cell>
          <cell r="F9">
            <v>2513970</v>
          </cell>
          <cell r="G9">
            <v>0</v>
          </cell>
          <cell r="H9">
            <v>1252332</v>
          </cell>
          <cell r="I9">
            <v>1261638</v>
          </cell>
          <cell r="J9">
            <v>2487829</v>
          </cell>
          <cell r="K9">
            <v>1237291</v>
          </cell>
          <cell r="L9">
            <v>1250538</v>
          </cell>
          <cell r="M9">
            <v>26141</v>
          </cell>
          <cell r="N9">
            <v>15041</v>
          </cell>
          <cell r="O9">
            <v>11100</v>
          </cell>
          <cell r="P9">
            <v>316122</v>
          </cell>
          <cell r="Q9">
            <v>0</v>
          </cell>
          <cell r="R9">
            <v>2845</v>
          </cell>
          <cell r="S9">
            <v>883.56</v>
          </cell>
          <cell r="T9">
            <v>0</v>
          </cell>
          <cell r="U9">
            <v>0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38294</v>
          </cell>
          <cell r="E10">
            <v>0</v>
          </cell>
          <cell r="F10">
            <v>81734</v>
          </cell>
          <cell r="G10">
            <v>0</v>
          </cell>
          <cell r="H10">
            <v>39868</v>
          </cell>
          <cell r="I10">
            <v>41866</v>
          </cell>
          <cell r="J10">
            <v>80928</v>
          </cell>
          <cell r="K10">
            <v>39492</v>
          </cell>
          <cell r="L10">
            <v>41436</v>
          </cell>
          <cell r="M10">
            <v>806</v>
          </cell>
          <cell r="N10">
            <v>376</v>
          </cell>
          <cell r="O10">
            <v>430</v>
          </cell>
          <cell r="P10">
            <v>15200</v>
          </cell>
          <cell r="Q10">
            <v>0</v>
          </cell>
          <cell r="R10">
            <v>11577</v>
          </cell>
          <cell r="S10">
            <v>7.06</v>
          </cell>
          <cell r="T10">
            <v>0</v>
          </cell>
          <cell r="U10">
            <v>0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144403</v>
          </cell>
          <cell r="E11">
            <v>0</v>
          </cell>
          <cell r="F11">
            <v>351486</v>
          </cell>
          <cell r="G11">
            <v>0</v>
          </cell>
          <cell r="H11">
            <v>174866</v>
          </cell>
          <cell r="I11">
            <v>176620</v>
          </cell>
          <cell r="J11">
            <v>349728</v>
          </cell>
          <cell r="K11">
            <v>174224</v>
          </cell>
          <cell r="L11">
            <v>175504</v>
          </cell>
          <cell r="M11">
            <v>1758</v>
          </cell>
          <cell r="N11">
            <v>642</v>
          </cell>
          <cell r="O11">
            <v>1116</v>
          </cell>
          <cell r="P11">
            <v>53511</v>
          </cell>
          <cell r="Q11">
            <v>0</v>
          </cell>
          <cell r="R11">
            <v>1929</v>
          </cell>
          <cell r="S11">
            <v>182.19</v>
          </cell>
          <cell r="T11">
            <v>0</v>
          </cell>
          <cell r="U11">
            <v>0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89896</v>
          </cell>
          <cell r="E12">
            <v>0</v>
          </cell>
          <cell r="F12">
            <v>208516</v>
          </cell>
          <cell r="G12">
            <v>0</v>
          </cell>
          <cell r="H12">
            <v>105585</v>
          </cell>
          <cell r="I12">
            <v>102931</v>
          </cell>
          <cell r="J12">
            <v>206028</v>
          </cell>
          <cell r="K12">
            <v>104213</v>
          </cell>
          <cell r="L12">
            <v>101815</v>
          </cell>
          <cell r="M12">
            <v>2488</v>
          </cell>
          <cell r="N12">
            <v>1372</v>
          </cell>
          <cell r="O12">
            <v>1116</v>
          </cell>
          <cell r="P12">
            <v>31863</v>
          </cell>
          <cell r="Q12">
            <v>0</v>
          </cell>
          <cell r="R12">
            <v>12032</v>
          </cell>
          <cell r="S12">
            <v>17.329999999999998</v>
          </cell>
          <cell r="T12">
            <v>0</v>
          </cell>
          <cell r="U12">
            <v>0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74949</v>
          </cell>
          <cell r="E13">
            <v>0</v>
          </cell>
          <cell r="F13">
            <v>161949</v>
          </cell>
          <cell r="G13">
            <v>0</v>
          </cell>
          <cell r="H13">
            <v>78735</v>
          </cell>
          <cell r="I13">
            <v>83214</v>
          </cell>
          <cell r="J13">
            <v>160852</v>
          </cell>
          <cell r="K13">
            <v>78305</v>
          </cell>
          <cell r="L13">
            <v>82547</v>
          </cell>
          <cell r="M13">
            <v>1097</v>
          </cell>
          <cell r="N13">
            <v>430</v>
          </cell>
          <cell r="O13">
            <v>667</v>
          </cell>
          <cell r="P13">
            <v>29326</v>
          </cell>
          <cell r="Q13">
            <v>0</v>
          </cell>
          <cell r="R13">
            <v>9286</v>
          </cell>
          <cell r="S13">
            <v>17.440000000000001</v>
          </cell>
          <cell r="T13">
            <v>0</v>
          </cell>
          <cell r="U13">
            <v>0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169568</v>
          </cell>
          <cell r="E14">
            <v>0</v>
          </cell>
          <cell r="F14">
            <v>447887</v>
          </cell>
          <cell r="G14">
            <v>0</v>
          </cell>
          <cell r="H14">
            <v>224267</v>
          </cell>
          <cell r="I14">
            <v>223620</v>
          </cell>
          <cell r="J14">
            <v>443119</v>
          </cell>
          <cell r="K14">
            <v>221876</v>
          </cell>
          <cell r="L14">
            <v>221243</v>
          </cell>
          <cell r="M14">
            <v>4768</v>
          </cell>
          <cell r="N14">
            <v>2391</v>
          </cell>
          <cell r="O14">
            <v>2377</v>
          </cell>
          <cell r="P14">
            <v>49129</v>
          </cell>
          <cell r="Q14">
            <v>0</v>
          </cell>
          <cell r="R14">
            <v>4761</v>
          </cell>
          <cell r="S14">
            <v>94.07</v>
          </cell>
          <cell r="T14">
            <v>0</v>
          </cell>
          <cell r="U14">
            <v>0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165786</v>
          </cell>
          <cell r="E15">
            <v>0</v>
          </cell>
          <cell r="F15">
            <v>453266</v>
          </cell>
          <cell r="G15">
            <v>0</v>
          </cell>
          <cell r="H15">
            <v>221535</v>
          </cell>
          <cell r="I15">
            <v>231731</v>
          </cell>
          <cell r="J15">
            <v>451786</v>
          </cell>
          <cell r="K15">
            <v>220898</v>
          </cell>
          <cell r="L15">
            <v>230888</v>
          </cell>
          <cell r="M15">
            <v>1480</v>
          </cell>
          <cell r="N15">
            <v>637</v>
          </cell>
          <cell r="O15">
            <v>843</v>
          </cell>
          <cell r="P15">
            <v>54596</v>
          </cell>
          <cell r="Q15">
            <v>0</v>
          </cell>
          <cell r="R15">
            <v>5927</v>
          </cell>
          <cell r="S15">
            <v>76.47</v>
          </cell>
          <cell r="T15">
            <v>0</v>
          </cell>
          <cell r="U15">
            <v>0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225889</v>
          </cell>
          <cell r="E16">
            <v>0</v>
          </cell>
          <cell r="F16">
            <v>611460</v>
          </cell>
          <cell r="G16">
            <v>0</v>
          </cell>
          <cell r="H16">
            <v>305410</v>
          </cell>
          <cell r="I16">
            <v>306050</v>
          </cell>
          <cell r="J16">
            <v>602641</v>
          </cell>
          <cell r="K16">
            <v>299818</v>
          </cell>
          <cell r="L16">
            <v>302823</v>
          </cell>
          <cell r="M16">
            <v>8819</v>
          </cell>
          <cell r="N16">
            <v>5592</v>
          </cell>
          <cell r="O16">
            <v>3227</v>
          </cell>
          <cell r="P16">
            <v>60271</v>
          </cell>
          <cell r="Q16">
            <v>0</v>
          </cell>
          <cell r="R16">
            <v>9808</v>
          </cell>
          <cell r="S16">
            <v>62.34</v>
          </cell>
          <cell r="T16">
            <v>0</v>
          </cell>
          <cell r="U16">
            <v>0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73575</v>
          </cell>
          <cell r="E17">
            <v>0</v>
          </cell>
          <cell r="F17">
            <v>197672</v>
          </cell>
          <cell r="G17">
            <v>0</v>
          </cell>
          <cell r="H17">
            <v>102066</v>
          </cell>
          <cell r="I17">
            <v>95606</v>
          </cell>
          <cell r="J17">
            <v>192747</v>
          </cell>
          <cell r="K17">
            <v>98465</v>
          </cell>
          <cell r="L17">
            <v>94282</v>
          </cell>
          <cell r="M17">
            <v>4925</v>
          </cell>
          <cell r="N17">
            <v>3601</v>
          </cell>
          <cell r="O17">
            <v>1324</v>
          </cell>
          <cell r="P17">
            <v>22226</v>
          </cell>
          <cell r="Q17">
            <v>0</v>
          </cell>
          <cell r="R17">
            <v>463</v>
          </cell>
          <cell r="S17">
            <v>426.68</v>
          </cell>
          <cell r="T17">
            <v>0</v>
          </cell>
          <cell r="U17">
            <v>0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994220</v>
          </cell>
          <cell r="E18">
            <v>0</v>
          </cell>
          <cell r="F18">
            <v>2511050</v>
          </cell>
          <cell r="G18">
            <v>0</v>
          </cell>
          <cell r="H18">
            <v>1249381</v>
          </cell>
          <cell r="I18">
            <v>1261669</v>
          </cell>
          <cell r="J18">
            <v>2484557</v>
          </cell>
          <cell r="K18">
            <v>1234169</v>
          </cell>
          <cell r="L18">
            <v>1250388</v>
          </cell>
          <cell r="M18">
            <v>26493</v>
          </cell>
          <cell r="N18">
            <v>15212</v>
          </cell>
          <cell r="O18">
            <v>11281</v>
          </cell>
          <cell r="P18">
            <v>328901</v>
          </cell>
          <cell r="Q18">
            <v>0</v>
          </cell>
          <cell r="R18">
            <v>2842</v>
          </cell>
          <cell r="S18">
            <v>883.56</v>
          </cell>
          <cell r="T18">
            <v>0</v>
          </cell>
          <cell r="U18">
            <v>0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37987</v>
          </cell>
          <cell r="E19">
            <v>0</v>
          </cell>
          <cell r="F19">
            <v>80497</v>
          </cell>
          <cell r="G19">
            <v>0</v>
          </cell>
          <cell r="H19">
            <v>39088</v>
          </cell>
          <cell r="I19">
            <v>41409</v>
          </cell>
          <cell r="J19">
            <v>79712</v>
          </cell>
          <cell r="K19">
            <v>38720</v>
          </cell>
          <cell r="L19">
            <v>40992</v>
          </cell>
          <cell r="M19">
            <v>785</v>
          </cell>
          <cell r="N19">
            <v>368</v>
          </cell>
          <cell r="O19">
            <v>417</v>
          </cell>
          <cell r="P19">
            <v>15343</v>
          </cell>
          <cell r="Q19">
            <v>0</v>
          </cell>
          <cell r="R19">
            <v>11418</v>
          </cell>
          <cell r="S19">
            <v>7.05</v>
          </cell>
          <cell r="T19">
            <v>0</v>
          </cell>
          <cell r="U19">
            <v>0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147154</v>
          </cell>
          <cell r="E20">
            <v>0</v>
          </cell>
          <cell r="F20">
            <v>353140</v>
          </cell>
          <cell r="G20">
            <v>0</v>
          </cell>
          <cell r="H20">
            <v>175319</v>
          </cell>
          <cell r="I20">
            <v>177821</v>
          </cell>
          <cell r="J20">
            <v>351352</v>
          </cell>
          <cell r="K20">
            <v>174663</v>
          </cell>
          <cell r="L20">
            <v>176689</v>
          </cell>
          <cell r="M20">
            <v>1788</v>
          </cell>
          <cell r="N20">
            <v>656</v>
          </cell>
          <cell r="O20">
            <v>1132</v>
          </cell>
          <cell r="P20">
            <v>55767</v>
          </cell>
          <cell r="Q20">
            <v>0</v>
          </cell>
          <cell r="R20">
            <v>1938</v>
          </cell>
          <cell r="S20">
            <v>182.18</v>
          </cell>
          <cell r="T20">
            <v>0</v>
          </cell>
          <cell r="U20">
            <v>0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88468</v>
          </cell>
          <cell r="E21">
            <v>0</v>
          </cell>
          <cell r="F21">
            <v>201981</v>
          </cell>
          <cell r="G21">
            <v>0</v>
          </cell>
          <cell r="H21">
            <v>102139</v>
          </cell>
          <cell r="I21">
            <v>99842</v>
          </cell>
          <cell r="J21">
            <v>199507</v>
          </cell>
          <cell r="K21">
            <v>100760</v>
          </cell>
          <cell r="L21">
            <v>98747</v>
          </cell>
          <cell r="M21">
            <v>2474</v>
          </cell>
          <cell r="N21">
            <v>1379</v>
          </cell>
          <cell r="O21">
            <v>1095</v>
          </cell>
          <cell r="P21">
            <v>33038</v>
          </cell>
          <cell r="Q21">
            <v>0</v>
          </cell>
          <cell r="R21">
            <v>11655</v>
          </cell>
          <cell r="S21">
            <v>17.329999999999998</v>
          </cell>
          <cell r="T21">
            <v>0</v>
          </cell>
          <cell r="U21">
            <v>0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73979</v>
          </cell>
          <cell r="E22">
            <v>0</v>
          </cell>
          <cell r="F22">
            <v>157557</v>
          </cell>
          <cell r="G22">
            <v>0</v>
          </cell>
          <cell r="H22">
            <v>76583</v>
          </cell>
          <cell r="I22">
            <v>80974</v>
          </cell>
          <cell r="J22">
            <v>156433</v>
          </cell>
          <cell r="K22">
            <v>76147</v>
          </cell>
          <cell r="L22">
            <v>80286</v>
          </cell>
          <cell r="M22">
            <v>1124</v>
          </cell>
          <cell r="N22">
            <v>436</v>
          </cell>
          <cell r="O22">
            <v>688</v>
          </cell>
          <cell r="P22">
            <v>29974</v>
          </cell>
          <cell r="Q22">
            <v>0</v>
          </cell>
          <cell r="R22">
            <v>9034</v>
          </cell>
          <cell r="S22">
            <v>17.440000000000001</v>
          </cell>
          <cell r="T22">
            <v>0</v>
          </cell>
          <cell r="U22">
            <v>0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171181</v>
          </cell>
          <cell r="E23">
            <v>0</v>
          </cell>
          <cell r="F23">
            <v>445230</v>
          </cell>
          <cell r="G23">
            <v>0</v>
          </cell>
          <cell r="H23">
            <v>222721</v>
          </cell>
          <cell r="I23">
            <v>222509</v>
          </cell>
          <cell r="J23">
            <v>440383</v>
          </cell>
          <cell r="K23">
            <v>220247</v>
          </cell>
          <cell r="L23">
            <v>220136</v>
          </cell>
          <cell r="M23">
            <v>4847</v>
          </cell>
          <cell r="N23">
            <v>2474</v>
          </cell>
          <cell r="O23">
            <v>2373</v>
          </cell>
          <cell r="P23">
            <v>51156</v>
          </cell>
          <cell r="Q23">
            <v>0</v>
          </cell>
          <cell r="R23">
            <v>4733</v>
          </cell>
          <cell r="S23">
            <v>94.07</v>
          </cell>
          <cell r="T23">
            <v>0</v>
          </cell>
          <cell r="U23">
            <v>0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165392</v>
          </cell>
          <cell r="E24">
            <v>0</v>
          </cell>
          <cell r="F24">
            <v>448550</v>
          </cell>
          <cell r="G24">
            <v>0</v>
          </cell>
          <cell r="H24">
            <v>218972</v>
          </cell>
          <cell r="I24">
            <v>229578</v>
          </cell>
          <cell r="J24">
            <v>447011</v>
          </cell>
          <cell r="K24">
            <v>218317</v>
          </cell>
          <cell r="L24">
            <v>228694</v>
          </cell>
          <cell r="M24">
            <v>1539</v>
          </cell>
          <cell r="N24">
            <v>655</v>
          </cell>
          <cell r="O24">
            <v>884</v>
          </cell>
          <cell r="P24">
            <v>56431</v>
          </cell>
          <cell r="Q24">
            <v>0</v>
          </cell>
          <cell r="R24">
            <v>5866</v>
          </cell>
          <cell r="S24">
            <v>76.47</v>
          </cell>
          <cell r="T24">
            <v>0</v>
          </cell>
          <cell r="U24">
            <v>0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225643</v>
          </cell>
          <cell r="E25">
            <v>0</v>
          </cell>
          <cell r="F25">
            <v>600510</v>
          </cell>
          <cell r="G25">
            <v>0</v>
          </cell>
          <cell r="H25">
            <v>299599</v>
          </cell>
          <cell r="I25">
            <v>300911</v>
          </cell>
          <cell r="J25">
            <v>591891</v>
          </cell>
          <cell r="K25">
            <v>294121</v>
          </cell>
          <cell r="L25">
            <v>297770</v>
          </cell>
          <cell r="M25">
            <v>8619</v>
          </cell>
          <cell r="N25">
            <v>5478</v>
          </cell>
          <cell r="O25">
            <v>3141</v>
          </cell>
          <cell r="P25">
            <v>62977</v>
          </cell>
          <cell r="Q25">
            <v>0</v>
          </cell>
          <cell r="R25">
            <v>9633</v>
          </cell>
          <cell r="S25">
            <v>62.34</v>
          </cell>
          <cell r="T25">
            <v>0</v>
          </cell>
          <cell r="U25">
            <v>0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84416</v>
          </cell>
          <cell r="E26">
            <v>0</v>
          </cell>
          <cell r="F26">
            <v>223585</v>
          </cell>
          <cell r="G26">
            <v>0</v>
          </cell>
          <cell r="H26">
            <v>114960</v>
          </cell>
          <cell r="I26">
            <v>108625</v>
          </cell>
          <cell r="J26">
            <v>218268</v>
          </cell>
          <cell r="K26">
            <v>111194</v>
          </cell>
          <cell r="L26">
            <v>107074</v>
          </cell>
          <cell r="M26">
            <v>5317</v>
          </cell>
          <cell r="N26">
            <v>3766</v>
          </cell>
          <cell r="O26">
            <v>1551</v>
          </cell>
          <cell r="P26">
            <v>24215</v>
          </cell>
          <cell r="Q26">
            <v>0</v>
          </cell>
          <cell r="R26">
            <v>524</v>
          </cell>
          <cell r="S26">
            <v>426.68</v>
          </cell>
          <cell r="T26">
            <v>0</v>
          </cell>
          <cell r="U26">
            <v>0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1006753</v>
          </cell>
          <cell r="E27">
            <v>0</v>
          </cell>
          <cell r="F27">
            <v>2501673</v>
          </cell>
          <cell r="G27">
            <v>0</v>
          </cell>
          <cell r="H27">
            <v>1242733</v>
          </cell>
          <cell r="I27">
            <v>1258940</v>
          </cell>
          <cell r="J27">
            <v>2475231</v>
          </cell>
          <cell r="K27">
            <v>1227814</v>
          </cell>
          <cell r="L27">
            <v>1247417</v>
          </cell>
          <cell r="M27">
            <v>26442</v>
          </cell>
          <cell r="N27">
            <v>14919</v>
          </cell>
          <cell r="O27">
            <v>11523</v>
          </cell>
          <cell r="P27">
            <v>347459</v>
          </cell>
          <cell r="Q27">
            <v>0</v>
          </cell>
          <cell r="R27">
            <v>2831</v>
          </cell>
          <cell r="S27">
            <v>883.6</v>
          </cell>
          <cell r="T27">
            <v>0</v>
          </cell>
          <cell r="U27">
            <v>0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37856</v>
          </cell>
          <cell r="E28">
            <v>0</v>
          </cell>
          <cell r="F28">
            <v>79759</v>
          </cell>
          <cell r="G28">
            <v>0</v>
          </cell>
          <cell r="H28">
            <v>38758</v>
          </cell>
          <cell r="I28">
            <v>41001</v>
          </cell>
          <cell r="J28">
            <v>78986</v>
          </cell>
          <cell r="K28">
            <v>38395</v>
          </cell>
          <cell r="L28">
            <v>40591</v>
          </cell>
          <cell r="M28">
            <v>773</v>
          </cell>
          <cell r="N28">
            <v>363</v>
          </cell>
          <cell r="O28">
            <v>410</v>
          </cell>
          <cell r="P28">
            <v>15531</v>
          </cell>
          <cell r="Q28">
            <v>0</v>
          </cell>
          <cell r="R28">
            <v>11297</v>
          </cell>
          <cell r="S28">
            <v>7.06</v>
          </cell>
          <cell r="T28">
            <v>0</v>
          </cell>
          <cell r="U28">
            <v>0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148719</v>
          </cell>
          <cell r="E29">
            <v>0</v>
          </cell>
          <cell r="F29">
            <v>351206</v>
          </cell>
          <cell r="G29">
            <v>0</v>
          </cell>
          <cell r="H29">
            <v>173960</v>
          </cell>
          <cell r="I29">
            <v>177246</v>
          </cell>
          <cell r="J29">
            <v>349379</v>
          </cell>
          <cell r="K29">
            <v>173301</v>
          </cell>
          <cell r="L29">
            <v>176078</v>
          </cell>
          <cell r="M29">
            <v>1827</v>
          </cell>
          <cell r="N29">
            <v>659</v>
          </cell>
          <cell r="O29">
            <v>1168</v>
          </cell>
          <cell r="P29">
            <v>58893</v>
          </cell>
          <cell r="Q29">
            <v>0</v>
          </cell>
          <cell r="R29">
            <v>1928</v>
          </cell>
          <cell r="S29">
            <v>182.16</v>
          </cell>
          <cell r="T29">
            <v>0</v>
          </cell>
          <cell r="U29">
            <v>0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86738</v>
          </cell>
          <cell r="E30">
            <v>0</v>
          </cell>
          <cell r="F30">
            <v>194379</v>
          </cell>
          <cell r="G30">
            <v>0</v>
          </cell>
          <cell r="H30">
            <v>98127</v>
          </cell>
          <cell r="I30">
            <v>96252</v>
          </cell>
          <cell r="J30">
            <v>191992</v>
          </cell>
          <cell r="K30">
            <v>96795</v>
          </cell>
          <cell r="L30">
            <v>95197</v>
          </cell>
          <cell r="M30">
            <v>2387</v>
          </cell>
          <cell r="N30">
            <v>1332</v>
          </cell>
          <cell r="O30">
            <v>1055</v>
          </cell>
          <cell r="P30">
            <v>34758</v>
          </cell>
          <cell r="Q30">
            <v>0</v>
          </cell>
          <cell r="R30">
            <v>11216</v>
          </cell>
          <cell r="S30">
            <v>17.329999999999998</v>
          </cell>
          <cell r="T30">
            <v>0</v>
          </cell>
          <cell r="U30">
            <v>0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73442</v>
          </cell>
          <cell r="E31">
            <v>0</v>
          </cell>
          <cell r="F31">
            <v>153963</v>
          </cell>
          <cell r="G31">
            <v>0</v>
          </cell>
          <cell r="H31">
            <v>74585</v>
          </cell>
          <cell r="I31">
            <v>79378</v>
          </cell>
          <cell r="J31">
            <v>152845</v>
          </cell>
          <cell r="K31">
            <v>74133</v>
          </cell>
          <cell r="L31">
            <v>78712</v>
          </cell>
          <cell r="M31">
            <v>1118</v>
          </cell>
          <cell r="N31">
            <v>452</v>
          </cell>
          <cell r="O31">
            <v>666</v>
          </cell>
          <cell r="P31">
            <v>31132</v>
          </cell>
          <cell r="Q31">
            <v>0</v>
          </cell>
          <cell r="R31">
            <v>8833</v>
          </cell>
          <cell r="S31">
            <v>17.43</v>
          </cell>
          <cell r="T31">
            <v>0</v>
          </cell>
          <cell r="U31">
            <v>0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174617</v>
          </cell>
          <cell r="E32">
            <v>0</v>
          </cell>
          <cell r="F32">
            <v>446201</v>
          </cell>
          <cell r="G32">
            <v>0</v>
          </cell>
          <cell r="H32">
            <v>223004</v>
          </cell>
          <cell r="I32">
            <v>223197</v>
          </cell>
          <cell r="J32">
            <v>441375</v>
          </cell>
          <cell r="K32">
            <v>220579</v>
          </cell>
          <cell r="L32">
            <v>220796</v>
          </cell>
          <cell r="M32">
            <v>4826</v>
          </cell>
          <cell r="N32">
            <v>2425</v>
          </cell>
          <cell r="O32">
            <v>2401</v>
          </cell>
          <cell r="P32">
            <v>54257</v>
          </cell>
          <cell r="Q32">
            <v>0</v>
          </cell>
          <cell r="R32">
            <v>4743</v>
          </cell>
          <cell r="S32">
            <v>94.07</v>
          </cell>
          <cell r="T32">
            <v>0</v>
          </cell>
          <cell r="U32">
            <v>0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164900</v>
          </cell>
          <cell r="E33">
            <v>0</v>
          </cell>
          <cell r="F33">
            <v>440743</v>
          </cell>
          <cell r="G33">
            <v>0</v>
          </cell>
          <cell r="H33">
            <v>214592</v>
          </cell>
          <cell r="I33">
            <v>226151</v>
          </cell>
          <cell r="J33">
            <v>439211</v>
          </cell>
          <cell r="K33">
            <v>213939</v>
          </cell>
          <cell r="L33">
            <v>225272</v>
          </cell>
          <cell r="M33">
            <v>1532</v>
          </cell>
          <cell r="N33">
            <v>653</v>
          </cell>
          <cell r="O33">
            <v>879</v>
          </cell>
          <cell r="P33">
            <v>58905</v>
          </cell>
          <cell r="Q33">
            <v>0</v>
          </cell>
          <cell r="R33">
            <v>5758</v>
          </cell>
          <cell r="S33">
            <v>76.540000000000006</v>
          </cell>
          <cell r="T33">
            <v>0</v>
          </cell>
          <cell r="U33">
            <v>0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224583</v>
          </cell>
          <cell r="E34">
            <v>0</v>
          </cell>
          <cell r="F34">
            <v>586532</v>
          </cell>
          <cell r="G34">
            <v>0</v>
          </cell>
          <cell r="H34">
            <v>292069</v>
          </cell>
          <cell r="I34">
            <v>294463</v>
          </cell>
          <cell r="J34">
            <v>578068</v>
          </cell>
          <cell r="K34">
            <v>286779</v>
          </cell>
          <cell r="L34">
            <v>291289</v>
          </cell>
          <cell r="M34">
            <v>8464</v>
          </cell>
          <cell r="N34">
            <v>5290</v>
          </cell>
          <cell r="O34">
            <v>3174</v>
          </cell>
          <cell r="P34">
            <v>67033</v>
          </cell>
          <cell r="Q34">
            <v>0</v>
          </cell>
          <cell r="R34">
            <v>9409</v>
          </cell>
          <cell r="S34">
            <v>62.34</v>
          </cell>
          <cell r="T34">
            <v>0</v>
          </cell>
          <cell r="U34">
            <v>0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95898</v>
          </cell>
          <cell r="E35">
            <v>0</v>
          </cell>
          <cell r="F35">
            <v>248890</v>
          </cell>
          <cell r="G35">
            <v>0</v>
          </cell>
          <cell r="H35">
            <v>127638</v>
          </cell>
          <cell r="I35">
            <v>121252</v>
          </cell>
          <cell r="J35">
            <v>243375</v>
          </cell>
          <cell r="K35">
            <v>123893</v>
          </cell>
          <cell r="L35">
            <v>119482</v>
          </cell>
          <cell r="M35">
            <v>5515</v>
          </cell>
          <cell r="N35">
            <v>3745</v>
          </cell>
          <cell r="O35">
            <v>1770</v>
          </cell>
          <cell r="P35">
            <v>26950</v>
          </cell>
          <cell r="Q35">
            <v>0</v>
          </cell>
          <cell r="R35">
            <v>583</v>
          </cell>
          <cell r="S35">
            <v>426.68</v>
          </cell>
          <cell r="T35">
            <v>0</v>
          </cell>
          <cell r="U35">
            <v>0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1021266</v>
          </cell>
          <cell r="E36">
            <v>0</v>
          </cell>
          <cell r="F36">
            <v>2489802</v>
          </cell>
          <cell r="G36">
            <v>0</v>
          </cell>
          <cell r="H36">
            <v>1234848</v>
          </cell>
          <cell r="I36">
            <v>1254954</v>
          </cell>
          <cell r="J36">
            <v>2461769</v>
          </cell>
          <cell r="K36">
            <v>1219342</v>
          </cell>
          <cell r="L36">
            <v>1242427</v>
          </cell>
          <cell r="M36">
            <v>28033</v>
          </cell>
          <cell r="N36">
            <v>15506</v>
          </cell>
          <cell r="O36">
            <v>12527</v>
          </cell>
          <cell r="P36">
            <v>362934</v>
          </cell>
          <cell r="Q36">
            <v>0</v>
          </cell>
          <cell r="R36">
            <v>2818</v>
          </cell>
          <cell r="S36">
            <v>883.52</v>
          </cell>
          <cell r="T36">
            <v>0</v>
          </cell>
          <cell r="U36">
            <v>0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38619</v>
          </cell>
          <cell r="E37">
            <v>0</v>
          </cell>
          <cell r="F37">
            <v>80225</v>
          </cell>
          <cell r="G37">
            <v>0</v>
          </cell>
          <cell r="H37">
            <v>38898</v>
          </cell>
          <cell r="I37">
            <v>41327</v>
          </cell>
          <cell r="J37">
            <v>79401</v>
          </cell>
          <cell r="K37">
            <v>38498</v>
          </cell>
          <cell r="L37">
            <v>40903</v>
          </cell>
          <cell r="M37">
            <v>824</v>
          </cell>
          <cell r="N37">
            <v>400</v>
          </cell>
          <cell r="O37">
            <v>424</v>
          </cell>
          <cell r="P37">
            <v>15566</v>
          </cell>
          <cell r="Q37">
            <v>0</v>
          </cell>
          <cell r="R37">
            <v>11363</v>
          </cell>
          <cell r="S37">
            <v>7.06</v>
          </cell>
          <cell r="T37">
            <v>0</v>
          </cell>
          <cell r="U37">
            <v>0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152370</v>
          </cell>
          <cell r="E38">
            <v>0</v>
          </cell>
          <cell r="F38">
            <v>353178</v>
          </cell>
          <cell r="G38">
            <v>0</v>
          </cell>
          <cell r="H38">
            <v>174607</v>
          </cell>
          <cell r="I38">
            <v>178571</v>
          </cell>
          <cell r="J38">
            <v>351291</v>
          </cell>
          <cell r="K38">
            <v>173955</v>
          </cell>
          <cell r="L38">
            <v>177336</v>
          </cell>
          <cell r="M38">
            <v>1887</v>
          </cell>
          <cell r="N38">
            <v>652</v>
          </cell>
          <cell r="O38">
            <v>1235</v>
          </cell>
          <cell r="P38">
            <v>61656</v>
          </cell>
          <cell r="Q38">
            <v>0</v>
          </cell>
          <cell r="R38">
            <v>1939</v>
          </cell>
          <cell r="S38">
            <v>182.16</v>
          </cell>
          <cell r="T38">
            <v>0</v>
          </cell>
          <cell r="U38">
            <v>0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85142</v>
          </cell>
          <cell r="E39">
            <v>0</v>
          </cell>
          <cell r="F39">
            <v>186796</v>
          </cell>
          <cell r="G39">
            <v>0</v>
          </cell>
          <cell r="H39">
            <v>94119</v>
          </cell>
          <cell r="I39">
            <v>92677</v>
          </cell>
          <cell r="J39">
            <v>184372</v>
          </cell>
          <cell r="K39">
            <v>92796</v>
          </cell>
          <cell r="L39">
            <v>91576</v>
          </cell>
          <cell r="M39">
            <v>2424</v>
          </cell>
          <cell r="N39">
            <v>1323</v>
          </cell>
          <cell r="O39">
            <v>1101</v>
          </cell>
          <cell r="P39">
            <v>35821</v>
          </cell>
          <cell r="Q39">
            <v>0</v>
          </cell>
          <cell r="R39">
            <v>10779</v>
          </cell>
          <cell r="S39">
            <v>17.329999999999998</v>
          </cell>
          <cell r="T39">
            <v>0</v>
          </cell>
          <cell r="U39">
            <v>0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74134</v>
          </cell>
          <cell r="E40">
            <v>0</v>
          </cell>
          <cell r="F40">
            <v>151821</v>
          </cell>
          <cell r="G40">
            <v>0</v>
          </cell>
          <cell r="H40">
            <v>73214</v>
          </cell>
          <cell r="I40">
            <v>78607</v>
          </cell>
          <cell r="J40">
            <v>150501</v>
          </cell>
          <cell r="K40">
            <v>72664</v>
          </cell>
          <cell r="L40">
            <v>77837</v>
          </cell>
          <cell r="M40">
            <v>1320</v>
          </cell>
          <cell r="N40">
            <v>550</v>
          </cell>
          <cell r="O40">
            <v>770</v>
          </cell>
          <cell r="P40">
            <v>32158</v>
          </cell>
          <cell r="Q40">
            <v>0</v>
          </cell>
          <cell r="R40">
            <v>8710</v>
          </cell>
          <cell r="S40">
            <v>17.43</v>
          </cell>
          <cell r="T40">
            <v>0</v>
          </cell>
          <cell r="U40">
            <v>0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177162</v>
          </cell>
          <cell r="E41">
            <v>0</v>
          </cell>
          <cell r="F41">
            <v>444616</v>
          </cell>
          <cell r="G41">
            <v>0</v>
          </cell>
          <cell r="H41">
            <v>221855</v>
          </cell>
          <cell r="I41">
            <v>222761</v>
          </cell>
          <cell r="J41">
            <v>439489</v>
          </cell>
          <cell r="K41">
            <v>219307</v>
          </cell>
          <cell r="L41">
            <v>220182</v>
          </cell>
          <cell r="M41">
            <v>5127</v>
          </cell>
          <cell r="N41">
            <v>2548</v>
          </cell>
          <cell r="O41">
            <v>2579</v>
          </cell>
          <cell r="P41">
            <v>56894</v>
          </cell>
          <cell r="Q41">
            <v>0</v>
          </cell>
          <cell r="R41">
            <v>4731</v>
          </cell>
          <cell r="S41">
            <v>93.98</v>
          </cell>
          <cell r="T41">
            <v>0</v>
          </cell>
          <cell r="U41">
            <v>0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165843</v>
          </cell>
          <cell r="E42">
            <v>0</v>
          </cell>
          <cell r="F42">
            <v>434399</v>
          </cell>
          <cell r="G42">
            <v>0</v>
          </cell>
          <cell r="H42">
            <v>211317</v>
          </cell>
          <cell r="I42">
            <v>223082</v>
          </cell>
          <cell r="J42">
            <v>432759</v>
          </cell>
          <cell r="K42">
            <v>210621</v>
          </cell>
          <cell r="L42">
            <v>222138</v>
          </cell>
          <cell r="M42">
            <v>1640</v>
          </cell>
          <cell r="N42">
            <v>696</v>
          </cell>
          <cell r="O42">
            <v>944</v>
          </cell>
          <cell r="P42">
            <v>61089</v>
          </cell>
          <cell r="Q42">
            <v>0</v>
          </cell>
          <cell r="R42">
            <v>5676</v>
          </cell>
          <cell r="S42">
            <v>76.53</v>
          </cell>
          <cell r="T42">
            <v>0</v>
          </cell>
          <cell r="U42">
            <v>0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227966</v>
          </cell>
          <cell r="E43">
            <v>0</v>
          </cell>
          <cell r="F43">
            <v>582422</v>
          </cell>
          <cell r="G43">
            <v>0</v>
          </cell>
          <cell r="H43">
            <v>289596</v>
          </cell>
          <cell r="I43">
            <v>292826</v>
          </cell>
          <cell r="J43">
            <v>573413</v>
          </cell>
          <cell r="K43">
            <v>284127</v>
          </cell>
          <cell r="L43">
            <v>289286</v>
          </cell>
          <cell r="M43">
            <v>9009</v>
          </cell>
          <cell r="N43">
            <v>5469</v>
          </cell>
          <cell r="O43">
            <v>3540</v>
          </cell>
          <cell r="P43">
            <v>70983</v>
          </cell>
          <cell r="Q43">
            <v>0</v>
          </cell>
          <cell r="R43">
            <v>9343</v>
          </cell>
          <cell r="S43">
            <v>62.34</v>
          </cell>
          <cell r="T43">
            <v>0</v>
          </cell>
          <cell r="U43">
            <v>0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100030</v>
          </cell>
          <cell r="E44">
            <v>0</v>
          </cell>
          <cell r="F44">
            <v>256345</v>
          </cell>
          <cell r="G44">
            <v>0</v>
          </cell>
          <cell r="H44">
            <v>131242</v>
          </cell>
          <cell r="I44">
            <v>125103</v>
          </cell>
          <cell r="J44">
            <v>250543</v>
          </cell>
          <cell r="K44">
            <v>127374</v>
          </cell>
          <cell r="L44">
            <v>123169</v>
          </cell>
          <cell r="M44">
            <v>5802</v>
          </cell>
          <cell r="N44">
            <v>3868</v>
          </cell>
          <cell r="O44">
            <v>1934</v>
          </cell>
          <cell r="P44">
            <v>28767</v>
          </cell>
          <cell r="Q44">
            <v>0</v>
          </cell>
          <cell r="R44">
            <v>601</v>
          </cell>
          <cell r="S44">
            <v>426.69</v>
          </cell>
          <cell r="T44">
            <v>0</v>
          </cell>
          <cell r="U44">
            <v>0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1031251</v>
          </cell>
          <cell r="E45">
            <v>0</v>
          </cell>
          <cell r="F45">
            <v>2468222</v>
          </cell>
          <cell r="G45">
            <v>0</v>
          </cell>
          <cell r="H45">
            <v>1221693</v>
          </cell>
          <cell r="I45">
            <v>1246529</v>
          </cell>
          <cell r="J45">
            <v>2438031</v>
          </cell>
          <cell r="K45">
            <v>1205286</v>
          </cell>
          <cell r="L45">
            <v>1232745</v>
          </cell>
          <cell r="M45">
            <v>30191</v>
          </cell>
          <cell r="N45">
            <v>16407</v>
          </cell>
          <cell r="O45">
            <v>13784</v>
          </cell>
          <cell r="P45">
            <v>379277</v>
          </cell>
          <cell r="Q45">
            <v>0</v>
          </cell>
          <cell r="R45">
            <v>2794</v>
          </cell>
          <cell r="S45">
            <v>883.52</v>
          </cell>
          <cell r="T45">
            <v>0</v>
          </cell>
          <cell r="U45">
            <v>0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38418</v>
          </cell>
          <cell r="E46">
            <v>0</v>
          </cell>
          <cell r="F46">
            <v>78219</v>
          </cell>
          <cell r="G46">
            <v>0</v>
          </cell>
          <cell r="H46">
            <v>37749</v>
          </cell>
          <cell r="I46">
            <v>40470</v>
          </cell>
          <cell r="J46">
            <v>77421</v>
          </cell>
          <cell r="K46">
            <v>37384</v>
          </cell>
          <cell r="L46">
            <v>40037</v>
          </cell>
          <cell r="M46">
            <v>798</v>
          </cell>
          <cell r="N46">
            <v>365</v>
          </cell>
          <cell r="O46">
            <v>433</v>
          </cell>
          <cell r="P46">
            <v>15597</v>
          </cell>
          <cell r="Q46">
            <v>0</v>
          </cell>
          <cell r="R46">
            <v>11087</v>
          </cell>
          <cell r="S46">
            <v>7.06</v>
          </cell>
          <cell r="T46">
            <v>0</v>
          </cell>
          <cell r="U46">
            <v>0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152545</v>
          </cell>
          <cell r="E47">
            <v>0</v>
          </cell>
          <cell r="F47">
            <v>347376</v>
          </cell>
          <cell r="G47">
            <v>0</v>
          </cell>
          <cell r="H47">
            <v>171253</v>
          </cell>
          <cell r="I47">
            <v>176123</v>
          </cell>
          <cell r="J47">
            <v>345469</v>
          </cell>
          <cell r="K47">
            <v>170601</v>
          </cell>
          <cell r="L47">
            <v>174868</v>
          </cell>
          <cell r="M47">
            <v>1907</v>
          </cell>
          <cell r="N47">
            <v>652</v>
          </cell>
          <cell r="O47">
            <v>1255</v>
          </cell>
          <cell r="P47">
            <v>64014</v>
          </cell>
          <cell r="Q47">
            <v>0</v>
          </cell>
          <cell r="R47">
            <v>1907</v>
          </cell>
          <cell r="S47">
            <v>182.15</v>
          </cell>
          <cell r="T47">
            <v>0</v>
          </cell>
          <cell r="U47">
            <v>0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82733</v>
          </cell>
          <cell r="E48">
            <v>0</v>
          </cell>
          <cell r="F48">
            <v>177758</v>
          </cell>
          <cell r="G48">
            <v>0</v>
          </cell>
          <cell r="H48">
            <v>89431</v>
          </cell>
          <cell r="I48">
            <v>88327</v>
          </cell>
          <cell r="J48">
            <v>175277</v>
          </cell>
          <cell r="K48">
            <v>88052</v>
          </cell>
          <cell r="L48">
            <v>87225</v>
          </cell>
          <cell r="M48">
            <v>2481</v>
          </cell>
          <cell r="N48">
            <v>1379</v>
          </cell>
          <cell r="O48">
            <v>1102</v>
          </cell>
          <cell r="P48">
            <v>36752</v>
          </cell>
          <cell r="Q48">
            <v>0</v>
          </cell>
          <cell r="R48">
            <v>10255</v>
          </cell>
          <cell r="S48">
            <v>17.329999999999998</v>
          </cell>
          <cell r="T48">
            <v>0</v>
          </cell>
          <cell r="U48">
            <v>0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74588</v>
          </cell>
          <cell r="E49">
            <v>0</v>
          </cell>
          <cell r="F49">
            <v>149660</v>
          </cell>
          <cell r="G49">
            <v>0</v>
          </cell>
          <cell r="H49">
            <v>72038</v>
          </cell>
          <cell r="I49">
            <v>77622</v>
          </cell>
          <cell r="J49">
            <v>148113</v>
          </cell>
          <cell r="K49">
            <v>71366</v>
          </cell>
          <cell r="L49">
            <v>76747</v>
          </cell>
          <cell r="M49">
            <v>1547</v>
          </cell>
          <cell r="N49">
            <v>672</v>
          </cell>
          <cell r="O49">
            <v>875</v>
          </cell>
          <cell r="P49">
            <v>32987</v>
          </cell>
          <cell r="Q49">
            <v>0</v>
          </cell>
          <cell r="R49">
            <v>8586</v>
          </cell>
          <cell r="S49">
            <v>17.43</v>
          </cell>
          <cell r="T49">
            <v>0</v>
          </cell>
          <cell r="U49">
            <v>0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180115</v>
          </cell>
          <cell r="E50">
            <v>0</v>
          </cell>
          <cell r="F50">
            <v>442943</v>
          </cell>
          <cell r="G50">
            <v>0</v>
          </cell>
          <cell r="H50">
            <v>220655</v>
          </cell>
          <cell r="I50">
            <v>222288</v>
          </cell>
          <cell r="J50">
            <v>437710</v>
          </cell>
          <cell r="K50">
            <v>218150</v>
          </cell>
          <cell r="L50">
            <v>219560</v>
          </cell>
          <cell r="M50">
            <v>5233</v>
          </cell>
          <cell r="N50">
            <v>2505</v>
          </cell>
          <cell r="O50">
            <v>2728</v>
          </cell>
          <cell r="P50">
            <v>60120</v>
          </cell>
          <cell r="Q50">
            <v>0</v>
          </cell>
          <cell r="R50">
            <v>4713</v>
          </cell>
          <cell r="S50">
            <v>93.98</v>
          </cell>
          <cell r="T50">
            <v>0</v>
          </cell>
          <cell r="U50">
            <v>0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167040</v>
          </cell>
          <cell r="E51">
            <v>0</v>
          </cell>
          <cell r="F51">
            <v>430334</v>
          </cell>
          <cell r="G51">
            <v>0</v>
          </cell>
          <cell r="H51">
            <v>208740</v>
          </cell>
          <cell r="I51">
            <v>221594</v>
          </cell>
          <cell r="J51">
            <v>428614</v>
          </cell>
          <cell r="K51">
            <v>208024</v>
          </cell>
          <cell r="L51">
            <v>220590</v>
          </cell>
          <cell r="M51">
            <v>1720</v>
          </cell>
          <cell r="N51">
            <v>716</v>
          </cell>
          <cell r="O51">
            <v>1004</v>
          </cell>
          <cell r="P51">
            <v>63474</v>
          </cell>
          <cell r="Q51">
            <v>0</v>
          </cell>
          <cell r="R51">
            <v>5623</v>
          </cell>
          <cell r="S51">
            <v>76.540000000000006</v>
          </cell>
          <cell r="T51">
            <v>0</v>
          </cell>
          <cell r="U51">
            <v>0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231978</v>
          </cell>
          <cell r="E52">
            <v>0</v>
          </cell>
          <cell r="F52">
            <v>579352</v>
          </cell>
          <cell r="G52">
            <v>0</v>
          </cell>
          <cell r="H52">
            <v>287509</v>
          </cell>
          <cell r="I52">
            <v>291843</v>
          </cell>
          <cell r="J52">
            <v>568887</v>
          </cell>
          <cell r="K52">
            <v>281348</v>
          </cell>
          <cell r="L52">
            <v>287539</v>
          </cell>
          <cell r="M52">
            <v>10465</v>
          </cell>
          <cell r="N52">
            <v>6161</v>
          </cell>
          <cell r="O52">
            <v>4304</v>
          </cell>
          <cell r="P52">
            <v>75775</v>
          </cell>
          <cell r="Q52">
            <v>0</v>
          </cell>
          <cell r="R52">
            <v>9293</v>
          </cell>
          <cell r="S52">
            <v>62.34</v>
          </cell>
          <cell r="T52">
            <v>0</v>
          </cell>
          <cell r="U52">
            <v>0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103834</v>
          </cell>
          <cell r="E53">
            <v>0</v>
          </cell>
          <cell r="F53">
            <v>262580</v>
          </cell>
          <cell r="G53">
            <v>0</v>
          </cell>
          <cell r="H53">
            <v>134318</v>
          </cell>
          <cell r="I53">
            <v>128262</v>
          </cell>
          <cell r="J53">
            <v>256540</v>
          </cell>
          <cell r="K53">
            <v>130361</v>
          </cell>
          <cell r="L53">
            <v>126179</v>
          </cell>
          <cell r="M53">
            <v>6040</v>
          </cell>
          <cell r="N53">
            <v>3957</v>
          </cell>
          <cell r="O53">
            <v>2083</v>
          </cell>
          <cell r="P53">
            <v>30558</v>
          </cell>
          <cell r="Q53">
            <v>0</v>
          </cell>
          <cell r="R53">
            <v>615</v>
          </cell>
          <cell r="S53">
            <v>426.69</v>
          </cell>
          <cell r="T53">
            <v>0</v>
          </cell>
          <cell r="U53">
            <v>0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1056627</v>
          </cell>
          <cell r="E54">
            <v>0</v>
          </cell>
          <cell r="F54">
            <v>2446144</v>
          </cell>
          <cell r="G54">
            <v>0</v>
          </cell>
          <cell r="H54">
            <v>1208020</v>
          </cell>
          <cell r="I54">
            <v>1238124</v>
          </cell>
          <cell r="J54">
            <v>2418346</v>
          </cell>
          <cell r="K54">
            <v>1193109</v>
          </cell>
          <cell r="L54">
            <v>1225237</v>
          </cell>
          <cell r="M54">
            <v>27798</v>
          </cell>
          <cell r="N54">
            <v>14911</v>
          </cell>
          <cell r="O54">
            <v>12887</v>
          </cell>
          <cell r="P54">
            <v>400494</v>
          </cell>
          <cell r="Q54">
            <v>0</v>
          </cell>
          <cell r="R54">
            <v>2769</v>
          </cell>
          <cell r="S54">
            <v>883.49</v>
          </cell>
          <cell r="T54">
            <v>0</v>
          </cell>
          <cell r="U54">
            <v>0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39111</v>
          </cell>
          <cell r="E55">
            <v>0</v>
          </cell>
          <cell r="F55">
            <v>77262</v>
          </cell>
          <cell r="G55">
            <v>0</v>
          </cell>
          <cell r="H55">
            <v>37132</v>
          </cell>
          <cell r="I55">
            <v>40130</v>
          </cell>
          <cell r="J55">
            <v>76547</v>
          </cell>
          <cell r="K55">
            <v>36799</v>
          </cell>
          <cell r="L55">
            <v>39748</v>
          </cell>
          <cell r="M55">
            <v>715</v>
          </cell>
          <cell r="N55">
            <v>333</v>
          </cell>
          <cell r="O55">
            <v>382</v>
          </cell>
          <cell r="P55">
            <v>15928</v>
          </cell>
          <cell r="Q55">
            <v>0</v>
          </cell>
          <cell r="R55">
            <v>10944</v>
          </cell>
          <cell r="S55">
            <v>7.06</v>
          </cell>
          <cell r="T55">
            <v>0</v>
          </cell>
          <cell r="U55">
            <v>0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155865</v>
          </cell>
          <cell r="E56">
            <v>0</v>
          </cell>
          <cell r="F56">
            <v>343685</v>
          </cell>
          <cell r="G56">
            <v>0</v>
          </cell>
          <cell r="H56">
            <v>169034</v>
          </cell>
          <cell r="I56">
            <v>174651</v>
          </cell>
          <cell r="J56">
            <v>341920</v>
          </cell>
          <cell r="K56">
            <v>168443</v>
          </cell>
          <cell r="L56">
            <v>173477</v>
          </cell>
          <cell r="M56">
            <v>1765</v>
          </cell>
          <cell r="N56">
            <v>591</v>
          </cell>
          <cell r="O56">
            <v>1174</v>
          </cell>
          <cell r="P56">
            <v>67439</v>
          </cell>
          <cell r="Q56">
            <v>0</v>
          </cell>
          <cell r="R56">
            <v>1887</v>
          </cell>
          <cell r="S56">
            <v>182.14</v>
          </cell>
          <cell r="T56">
            <v>0</v>
          </cell>
          <cell r="U56">
            <v>0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83437</v>
          </cell>
          <cell r="E57">
            <v>0</v>
          </cell>
          <cell r="F57">
            <v>172879</v>
          </cell>
          <cell r="G57">
            <v>0</v>
          </cell>
          <cell r="H57">
            <v>86770</v>
          </cell>
          <cell r="I57">
            <v>86109</v>
          </cell>
          <cell r="J57">
            <v>170700</v>
          </cell>
          <cell r="K57">
            <v>85572</v>
          </cell>
          <cell r="L57">
            <v>85128</v>
          </cell>
          <cell r="M57">
            <v>2179</v>
          </cell>
          <cell r="N57">
            <v>1198</v>
          </cell>
          <cell r="O57">
            <v>981</v>
          </cell>
          <cell r="P57">
            <v>38587</v>
          </cell>
          <cell r="Q57">
            <v>0</v>
          </cell>
          <cell r="R57">
            <v>9981</v>
          </cell>
          <cell r="S57">
            <v>17.32</v>
          </cell>
          <cell r="T57">
            <v>0</v>
          </cell>
          <cell r="U57">
            <v>0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76582</v>
          </cell>
          <cell r="E58">
            <v>0</v>
          </cell>
          <cell r="F58">
            <v>148247</v>
          </cell>
          <cell r="G58">
            <v>0</v>
          </cell>
          <cell r="H58">
            <v>71170</v>
          </cell>
          <cell r="I58">
            <v>77077</v>
          </cell>
          <cell r="J58">
            <v>146632</v>
          </cell>
          <cell r="K58">
            <v>70471</v>
          </cell>
          <cell r="L58">
            <v>76161</v>
          </cell>
          <cell r="M58">
            <v>1615</v>
          </cell>
          <cell r="N58">
            <v>699</v>
          </cell>
          <cell r="O58">
            <v>916</v>
          </cell>
          <cell r="P58">
            <v>34187</v>
          </cell>
          <cell r="Q58">
            <v>0</v>
          </cell>
          <cell r="R58">
            <v>8505</v>
          </cell>
          <cell r="S58">
            <v>17.43</v>
          </cell>
          <cell r="T58">
            <v>0</v>
          </cell>
          <cell r="U58">
            <v>0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187494</v>
          </cell>
          <cell r="E59">
            <v>0</v>
          </cell>
          <cell r="F59">
            <v>444923</v>
          </cell>
          <cell r="G59">
            <v>0</v>
          </cell>
          <cell r="H59">
            <v>221416</v>
          </cell>
          <cell r="I59">
            <v>223507</v>
          </cell>
          <cell r="J59">
            <v>440263</v>
          </cell>
          <cell r="K59">
            <v>219197</v>
          </cell>
          <cell r="L59">
            <v>221066</v>
          </cell>
          <cell r="M59">
            <v>4660</v>
          </cell>
          <cell r="N59">
            <v>2219</v>
          </cell>
          <cell r="O59">
            <v>2441</v>
          </cell>
          <cell r="P59">
            <v>64054</v>
          </cell>
          <cell r="Q59">
            <v>0</v>
          </cell>
          <cell r="R59">
            <v>4734</v>
          </cell>
          <cell r="S59">
            <v>93.99</v>
          </cell>
          <cell r="T59">
            <v>0</v>
          </cell>
          <cell r="U59">
            <v>0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170870</v>
          </cell>
          <cell r="E60">
            <v>0</v>
          </cell>
          <cell r="F60">
            <v>425987</v>
          </cell>
          <cell r="G60">
            <v>0</v>
          </cell>
          <cell r="H60">
            <v>205983</v>
          </cell>
          <cell r="I60">
            <v>220004</v>
          </cell>
          <cell r="J60">
            <v>424314</v>
          </cell>
          <cell r="K60">
            <v>205293</v>
          </cell>
          <cell r="L60">
            <v>219021</v>
          </cell>
          <cell r="M60">
            <v>1673</v>
          </cell>
          <cell r="N60">
            <v>690</v>
          </cell>
          <cell r="O60">
            <v>983</v>
          </cell>
          <cell r="P60">
            <v>66564</v>
          </cell>
          <cell r="Q60">
            <v>0</v>
          </cell>
          <cell r="R60">
            <v>5566</v>
          </cell>
          <cell r="S60">
            <v>76.540000000000006</v>
          </cell>
          <cell r="T60">
            <v>0</v>
          </cell>
          <cell r="U60">
            <v>0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235303</v>
          </cell>
          <cell r="E61">
            <v>0</v>
          </cell>
          <cell r="F61">
            <v>568481</v>
          </cell>
          <cell r="G61">
            <v>0</v>
          </cell>
          <cell r="H61">
            <v>281390</v>
          </cell>
          <cell r="I61">
            <v>287091</v>
          </cell>
          <cell r="J61">
            <v>558631</v>
          </cell>
          <cell r="K61">
            <v>275626</v>
          </cell>
          <cell r="L61">
            <v>283005</v>
          </cell>
          <cell r="M61">
            <v>9850</v>
          </cell>
          <cell r="N61">
            <v>5764</v>
          </cell>
          <cell r="O61">
            <v>4086</v>
          </cell>
          <cell r="P61">
            <v>80646</v>
          </cell>
          <cell r="Q61">
            <v>0</v>
          </cell>
          <cell r="R61">
            <v>9119</v>
          </cell>
          <cell r="S61">
            <v>62.34</v>
          </cell>
          <cell r="T61">
            <v>0</v>
          </cell>
          <cell r="U61">
            <v>0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107965</v>
          </cell>
          <cell r="E62">
            <v>0</v>
          </cell>
          <cell r="F62">
            <v>264680</v>
          </cell>
          <cell r="G62">
            <v>0</v>
          </cell>
          <cell r="H62">
            <v>135125</v>
          </cell>
          <cell r="I62">
            <v>129555</v>
          </cell>
          <cell r="J62">
            <v>259339</v>
          </cell>
          <cell r="K62">
            <v>131708</v>
          </cell>
          <cell r="L62">
            <v>127631</v>
          </cell>
          <cell r="M62">
            <v>5341</v>
          </cell>
          <cell r="N62">
            <v>3417</v>
          </cell>
          <cell r="O62">
            <v>1924</v>
          </cell>
          <cell r="P62">
            <v>33089</v>
          </cell>
          <cell r="Q62">
            <v>0</v>
          </cell>
          <cell r="R62">
            <v>620</v>
          </cell>
          <cell r="S62">
            <v>426.68</v>
          </cell>
          <cell r="T62">
            <v>0</v>
          </cell>
          <cell r="U62">
            <v>0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1063893</v>
          </cell>
          <cell r="E63">
            <v>0</v>
          </cell>
          <cell r="F63">
            <v>2412642</v>
          </cell>
          <cell r="G63">
            <v>0</v>
          </cell>
          <cell r="H63">
            <v>1189901</v>
          </cell>
          <cell r="I63">
            <v>1222741</v>
          </cell>
          <cell r="J63" t="str">
            <v>2,385,412</v>
          </cell>
          <cell r="K63" t="str">
            <v>1,175,632</v>
          </cell>
          <cell r="L63" t="str">
            <v>1,209,780</v>
          </cell>
          <cell r="M63">
            <v>27230</v>
          </cell>
          <cell r="N63">
            <v>14269</v>
          </cell>
          <cell r="O63">
            <v>12961</v>
          </cell>
          <cell r="P63">
            <v>417060</v>
          </cell>
          <cell r="Q63">
            <v>0</v>
          </cell>
          <cell r="R63">
            <v>2730.1595564105464</v>
          </cell>
          <cell r="S63">
            <v>883.7</v>
          </cell>
          <cell r="T63">
            <v>0</v>
          </cell>
          <cell r="U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38370</v>
          </cell>
          <cell r="E64">
            <v>0</v>
          </cell>
          <cell r="F64">
            <v>75511</v>
          </cell>
          <cell r="G64">
            <v>0</v>
          </cell>
          <cell r="H64">
            <v>36276</v>
          </cell>
          <cell r="I64">
            <v>39235</v>
          </cell>
          <cell r="J64" t="str">
            <v>74,791</v>
          </cell>
          <cell r="K64" t="str">
            <v>35,948</v>
          </cell>
          <cell r="L64" t="str">
            <v>38,843</v>
          </cell>
          <cell r="M64">
            <v>720</v>
          </cell>
          <cell r="N64">
            <v>328</v>
          </cell>
          <cell r="O64">
            <v>392</v>
          </cell>
          <cell r="P64">
            <v>15696</v>
          </cell>
          <cell r="Q64">
            <v>0</v>
          </cell>
          <cell r="R64">
            <v>10695.609065155808</v>
          </cell>
          <cell r="S64">
            <v>7.06</v>
          </cell>
          <cell r="T64">
            <v>0</v>
          </cell>
          <cell r="U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158423</v>
          </cell>
          <cell r="E65">
            <v>0</v>
          </cell>
          <cell r="F65">
            <v>343096</v>
          </cell>
          <cell r="G65">
            <v>0</v>
          </cell>
          <cell r="H65">
            <v>168441</v>
          </cell>
          <cell r="I65">
            <v>174655</v>
          </cell>
          <cell r="J65" t="str">
            <v>341,436</v>
          </cell>
          <cell r="K65" t="str">
            <v>167,888</v>
          </cell>
          <cell r="L65" t="str">
            <v>173,548</v>
          </cell>
          <cell r="M65">
            <v>1660</v>
          </cell>
          <cell r="N65">
            <v>553</v>
          </cell>
          <cell r="O65">
            <v>1107</v>
          </cell>
          <cell r="P65">
            <v>70449</v>
          </cell>
          <cell r="Q65">
            <v>0</v>
          </cell>
          <cell r="R65">
            <v>1883.5904474334338</v>
          </cell>
          <cell r="S65">
            <v>182.15</v>
          </cell>
          <cell r="T65">
            <v>0</v>
          </cell>
          <cell r="U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82301</v>
          </cell>
          <cell r="E66">
            <v>0</v>
          </cell>
          <cell r="F66">
            <v>166559</v>
          </cell>
          <cell r="G66">
            <v>0</v>
          </cell>
          <cell r="H66">
            <v>83331</v>
          </cell>
          <cell r="I66">
            <v>83228</v>
          </cell>
          <cell r="J66" t="str">
            <v>164,528</v>
          </cell>
          <cell r="K66" t="str">
            <v>82,241</v>
          </cell>
          <cell r="L66" t="str">
            <v>82,287</v>
          </cell>
          <cell r="M66">
            <v>2031</v>
          </cell>
          <cell r="N66">
            <v>1090</v>
          </cell>
          <cell r="O66">
            <v>941</v>
          </cell>
          <cell r="P66">
            <v>39578</v>
          </cell>
          <cell r="Q66">
            <v>0</v>
          </cell>
          <cell r="R66">
            <v>9616.5704387990754</v>
          </cell>
          <cell r="S66">
            <v>17.32</v>
          </cell>
          <cell r="T66">
            <v>0</v>
          </cell>
          <cell r="U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76256</v>
          </cell>
          <cell r="E67">
            <v>0</v>
          </cell>
          <cell r="F67">
            <v>145002</v>
          </cell>
          <cell r="G67">
            <v>0</v>
          </cell>
          <cell r="H67">
            <v>69630</v>
          </cell>
          <cell r="I67">
            <v>75372</v>
          </cell>
          <cell r="J67" t="str">
            <v>143,175</v>
          </cell>
          <cell r="K67" t="str">
            <v>68,799</v>
          </cell>
          <cell r="L67" t="str">
            <v>74,376</v>
          </cell>
          <cell r="M67">
            <v>1827</v>
          </cell>
          <cell r="N67">
            <v>831</v>
          </cell>
          <cell r="O67">
            <v>996</v>
          </cell>
          <cell r="P67">
            <v>34614</v>
          </cell>
          <cell r="Q67">
            <v>0</v>
          </cell>
          <cell r="R67">
            <v>8319.1049913941479</v>
          </cell>
          <cell r="S67">
            <v>17.43</v>
          </cell>
          <cell r="T67">
            <v>0</v>
          </cell>
          <cell r="U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190956</v>
          </cell>
          <cell r="E68">
            <v>0</v>
          </cell>
          <cell r="F68">
            <v>441642</v>
          </cell>
          <cell r="G68">
            <v>0</v>
          </cell>
          <cell r="H68">
            <v>219568</v>
          </cell>
          <cell r="I68">
            <v>222074</v>
          </cell>
          <cell r="J68" t="str">
            <v>437,008</v>
          </cell>
          <cell r="K68" t="str">
            <v>217,420</v>
          </cell>
          <cell r="L68" t="str">
            <v>219,588</v>
          </cell>
          <cell r="M68">
            <v>4634</v>
          </cell>
          <cell r="N68">
            <v>2148</v>
          </cell>
          <cell r="O68">
            <v>2486</v>
          </cell>
          <cell r="P68">
            <v>67236</v>
          </cell>
          <cell r="Q68">
            <v>0</v>
          </cell>
          <cell r="R68">
            <v>4698.8190233003515</v>
          </cell>
          <cell r="S68">
            <v>93.99</v>
          </cell>
          <cell r="T68">
            <v>0</v>
          </cell>
          <cell r="U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171239</v>
          </cell>
          <cell r="E69">
            <v>0</v>
          </cell>
          <cell r="F69">
            <v>418730</v>
          </cell>
          <cell r="G69">
            <v>0</v>
          </cell>
          <cell r="H69">
            <v>202364</v>
          </cell>
          <cell r="I69">
            <v>216366</v>
          </cell>
          <cell r="J69" t="str">
            <v>417,097</v>
          </cell>
          <cell r="K69" t="str">
            <v>201,689</v>
          </cell>
          <cell r="L69" t="str">
            <v>215,408</v>
          </cell>
          <cell r="M69">
            <v>1633</v>
          </cell>
          <cell r="N69">
            <v>675</v>
          </cell>
          <cell r="O69">
            <v>958</v>
          </cell>
          <cell r="P69">
            <v>69185</v>
          </cell>
          <cell r="Q69">
            <v>0</v>
          </cell>
          <cell r="R69">
            <v>5470.734256597857</v>
          </cell>
          <cell r="S69">
            <v>76.540000000000006</v>
          </cell>
          <cell r="T69">
            <v>0</v>
          </cell>
          <cell r="U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234950</v>
          </cell>
          <cell r="E70">
            <v>0</v>
          </cell>
          <cell r="F70">
            <v>554629</v>
          </cell>
          <cell r="G70">
            <v>0</v>
          </cell>
          <cell r="H70">
            <v>274017</v>
          </cell>
          <cell r="I70">
            <v>280612</v>
          </cell>
          <cell r="J70" t="str">
            <v>544,926</v>
          </cell>
          <cell r="K70" t="str">
            <v>268,498</v>
          </cell>
          <cell r="L70" t="str">
            <v>276,428</v>
          </cell>
          <cell r="M70">
            <v>9703</v>
          </cell>
          <cell r="N70">
            <v>5519</v>
          </cell>
          <cell r="O70">
            <v>4184</v>
          </cell>
          <cell r="P70">
            <v>84772</v>
          </cell>
          <cell r="Q70">
            <v>0</v>
          </cell>
          <cell r="R70">
            <v>8895.4129911788295</v>
          </cell>
          <cell r="S70">
            <v>62.35</v>
          </cell>
          <cell r="T70">
            <v>0</v>
          </cell>
          <cell r="U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111398</v>
          </cell>
          <cell r="E71">
            <v>0</v>
          </cell>
          <cell r="F71">
            <v>267473</v>
          </cell>
          <cell r="G71">
            <v>0</v>
          </cell>
          <cell r="H71">
            <v>136274</v>
          </cell>
          <cell r="I71">
            <v>131199</v>
          </cell>
          <cell r="J71" t="str">
            <v>262,451</v>
          </cell>
          <cell r="K71" t="str">
            <v>133,149</v>
          </cell>
          <cell r="L71" t="str">
            <v>129,302</v>
          </cell>
          <cell r="M71">
            <v>5022</v>
          </cell>
          <cell r="N71">
            <v>3125</v>
          </cell>
          <cell r="O71">
            <v>1897</v>
          </cell>
          <cell r="P71">
            <v>35530</v>
          </cell>
          <cell r="Q71">
            <v>0</v>
          </cell>
          <cell r="R71">
            <v>626.60591294569645</v>
          </cell>
          <cell r="S71">
            <v>426.86</v>
          </cell>
          <cell r="T71">
            <v>0</v>
          </cell>
          <cell r="U71">
            <v>0</v>
          </cell>
        </row>
      </sheetData>
      <sheetData sheetId="6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2487829</v>
          </cell>
          <cell r="E9">
            <v>208115</v>
          </cell>
          <cell r="F9">
            <v>289590</v>
          </cell>
          <cell r="G9">
            <v>326755</v>
          </cell>
          <cell r="H9">
            <v>342633</v>
          </cell>
          <cell r="I9">
            <v>438674</v>
          </cell>
          <cell r="J9">
            <v>419653</v>
          </cell>
          <cell r="K9">
            <v>253693</v>
          </cell>
          <cell r="L9">
            <v>148884</v>
          </cell>
          <cell r="M9">
            <v>53282</v>
          </cell>
          <cell r="N9">
            <v>6550</v>
          </cell>
          <cell r="O9">
            <v>329453</v>
          </cell>
          <cell r="P9">
            <v>1842254</v>
          </cell>
          <cell r="Q9">
            <v>316122</v>
          </cell>
          <cell r="R9">
            <v>13.242590226257512</v>
          </cell>
          <cell r="S9">
            <v>74.050668273422332</v>
          </cell>
          <cell r="T9">
            <v>12.70674150032016</v>
          </cell>
          <cell r="U9">
            <v>35.042670554657505</v>
          </cell>
          <cell r="V9">
            <v>17.883147492148204</v>
          </cell>
          <cell r="W9">
            <v>17.159523062509297</v>
          </cell>
          <cell r="X9">
            <v>525514</v>
          </cell>
          <cell r="Y9">
            <v>21.123397146668843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80928</v>
          </cell>
          <cell r="E10">
            <v>5675</v>
          </cell>
          <cell r="F10">
            <v>6191</v>
          </cell>
          <cell r="G10">
            <v>10839</v>
          </cell>
          <cell r="H10">
            <v>12345</v>
          </cell>
          <cell r="I10">
            <v>12208</v>
          </cell>
          <cell r="J10">
            <v>12976</v>
          </cell>
          <cell r="K10">
            <v>10324</v>
          </cell>
          <cell r="L10">
            <v>7286</v>
          </cell>
          <cell r="M10">
            <v>2650</v>
          </cell>
          <cell r="N10">
            <v>434</v>
          </cell>
          <cell r="O10">
            <v>8177</v>
          </cell>
          <cell r="P10">
            <v>57551</v>
          </cell>
          <cell r="Q10">
            <v>15200</v>
          </cell>
          <cell r="R10">
            <v>10.104043100039542</v>
          </cell>
          <cell r="S10">
            <v>71.113829576907875</v>
          </cell>
          <cell r="T10">
            <v>18.782127323052588</v>
          </cell>
          <cell r="U10">
            <v>40.619624333200115</v>
          </cell>
          <cell r="V10">
            <v>14.20826744974023</v>
          </cell>
          <cell r="W10">
            <v>26.411356883459884</v>
          </cell>
          <cell r="X10">
            <v>18155</v>
          </cell>
          <cell r="Y10">
            <v>22.433521154606563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349728</v>
          </cell>
          <cell r="E11">
            <v>30429</v>
          </cell>
          <cell r="F11">
            <v>32829</v>
          </cell>
          <cell r="G11">
            <v>42477</v>
          </cell>
          <cell r="H11">
            <v>52050</v>
          </cell>
          <cell r="I11">
            <v>55632</v>
          </cell>
          <cell r="J11">
            <v>59051</v>
          </cell>
          <cell r="K11">
            <v>42011</v>
          </cell>
          <cell r="L11">
            <v>25576</v>
          </cell>
          <cell r="M11">
            <v>8610</v>
          </cell>
          <cell r="N11">
            <v>1063</v>
          </cell>
          <cell r="O11">
            <v>44509</v>
          </cell>
          <cell r="P11">
            <v>251708</v>
          </cell>
          <cell r="Q11">
            <v>53511</v>
          </cell>
          <cell r="R11">
            <v>12.726747643883247</v>
          </cell>
          <cell r="S11">
            <v>71.972504346234786</v>
          </cell>
          <cell r="T11">
            <v>15.300748009881964</v>
          </cell>
          <cell r="U11">
            <v>38.941948607116181</v>
          </cell>
          <cell r="V11">
            <v>17.682791170721629</v>
          </cell>
          <cell r="W11">
            <v>21.259157436394553</v>
          </cell>
          <cell r="X11">
            <v>71481</v>
          </cell>
          <cell r="Y11">
            <v>20.439026900905848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206028</v>
          </cell>
          <cell r="E12">
            <v>11818</v>
          </cell>
          <cell r="F12">
            <v>18334</v>
          </cell>
          <cell r="G12">
            <v>28066</v>
          </cell>
          <cell r="H12">
            <v>26563</v>
          </cell>
          <cell r="I12">
            <v>33094</v>
          </cell>
          <cell r="J12">
            <v>40490</v>
          </cell>
          <cell r="K12">
            <v>27309</v>
          </cell>
          <cell r="L12">
            <v>15155</v>
          </cell>
          <cell r="M12">
            <v>4601</v>
          </cell>
          <cell r="N12">
            <v>598</v>
          </cell>
          <cell r="O12">
            <v>18753</v>
          </cell>
          <cell r="P12">
            <v>155412</v>
          </cell>
          <cell r="Q12">
            <v>31863</v>
          </cell>
          <cell r="R12">
            <v>9.1021608713378761</v>
          </cell>
          <cell r="S12">
            <v>75.432465490127555</v>
          </cell>
          <cell r="T12">
            <v>15.465373638534569</v>
          </cell>
          <cell r="U12">
            <v>32.568913597405604</v>
          </cell>
          <cell r="V12">
            <v>12.066635781020771</v>
          </cell>
          <cell r="W12">
            <v>20.502277816384833</v>
          </cell>
          <cell r="X12">
            <v>44220</v>
          </cell>
          <cell r="Y12">
            <v>21.463102102626827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160852</v>
          </cell>
          <cell r="E13">
            <v>9509</v>
          </cell>
          <cell r="F13">
            <v>13465</v>
          </cell>
          <cell r="G13">
            <v>21085</v>
          </cell>
          <cell r="H13">
            <v>22466</v>
          </cell>
          <cell r="I13">
            <v>24856</v>
          </cell>
          <cell r="J13">
            <v>28037</v>
          </cell>
          <cell r="K13">
            <v>21588</v>
          </cell>
          <cell r="L13">
            <v>13924</v>
          </cell>
          <cell r="M13">
            <v>5278</v>
          </cell>
          <cell r="N13">
            <v>644</v>
          </cell>
          <cell r="O13">
            <v>14793</v>
          </cell>
          <cell r="P13">
            <v>116733</v>
          </cell>
          <cell r="Q13">
            <v>29326</v>
          </cell>
          <cell r="R13">
            <v>9.1966528237137251</v>
          </cell>
          <cell r="S13">
            <v>72.571680799741372</v>
          </cell>
          <cell r="T13">
            <v>18.231666376544897</v>
          </cell>
          <cell r="U13">
            <v>37.794796672748923</v>
          </cell>
          <cell r="V13">
            <v>12.672509059134947</v>
          </cell>
          <cell r="W13">
            <v>25.122287613613974</v>
          </cell>
          <cell r="X13">
            <v>34543</v>
          </cell>
          <cell r="Y13">
            <v>21.475020515753613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443119</v>
          </cell>
          <cell r="E14">
            <v>41134</v>
          </cell>
          <cell r="F14">
            <v>55253</v>
          </cell>
          <cell r="G14">
            <v>58379</v>
          </cell>
          <cell r="H14">
            <v>62642</v>
          </cell>
          <cell r="I14">
            <v>82794</v>
          </cell>
          <cell r="J14">
            <v>70911</v>
          </cell>
          <cell r="K14">
            <v>39706</v>
          </cell>
          <cell r="L14">
            <v>23509</v>
          </cell>
          <cell r="M14">
            <v>7862</v>
          </cell>
          <cell r="N14">
            <v>929</v>
          </cell>
          <cell r="O14">
            <v>64851</v>
          </cell>
          <cell r="P14">
            <v>329139</v>
          </cell>
          <cell r="Q14">
            <v>49129</v>
          </cell>
          <cell r="R14">
            <v>14.635120588374681</v>
          </cell>
          <cell r="S14">
            <v>74.277789939045718</v>
          </cell>
          <cell r="T14">
            <v>11.087089472579601</v>
          </cell>
          <cell r="U14">
            <v>34.629746095114832</v>
          </cell>
          <cell r="V14">
            <v>19.703225688842707</v>
          </cell>
          <cell r="W14">
            <v>14.926520406272124</v>
          </cell>
          <cell r="X14">
            <v>94086</v>
          </cell>
          <cell r="Y14">
            <v>21.232671133487845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451786</v>
          </cell>
          <cell r="E15">
            <v>36056</v>
          </cell>
          <cell r="F15">
            <v>66608</v>
          </cell>
          <cell r="G15">
            <v>57910</v>
          </cell>
          <cell r="H15">
            <v>52203</v>
          </cell>
          <cell r="I15">
            <v>87041</v>
          </cell>
          <cell r="J15">
            <v>73361</v>
          </cell>
          <cell r="K15">
            <v>41640</v>
          </cell>
          <cell r="L15">
            <v>25439</v>
          </cell>
          <cell r="M15">
            <v>10264</v>
          </cell>
          <cell r="N15">
            <v>1264</v>
          </cell>
          <cell r="O15">
            <v>64525</v>
          </cell>
          <cell r="P15">
            <v>332665</v>
          </cell>
          <cell r="Q15">
            <v>54596</v>
          </cell>
          <cell r="R15">
            <v>14.282204406511049</v>
          </cell>
          <cell r="S15">
            <v>73.633313117272337</v>
          </cell>
          <cell r="T15">
            <v>12.084482476216616</v>
          </cell>
          <cell r="U15">
            <v>35.808095230938029</v>
          </cell>
          <cell r="V15">
            <v>19.396389761471749</v>
          </cell>
          <cell r="W15">
            <v>16.411705469466281</v>
          </cell>
          <cell r="X15">
            <v>88840</v>
          </cell>
          <cell r="Y15">
            <v>19.664177287476814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602641</v>
          </cell>
          <cell r="E16">
            <v>52874</v>
          </cell>
          <cell r="F16">
            <v>75495</v>
          </cell>
          <cell r="G16">
            <v>84844</v>
          </cell>
          <cell r="H16">
            <v>84439</v>
          </cell>
          <cell r="I16">
            <v>109231</v>
          </cell>
          <cell r="J16">
            <v>103236</v>
          </cell>
          <cell r="K16">
            <v>53799</v>
          </cell>
          <cell r="L16">
            <v>27654</v>
          </cell>
          <cell r="M16">
            <v>9932</v>
          </cell>
          <cell r="N16">
            <v>1137</v>
          </cell>
          <cell r="O16">
            <v>83716</v>
          </cell>
          <cell r="P16">
            <v>458654</v>
          </cell>
          <cell r="Q16">
            <v>60271</v>
          </cell>
          <cell r="R16">
            <v>13.891520822512907</v>
          </cell>
          <cell r="S16">
            <v>76.10733421722054</v>
          </cell>
          <cell r="T16">
            <v>10.00114496026656</v>
          </cell>
          <cell r="U16">
            <v>31.393381503268259</v>
          </cell>
          <cell r="V16">
            <v>18.25253895093033</v>
          </cell>
          <cell r="W16">
            <v>13.140842552337928</v>
          </cell>
          <cell r="X16">
            <v>134647</v>
          </cell>
          <cell r="Y16">
            <v>22.342821016160531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192747</v>
          </cell>
          <cell r="E17">
            <v>20620</v>
          </cell>
          <cell r="F17">
            <v>21415</v>
          </cell>
          <cell r="G17">
            <v>23155</v>
          </cell>
          <cell r="H17">
            <v>29925</v>
          </cell>
          <cell r="I17">
            <v>33818</v>
          </cell>
          <cell r="J17">
            <v>31591</v>
          </cell>
          <cell r="K17">
            <v>17316</v>
          </cell>
          <cell r="L17">
            <v>10341</v>
          </cell>
          <cell r="M17">
            <v>4085</v>
          </cell>
          <cell r="N17">
            <v>481</v>
          </cell>
          <cell r="O17">
            <v>30129</v>
          </cell>
          <cell r="P17">
            <v>140392</v>
          </cell>
          <cell r="Q17">
            <v>22226</v>
          </cell>
          <cell r="R17">
            <v>15.63137169450108</v>
          </cell>
          <cell r="S17">
            <v>72.837450128925482</v>
          </cell>
          <cell r="T17">
            <v>11.531178176573436</v>
          </cell>
          <cell r="U17">
            <v>37.292010940794349</v>
          </cell>
          <cell r="V17">
            <v>21.460624537010656</v>
          </cell>
          <cell r="W17">
            <v>15.831386403783693</v>
          </cell>
          <cell r="X17">
            <v>39542</v>
          </cell>
          <cell r="Y17">
            <v>20.514975589762745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2484557</v>
          </cell>
          <cell r="E18">
            <v>207036</v>
          </cell>
          <cell r="F18">
            <v>274127</v>
          </cell>
          <cell r="G18">
            <v>329927</v>
          </cell>
          <cell r="H18">
            <v>333768</v>
          </cell>
          <cell r="I18">
            <v>431822</v>
          </cell>
          <cell r="J18">
            <v>422215</v>
          </cell>
          <cell r="K18">
            <v>270182</v>
          </cell>
          <cell r="L18">
            <v>150535</v>
          </cell>
          <cell r="M18">
            <v>57934</v>
          </cell>
          <cell r="N18">
            <v>7011</v>
          </cell>
          <cell r="O18">
            <v>321085</v>
          </cell>
          <cell r="P18">
            <v>1834571</v>
          </cell>
          <cell r="Q18">
            <v>328901</v>
          </cell>
          <cell r="R18">
            <v>12.92322937247968</v>
          </cell>
          <cell r="S18">
            <v>73.83895801142819</v>
          </cell>
          <cell r="T18">
            <v>13.237812616092123</v>
          </cell>
          <cell r="U18">
            <v>35.429863439463503</v>
          </cell>
          <cell r="V18">
            <v>17.501911891117867</v>
          </cell>
          <cell r="W18">
            <v>17.927951548345636</v>
          </cell>
          <cell r="X18">
            <v>517234</v>
          </cell>
          <cell r="Y18">
            <v>20.817956682016149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79712</v>
          </cell>
          <cell r="E19">
            <v>5623</v>
          </cell>
          <cell r="F19">
            <v>5845</v>
          </cell>
          <cell r="G19">
            <v>10983</v>
          </cell>
          <cell r="H19">
            <v>11727</v>
          </cell>
          <cell r="I19">
            <v>11998</v>
          </cell>
          <cell r="J19">
            <v>12480</v>
          </cell>
          <cell r="K19">
            <v>10493</v>
          </cell>
          <cell r="L19">
            <v>7263</v>
          </cell>
          <cell r="M19">
            <v>2834</v>
          </cell>
          <cell r="N19">
            <v>466</v>
          </cell>
          <cell r="O19">
            <v>7967</v>
          </cell>
          <cell r="P19">
            <v>56402</v>
          </cell>
          <cell r="Q19">
            <v>15343</v>
          </cell>
          <cell r="R19">
            <v>9.9947310317141707</v>
          </cell>
          <cell r="S19">
            <v>70.757226013649131</v>
          </cell>
          <cell r="T19">
            <v>19.248042954636695</v>
          </cell>
          <cell r="U19">
            <v>41.328321690720188</v>
          </cell>
          <cell r="V19">
            <v>14.12538562462324</v>
          </cell>
          <cell r="W19">
            <v>27.202936066096946</v>
          </cell>
          <cell r="X19">
            <v>17668</v>
          </cell>
          <cell r="Y19">
            <v>22.164793255720593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351352</v>
          </cell>
          <cell r="E20">
            <v>30389</v>
          </cell>
          <cell r="F20">
            <v>31381</v>
          </cell>
          <cell r="G20">
            <v>43072</v>
          </cell>
          <cell r="H20">
            <v>50865</v>
          </cell>
          <cell r="I20">
            <v>55707</v>
          </cell>
          <cell r="J20">
            <v>58876</v>
          </cell>
          <cell r="K20">
            <v>44587</v>
          </cell>
          <cell r="L20">
            <v>25917</v>
          </cell>
          <cell r="M20">
            <v>9441</v>
          </cell>
          <cell r="N20">
            <v>1117</v>
          </cell>
          <cell r="O20">
            <v>43903</v>
          </cell>
          <cell r="P20">
            <v>251682</v>
          </cell>
          <cell r="Q20">
            <v>55767</v>
          </cell>
          <cell r="R20">
            <v>12.49544616225324</v>
          </cell>
          <cell r="S20">
            <v>71.632436986270179</v>
          </cell>
          <cell r="T20">
            <v>15.87211685147658</v>
          </cell>
          <cell r="U20">
            <v>39.601560699613003</v>
          </cell>
          <cell r="V20">
            <v>17.44383785888542</v>
          </cell>
          <cell r="W20">
            <v>22.157722840727583</v>
          </cell>
          <cell r="X20">
            <v>70089</v>
          </cell>
          <cell r="Y20">
            <v>19.948370864546096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199507</v>
          </cell>
          <cell r="E21">
            <v>11057</v>
          </cell>
          <cell r="F21">
            <v>16471</v>
          </cell>
          <cell r="G21">
            <v>27001</v>
          </cell>
          <cell r="H21">
            <v>24429</v>
          </cell>
          <cell r="I21">
            <v>31213</v>
          </cell>
          <cell r="J21">
            <v>39822</v>
          </cell>
          <cell r="K21">
            <v>28539</v>
          </cell>
          <cell r="L21">
            <v>15273</v>
          </cell>
          <cell r="M21">
            <v>5061</v>
          </cell>
          <cell r="N21">
            <v>641</v>
          </cell>
          <cell r="O21">
            <v>17211</v>
          </cell>
          <cell r="P21">
            <v>149258</v>
          </cell>
          <cell r="Q21">
            <v>33038</v>
          </cell>
          <cell r="R21">
            <v>8.6267649756650151</v>
          </cell>
          <cell r="S21">
            <v>74.813415068142973</v>
          </cell>
          <cell r="T21">
            <v>16.559819956192012</v>
          </cell>
          <cell r="U21">
            <v>33.665867156199333</v>
          </cell>
          <cell r="V21">
            <v>11.531040212249929</v>
          </cell>
          <cell r="W21">
            <v>22.134826943949403</v>
          </cell>
          <cell r="X21">
            <v>41411</v>
          </cell>
          <cell r="Y21">
            <v>20.756665179667884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156433</v>
          </cell>
          <cell r="E22">
            <v>8791</v>
          </cell>
          <cell r="F22">
            <v>12353</v>
          </cell>
          <cell r="G22">
            <v>20679</v>
          </cell>
          <cell r="H22">
            <v>20931</v>
          </cell>
          <cell r="I22">
            <v>24016</v>
          </cell>
          <cell r="J22">
            <v>27199</v>
          </cell>
          <cell r="K22">
            <v>22257</v>
          </cell>
          <cell r="L22">
            <v>13897</v>
          </cell>
          <cell r="M22">
            <v>5633</v>
          </cell>
          <cell r="N22">
            <v>677</v>
          </cell>
          <cell r="O22">
            <v>13695</v>
          </cell>
          <cell r="P22">
            <v>112764</v>
          </cell>
          <cell r="Q22">
            <v>29974</v>
          </cell>
          <cell r="R22">
            <v>8.7545466749343177</v>
          </cell>
          <cell r="S22">
            <v>72.084534593084584</v>
          </cell>
          <cell r="T22">
            <v>19.160918731981102</v>
          </cell>
          <cell r="U22">
            <v>38.726011847752829</v>
          </cell>
          <cell r="V22">
            <v>12.144833457486431</v>
          </cell>
          <cell r="W22">
            <v>26.581178390266398</v>
          </cell>
          <cell r="X22">
            <v>32696</v>
          </cell>
          <cell r="Y22">
            <v>20.900960794717228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440383</v>
          </cell>
          <cell r="E23">
            <v>39791</v>
          </cell>
          <cell r="F23">
            <v>52457</v>
          </cell>
          <cell r="G23">
            <v>59214</v>
          </cell>
          <cell r="H23">
            <v>59678</v>
          </cell>
          <cell r="I23">
            <v>81233</v>
          </cell>
          <cell r="J23">
            <v>72369</v>
          </cell>
          <cell r="K23">
            <v>42317</v>
          </cell>
          <cell r="L23">
            <v>23786</v>
          </cell>
          <cell r="M23">
            <v>8575</v>
          </cell>
          <cell r="N23">
            <v>963</v>
          </cell>
          <cell r="O23">
            <v>61842</v>
          </cell>
          <cell r="P23">
            <v>327385</v>
          </cell>
          <cell r="Q23">
            <v>51156</v>
          </cell>
          <cell r="R23">
            <v>14.042776401450555</v>
          </cell>
          <cell r="S23">
            <v>74.340971381729076</v>
          </cell>
          <cell r="T23">
            <v>11.616252216820358</v>
          </cell>
          <cell r="U23">
            <v>34.515325992333189</v>
          </cell>
          <cell r="V23">
            <v>18.88968645478565</v>
          </cell>
          <cell r="W23">
            <v>15.625639537547537</v>
          </cell>
          <cell r="X23">
            <v>92671</v>
          </cell>
          <cell r="Y23">
            <v>21.043273695851113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447011</v>
          </cell>
          <cell r="E24">
            <v>34988</v>
          </cell>
          <cell r="F24">
            <v>63034</v>
          </cell>
          <cell r="G24">
            <v>58496</v>
          </cell>
          <cell r="H24">
            <v>49662</v>
          </cell>
          <cell r="I24">
            <v>85194</v>
          </cell>
          <cell r="J24">
            <v>73460</v>
          </cell>
          <cell r="K24">
            <v>44252</v>
          </cell>
          <cell r="L24">
            <v>25546</v>
          </cell>
          <cell r="M24">
            <v>10991</v>
          </cell>
          <cell r="N24">
            <v>1388</v>
          </cell>
          <cell r="O24">
            <v>61596</v>
          </cell>
          <cell r="P24">
            <v>328984</v>
          </cell>
          <cell r="Q24">
            <v>56431</v>
          </cell>
          <cell r="R24">
            <v>13.779526678314404</v>
          </cell>
          <cell r="S24">
            <v>73.596399193755857</v>
          </cell>
          <cell r="T24">
            <v>12.624074127929738</v>
          </cell>
          <cell r="U24">
            <v>35.876212824939813</v>
          </cell>
          <cell r="V24">
            <v>18.723098995695839</v>
          </cell>
          <cell r="W24">
            <v>17.153113829243978</v>
          </cell>
          <cell r="X24">
            <v>87276</v>
          </cell>
          <cell r="Y24">
            <v>19.524351749733228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591891</v>
          </cell>
          <cell r="E25">
            <v>50967</v>
          </cell>
          <cell r="F25">
            <v>70238</v>
          </cell>
          <cell r="G25">
            <v>84333</v>
          </cell>
          <cell r="H25">
            <v>79781</v>
          </cell>
          <cell r="I25">
            <v>105530</v>
          </cell>
          <cell r="J25">
            <v>103365</v>
          </cell>
          <cell r="K25">
            <v>57549</v>
          </cell>
          <cell r="L25">
            <v>28043</v>
          </cell>
          <cell r="M25">
            <v>10856</v>
          </cell>
          <cell r="N25">
            <v>1229</v>
          </cell>
          <cell r="O25">
            <v>79409</v>
          </cell>
          <cell r="P25">
            <v>449505</v>
          </cell>
          <cell r="Q25">
            <v>62977</v>
          </cell>
          <cell r="R25">
            <v>13.416152636211734</v>
          </cell>
          <cell r="S25">
            <v>75.943881559273592</v>
          </cell>
          <cell r="T25">
            <v>10.639965804514683</v>
          </cell>
          <cell r="U25">
            <v>31.676177128174324</v>
          </cell>
          <cell r="V25">
            <v>17.665876909044393</v>
          </cell>
          <cell r="W25">
            <v>14.010300219129931</v>
          </cell>
          <cell r="X25">
            <v>129865</v>
          </cell>
          <cell r="Y25">
            <v>21.940695161778098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218268</v>
          </cell>
          <cell r="E26">
            <v>25430</v>
          </cell>
          <cell r="F26">
            <v>22348</v>
          </cell>
          <cell r="G26">
            <v>26149</v>
          </cell>
          <cell r="H26">
            <v>36695</v>
          </cell>
          <cell r="I26">
            <v>36931</v>
          </cell>
          <cell r="J26">
            <v>34644</v>
          </cell>
          <cell r="K26">
            <v>20188</v>
          </cell>
          <cell r="L26">
            <v>10810</v>
          </cell>
          <cell r="M26">
            <v>4543</v>
          </cell>
          <cell r="N26">
            <v>530</v>
          </cell>
          <cell r="O26">
            <v>35462</v>
          </cell>
          <cell r="P26">
            <v>158591</v>
          </cell>
          <cell r="Q26">
            <v>24215</v>
          </cell>
          <cell r="R26">
            <v>16.246999102021366</v>
          </cell>
          <cell r="S26">
            <v>72.658841424304072</v>
          </cell>
          <cell r="T26">
            <v>11.094159473674566</v>
          </cell>
          <cell r="U26">
            <v>37.629499782459284</v>
          </cell>
          <cell r="V26">
            <v>22.36066359377266</v>
          </cell>
          <cell r="W26">
            <v>15.268836188686622</v>
          </cell>
          <cell r="X26">
            <v>45558</v>
          </cell>
          <cell r="Y26">
            <v>20.872505360382647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2475231</v>
          </cell>
          <cell r="E27">
            <v>201043</v>
          </cell>
          <cell r="F27">
            <v>261756</v>
          </cell>
          <cell r="G27">
            <v>332212</v>
          </cell>
          <cell r="H27">
            <v>324015</v>
          </cell>
          <cell r="I27">
            <v>421146</v>
          </cell>
          <cell r="J27">
            <v>424677</v>
          </cell>
          <cell r="K27">
            <v>282918</v>
          </cell>
          <cell r="L27">
            <v>157294</v>
          </cell>
          <cell r="M27">
            <v>62457</v>
          </cell>
          <cell r="N27">
            <v>7713</v>
          </cell>
          <cell r="O27">
            <v>314017</v>
          </cell>
          <cell r="P27">
            <v>1813755</v>
          </cell>
          <cell r="Q27">
            <v>347459</v>
          </cell>
          <cell r="R27">
            <v>12.686371494216095</v>
          </cell>
          <cell r="S27">
            <v>73.276191191852405</v>
          </cell>
          <cell r="T27">
            <v>14.037437313931509</v>
          </cell>
          <cell r="U27">
            <v>36.469975272294221</v>
          </cell>
          <cell r="V27">
            <v>17.313088041108088</v>
          </cell>
          <cell r="W27">
            <v>19.156887231186133</v>
          </cell>
          <cell r="X27">
            <v>507114</v>
          </cell>
          <cell r="Y27">
            <v>20.487542374832895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78986</v>
          </cell>
          <cell r="E28">
            <v>5684</v>
          </cell>
          <cell r="F28">
            <v>5713</v>
          </cell>
          <cell r="G28">
            <v>11079</v>
          </cell>
          <cell r="H28">
            <v>11444</v>
          </cell>
          <cell r="I28">
            <v>11676</v>
          </cell>
          <cell r="J28">
            <v>12221</v>
          </cell>
          <cell r="K28">
            <v>10372</v>
          </cell>
          <cell r="L28">
            <v>7353</v>
          </cell>
          <cell r="M28">
            <v>2937</v>
          </cell>
          <cell r="N28">
            <v>507</v>
          </cell>
          <cell r="O28">
            <v>8092</v>
          </cell>
          <cell r="P28">
            <v>55363</v>
          </cell>
          <cell r="Q28">
            <v>15531</v>
          </cell>
          <cell r="R28">
            <v>10.244853518345023</v>
          </cell>
          <cell r="S28">
            <v>70.092168232344974</v>
          </cell>
          <cell r="T28">
            <v>19.662978249310004</v>
          </cell>
          <cell r="U28">
            <v>42.669291765258386</v>
          </cell>
          <cell r="V28">
            <v>14.616259957011</v>
          </cell>
          <cell r="W28">
            <v>28.053031808247386</v>
          </cell>
          <cell r="X28">
            <v>17252</v>
          </cell>
          <cell r="Y28">
            <v>21.841845390322337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349379</v>
          </cell>
          <cell r="E29">
            <v>29152</v>
          </cell>
          <cell r="F29">
            <v>30251</v>
          </cell>
          <cell r="G29">
            <v>43198</v>
          </cell>
          <cell r="H29">
            <v>48686</v>
          </cell>
          <cell r="I29">
            <v>54834</v>
          </cell>
          <cell r="J29">
            <v>58432</v>
          </cell>
          <cell r="K29">
            <v>46198</v>
          </cell>
          <cell r="L29">
            <v>27104</v>
          </cell>
          <cell r="M29">
            <v>10266</v>
          </cell>
          <cell r="N29">
            <v>1258</v>
          </cell>
          <cell r="O29">
            <v>42638</v>
          </cell>
          <cell r="P29">
            <v>247848</v>
          </cell>
          <cell r="Q29">
            <v>58893</v>
          </cell>
          <cell r="R29">
            <v>12.20393898889172</v>
          </cell>
          <cell r="S29">
            <v>70.939581371519182</v>
          </cell>
          <cell r="T29">
            <v>16.8564796395891</v>
          </cell>
          <cell r="U29">
            <v>40.965026952002844</v>
          </cell>
          <cell r="V29">
            <v>17.203285884897195</v>
          </cell>
          <cell r="W29">
            <v>23.761741067105646</v>
          </cell>
          <cell r="X29">
            <v>68181</v>
          </cell>
          <cell r="Y29">
            <v>19.51491074163015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191992</v>
          </cell>
          <cell r="E30">
            <v>10094</v>
          </cell>
          <cell r="F30">
            <v>14834</v>
          </cell>
          <cell r="G30">
            <v>25957</v>
          </cell>
          <cell r="H30">
            <v>22318</v>
          </cell>
          <cell r="I30">
            <v>28882</v>
          </cell>
          <cell r="J30">
            <v>38710</v>
          </cell>
          <cell r="K30">
            <v>29121</v>
          </cell>
          <cell r="L30">
            <v>15904</v>
          </cell>
          <cell r="M30">
            <v>5477</v>
          </cell>
          <cell r="N30">
            <v>695</v>
          </cell>
          <cell r="O30">
            <v>15809</v>
          </cell>
          <cell r="P30">
            <v>141425</v>
          </cell>
          <cell r="Q30">
            <v>34758</v>
          </cell>
          <cell r="R30">
            <v>8.2341972582190923</v>
          </cell>
          <cell r="S30">
            <v>73.661923413475563</v>
          </cell>
          <cell r="T30">
            <v>18.103879328305347</v>
          </cell>
          <cell r="U30">
            <v>35.755347357256497</v>
          </cell>
          <cell r="V30">
            <v>11.178363089977021</v>
          </cell>
          <cell r="W30">
            <v>24.576984267279478</v>
          </cell>
          <cell r="X30">
            <v>38454</v>
          </cell>
          <cell r="Y30">
            <v>20.028959539980832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152845</v>
          </cell>
          <cell r="E31">
            <v>8146</v>
          </cell>
          <cell r="F31">
            <v>11504</v>
          </cell>
          <cell r="G31">
            <v>20564</v>
          </cell>
          <cell r="H31">
            <v>19392</v>
          </cell>
          <cell r="I31">
            <v>22980</v>
          </cell>
          <cell r="J31">
            <v>26579</v>
          </cell>
          <cell r="K31">
            <v>22641</v>
          </cell>
          <cell r="L31">
            <v>14271</v>
          </cell>
          <cell r="M31">
            <v>6016</v>
          </cell>
          <cell r="N31">
            <v>752</v>
          </cell>
          <cell r="O31">
            <v>12875</v>
          </cell>
          <cell r="P31">
            <v>108838</v>
          </cell>
          <cell r="Q31">
            <v>31132</v>
          </cell>
          <cell r="R31">
            <v>8.4235663580751741</v>
          </cell>
          <cell r="S31">
            <v>71.20808662370375</v>
          </cell>
          <cell r="T31">
            <v>20.368347018221073</v>
          </cell>
          <cell r="U31">
            <v>40.433488303717454</v>
          </cell>
          <cell r="V31">
            <v>11.829508076223377</v>
          </cell>
          <cell r="W31">
            <v>28.603980227494073</v>
          </cell>
          <cell r="X31">
            <v>31188</v>
          </cell>
          <cell r="Y31">
            <v>20.404985442768819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441375</v>
          </cell>
          <cell r="E32">
            <v>38234</v>
          </cell>
          <cell r="F32">
            <v>50177</v>
          </cell>
          <cell r="G32">
            <v>60746</v>
          </cell>
          <cell r="H32">
            <v>58154</v>
          </cell>
          <cell r="I32">
            <v>79759</v>
          </cell>
          <cell r="J32">
            <v>74037</v>
          </cell>
          <cell r="K32">
            <v>44839</v>
          </cell>
          <cell r="L32">
            <v>25055</v>
          </cell>
          <cell r="M32">
            <v>9301</v>
          </cell>
          <cell r="N32">
            <v>1073</v>
          </cell>
          <cell r="O32">
            <v>59993</v>
          </cell>
          <cell r="P32">
            <v>327125</v>
          </cell>
          <cell r="Q32">
            <v>54257</v>
          </cell>
          <cell r="R32">
            <v>13.592296799773434</v>
          </cell>
          <cell r="S32">
            <v>74.114981591617095</v>
          </cell>
          <cell r="T32">
            <v>12.29272160860946</v>
          </cell>
          <cell r="U32">
            <v>34.925487199082923</v>
          </cell>
          <cell r="V32">
            <v>18.339472678639666</v>
          </cell>
          <cell r="W32">
            <v>16.586014520443257</v>
          </cell>
          <cell r="X32">
            <v>92276</v>
          </cell>
          <cell r="Y32">
            <v>20.906485414896629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439211</v>
          </cell>
          <cell r="E33">
            <v>33093</v>
          </cell>
          <cell r="F33">
            <v>59870</v>
          </cell>
          <cell r="G33">
            <v>58191</v>
          </cell>
          <cell r="H33">
            <v>47276</v>
          </cell>
          <cell r="I33">
            <v>81712</v>
          </cell>
          <cell r="J33">
            <v>73473</v>
          </cell>
          <cell r="K33">
            <v>45956</v>
          </cell>
          <cell r="L33">
            <v>26429</v>
          </cell>
          <cell r="M33">
            <v>11725</v>
          </cell>
          <cell r="N33">
            <v>1486</v>
          </cell>
          <cell r="O33">
            <v>59156</v>
          </cell>
          <cell r="P33">
            <v>321150</v>
          </cell>
          <cell r="Q33">
            <v>58905</v>
          </cell>
          <cell r="R33">
            <v>13.468697277618274</v>
          </cell>
          <cell r="S33">
            <v>73.119753375940036</v>
          </cell>
          <cell r="T33">
            <v>13.411549346441687</v>
          </cell>
          <cell r="U33">
            <v>36.761949244901132</v>
          </cell>
          <cell r="V33">
            <v>18.420052934765685</v>
          </cell>
          <cell r="W33">
            <v>18.34189631013545</v>
          </cell>
          <cell r="X33">
            <v>84793</v>
          </cell>
          <cell r="Y33">
            <v>19.305755092654785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578068</v>
          </cell>
          <cell r="E34">
            <v>47426</v>
          </cell>
          <cell r="F34">
            <v>66056</v>
          </cell>
          <cell r="G34">
            <v>83007</v>
          </cell>
          <cell r="H34">
            <v>74245</v>
          </cell>
          <cell r="I34">
            <v>100952</v>
          </cell>
          <cell r="J34">
            <v>103297</v>
          </cell>
          <cell r="K34">
            <v>60559</v>
          </cell>
          <cell r="L34">
            <v>29453</v>
          </cell>
          <cell r="M34">
            <v>11746</v>
          </cell>
          <cell r="N34">
            <v>1327</v>
          </cell>
          <cell r="O34">
            <v>75196</v>
          </cell>
          <cell r="P34">
            <v>435839</v>
          </cell>
          <cell r="Q34">
            <v>67033</v>
          </cell>
          <cell r="R34">
            <v>13.00815820976079</v>
          </cell>
          <cell r="S34">
            <v>75.395801186019639</v>
          </cell>
          <cell r="T34">
            <v>11.596040604219573</v>
          </cell>
          <cell r="U34">
            <v>32.633380674974021</v>
          </cell>
          <cell r="V34">
            <v>17.253159997154913</v>
          </cell>
          <cell r="W34">
            <v>15.380220677819104</v>
          </cell>
          <cell r="X34">
            <v>124107</v>
          </cell>
          <cell r="Y34">
            <v>21.469273511074821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243375</v>
          </cell>
          <cell r="E35">
            <v>29214</v>
          </cell>
          <cell r="F35">
            <v>23351</v>
          </cell>
          <cell r="G35">
            <v>29470</v>
          </cell>
          <cell r="H35">
            <v>42500</v>
          </cell>
          <cell r="I35">
            <v>40351</v>
          </cell>
          <cell r="J35">
            <v>37928</v>
          </cell>
          <cell r="K35">
            <v>23232</v>
          </cell>
          <cell r="L35">
            <v>11725</v>
          </cell>
          <cell r="M35">
            <v>4989</v>
          </cell>
          <cell r="N35">
            <v>615</v>
          </cell>
          <cell r="O35">
            <v>40258</v>
          </cell>
          <cell r="P35">
            <v>176167</v>
          </cell>
          <cell r="Q35">
            <v>26950</v>
          </cell>
          <cell r="R35">
            <v>16.541551104262968</v>
          </cell>
          <cell r="S35">
            <v>72.385002568053409</v>
          </cell>
          <cell r="T35">
            <v>11.073446327683616</v>
          </cell>
          <cell r="U35">
            <v>38.150164332707035</v>
          </cell>
          <cell r="V35">
            <v>22.852180033718007</v>
          </cell>
          <cell r="W35">
            <v>15.297984298989029</v>
          </cell>
          <cell r="X35">
            <v>50863</v>
          </cell>
          <cell r="Y35">
            <v>20.899024139702107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2461769</v>
          </cell>
          <cell r="E36">
            <v>194953</v>
          </cell>
          <cell r="F36">
            <v>249672</v>
          </cell>
          <cell r="G36">
            <v>330845</v>
          </cell>
          <cell r="H36">
            <v>317978</v>
          </cell>
          <cell r="I36">
            <v>404270</v>
          </cell>
          <cell r="J36">
            <v>431143</v>
          </cell>
          <cell r="K36">
            <v>292750</v>
          </cell>
          <cell r="L36">
            <v>164586</v>
          </cell>
          <cell r="M36">
            <v>67069</v>
          </cell>
          <cell r="N36">
            <v>8503</v>
          </cell>
          <cell r="O36">
            <v>304316</v>
          </cell>
          <cell r="P36">
            <v>1794519</v>
          </cell>
          <cell r="Q36">
            <v>362934</v>
          </cell>
          <cell r="R36">
            <v>12.361679751430781</v>
          </cell>
          <cell r="S36">
            <v>72.895507255148644</v>
          </cell>
          <cell r="T36">
            <v>14.742812993420584</v>
          </cell>
          <cell r="U36">
            <v>37.182665661383353</v>
          </cell>
          <cell r="V36">
            <v>16.958081803536214</v>
          </cell>
          <cell r="W36">
            <v>20.224583857847144</v>
          </cell>
          <cell r="X36">
            <v>498896</v>
          </cell>
          <cell r="Y36">
            <v>20.265751985665592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79401</v>
          </cell>
          <cell r="E37">
            <v>5744</v>
          </cell>
          <cell r="F37">
            <v>5583</v>
          </cell>
          <cell r="G37">
            <v>11670</v>
          </cell>
          <cell r="H37">
            <v>11653</v>
          </cell>
          <cell r="I37">
            <v>11368</v>
          </cell>
          <cell r="J37">
            <v>12107</v>
          </cell>
          <cell r="K37">
            <v>10215</v>
          </cell>
          <cell r="L37">
            <v>7464</v>
          </cell>
          <cell r="M37">
            <v>3055</v>
          </cell>
          <cell r="N37">
            <v>542</v>
          </cell>
          <cell r="O37">
            <v>8091</v>
          </cell>
          <cell r="P37">
            <v>55744</v>
          </cell>
          <cell r="Q37">
            <v>15566</v>
          </cell>
          <cell r="R37">
            <v>10.190047984282312</v>
          </cell>
          <cell r="S37">
            <v>70.205664916058993</v>
          </cell>
          <cell r="T37">
            <v>19.604287099658695</v>
          </cell>
          <cell r="U37">
            <v>42.438648105625717</v>
          </cell>
          <cell r="V37">
            <v>14.514566590126291</v>
          </cell>
          <cell r="W37">
            <v>27.924081515499427</v>
          </cell>
          <cell r="X37">
            <v>17903</v>
          </cell>
          <cell r="Y37">
            <v>22.547574967569677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351291</v>
          </cell>
          <cell r="E38">
            <v>28571</v>
          </cell>
          <cell r="F38">
            <v>29313</v>
          </cell>
          <cell r="G38">
            <v>43532</v>
          </cell>
          <cell r="H38">
            <v>48399</v>
          </cell>
          <cell r="I38">
            <v>53666</v>
          </cell>
          <cell r="J38">
            <v>59146</v>
          </cell>
          <cell r="K38">
            <v>47617</v>
          </cell>
          <cell r="L38">
            <v>28551</v>
          </cell>
          <cell r="M38">
            <v>11097</v>
          </cell>
          <cell r="N38">
            <v>1399</v>
          </cell>
          <cell r="O38">
            <v>41836</v>
          </cell>
          <cell r="P38">
            <v>247799</v>
          </cell>
          <cell r="Q38">
            <v>61656</v>
          </cell>
          <cell r="R38">
            <v>11.909214867446078</v>
          </cell>
          <cell r="S38">
            <v>70.539524212120426</v>
          </cell>
          <cell r="T38">
            <v>17.551260920433485</v>
          </cell>
          <cell r="U38">
            <v>41.764494610551296</v>
          </cell>
          <cell r="V38">
            <v>16.883038268919567</v>
          </cell>
          <cell r="W38">
            <v>24.881456341631726</v>
          </cell>
          <cell r="X38">
            <v>68058</v>
          </cell>
          <cell r="Y38">
            <v>19.373681648547787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184372</v>
          </cell>
          <cell r="E39">
            <v>9287</v>
          </cell>
          <cell r="F39">
            <v>13294</v>
          </cell>
          <cell r="G39">
            <v>24698</v>
          </cell>
          <cell r="H39">
            <v>20686</v>
          </cell>
          <cell r="I39">
            <v>26316</v>
          </cell>
          <cell r="J39">
            <v>37819</v>
          </cell>
          <cell r="K39">
            <v>29113</v>
          </cell>
          <cell r="L39">
            <v>16513</v>
          </cell>
          <cell r="M39">
            <v>5877</v>
          </cell>
          <cell r="N39">
            <v>769</v>
          </cell>
          <cell r="O39">
            <v>14489</v>
          </cell>
          <cell r="P39">
            <v>134062</v>
          </cell>
          <cell r="Q39">
            <v>35821</v>
          </cell>
          <cell r="R39">
            <v>7.8585685462000736</v>
          </cell>
          <cell r="S39">
            <v>72.71277634347949</v>
          </cell>
          <cell r="T39">
            <v>19.428655110320438</v>
          </cell>
          <cell r="U39">
            <v>37.527412689651058</v>
          </cell>
          <cell r="V39">
            <v>10.807685996031687</v>
          </cell>
          <cell r="W39">
            <v>26.719726693619371</v>
          </cell>
          <cell r="X39">
            <v>35933</v>
          </cell>
          <cell r="Y39">
            <v>19.489401861454017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150501</v>
          </cell>
          <cell r="E40">
            <v>7520</v>
          </cell>
          <cell r="F40">
            <v>10849</v>
          </cell>
          <cell r="G40">
            <v>20423</v>
          </cell>
          <cell r="H40">
            <v>18483</v>
          </cell>
          <cell r="I40">
            <v>21908</v>
          </cell>
          <cell r="J40">
            <v>26357</v>
          </cell>
          <cell r="K40">
            <v>22849</v>
          </cell>
          <cell r="L40">
            <v>14833</v>
          </cell>
          <cell r="M40">
            <v>6410</v>
          </cell>
          <cell r="N40">
            <v>869</v>
          </cell>
          <cell r="O40">
            <v>11984</v>
          </cell>
          <cell r="P40">
            <v>106359</v>
          </cell>
          <cell r="Q40">
            <v>32158</v>
          </cell>
          <cell r="R40">
            <v>7.9627377891176803</v>
          </cell>
          <cell r="S40">
            <v>70.669962325831719</v>
          </cell>
          <cell r="T40">
            <v>21.367299885050599</v>
          </cell>
          <cell r="U40">
            <v>41.502834738950163</v>
          </cell>
          <cell r="V40">
            <v>11.267499694431125</v>
          </cell>
          <cell r="W40">
            <v>30.235335044519037</v>
          </cell>
          <cell r="X40">
            <v>30376</v>
          </cell>
          <cell r="Y40">
            <v>20.183254596314974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439489</v>
          </cell>
          <cell r="E41">
            <v>36774</v>
          </cell>
          <cell r="F41">
            <v>48006</v>
          </cell>
          <cell r="G41">
            <v>60735</v>
          </cell>
          <cell r="H41">
            <v>57192</v>
          </cell>
          <cell r="I41">
            <v>76298</v>
          </cell>
          <cell r="J41">
            <v>75980</v>
          </cell>
          <cell r="K41">
            <v>46874</v>
          </cell>
          <cell r="L41">
            <v>26241</v>
          </cell>
          <cell r="M41">
            <v>10171</v>
          </cell>
          <cell r="N41">
            <v>1218</v>
          </cell>
          <cell r="O41">
            <v>57669</v>
          </cell>
          <cell r="P41">
            <v>324926</v>
          </cell>
          <cell r="Q41">
            <v>56894</v>
          </cell>
          <cell r="R41">
            <v>13.121830125441136</v>
          </cell>
          <cell r="S41">
            <v>73.932680908964727</v>
          </cell>
          <cell r="T41">
            <v>12.945488965594132</v>
          </cell>
          <cell r="U41">
            <v>35.258181862947254</v>
          </cell>
          <cell r="V41">
            <v>17.748348854816172</v>
          </cell>
          <cell r="W41">
            <v>17.509833008131082</v>
          </cell>
          <cell r="X41">
            <v>91342</v>
          </cell>
          <cell r="Y41">
            <v>20.783682868058133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432759</v>
          </cell>
          <cell r="E42">
            <v>31851</v>
          </cell>
          <cell r="F42">
            <v>56785</v>
          </cell>
          <cell r="G42">
            <v>57599</v>
          </cell>
          <cell r="H42">
            <v>45823</v>
          </cell>
          <cell r="I42">
            <v>77586</v>
          </cell>
          <cell r="J42">
            <v>74581</v>
          </cell>
          <cell r="K42">
            <v>47295</v>
          </cell>
          <cell r="L42">
            <v>27265</v>
          </cell>
          <cell r="M42">
            <v>12431</v>
          </cell>
          <cell r="N42">
            <v>1543</v>
          </cell>
          <cell r="O42">
            <v>56845</v>
          </cell>
          <cell r="P42">
            <v>314825</v>
          </cell>
          <cell r="Q42">
            <v>61089</v>
          </cell>
          <cell r="R42">
            <v>13.135486494792714</v>
          </cell>
          <cell r="S42">
            <v>72.748342611014451</v>
          </cell>
          <cell r="T42">
            <v>14.116170894192843</v>
          </cell>
          <cell r="U42">
            <v>37.460176288414203</v>
          </cell>
          <cell r="V42">
            <v>18.056062892082902</v>
          </cell>
          <cell r="W42">
            <v>19.404113396331297</v>
          </cell>
          <cell r="X42">
            <v>82703</v>
          </cell>
          <cell r="Y42">
            <v>19.110636636095379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573413</v>
          </cell>
          <cell r="E43">
            <v>45262</v>
          </cell>
          <cell r="F43">
            <v>62415</v>
          </cell>
          <cell r="G43">
            <v>82364</v>
          </cell>
          <cell r="H43">
            <v>72346</v>
          </cell>
          <cell r="I43">
            <v>96358</v>
          </cell>
          <cell r="J43">
            <v>105563</v>
          </cell>
          <cell r="K43">
            <v>63772</v>
          </cell>
          <cell r="L43">
            <v>31240</v>
          </cell>
          <cell r="M43">
            <v>12610</v>
          </cell>
          <cell r="N43">
            <v>1483</v>
          </cell>
          <cell r="O43">
            <v>71955</v>
          </cell>
          <cell r="P43">
            <v>430475</v>
          </cell>
          <cell r="Q43">
            <v>70983</v>
          </cell>
          <cell r="R43">
            <v>12.548547033290141</v>
          </cell>
          <cell r="S43">
            <v>75.072417262950083</v>
          </cell>
          <cell r="T43">
            <v>12.379035703759769</v>
          </cell>
          <cell r="U43">
            <v>33.204715721005869</v>
          </cell>
          <cell r="V43">
            <v>16.715256402810848</v>
          </cell>
          <cell r="W43">
            <v>16.489459318195017</v>
          </cell>
          <cell r="X43">
            <v>121761</v>
          </cell>
          <cell r="Y43">
            <v>21.234433122374273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250543</v>
          </cell>
          <cell r="E44">
            <v>29944</v>
          </cell>
          <cell r="F44">
            <v>23427</v>
          </cell>
          <cell r="G44">
            <v>29824</v>
          </cell>
          <cell r="H44">
            <v>43396</v>
          </cell>
          <cell r="I44">
            <v>40770</v>
          </cell>
          <cell r="J44">
            <v>39590</v>
          </cell>
          <cell r="K44">
            <v>25015</v>
          </cell>
          <cell r="L44">
            <v>12479</v>
          </cell>
          <cell r="M44">
            <v>5418</v>
          </cell>
          <cell r="N44">
            <v>680</v>
          </cell>
          <cell r="O44">
            <v>41447</v>
          </cell>
          <cell r="P44">
            <v>180329</v>
          </cell>
          <cell r="Q44">
            <v>28767</v>
          </cell>
          <cell r="R44">
            <v>16.542868888773583</v>
          </cell>
          <cell r="S44">
            <v>71.975269714180797</v>
          </cell>
          <cell r="T44">
            <v>11.481861397045618</v>
          </cell>
          <cell r="U44">
            <v>38.936610306717171</v>
          </cell>
          <cell r="V44">
            <v>22.984101281546508</v>
          </cell>
          <cell r="W44">
            <v>15.952509025170661</v>
          </cell>
          <cell r="X44">
            <v>50820</v>
          </cell>
          <cell r="Y44">
            <v>20.283943275206251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2438031</v>
          </cell>
          <cell r="E45">
            <v>188312</v>
          </cell>
          <cell r="F45">
            <v>237198</v>
          </cell>
          <cell r="G45">
            <v>323641</v>
          </cell>
          <cell r="H45">
            <v>305986</v>
          </cell>
          <cell r="I45">
            <v>393387</v>
          </cell>
          <cell r="J45">
            <v>428249</v>
          </cell>
          <cell r="K45">
            <v>308797</v>
          </cell>
          <cell r="L45">
            <v>170112</v>
          </cell>
          <cell r="M45">
            <v>73058</v>
          </cell>
          <cell r="N45">
            <v>9291</v>
          </cell>
          <cell r="O45">
            <v>294899</v>
          </cell>
          <cell r="P45">
            <v>1763855</v>
          </cell>
          <cell r="Q45">
            <v>379277</v>
          </cell>
          <cell r="R45">
            <v>12.09578549247323</v>
          </cell>
          <cell r="S45">
            <v>72.347521421999971</v>
          </cell>
          <cell r="T45">
            <v>15.556693085526804</v>
          </cell>
          <cell r="U45">
            <v>38.221735913666372</v>
          </cell>
          <cell r="V45">
            <v>16.719004680089917</v>
          </cell>
          <cell r="W45">
            <v>21.502731233576455</v>
          </cell>
          <cell r="X45">
            <v>490926</v>
          </cell>
          <cell r="Y45">
            <v>20.136167259563148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77421</v>
          </cell>
          <cell r="E46">
            <v>5514</v>
          </cell>
          <cell r="F46">
            <v>5200</v>
          </cell>
          <cell r="G46">
            <v>11595</v>
          </cell>
          <cell r="H46">
            <v>11164</v>
          </cell>
          <cell r="I46">
            <v>10993</v>
          </cell>
          <cell r="J46">
            <v>11580</v>
          </cell>
          <cell r="K46">
            <v>10177</v>
          </cell>
          <cell r="L46">
            <v>7394</v>
          </cell>
          <cell r="M46">
            <v>3236</v>
          </cell>
          <cell r="N46">
            <v>568</v>
          </cell>
          <cell r="O46">
            <v>7790</v>
          </cell>
          <cell r="P46">
            <v>54034</v>
          </cell>
          <cell r="Q46">
            <v>15597</v>
          </cell>
          <cell r="R46">
            <v>10.061869518606063</v>
          </cell>
          <cell r="S46">
            <v>69.792433577453153</v>
          </cell>
          <cell r="T46">
            <v>20.145696903940792</v>
          </cell>
          <cell r="U46">
            <v>43.282007624828815</v>
          </cell>
          <cell r="V46">
            <v>14.416848650849465</v>
          </cell>
          <cell r="W46">
            <v>28.865158973979348</v>
          </cell>
          <cell r="X46">
            <v>17498</v>
          </cell>
          <cell r="Y46">
            <v>22.601103059893308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345469</v>
          </cell>
          <cell r="E47">
            <v>27103</v>
          </cell>
          <cell r="F47">
            <v>27792</v>
          </cell>
          <cell r="G47">
            <v>42229</v>
          </cell>
          <cell r="H47">
            <v>45899</v>
          </cell>
          <cell r="I47">
            <v>52318</v>
          </cell>
          <cell r="J47">
            <v>57845</v>
          </cell>
          <cell r="K47">
            <v>49203</v>
          </cell>
          <cell r="L47">
            <v>29426</v>
          </cell>
          <cell r="M47">
            <v>12118</v>
          </cell>
          <cell r="N47">
            <v>1536</v>
          </cell>
          <cell r="O47">
            <v>40014</v>
          </cell>
          <cell r="P47">
            <v>241441</v>
          </cell>
          <cell r="Q47">
            <v>64014</v>
          </cell>
          <cell r="R47">
            <v>11.582515363172961</v>
          </cell>
          <cell r="S47">
            <v>69.887891532959543</v>
          </cell>
          <cell r="T47">
            <v>18.529593103867494</v>
          </cell>
          <cell r="U47">
            <v>43.086302657792174</v>
          </cell>
          <cell r="V47">
            <v>16.572992987934938</v>
          </cell>
          <cell r="W47">
            <v>26.513309669857232</v>
          </cell>
          <cell r="X47">
            <v>66205</v>
          </cell>
          <cell r="Y47">
            <v>19.163803409278401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175277</v>
          </cell>
          <cell r="E48">
            <v>8325</v>
          </cell>
          <cell r="F48">
            <v>11980</v>
          </cell>
          <cell r="G48">
            <v>22699</v>
          </cell>
          <cell r="H48">
            <v>18696</v>
          </cell>
          <cell r="I48">
            <v>24174</v>
          </cell>
          <cell r="J48">
            <v>35623</v>
          </cell>
          <cell r="K48">
            <v>29800</v>
          </cell>
          <cell r="L48">
            <v>16737</v>
          </cell>
          <cell r="M48">
            <v>6409</v>
          </cell>
          <cell r="N48">
            <v>834</v>
          </cell>
          <cell r="O48">
            <v>13167</v>
          </cell>
          <cell r="P48">
            <v>125358</v>
          </cell>
          <cell r="Q48">
            <v>36752</v>
          </cell>
          <cell r="R48">
            <v>7.5121094039719987</v>
          </cell>
          <cell r="S48">
            <v>71.519937013983579</v>
          </cell>
          <cell r="T48">
            <v>20.967953582044423</v>
          </cell>
          <cell r="U48">
            <v>39.821152220041796</v>
          </cell>
          <cell r="V48">
            <v>10.503517924663763</v>
          </cell>
          <cell r="W48">
            <v>29.317634295378035</v>
          </cell>
          <cell r="X48">
            <v>33251</v>
          </cell>
          <cell r="Y48">
            <v>18.97054376786458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148113</v>
          </cell>
          <cell r="E49">
            <v>7278</v>
          </cell>
          <cell r="F49">
            <v>10051</v>
          </cell>
          <cell r="G49">
            <v>20120</v>
          </cell>
          <cell r="H49">
            <v>17826</v>
          </cell>
          <cell r="I49">
            <v>21080</v>
          </cell>
          <cell r="J49">
            <v>25522</v>
          </cell>
          <cell r="K49">
            <v>23352</v>
          </cell>
          <cell r="L49">
            <v>15009</v>
          </cell>
          <cell r="M49">
            <v>6927</v>
          </cell>
          <cell r="N49">
            <v>948</v>
          </cell>
          <cell r="O49">
            <v>11528</v>
          </cell>
          <cell r="P49">
            <v>103598</v>
          </cell>
          <cell r="Q49">
            <v>32987</v>
          </cell>
          <cell r="R49">
            <v>7.7832465752499775</v>
          </cell>
          <cell r="S49">
            <v>69.945244509259823</v>
          </cell>
          <cell r="T49">
            <v>22.271508915490202</v>
          </cell>
          <cell r="U49">
            <v>42.968976235062456</v>
          </cell>
          <cell r="V49">
            <v>11.127627946485454</v>
          </cell>
          <cell r="W49">
            <v>31.841348288576999</v>
          </cell>
          <cell r="X49">
            <v>29964</v>
          </cell>
          <cell r="Y49">
            <v>20.230499686050514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437710</v>
          </cell>
          <cell r="E50">
            <v>35406</v>
          </cell>
          <cell r="F50">
            <v>45511</v>
          </cell>
          <cell r="G50">
            <v>60440</v>
          </cell>
          <cell r="H50">
            <v>55130</v>
          </cell>
          <cell r="I50">
            <v>74201</v>
          </cell>
          <cell r="J50">
            <v>76941</v>
          </cell>
          <cell r="K50">
            <v>50142</v>
          </cell>
          <cell r="L50">
            <v>27362</v>
          </cell>
          <cell r="M50">
            <v>11267</v>
          </cell>
          <cell r="N50">
            <v>1310</v>
          </cell>
          <cell r="O50">
            <v>55503</v>
          </cell>
          <cell r="P50">
            <v>322087</v>
          </cell>
          <cell r="Q50">
            <v>60120</v>
          </cell>
          <cell r="R50">
            <v>12.68031344954422</v>
          </cell>
          <cell r="S50">
            <v>73.584565123026664</v>
          </cell>
          <cell r="T50">
            <v>13.735121427429121</v>
          </cell>
          <cell r="U50">
            <v>35.898064808576564</v>
          </cell>
          <cell r="V50">
            <v>17.232300589592253</v>
          </cell>
          <cell r="W50">
            <v>18.665764218984311</v>
          </cell>
          <cell r="X50">
            <v>91129</v>
          </cell>
          <cell r="Y50">
            <v>20.819492357953898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428614</v>
          </cell>
          <cell r="E51">
            <v>30996</v>
          </cell>
          <cell r="F51">
            <v>54133</v>
          </cell>
          <cell r="G51">
            <v>56337</v>
          </cell>
          <cell r="H51">
            <v>44290</v>
          </cell>
          <cell r="I51">
            <v>75160</v>
          </cell>
          <cell r="J51">
            <v>74918</v>
          </cell>
          <cell r="K51">
            <v>49733</v>
          </cell>
          <cell r="L51">
            <v>28013</v>
          </cell>
          <cell r="M51">
            <v>13281</v>
          </cell>
          <cell r="N51">
            <v>1753</v>
          </cell>
          <cell r="O51">
            <v>55396</v>
          </cell>
          <cell r="P51">
            <v>309744</v>
          </cell>
          <cell r="Q51">
            <v>63474</v>
          </cell>
          <cell r="R51">
            <v>12.924449504682533</v>
          </cell>
          <cell r="S51">
            <v>72.266421535460807</v>
          </cell>
          <cell r="T51">
            <v>14.809128959856654</v>
          </cell>
          <cell r="U51">
            <v>38.376853143240872</v>
          </cell>
          <cell r="V51">
            <v>17.884446510666873</v>
          </cell>
          <cell r="W51">
            <v>20.492406632573999</v>
          </cell>
          <cell r="X51">
            <v>81706</v>
          </cell>
          <cell r="Y51">
            <v>19.062839757917381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568887</v>
          </cell>
          <cell r="E52">
            <v>43368</v>
          </cell>
          <cell r="F52">
            <v>58954</v>
          </cell>
          <cell r="G52">
            <v>80698</v>
          </cell>
          <cell r="H52">
            <v>69897</v>
          </cell>
          <cell r="I52">
            <v>93197</v>
          </cell>
          <cell r="J52">
            <v>105326</v>
          </cell>
          <cell r="K52">
            <v>68957</v>
          </cell>
          <cell r="L52">
            <v>32974</v>
          </cell>
          <cell r="M52">
            <v>13904</v>
          </cell>
          <cell r="N52">
            <v>1612</v>
          </cell>
          <cell r="O52">
            <v>69272</v>
          </cell>
          <cell r="P52">
            <v>423840</v>
          </cell>
          <cell r="Q52">
            <v>75775</v>
          </cell>
          <cell r="R52">
            <v>12.176759180645718</v>
          </cell>
          <cell r="S52">
            <v>74.503372374478587</v>
          </cell>
          <cell r="T52">
            <v>13.319868444875697</v>
          </cell>
          <cell r="U52">
            <v>34.222112117780298</v>
          </cell>
          <cell r="V52">
            <v>16.3439033597584</v>
          </cell>
          <cell r="W52">
            <v>17.878208758021895</v>
          </cell>
          <cell r="X52">
            <v>120295</v>
          </cell>
          <cell r="Y52">
            <v>21.145675679001279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256540</v>
          </cell>
          <cell r="E53">
            <v>30322</v>
          </cell>
          <cell r="F53">
            <v>23577</v>
          </cell>
          <cell r="G53">
            <v>29523</v>
          </cell>
          <cell r="H53">
            <v>43084</v>
          </cell>
          <cell r="I53">
            <v>42264</v>
          </cell>
          <cell r="J53">
            <v>40494</v>
          </cell>
          <cell r="K53">
            <v>27433</v>
          </cell>
          <cell r="L53">
            <v>13197</v>
          </cell>
          <cell r="M53">
            <v>5916</v>
          </cell>
          <cell r="N53">
            <v>730</v>
          </cell>
          <cell r="O53">
            <v>42229</v>
          </cell>
          <cell r="P53">
            <v>183753</v>
          </cell>
          <cell r="Q53">
            <v>30558</v>
          </cell>
          <cell r="R53">
            <v>16.460980743743665</v>
          </cell>
          <cell r="S53">
            <v>71.627426522179789</v>
          </cell>
          <cell r="T53">
            <v>11.911592734076558</v>
          </cell>
          <cell r="U53">
            <v>39.611326073587918</v>
          </cell>
          <cell r="V53">
            <v>22.981393501058488</v>
          </cell>
          <cell r="W53">
            <v>16.62993257252943</v>
          </cell>
          <cell r="X53">
            <v>50878</v>
          </cell>
          <cell r="Y53">
            <v>19.832384813284477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2418346</v>
          </cell>
          <cell r="E54">
            <v>178226</v>
          </cell>
          <cell r="F54">
            <v>225898</v>
          </cell>
          <cell r="G54">
            <v>321534</v>
          </cell>
          <cell r="H54">
            <v>294310</v>
          </cell>
          <cell r="I54">
            <v>383839</v>
          </cell>
          <cell r="J54">
            <v>425479</v>
          </cell>
          <cell r="K54">
            <v>325957</v>
          </cell>
          <cell r="L54">
            <v>175276</v>
          </cell>
          <cell r="M54">
            <v>77665</v>
          </cell>
          <cell r="N54">
            <v>10162</v>
          </cell>
          <cell r="O54">
            <v>284858</v>
          </cell>
          <cell r="P54">
            <v>1732994</v>
          </cell>
          <cell r="Q54">
            <v>400494</v>
          </cell>
          <cell r="R54">
            <v>11.779042370281175</v>
          </cell>
          <cell r="S54">
            <v>71.660300056319485</v>
          </cell>
          <cell r="T54">
            <v>16.56065757339934</v>
          </cell>
          <cell r="U54">
            <v>39.547280602240974</v>
          </cell>
          <cell r="V54">
            <v>16.437333308713129</v>
          </cell>
          <cell r="W54">
            <v>23.109947293527849</v>
          </cell>
          <cell r="X54">
            <v>483649</v>
          </cell>
          <cell r="Y54">
            <v>19.99916471836536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76547</v>
          </cell>
          <cell r="E55">
            <v>5142</v>
          </cell>
          <cell r="F55">
            <v>5089</v>
          </cell>
          <cell r="G55">
            <v>11864</v>
          </cell>
          <cell r="H55">
            <v>10755</v>
          </cell>
          <cell r="I55">
            <v>10766</v>
          </cell>
          <cell r="J55">
            <v>11325</v>
          </cell>
          <cell r="K55">
            <v>10227</v>
          </cell>
          <cell r="L55">
            <v>7375</v>
          </cell>
          <cell r="M55">
            <v>3413</v>
          </cell>
          <cell r="N55">
            <v>591</v>
          </cell>
          <cell r="O55">
            <v>7458</v>
          </cell>
          <cell r="P55">
            <v>53161</v>
          </cell>
          <cell r="Q55">
            <v>15928</v>
          </cell>
          <cell r="R55">
            <v>9.7430336917188143</v>
          </cell>
          <cell r="S55">
            <v>69.448835356055767</v>
          </cell>
          <cell r="T55">
            <v>20.808130952225429</v>
          </cell>
          <cell r="U55">
            <v>43.990895581347232</v>
          </cell>
          <cell r="V55">
            <v>14.029081469498317</v>
          </cell>
          <cell r="W55">
            <v>29.961814111848913</v>
          </cell>
          <cell r="X55">
            <v>17718</v>
          </cell>
          <cell r="Y55">
            <v>23.146563549192003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341920</v>
          </cell>
          <cell r="E56">
            <v>25193</v>
          </cell>
          <cell r="F56">
            <v>26566</v>
          </cell>
          <cell r="G56">
            <v>41684</v>
          </cell>
          <cell r="H56">
            <v>43821</v>
          </cell>
          <cell r="I56">
            <v>51410</v>
          </cell>
          <cell r="J56">
            <v>56998</v>
          </cell>
          <cell r="K56">
            <v>51418</v>
          </cell>
          <cell r="L56">
            <v>30211</v>
          </cell>
          <cell r="M56">
            <v>13013</v>
          </cell>
          <cell r="N56">
            <v>1606</v>
          </cell>
          <cell r="O56">
            <v>38100</v>
          </cell>
          <cell r="P56">
            <v>236381</v>
          </cell>
          <cell r="Q56">
            <v>67439</v>
          </cell>
          <cell r="R56">
            <v>11.142957416939634</v>
          </cell>
          <cell r="S56">
            <v>69.133423022929335</v>
          </cell>
          <cell r="T56">
            <v>19.723619560131027</v>
          </cell>
          <cell r="U56">
            <v>44.647835485931608</v>
          </cell>
          <cell r="V56">
            <v>16.118046712722258</v>
          </cell>
          <cell r="W56">
            <v>28.529788773209354</v>
          </cell>
          <cell r="X56">
            <v>65015</v>
          </cell>
          <cell r="Y56">
            <v>19.01468179691156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170700</v>
          </cell>
          <cell r="E57">
            <v>7564</v>
          </cell>
          <cell r="F57">
            <v>10862</v>
          </cell>
          <cell r="G57">
            <v>21673</v>
          </cell>
          <cell r="H57">
            <v>17443</v>
          </cell>
          <cell r="I57">
            <v>22825</v>
          </cell>
          <cell r="J57">
            <v>34321</v>
          </cell>
          <cell r="K57">
            <v>31085</v>
          </cell>
          <cell r="L57">
            <v>17173</v>
          </cell>
          <cell r="M57">
            <v>6896</v>
          </cell>
          <cell r="N57">
            <v>858</v>
          </cell>
          <cell r="O57">
            <v>12221</v>
          </cell>
          <cell r="P57">
            <v>119892</v>
          </cell>
          <cell r="Q57">
            <v>38587</v>
          </cell>
          <cell r="R57">
            <v>7.1593438781487997</v>
          </cell>
          <cell r="S57">
            <v>70.235500878734626</v>
          </cell>
          <cell r="T57">
            <v>22.605155243116577</v>
          </cell>
          <cell r="U57">
            <v>42.378140326293661</v>
          </cell>
          <cell r="V57">
            <v>10.193340673272612</v>
          </cell>
          <cell r="W57">
            <v>32.184799653021052</v>
          </cell>
          <cell r="X57">
            <v>31594</v>
          </cell>
          <cell r="Y57">
            <v>18.508494434680724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146632</v>
          </cell>
          <cell r="E58">
            <v>6821</v>
          </cell>
          <cell r="F58">
            <v>9419</v>
          </cell>
          <cell r="G58">
            <v>20457</v>
          </cell>
          <cell r="H58">
            <v>17178</v>
          </cell>
          <cell r="I58">
            <v>20403</v>
          </cell>
          <cell r="J58">
            <v>24967</v>
          </cell>
          <cell r="K58">
            <v>23994</v>
          </cell>
          <cell r="L58">
            <v>15135</v>
          </cell>
          <cell r="M58">
            <v>7232</v>
          </cell>
          <cell r="N58">
            <v>1026</v>
          </cell>
          <cell r="O58">
            <v>10953</v>
          </cell>
          <cell r="P58">
            <v>101492</v>
          </cell>
          <cell r="Q58">
            <v>34187</v>
          </cell>
          <cell r="R58">
            <v>7.4697201156637032</v>
          </cell>
          <cell r="S58">
            <v>69.215450924764028</v>
          </cell>
          <cell r="T58">
            <v>23.31482895957226</v>
          </cell>
          <cell r="U58">
            <v>44.476411933945535</v>
          </cell>
          <cell r="V58">
            <v>10.791983604619084</v>
          </cell>
          <cell r="W58">
            <v>33.684428329326451</v>
          </cell>
          <cell r="X58">
            <v>30058</v>
          </cell>
          <cell r="Y58">
            <v>20.498936112171968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440263</v>
          </cell>
          <cell r="E59">
            <v>34031</v>
          </cell>
          <cell r="F59">
            <v>43304</v>
          </cell>
          <cell r="G59">
            <v>62136</v>
          </cell>
          <cell r="H59">
            <v>54010</v>
          </cell>
          <cell r="I59">
            <v>72657</v>
          </cell>
          <cell r="J59">
            <v>78202</v>
          </cell>
          <cell r="K59">
            <v>53923</v>
          </cell>
          <cell r="L59">
            <v>28316</v>
          </cell>
          <cell r="M59">
            <v>12187</v>
          </cell>
          <cell r="N59">
            <v>1497</v>
          </cell>
          <cell r="O59">
            <v>53973</v>
          </cell>
          <cell r="P59">
            <v>322236</v>
          </cell>
          <cell r="Q59">
            <v>64054</v>
          </cell>
          <cell r="R59">
            <v>12.259263213124882</v>
          </cell>
          <cell r="S59">
            <v>73.191705866720568</v>
          </cell>
          <cell r="T59">
            <v>14.549030920154543</v>
          </cell>
          <cell r="U59">
            <v>36.627502824017185</v>
          </cell>
          <cell r="V59">
            <v>16.749525192715897</v>
          </cell>
          <cell r="W59">
            <v>19.877977631301285</v>
          </cell>
          <cell r="X59">
            <v>92567</v>
          </cell>
          <cell r="Y59">
            <v>21.025387098166323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424314</v>
          </cell>
          <cell r="E60">
            <v>29784</v>
          </cell>
          <cell r="F60">
            <v>51495</v>
          </cell>
          <cell r="G60">
            <v>55403</v>
          </cell>
          <cell r="H60">
            <v>42826</v>
          </cell>
          <cell r="I60">
            <v>72866</v>
          </cell>
          <cell r="J60">
            <v>75151</v>
          </cell>
          <cell r="K60">
            <v>52132</v>
          </cell>
          <cell r="L60">
            <v>28773</v>
          </cell>
          <cell r="M60">
            <v>13943</v>
          </cell>
          <cell r="N60">
            <v>1941</v>
          </cell>
          <cell r="O60">
            <v>54128</v>
          </cell>
          <cell r="P60">
            <v>303622</v>
          </cell>
          <cell r="Q60">
            <v>66564</v>
          </cell>
          <cell r="R60">
            <v>12.756590638065207</v>
          </cell>
          <cell r="S60">
            <v>71.555970342717885</v>
          </cell>
          <cell r="T60">
            <v>15.687439019216901</v>
          </cell>
          <cell r="U60">
            <v>39.750742699804363</v>
          </cell>
          <cell r="V60">
            <v>17.827430159869838</v>
          </cell>
          <cell r="W60">
            <v>21.923312539934525</v>
          </cell>
          <cell r="X60">
            <v>80021</v>
          </cell>
          <cell r="Y60">
            <v>18.858911089429057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558631</v>
          </cell>
          <cell r="E61">
            <v>40273</v>
          </cell>
          <cell r="F61">
            <v>55240</v>
          </cell>
          <cell r="G61">
            <v>79273</v>
          </cell>
          <cell r="H61">
            <v>66579</v>
          </cell>
          <cell r="I61">
            <v>89441</v>
          </cell>
          <cell r="J61">
            <v>103664</v>
          </cell>
          <cell r="K61">
            <v>73333</v>
          </cell>
          <cell r="L61">
            <v>34305</v>
          </cell>
          <cell r="M61">
            <v>14706</v>
          </cell>
          <cell r="N61">
            <v>1817</v>
          </cell>
          <cell r="O61">
            <v>65918</v>
          </cell>
          <cell r="P61">
            <v>412067</v>
          </cell>
          <cell r="Q61">
            <v>80646</v>
          </cell>
          <cell r="R61">
            <v>11.79991801385888</v>
          </cell>
          <cell r="S61">
            <v>73.763718805436866</v>
          </cell>
          <cell r="T61">
            <v>14.436363180704257</v>
          </cell>
          <cell r="U61">
            <v>35.568002290889588</v>
          </cell>
          <cell r="V61">
            <v>15.9969131233513</v>
          </cell>
          <cell r="W61">
            <v>19.57108916753829</v>
          </cell>
          <cell r="X61">
            <v>117111</v>
          </cell>
          <cell r="Y61">
            <v>20.96392788799762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259339</v>
          </cell>
          <cell r="E62">
            <v>29418</v>
          </cell>
          <cell r="F62">
            <v>23923</v>
          </cell>
          <cell r="G62">
            <v>29044</v>
          </cell>
          <cell r="H62">
            <v>41698</v>
          </cell>
          <cell r="I62">
            <v>43471</v>
          </cell>
          <cell r="J62">
            <v>40851</v>
          </cell>
          <cell r="K62">
            <v>29845</v>
          </cell>
          <cell r="L62">
            <v>13988</v>
          </cell>
          <cell r="M62">
            <v>6275</v>
          </cell>
          <cell r="N62">
            <v>826</v>
          </cell>
          <cell r="O62">
            <v>42107</v>
          </cell>
          <cell r="P62">
            <v>184143</v>
          </cell>
          <cell r="Q62">
            <v>33089</v>
          </cell>
          <cell r="R62">
            <v>16.23627761347117</v>
          </cell>
          <cell r="S62">
            <v>71.004746682913094</v>
          </cell>
          <cell r="T62">
            <v>12.758975703615731</v>
          </cell>
          <cell r="U62">
            <v>40.835654898638559</v>
          </cell>
          <cell r="V62">
            <v>22.866467908093167</v>
          </cell>
          <cell r="W62">
            <v>17.969186990545392</v>
          </cell>
          <cell r="X62">
            <v>49565</v>
          </cell>
          <cell r="Y62">
            <v>19.112050250829995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2385412</v>
          </cell>
          <cell r="E63">
            <v>167823</v>
          </cell>
          <cell r="F63">
            <v>218537</v>
          </cell>
          <cell r="G63">
            <v>308921</v>
          </cell>
          <cell r="H63">
            <v>284865</v>
          </cell>
          <cell r="I63">
            <v>372555</v>
          </cell>
          <cell r="J63">
            <v>419444</v>
          </cell>
          <cell r="K63">
            <v>342291</v>
          </cell>
          <cell r="L63">
            <v>177828</v>
          </cell>
          <cell r="M63">
            <v>82781</v>
          </cell>
          <cell r="N63">
            <v>10367</v>
          </cell>
          <cell r="O63">
            <v>274910</v>
          </cell>
          <cell r="P63">
            <v>1693442</v>
          </cell>
          <cell r="Q63">
            <v>417060</v>
          </cell>
          <cell r="R63">
            <v>11.524633899720467</v>
          </cell>
          <cell r="S63">
            <v>70.991593904952268</v>
          </cell>
          <cell r="T63">
            <v>17.483772195327262</v>
          </cell>
          <cell r="U63">
            <v>40.861747848464844</v>
          </cell>
          <cell r="V63">
            <v>16.233800744282945</v>
          </cell>
          <cell r="W63">
            <v>24.627947104181896</v>
          </cell>
          <cell r="X63">
            <v>469026</v>
          </cell>
          <cell r="Y63">
            <v>19.662263793424366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74791</v>
          </cell>
          <cell r="E64">
            <v>5002</v>
          </cell>
          <cell r="F64">
            <v>5003</v>
          </cell>
          <cell r="G64">
            <v>11372</v>
          </cell>
          <cell r="H64">
            <v>10583</v>
          </cell>
          <cell r="I64">
            <v>10604</v>
          </cell>
          <cell r="J64">
            <v>11025</v>
          </cell>
          <cell r="K64">
            <v>10225</v>
          </cell>
          <cell r="L64">
            <v>7000</v>
          </cell>
          <cell r="M64">
            <v>3475</v>
          </cell>
          <cell r="N64">
            <v>502</v>
          </cell>
          <cell r="O64">
            <v>7415</v>
          </cell>
          <cell r="P64">
            <v>51680</v>
          </cell>
          <cell r="Q64">
            <v>15696</v>
          </cell>
          <cell r="R64">
            <v>9.914294500675215</v>
          </cell>
          <cell r="S64">
            <v>69.099223168563057</v>
          </cell>
          <cell r="T64">
            <v>20.986482330761721</v>
          </cell>
          <cell r="U64">
            <v>44.719427244582036</v>
          </cell>
          <cell r="V64">
            <v>14.347910216718265</v>
          </cell>
          <cell r="W64">
            <v>30.371517027863774</v>
          </cell>
          <cell r="X64">
            <v>17179</v>
          </cell>
          <cell r="Y64">
            <v>22.969341230896763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341436</v>
          </cell>
          <cell r="E65">
            <v>23998</v>
          </cell>
          <cell r="F65">
            <v>26205</v>
          </cell>
          <cell r="G65">
            <v>40513</v>
          </cell>
          <cell r="H65">
            <v>43183</v>
          </cell>
          <cell r="I65">
            <v>50977</v>
          </cell>
          <cell r="J65">
            <v>56436</v>
          </cell>
          <cell r="K65">
            <v>53656</v>
          </cell>
          <cell r="L65">
            <v>30763</v>
          </cell>
          <cell r="M65">
            <v>14073</v>
          </cell>
          <cell r="N65">
            <v>1632</v>
          </cell>
          <cell r="O65">
            <v>37169</v>
          </cell>
          <cell r="P65">
            <v>233818</v>
          </cell>
          <cell r="Q65">
            <v>70449</v>
          </cell>
          <cell r="R65">
            <v>10.886081139657213</v>
          </cell>
          <cell r="S65">
            <v>68.480769456062035</v>
          </cell>
          <cell r="T65">
            <v>20.633149404280744</v>
          </cell>
          <cell r="U65">
            <v>46.026396599064235</v>
          </cell>
          <cell r="V65">
            <v>15.896552019091773</v>
          </cell>
          <cell r="W65">
            <v>30.12984457997246</v>
          </cell>
          <cell r="X65">
            <v>64351</v>
          </cell>
          <cell r="Y65">
            <v>18.847163157956395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164528</v>
          </cell>
          <cell r="E66">
            <v>6779</v>
          </cell>
          <cell r="F66">
            <v>10107</v>
          </cell>
          <cell r="G66">
            <v>19897</v>
          </cell>
          <cell r="H66">
            <v>16715</v>
          </cell>
          <cell r="I66">
            <v>21323</v>
          </cell>
          <cell r="J66">
            <v>32298</v>
          </cell>
          <cell r="K66">
            <v>32000</v>
          </cell>
          <cell r="L66">
            <v>17251</v>
          </cell>
          <cell r="M66">
            <v>7373</v>
          </cell>
          <cell r="N66">
            <v>785</v>
          </cell>
          <cell r="O66">
            <v>11347</v>
          </cell>
          <cell r="P66">
            <v>113603</v>
          </cell>
          <cell r="Q66">
            <v>39578</v>
          </cell>
          <cell r="R66">
            <v>6.8966984343090534</v>
          </cell>
          <cell r="S66">
            <v>69.047821647379166</v>
          </cell>
          <cell r="T66">
            <v>24.055479918311775</v>
          </cell>
          <cell r="U66">
            <v>44.827161254544329</v>
          </cell>
          <cell r="V66">
            <v>9.9882925626964081</v>
          </cell>
          <cell r="W66">
            <v>34.838868691847921</v>
          </cell>
          <cell r="X66">
            <v>29688</v>
          </cell>
          <cell r="Y66">
            <v>18.044345035495478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143175</v>
          </cell>
          <cell r="E67">
            <v>6329</v>
          </cell>
          <cell r="F67">
            <v>8943</v>
          </cell>
          <cell r="G67">
            <v>19735</v>
          </cell>
          <cell r="H67">
            <v>16713</v>
          </cell>
          <cell r="I67">
            <v>19414</v>
          </cell>
          <cell r="J67">
            <v>24204</v>
          </cell>
          <cell r="K67">
            <v>24316</v>
          </cell>
          <cell r="L67">
            <v>14893</v>
          </cell>
          <cell r="M67">
            <v>7636</v>
          </cell>
          <cell r="N67">
            <v>992</v>
          </cell>
          <cell r="O67">
            <v>10329</v>
          </cell>
          <cell r="P67">
            <v>98232</v>
          </cell>
          <cell r="Q67">
            <v>34614</v>
          </cell>
          <cell r="R67">
            <v>7.2142482975379787</v>
          </cell>
          <cell r="S67">
            <v>68.609743321110528</v>
          </cell>
          <cell r="T67">
            <v>24.176008381351494</v>
          </cell>
          <cell r="U67">
            <v>45.751893476667483</v>
          </cell>
          <cell r="V67">
            <v>10.51490349376985</v>
          </cell>
          <cell r="W67">
            <v>35.236989982897633</v>
          </cell>
          <cell r="X67">
            <v>29290</v>
          </cell>
          <cell r="Y67">
            <v>20.457482102322334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437008</v>
          </cell>
          <cell r="E68">
            <v>31921</v>
          </cell>
          <cell r="F68">
            <v>41761</v>
          </cell>
          <cell r="G68">
            <v>61011</v>
          </cell>
          <cell r="H68">
            <v>52587</v>
          </cell>
          <cell r="I68">
            <v>70291</v>
          </cell>
          <cell r="J68">
            <v>78215</v>
          </cell>
          <cell r="K68">
            <v>57534</v>
          </cell>
          <cell r="L68">
            <v>28982</v>
          </cell>
          <cell r="M68">
            <v>13157</v>
          </cell>
          <cell r="N68">
            <v>1549</v>
          </cell>
          <cell r="O68">
            <v>51828</v>
          </cell>
          <cell r="P68">
            <v>317944</v>
          </cell>
          <cell r="Q68">
            <v>67236</v>
          </cell>
          <cell r="R68">
            <v>11.859737121517226</v>
          </cell>
          <cell r="S68">
            <v>72.754732178815956</v>
          </cell>
          <cell r="T68">
            <v>15.385530699666825</v>
          </cell>
          <cell r="U68">
            <v>37.448104068641015</v>
          </cell>
          <cell r="V68">
            <v>16.300983821050245</v>
          </cell>
          <cell r="W68">
            <v>21.14712024759077</v>
          </cell>
          <cell r="X68">
            <v>91138</v>
          </cell>
          <cell r="Y68">
            <v>20.854995789550763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417097</v>
          </cell>
          <cell r="E69">
            <v>28406</v>
          </cell>
          <cell r="F69">
            <v>49315</v>
          </cell>
          <cell r="G69">
            <v>52915</v>
          </cell>
          <cell r="H69">
            <v>41672</v>
          </cell>
          <cell r="I69">
            <v>69974</v>
          </cell>
          <cell r="J69">
            <v>74743</v>
          </cell>
          <cell r="K69">
            <v>54283</v>
          </cell>
          <cell r="L69">
            <v>29098</v>
          </cell>
          <cell r="M69">
            <v>14636</v>
          </cell>
          <cell r="N69">
            <v>2055</v>
          </cell>
          <cell r="O69">
            <v>52505</v>
          </cell>
          <cell r="P69">
            <v>295407</v>
          </cell>
          <cell r="Q69">
            <v>69185</v>
          </cell>
          <cell r="R69">
            <v>12.588198908167644</v>
          </cell>
          <cell r="S69">
            <v>70.824532422913606</v>
          </cell>
          <cell r="T69">
            <v>16.587268668918743</v>
          </cell>
          <cell r="U69">
            <v>41.194013682817271</v>
          </cell>
          <cell r="V69">
            <v>17.773783288818478</v>
          </cell>
          <cell r="W69">
            <v>23.420230393998789</v>
          </cell>
          <cell r="X69">
            <v>77198</v>
          </cell>
          <cell r="Y69">
            <v>18.50840451981194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544926</v>
          </cell>
          <cell r="E70">
            <v>36879</v>
          </cell>
          <cell r="F70">
            <v>52726</v>
          </cell>
          <cell r="G70">
            <v>75096</v>
          </cell>
          <cell r="H70">
            <v>62906</v>
          </cell>
          <cell r="I70">
            <v>85255</v>
          </cell>
          <cell r="J70">
            <v>101488</v>
          </cell>
          <cell r="K70">
            <v>77707</v>
          </cell>
          <cell r="L70">
            <v>35207</v>
          </cell>
          <cell r="M70">
            <v>15695</v>
          </cell>
          <cell r="N70">
            <v>1967</v>
          </cell>
          <cell r="O70">
            <v>62340</v>
          </cell>
          <cell r="P70">
            <v>397814</v>
          </cell>
          <cell r="Q70">
            <v>84772</v>
          </cell>
          <cell r="R70">
            <v>11.440085442794068</v>
          </cell>
          <cell r="S70">
            <v>73.003306871024691</v>
          </cell>
          <cell r="T70">
            <v>15.556607686181243</v>
          </cell>
          <cell r="U70">
            <v>36.980096225874405</v>
          </cell>
          <cell r="V70">
            <v>15.670640047861564</v>
          </cell>
          <cell r="W70">
            <v>21.309456178012841</v>
          </cell>
          <cell r="X70">
            <v>111572</v>
          </cell>
          <cell r="Y70">
            <v>20.474706657417705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262451</v>
          </cell>
          <cell r="E71">
            <v>28509</v>
          </cell>
          <cell r="F71">
            <v>24477</v>
          </cell>
          <cell r="G71">
            <v>28382</v>
          </cell>
          <cell r="H71">
            <v>40506</v>
          </cell>
          <cell r="I71">
            <v>44717</v>
          </cell>
          <cell r="J71">
            <v>41035</v>
          </cell>
          <cell r="K71">
            <v>32570</v>
          </cell>
          <cell r="L71">
            <v>14634</v>
          </cell>
          <cell r="M71">
            <v>6736</v>
          </cell>
          <cell r="N71">
            <v>885</v>
          </cell>
          <cell r="O71">
            <v>41977</v>
          </cell>
          <cell r="P71">
            <v>184944</v>
          </cell>
          <cell r="Q71">
            <v>35530</v>
          </cell>
          <cell r="R71">
            <v>15.994223683659046</v>
          </cell>
          <cell r="S71">
            <v>70.468011171609177</v>
          </cell>
          <cell r="T71">
            <v>13.537765144731779</v>
          </cell>
          <cell r="U71">
            <v>41.908361449952416</v>
          </cell>
          <cell r="V71">
            <v>22.697140756120771</v>
          </cell>
          <cell r="W71">
            <v>19.211220693831645</v>
          </cell>
          <cell r="X71">
            <v>48610</v>
          </cell>
          <cell r="Y71">
            <v>18.52155259457956</v>
          </cell>
        </row>
      </sheetData>
      <sheetData sheetId="7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19438</v>
          </cell>
          <cell r="E9">
            <v>10041</v>
          </cell>
          <cell r="F9">
            <v>9397</v>
          </cell>
          <cell r="G9">
            <v>13081</v>
          </cell>
          <cell r="H9">
            <v>7100</v>
          </cell>
          <cell r="I9">
            <v>5981</v>
          </cell>
          <cell r="J9">
            <v>12545</v>
          </cell>
          <cell r="K9">
            <v>4497</v>
          </cell>
          <cell r="L9">
            <v>1.216</v>
          </cell>
          <cell r="M9">
            <v>5.3</v>
          </cell>
          <cell r="N9">
            <v>5.0999999999999996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664</v>
          </cell>
          <cell r="E10">
            <v>332</v>
          </cell>
          <cell r="F10">
            <v>332</v>
          </cell>
          <cell r="G10">
            <v>594</v>
          </cell>
          <cell r="H10">
            <v>305</v>
          </cell>
          <cell r="I10">
            <v>289</v>
          </cell>
          <cell r="J10">
            <v>502</v>
          </cell>
          <cell r="K10">
            <v>147</v>
          </cell>
          <cell r="L10">
            <v>1.157</v>
          </cell>
          <cell r="M10">
            <v>7.6</v>
          </cell>
          <cell r="N10">
            <v>6.4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3082</v>
          </cell>
          <cell r="E11">
            <v>1568</v>
          </cell>
          <cell r="F11">
            <v>1514</v>
          </cell>
          <cell r="G11">
            <v>2119</v>
          </cell>
          <cell r="H11">
            <v>1172</v>
          </cell>
          <cell r="I11">
            <v>947</v>
          </cell>
          <cell r="J11">
            <v>1956</v>
          </cell>
          <cell r="K11">
            <v>718</v>
          </cell>
          <cell r="L11">
            <v>1.3220000000000001</v>
          </cell>
          <cell r="M11">
            <v>6.1</v>
          </cell>
          <cell r="N11">
            <v>5.7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1219</v>
          </cell>
          <cell r="E12">
            <v>622</v>
          </cell>
          <cell r="F12">
            <v>597</v>
          </cell>
          <cell r="G12">
            <v>1353</v>
          </cell>
          <cell r="H12">
            <v>762</v>
          </cell>
          <cell r="I12">
            <v>591</v>
          </cell>
          <cell r="J12">
            <v>1036</v>
          </cell>
          <cell r="K12">
            <v>441</v>
          </cell>
          <cell r="L12">
            <v>0.98499999999999999</v>
          </cell>
          <cell r="M12">
            <v>6.6</v>
          </cell>
          <cell r="N12">
            <v>5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1015</v>
          </cell>
          <cell r="E13">
            <v>505</v>
          </cell>
          <cell r="F13">
            <v>510</v>
          </cell>
          <cell r="G13">
            <v>1079</v>
          </cell>
          <cell r="H13">
            <v>574</v>
          </cell>
          <cell r="I13">
            <v>505</v>
          </cell>
          <cell r="J13">
            <v>939</v>
          </cell>
          <cell r="K13">
            <v>356</v>
          </cell>
          <cell r="L13">
            <v>0.93400000000000005</v>
          </cell>
          <cell r="M13">
            <v>6.8</v>
          </cell>
          <cell r="N13">
            <v>5.9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3900</v>
          </cell>
          <cell r="E14">
            <v>2053</v>
          </cell>
          <cell r="F14">
            <v>1847</v>
          </cell>
          <cell r="G14">
            <v>2100</v>
          </cell>
          <cell r="H14">
            <v>1141</v>
          </cell>
          <cell r="I14">
            <v>959</v>
          </cell>
          <cell r="J14">
            <v>2206</v>
          </cell>
          <cell r="K14">
            <v>784</v>
          </cell>
          <cell r="L14">
            <v>1.349</v>
          </cell>
          <cell r="M14">
            <v>4.8</v>
          </cell>
          <cell r="N14">
            <v>5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2603</v>
          </cell>
          <cell r="E15">
            <v>1365</v>
          </cell>
          <cell r="F15">
            <v>1238</v>
          </cell>
          <cell r="G15">
            <v>2104</v>
          </cell>
          <cell r="H15">
            <v>1112</v>
          </cell>
          <cell r="I15">
            <v>992</v>
          </cell>
          <cell r="J15">
            <v>1691</v>
          </cell>
          <cell r="K15">
            <v>686</v>
          </cell>
          <cell r="L15">
            <v>1.0129999999999999</v>
          </cell>
          <cell r="M15">
            <v>4.7</v>
          </cell>
          <cell r="N15">
            <v>3.7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5049</v>
          </cell>
          <cell r="E16">
            <v>2607</v>
          </cell>
          <cell r="F16">
            <v>2442</v>
          </cell>
          <cell r="G16">
            <v>2651</v>
          </cell>
          <cell r="H16">
            <v>1465</v>
          </cell>
          <cell r="I16">
            <v>1186</v>
          </cell>
          <cell r="J16">
            <v>3117</v>
          </cell>
          <cell r="K16">
            <v>990</v>
          </cell>
          <cell r="L16">
            <v>1.26</v>
          </cell>
          <cell r="M16">
            <v>4.4000000000000004</v>
          </cell>
          <cell r="N16">
            <v>5.2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1906</v>
          </cell>
          <cell r="E17">
            <v>989</v>
          </cell>
          <cell r="F17">
            <v>917</v>
          </cell>
          <cell r="G17">
            <v>1081</v>
          </cell>
          <cell r="H17">
            <v>569</v>
          </cell>
          <cell r="I17">
            <v>512</v>
          </cell>
          <cell r="J17">
            <v>1098</v>
          </cell>
          <cell r="K17">
            <v>375</v>
          </cell>
          <cell r="L17">
            <v>1.5349999999999999</v>
          </cell>
          <cell r="M17">
            <v>5.8</v>
          </cell>
          <cell r="N17">
            <v>5.8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18298</v>
          </cell>
          <cell r="E18">
            <v>9311</v>
          </cell>
          <cell r="F18">
            <v>8987</v>
          </cell>
          <cell r="G18">
            <v>13502</v>
          </cell>
          <cell r="H18">
            <v>7305</v>
          </cell>
          <cell r="I18">
            <v>6197</v>
          </cell>
          <cell r="J18">
            <v>12216</v>
          </cell>
          <cell r="K18">
            <v>4383</v>
          </cell>
          <cell r="L18">
            <v>1.1859999999999999</v>
          </cell>
          <cell r="M18">
            <v>5.5</v>
          </cell>
          <cell r="N18">
            <v>5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700</v>
          </cell>
          <cell r="E19">
            <v>357</v>
          </cell>
          <cell r="F19">
            <v>343</v>
          </cell>
          <cell r="G19">
            <v>568</v>
          </cell>
          <cell r="H19">
            <v>312</v>
          </cell>
          <cell r="I19">
            <v>256</v>
          </cell>
          <cell r="J19">
            <v>469</v>
          </cell>
          <cell r="K19">
            <v>168</v>
          </cell>
          <cell r="L19">
            <v>1.2110000000000001</v>
          </cell>
          <cell r="M19">
            <v>7.2</v>
          </cell>
          <cell r="N19">
            <v>5.9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2806</v>
          </cell>
          <cell r="E20">
            <v>1400</v>
          </cell>
          <cell r="F20">
            <v>1406</v>
          </cell>
          <cell r="G20">
            <v>2287</v>
          </cell>
          <cell r="H20">
            <v>1262</v>
          </cell>
          <cell r="I20">
            <v>1025</v>
          </cell>
          <cell r="J20">
            <v>1978</v>
          </cell>
          <cell r="K20">
            <v>655</v>
          </cell>
          <cell r="L20">
            <v>1.2390000000000001</v>
          </cell>
          <cell r="M20">
            <v>6.6</v>
          </cell>
          <cell r="N20">
            <v>5.7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1113</v>
          </cell>
          <cell r="E21">
            <v>563</v>
          </cell>
          <cell r="F21">
            <v>550</v>
          </cell>
          <cell r="G21">
            <v>1390</v>
          </cell>
          <cell r="H21">
            <v>802</v>
          </cell>
          <cell r="I21">
            <v>588</v>
          </cell>
          <cell r="J21">
            <v>946</v>
          </cell>
          <cell r="K21">
            <v>417</v>
          </cell>
          <cell r="L21">
            <v>0.97299999999999998</v>
          </cell>
          <cell r="M21">
            <v>6.9</v>
          </cell>
          <cell r="N21">
            <v>4.7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879</v>
          </cell>
          <cell r="E22">
            <v>457</v>
          </cell>
          <cell r="F22">
            <v>422</v>
          </cell>
          <cell r="G22">
            <v>1119</v>
          </cell>
          <cell r="H22">
            <v>599</v>
          </cell>
          <cell r="I22">
            <v>520</v>
          </cell>
          <cell r="J22">
            <v>830</v>
          </cell>
          <cell r="K22">
            <v>357</v>
          </cell>
          <cell r="L22">
            <v>0.875</v>
          </cell>
          <cell r="M22">
            <v>7.2</v>
          </cell>
          <cell r="N22">
            <v>5.3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3575</v>
          </cell>
          <cell r="E23">
            <v>1805</v>
          </cell>
          <cell r="F23">
            <v>1770</v>
          </cell>
          <cell r="G23">
            <v>2236</v>
          </cell>
          <cell r="H23">
            <v>1230</v>
          </cell>
          <cell r="I23">
            <v>1006</v>
          </cell>
          <cell r="J23">
            <v>2126</v>
          </cell>
          <cell r="K23">
            <v>778</v>
          </cell>
          <cell r="L23">
            <v>1.2949999999999999</v>
          </cell>
          <cell r="M23">
            <v>5.0999999999999996</v>
          </cell>
          <cell r="N23">
            <v>4.8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2400</v>
          </cell>
          <cell r="E24">
            <v>1246</v>
          </cell>
          <cell r="F24">
            <v>1154</v>
          </cell>
          <cell r="G24">
            <v>2108</v>
          </cell>
          <cell r="H24">
            <v>1053</v>
          </cell>
          <cell r="I24">
            <v>1055</v>
          </cell>
          <cell r="J24">
            <v>1572</v>
          </cell>
          <cell r="K24">
            <v>675</v>
          </cell>
          <cell r="L24">
            <v>0.99</v>
          </cell>
          <cell r="M24">
            <v>4.7</v>
          </cell>
          <cell r="N24">
            <v>3.5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4504</v>
          </cell>
          <cell r="E25">
            <v>2299</v>
          </cell>
          <cell r="F25">
            <v>2205</v>
          </cell>
          <cell r="G25">
            <v>2684</v>
          </cell>
          <cell r="H25">
            <v>1464</v>
          </cell>
          <cell r="I25">
            <v>1220</v>
          </cell>
          <cell r="J25">
            <v>2786</v>
          </cell>
          <cell r="K25">
            <v>952</v>
          </cell>
          <cell r="L25">
            <v>1.1850000000000001</v>
          </cell>
          <cell r="M25">
            <v>4.5</v>
          </cell>
          <cell r="N25">
            <v>4.7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2321</v>
          </cell>
          <cell r="E26">
            <v>1184</v>
          </cell>
          <cell r="F26">
            <v>1137</v>
          </cell>
          <cell r="G26">
            <v>1110</v>
          </cell>
          <cell r="H26">
            <v>583</v>
          </cell>
          <cell r="I26">
            <v>527</v>
          </cell>
          <cell r="J26">
            <v>1509</v>
          </cell>
          <cell r="K26">
            <v>381</v>
          </cell>
          <cell r="L26">
            <v>1.667</v>
          </cell>
          <cell r="M26">
            <v>5.4</v>
          </cell>
          <cell r="N26">
            <v>7.4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15946</v>
          </cell>
          <cell r="E27">
            <v>8263</v>
          </cell>
          <cell r="F27">
            <v>7683</v>
          </cell>
          <cell r="G27">
            <v>13629</v>
          </cell>
          <cell r="H27">
            <v>7338</v>
          </cell>
          <cell r="I27">
            <v>6291</v>
          </cell>
          <cell r="J27">
            <v>11392</v>
          </cell>
          <cell r="K27">
            <v>4380</v>
          </cell>
          <cell r="L27">
            <v>1.0669999999999999</v>
          </cell>
          <cell r="M27">
            <v>5.5</v>
          </cell>
          <cell r="N27">
            <v>4.5999999999999996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577</v>
          </cell>
          <cell r="E28">
            <v>308</v>
          </cell>
          <cell r="F28">
            <v>269</v>
          </cell>
          <cell r="G28">
            <v>624</v>
          </cell>
          <cell r="H28">
            <v>336</v>
          </cell>
          <cell r="I28">
            <v>288</v>
          </cell>
          <cell r="J28">
            <v>363</v>
          </cell>
          <cell r="K28">
            <v>149</v>
          </cell>
          <cell r="L28">
            <v>1.04</v>
          </cell>
          <cell r="M28">
            <v>8</v>
          </cell>
          <cell r="N28">
            <v>4.7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2441</v>
          </cell>
          <cell r="E29">
            <v>1270</v>
          </cell>
          <cell r="F29">
            <v>1171</v>
          </cell>
          <cell r="G29">
            <v>2230</v>
          </cell>
          <cell r="H29">
            <v>1231</v>
          </cell>
          <cell r="I29">
            <v>999</v>
          </cell>
          <cell r="J29">
            <v>1753</v>
          </cell>
          <cell r="K29">
            <v>636</v>
          </cell>
          <cell r="L29">
            <v>1.123</v>
          </cell>
          <cell r="M29">
            <v>6.4</v>
          </cell>
          <cell r="N29">
            <v>5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864</v>
          </cell>
          <cell r="E30">
            <v>453</v>
          </cell>
          <cell r="F30">
            <v>411</v>
          </cell>
          <cell r="G30">
            <v>1393</v>
          </cell>
          <cell r="H30">
            <v>813</v>
          </cell>
          <cell r="I30">
            <v>580</v>
          </cell>
          <cell r="J30">
            <v>771</v>
          </cell>
          <cell r="K30">
            <v>459</v>
          </cell>
          <cell r="L30">
            <v>0.81899999999999995</v>
          </cell>
          <cell r="M30">
            <v>7.2</v>
          </cell>
          <cell r="N30">
            <v>4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707</v>
          </cell>
          <cell r="E31">
            <v>368</v>
          </cell>
          <cell r="F31">
            <v>339</v>
          </cell>
          <cell r="G31">
            <v>1237</v>
          </cell>
          <cell r="H31">
            <v>641</v>
          </cell>
          <cell r="I31">
            <v>596</v>
          </cell>
          <cell r="J31">
            <v>732</v>
          </cell>
          <cell r="K31">
            <v>369</v>
          </cell>
          <cell r="L31">
            <v>0.753</v>
          </cell>
          <cell r="M31">
            <v>8.1</v>
          </cell>
          <cell r="N31">
            <v>4.8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3022</v>
          </cell>
          <cell r="E32">
            <v>1502</v>
          </cell>
          <cell r="F32">
            <v>1520</v>
          </cell>
          <cell r="G32">
            <v>2189</v>
          </cell>
          <cell r="H32">
            <v>1210</v>
          </cell>
          <cell r="I32">
            <v>979</v>
          </cell>
          <cell r="J32">
            <v>2077</v>
          </cell>
          <cell r="K32">
            <v>783</v>
          </cell>
          <cell r="L32">
            <v>1.1399999999999999</v>
          </cell>
          <cell r="M32">
            <v>5</v>
          </cell>
          <cell r="N32">
            <v>4.7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1977</v>
          </cell>
          <cell r="E33">
            <v>1013</v>
          </cell>
          <cell r="F33">
            <v>964</v>
          </cell>
          <cell r="G33">
            <v>2117</v>
          </cell>
          <cell r="H33">
            <v>1055</v>
          </cell>
          <cell r="I33">
            <v>1062</v>
          </cell>
          <cell r="J33">
            <v>1403</v>
          </cell>
          <cell r="K33">
            <v>655</v>
          </cell>
          <cell r="L33">
            <v>0.84899999999999998</v>
          </cell>
          <cell r="M33">
            <v>4.8</v>
          </cell>
          <cell r="N33">
            <v>3.2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3706</v>
          </cell>
          <cell r="E34">
            <v>1975</v>
          </cell>
          <cell r="F34">
            <v>1731</v>
          </cell>
          <cell r="G34">
            <v>2692</v>
          </cell>
          <cell r="H34">
            <v>1474</v>
          </cell>
          <cell r="I34">
            <v>1218</v>
          </cell>
          <cell r="J34">
            <v>2521</v>
          </cell>
          <cell r="K34">
            <v>930</v>
          </cell>
          <cell r="L34">
            <v>1.04</v>
          </cell>
          <cell r="M34">
            <v>4.5999999999999996</v>
          </cell>
          <cell r="N34">
            <v>4.3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2652</v>
          </cell>
          <cell r="E35">
            <v>1374</v>
          </cell>
          <cell r="F35">
            <v>1278</v>
          </cell>
          <cell r="G35">
            <v>1147</v>
          </cell>
          <cell r="H35">
            <v>578</v>
          </cell>
          <cell r="I35">
            <v>569</v>
          </cell>
          <cell r="J35">
            <v>1772</v>
          </cell>
          <cell r="K35">
            <v>399</v>
          </cell>
          <cell r="L35">
            <v>1.6339999999999999</v>
          </cell>
          <cell r="M35">
            <v>5</v>
          </cell>
          <cell r="N35">
            <v>7.7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14400</v>
          </cell>
          <cell r="E36">
            <v>7289</v>
          </cell>
          <cell r="F36">
            <v>7111</v>
          </cell>
          <cell r="G36">
            <v>14070</v>
          </cell>
          <cell r="H36">
            <v>7631</v>
          </cell>
          <cell r="I36">
            <v>6439</v>
          </cell>
          <cell r="J36">
            <v>10967</v>
          </cell>
          <cell r="K36">
            <v>4530</v>
          </cell>
          <cell r="L36">
            <v>0.98699999999999999</v>
          </cell>
          <cell r="M36">
            <v>5.7</v>
          </cell>
          <cell r="N36">
            <v>4.5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546</v>
          </cell>
          <cell r="E37">
            <v>291</v>
          </cell>
          <cell r="F37">
            <v>255</v>
          </cell>
          <cell r="G37">
            <v>591</v>
          </cell>
          <cell r="H37">
            <v>305</v>
          </cell>
          <cell r="I37">
            <v>286</v>
          </cell>
          <cell r="J37">
            <v>428</v>
          </cell>
          <cell r="K37">
            <v>171</v>
          </cell>
          <cell r="L37">
            <v>1.0009999999999999</v>
          </cell>
          <cell r="M37">
            <v>7.6</v>
          </cell>
          <cell r="N37">
            <v>5.5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2202</v>
          </cell>
          <cell r="E38">
            <v>1105</v>
          </cell>
          <cell r="F38">
            <v>1097</v>
          </cell>
          <cell r="G38">
            <v>2325</v>
          </cell>
          <cell r="H38">
            <v>1315</v>
          </cell>
          <cell r="I38">
            <v>1010</v>
          </cell>
          <cell r="J38">
            <v>1725</v>
          </cell>
          <cell r="K38">
            <v>697</v>
          </cell>
          <cell r="L38">
            <v>1.024</v>
          </cell>
          <cell r="M38">
            <v>6.7</v>
          </cell>
          <cell r="N38">
            <v>5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667</v>
          </cell>
          <cell r="E39">
            <v>318</v>
          </cell>
          <cell r="F39">
            <v>349</v>
          </cell>
          <cell r="G39">
            <v>1452</v>
          </cell>
          <cell r="H39">
            <v>817</v>
          </cell>
          <cell r="I39">
            <v>635</v>
          </cell>
          <cell r="J39">
            <v>766</v>
          </cell>
          <cell r="K39">
            <v>404</v>
          </cell>
          <cell r="L39">
            <v>0.69399999999999995</v>
          </cell>
          <cell r="M39">
            <v>7.8</v>
          </cell>
          <cell r="N39">
            <v>4.0999999999999996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613</v>
          </cell>
          <cell r="E40">
            <v>309</v>
          </cell>
          <cell r="F40">
            <v>304</v>
          </cell>
          <cell r="G40">
            <v>1214</v>
          </cell>
          <cell r="H40">
            <v>685</v>
          </cell>
          <cell r="I40">
            <v>529</v>
          </cell>
          <cell r="J40">
            <v>667</v>
          </cell>
          <cell r="K40">
            <v>334</v>
          </cell>
          <cell r="L40">
            <v>0.68300000000000005</v>
          </cell>
          <cell r="M40">
            <v>8.1</v>
          </cell>
          <cell r="N40">
            <v>4.5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2785</v>
          </cell>
          <cell r="E41">
            <v>1429</v>
          </cell>
          <cell r="F41">
            <v>1356</v>
          </cell>
          <cell r="G41">
            <v>2222</v>
          </cell>
          <cell r="H41">
            <v>1231</v>
          </cell>
          <cell r="I41">
            <v>991</v>
          </cell>
          <cell r="J41">
            <v>1984</v>
          </cell>
          <cell r="K41">
            <v>796</v>
          </cell>
          <cell r="L41">
            <v>1.075</v>
          </cell>
          <cell r="M41">
            <v>5.0999999999999996</v>
          </cell>
          <cell r="N41">
            <v>4.5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1714</v>
          </cell>
          <cell r="E42">
            <v>881</v>
          </cell>
          <cell r="F42">
            <v>833</v>
          </cell>
          <cell r="G42">
            <v>2195</v>
          </cell>
          <cell r="H42">
            <v>1103</v>
          </cell>
          <cell r="I42">
            <v>1092</v>
          </cell>
          <cell r="J42">
            <v>1314</v>
          </cell>
          <cell r="K42">
            <v>639</v>
          </cell>
          <cell r="L42">
            <v>0.76300000000000001</v>
          </cell>
          <cell r="M42">
            <v>5.0999999999999996</v>
          </cell>
          <cell r="N42">
            <v>3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3041</v>
          </cell>
          <cell r="E43">
            <v>1530</v>
          </cell>
          <cell r="F43">
            <v>1511</v>
          </cell>
          <cell r="G43">
            <v>2809</v>
          </cell>
          <cell r="H43">
            <v>1509</v>
          </cell>
          <cell r="I43">
            <v>1300</v>
          </cell>
          <cell r="J43">
            <v>2379</v>
          </cell>
          <cell r="K43">
            <v>1018</v>
          </cell>
          <cell r="L43">
            <v>0.89500000000000002</v>
          </cell>
          <cell r="M43">
            <v>4.9000000000000004</v>
          </cell>
          <cell r="N43">
            <v>4.2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2832</v>
          </cell>
          <cell r="E44">
            <v>1426</v>
          </cell>
          <cell r="F44">
            <v>1406</v>
          </cell>
          <cell r="G44">
            <v>1262</v>
          </cell>
          <cell r="H44">
            <v>666</v>
          </cell>
          <cell r="I44">
            <v>596</v>
          </cell>
          <cell r="J44">
            <v>1704</v>
          </cell>
          <cell r="K44">
            <v>471</v>
          </cell>
          <cell r="L44">
            <v>1.615</v>
          </cell>
          <cell r="M44">
            <v>5.0999999999999996</v>
          </cell>
          <cell r="N44">
            <v>6.9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13233</v>
          </cell>
          <cell r="E45">
            <v>6906</v>
          </cell>
          <cell r="F45">
            <v>6327</v>
          </cell>
          <cell r="G45">
            <v>13752</v>
          </cell>
          <cell r="H45">
            <v>7509</v>
          </cell>
          <cell r="I45">
            <v>6243</v>
          </cell>
          <cell r="J45">
            <v>9880</v>
          </cell>
          <cell r="K45">
            <v>4655</v>
          </cell>
          <cell r="L45">
            <v>0.93200000000000005</v>
          </cell>
          <cell r="M45">
            <v>5.7</v>
          </cell>
          <cell r="N45">
            <v>4.0999999999999996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483</v>
          </cell>
          <cell r="E46">
            <v>267</v>
          </cell>
          <cell r="F46">
            <v>216</v>
          </cell>
          <cell r="G46">
            <v>544</v>
          </cell>
          <cell r="H46">
            <v>312</v>
          </cell>
          <cell r="I46">
            <v>232</v>
          </cell>
          <cell r="J46">
            <v>363</v>
          </cell>
          <cell r="K46">
            <v>142</v>
          </cell>
          <cell r="L46">
            <v>0.88600000000000001</v>
          </cell>
          <cell r="M46">
            <v>7.1</v>
          </cell>
          <cell r="N46">
            <v>4.7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2001</v>
          </cell>
          <cell r="E47">
            <v>1026</v>
          </cell>
          <cell r="F47">
            <v>975</v>
          </cell>
          <cell r="G47">
            <v>2242</v>
          </cell>
          <cell r="H47">
            <v>1223</v>
          </cell>
          <cell r="I47">
            <v>1019</v>
          </cell>
          <cell r="J47">
            <v>1510</v>
          </cell>
          <cell r="K47">
            <v>680</v>
          </cell>
          <cell r="L47">
            <v>0.96299999999999997</v>
          </cell>
          <cell r="M47">
            <v>6.5</v>
          </cell>
          <cell r="N47">
            <v>4.4000000000000004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541</v>
          </cell>
          <cell r="E48">
            <v>305</v>
          </cell>
          <cell r="F48">
            <v>236</v>
          </cell>
          <cell r="G48">
            <v>1335</v>
          </cell>
          <cell r="H48">
            <v>757</v>
          </cell>
          <cell r="I48">
            <v>578</v>
          </cell>
          <cell r="J48">
            <v>605</v>
          </cell>
          <cell r="K48">
            <v>409</v>
          </cell>
          <cell r="L48">
            <v>0.61599999999999999</v>
          </cell>
          <cell r="M48">
            <v>7.5</v>
          </cell>
          <cell r="N48">
            <v>3.4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569</v>
          </cell>
          <cell r="E49">
            <v>329</v>
          </cell>
          <cell r="F49">
            <v>240</v>
          </cell>
          <cell r="G49">
            <v>1174</v>
          </cell>
          <cell r="H49">
            <v>633</v>
          </cell>
          <cell r="I49">
            <v>541</v>
          </cell>
          <cell r="J49">
            <v>625</v>
          </cell>
          <cell r="K49">
            <v>335</v>
          </cell>
          <cell r="L49">
            <v>0.66300000000000003</v>
          </cell>
          <cell r="M49">
            <v>8</v>
          </cell>
          <cell r="N49">
            <v>4.3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2438</v>
          </cell>
          <cell r="E50">
            <v>1283</v>
          </cell>
          <cell r="F50">
            <v>1155</v>
          </cell>
          <cell r="G50">
            <v>2287</v>
          </cell>
          <cell r="H50">
            <v>1241</v>
          </cell>
          <cell r="I50">
            <v>1046</v>
          </cell>
          <cell r="J50">
            <v>1810</v>
          </cell>
          <cell r="K50">
            <v>813</v>
          </cell>
          <cell r="L50">
            <v>0.96099999999999997</v>
          </cell>
          <cell r="M50">
            <v>5.2</v>
          </cell>
          <cell r="N50">
            <v>4.2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1568</v>
          </cell>
          <cell r="E51">
            <v>808</v>
          </cell>
          <cell r="F51">
            <v>760</v>
          </cell>
          <cell r="G51">
            <v>2167</v>
          </cell>
          <cell r="H51">
            <v>1177</v>
          </cell>
          <cell r="I51">
            <v>990</v>
          </cell>
          <cell r="J51">
            <v>1213</v>
          </cell>
          <cell r="K51">
            <v>655</v>
          </cell>
          <cell r="L51">
            <v>0.72199999999999998</v>
          </cell>
          <cell r="M51">
            <v>5.0999999999999996</v>
          </cell>
          <cell r="N51">
            <v>2.8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2927</v>
          </cell>
          <cell r="E52">
            <v>1499</v>
          </cell>
          <cell r="F52">
            <v>1428</v>
          </cell>
          <cell r="G52">
            <v>2749</v>
          </cell>
          <cell r="H52">
            <v>1524</v>
          </cell>
          <cell r="I52">
            <v>1225</v>
          </cell>
          <cell r="J52">
            <v>2249</v>
          </cell>
          <cell r="K52">
            <v>1064</v>
          </cell>
          <cell r="L52">
            <v>0.88900000000000001</v>
          </cell>
          <cell r="M52">
            <v>4.8</v>
          </cell>
          <cell r="N52">
            <v>4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2706</v>
          </cell>
          <cell r="E53">
            <v>1389</v>
          </cell>
          <cell r="F53">
            <v>1317</v>
          </cell>
          <cell r="G53">
            <v>1254</v>
          </cell>
          <cell r="H53">
            <v>642</v>
          </cell>
          <cell r="I53">
            <v>612</v>
          </cell>
          <cell r="J53">
            <v>1505</v>
          </cell>
          <cell r="K53">
            <v>557</v>
          </cell>
          <cell r="L53">
            <v>1.5169999999999999</v>
          </cell>
          <cell r="M53">
            <v>5</v>
          </cell>
          <cell r="N53">
            <v>6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11193</v>
          </cell>
          <cell r="E54">
            <v>5734</v>
          </cell>
          <cell r="F54">
            <v>5459</v>
          </cell>
          <cell r="G54">
            <v>14460</v>
          </cell>
          <cell r="H54">
            <v>7877</v>
          </cell>
          <cell r="I54">
            <v>6583</v>
          </cell>
          <cell r="J54">
            <v>8340</v>
          </cell>
          <cell r="K54">
            <v>4345</v>
          </cell>
          <cell r="L54">
            <v>0.80700000000000005</v>
          </cell>
          <cell r="M54">
            <v>6</v>
          </cell>
          <cell r="N54">
            <v>3.5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413</v>
          </cell>
          <cell r="E55">
            <v>215</v>
          </cell>
          <cell r="F55">
            <v>198</v>
          </cell>
          <cell r="G55">
            <v>596</v>
          </cell>
          <cell r="H55">
            <v>333</v>
          </cell>
          <cell r="I55">
            <v>263</v>
          </cell>
          <cell r="J55">
            <v>311</v>
          </cell>
          <cell r="K55">
            <v>149</v>
          </cell>
          <cell r="L55">
            <v>0.78800000000000003</v>
          </cell>
          <cell r="M55">
            <v>7.9</v>
          </cell>
          <cell r="N55">
            <v>4.0999999999999996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1649</v>
          </cell>
          <cell r="E56">
            <v>847</v>
          </cell>
          <cell r="F56">
            <v>802</v>
          </cell>
          <cell r="G56">
            <v>2350</v>
          </cell>
          <cell r="H56">
            <v>1315</v>
          </cell>
          <cell r="I56">
            <v>1035</v>
          </cell>
          <cell r="J56">
            <v>1288</v>
          </cell>
          <cell r="K56">
            <v>642</v>
          </cell>
          <cell r="L56">
            <v>0.82</v>
          </cell>
          <cell r="M56">
            <v>6.9</v>
          </cell>
          <cell r="N56">
            <v>3.8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405</v>
          </cell>
          <cell r="E57">
            <v>223</v>
          </cell>
          <cell r="F57">
            <v>182</v>
          </cell>
          <cell r="G57">
            <v>1419</v>
          </cell>
          <cell r="H57">
            <v>806</v>
          </cell>
          <cell r="I57">
            <v>613</v>
          </cell>
          <cell r="J57">
            <v>492</v>
          </cell>
          <cell r="K57">
            <v>405</v>
          </cell>
          <cell r="L57">
            <v>0.497</v>
          </cell>
          <cell r="M57">
            <v>8.3000000000000007</v>
          </cell>
          <cell r="N57">
            <v>2.9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484</v>
          </cell>
          <cell r="E58">
            <v>245</v>
          </cell>
          <cell r="F58">
            <v>239</v>
          </cell>
          <cell r="G58">
            <v>1363</v>
          </cell>
          <cell r="H58">
            <v>730</v>
          </cell>
          <cell r="I58">
            <v>633</v>
          </cell>
          <cell r="J58">
            <v>521</v>
          </cell>
          <cell r="K58">
            <v>312</v>
          </cell>
          <cell r="L58">
            <v>0.56699999999999995</v>
          </cell>
          <cell r="M58">
            <v>9.4</v>
          </cell>
          <cell r="N58">
            <v>3.6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2198</v>
          </cell>
          <cell r="E59">
            <v>1110</v>
          </cell>
          <cell r="F59">
            <v>1088</v>
          </cell>
          <cell r="G59">
            <v>2309</v>
          </cell>
          <cell r="H59">
            <v>1252</v>
          </cell>
          <cell r="I59">
            <v>1057</v>
          </cell>
          <cell r="J59">
            <v>1546</v>
          </cell>
          <cell r="K59">
            <v>774</v>
          </cell>
          <cell r="L59">
            <v>0.875</v>
          </cell>
          <cell r="M59">
            <v>5.3</v>
          </cell>
          <cell r="N59">
            <v>3.5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1342</v>
          </cell>
          <cell r="E60">
            <v>686</v>
          </cell>
          <cell r="F60">
            <v>656</v>
          </cell>
          <cell r="G60">
            <v>2203</v>
          </cell>
          <cell r="H60">
            <v>1166</v>
          </cell>
          <cell r="I60">
            <v>1037</v>
          </cell>
          <cell r="J60">
            <v>1072</v>
          </cell>
          <cell r="K60">
            <v>592</v>
          </cell>
          <cell r="L60">
            <v>0.628</v>
          </cell>
          <cell r="M60">
            <v>5.2</v>
          </cell>
          <cell r="N60">
            <v>2.5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2373</v>
          </cell>
          <cell r="E61">
            <v>1213</v>
          </cell>
          <cell r="F61">
            <v>1160</v>
          </cell>
          <cell r="G61">
            <v>2939</v>
          </cell>
          <cell r="H61">
            <v>1635</v>
          </cell>
          <cell r="I61">
            <v>1304</v>
          </cell>
          <cell r="J61">
            <v>1895</v>
          </cell>
          <cell r="K61">
            <v>987</v>
          </cell>
          <cell r="L61">
            <v>0.74299999999999999</v>
          </cell>
          <cell r="M61">
            <v>5.2</v>
          </cell>
          <cell r="N61">
            <v>3.4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2329</v>
          </cell>
          <cell r="E62">
            <v>1195</v>
          </cell>
          <cell r="F62">
            <v>1134</v>
          </cell>
          <cell r="G62">
            <v>1281</v>
          </cell>
          <cell r="H62">
            <v>640</v>
          </cell>
          <cell r="I62">
            <v>641</v>
          </cell>
          <cell r="J62">
            <v>1215</v>
          </cell>
          <cell r="K62">
            <v>484</v>
          </cell>
          <cell r="L62">
            <v>1.321</v>
          </cell>
          <cell r="M62">
            <v>5</v>
          </cell>
          <cell r="N62">
            <v>4.7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10661</v>
          </cell>
          <cell r="E63">
            <v>5545</v>
          </cell>
          <cell r="F63">
            <v>5116</v>
          </cell>
          <cell r="G63">
            <v>14560</v>
          </cell>
          <cell r="H63">
            <v>7955</v>
          </cell>
          <cell r="I63">
            <v>6605</v>
          </cell>
          <cell r="J63">
            <v>7287</v>
          </cell>
          <cell r="K63">
            <v>4111</v>
          </cell>
          <cell r="L63">
            <v>0.78500000000000003</v>
          </cell>
          <cell r="M63">
            <v>6.1</v>
          </cell>
          <cell r="N63">
            <v>3.1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404</v>
          </cell>
          <cell r="E64">
            <v>209</v>
          </cell>
          <cell r="F64">
            <v>195</v>
          </cell>
          <cell r="G64">
            <v>569</v>
          </cell>
          <cell r="H64">
            <v>325</v>
          </cell>
          <cell r="I64">
            <v>244</v>
          </cell>
          <cell r="J64">
            <v>286</v>
          </cell>
          <cell r="K64">
            <v>137</v>
          </cell>
          <cell r="L64">
            <v>0.78300000000000003</v>
          </cell>
          <cell r="M64">
            <v>7.6</v>
          </cell>
          <cell r="N64">
            <v>3.8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1630</v>
          </cell>
          <cell r="E65">
            <v>845</v>
          </cell>
          <cell r="F65">
            <v>785</v>
          </cell>
          <cell r="G65">
            <v>2403</v>
          </cell>
          <cell r="H65">
            <v>1367</v>
          </cell>
          <cell r="I65">
            <v>1036</v>
          </cell>
          <cell r="J65">
            <v>1224</v>
          </cell>
          <cell r="K65">
            <v>618</v>
          </cell>
          <cell r="L65">
            <v>0.81399999999999995</v>
          </cell>
          <cell r="M65">
            <v>7.1</v>
          </cell>
          <cell r="N65">
            <v>3.6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364</v>
          </cell>
          <cell r="E66">
            <v>183</v>
          </cell>
          <cell r="F66">
            <v>181</v>
          </cell>
          <cell r="G66">
            <v>1459</v>
          </cell>
          <cell r="H66">
            <v>821</v>
          </cell>
          <cell r="I66">
            <v>638</v>
          </cell>
          <cell r="J66">
            <v>415</v>
          </cell>
          <cell r="K66">
            <v>378</v>
          </cell>
          <cell r="L66">
            <v>0.47</v>
          </cell>
          <cell r="M66">
            <v>8.8000000000000007</v>
          </cell>
          <cell r="N66">
            <v>2.5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451</v>
          </cell>
          <cell r="E67">
            <v>242</v>
          </cell>
          <cell r="F67">
            <v>209</v>
          </cell>
          <cell r="G67">
            <v>1276</v>
          </cell>
          <cell r="H67">
            <v>698</v>
          </cell>
          <cell r="I67">
            <v>578</v>
          </cell>
          <cell r="J67">
            <v>467</v>
          </cell>
          <cell r="K67">
            <v>301</v>
          </cell>
          <cell r="L67">
            <v>0.54900000000000004</v>
          </cell>
          <cell r="M67">
            <v>8.9</v>
          </cell>
          <cell r="N67">
            <v>3.3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2011</v>
          </cell>
          <cell r="E68">
            <v>1037</v>
          </cell>
          <cell r="F68">
            <v>974</v>
          </cell>
          <cell r="G68">
            <v>2483</v>
          </cell>
          <cell r="H68">
            <v>1316</v>
          </cell>
          <cell r="I68">
            <v>1167</v>
          </cell>
          <cell r="J68">
            <v>1335</v>
          </cell>
          <cell r="K68">
            <v>739</v>
          </cell>
          <cell r="L68">
            <v>0.80800000000000005</v>
          </cell>
          <cell r="M68">
            <v>5.7</v>
          </cell>
          <cell r="N68">
            <v>3.1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1390</v>
          </cell>
          <cell r="E69">
            <v>718</v>
          </cell>
          <cell r="F69">
            <v>672</v>
          </cell>
          <cell r="G69">
            <v>2139</v>
          </cell>
          <cell r="H69">
            <v>1100</v>
          </cell>
          <cell r="I69">
            <v>1039</v>
          </cell>
          <cell r="J69">
            <v>1007</v>
          </cell>
          <cell r="K69">
            <v>536</v>
          </cell>
          <cell r="L69">
            <v>0.67600000000000005</v>
          </cell>
          <cell r="M69">
            <v>5.0999999999999996</v>
          </cell>
          <cell r="N69">
            <v>2.4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2231</v>
          </cell>
          <cell r="E70">
            <v>1165</v>
          </cell>
          <cell r="F70">
            <v>1066</v>
          </cell>
          <cell r="G70">
            <v>2890</v>
          </cell>
          <cell r="H70">
            <v>1590</v>
          </cell>
          <cell r="I70">
            <v>1300</v>
          </cell>
          <cell r="J70">
            <v>1532</v>
          </cell>
          <cell r="K70">
            <v>922</v>
          </cell>
          <cell r="L70">
            <v>0.72499999999999998</v>
          </cell>
          <cell r="M70">
            <v>5.3</v>
          </cell>
          <cell r="N70">
            <v>2.8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2180</v>
          </cell>
          <cell r="E71">
            <v>1146</v>
          </cell>
          <cell r="F71">
            <v>1034</v>
          </cell>
          <cell r="G71">
            <v>1341</v>
          </cell>
          <cell r="H71">
            <v>738</v>
          </cell>
          <cell r="I71">
            <v>603</v>
          </cell>
          <cell r="J71">
            <v>1021</v>
          </cell>
          <cell r="K71">
            <v>480</v>
          </cell>
          <cell r="L71">
            <v>1.2470000000000001</v>
          </cell>
          <cell r="M71">
            <v>5.2</v>
          </cell>
          <cell r="N71">
            <v>3.9</v>
          </cell>
        </row>
      </sheetData>
      <sheetData sheetId="8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351424</v>
          </cell>
          <cell r="E9">
            <v>176771</v>
          </cell>
          <cell r="F9">
            <v>174653</v>
          </cell>
          <cell r="G9">
            <v>364364</v>
          </cell>
          <cell r="H9">
            <v>183931</v>
          </cell>
          <cell r="I9">
            <v>180433</v>
          </cell>
          <cell r="J9">
            <v>130786</v>
          </cell>
          <cell r="K9">
            <v>64538</v>
          </cell>
          <cell r="L9">
            <v>66248</v>
          </cell>
          <cell r="M9">
            <v>128399</v>
          </cell>
          <cell r="N9">
            <v>64245</v>
          </cell>
          <cell r="O9">
            <v>64154</v>
          </cell>
          <cell r="P9">
            <v>128399</v>
          </cell>
          <cell r="Q9">
            <v>64245</v>
          </cell>
          <cell r="R9">
            <v>64154</v>
          </cell>
          <cell r="S9">
            <v>92239</v>
          </cell>
          <cell r="T9">
            <v>47988</v>
          </cell>
          <cell r="U9">
            <v>44251</v>
          </cell>
          <cell r="V9">
            <v>105179</v>
          </cell>
          <cell r="W9">
            <v>55148</v>
          </cell>
          <cell r="X9">
            <v>50031</v>
          </cell>
          <cell r="Y9">
            <v>-12940</v>
          </cell>
          <cell r="Z9">
            <v>-7160</v>
          </cell>
          <cell r="AA9">
            <v>-5780</v>
          </cell>
          <cell r="AB9">
            <v>43828</v>
          </cell>
          <cell r="AC9">
            <v>22232</v>
          </cell>
          <cell r="AD9">
            <v>21596</v>
          </cell>
          <cell r="AE9">
            <v>46900</v>
          </cell>
          <cell r="AF9">
            <v>24177</v>
          </cell>
          <cell r="AG9">
            <v>22723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16217</v>
          </cell>
          <cell r="E10">
            <v>7974</v>
          </cell>
          <cell r="F10">
            <v>8243</v>
          </cell>
          <cell r="G10">
            <v>14228</v>
          </cell>
          <cell r="H10">
            <v>6971</v>
          </cell>
          <cell r="I10">
            <v>7257</v>
          </cell>
          <cell r="J10">
            <v>2709</v>
          </cell>
          <cell r="K10">
            <v>1305</v>
          </cell>
          <cell r="L10">
            <v>1404</v>
          </cell>
          <cell r="M10">
            <v>9420</v>
          </cell>
          <cell r="N10">
            <v>4608</v>
          </cell>
          <cell r="O10">
            <v>4812</v>
          </cell>
          <cell r="P10">
            <v>7758</v>
          </cell>
          <cell r="Q10">
            <v>3811</v>
          </cell>
          <cell r="R10">
            <v>3947</v>
          </cell>
          <cell r="S10">
            <v>4088</v>
          </cell>
          <cell r="T10">
            <v>2061</v>
          </cell>
          <cell r="U10">
            <v>2027</v>
          </cell>
          <cell r="V10">
            <v>3761</v>
          </cell>
          <cell r="W10">
            <v>1855</v>
          </cell>
          <cell r="X10">
            <v>1906</v>
          </cell>
          <cell r="Y10">
            <v>1989</v>
          </cell>
          <cell r="Z10">
            <v>1003</v>
          </cell>
          <cell r="AA10">
            <v>986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49648</v>
          </cell>
          <cell r="E11">
            <v>25173</v>
          </cell>
          <cell r="F11">
            <v>24475</v>
          </cell>
          <cell r="G11">
            <v>49021</v>
          </cell>
          <cell r="H11">
            <v>25047</v>
          </cell>
          <cell r="I11">
            <v>23974</v>
          </cell>
          <cell r="J11">
            <v>17008</v>
          </cell>
          <cell r="K11">
            <v>8582</v>
          </cell>
          <cell r="L11">
            <v>8426</v>
          </cell>
          <cell r="M11">
            <v>17014</v>
          </cell>
          <cell r="N11">
            <v>8435</v>
          </cell>
          <cell r="O11">
            <v>8579</v>
          </cell>
          <cell r="P11">
            <v>16138</v>
          </cell>
          <cell r="Q11">
            <v>8010</v>
          </cell>
          <cell r="R11">
            <v>8128</v>
          </cell>
          <cell r="S11">
            <v>15626</v>
          </cell>
          <cell r="T11">
            <v>8156</v>
          </cell>
          <cell r="U11">
            <v>7470</v>
          </cell>
          <cell r="V11">
            <v>15875</v>
          </cell>
          <cell r="W11">
            <v>8455</v>
          </cell>
          <cell r="X11">
            <v>7420</v>
          </cell>
          <cell r="Y11">
            <v>627</v>
          </cell>
          <cell r="Z11">
            <v>126</v>
          </cell>
          <cell r="AA11">
            <v>501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26378</v>
          </cell>
          <cell r="E12">
            <v>13399</v>
          </cell>
          <cell r="F12">
            <v>12979</v>
          </cell>
          <cell r="G12">
            <v>31060</v>
          </cell>
          <cell r="H12">
            <v>15803</v>
          </cell>
          <cell r="I12">
            <v>15257</v>
          </cell>
          <cell r="J12">
            <v>9587</v>
          </cell>
          <cell r="K12">
            <v>4767</v>
          </cell>
          <cell r="L12">
            <v>4820</v>
          </cell>
          <cell r="M12">
            <v>11384</v>
          </cell>
          <cell r="N12">
            <v>5805</v>
          </cell>
          <cell r="O12">
            <v>5579</v>
          </cell>
          <cell r="P12">
            <v>14536</v>
          </cell>
          <cell r="Q12">
            <v>7279</v>
          </cell>
          <cell r="R12">
            <v>7257</v>
          </cell>
          <cell r="S12">
            <v>5407</v>
          </cell>
          <cell r="T12">
            <v>2827</v>
          </cell>
          <cell r="U12">
            <v>2580</v>
          </cell>
          <cell r="V12">
            <v>6937</v>
          </cell>
          <cell r="W12">
            <v>3757</v>
          </cell>
          <cell r="X12">
            <v>3180</v>
          </cell>
          <cell r="Y12">
            <v>-4682</v>
          </cell>
          <cell r="Z12">
            <v>-2404</v>
          </cell>
          <cell r="AA12">
            <v>-2278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25844</v>
          </cell>
          <cell r="E13">
            <v>12777</v>
          </cell>
          <cell r="F13">
            <v>13067</v>
          </cell>
          <cell r="G13">
            <v>28523</v>
          </cell>
          <cell r="H13">
            <v>14203</v>
          </cell>
          <cell r="I13">
            <v>14320</v>
          </cell>
          <cell r="J13">
            <v>7690</v>
          </cell>
          <cell r="K13">
            <v>3711</v>
          </cell>
          <cell r="L13">
            <v>3979</v>
          </cell>
          <cell r="M13">
            <v>12182</v>
          </cell>
          <cell r="N13">
            <v>6066</v>
          </cell>
          <cell r="O13">
            <v>6116</v>
          </cell>
          <cell r="P13">
            <v>13664</v>
          </cell>
          <cell r="Q13">
            <v>6818</v>
          </cell>
          <cell r="R13">
            <v>6846</v>
          </cell>
          <cell r="S13">
            <v>5972</v>
          </cell>
          <cell r="T13">
            <v>3000</v>
          </cell>
          <cell r="U13">
            <v>2972</v>
          </cell>
          <cell r="V13">
            <v>7169</v>
          </cell>
          <cell r="W13">
            <v>3674</v>
          </cell>
          <cell r="X13">
            <v>3495</v>
          </cell>
          <cell r="Y13">
            <v>-2679</v>
          </cell>
          <cell r="Z13">
            <v>-1426</v>
          </cell>
          <cell r="AA13">
            <v>-1253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56083</v>
          </cell>
          <cell r="E14">
            <v>28473</v>
          </cell>
          <cell r="F14">
            <v>27610</v>
          </cell>
          <cell r="G14">
            <v>59358</v>
          </cell>
          <cell r="H14">
            <v>30239</v>
          </cell>
          <cell r="I14">
            <v>29119</v>
          </cell>
          <cell r="J14">
            <v>23553</v>
          </cell>
          <cell r="K14">
            <v>11703</v>
          </cell>
          <cell r="L14">
            <v>11850</v>
          </cell>
          <cell r="M14">
            <v>16960</v>
          </cell>
          <cell r="N14">
            <v>8585</v>
          </cell>
          <cell r="O14">
            <v>8375</v>
          </cell>
          <cell r="P14">
            <v>18260</v>
          </cell>
          <cell r="Q14">
            <v>9311</v>
          </cell>
          <cell r="R14">
            <v>8949</v>
          </cell>
          <cell r="S14">
            <v>15570</v>
          </cell>
          <cell r="T14">
            <v>8185</v>
          </cell>
          <cell r="U14">
            <v>7385</v>
          </cell>
          <cell r="V14">
            <v>17545</v>
          </cell>
          <cell r="W14">
            <v>9225</v>
          </cell>
          <cell r="X14">
            <v>8320</v>
          </cell>
          <cell r="Y14">
            <v>-3275</v>
          </cell>
          <cell r="Z14">
            <v>-1766</v>
          </cell>
          <cell r="AA14">
            <v>-1509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68399</v>
          </cell>
          <cell r="E15">
            <v>33680</v>
          </cell>
          <cell r="F15">
            <v>34719</v>
          </cell>
          <cell r="G15">
            <v>73797</v>
          </cell>
          <cell r="H15">
            <v>36611</v>
          </cell>
          <cell r="I15">
            <v>37186</v>
          </cell>
          <cell r="J15">
            <v>29698</v>
          </cell>
          <cell r="K15">
            <v>14425</v>
          </cell>
          <cell r="L15">
            <v>15273</v>
          </cell>
          <cell r="M15">
            <v>19812</v>
          </cell>
          <cell r="N15">
            <v>9700</v>
          </cell>
          <cell r="O15">
            <v>10112</v>
          </cell>
          <cell r="P15">
            <v>19914</v>
          </cell>
          <cell r="Q15">
            <v>9852</v>
          </cell>
          <cell r="R15">
            <v>10062</v>
          </cell>
          <cell r="S15">
            <v>18889</v>
          </cell>
          <cell r="T15">
            <v>9555</v>
          </cell>
          <cell r="U15">
            <v>9334</v>
          </cell>
          <cell r="V15">
            <v>24185</v>
          </cell>
          <cell r="W15">
            <v>12334</v>
          </cell>
          <cell r="X15">
            <v>11851</v>
          </cell>
          <cell r="Y15">
            <v>-5398</v>
          </cell>
          <cell r="Z15">
            <v>-2931</v>
          </cell>
          <cell r="AA15">
            <v>-2467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78766</v>
          </cell>
          <cell r="E16">
            <v>39800</v>
          </cell>
          <cell r="F16">
            <v>38966</v>
          </cell>
          <cell r="G16">
            <v>85211</v>
          </cell>
          <cell r="H16">
            <v>43048</v>
          </cell>
          <cell r="I16">
            <v>42163</v>
          </cell>
          <cell r="J16">
            <v>33596</v>
          </cell>
          <cell r="K16">
            <v>16497</v>
          </cell>
          <cell r="L16">
            <v>17099</v>
          </cell>
          <cell r="M16">
            <v>26165</v>
          </cell>
          <cell r="N16">
            <v>13239</v>
          </cell>
          <cell r="O16">
            <v>12926</v>
          </cell>
          <cell r="P16">
            <v>29041</v>
          </cell>
          <cell r="Q16">
            <v>14557</v>
          </cell>
          <cell r="R16">
            <v>14484</v>
          </cell>
          <cell r="S16">
            <v>19005</v>
          </cell>
          <cell r="T16">
            <v>10064</v>
          </cell>
          <cell r="U16">
            <v>8941</v>
          </cell>
          <cell r="V16">
            <v>22574</v>
          </cell>
          <cell r="W16">
            <v>11994</v>
          </cell>
          <cell r="X16">
            <v>10580</v>
          </cell>
          <cell r="Y16">
            <v>-6445</v>
          </cell>
          <cell r="Z16">
            <v>-3248</v>
          </cell>
          <cell r="AA16">
            <v>-3197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30089</v>
          </cell>
          <cell r="E17">
            <v>15495</v>
          </cell>
          <cell r="F17">
            <v>14594</v>
          </cell>
          <cell r="G17">
            <v>23166</v>
          </cell>
          <cell r="H17">
            <v>12009</v>
          </cell>
          <cell r="I17">
            <v>11157</v>
          </cell>
          <cell r="J17">
            <v>6945</v>
          </cell>
          <cell r="K17">
            <v>3548</v>
          </cell>
          <cell r="L17">
            <v>3397</v>
          </cell>
          <cell r="M17">
            <v>15462</v>
          </cell>
          <cell r="N17">
            <v>7807</v>
          </cell>
          <cell r="O17">
            <v>7655</v>
          </cell>
          <cell r="P17">
            <v>9088</v>
          </cell>
          <cell r="Q17">
            <v>4607</v>
          </cell>
          <cell r="R17">
            <v>4481</v>
          </cell>
          <cell r="S17">
            <v>7682</v>
          </cell>
          <cell r="T17">
            <v>4140</v>
          </cell>
          <cell r="U17">
            <v>3542</v>
          </cell>
          <cell r="V17">
            <v>7133</v>
          </cell>
          <cell r="W17">
            <v>3854</v>
          </cell>
          <cell r="X17">
            <v>3279</v>
          </cell>
          <cell r="Y17">
            <v>6923</v>
          </cell>
          <cell r="Z17">
            <v>3486</v>
          </cell>
          <cell r="AA17">
            <v>3437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328228</v>
          </cell>
          <cell r="E18">
            <v>165878</v>
          </cell>
          <cell r="F18">
            <v>162350</v>
          </cell>
          <cell r="G18">
            <v>337488</v>
          </cell>
          <cell r="H18">
            <v>171344</v>
          </cell>
          <cell r="I18">
            <v>166144</v>
          </cell>
          <cell r="J18">
            <v>113566</v>
          </cell>
          <cell r="K18">
            <v>56248</v>
          </cell>
          <cell r="L18">
            <v>57318</v>
          </cell>
          <cell r="M18">
            <v>127156</v>
          </cell>
          <cell r="N18">
            <v>63771</v>
          </cell>
          <cell r="O18">
            <v>63385</v>
          </cell>
          <cell r="P18">
            <v>127156</v>
          </cell>
          <cell r="Q18">
            <v>63771</v>
          </cell>
          <cell r="R18">
            <v>63385</v>
          </cell>
          <cell r="S18">
            <v>87506</v>
          </cell>
          <cell r="T18">
            <v>45859</v>
          </cell>
          <cell r="U18">
            <v>41647</v>
          </cell>
          <cell r="V18">
            <v>96766</v>
          </cell>
          <cell r="W18">
            <v>51325</v>
          </cell>
          <cell r="X18">
            <v>45441</v>
          </cell>
          <cell r="Y18">
            <v>-9260</v>
          </cell>
          <cell r="Z18">
            <v>-5466</v>
          </cell>
          <cell r="AA18">
            <v>-3794</v>
          </cell>
          <cell r="AB18">
            <v>39505</v>
          </cell>
          <cell r="AC18">
            <v>20196</v>
          </cell>
          <cell r="AD18">
            <v>19309</v>
          </cell>
          <cell r="AE18">
            <v>41444</v>
          </cell>
          <cell r="AF18">
            <v>21810</v>
          </cell>
          <cell r="AG18">
            <v>19634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12402</v>
          </cell>
          <cell r="E19">
            <v>6085</v>
          </cell>
          <cell r="F19">
            <v>6317</v>
          </cell>
          <cell r="G19">
            <v>13814</v>
          </cell>
          <cell r="H19">
            <v>6926</v>
          </cell>
          <cell r="I19">
            <v>6888</v>
          </cell>
          <cell r="J19">
            <v>2041</v>
          </cell>
          <cell r="K19">
            <v>982</v>
          </cell>
          <cell r="L19">
            <v>1059</v>
          </cell>
          <cell r="M19">
            <v>6639</v>
          </cell>
          <cell r="N19">
            <v>3162</v>
          </cell>
          <cell r="O19">
            <v>3477</v>
          </cell>
          <cell r="P19">
            <v>7979</v>
          </cell>
          <cell r="Q19">
            <v>3963</v>
          </cell>
          <cell r="R19">
            <v>4016</v>
          </cell>
          <cell r="S19">
            <v>3722</v>
          </cell>
          <cell r="T19">
            <v>1941</v>
          </cell>
          <cell r="U19">
            <v>1781</v>
          </cell>
          <cell r="V19">
            <v>3794</v>
          </cell>
          <cell r="W19">
            <v>1981</v>
          </cell>
          <cell r="X19">
            <v>1813</v>
          </cell>
          <cell r="Y19">
            <v>-1412</v>
          </cell>
          <cell r="Z19">
            <v>-841</v>
          </cell>
          <cell r="AA19">
            <v>-571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47440</v>
          </cell>
          <cell r="E20">
            <v>24056</v>
          </cell>
          <cell r="F20">
            <v>23384</v>
          </cell>
          <cell r="G20">
            <v>46500</v>
          </cell>
          <cell r="H20">
            <v>23788</v>
          </cell>
          <cell r="I20">
            <v>22712</v>
          </cell>
          <cell r="J20">
            <v>15899</v>
          </cell>
          <cell r="K20">
            <v>7905</v>
          </cell>
          <cell r="L20">
            <v>7994</v>
          </cell>
          <cell r="M20">
            <v>16489</v>
          </cell>
          <cell r="N20">
            <v>8226</v>
          </cell>
          <cell r="O20">
            <v>8263</v>
          </cell>
          <cell r="P20">
            <v>15574</v>
          </cell>
          <cell r="Q20">
            <v>7862</v>
          </cell>
          <cell r="R20">
            <v>7712</v>
          </cell>
          <cell r="S20">
            <v>15052</v>
          </cell>
          <cell r="T20">
            <v>7925</v>
          </cell>
          <cell r="U20">
            <v>7127</v>
          </cell>
          <cell r="V20">
            <v>15027</v>
          </cell>
          <cell r="W20">
            <v>8021</v>
          </cell>
          <cell r="X20">
            <v>7006</v>
          </cell>
          <cell r="Y20">
            <v>940</v>
          </cell>
          <cell r="Z20">
            <v>268</v>
          </cell>
          <cell r="AA20">
            <v>672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21066</v>
          </cell>
          <cell r="E21">
            <v>10853</v>
          </cell>
          <cell r="F21">
            <v>10213</v>
          </cell>
          <cell r="G21">
            <v>27438</v>
          </cell>
          <cell r="H21">
            <v>14100</v>
          </cell>
          <cell r="I21">
            <v>13338</v>
          </cell>
          <cell r="J21">
            <v>7638</v>
          </cell>
          <cell r="K21">
            <v>3863</v>
          </cell>
          <cell r="L21">
            <v>3775</v>
          </cell>
          <cell r="M21">
            <v>8714</v>
          </cell>
          <cell r="N21">
            <v>4445</v>
          </cell>
          <cell r="O21">
            <v>4269</v>
          </cell>
          <cell r="P21">
            <v>13569</v>
          </cell>
          <cell r="Q21">
            <v>6834</v>
          </cell>
          <cell r="R21">
            <v>6735</v>
          </cell>
          <cell r="S21">
            <v>4714</v>
          </cell>
          <cell r="T21">
            <v>2545</v>
          </cell>
          <cell r="U21">
            <v>2169</v>
          </cell>
          <cell r="V21">
            <v>6231</v>
          </cell>
          <cell r="W21">
            <v>3403</v>
          </cell>
          <cell r="X21">
            <v>2828</v>
          </cell>
          <cell r="Y21">
            <v>-6372</v>
          </cell>
          <cell r="Z21">
            <v>-3247</v>
          </cell>
          <cell r="AA21">
            <v>-3125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22458</v>
          </cell>
          <cell r="E22">
            <v>11137</v>
          </cell>
          <cell r="F22">
            <v>11321</v>
          </cell>
          <cell r="G22">
            <v>26739</v>
          </cell>
          <cell r="H22">
            <v>13178</v>
          </cell>
          <cell r="I22">
            <v>13561</v>
          </cell>
          <cell r="J22">
            <v>6768</v>
          </cell>
          <cell r="K22">
            <v>3261</v>
          </cell>
          <cell r="L22">
            <v>3507</v>
          </cell>
          <cell r="M22">
            <v>9901</v>
          </cell>
          <cell r="N22">
            <v>4972</v>
          </cell>
          <cell r="O22">
            <v>4929</v>
          </cell>
          <cell r="P22">
            <v>13418</v>
          </cell>
          <cell r="Q22">
            <v>6580</v>
          </cell>
          <cell r="R22">
            <v>6838</v>
          </cell>
          <cell r="S22">
            <v>5789</v>
          </cell>
          <cell r="T22">
            <v>2904</v>
          </cell>
          <cell r="U22">
            <v>2885</v>
          </cell>
          <cell r="V22">
            <v>6553</v>
          </cell>
          <cell r="W22">
            <v>3337</v>
          </cell>
          <cell r="X22">
            <v>3216</v>
          </cell>
          <cell r="Y22">
            <v>-4281</v>
          </cell>
          <cell r="Z22">
            <v>-2041</v>
          </cell>
          <cell r="AA22">
            <v>-2240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51423</v>
          </cell>
          <cell r="E23">
            <v>26314</v>
          </cell>
          <cell r="F23">
            <v>25109</v>
          </cell>
          <cell r="G23">
            <v>55676</v>
          </cell>
          <cell r="H23">
            <v>28588</v>
          </cell>
          <cell r="I23">
            <v>27088</v>
          </cell>
          <cell r="J23">
            <v>19840</v>
          </cell>
          <cell r="K23">
            <v>9907</v>
          </cell>
          <cell r="L23">
            <v>9933</v>
          </cell>
          <cell r="M23">
            <v>16803</v>
          </cell>
          <cell r="N23">
            <v>8510</v>
          </cell>
          <cell r="O23">
            <v>8293</v>
          </cell>
          <cell r="P23">
            <v>18543</v>
          </cell>
          <cell r="Q23">
            <v>9421</v>
          </cell>
          <cell r="R23">
            <v>9122</v>
          </cell>
          <cell r="S23">
            <v>14780</v>
          </cell>
          <cell r="T23">
            <v>7897</v>
          </cell>
          <cell r="U23">
            <v>6883</v>
          </cell>
          <cell r="V23">
            <v>17293</v>
          </cell>
          <cell r="W23">
            <v>9260</v>
          </cell>
          <cell r="X23">
            <v>8033</v>
          </cell>
          <cell r="Y23">
            <v>-4253</v>
          </cell>
          <cell r="Z23">
            <v>-2274</v>
          </cell>
          <cell r="AA23">
            <v>-1979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55210</v>
          </cell>
          <cell r="E24">
            <v>27209</v>
          </cell>
          <cell r="F24">
            <v>28001</v>
          </cell>
          <cell r="G24">
            <v>60463</v>
          </cell>
          <cell r="H24">
            <v>30043</v>
          </cell>
          <cell r="I24">
            <v>30420</v>
          </cell>
          <cell r="J24">
            <v>22395</v>
          </cell>
          <cell r="K24">
            <v>10893</v>
          </cell>
          <cell r="L24">
            <v>11502</v>
          </cell>
          <cell r="M24">
            <v>16342</v>
          </cell>
          <cell r="N24">
            <v>8024</v>
          </cell>
          <cell r="O24">
            <v>8318</v>
          </cell>
          <cell r="P24">
            <v>17918</v>
          </cell>
          <cell r="Q24">
            <v>8838</v>
          </cell>
          <cell r="R24">
            <v>9080</v>
          </cell>
          <cell r="S24">
            <v>16473</v>
          </cell>
          <cell r="T24">
            <v>8292</v>
          </cell>
          <cell r="U24">
            <v>8181</v>
          </cell>
          <cell r="V24">
            <v>20150</v>
          </cell>
          <cell r="W24">
            <v>10312</v>
          </cell>
          <cell r="X24">
            <v>9838</v>
          </cell>
          <cell r="Y24">
            <v>-5253</v>
          </cell>
          <cell r="Z24">
            <v>-2834</v>
          </cell>
          <cell r="AA24">
            <v>-2419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66788</v>
          </cell>
          <cell r="E25">
            <v>33878</v>
          </cell>
          <cell r="F25">
            <v>32910</v>
          </cell>
          <cell r="G25">
            <v>79627</v>
          </cell>
          <cell r="H25">
            <v>40492</v>
          </cell>
          <cell r="I25">
            <v>39135</v>
          </cell>
          <cell r="J25">
            <v>26936</v>
          </cell>
          <cell r="K25">
            <v>13271</v>
          </cell>
          <cell r="L25">
            <v>13665</v>
          </cell>
          <cell r="M25">
            <v>23017</v>
          </cell>
          <cell r="N25">
            <v>11650</v>
          </cell>
          <cell r="O25">
            <v>11367</v>
          </cell>
          <cell r="P25">
            <v>32058</v>
          </cell>
          <cell r="Q25">
            <v>16158</v>
          </cell>
          <cell r="R25">
            <v>15900</v>
          </cell>
          <cell r="S25">
            <v>16835</v>
          </cell>
          <cell r="T25">
            <v>8957</v>
          </cell>
          <cell r="U25">
            <v>7878</v>
          </cell>
          <cell r="V25">
            <v>20633</v>
          </cell>
          <cell r="W25">
            <v>11063</v>
          </cell>
          <cell r="X25">
            <v>9570</v>
          </cell>
          <cell r="Y25">
            <v>-12839</v>
          </cell>
          <cell r="Z25">
            <v>-6614</v>
          </cell>
          <cell r="AA25">
            <v>-6225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51441</v>
          </cell>
          <cell r="E26">
            <v>26346</v>
          </cell>
          <cell r="F26">
            <v>25095</v>
          </cell>
          <cell r="G26">
            <v>27231</v>
          </cell>
          <cell r="H26">
            <v>14229</v>
          </cell>
          <cell r="I26">
            <v>13002</v>
          </cell>
          <cell r="J26">
            <v>12049</v>
          </cell>
          <cell r="K26">
            <v>6166</v>
          </cell>
          <cell r="L26">
            <v>5883</v>
          </cell>
          <cell r="M26">
            <v>29251</v>
          </cell>
          <cell r="N26">
            <v>14782</v>
          </cell>
          <cell r="O26">
            <v>14469</v>
          </cell>
          <cell r="P26">
            <v>8097</v>
          </cell>
          <cell r="Q26">
            <v>4115</v>
          </cell>
          <cell r="R26">
            <v>3982</v>
          </cell>
          <cell r="S26">
            <v>10141</v>
          </cell>
          <cell r="T26">
            <v>5398</v>
          </cell>
          <cell r="U26">
            <v>4743</v>
          </cell>
          <cell r="V26">
            <v>7085</v>
          </cell>
          <cell r="W26">
            <v>3948</v>
          </cell>
          <cell r="X26">
            <v>3137</v>
          </cell>
          <cell r="Y26">
            <v>24210</v>
          </cell>
          <cell r="Z26">
            <v>12117</v>
          </cell>
          <cell r="AA26">
            <v>12093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321182</v>
          </cell>
          <cell r="E27">
            <v>162228</v>
          </cell>
          <cell r="F27">
            <v>158954</v>
          </cell>
          <cell r="G27">
            <v>333118</v>
          </cell>
          <cell r="H27">
            <v>169443</v>
          </cell>
          <cell r="I27">
            <v>163675</v>
          </cell>
          <cell r="J27">
            <v>110696</v>
          </cell>
          <cell r="K27">
            <v>54725</v>
          </cell>
          <cell r="L27">
            <v>55971</v>
          </cell>
          <cell r="M27">
            <v>125447</v>
          </cell>
          <cell r="N27">
            <v>63063</v>
          </cell>
          <cell r="O27">
            <v>62384</v>
          </cell>
          <cell r="P27">
            <v>125447</v>
          </cell>
          <cell r="Q27">
            <v>63063</v>
          </cell>
          <cell r="R27">
            <v>62384</v>
          </cell>
          <cell r="S27">
            <v>85039</v>
          </cell>
          <cell r="T27">
            <v>44440</v>
          </cell>
          <cell r="U27">
            <v>40599</v>
          </cell>
          <cell r="V27">
            <v>96975</v>
          </cell>
          <cell r="W27">
            <v>51655</v>
          </cell>
          <cell r="X27">
            <v>45320</v>
          </cell>
          <cell r="Y27">
            <v>-11936</v>
          </cell>
          <cell r="Z27">
            <v>-7215</v>
          </cell>
          <cell r="AA27">
            <v>-4721</v>
          </cell>
          <cell r="AB27">
            <v>39231</v>
          </cell>
          <cell r="AC27">
            <v>20116</v>
          </cell>
          <cell r="AD27">
            <v>19115</v>
          </cell>
          <cell r="AE27">
            <v>41714</v>
          </cell>
          <cell r="AF27">
            <v>22089</v>
          </cell>
          <cell r="AG27">
            <v>19625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13409</v>
          </cell>
          <cell r="E28">
            <v>6624</v>
          </cell>
          <cell r="F28">
            <v>6785</v>
          </cell>
          <cell r="G28">
            <v>14106</v>
          </cell>
          <cell r="H28">
            <v>6932</v>
          </cell>
          <cell r="I28">
            <v>7174</v>
          </cell>
          <cell r="J28">
            <v>2317</v>
          </cell>
          <cell r="K28">
            <v>1115</v>
          </cell>
          <cell r="L28">
            <v>1202</v>
          </cell>
          <cell r="M28">
            <v>7578</v>
          </cell>
          <cell r="N28">
            <v>3720</v>
          </cell>
          <cell r="O28">
            <v>3858</v>
          </cell>
          <cell r="P28">
            <v>8157</v>
          </cell>
          <cell r="Q28">
            <v>3948</v>
          </cell>
          <cell r="R28">
            <v>4209</v>
          </cell>
          <cell r="S28">
            <v>3514</v>
          </cell>
          <cell r="T28">
            <v>1789</v>
          </cell>
          <cell r="U28">
            <v>1725</v>
          </cell>
          <cell r="V28">
            <v>3632</v>
          </cell>
          <cell r="W28">
            <v>1869</v>
          </cell>
          <cell r="X28">
            <v>1763</v>
          </cell>
          <cell r="Y28">
            <v>-697</v>
          </cell>
          <cell r="Z28">
            <v>-308</v>
          </cell>
          <cell r="AA28">
            <v>-389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41816</v>
          </cell>
          <cell r="E29">
            <v>21138</v>
          </cell>
          <cell r="F29">
            <v>20678</v>
          </cell>
          <cell r="G29">
            <v>44043</v>
          </cell>
          <cell r="H29">
            <v>22523</v>
          </cell>
          <cell r="I29">
            <v>21520</v>
          </cell>
          <cell r="J29">
            <v>13587</v>
          </cell>
          <cell r="K29">
            <v>6717</v>
          </cell>
          <cell r="L29">
            <v>6870</v>
          </cell>
          <cell r="M29">
            <v>14247</v>
          </cell>
          <cell r="N29">
            <v>7088</v>
          </cell>
          <cell r="O29">
            <v>7159</v>
          </cell>
          <cell r="P29">
            <v>15290</v>
          </cell>
          <cell r="Q29">
            <v>7666</v>
          </cell>
          <cell r="R29">
            <v>7624</v>
          </cell>
          <cell r="S29">
            <v>13982</v>
          </cell>
          <cell r="T29">
            <v>7333</v>
          </cell>
          <cell r="U29">
            <v>6649</v>
          </cell>
          <cell r="V29">
            <v>15166</v>
          </cell>
          <cell r="W29">
            <v>8140</v>
          </cell>
          <cell r="X29">
            <v>7026</v>
          </cell>
          <cell r="Y29">
            <v>-2227</v>
          </cell>
          <cell r="Z29">
            <v>-1385</v>
          </cell>
          <cell r="AA29">
            <v>-842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20226</v>
          </cell>
          <cell r="E30">
            <v>10368</v>
          </cell>
          <cell r="F30">
            <v>9858</v>
          </cell>
          <cell r="G30">
            <v>27213</v>
          </cell>
          <cell r="H30">
            <v>13959</v>
          </cell>
          <cell r="I30">
            <v>13254</v>
          </cell>
          <cell r="J30">
            <v>7154</v>
          </cell>
          <cell r="K30">
            <v>3592</v>
          </cell>
          <cell r="L30">
            <v>3562</v>
          </cell>
          <cell r="M30">
            <v>8573</v>
          </cell>
          <cell r="N30">
            <v>4379</v>
          </cell>
          <cell r="O30">
            <v>4194</v>
          </cell>
          <cell r="P30">
            <v>14075</v>
          </cell>
          <cell r="Q30">
            <v>7108</v>
          </cell>
          <cell r="R30">
            <v>6967</v>
          </cell>
          <cell r="S30">
            <v>4499</v>
          </cell>
          <cell r="T30">
            <v>2397</v>
          </cell>
          <cell r="U30">
            <v>2102</v>
          </cell>
          <cell r="V30">
            <v>5984</v>
          </cell>
          <cell r="W30">
            <v>3259</v>
          </cell>
          <cell r="X30">
            <v>2725</v>
          </cell>
          <cell r="Y30">
            <v>-6987</v>
          </cell>
          <cell r="Z30">
            <v>-3591</v>
          </cell>
          <cell r="AA30">
            <v>-3396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21538</v>
          </cell>
          <cell r="E31">
            <v>10576</v>
          </cell>
          <cell r="F31">
            <v>10962</v>
          </cell>
          <cell r="G31">
            <v>24714</v>
          </cell>
          <cell r="H31">
            <v>12323</v>
          </cell>
          <cell r="I31">
            <v>12391</v>
          </cell>
          <cell r="J31">
            <v>6256</v>
          </cell>
          <cell r="K31">
            <v>3037</v>
          </cell>
          <cell r="L31">
            <v>3219</v>
          </cell>
          <cell r="M31">
            <v>9877</v>
          </cell>
          <cell r="N31">
            <v>4877</v>
          </cell>
          <cell r="O31">
            <v>5000</v>
          </cell>
          <cell r="P31">
            <v>12389</v>
          </cell>
          <cell r="Q31">
            <v>6152</v>
          </cell>
          <cell r="R31">
            <v>6237</v>
          </cell>
          <cell r="S31">
            <v>5405</v>
          </cell>
          <cell r="T31">
            <v>2662</v>
          </cell>
          <cell r="U31">
            <v>2743</v>
          </cell>
          <cell r="V31">
            <v>6069</v>
          </cell>
          <cell r="W31">
            <v>3134</v>
          </cell>
          <cell r="X31">
            <v>2935</v>
          </cell>
          <cell r="Y31">
            <v>-3176</v>
          </cell>
          <cell r="Z31">
            <v>-1747</v>
          </cell>
          <cell r="AA31">
            <v>-1429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58053</v>
          </cell>
          <cell r="E32">
            <v>29771</v>
          </cell>
          <cell r="F32">
            <v>28282</v>
          </cell>
          <cell r="G32">
            <v>57893</v>
          </cell>
          <cell r="H32">
            <v>29694</v>
          </cell>
          <cell r="I32">
            <v>28199</v>
          </cell>
          <cell r="J32">
            <v>23942</v>
          </cell>
          <cell r="K32">
            <v>11948</v>
          </cell>
          <cell r="L32">
            <v>11994</v>
          </cell>
          <cell r="M32">
            <v>19639</v>
          </cell>
          <cell r="N32">
            <v>10039</v>
          </cell>
          <cell r="O32">
            <v>9600</v>
          </cell>
          <cell r="P32">
            <v>17221</v>
          </cell>
          <cell r="Q32">
            <v>8701</v>
          </cell>
          <cell r="R32">
            <v>8520</v>
          </cell>
          <cell r="S32">
            <v>14472</v>
          </cell>
          <cell r="T32">
            <v>7784</v>
          </cell>
          <cell r="U32">
            <v>6688</v>
          </cell>
          <cell r="V32">
            <v>16730</v>
          </cell>
          <cell r="W32">
            <v>9045</v>
          </cell>
          <cell r="X32">
            <v>7685</v>
          </cell>
          <cell r="Y32">
            <v>160</v>
          </cell>
          <cell r="Z32">
            <v>77</v>
          </cell>
          <cell r="AA32">
            <v>83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54386</v>
          </cell>
          <cell r="E33">
            <v>26560</v>
          </cell>
          <cell r="F33">
            <v>27826</v>
          </cell>
          <cell r="G33">
            <v>62072</v>
          </cell>
          <cell r="H33">
            <v>30880</v>
          </cell>
          <cell r="I33">
            <v>31192</v>
          </cell>
          <cell r="J33">
            <v>22784</v>
          </cell>
          <cell r="K33">
            <v>10926</v>
          </cell>
          <cell r="L33">
            <v>11858</v>
          </cell>
          <cell r="M33">
            <v>15582</v>
          </cell>
          <cell r="N33">
            <v>7592</v>
          </cell>
          <cell r="O33">
            <v>7990</v>
          </cell>
          <cell r="P33">
            <v>17940</v>
          </cell>
          <cell r="Q33">
            <v>8900</v>
          </cell>
          <cell r="R33">
            <v>9040</v>
          </cell>
          <cell r="S33">
            <v>16020</v>
          </cell>
          <cell r="T33">
            <v>8042</v>
          </cell>
          <cell r="U33">
            <v>7978</v>
          </cell>
          <cell r="V33">
            <v>21348</v>
          </cell>
          <cell r="W33">
            <v>11054</v>
          </cell>
          <cell r="X33">
            <v>10294</v>
          </cell>
          <cell r="Y33">
            <v>-7686</v>
          </cell>
          <cell r="Z33">
            <v>-4320</v>
          </cell>
          <cell r="AA33">
            <v>-3366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62346</v>
          </cell>
          <cell r="E34">
            <v>31705</v>
          </cell>
          <cell r="F34">
            <v>30641</v>
          </cell>
          <cell r="G34">
            <v>77277</v>
          </cell>
          <cell r="H34">
            <v>39553</v>
          </cell>
          <cell r="I34">
            <v>37724</v>
          </cell>
          <cell r="J34">
            <v>25002</v>
          </cell>
          <cell r="K34">
            <v>12362</v>
          </cell>
          <cell r="L34">
            <v>12640</v>
          </cell>
          <cell r="M34">
            <v>21154</v>
          </cell>
          <cell r="N34">
            <v>10702</v>
          </cell>
          <cell r="O34">
            <v>10452</v>
          </cell>
          <cell r="P34">
            <v>32069</v>
          </cell>
          <cell r="Q34">
            <v>16323</v>
          </cell>
          <cell r="R34">
            <v>15746</v>
          </cell>
          <cell r="S34">
            <v>16190</v>
          </cell>
          <cell r="T34">
            <v>8641</v>
          </cell>
          <cell r="U34">
            <v>7549</v>
          </cell>
          <cell r="V34">
            <v>20206</v>
          </cell>
          <cell r="W34">
            <v>10868</v>
          </cell>
          <cell r="X34">
            <v>9338</v>
          </cell>
          <cell r="Y34">
            <v>-14931</v>
          </cell>
          <cell r="Z34">
            <v>-7848</v>
          </cell>
          <cell r="AA34">
            <v>-7083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49408</v>
          </cell>
          <cell r="E35">
            <v>25486</v>
          </cell>
          <cell r="F35">
            <v>23922</v>
          </cell>
          <cell r="G35">
            <v>25800</v>
          </cell>
          <cell r="H35">
            <v>13579</v>
          </cell>
          <cell r="I35">
            <v>12221</v>
          </cell>
          <cell r="J35">
            <v>9654</v>
          </cell>
          <cell r="K35">
            <v>5028</v>
          </cell>
          <cell r="L35">
            <v>4626</v>
          </cell>
          <cell r="M35">
            <v>28797</v>
          </cell>
          <cell r="N35">
            <v>14666</v>
          </cell>
          <cell r="O35">
            <v>14131</v>
          </cell>
          <cell r="P35">
            <v>8306</v>
          </cell>
          <cell r="Q35">
            <v>4265</v>
          </cell>
          <cell r="R35">
            <v>4041</v>
          </cell>
          <cell r="S35">
            <v>10957</v>
          </cell>
          <cell r="T35">
            <v>5792</v>
          </cell>
          <cell r="U35">
            <v>5165</v>
          </cell>
          <cell r="V35">
            <v>7840</v>
          </cell>
          <cell r="W35">
            <v>4286</v>
          </cell>
          <cell r="X35">
            <v>3554</v>
          </cell>
          <cell r="Y35">
            <v>23608</v>
          </cell>
          <cell r="Z35">
            <v>11907</v>
          </cell>
          <cell r="AA35">
            <v>11701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321158</v>
          </cell>
          <cell r="E36">
            <v>161517</v>
          </cell>
          <cell r="F36">
            <v>159641</v>
          </cell>
          <cell r="G36">
            <v>335400</v>
          </cell>
          <cell r="H36">
            <v>169676</v>
          </cell>
          <cell r="I36">
            <v>165724</v>
          </cell>
          <cell r="J36">
            <v>113477</v>
          </cell>
          <cell r="K36">
            <v>55837</v>
          </cell>
          <cell r="L36">
            <v>57640</v>
          </cell>
          <cell r="M36">
            <v>122144</v>
          </cell>
          <cell r="N36">
            <v>61015</v>
          </cell>
          <cell r="O36">
            <v>61129</v>
          </cell>
          <cell r="P36">
            <v>122144</v>
          </cell>
          <cell r="Q36">
            <v>61015</v>
          </cell>
          <cell r="R36">
            <v>61129</v>
          </cell>
          <cell r="S36">
            <v>85537</v>
          </cell>
          <cell r="T36">
            <v>44665</v>
          </cell>
          <cell r="U36">
            <v>40872</v>
          </cell>
          <cell r="V36">
            <v>99779</v>
          </cell>
          <cell r="W36">
            <v>52824</v>
          </cell>
          <cell r="X36">
            <v>46955</v>
          </cell>
          <cell r="Y36">
            <v>-14242</v>
          </cell>
          <cell r="Z36">
            <v>-8159</v>
          </cell>
          <cell r="AA36">
            <v>-6083</v>
          </cell>
          <cell r="AB36">
            <v>40245</v>
          </cell>
          <cell r="AC36">
            <v>20470</v>
          </cell>
          <cell r="AD36">
            <v>19775</v>
          </cell>
          <cell r="AE36">
            <v>42744</v>
          </cell>
          <cell r="AF36">
            <v>22529</v>
          </cell>
          <cell r="AG36">
            <v>20215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15523</v>
          </cell>
          <cell r="E37">
            <v>7565</v>
          </cell>
          <cell r="F37">
            <v>7958</v>
          </cell>
          <cell r="G37">
            <v>15072</v>
          </cell>
          <cell r="H37">
            <v>7454</v>
          </cell>
          <cell r="I37">
            <v>7618</v>
          </cell>
          <cell r="J37">
            <v>2718</v>
          </cell>
          <cell r="K37">
            <v>1287</v>
          </cell>
          <cell r="L37">
            <v>1431</v>
          </cell>
          <cell r="M37">
            <v>8705</v>
          </cell>
          <cell r="N37">
            <v>4227</v>
          </cell>
          <cell r="O37">
            <v>4478</v>
          </cell>
          <cell r="P37">
            <v>8455</v>
          </cell>
          <cell r="Q37">
            <v>4155</v>
          </cell>
          <cell r="R37">
            <v>4300</v>
          </cell>
          <cell r="S37">
            <v>4100</v>
          </cell>
          <cell r="T37">
            <v>2051</v>
          </cell>
          <cell r="U37">
            <v>2049</v>
          </cell>
          <cell r="V37">
            <v>3899</v>
          </cell>
          <cell r="W37">
            <v>2012</v>
          </cell>
          <cell r="X37">
            <v>1887</v>
          </cell>
          <cell r="Y37">
            <v>451</v>
          </cell>
          <cell r="Z37">
            <v>111</v>
          </cell>
          <cell r="AA37">
            <v>340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51504</v>
          </cell>
          <cell r="E38">
            <v>25991</v>
          </cell>
          <cell r="F38">
            <v>25513</v>
          </cell>
          <cell r="G38">
            <v>49531</v>
          </cell>
          <cell r="H38">
            <v>25151</v>
          </cell>
          <cell r="I38">
            <v>24380</v>
          </cell>
          <cell r="J38">
            <v>17976</v>
          </cell>
          <cell r="K38">
            <v>8900</v>
          </cell>
          <cell r="L38">
            <v>9076</v>
          </cell>
          <cell r="M38">
            <v>18685</v>
          </cell>
          <cell r="N38">
            <v>9278</v>
          </cell>
          <cell r="O38">
            <v>9407</v>
          </cell>
          <cell r="P38">
            <v>15485</v>
          </cell>
          <cell r="Q38">
            <v>7704</v>
          </cell>
          <cell r="R38">
            <v>7781</v>
          </cell>
          <cell r="S38">
            <v>14843</v>
          </cell>
          <cell r="T38">
            <v>7813</v>
          </cell>
          <cell r="U38">
            <v>7030</v>
          </cell>
          <cell r="V38">
            <v>16070</v>
          </cell>
          <cell r="W38">
            <v>8547</v>
          </cell>
          <cell r="X38">
            <v>7523</v>
          </cell>
          <cell r="Y38">
            <v>1973</v>
          </cell>
          <cell r="Z38">
            <v>840</v>
          </cell>
          <cell r="AA38">
            <v>1133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21239</v>
          </cell>
          <cell r="E39">
            <v>10847</v>
          </cell>
          <cell r="F39">
            <v>10392</v>
          </cell>
          <cell r="G39">
            <v>28099</v>
          </cell>
          <cell r="H39">
            <v>14337</v>
          </cell>
          <cell r="I39">
            <v>13762</v>
          </cell>
          <cell r="J39">
            <v>8756</v>
          </cell>
          <cell r="K39">
            <v>4391</v>
          </cell>
          <cell r="L39">
            <v>4365</v>
          </cell>
          <cell r="M39">
            <v>8200</v>
          </cell>
          <cell r="N39">
            <v>4187</v>
          </cell>
          <cell r="O39">
            <v>4013</v>
          </cell>
          <cell r="P39">
            <v>13360</v>
          </cell>
          <cell r="Q39">
            <v>6674</v>
          </cell>
          <cell r="R39">
            <v>6686</v>
          </cell>
          <cell r="S39">
            <v>4283</v>
          </cell>
          <cell r="T39">
            <v>2269</v>
          </cell>
          <cell r="U39">
            <v>2014</v>
          </cell>
          <cell r="V39">
            <v>5983</v>
          </cell>
          <cell r="W39">
            <v>3272</v>
          </cell>
          <cell r="X39">
            <v>2711</v>
          </cell>
          <cell r="Y39">
            <v>-6860</v>
          </cell>
          <cell r="Z39">
            <v>-3490</v>
          </cell>
          <cell r="AA39">
            <v>-3370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23234</v>
          </cell>
          <cell r="E40">
            <v>11349</v>
          </cell>
          <cell r="F40">
            <v>11885</v>
          </cell>
          <cell r="G40">
            <v>25017</v>
          </cell>
          <cell r="H40">
            <v>12432</v>
          </cell>
          <cell r="I40">
            <v>12585</v>
          </cell>
          <cell r="J40">
            <v>6631</v>
          </cell>
          <cell r="K40">
            <v>3169</v>
          </cell>
          <cell r="L40">
            <v>3462</v>
          </cell>
          <cell r="M40">
            <v>10946</v>
          </cell>
          <cell r="N40">
            <v>5338</v>
          </cell>
          <cell r="O40">
            <v>5608</v>
          </cell>
          <cell r="P40">
            <v>12258</v>
          </cell>
          <cell r="Q40">
            <v>6105</v>
          </cell>
          <cell r="R40">
            <v>6153</v>
          </cell>
          <cell r="S40">
            <v>5657</v>
          </cell>
          <cell r="T40">
            <v>2842</v>
          </cell>
          <cell r="U40">
            <v>2815</v>
          </cell>
          <cell r="V40">
            <v>6128</v>
          </cell>
          <cell r="W40">
            <v>3158</v>
          </cell>
          <cell r="X40">
            <v>2970</v>
          </cell>
          <cell r="Y40">
            <v>-1783</v>
          </cell>
          <cell r="Z40">
            <v>-1083</v>
          </cell>
          <cell r="AA40">
            <v>-700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52638</v>
          </cell>
          <cell r="E41">
            <v>26778</v>
          </cell>
          <cell r="F41">
            <v>25860</v>
          </cell>
          <cell r="G41">
            <v>55143</v>
          </cell>
          <cell r="H41">
            <v>28242</v>
          </cell>
          <cell r="I41">
            <v>26901</v>
          </cell>
          <cell r="J41">
            <v>20691</v>
          </cell>
          <cell r="K41">
            <v>10202</v>
          </cell>
          <cell r="L41">
            <v>10489</v>
          </cell>
          <cell r="M41">
            <v>17635</v>
          </cell>
          <cell r="N41">
            <v>8961</v>
          </cell>
          <cell r="O41">
            <v>8674</v>
          </cell>
          <cell r="P41">
            <v>17633</v>
          </cell>
          <cell r="Q41">
            <v>9000</v>
          </cell>
          <cell r="R41">
            <v>8633</v>
          </cell>
          <cell r="S41">
            <v>14312</v>
          </cell>
          <cell r="T41">
            <v>7615</v>
          </cell>
          <cell r="U41">
            <v>6697</v>
          </cell>
          <cell r="V41">
            <v>16819</v>
          </cell>
          <cell r="W41">
            <v>9040</v>
          </cell>
          <cell r="X41">
            <v>7779</v>
          </cell>
          <cell r="Y41">
            <v>-2505</v>
          </cell>
          <cell r="Z41">
            <v>-1464</v>
          </cell>
          <cell r="AA41">
            <v>-1041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56710</v>
          </cell>
          <cell r="E42">
            <v>27835</v>
          </cell>
          <cell r="F42">
            <v>28875</v>
          </cell>
          <cell r="G42">
            <v>62664</v>
          </cell>
          <cell r="H42">
            <v>30896</v>
          </cell>
          <cell r="I42">
            <v>31768</v>
          </cell>
          <cell r="J42">
            <v>22614</v>
          </cell>
          <cell r="K42">
            <v>10772</v>
          </cell>
          <cell r="L42">
            <v>11842</v>
          </cell>
          <cell r="M42">
            <v>17863</v>
          </cell>
          <cell r="N42">
            <v>8811</v>
          </cell>
          <cell r="O42">
            <v>9052</v>
          </cell>
          <cell r="P42">
            <v>18733</v>
          </cell>
          <cell r="Q42">
            <v>9181</v>
          </cell>
          <cell r="R42">
            <v>9552</v>
          </cell>
          <cell r="S42">
            <v>16233</v>
          </cell>
          <cell r="T42">
            <v>8252</v>
          </cell>
          <cell r="U42">
            <v>7981</v>
          </cell>
          <cell r="V42">
            <v>21317</v>
          </cell>
          <cell r="W42">
            <v>10943</v>
          </cell>
          <cell r="X42">
            <v>10374</v>
          </cell>
          <cell r="Y42">
            <v>-5954</v>
          </cell>
          <cell r="Z42">
            <v>-3061</v>
          </cell>
          <cell r="AA42">
            <v>-2893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68100</v>
          </cell>
          <cell r="E43">
            <v>34549</v>
          </cell>
          <cell r="F43">
            <v>33551</v>
          </cell>
          <cell r="G43">
            <v>73178</v>
          </cell>
          <cell r="H43">
            <v>37269</v>
          </cell>
          <cell r="I43">
            <v>35909</v>
          </cell>
          <cell r="J43">
            <v>27421</v>
          </cell>
          <cell r="K43">
            <v>13662</v>
          </cell>
          <cell r="L43">
            <v>13759</v>
          </cell>
          <cell r="M43">
            <v>24153</v>
          </cell>
          <cell r="N43">
            <v>12198</v>
          </cell>
          <cell r="O43">
            <v>11955</v>
          </cell>
          <cell r="P43">
            <v>25359</v>
          </cell>
          <cell r="Q43">
            <v>12683</v>
          </cell>
          <cell r="R43">
            <v>12676</v>
          </cell>
          <cell r="S43">
            <v>16526</v>
          </cell>
          <cell r="T43">
            <v>8689</v>
          </cell>
          <cell r="U43">
            <v>7837</v>
          </cell>
          <cell r="V43">
            <v>20398</v>
          </cell>
          <cell r="W43">
            <v>10924</v>
          </cell>
          <cell r="X43">
            <v>9474</v>
          </cell>
          <cell r="Y43">
            <v>-5078</v>
          </cell>
          <cell r="Z43">
            <v>-2720</v>
          </cell>
          <cell r="AA43">
            <v>-2358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32210</v>
          </cell>
          <cell r="E44">
            <v>16603</v>
          </cell>
          <cell r="F44">
            <v>15607</v>
          </cell>
          <cell r="G44">
            <v>26696</v>
          </cell>
          <cell r="H44">
            <v>13895</v>
          </cell>
          <cell r="I44">
            <v>12801</v>
          </cell>
          <cell r="J44">
            <v>6670</v>
          </cell>
          <cell r="K44">
            <v>3454</v>
          </cell>
          <cell r="L44">
            <v>3216</v>
          </cell>
          <cell r="M44">
            <v>15957</v>
          </cell>
          <cell r="N44">
            <v>8015</v>
          </cell>
          <cell r="O44">
            <v>7942</v>
          </cell>
          <cell r="P44">
            <v>10861</v>
          </cell>
          <cell r="Q44">
            <v>5513</v>
          </cell>
          <cell r="R44">
            <v>5348</v>
          </cell>
          <cell r="S44">
            <v>9583</v>
          </cell>
          <cell r="T44">
            <v>5134</v>
          </cell>
          <cell r="U44">
            <v>4449</v>
          </cell>
          <cell r="V44">
            <v>9165</v>
          </cell>
          <cell r="W44">
            <v>4928</v>
          </cell>
          <cell r="X44">
            <v>4237</v>
          </cell>
          <cell r="Y44">
            <v>5514</v>
          </cell>
          <cell r="Z44">
            <v>2708</v>
          </cell>
          <cell r="AA44">
            <v>2806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312419</v>
          </cell>
          <cell r="E45">
            <v>157380</v>
          </cell>
          <cell r="F45">
            <v>155039</v>
          </cell>
          <cell r="G45">
            <v>336092</v>
          </cell>
          <cell r="H45">
            <v>170872</v>
          </cell>
          <cell r="I45">
            <v>165220</v>
          </cell>
          <cell r="J45">
            <v>112136</v>
          </cell>
          <cell r="K45">
            <v>55584</v>
          </cell>
          <cell r="L45">
            <v>56552</v>
          </cell>
          <cell r="M45">
            <v>119033</v>
          </cell>
          <cell r="N45">
            <v>59386</v>
          </cell>
          <cell r="O45">
            <v>59647</v>
          </cell>
          <cell r="P45">
            <v>119033</v>
          </cell>
          <cell r="Q45">
            <v>59386</v>
          </cell>
          <cell r="R45">
            <v>59647</v>
          </cell>
          <cell r="S45">
            <v>81250</v>
          </cell>
          <cell r="T45">
            <v>42410</v>
          </cell>
          <cell r="U45">
            <v>38840</v>
          </cell>
          <cell r="V45">
            <v>104923</v>
          </cell>
          <cell r="W45">
            <v>55902</v>
          </cell>
          <cell r="X45">
            <v>49021</v>
          </cell>
          <cell r="Y45">
            <v>-23673</v>
          </cell>
          <cell r="Z45">
            <v>-13492</v>
          </cell>
          <cell r="AA45">
            <v>-10181</v>
          </cell>
          <cell r="AB45">
            <v>38513</v>
          </cell>
          <cell r="AC45">
            <v>19666</v>
          </cell>
          <cell r="AD45">
            <v>18847</v>
          </cell>
          <cell r="AE45">
            <v>45417</v>
          </cell>
          <cell r="AF45">
            <v>24195</v>
          </cell>
          <cell r="AG45">
            <v>21222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12742</v>
          </cell>
          <cell r="E46">
            <v>6169</v>
          </cell>
          <cell r="F46">
            <v>6573</v>
          </cell>
          <cell r="G46">
            <v>14667</v>
          </cell>
          <cell r="H46">
            <v>7239</v>
          </cell>
          <cell r="I46">
            <v>7428</v>
          </cell>
          <cell r="J46">
            <v>2324</v>
          </cell>
          <cell r="K46">
            <v>1101</v>
          </cell>
          <cell r="L46">
            <v>1223</v>
          </cell>
          <cell r="M46">
            <v>6627</v>
          </cell>
          <cell r="N46">
            <v>3202</v>
          </cell>
          <cell r="O46">
            <v>3425</v>
          </cell>
          <cell r="P46">
            <v>8212</v>
          </cell>
          <cell r="Q46">
            <v>4004</v>
          </cell>
          <cell r="R46">
            <v>4208</v>
          </cell>
          <cell r="S46">
            <v>3791</v>
          </cell>
          <cell r="T46">
            <v>1866</v>
          </cell>
          <cell r="U46">
            <v>1925</v>
          </cell>
          <cell r="V46">
            <v>4131</v>
          </cell>
          <cell r="W46">
            <v>2134</v>
          </cell>
          <cell r="X46">
            <v>1997</v>
          </cell>
          <cell r="Y46">
            <v>-1925</v>
          </cell>
          <cell r="Z46">
            <v>-1070</v>
          </cell>
          <cell r="AA46">
            <v>-855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41943</v>
          </cell>
          <cell r="E47">
            <v>21067</v>
          </cell>
          <cell r="F47">
            <v>20876</v>
          </cell>
          <cell r="G47">
            <v>47632</v>
          </cell>
          <cell r="H47">
            <v>24240</v>
          </cell>
          <cell r="I47">
            <v>23392</v>
          </cell>
          <cell r="J47">
            <v>14657</v>
          </cell>
          <cell r="K47">
            <v>7236</v>
          </cell>
          <cell r="L47">
            <v>7421</v>
          </cell>
          <cell r="M47">
            <v>14339</v>
          </cell>
          <cell r="N47">
            <v>7097</v>
          </cell>
          <cell r="O47">
            <v>7242</v>
          </cell>
          <cell r="P47">
            <v>16132</v>
          </cell>
          <cell r="Q47">
            <v>7962</v>
          </cell>
          <cell r="R47">
            <v>8170</v>
          </cell>
          <cell r="S47">
            <v>12947</v>
          </cell>
          <cell r="T47">
            <v>6734</v>
          </cell>
          <cell r="U47">
            <v>6213</v>
          </cell>
          <cell r="V47">
            <v>16843</v>
          </cell>
          <cell r="W47">
            <v>9042</v>
          </cell>
          <cell r="X47">
            <v>7801</v>
          </cell>
          <cell r="Y47">
            <v>-5689</v>
          </cell>
          <cell r="Z47">
            <v>-3173</v>
          </cell>
          <cell r="AA47">
            <v>-2516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20700</v>
          </cell>
          <cell r="E48">
            <v>10758</v>
          </cell>
          <cell r="F48">
            <v>9942</v>
          </cell>
          <cell r="G48">
            <v>29032</v>
          </cell>
          <cell r="H48">
            <v>15041</v>
          </cell>
          <cell r="I48">
            <v>13991</v>
          </cell>
          <cell r="J48">
            <v>8716</v>
          </cell>
          <cell r="K48">
            <v>4514</v>
          </cell>
          <cell r="L48">
            <v>4202</v>
          </cell>
          <cell r="M48">
            <v>8034</v>
          </cell>
          <cell r="N48">
            <v>4169</v>
          </cell>
          <cell r="O48">
            <v>3865</v>
          </cell>
          <cell r="P48">
            <v>13996</v>
          </cell>
          <cell r="Q48">
            <v>7043</v>
          </cell>
          <cell r="R48">
            <v>6953</v>
          </cell>
          <cell r="S48">
            <v>3950</v>
          </cell>
          <cell r="T48">
            <v>2075</v>
          </cell>
          <cell r="U48">
            <v>1875</v>
          </cell>
          <cell r="V48">
            <v>6320</v>
          </cell>
          <cell r="W48">
            <v>3484</v>
          </cell>
          <cell r="X48">
            <v>2836</v>
          </cell>
          <cell r="Y48">
            <v>-8332</v>
          </cell>
          <cell r="Z48">
            <v>-4283</v>
          </cell>
          <cell r="AA48">
            <v>-4049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23676</v>
          </cell>
          <cell r="E49">
            <v>11671</v>
          </cell>
          <cell r="F49">
            <v>12005</v>
          </cell>
          <cell r="G49">
            <v>25476</v>
          </cell>
          <cell r="H49">
            <v>12659</v>
          </cell>
          <cell r="I49">
            <v>12817</v>
          </cell>
          <cell r="J49">
            <v>6881</v>
          </cell>
          <cell r="K49">
            <v>3334</v>
          </cell>
          <cell r="L49">
            <v>3547</v>
          </cell>
          <cell r="M49">
            <v>11295</v>
          </cell>
          <cell r="N49">
            <v>5608</v>
          </cell>
          <cell r="O49">
            <v>5687</v>
          </cell>
          <cell r="P49">
            <v>12151</v>
          </cell>
          <cell r="Q49">
            <v>5995</v>
          </cell>
          <cell r="R49">
            <v>6156</v>
          </cell>
          <cell r="S49">
            <v>5500</v>
          </cell>
          <cell r="T49">
            <v>2729</v>
          </cell>
          <cell r="U49">
            <v>2771</v>
          </cell>
          <cell r="V49">
            <v>6444</v>
          </cell>
          <cell r="W49">
            <v>3330</v>
          </cell>
          <cell r="X49">
            <v>3114</v>
          </cell>
          <cell r="Y49">
            <v>-1800</v>
          </cell>
          <cell r="Z49">
            <v>-988</v>
          </cell>
          <cell r="AA49">
            <v>-812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53974</v>
          </cell>
          <cell r="E50">
            <v>27661</v>
          </cell>
          <cell r="F50">
            <v>26313</v>
          </cell>
          <cell r="G50">
            <v>55990</v>
          </cell>
          <cell r="H50">
            <v>28870</v>
          </cell>
          <cell r="I50">
            <v>27120</v>
          </cell>
          <cell r="J50">
            <v>21894</v>
          </cell>
          <cell r="K50">
            <v>10935</v>
          </cell>
          <cell r="L50">
            <v>10959</v>
          </cell>
          <cell r="M50">
            <v>17947</v>
          </cell>
          <cell r="N50">
            <v>9118</v>
          </cell>
          <cell r="O50">
            <v>8829</v>
          </cell>
          <cell r="P50">
            <v>16221</v>
          </cell>
          <cell r="Q50">
            <v>8302</v>
          </cell>
          <cell r="R50">
            <v>7919</v>
          </cell>
          <cell r="S50">
            <v>14133</v>
          </cell>
          <cell r="T50">
            <v>7608</v>
          </cell>
          <cell r="U50">
            <v>6525</v>
          </cell>
          <cell r="V50">
            <v>17875</v>
          </cell>
          <cell r="W50">
            <v>9633</v>
          </cell>
          <cell r="X50">
            <v>8242</v>
          </cell>
          <cell r="Y50">
            <v>-2016</v>
          </cell>
          <cell r="Z50">
            <v>-1209</v>
          </cell>
          <cell r="AA50">
            <v>-807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57260</v>
          </cell>
          <cell r="E51">
            <v>27993</v>
          </cell>
          <cell r="F51">
            <v>29267</v>
          </cell>
          <cell r="G51">
            <v>60864</v>
          </cell>
          <cell r="H51">
            <v>30233</v>
          </cell>
          <cell r="I51">
            <v>30631</v>
          </cell>
          <cell r="J51">
            <v>22360</v>
          </cell>
          <cell r="K51">
            <v>10845</v>
          </cell>
          <cell r="L51">
            <v>11515</v>
          </cell>
          <cell r="M51">
            <v>18950</v>
          </cell>
          <cell r="N51">
            <v>9161</v>
          </cell>
          <cell r="O51">
            <v>9789</v>
          </cell>
          <cell r="P51">
            <v>16249</v>
          </cell>
          <cell r="Q51">
            <v>8017</v>
          </cell>
          <cell r="R51">
            <v>8232</v>
          </cell>
          <cell r="S51">
            <v>15950</v>
          </cell>
          <cell r="T51">
            <v>7987</v>
          </cell>
          <cell r="U51">
            <v>7963</v>
          </cell>
          <cell r="V51">
            <v>22255</v>
          </cell>
          <cell r="W51">
            <v>11371</v>
          </cell>
          <cell r="X51">
            <v>10884</v>
          </cell>
          <cell r="Y51">
            <v>-3604</v>
          </cell>
          <cell r="Z51">
            <v>-2240</v>
          </cell>
          <cell r="AA51">
            <v>-1364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68705</v>
          </cell>
          <cell r="E52">
            <v>34675</v>
          </cell>
          <cell r="F52">
            <v>34030</v>
          </cell>
          <cell r="G52">
            <v>73429</v>
          </cell>
          <cell r="H52">
            <v>37409</v>
          </cell>
          <cell r="I52">
            <v>36020</v>
          </cell>
          <cell r="J52">
            <v>27248</v>
          </cell>
          <cell r="K52">
            <v>13444</v>
          </cell>
          <cell r="L52">
            <v>13804</v>
          </cell>
          <cell r="M52">
            <v>25513</v>
          </cell>
          <cell r="N52">
            <v>12741</v>
          </cell>
          <cell r="O52">
            <v>12772</v>
          </cell>
          <cell r="P52">
            <v>24970</v>
          </cell>
          <cell r="Q52">
            <v>12439</v>
          </cell>
          <cell r="R52">
            <v>12531</v>
          </cell>
          <cell r="S52">
            <v>15944</v>
          </cell>
          <cell r="T52">
            <v>8490</v>
          </cell>
          <cell r="U52">
            <v>7454</v>
          </cell>
          <cell r="V52">
            <v>21211</v>
          </cell>
          <cell r="W52">
            <v>11526</v>
          </cell>
          <cell r="X52">
            <v>9685</v>
          </cell>
          <cell r="Y52">
            <v>-4724</v>
          </cell>
          <cell r="Z52">
            <v>-2734</v>
          </cell>
          <cell r="AA52">
            <v>-1990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33419</v>
          </cell>
          <cell r="E53">
            <v>17386</v>
          </cell>
          <cell r="F53">
            <v>16033</v>
          </cell>
          <cell r="G53">
            <v>29002</v>
          </cell>
          <cell r="H53">
            <v>15181</v>
          </cell>
          <cell r="I53">
            <v>13821</v>
          </cell>
          <cell r="J53">
            <v>8056</v>
          </cell>
          <cell r="K53">
            <v>4175</v>
          </cell>
          <cell r="L53">
            <v>3881</v>
          </cell>
          <cell r="M53">
            <v>16328</v>
          </cell>
          <cell r="N53">
            <v>8290</v>
          </cell>
          <cell r="O53">
            <v>8038</v>
          </cell>
          <cell r="P53">
            <v>11102</v>
          </cell>
          <cell r="Q53">
            <v>5624</v>
          </cell>
          <cell r="R53">
            <v>5478</v>
          </cell>
          <cell r="S53">
            <v>9035</v>
          </cell>
          <cell r="T53">
            <v>4921</v>
          </cell>
          <cell r="U53">
            <v>4114</v>
          </cell>
          <cell r="V53">
            <v>9844</v>
          </cell>
          <cell r="W53">
            <v>5382</v>
          </cell>
          <cell r="X53">
            <v>4462</v>
          </cell>
          <cell r="Y53">
            <v>4417</v>
          </cell>
          <cell r="Z53">
            <v>2205</v>
          </cell>
          <cell r="AA53">
            <v>2212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347248</v>
          </cell>
          <cell r="E54">
            <v>0</v>
          </cell>
          <cell r="F54">
            <v>172792</v>
          </cell>
          <cell r="G54">
            <v>364083</v>
          </cell>
          <cell r="H54">
            <v>184559</v>
          </cell>
          <cell r="I54">
            <v>179524</v>
          </cell>
          <cell r="J54">
            <v>122954</v>
          </cell>
          <cell r="K54">
            <v>60793</v>
          </cell>
          <cell r="L54">
            <v>62161</v>
          </cell>
          <cell r="M54">
            <v>133114</v>
          </cell>
          <cell r="N54">
            <v>66502</v>
          </cell>
          <cell r="O54">
            <v>66612</v>
          </cell>
          <cell r="P54">
            <v>133114</v>
          </cell>
          <cell r="Q54">
            <v>66502</v>
          </cell>
          <cell r="R54">
            <v>66612</v>
          </cell>
          <cell r="S54">
            <v>91180</v>
          </cell>
          <cell r="T54">
            <v>47161</v>
          </cell>
          <cell r="U54">
            <v>44019</v>
          </cell>
          <cell r="V54">
            <v>108015</v>
          </cell>
          <cell r="W54">
            <v>57264</v>
          </cell>
          <cell r="X54">
            <v>50751</v>
          </cell>
          <cell r="Y54">
            <v>-16835</v>
          </cell>
          <cell r="Z54">
            <v>-10103</v>
          </cell>
          <cell r="AA54">
            <v>-6732</v>
          </cell>
          <cell r="AB54">
            <v>44383</v>
          </cell>
          <cell r="AC54">
            <v>22517</v>
          </cell>
          <cell r="AD54">
            <v>21866</v>
          </cell>
          <cell r="AE54">
            <v>45117</v>
          </cell>
          <cell r="AF54">
            <v>23867</v>
          </cell>
          <cell r="AG54">
            <v>21250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14941</v>
          </cell>
          <cell r="E55">
            <v>7171</v>
          </cell>
          <cell r="F55">
            <v>7770</v>
          </cell>
          <cell r="G55">
            <v>15641</v>
          </cell>
          <cell r="H55">
            <v>7640</v>
          </cell>
          <cell r="I55">
            <v>8001</v>
          </cell>
          <cell r="J55">
            <v>2411</v>
          </cell>
          <cell r="K55">
            <v>1167</v>
          </cell>
          <cell r="L55">
            <v>1244</v>
          </cell>
          <cell r="M55">
            <v>8156</v>
          </cell>
          <cell r="N55">
            <v>3927</v>
          </cell>
          <cell r="O55">
            <v>4229</v>
          </cell>
          <cell r="P55">
            <v>9005</v>
          </cell>
          <cell r="Q55">
            <v>4360</v>
          </cell>
          <cell r="R55">
            <v>4645</v>
          </cell>
          <cell r="S55">
            <v>4374</v>
          </cell>
          <cell r="T55">
            <v>2077</v>
          </cell>
          <cell r="U55">
            <v>2297</v>
          </cell>
          <cell r="V55">
            <v>4225</v>
          </cell>
          <cell r="W55">
            <v>2113</v>
          </cell>
          <cell r="X55">
            <v>2112</v>
          </cell>
          <cell r="Y55">
            <v>-700</v>
          </cell>
          <cell r="Z55">
            <v>-469</v>
          </cell>
          <cell r="AA55">
            <v>-231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49790</v>
          </cell>
          <cell r="E56">
            <v>25045</v>
          </cell>
          <cell r="F56">
            <v>24745</v>
          </cell>
          <cell r="G56">
            <v>52665</v>
          </cell>
          <cell r="H56">
            <v>26738</v>
          </cell>
          <cell r="I56">
            <v>25927</v>
          </cell>
          <cell r="J56">
            <v>17196</v>
          </cell>
          <cell r="K56">
            <v>8458</v>
          </cell>
          <cell r="L56">
            <v>8738</v>
          </cell>
          <cell r="M56">
            <v>18454</v>
          </cell>
          <cell r="N56">
            <v>9151</v>
          </cell>
          <cell r="O56">
            <v>9303</v>
          </cell>
          <cell r="P56">
            <v>18520</v>
          </cell>
          <cell r="Q56">
            <v>9220</v>
          </cell>
          <cell r="R56">
            <v>9300</v>
          </cell>
          <cell r="S56">
            <v>14140</v>
          </cell>
          <cell r="T56">
            <v>7436</v>
          </cell>
          <cell r="U56">
            <v>6704</v>
          </cell>
          <cell r="V56">
            <v>16949</v>
          </cell>
          <cell r="W56">
            <v>9060</v>
          </cell>
          <cell r="X56">
            <v>7889</v>
          </cell>
          <cell r="Y56">
            <v>-2875</v>
          </cell>
          <cell r="Z56">
            <v>-1693</v>
          </cell>
          <cell r="AA56">
            <v>-1182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20740</v>
          </cell>
          <cell r="E57">
            <v>10785</v>
          </cell>
          <cell r="F57">
            <v>9955</v>
          </cell>
          <cell r="G57">
            <v>24344</v>
          </cell>
          <cell r="H57">
            <v>12689</v>
          </cell>
          <cell r="I57">
            <v>11655</v>
          </cell>
          <cell r="J57">
            <v>6396</v>
          </cell>
          <cell r="K57">
            <v>3301</v>
          </cell>
          <cell r="L57">
            <v>3095</v>
          </cell>
          <cell r="M57">
            <v>9658</v>
          </cell>
          <cell r="N57">
            <v>5009</v>
          </cell>
          <cell r="O57">
            <v>4649</v>
          </cell>
          <cell r="P57">
            <v>11990</v>
          </cell>
          <cell r="Q57">
            <v>6101</v>
          </cell>
          <cell r="R57">
            <v>5889</v>
          </cell>
          <cell r="S57">
            <v>4686</v>
          </cell>
          <cell r="T57">
            <v>2475</v>
          </cell>
          <cell r="U57">
            <v>2211</v>
          </cell>
          <cell r="V57">
            <v>5958</v>
          </cell>
          <cell r="W57">
            <v>3287</v>
          </cell>
          <cell r="X57">
            <v>2671</v>
          </cell>
          <cell r="Y57">
            <v>-3604</v>
          </cell>
          <cell r="Z57">
            <v>-1904</v>
          </cell>
          <cell r="AA57">
            <v>-1700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25285</v>
          </cell>
          <cell r="E58">
            <v>12316</v>
          </cell>
          <cell r="F58">
            <v>12969</v>
          </cell>
          <cell r="G58">
            <v>25897</v>
          </cell>
          <cell r="H58">
            <v>12732</v>
          </cell>
          <cell r="I58">
            <v>13165</v>
          </cell>
          <cell r="J58">
            <v>6815</v>
          </cell>
          <cell r="K58">
            <v>3259</v>
          </cell>
          <cell r="L58">
            <v>3556</v>
          </cell>
          <cell r="M58">
            <v>12262</v>
          </cell>
          <cell r="N58">
            <v>6067</v>
          </cell>
          <cell r="O58">
            <v>6195</v>
          </cell>
          <cell r="P58">
            <v>12546</v>
          </cell>
          <cell r="Q58">
            <v>6138</v>
          </cell>
          <cell r="R58">
            <v>6408</v>
          </cell>
          <cell r="S58">
            <v>6208</v>
          </cell>
          <cell r="T58">
            <v>2990</v>
          </cell>
          <cell r="U58">
            <v>3218</v>
          </cell>
          <cell r="V58">
            <v>6536</v>
          </cell>
          <cell r="W58">
            <v>3335</v>
          </cell>
          <cell r="X58">
            <v>3201</v>
          </cell>
          <cell r="Y58">
            <v>-612</v>
          </cell>
          <cell r="Z58">
            <v>-416</v>
          </cell>
          <cell r="AA58">
            <v>-196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64203</v>
          </cell>
          <cell r="E59">
            <v>32838</v>
          </cell>
          <cell r="F59">
            <v>31365</v>
          </cell>
          <cell r="G59">
            <v>61656</v>
          </cell>
          <cell r="H59">
            <v>31682</v>
          </cell>
          <cell r="I59">
            <v>29974</v>
          </cell>
          <cell r="J59">
            <v>24540</v>
          </cell>
          <cell r="K59">
            <v>12238</v>
          </cell>
          <cell r="L59">
            <v>12302</v>
          </cell>
          <cell r="M59">
            <v>23041</v>
          </cell>
          <cell r="N59">
            <v>11647</v>
          </cell>
          <cell r="O59">
            <v>11394</v>
          </cell>
          <cell r="P59">
            <v>18816</v>
          </cell>
          <cell r="Q59">
            <v>9501</v>
          </cell>
          <cell r="R59">
            <v>9315</v>
          </cell>
          <cell r="S59">
            <v>16622</v>
          </cell>
          <cell r="T59">
            <v>8953</v>
          </cell>
          <cell r="U59">
            <v>7669</v>
          </cell>
          <cell r="V59">
            <v>18300</v>
          </cell>
          <cell r="W59">
            <v>9943</v>
          </cell>
          <cell r="X59">
            <v>8357</v>
          </cell>
          <cell r="Y59">
            <v>2547</v>
          </cell>
          <cell r="Z59">
            <v>1156</v>
          </cell>
          <cell r="AA59">
            <v>1391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63828</v>
          </cell>
          <cell r="E60">
            <v>31029</v>
          </cell>
          <cell r="F60">
            <v>32799</v>
          </cell>
          <cell r="G60">
            <v>67298</v>
          </cell>
          <cell r="H60">
            <v>33276</v>
          </cell>
          <cell r="I60">
            <v>34022</v>
          </cell>
          <cell r="J60">
            <v>24797</v>
          </cell>
          <cell r="K60">
            <v>11901</v>
          </cell>
          <cell r="L60">
            <v>12896</v>
          </cell>
          <cell r="M60">
            <v>21216</v>
          </cell>
          <cell r="N60">
            <v>10248</v>
          </cell>
          <cell r="O60">
            <v>10968</v>
          </cell>
          <cell r="P60">
            <v>19499</v>
          </cell>
          <cell r="Q60">
            <v>9614</v>
          </cell>
          <cell r="R60">
            <v>9885</v>
          </cell>
          <cell r="S60">
            <v>17815</v>
          </cell>
          <cell r="T60">
            <v>8880</v>
          </cell>
          <cell r="U60">
            <v>8935</v>
          </cell>
          <cell r="V60">
            <v>23002</v>
          </cell>
          <cell r="W60">
            <v>11761</v>
          </cell>
          <cell r="X60">
            <v>11241</v>
          </cell>
          <cell r="Y60">
            <v>-3470</v>
          </cell>
          <cell r="Z60">
            <v>-2247</v>
          </cell>
          <cell r="AA60">
            <v>-1223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74041</v>
          </cell>
          <cell r="E61">
            <v>37407</v>
          </cell>
          <cell r="F61">
            <v>36634</v>
          </cell>
          <cell r="G61">
            <v>83810</v>
          </cell>
          <cell r="H61">
            <v>42705</v>
          </cell>
          <cell r="I61">
            <v>41105</v>
          </cell>
          <cell r="J61">
            <v>31828</v>
          </cell>
          <cell r="K61">
            <v>15835</v>
          </cell>
          <cell r="L61">
            <v>15993</v>
          </cell>
          <cell r="M61">
            <v>24566</v>
          </cell>
          <cell r="N61">
            <v>12448</v>
          </cell>
          <cell r="O61">
            <v>12118</v>
          </cell>
          <cell r="P61">
            <v>29539</v>
          </cell>
          <cell r="Q61">
            <v>14899</v>
          </cell>
          <cell r="R61">
            <v>14640</v>
          </cell>
          <cell r="S61">
            <v>17647</v>
          </cell>
          <cell r="T61">
            <v>9124</v>
          </cell>
          <cell r="U61">
            <v>8523</v>
          </cell>
          <cell r="V61">
            <v>22443</v>
          </cell>
          <cell r="W61">
            <v>11971</v>
          </cell>
          <cell r="X61">
            <v>10472</v>
          </cell>
          <cell r="Y61">
            <v>-9769</v>
          </cell>
          <cell r="Z61">
            <v>-5298</v>
          </cell>
          <cell r="AA61">
            <v>-4471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34420</v>
          </cell>
          <cell r="E62">
            <v>17865</v>
          </cell>
          <cell r="F62">
            <v>16555</v>
          </cell>
          <cell r="G62">
            <v>32772</v>
          </cell>
          <cell r="H62">
            <v>17097</v>
          </cell>
          <cell r="I62">
            <v>15675</v>
          </cell>
          <cell r="J62">
            <v>8971</v>
          </cell>
          <cell r="K62">
            <v>4634</v>
          </cell>
          <cell r="L62">
            <v>4337</v>
          </cell>
          <cell r="M62">
            <v>15761</v>
          </cell>
          <cell r="N62">
            <v>8005</v>
          </cell>
          <cell r="O62">
            <v>7756</v>
          </cell>
          <cell r="P62">
            <v>13199</v>
          </cell>
          <cell r="Q62">
            <v>6669</v>
          </cell>
          <cell r="R62">
            <v>6530</v>
          </cell>
          <cell r="S62">
            <v>9688</v>
          </cell>
          <cell r="T62">
            <v>5226</v>
          </cell>
          <cell r="U62">
            <v>4462</v>
          </cell>
          <cell r="V62">
            <v>10602</v>
          </cell>
          <cell r="W62">
            <v>5794</v>
          </cell>
          <cell r="X62">
            <v>4808</v>
          </cell>
          <cell r="Y62">
            <v>1648</v>
          </cell>
          <cell r="Z62">
            <v>768</v>
          </cell>
          <cell r="AA62">
            <v>880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304761</v>
          </cell>
          <cell r="E63">
            <v>154355</v>
          </cell>
          <cell r="F63">
            <v>150406</v>
          </cell>
          <cell r="G63">
            <v>329080</v>
          </cell>
          <cell r="H63">
            <v>167339</v>
          </cell>
          <cell r="I63">
            <v>161741</v>
          </cell>
          <cell r="J63">
            <v>105699</v>
          </cell>
          <cell r="K63">
            <v>52242</v>
          </cell>
          <cell r="L63">
            <v>53457</v>
          </cell>
          <cell r="M63">
            <v>115986</v>
          </cell>
          <cell r="N63">
            <v>58155</v>
          </cell>
          <cell r="O63">
            <v>57831</v>
          </cell>
          <cell r="P63">
            <v>115986</v>
          </cell>
          <cell r="Q63">
            <v>58155</v>
          </cell>
          <cell r="R63">
            <v>57831</v>
          </cell>
          <cell r="S63">
            <v>83076</v>
          </cell>
          <cell r="T63">
            <v>43958</v>
          </cell>
          <cell r="U63">
            <v>39118</v>
          </cell>
          <cell r="V63">
            <v>107395</v>
          </cell>
          <cell r="W63">
            <v>56942</v>
          </cell>
          <cell r="X63">
            <v>50453</v>
          </cell>
          <cell r="Y63">
            <v>-24319</v>
          </cell>
          <cell r="Z63">
            <v>-12984</v>
          </cell>
          <cell r="AA63">
            <v>-11335</v>
          </cell>
          <cell r="AB63">
            <v>38560</v>
          </cell>
          <cell r="AC63">
            <v>20312</v>
          </cell>
          <cell r="AD63">
            <v>18248</v>
          </cell>
          <cell r="AE63">
            <v>47632</v>
          </cell>
          <cell r="AF63">
            <v>25069</v>
          </cell>
          <cell r="AG63">
            <v>22563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13694</v>
          </cell>
          <cell r="E64">
            <v>6698</v>
          </cell>
          <cell r="F64">
            <v>6996</v>
          </cell>
          <cell r="G64">
            <v>14956</v>
          </cell>
          <cell r="H64">
            <v>7336</v>
          </cell>
          <cell r="I64">
            <v>7620</v>
          </cell>
          <cell r="J64">
            <v>2473</v>
          </cell>
          <cell r="K64">
            <v>1161</v>
          </cell>
          <cell r="L64">
            <v>1312</v>
          </cell>
          <cell r="M64">
            <v>7538</v>
          </cell>
          <cell r="N64">
            <v>3658</v>
          </cell>
          <cell r="O64">
            <v>3880</v>
          </cell>
          <cell r="P64">
            <v>8141</v>
          </cell>
          <cell r="Q64">
            <v>3993</v>
          </cell>
          <cell r="R64">
            <v>4148</v>
          </cell>
          <cell r="S64">
            <v>3683</v>
          </cell>
          <cell r="T64">
            <v>1879</v>
          </cell>
          <cell r="U64">
            <v>1804</v>
          </cell>
          <cell r="V64">
            <v>4342</v>
          </cell>
          <cell r="W64">
            <v>2182</v>
          </cell>
          <cell r="X64">
            <v>2160</v>
          </cell>
          <cell r="Y64">
            <v>-1262</v>
          </cell>
          <cell r="Z64">
            <v>-638</v>
          </cell>
          <cell r="AA64">
            <v>-624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49235</v>
          </cell>
          <cell r="E65">
            <v>24936</v>
          </cell>
          <cell r="F65">
            <v>24299</v>
          </cell>
          <cell r="G65">
            <v>48093</v>
          </cell>
          <cell r="H65">
            <v>24566</v>
          </cell>
          <cell r="I65">
            <v>23527</v>
          </cell>
          <cell r="J65">
            <v>16623</v>
          </cell>
          <cell r="K65">
            <v>8286</v>
          </cell>
          <cell r="L65">
            <v>8337</v>
          </cell>
          <cell r="M65">
            <v>19220</v>
          </cell>
          <cell r="N65">
            <v>9566</v>
          </cell>
          <cell r="O65">
            <v>9654</v>
          </cell>
          <cell r="P65">
            <v>14565</v>
          </cell>
          <cell r="Q65">
            <v>7346</v>
          </cell>
          <cell r="R65">
            <v>7219</v>
          </cell>
          <cell r="S65">
            <v>13392</v>
          </cell>
          <cell r="T65">
            <v>7084</v>
          </cell>
          <cell r="U65">
            <v>6308</v>
          </cell>
          <cell r="V65">
            <v>16905</v>
          </cell>
          <cell r="W65">
            <v>8934</v>
          </cell>
          <cell r="X65">
            <v>7971</v>
          </cell>
          <cell r="Y65">
            <v>1142</v>
          </cell>
          <cell r="Z65">
            <v>370</v>
          </cell>
          <cell r="AA65">
            <v>772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17417</v>
          </cell>
          <cell r="E66">
            <v>9020</v>
          </cell>
          <cell r="F66">
            <v>8397</v>
          </cell>
          <cell r="G66">
            <v>21955</v>
          </cell>
          <cell r="H66">
            <v>11440</v>
          </cell>
          <cell r="I66">
            <v>10515</v>
          </cell>
          <cell r="J66">
            <v>5908</v>
          </cell>
          <cell r="K66">
            <v>2984</v>
          </cell>
          <cell r="L66">
            <v>2924</v>
          </cell>
          <cell r="M66">
            <v>7764</v>
          </cell>
          <cell r="N66">
            <v>4003</v>
          </cell>
          <cell r="O66">
            <v>3761</v>
          </cell>
          <cell r="P66">
            <v>10316</v>
          </cell>
          <cell r="Q66">
            <v>5256</v>
          </cell>
          <cell r="R66">
            <v>5060</v>
          </cell>
          <cell r="S66">
            <v>3745</v>
          </cell>
          <cell r="T66">
            <v>2033</v>
          </cell>
          <cell r="U66">
            <v>1712</v>
          </cell>
          <cell r="V66">
            <v>5731</v>
          </cell>
          <cell r="W66">
            <v>3200</v>
          </cell>
          <cell r="X66">
            <v>2531</v>
          </cell>
          <cell r="Y66">
            <v>-4538</v>
          </cell>
          <cell r="Z66">
            <v>-2420</v>
          </cell>
          <cell r="AA66">
            <v>-2118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21898</v>
          </cell>
          <cell r="E67">
            <v>10855</v>
          </cell>
          <cell r="F67">
            <v>11043</v>
          </cell>
          <cell r="G67">
            <v>23756</v>
          </cell>
          <cell r="H67">
            <v>11787</v>
          </cell>
          <cell r="I67">
            <v>11969</v>
          </cell>
          <cell r="J67">
            <v>5805</v>
          </cell>
          <cell r="K67">
            <v>2810</v>
          </cell>
          <cell r="L67">
            <v>2995</v>
          </cell>
          <cell r="M67">
            <v>10628</v>
          </cell>
          <cell r="N67">
            <v>5257</v>
          </cell>
          <cell r="O67">
            <v>5371</v>
          </cell>
          <cell r="P67">
            <v>11306</v>
          </cell>
          <cell r="Q67">
            <v>5556</v>
          </cell>
          <cell r="R67">
            <v>5750</v>
          </cell>
          <cell r="S67">
            <v>5465</v>
          </cell>
          <cell r="T67">
            <v>2788</v>
          </cell>
          <cell r="U67">
            <v>2677</v>
          </cell>
          <cell r="V67">
            <v>6645</v>
          </cell>
          <cell r="W67">
            <v>3421</v>
          </cell>
          <cell r="X67">
            <v>3224</v>
          </cell>
          <cell r="Y67">
            <v>-1858</v>
          </cell>
          <cell r="Z67">
            <v>-932</v>
          </cell>
          <cell r="AA67">
            <v>-926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57793</v>
          </cell>
          <cell r="E68">
            <v>29616</v>
          </cell>
          <cell r="F68">
            <v>28177</v>
          </cell>
          <cell r="G68">
            <v>59846</v>
          </cell>
          <cell r="H68">
            <v>30786</v>
          </cell>
          <cell r="I68">
            <v>29060</v>
          </cell>
          <cell r="J68">
            <v>23423</v>
          </cell>
          <cell r="K68">
            <v>11679</v>
          </cell>
          <cell r="L68">
            <v>11744</v>
          </cell>
          <cell r="M68">
            <v>18643</v>
          </cell>
          <cell r="N68">
            <v>9430</v>
          </cell>
          <cell r="O68">
            <v>9213</v>
          </cell>
          <cell r="P68">
            <v>17709</v>
          </cell>
          <cell r="Q68">
            <v>8988</v>
          </cell>
          <cell r="R68">
            <v>8721</v>
          </cell>
          <cell r="S68">
            <v>15727</v>
          </cell>
          <cell r="T68">
            <v>8507</v>
          </cell>
          <cell r="U68">
            <v>7220</v>
          </cell>
          <cell r="V68">
            <v>18714</v>
          </cell>
          <cell r="W68">
            <v>10119</v>
          </cell>
          <cell r="X68">
            <v>8595</v>
          </cell>
          <cell r="Y68">
            <v>-2053</v>
          </cell>
          <cell r="Z68">
            <v>-1170</v>
          </cell>
          <cell r="AA68">
            <v>-883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54490</v>
          </cell>
          <cell r="E69">
            <v>26747</v>
          </cell>
          <cell r="F69">
            <v>27743</v>
          </cell>
          <cell r="G69">
            <v>60153</v>
          </cell>
          <cell r="H69">
            <v>29621</v>
          </cell>
          <cell r="I69">
            <v>30532</v>
          </cell>
          <cell r="J69">
            <v>20106</v>
          </cell>
          <cell r="K69">
            <v>9567</v>
          </cell>
          <cell r="L69">
            <v>10539</v>
          </cell>
          <cell r="M69">
            <v>18213</v>
          </cell>
          <cell r="N69">
            <v>8960</v>
          </cell>
          <cell r="O69">
            <v>9253</v>
          </cell>
          <cell r="P69">
            <v>16896</v>
          </cell>
          <cell r="Q69">
            <v>8260</v>
          </cell>
          <cell r="R69">
            <v>8636</v>
          </cell>
          <cell r="S69">
            <v>16171</v>
          </cell>
          <cell r="T69">
            <v>8220</v>
          </cell>
          <cell r="U69">
            <v>7951</v>
          </cell>
          <cell r="V69">
            <v>23151</v>
          </cell>
          <cell r="W69">
            <v>11794</v>
          </cell>
          <cell r="X69">
            <v>11357</v>
          </cell>
          <cell r="Y69">
            <v>-5663</v>
          </cell>
          <cell r="Z69">
            <v>-2874</v>
          </cell>
          <cell r="AA69">
            <v>-2789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56756</v>
          </cell>
          <cell r="E70">
            <v>28990</v>
          </cell>
          <cell r="F70">
            <v>27766</v>
          </cell>
          <cell r="G70">
            <v>69403</v>
          </cell>
          <cell r="H70">
            <v>35518</v>
          </cell>
          <cell r="I70">
            <v>33885</v>
          </cell>
          <cell r="J70">
            <v>22166</v>
          </cell>
          <cell r="K70">
            <v>11034</v>
          </cell>
          <cell r="L70">
            <v>11132</v>
          </cell>
          <cell r="M70">
            <v>19452</v>
          </cell>
          <cell r="N70">
            <v>9872</v>
          </cell>
          <cell r="O70">
            <v>9580</v>
          </cell>
          <cell r="P70">
            <v>25737</v>
          </cell>
          <cell r="Q70">
            <v>12961</v>
          </cell>
          <cell r="R70">
            <v>12776</v>
          </cell>
          <cell r="S70">
            <v>15138</v>
          </cell>
          <cell r="T70">
            <v>8084</v>
          </cell>
          <cell r="U70">
            <v>7054</v>
          </cell>
          <cell r="V70">
            <v>21500</v>
          </cell>
          <cell r="W70">
            <v>11523</v>
          </cell>
          <cell r="X70">
            <v>9977</v>
          </cell>
          <cell r="Y70">
            <v>-12647</v>
          </cell>
          <cell r="Z70">
            <v>-6528</v>
          </cell>
          <cell r="AA70">
            <v>-6119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33478</v>
          </cell>
          <cell r="E71">
            <v>17493</v>
          </cell>
          <cell r="F71">
            <v>15985</v>
          </cell>
          <cell r="G71">
            <v>30918</v>
          </cell>
          <cell r="H71">
            <v>16285</v>
          </cell>
          <cell r="I71">
            <v>14633</v>
          </cell>
          <cell r="J71">
            <v>9195</v>
          </cell>
          <cell r="K71">
            <v>4721</v>
          </cell>
          <cell r="L71">
            <v>4474</v>
          </cell>
          <cell r="M71">
            <v>14528</v>
          </cell>
          <cell r="N71">
            <v>7409</v>
          </cell>
          <cell r="O71">
            <v>7119</v>
          </cell>
          <cell r="P71">
            <v>11316</v>
          </cell>
          <cell r="Q71">
            <v>5795</v>
          </cell>
          <cell r="R71">
            <v>5521</v>
          </cell>
          <cell r="S71">
            <v>9755</v>
          </cell>
          <cell r="T71">
            <v>5363</v>
          </cell>
          <cell r="U71">
            <v>4392</v>
          </cell>
          <cell r="V71">
            <v>10407</v>
          </cell>
          <cell r="W71">
            <v>5769</v>
          </cell>
          <cell r="X71">
            <v>4638</v>
          </cell>
          <cell r="Y71">
            <v>2560</v>
          </cell>
          <cell r="Z71">
            <v>1208</v>
          </cell>
          <cell r="AA71">
            <v>1352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</row>
      </sheetData>
      <sheetData sheetId="9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928528</v>
          </cell>
          <cell r="E9">
            <v>239517</v>
          </cell>
          <cell r="F9">
            <v>239824</v>
          </cell>
          <cell r="G9">
            <v>208795</v>
          </cell>
          <cell r="H9">
            <v>184258</v>
          </cell>
          <cell r="I9">
            <v>44071</v>
          </cell>
          <cell r="J9">
            <v>9582</v>
          </cell>
          <cell r="K9">
            <v>2481</v>
          </cell>
          <cell r="L9">
            <v>2.6</v>
          </cell>
          <cell r="M9">
            <v>25.795344889976391</v>
          </cell>
          <cell r="N9">
            <v>57723</v>
          </cell>
          <cell r="O9">
            <v>6.2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33453</v>
          </cell>
          <cell r="E10">
            <v>12086</v>
          </cell>
          <cell r="F10">
            <v>9182</v>
          </cell>
          <cell r="G10">
            <v>6272</v>
          </cell>
          <cell r="H10">
            <v>4368</v>
          </cell>
          <cell r="I10">
            <v>1167</v>
          </cell>
          <cell r="J10">
            <v>289</v>
          </cell>
          <cell r="K10">
            <v>89</v>
          </cell>
          <cell r="L10">
            <v>2.2000000000000002</v>
          </cell>
          <cell r="M10">
            <v>36.128299405135564</v>
          </cell>
          <cell r="N10">
            <v>3064</v>
          </cell>
          <cell r="O10">
            <v>9.1999999999999993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131398</v>
          </cell>
          <cell r="E11">
            <v>33436</v>
          </cell>
          <cell r="F11">
            <v>37569</v>
          </cell>
          <cell r="G11">
            <v>29248</v>
          </cell>
          <cell r="H11">
            <v>23393</v>
          </cell>
          <cell r="I11">
            <v>6034</v>
          </cell>
          <cell r="J11">
            <v>1351</v>
          </cell>
          <cell r="K11">
            <v>367</v>
          </cell>
          <cell r="L11">
            <v>2.5</v>
          </cell>
          <cell r="M11">
            <v>25.446353825781216</v>
          </cell>
          <cell r="N11">
            <v>10027</v>
          </cell>
          <cell r="O11">
            <v>7.6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81000</v>
          </cell>
          <cell r="E12">
            <v>23450</v>
          </cell>
          <cell r="F12">
            <v>22792</v>
          </cell>
          <cell r="G12">
            <v>17455</v>
          </cell>
          <cell r="H12">
            <v>12882</v>
          </cell>
          <cell r="I12">
            <v>3356</v>
          </cell>
          <cell r="J12">
            <v>841</v>
          </cell>
          <cell r="K12">
            <v>224</v>
          </cell>
          <cell r="L12">
            <v>2.4</v>
          </cell>
          <cell r="M12">
            <v>28.950617283950621</v>
          </cell>
          <cell r="N12">
            <v>6550</v>
          </cell>
          <cell r="O12">
            <v>8.1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69499</v>
          </cell>
          <cell r="E13">
            <v>25525</v>
          </cell>
          <cell r="F13">
            <v>19124</v>
          </cell>
          <cell r="G13">
            <v>12897</v>
          </cell>
          <cell r="H13">
            <v>8803</v>
          </cell>
          <cell r="I13">
            <v>2382</v>
          </cell>
          <cell r="J13">
            <v>591</v>
          </cell>
          <cell r="K13">
            <v>177</v>
          </cell>
          <cell r="L13">
            <v>2.2000000000000002</v>
          </cell>
          <cell r="M13">
            <v>36.727147153196448</v>
          </cell>
          <cell r="N13">
            <v>6199</v>
          </cell>
          <cell r="O13">
            <v>8.9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166574</v>
          </cell>
          <cell r="E14">
            <v>43864</v>
          </cell>
          <cell r="F14">
            <v>39306</v>
          </cell>
          <cell r="G14">
            <v>37511</v>
          </cell>
          <cell r="H14">
            <v>35450</v>
          </cell>
          <cell r="I14">
            <v>8330</v>
          </cell>
          <cell r="J14">
            <v>1698</v>
          </cell>
          <cell r="K14">
            <v>415</v>
          </cell>
          <cell r="L14">
            <v>2.6</v>
          </cell>
          <cell r="M14">
            <v>26.333041170891015</v>
          </cell>
          <cell r="N14">
            <v>8489</v>
          </cell>
          <cell r="O14">
            <v>5.0999999999999996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157903</v>
          </cell>
          <cell r="E15">
            <v>33098</v>
          </cell>
          <cell r="F15">
            <v>40337</v>
          </cell>
          <cell r="G15">
            <v>37767</v>
          </cell>
          <cell r="H15">
            <v>35909</v>
          </cell>
          <cell r="I15">
            <v>8523</v>
          </cell>
          <cell r="J15">
            <v>1835</v>
          </cell>
          <cell r="K15">
            <v>434</v>
          </cell>
          <cell r="L15">
            <v>2.7</v>
          </cell>
          <cell r="M15">
            <v>20.960969709251884</v>
          </cell>
          <cell r="N15">
            <v>8918</v>
          </cell>
          <cell r="O15">
            <v>5.6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222242</v>
          </cell>
          <cell r="E16">
            <v>53796</v>
          </cell>
          <cell r="F16">
            <v>53846</v>
          </cell>
          <cell r="G16">
            <v>52236</v>
          </cell>
          <cell r="H16">
            <v>48889</v>
          </cell>
          <cell r="I16">
            <v>10759</v>
          </cell>
          <cell r="J16">
            <v>2173</v>
          </cell>
          <cell r="K16">
            <v>543</v>
          </cell>
          <cell r="L16">
            <v>2.6</v>
          </cell>
          <cell r="M16">
            <v>24.206045661936088</v>
          </cell>
          <cell r="N16">
            <v>10905</v>
          </cell>
          <cell r="O16">
            <v>4.9000000000000004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66459</v>
          </cell>
          <cell r="E17">
            <v>14262</v>
          </cell>
          <cell r="F17">
            <v>17668</v>
          </cell>
          <cell r="G17">
            <v>15409</v>
          </cell>
          <cell r="H17">
            <v>14564</v>
          </cell>
          <cell r="I17">
            <v>3520</v>
          </cell>
          <cell r="J17">
            <v>804</v>
          </cell>
          <cell r="K17">
            <v>232</v>
          </cell>
          <cell r="L17">
            <v>2.7</v>
          </cell>
          <cell r="M17">
            <v>21.459847424728029</v>
          </cell>
          <cell r="N17">
            <v>3571</v>
          </cell>
          <cell r="O17">
            <v>5.4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935753</v>
          </cell>
          <cell r="E18">
            <v>247444</v>
          </cell>
          <cell r="F18">
            <v>242931</v>
          </cell>
          <cell r="G18">
            <v>209737</v>
          </cell>
          <cell r="H18">
            <v>181468</v>
          </cell>
          <cell r="I18">
            <v>42748</v>
          </cell>
          <cell r="J18">
            <v>9114</v>
          </cell>
          <cell r="K18">
            <v>2311</v>
          </cell>
          <cell r="L18">
            <v>2.5</v>
          </cell>
          <cell r="M18">
            <v>26.443302880140379</v>
          </cell>
          <cell r="N18">
            <v>62394</v>
          </cell>
          <cell r="O18">
            <v>6.7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33349</v>
          </cell>
          <cell r="E19">
            <v>12242</v>
          </cell>
          <cell r="F19">
            <v>9064</v>
          </cell>
          <cell r="G19">
            <v>6297</v>
          </cell>
          <cell r="H19">
            <v>4280</v>
          </cell>
          <cell r="I19">
            <v>1115</v>
          </cell>
          <cell r="J19">
            <v>281</v>
          </cell>
          <cell r="K19">
            <v>70</v>
          </cell>
          <cell r="L19">
            <v>2.2000000000000002</v>
          </cell>
          <cell r="M19">
            <v>36.708746888962189</v>
          </cell>
          <cell r="N19">
            <v>3199</v>
          </cell>
          <cell r="O19">
            <v>9.6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133741</v>
          </cell>
          <cell r="E20">
            <v>35608</v>
          </cell>
          <cell r="F20">
            <v>38146</v>
          </cell>
          <cell r="G20">
            <v>29122</v>
          </cell>
          <cell r="H20">
            <v>23377</v>
          </cell>
          <cell r="I20">
            <v>5836</v>
          </cell>
          <cell r="J20">
            <v>1332</v>
          </cell>
          <cell r="K20">
            <v>320</v>
          </cell>
          <cell r="L20">
            <v>2.5</v>
          </cell>
          <cell r="M20">
            <v>26.624595299870645</v>
          </cell>
          <cell r="N20">
            <v>10840</v>
          </cell>
          <cell r="O20">
            <v>8.1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79496</v>
          </cell>
          <cell r="E21">
            <v>23715</v>
          </cell>
          <cell r="F21">
            <v>22406</v>
          </cell>
          <cell r="G21">
            <v>17000</v>
          </cell>
          <cell r="H21">
            <v>12221</v>
          </cell>
          <cell r="I21">
            <v>3179</v>
          </cell>
          <cell r="J21">
            <v>769</v>
          </cell>
          <cell r="K21">
            <v>206</v>
          </cell>
          <cell r="L21">
            <v>2.4</v>
          </cell>
          <cell r="M21">
            <v>29.831689644762001</v>
          </cell>
          <cell r="N21">
            <v>7030</v>
          </cell>
          <cell r="O21">
            <v>8.8000000000000007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68498</v>
          </cell>
          <cell r="E22">
            <v>25841</v>
          </cell>
          <cell r="F22">
            <v>18900</v>
          </cell>
          <cell r="G22">
            <v>12459</v>
          </cell>
          <cell r="H22">
            <v>8353</v>
          </cell>
          <cell r="I22">
            <v>2226</v>
          </cell>
          <cell r="J22">
            <v>558</v>
          </cell>
          <cell r="K22">
            <v>161</v>
          </cell>
          <cell r="L22">
            <v>2.2000000000000002</v>
          </cell>
          <cell r="M22">
            <v>37.725189056614795</v>
          </cell>
          <cell r="N22">
            <v>6547</v>
          </cell>
          <cell r="O22">
            <v>9.6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167089</v>
          </cell>
          <cell r="E23">
            <v>44680</v>
          </cell>
          <cell r="F23">
            <v>40311</v>
          </cell>
          <cell r="G23">
            <v>37587</v>
          </cell>
          <cell r="H23">
            <v>34582</v>
          </cell>
          <cell r="I23">
            <v>7977</v>
          </cell>
          <cell r="J23">
            <v>1551</v>
          </cell>
          <cell r="K23">
            <v>401</v>
          </cell>
          <cell r="L23">
            <v>2.6</v>
          </cell>
          <cell r="M23">
            <v>26.740240231254003</v>
          </cell>
          <cell r="N23">
            <v>9223</v>
          </cell>
          <cell r="O23">
            <v>5.5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157126</v>
          </cell>
          <cell r="E24">
            <v>33472</v>
          </cell>
          <cell r="F24">
            <v>40234</v>
          </cell>
          <cell r="G24">
            <v>37772</v>
          </cell>
          <cell r="H24">
            <v>35120</v>
          </cell>
          <cell r="I24">
            <v>8397</v>
          </cell>
          <cell r="J24">
            <v>1709</v>
          </cell>
          <cell r="K24">
            <v>422</v>
          </cell>
          <cell r="L24">
            <v>2.7</v>
          </cell>
          <cell r="M24">
            <v>21.302648829601718</v>
          </cell>
          <cell r="N24">
            <v>9535</v>
          </cell>
          <cell r="O24">
            <v>6.1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220750</v>
          </cell>
          <cell r="E25">
            <v>55091</v>
          </cell>
          <cell r="F25">
            <v>53951</v>
          </cell>
          <cell r="G25">
            <v>51581</v>
          </cell>
          <cell r="H25">
            <v>47339</v>
          </cell>
          <cell r="I25">
            <v>10235</v>
          </cell>
          <cell r="J25">
            <v>2055</v>
          </cell>
          <cell r="K25">
            <v>498</v>
          </cell>
          <cell r="L25">
            <v>2.6</v>
          </cell>
          <cell r="M25">
            <v>24.956285390713475</v>
          </cell>
          <cell r="N25">
            <v>12005</v>
          </cell>
          <cell r="O25">
            <v>5.4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75704</v>
          </cell>
          <cell r="E26">
            <v>16795</v>
          </cell>
          <cell r="F26">
            <v>19919</v>
          </cell>
          <cell r="G26">
            <v>17919</v>
          </cell>
          <cell r="H26">
            <v>16196</v>
          </cell>
          <cell r="I26">
            <v>3783</v>
          </cell>
          <cell r="J26">
            <v>859</v>
          </cell>
          <cell r="K26">
            <v>233</v>
          </cell>
          <cell r="L26">
            <v>2.7</v>
          </cell>
          <cell r="M26">
            <v>22.185089295149531</v>
          </cell>
          <cell r="N26">
            <v>4015</v>
          </cell>
          <cell r="O26">
            <v>5.3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948030</v>
          </cell>
          <cell r="E27">
            <v>259525</v>
          </cell>
          <cell r="F27">
            <v>252001</v>
          </cell>
          <cell r="G27">
            <v>209994</v>
          </cell>
          <cell r="H27">
            <v>175690</v>
          </cell>
          <cell r="I27">
            <v>40445</v>
          </cell>
          <cell r="J27">
            <v>8315</v>
          </cell>
          <cell r="K27">
            <v>2060</v>
          </cell>
          <cell r="L27">
            <v>2.5</v>
          </cell>
          <cell r="M27">
            <v>27.375188548885582</v>
          </cell>
          <cell r="N27">
            <v>67025</v>
          </cell>
          <cell r="O27">
            <v>7.1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32968</v>
          </cell>
          <cell r="E28">
            <v>12392</v>
          </cell>
          <cell r="F28">
            <v>8991</v>
          </cell>
          <cell r="G28">
            <v>6016</v>
          </cell>
          <cell r="H28">
            <v>4212</v>
          </cell>
          <cell r="I28">
            <v>1041</v>
          </cell>
          <cell r="J28">
            <v>251</v>
          </cell>
          <cell r="K28">
            <v>65</v>
          </cell>
          <cell r="L28">
            <v>2.2000000000000002</v>
          </cell>
          <cell r="M28">
            <v>37.587964086386798</v>
          </cell>
          <cell r="N28">
            <v>3252</v>
          </cell>
          <cell r="O28">
            <v>9.9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135974</v>
          </cell>
          <cell r="E29">
            <v>38085</v>
          </cell>
          <cell r="F29">
            <v>39175</v>
          </cell>
          <cell r="G29">
            <v>29123</v>
          </cell>
          <cell r="H29">
            <v>22503</v>
          </cell>
          <cell r="I29">
            <v>5551</v>
          </cell>
          <cell r="J29">
            <v>1225</v>
          </cell>
          <cell r="K29">
            <v>312</v>
          </cell>
          <cell r="L29">
            <v>2.4</v>
          </cell>
          <cell r="M29">
            <v>28.009031138305851</v>
          </cell>
          <cell r="N29">
            <v>11770</v>
          </cell>
          <cell r="O29">
            <v>8.6999999999999993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78170</v>
          </cell>
          <cell r="E30">
            <v>24107</v>
          </cell>
          <cell r="F30">
            <v>22544</v>
          </cell>
          <cell r="G30">
            <v>16385</v>
          </cell>
          <cell r="H30">
            <v>11342</v>
          </cell>
          <cell r="I30">
            <v>2910</v>
          </cell>
          <cell r="J30">
            <v>706</v>
          </cell>
          <cell r="K30">
            <v>176</v>
          </cell>
          <cell r="L30">
            <v>2.4</v>
          </cell>
          <cell r="M30">
            <v>30.839196622745295</v>
          </cell>
          <cell r="N30">
            <v>7446</v>
          </cell>
          <cell r="O30">
            <v>9.5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68227</v>
          </cell>
          <cell r="E31">
            <v>26623</v>
          </cell>
          <cell r="F31">
            <v>18967</v>
          </cell>
          <cell r="G31">
            <v>12061</v>
          </cell>
          <cell r="H31">
            <v>7870</v>
          </cell>
          <cell r="I31">
            <v>2103</v>
          </cell>
          <cell r="J31">
            <v>461</v>
          </cell>
          <cell r="K31">
            <v>142</v>
          </cell>
          <cell r="L31">
            <v>2.1</v>
          </cell>
          <cell r="M31">
            <v>39.021208612426165</v>
          </cell>
          <cell r="N31">
            <v>6907</v>
          </cell>
          <cell r="O31">
            <v>10.1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169117</v>
          </cell>
          <cell r="E32">
            <v>46551</v>
          </cell>
          <cell r="F32">
            <v>42041</v>
          </cell>
          <cell r="G32">
            <v>37703</v>
          </cell>
          <cell r="H32">
            <v>33488</v>
          </cell>
          <cell r="I32">
            <v>7544</v>
          </cell>
          <cell r="J32">
            <v>1423</v>
          </cell>
          <cell r="K32">
            <v>367</v>
          </cell>
          <cell r="L32">
            <v>2.5</v>
          </cell>
          <cell r="M32">
            <v>27.525914012192743</v>
          </cell>
          <cell r="N32">
            <v>9919</v>
          </cell>
          <cell r="O32">
            <v>5.9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156945</v>
          </cell>
          <cell r="E33">
            <v>34523</v>
          </cell>
          <cell r="F33">
            <v>41419</v>
          </cell>
          <cell r="G33">
            <v>37483</v>
          </cell>
          <cell r="H33">
            <v>33740</v>
          </cell>
          <cell r="I33">
            <v>7808</v>
          </cell>
          <cell r="J33">
            <v>1622</v>
          </cell>
          <cell r="K33">
            <v>350</v>
          </cell>
          <cell r="L33">
            <v>2.7</v>
          </cell>
          <cell r="M33">
            <v>21.996877887157922</v>
          </cell>
          <cell r="N33">
            <v>10079</v>
          </cell>
          <cell r="O33">
            <v>6.4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219535</v>
          </cell>
          <cell r="E34">
            <v>56993</v>
          </cell>
          <cell r="F34">
            <v>55425</v>
          </cell>
          <cell r="G34">
            <v>50526</v>
          </cell>
          <cell r="H34">
            <v>44790</v>
          </cell>
          <cell r="I34">
            <v>9528</v>
          </cell>
          <cell r="J34">
            <v>1819</v>
          </cell>
          <cell r="K34">
            <v>454</v>
          </cell>
          <cell r="L34">
            <v>2.6</v>
          </cell>
          <cell r="M34">
            <v>25.960780741111893</v>
          </cell>
          <cell r="N34">
            <v>13135</v>
          </cell>
          <cell r="O34">
            <v>6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87094</v>
          </cell>
          <cell r="E35">
            <v>20251</v>
          </cell>
          <cell r="F35">
            <v>23439</v>
          </cell>
          <cell r="G35">
            <v>20697</v>
          </cell>
          <cell r="H35">
            <v>17745</v>
          </cell>
          <cell r="I35">
            <v>3960</v>
          </cell>
          <cell r="J35">
            <v>808</v>
          </cell>
          <cell r="K35">
            <v>194</v>
          </cell>
          <cell r="L35">
            <v>2.6</v>
          </cell>
          <cell r="M35">
            <v>23.251888763864333</v>
          </cell>
          <cell r="N35">
            <v>4517</v>
          </cell>
          <cell r="O35">
            <v>5.2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957516</v>
          </cell>
          <cell r="E36">
            <v>269903</v>
          </cell>
          <cell r="F36">
            <v>260091</v>
          </cell>
          <cell r="G36">
            <v>208858</v>
          </cell>
          <cell r="H36">
            <v>170651</v>
          </cell>
          <cell r="I36">
            <v>38593</v>
          </cell>
          <cell r="J36">
            <v>7575</v>
          </cell>
          <cell r="K36">
            <v>1845</v>
          </cell>
          <cell r="L36">
            <v>2.5</v>
          </cell>
          <cell r="M36">
            <v>28.187831848240659</v>
          </cell>
          <cell r="N36">
            <v>71359</v>
          </cell>
          <cell r="O36">
            <v>7.5</v>
          </cell>
          <cell r="Q36">
            <v>0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34109</v>
          </cell>
          <cell r="E37">
            <v>13321</v>
          </cell>
          <cell r="F37">
            <v>9054</v>
          </cell>
          <cell r="G37">
            <v>6190</v>
          </cell>
          <cell r="H37">
            <v>4234</v>
          </cell>
          <cell r="I37">
            <v>1011</v>
          </cell>
          <cell r="J37">
            <v>244</v>
          </cell>
          <cell r="K37">
            <v>55</v>
          </cell>
          <cell r="L37">
            <v>2.2000000000000002</v>
          </cell>
          <cell r="M37">
            <v>39.054208566653962</v>
          </cell>
          <cell r="N37">
            <v>3260</v>
          </cell>
          <cell r="O37">
            <v>9.6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138759</v>
          </cell>
          <cell r="E38">
            <v>40023</v>
          </cell>
          <cell r="F38">
            <v>40615</v>
          </cell>
          <cell r="G38">
            <v>29165</v>
          </cell>
          <cell r="H38">
            <v>22191</v>
          </cell>
          <cell r="I38">
            <v>5365</v>
          </cell>
          <cell r="J38">
            <v>1132</v>
          </cell>
          <cell r="K38">
            <v>268</v>
          </cell>
          <cell r="L38">
            <v>2.4</v>
          </cell>
          <cell r="M38">
            <v>28.843534473439558</v>
          </cell>
          <cell r="N38">
            <v>12551</v>
          </cell>
          <cell r="O38">
            <v>9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76111</v>
          </cell>
          <cell r="E39">
            <v>24084</v>
          </cell>
          <cell r="F39">
            <v>22583</v>
          </cell>
          <cell r="G39">
            <v>15516</v>
          </cell>
          <cell r="H39">
            <v>10423</v>
          </cell>
          <cell r="I39">
            <v>2726</v>
          </cell>
          <cell r="J39">
            <v>621</v>
          </cell>
          <cell r="K39">
            <v>158</v>
          </cell>
          <cell r="L39">
            <v>2.2999999999999998</v>
          </cell>
          <cell r="M39">
            <v>31.643257873369159</v>
          </cell>
          <cell r="N39">
            <v>7712</v>
          </cell>
          <cell r="O39">
            <v>10.1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68263</v>
          </cell>
          <cell r="E40">
            <v>27424</v>
          </cell>
          <cell r="F40">
            <v>19227</v>
          </cell>
          <cell r="G40">
            <v>11697</v>
          </cell>
          <cell r="H40">
            <v>7399</v>
          </cell>
          <cell r="I40">
            <v>1967</v>
          </cell>
          <cell r="J40">
            <v>422</v>
          </cell>
          <cell r="K40">
            <v>127</v>
          </cell>
          <cell r="L40">
            <v>2.1</v>
          </cell>
          <cell r="M40">
            <v>40.174032784964034</v>
          </cell>
          <cell r="N40">
            <v>7131</v>
          </cell>
          <cell r="O40">
            <v>10.4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171041</v>
          </cell>
          <cell r="E41">
            <v>48073</v>
          </cell>
          <cell r="F41">
            <v>43788</v>
          </cell>
          <cell r="G41">
            <v>37727</v>
          </cell>
          <cell r="H41">
            <v>32559</v>
          </cell>
          <cell r="I41">
            <v>7247</v>
          </cell>
          <cell r="J41">
            <v>1311</v>
          </cell>
          <cell r="K41">
            <v>336</v>
          </cell>
          <cell r="L41">
            <v>2.5</v>
          </cell>
          <cell r="M41">
            <v>28.106126601224268</v>
          </cell>
          <cell r="N41">
            <v>10692</v>
          </cell>
          <cell r="O41">
            <v>6.3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156596</v>
          </cell>
          <cell r="E42">
            <v>35853</v>
          </cell>
          <cell r="F42">
            <v>42169</v>
          </cell>
          <cell r="G42">
            <v>36816</v>
          </cell>
          <cell r="H42">
            <v>32596</v>
          </cell>
          <cell r="I42">
            <v>7405</v>
          </cell>
          <cell r="J42">
            <v>1429</v>
          </cell>
          <cell r="K42">
            <v>328</v>
          </cell>
          <cell r="L42">
            <v>2.6</v>
          </cell>
          <cell r="M42">
            <v>22.895220823009527</v>
          </cell>
          <cell r="N42">
            <v>10817</v>
          </cell>
          <cell r="O42">
            <v>6.9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220531</v>
          </cell>
          <cell r="E43">
            <v>59291</v>
          </cell>
          <cell r="F43">
            <v>57379</v>
          </cell>
          <cell r="G43">
            <v>49857</v>
          </cell>
          <cell r="H43">
            <v>43049</v>
          </cell>
          <cell r="I43">
            <v>8923</v>
          </cell>
          <cell r="J43">
            <v>1645</v>
          </cell>
          <cell r="K43">
            <v>387</v>
          </cell>
          <cell r="L43">
            <v>2.5</v>
          </cell>
          <cell r="M43">
            <v>26.885562573969189</v>
          </cell>
          <cell r="N43">
            <v>14225</v>
          </cell>
          <cell r="O43">
            <v>6.5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92106</v>
          </cell>
          <cell r="E44">
            <v>21834</v>
          </cell>
          <cell r="F44">
            <v>25276</v>
          </cell>
          <cell r="G44">
            <v>21890</v>
          </cell>
          <cell r="H44">
            <v>18200</v>
          </cell>
          <cell r="I44">
            <v>3949</v>
          </cell>
          <cell r="J44">
            <v>771</v>
          </cell>
          <cell r="K44">
            <v>186</v>
          </cell>
          <cell r="L44">
            <v>2.6</v>
          </cell>
          <cell r="M44">
            <v>23.705296071917139</v>
          </cell>
          <cell r="N44">
            <v>4971</v>
          </cell>
          <cell r="O44">
            <v>5.4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968620</v>
          </cell>
          <cell r="E45">
            <v>284416</v>
          </cell>
          <cell r="F45">
            <v>267961</v>
          </cell>
          <cell r="G45">
            <v>207953</v>
          </cell>
          <cell r="H45">
            <v>163754</v>
          </cell>
          <cell r="I45">
            <v>35926</v>
          </cell>
          <cell r="J45">
            <v>6983</v>
          </cell>
          <cell r="K45">
            <v>1627</v>
          </cell>
          <cell r="L45">
            <v>2.4</v>
          </cell>
          <cell r="M45">
            <v>29.363011294418861</v>
          </cell>
          <cell r="N45">
            <v>76077</v>
          </cell>
          <cell r="O45">
            <v>7.9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34207</v>
          </cell>
          <cell r="E46">
            <v>13872</v>
          </cell>
          <cell r="F46">
            <v>9189</v>
          </cell>
          <cell r="G46">
            <v>5892</v>
          </cell>
          <cell r="H46">
            <v>4034</v>
          </cell>
          <cell r="I46">
            <v>945</v>
          </cell>
          <cell r="J46">
            <v>232</v>
          </cell>
          <cell r="K46">
            <v>43</v>
          </cell>
          <cell r="L46">
            <v>2.1</v>
          </cell>
          <cell r="M46">
            <v>40.553103166018651</v>
          </cell>
          <cell r="N46">
            <v>3263</v>
          </cell>
          <cell r="O46">
            <v>9.5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139168</v>
          </cell>
          <cell r="E47">
            <v>41600</v>
          </cell>
          <cell r="F47">
            <v>41380</v>
          </cell>
          <cell r="G47">
            <v>28829</v>
          </cell>
          <cell r="H47">
            <v>21211</v>
          </cell>
          <cell r="I47">
            <v>4888</v>
          </cell>
          <cell r="J47">
            <v>1011</v>
          </cell>
          <cell r="K47">
            <v>249</v>
          </cell>
          <cell r="L47">
            <v>2.4</v>
          </cell>
          <cell r="M47">
            <v>29.891929179121636</v>
          </cell>
          <cell r="N47">
            <v>13254</v>
          </cell>
          <cell r="O47">
            <v>9.5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73980</v>
          </cell>
          <cell r="E48">
            <v>24341</v>
          </cell>
          <cell r="F48">
            <v>22391</v>
          </cell>
          <cell r="G48">
            <v>14692</v>
          </cell>
          <cell r="H48">
            <v>9368</v>
          </cell>
          <cell r="I48">
            <v>2517</v>
          </cell>
          <cell r="J48">
            <v>531</v>
          </cell>
          <cell r="K48">
            <v>140</v>
          </cell>
          <cell r="L48">
            <v>2.2999999999999998</v>
          </cell>
          <cell r="M48">
            <v>32.902135712354692</v>
          </cell>
          <cell r="N48">
            <v>8129</v>
          </cell>
          <cell r="O48">
            <v>11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68268</v>
          </cell>
          <cell r="E49">
            <v>28373</v>
          </cell>
          <cell r="F49">
            <v>19363</v>
          </cell>
          <cell r="G49">
            <v>11233</v>
          </cell>
          <cell r="H49">
            <v>6938</v>
          </cell>
          <cell r="I49">
            <v>1854</v>
          </cell>
          <cell r="J49">
            <v>390</v>
          </cell>
          <cell r="K49">
            <v>117</v>
          </cell>
          <cell r="L49">
            <v>2.1</v>
          </cell>
          <cell r="M49">
            <v>41.561199976562961</v>
          </cell>
          <cell r="N49">
            <v>7459</v>
          </cell>
          <cell r="O49">
            <v>10.9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174696</v>
          </cell>
          <cell r="E50">
            <v>51475</v>
          </cell>
          <cell r="F50">
            <v>45561</v>
          </cell>
          <cell r="G50">
            <v>37998</v>
          </cell>
          <cell r="H50">
            <v>31435</v>
          </cell>
          <cell r="I50">
            <v>6715</v>
          </cell>
          <cell r="J50">
            <v>1225</v>
          </cell>
          <cell r="K50">
            <v>287</v>
          </cell>
          <cell r="L50">
            <v>2.4</v>
          </cell>
          <cell r="M50">
            <v>29.465471447543162</v>
          </cell>
          <cell r="N50">
            <v>11602</v>
          </cell>
          <cell r="O50">
            <v>6.6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157906</v>
          </cell>
          <cell r="E51">
            <v>37747</v>
          </cell>
          <cell r="F51">
            <v>43434</v>
          </cell>
          <cell r="G51">
            <v>36813</v>
          </cell>
          <cell r="H51">
            <v>31374</v>
          </cell>
          <cell r="I51">
            <v>6898</v>
          </cell>
          <cell r="J51">
            <v>1347</v>
          </cell>
          <cell r="K51">
            <v>293</v>
          </cell>
          <cell r="L51">
            <v>2.6</v>
          </cell>
          <cell r="M51">
            <v>23.904728129393437</v>
          </cell>
          <cell r="N51">
            <v>11524</v>
          </cell>
          <cell r="O51">
            <v>7.3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224644</v>
          </cell>
          <cell r="E52">
            <v>63765</v>
          </cell>
          <cell r="F52">
            <v>59826</v>
          </cell>
          <cell r="G52">
            <v>49924</v>
          </cell>
          <cell r="H52">
            <v>41073</v>
          </cell>
          <cell r="I52">
            <v>8233</v>
          </cell>
          <cell r="J52">
            <v>1499</v>
          </cell>
          <cell r="K52">
            <v>324</v>
          </cell>
          <cell r="L52">
            <v>2.4</v>
          </cell>
          <cell r="M52">
            <v>28.384911237335519</v>
          </cell>
          <cell r="N52">
            <v>15516</v>
          </cell>
          <cell r="O52">
            <v>6.9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95751</v>
          </cell>
          <cell r="E53">
            <v>23243</v>
          </cell>
          <cell r="F53">
            <v>26817</v>
          </cell>
          <cell r="G53">
            <v>22572</v>
          </cell>
          <cell r="H53">
            <v>18321</v>
          </cell>
          <cell r="I53">
            <v>3876</v>
          </cell>
          <cell r="J53">
            <v>748</v>
          </cell>
          <cell r="K53">
            <v>174</v>
          </cell>
          <cell r="L53">
            <v>2.5</v>
          </cell>
          <cell r="M53">
            <v>24.27442011049493</v>
          </cell>
          <cell r="N53">
            <v>5330</v>
          </cell>
          <cell r="O53">
            <v>5.6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985816</v>
          </cell>
          <cell r="E54">
            <v>304543</v>
          </cell>
          <cell r="F54">
            <v>276237</v>
          </cell>
          <cell r="G54">
            <v>205048</v>
          </cell>
          <cell r="H54">
            <v>159654</v>
          </cell>
          <cell r="I54">
            <v>33131</v>
          </cell>
          <cell r="J54">
            <v>5976</v>
          </cell>
          <cell r="K54">
            <v>1227</v>
          </cell>
          <cell r="L54">
            <v>2.4</v>
          </cell>
          <cell r="M54">
            <v>30.892478921015687</v>
          </cell>
          <cell r="N54">
            <v>83459</v>
          </cell>
          <cell r="O54">
            <v>8.5</v>
          </cell>
          <cell r="Q54">
            <v>0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34805</v>
          </cell>
          <cell r="E55">
            <v>14802</v>
          </cell>
          <cell r="F55">
            <v>9276</v>
          </cell>
          <cell r="G55">
            <v>5716</v>
          </cell>
          <cell r="H55">
            <v>3925</v>
          </cell>
          <cell r="I55">
            <v>858</v>
          </cell>
          <cell r="J55">
            <v>200</v>
          </cell>
          <cell r="K55">
            <v>28</v>
          </cell>
          <cell r="L55">
            <v>2.1</v>
          </cell>
          <cell r="M55">
            <v>42.528372360293062</v>
          </cell>
          <cell r="N55">
            <v>3467</v>
          </cell>
          <cell r="O55">
            <v>10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141788</v>
          </cell>
          <cell r="E56">
            <v>45207</v>
          </cell>
          <cell r="F56">
            <v>42579</v>
          </cell>
          <cell r="G56">
            <v>28139</v>
          </cell>
          <cell r="H56">
            <v>20360</v>
          </cell>
          <cell r="I56">
            <v>4457</v>
          </cell>
          <cell r="J56">
            <v>852</v>
          </cell>
          <cell r="K56">
            <v>194</v>
          </cell>
          <cell r="L56">
            <v>2.2999999999999998</v>
          </cell>
          <cell r="M56">
            <v>31.88351623550653</v>
          </cell>
          <cell r="N56">
            <v>14661</v>
          </cell>
          <cell r="O56">
            <v>10.3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74097</v>
          </cell>
          <cell r="E57">
            <v>25770</v>
          </cell>
          <cell r="F57">
            <v>22629</v>
          </cell>
          <cell r="G57">
            <v>14118</v>
          </cell>
          <cell r="H57">
            <v>8758</v>
          </cell>
          <cell r="I57">
            <v>2231</v>
          </cell>
          <cell r="J57">
            <v>487</v>
          </cell>
          <cell r="K57">
            <v>104</v>
          </cell>
          <cell r="L57">
            <v>2.2000000000000002</v>
          </cell>
          <cell r="M57">
            <v>34.778735981213813</v>
          </cell>
          <cell r="N57">
            <v>8822</v>
          </cell>
          <cell r="O57">
            <v>11.9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69120</v>
          </cell>
          <cell r="E58">
            <v>29917</v>
          </cell>
          <cell r="F58">
            <v>19619</v>
          </cell>
          <cell r="G58">
            <v>10922</v>
          </cell>
          <cell r="H58">
            <v>6661</v>
          </cell>
          <cell r="I58">
            <v>1589</v>
          </cell>
          <cell r="J58">
            <v>319</v>
          </cell>
          <cell r="K58">
            <v>93</v>
          </cell>
          <cell r="L58">
            <v>2</v>
          </cell>
          <cell r="M58">
            <v>43.28269675925926</v>
          </cell>
          <cell r="N58">
            <v>8061</v>
          </cell>
          <cell r="O58">
            <v>11.7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179584</v>
          </cell>
          <cell r="E59">
            <v>55311</v>
          </cell>
          <cell r="F59">
            <v>47726</v>
          </cell>
          <cell r="G59">
            <v>37976</v>
          </cell>
          <cell r="H59">
            <v>30971</v>
          </cell>
          <cell r="I59">
            <v>6315</v>
          </cell>
          <cell r="J59">
            <v>1074</v>
          </cell>
          <cell r="K59">
            <v>211</v>
          </cell>
          <cell r="L59">
            <v>2.4</v>
          </cell>
          <cell r="M59">
            <v>30.799514433357096</v>
          </cell>
          <cell r="N59">
            <v>12761</v>
          </cell>
          <cell r="O59">
            <v>7.1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160239</v>
          </cell>
          <cell r="E60">
            <v>40196</v>
          </cell>
          <cell r="F60">
            <v>44802</v>
          </cell>
          <cell r="G60">
            <v>36634</v>
          </cell>
          <cell r="H60">
            <v>30922</v>
          </cell>
          <cell r="I60">
            <v>6342</v>
          </cell>
          <cell r="J60">
            <v>1125</v>
          </cell>
          <cell r="K60">
            <v>218</v>
          </cell>
          <cell r="L60">
            <v>2.5</v>
          </cell>
          <cell r="M60">
            <v>25.085029237576371</v>
          </cell>
          <cell r="N60">
            <v>12586</v>
          </cell>
          <cell r="O60">
            <v>7.9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226813</v>
          </cell>
          <cell r="E61">
            <v>67771</v>
          </cell>
          <cell r="F61">
            <v>61486</v>
          </cell>
          <cell r="G61">
            <v>48731</v>
          </cell>
          <cell r="H61">
            <v>39727</v>
          </cell>
          <cell r="I61">
            <v>7553</v>
          </cell>
          <cell r="J61">
            <v>1298</v>
          </cell>
          <cell r="K61">
            <v>247</v>
          </cell>
          <cell r="L61">
            <v>2.4</v>
          </cell>
          <cell r="M61">
            <v>29.879680617953998</v>
          </cell>
          <cell r="N61">
            <v>17121</v>
          </cell>
          <cell r="O61">
            <v>7.5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99370</v>
          </cell>
          <cell r="E62">
            <v>25569</v>
          </cell>
          <cell r="F62">
            <v>28120</v>
          </cell>
          <cell r="G62">
            <v>22812</v>
          </cell>
          <cell r="H62">
            <v>18330</v>
          </cell>
          <cell r="I62">
            <v>3786</v>
          </cell>
          <cell r="J62">
            <v>621</v>
          </cell>
          <cell r="K62">
            <v>132</v>
          </cell>
          <cell r="L62">
            <v>2.5</v>
          </cell>
          <cell r="M62">
            <v>25.731105967595852</v>
          </cell>
          <cell r="N62">
            <v>5980</v>
          </cell>
          <cell r="O62">
            <v>6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1000931</v>
          </cell>
          <cell r="E63">
            <v>326866</v>
          </cell>
          <cell r="F63">
            <v>282982</v>
          </cell>
          <cell r="G63">
            <v>201203</v>
          </cell>
          <cell r="H63">
            <v>152384</v>
          </cell>
          <cell r="I63">
            <v>31068</v>
          </cell>
          <cell r="J63">
            <v>5301</v>
          </cell>
          <cell r="K63">
            <v>1127</v>
          </cell>
          <cell r="L63">
            <v>2.2999999999999998</v>
          </cell>
          <cell r="M63">
            <v>32.656197080518041</v>
          </cell>
          <cell r="N63">
            <v>91357</v>
          </cell>
          <cell r="O63">
            <v>9.1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34680</v>
          </cell>
          <cell r="E64">
            <v>15110</v>
          </cell>
          <cell r="F64">
            <v>9229</v>
          </cell>
          <cell r="G64">
            <v>5589</v>
          </cell>
          <cell r="H64">
            <v>3753</v>
          </cell>
          <cell r="I64">
            <v>807</v>
          </cell>
          <cell r="J64">
            <v>160</v>
          </cell>
          <cell r="K64">
            <v>32</v>
          </cell>
          <cell r="L64">
            <v>2</v>
          </cell>
          <cell r="M64">
            <v>43.569780853517877</v>
          </cell>
          <cell r="N64">
            <v>3584</v>
          </cell>
          <cell r="O64">
            <v>10.3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145080</v>
          </cell>
          <cell r="E65">
            <v>48626</v>
          </cell>
          <cell r="F65">
            <v>43850</v>
          </cell>
          <cell r="G65">
            <v>28009</v>
          </cell>
          <cell r="H65">
            <v>19537</v>
          </cell>
          <cell r="I65">
            <v>4136</v>
          </cell>
          <cell r="J65">
            <v>763</v>
          </cell>
          <cell r="K65">
            <v>159</v>
          </cell>
          <cell r="L65">
            <v>2.2000000000000002</v>
          </cell>
          <cell r="M65">
            <v>33.516680452164323</v>
          </cell>
          <cell r="N65">
            <v>15980</v>
          </cell>
          <cell r="O65">
            <v>11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73944</v>
          </cell>
          <cell r="E66">
            <v>27165</v>
          </cell>
          <cell r="F66">
            <v>22736</v>
          </cell>
          <cell r="G66">
            <v>13389</v>
          </cell>
          <cell r="H66">
            <v>8105</v>
          </cell>
          <cell r="I66">
            <v>2025</v>
          </cell>
          <cell r="J66">
            <v>426</v>
          </cell>
          <cell r="K66">
            <v>98</v>
          </cell>
          <cell r="L66">
            <v>2.1</v>
          </cell>
          <cell r="M66">
            <v>36.737260629665691</v>
          </cell>
          <cell r="N66">
            <v>9464</v>
          </cell>
          <cell r="O66">
            <v>12.8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70508</v>
          </cell>
          <cell r="E67">
            <v>31924</v>
          </cell>
          <cell r="F67">
            <v>19824</v>
          </cell>
          <cell r="G67">
            <v>10660</v>
          </cell>
          <cell r="H67">
            <v>6210</v>
          </cell>
          <cell r="I67">
            <v>1518</v>
          </cell>
          <cell r="J67">
            <v>294</v>
          </cell>
          <cell r="K67">
            <v>78</v>
          </cell>
          <cell r="L67">
            <v>2</v>
          </cell>
          <cell r="M67">
            <v>45.277131673001648</v>
          </cell>
          <cell r="N67">
            <v>8618</v>
          </cell>
          <cell r="O67">
            <v>12.2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183714</v>
          </cell>
          <cell r="E68">
            <v>60464</v>
          </cell>
          <cell r="F68">
            <v>49301</v>
          </cell>
          <cell r="G68">
            <v>37195</v>
          </cell>
          <cell r="H68">
            <v>29662</v>
          </cell>
          <cell r="I68">
            <v>5935</v>
          </cell>
          <cell r="J68">
            <v>953</v>
          </cell>
          <cell r="K68">
            <v>204</v>
          </cell>
          <cell r="L68">
            <v>2.2999999999999998</v>
          </cell>
          <cell r="M68">
            <v>32.912026301751638</v>
          </cell>
          <cell r="N68">
            <v>14195</v>
          </cell>
          <cell r="O68">
            <v>7.7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162210</v>
          </cell>
          <cell r="E69">
            <v>43318</v>
          </cell>
          <cell r="F69">
            <v>46103</v>
          </cell>
          <cell r="G69">
            <v>35976</v>
          </cell>
          <cell r="H69">
            <v>29672</v>
          </cell>
          <cell r="I69">
            <v>5974</v>
          </cell>
          <cell r="J69">
            <v>980</v>
          </cell>
          <cell r="K69">
            <v>187</v>
          </cell>
          <cell r="L69">
            <v>2.5</v>
          </cell>
          <cell r="M69">
            <v>26.704888724492942</v>
          </cell>
          <cell r="N69">
            <v>13749</v>
          </cell>
          <cell r="O69">
            <v>8.5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227587</v>
          </cell>
          <cell r="E70">
            <v>72058</v>
          </cell>
          <cell r="F70">
            <v>62509</v>
          </cell>
          <cell r="G70">
            <v>47326</v>
          </cell>
          <cell r="H70">
            <v>37265</v>
          </cell>
          <cell r="I70">
            <v>7054</v>
          </cell>
          <cell r="J70">
            <v>1131</v>
          </cell>
          <cell r="K70">
            <v>244</v>
          </cell>
          <cell r="L70">
            <v>2.2999999999999998</v>
          </cell>
          <cell r="M70">
            <v>31.661738148488272</v>
          </cell>
          <cell r="N70">
            <v>18999</v>
          </cell>
          <cell r="O70">
            <v>8.3000000000000007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103208</v>
          </cell>
          <cell r="E71">
            <v>28201</v>
          </cell>
          <cell r="F71">
            <v>29430</v>
          </cell>
          <cell r="G71">
            <v>23059</v>
          </cell>
          <cell r="H71">
            <v>18180</v>
          </cell>
          <cell r="I71">
            <v>3619</v>
          </cell>
          <cell r="J71">
            <v>594</v>
          </cell>
          <cell r="K71">
            <v>125</v>
          </cell>
          <cell r="L71">
            <v>2.4</v>
          </cell>
          <cell r="M71">
            <v>27.32443221455701</v>
          </cell>
          <cell r="N71">
            <v>6768</v>
          </cell>
          <cell r="O71">
            <v>6.6</v>
          </cell>
        </row>
      </sheetData>
      <sheetData sheetId="10"/>
      <sheetData sheetId="11"/>
      <sheetData sheetId="12"/>
      <sheetData sheetId="13"/>
      <sheetData sheetId="14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51822013</v>
          </cell>
          <cell r="E9">
            <v>60880305</v>
          </cell>
          <cell r="F9">
            <v>42526734</v>
          </cell>
          <cell r="G9">
            <v>38281366</v>
          </cell>
          <cell r="H9">
            <v>3.1202209924653768</v>
          </cell>
          <cell r="I9">
            <v>3.6542132973879635</v>
          </cell>
          <cell r="J9">
            <v>4.6149932528673965</v>
          </cell>
          <cell r="K9">
            <v>4.7577496975059095</v>
          </cell>
          <cell r="L9">
            <v>20991</v>
          </cell>
          <cell r="M9">
            <v>24660</v>
          </cell>
          <cell r="N9">
            <v>17226</v>
          </cell>
          <cell r="O9">
            <v>15506</v>
          </cell>
          <cell r="Q9" t="str">
            <v>전국</v>
          </cell>
          <cell r="R9">
            <v>1660844316</v>
          </cell>
          <cell r="S9">
            <v>1666030416</v>
          </cell>
          <cell r="T9">
            <v>921490708</v>
          </cell>
          <cell r="U9">
            <v>804610760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5027892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6376313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3206379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2336750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9787970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6955681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11014202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7116825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53167211</v>
          </cell>
          <cell r="E18">
            <v>62888279</v>
          </cell>
          <cell r="F18">
            <v>43928062</v>
          </cell>
          <cell r="G18">
            <v>39906580</v>
          </cell>
          <cell r="H18">
            <v>3.0493221923994809</v>
          </cell>
          <cell r="I18">
            <v>3.5937421735643813</v>
          </cell>
          <cell r="J18">
            <v>4.6311236859450204</v>
          </cell>
          <cell r="K18">
            <v>4.7870505928125873</v>
          </cell>
          <cell r="L18">
            <v>21602</v>
          </cell>
          <cell r="M18">
            <v>25551</v>
          </cell>
          <cell r="N18">
            <v>17848</v>
          </cell>
          <cell r="O18">
            <v>16214</v>
          </cell>
          <cell r="P18">
            <v>0</v>
          </cell>
          <cell r="Q18">
            <v>0</v>
          </cell>
          <cell r="R18">
            <v>1743574724</v>
          </cell>
          <cell r="S18">
            <v>1749938531</v>
          </cell>
          <cell r="T18">
            <v>948540030</v>
          </cell>
          <cell r="U18">
            <v>833636061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5129208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6266494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3390758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2383509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9857246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7430232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11277453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7432311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54832958</v>
          </cell>
          <cell r="E27">
            <v>65279688</v>
          </cell>
          <cell r="F27">
            <v>45099027</v>
          </cell>
          <cell r="G27">
            <v>41353968</v>
          </cell>
          <cell r="H27">
            <v>2.9794871771186204</v>
          </cell>
          <cell r="I27">
            <v>3.5327728562048675</v>
          </cell>
          <cell r="J27">
            <v>4.572231886308594</v>
          </cell>
          <cell r="K27">
            <v>4.7373706025608886</v>
          </cell>
          <cell r="L27">
            <v>22310</v>
          </cell>
          <cell r="M27">
            <v>26561</v>
          </cell>
          <cell r="N27">
            <v>18350</v>
          </cell>
          <cell r="O27">
            <v>16826</v>
          </cell>
          <cell r="P27">
            <v>0</v>
          </cell>
          <cell r="Q27">
            <v>0</v>
          </cell>
          <cell r="R27">
            <v>1840348850</v>
          </cell>
          <cell r="S27">
            <v>1847831453</v>
          </cell>
          <cell r="T27">
            <v>986367886</v>
          </cell>
          <cell r="U27">
            <v>872930819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5238995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7086698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3479958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2729404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10207588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7364608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11388929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7336778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56714479</v>
          </cell>
          <cell r="E36">
            <v>66153385</v>
          </cell>
          <cell r="F36">
            <v>45456421</v>
          </cell>
          <cell r="G36">
            <v>42158618</v>
          </cell>
          <cell r="H36">
            <v>2.9810063562661591</v>
          </cell>
          <cell r="I36">
            <v>3.4632146058681852</v>
          </cell>
          <cell r="J36">
            <v>4.4240956034156591</v>
          </cell>
          <cell r="K36">
            <v>4.635346410352752</v>
          </cell>
          <cell r="L36">
            <v>23151</v>
          </cell>
          <cell r="M36">
            <v>27004</v>
          </cell>
          <cell r="N36">
            <v>18555</v>
          </cell>
          <cell r="O36">
            <v>17209</v>
          </cell>
          <cell r="R36">
            <v>1902527946</v>
          </cell>
          <cell r="S36">
            <v>1910172846</v>
          </cell>
          <cell r="T36">
            <v>1027473750</v>
          </cell>
          <cell r="U36">
            <v>909503072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5426313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7036716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3514231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2947000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10863537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7716974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11620034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7589674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58094694</v>
          </cell>
          <cell r="E45">
            <v>67379375</v>
          </cell>
          <cell r="F45">
            <v>46693662</v>
          </cell>
          <cell r="G45">
            <v>43695934</v>
          </cell>
          <cell r="H45">
            <v>3.0141151155092429</v>
          </cell>
          <cell r="I45">
            <v>3.4659617682074857</v>
          </cell>
          <cell r="J45">
            <v>4.3704839793435548</v>
          </cell>
          <cell r="K45">
            <v>4.6797306782224632</v>
          </cell>
          <cell r="L45">
            <v>23883</v>
          </cell>
          <cell r="M45">
            <v>27700</v>
          </cell>
          <cell r="N45">
            <v>19196</v>
          </cell>
          <cell r="O45">
            <v>17964</v>
          </cell>
          <cell r="R45">
            <v>1927421209</v>
          </cell>
          <cell r="S45">
            <v>1944031109</v>
          </cell>
          <cell r="T45">
            <v>1068386527</v>
          </cell>
          <cell r="U45">
            <v>933727537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5374655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7671520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3591916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3219019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10578872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8134646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12090472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7433594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57725389</v>
          </cell>
          <cell r="E54">
            <v>67439140</v>
          </cell>
          <cell r="F54">
            <v>48839309</v>
          </cell>
          <cell r="G54">
            <v>41707838</v>
          </cell>
          <cell r="H54">
            <v>2.9684290458342941</v>
          </cell>
          <cell r="I54">
            <v>3.4379868149005941</v>
          </cell>
          <cell r="J54">
            <v>4.4147659522647498</v>
          </cell>
          <cell r="K54">
            <v>4.6455174974389095</v>
          </cell>
          <cell r="L54">
            <v>23910</v>
          </cell>
          <cell r="M54">
            <v>27934</v>
          </cell>
          <cell r="N54">
            <v>20229</v>
          </cell>
          <cell r="O54">
            <v>17276</v>
          </cell>
          <cell r="R54">
            <v>1944644393</v>
          </cell>
          <cell r="S54">
            <v>1961588093</v>
          </cell>
          <cell r="T54">
            <v>1106271760</v>
          </cell>
          <cell r="U54">
            <v>897808221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</sheetData>
      <sheetData sheetId="15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16571</v>
          </cell>
          <cell r="E9">
            <v>44542</v>
          </cell>
          <cell r="F9">
            <v>22538</v>
          </cell>
          <cell r="G9">
            <v>22004</v>
          </cell>
        </row>
        <row r="10">
          <cell r="A10" t="str">
            <v>2015대구시부</v>
          </cell>
          <cell r="B10">
            <v>2015</v>
          </cell>
          <cell r="C10" t="str">
            <v>대구시부</v>
          </cell>
          <cell r="D10">
            <v>10790</v>
          </cell>
          <cell r="E10">
            <v>29515</v>
          </cell>
          <cell r="F10">
            <v>15040</v>
          </cell>
          <cell r="G10">
            <v>14475</v>
          </cell>
        </row>
        <row r="11">
          <cell r="A11" t="str">
            <v>2015달성군</v>
          </cell>
          <cell r="B11">
            <v>2015</v>
          </cell>
          <cell r="C11" t="str">
            <v>달성군</v>
          </cell>
          <cell r="D11">
            <v>5781</v>
          </cell>
          <cell r="E11">
            <v>15027</v>
          </cell>
          <cell r="F11">
            <v>7498</v>
          </cell>
          <cell r="G11">
            <v>7529</v>
          </cell>
        </row>
        <row r="12">
          <cell r="A12" t="str">
            <v>2015</v>
          </cell>
          <cell r="B12">
            <v>2015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A13" t="str">
            <v>2015</v>
          </cell>
          <cell r="B13">
            <v>2015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</row>
        <row r="14">
          <cell r="A14" t="str">
            <v>2015</v>
          </cell>
          <cell r="B14">
            <v>2015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</row>
        <row r="15">
          <cell r="A15" t="str">
            <v>2015</v>
          </cell>
          <cell r="B15">
            <v>2015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</row>
        <row r="16">
          <cell r="A16" t="str">
            <v>2015</v>
          </cell>
          <cell r="B16">
            <v>2015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</row>
        <row r="17">
          <cell r="A17" t="str">
            <v>2015</v>
          </cell>
          <cell r="B17">
            <v>2015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16750</v>
          </cell>
          <cell r="E18">
            <v>43743</v>
          </cell>
          <cell r="F18">
            <v>22014</v>
          </cell>
          <cell r="G18">
            <v>21728</v>
          </cell>
        </row>
        <row r="19">
          <cell r="A19" t="str">
            <v>2016대구시부</v>
          </cell>
          <cell r="B19">
            <v>2016</v>
          </cell>
          <cell r="C19" t="str">
            <v>대구시부</v>
          </cell>
          <cell r="D19">
            <v>11017</v>
          </cell>
          <cell r="E19">
            <v>29285</v>
          </cell>
          <cell r="F19">
            <v>14933</v>
          </cell>
          <cell r="G19">
            <v>14352</v>
          </cell>
        </row>
        <row r="20">
          <cell r="A20" t="str">
            <v>2016달성군</v>
          </cell>
          <cell r="B20">
            <v>2016</v>
          </cell>
          <cell r="C20" t="str">
            <v>달성군</v>
          </cell>
          <cell r="D20">
            <v>5733</v>
          </cell>
          <cell r="E20">
            <v>14458</v>
          </cell>
          <cell r="F20">
            <v>7082</v>
          </cell>
          <cell r="G20">
            <v>7376</v>
          </cell>
        </row>
        <row r="21">
          <cell r="A21" t="str">
            <v>2016</v>
          </cell>
          <cell r="B21">
            <v>2016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</row>
        <row r="22">
          <cell r="A22" t="str">
            <v>2016</v>
          </cell>
          <cell r="B22">
            <v>2016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</row>
        <row r="23">
          <cell r="A23" t="str">
            <v>2016</v>
          </cell>
          <cell r="B23">
            <v>2016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</row>
        <row r="24">
          <cell r="A24" t="str">
            <v>2016</v>
          </cell>
          <cell r="B24">
            <v>2016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</row>
        <row r="25">
          <cell r="A25" t="str">
            <v>2016</v>
          </cell>
          <cell r="B25">
            <v>2016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</row>
        <row r="26">
          <cell r="A26" t="str">
            <v>2016</v>
          </cell>
          <cell r="B26">
            <v>2016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16554</v>
          </cell>
          <cell r="E27">
            <v>42395</v>
          </cell>
          <cell r="F27">
            <v>21276</v>
          </cell>
          <cell r="G27">
            <v>21119</v>
          </cell>
        </row>
        <row r="28">
          <cell r="A28" t="str">
            <v>2017대구시부</v>
          </cell>
          <cell r="B28">
            <v>2017</v>
          </cell>
          <cell r="C28" t="str">
            <v>대구시부</v>
          </cell>
          <cell r="D28">
            <v>10791</v>
          </cell>
          <cell r="E28">
            <v>28376</v>
          </cell>
          <cell r="F28">
            <v>14440</v>
          </cell>
          <cell r="G28">
            <v>13936</v>
          </cell>
        </row>
        <row r="29">
          <cell r="A29" t="str">
            <v>2017달성군</v>
          </cell>
          <cell r="B29">
            <v>2017</v>
          </cell>
          <cell r="C29" t="str">
            <v>달성군</v>
          </cell>
          <cell r="D29">
            <v>5763</v>
          </cell>
          <cell r="E29">
            <v>14020</v>
          </cell>
          <cell r="F29">
            <v>6836</v>
          </cell>
          <cell r="G29">
            <v>7183</v>
          </cell>
        </row>
        <row r="30">
          <cell r="A30" t="str">
            <v>2017</v>
          </cell>
          <cell r="B30">
            <v>2017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</row>
        <row r="31">
          <cell r="A31" t="str">
            <v>2017</v>
          </cell>
          <cell r="B31">
            <v>2017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</row>
        <row r="32">
          <cell r="A32" t="str">
            <v>2017</v>
          </cell>
          <cell r="B32">
            <v>2017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</row>
        <row r="33">
          <cell r="A33" t="str">
            <v>2017</v>
          </cell>
          <cell r="B33">
            <v>2017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</row>
        <row r="34">
          <cell r="A34" t="str">
            <v>2017</v>
          </cell>
          <cell r="B34">
            <v>2017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</row>
        <row r="35">
          <cell r="A35" t="str">
            <v>2017</v>
          </cell>
          <cell r="B35">
            <v>2017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15833</v>
          </cell>
          <cell r="E36">
            <v>39903</v>
          </cell>
          <cell r="F36">
            <v>19892</v>
          </cell>
          <cell r="G36">
            <v>20011</v>
          </cell>
        </row>
        <row r="37">
          <cell r="A37" t="str">
            <v>2018대구시부</v>
          </cell>
          <cell r="B37">
            <v>2018</v>
          </cell>
          <cell r="C37" t="str">
            <v>대구시부</v>
          </cell>
          <cell r="D37">
            <v>10425</v>
          </cell>
          <cell r="E37">
            <v>26816</v>
          </cell>
          <cell r="F37">
            <v>13455</v>
          </cell>
          <cell r="G37">
            <v>13361</v>
          </cell>
        </row>
        <row r="38">
          <cell r="A38" t="str">
            <v>2018달성군</v>
          </cell>
          <cell r="B38">
            <v>2018</v>
          </cell>
          <cell r="C38" t="str">
            <v>달성군</v>
          </cell>
          <cell r="D38">
            <v>5408</v>
          </cell>
          <cell r="E38">
            <v>13088</v>
          </cell>
          <cell r="F38">
            <v>6437</v>
          </cell>
          <cell r="G38">
            <v>6650</v>
          </cell>
        </row>
        <row r="39">
          <cell r="A39" t="str">
            <v>2018</v>
          </cell>
          <cell r="B39">
            <v>2018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2018</v>
          </cell>
          <cell r="B40">
            <v>2018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</row>
        <row r="41">
          <cell r="A41" t="str">
            <v>2018</v>
          </cell>
          <cell r="B41">
            <v>2018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  <row r="42">
          <cell r="A42" t="str">
            <v>2018</v>
          </cell>
          <cell r="B42">
            <v>2018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</row>
        <row r="43">
          <cell r="A43" t="str">
            <v>2018</v>
          </cell>
          <cell r="B43">
            <v>2018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</row>
        <row r="44">
          <cell r="A44" t="str">
            <v>2018</v>
          </cell>
          <cell r="B44">
            <v>2018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15747</v>
          </cell>
          <cell r="E45">
            <v>39239</v>
          </cell>
          <cell r="F45">
            <v>19805</v>
          </cell>
          <cell r="G45">
            <v>19434</v>
          </cell>
        </row>
        <row r="46">
          <cell r="A46" t="str">
            <v>2019대구시부</v>
          </cell>
          <cell r="B46">
            <v>2019</v>
          </cell>
          <cell r="C46" t="str">
            <v>대구시부</v>
          </cell>
          <cell r="D46">
            <v>10250</v>
          </cell>
          <cell r="E46">
            <v>25984</v>
          </cell>
          <cell r="F46">
            <v>13228</v>
          </cell>
          <cell r="G46">
            <v>12756</v>
          </cell>
        </row>
        <row r="47">
          <cell r="A47" t="str">
            <v>2019달성군</v>
          </cell>
          <cell r="B47">
            <v>2019</v>
          </cell>
          <cell r="C47" t="str">
            <v>달성군</v>
          </cell>
          <cell r="D47">
            <v>5497</v>
          </cell>
          <cell r="E47">
            <v>13255</v>
          </cell>
          <cell r="F47">
            <v>6577</v>
          </cell>
          <cell r="G47">
            <v>6678</v>
          </cell>
        </row>
        <row r="48">
          <cell r="A48" t="str">
            <v>2019</v>
          </cell>
          <cell r="B48">
            <v>2019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</row>
        <row r="49">
          <cell r="A49" t="str">
            <v>2019</v>
          </cell>
          <cell r="B49">
            <v>2019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</row>
        <row r="50">
          <cell r="A50" t="str">
            <v>2019</v>
          </cell>
          <cell r="B50">
            <v>2019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</row>
        <row r="51">
          <cell r="A51" t="str">
            <v>2019</v>
          </cell>
          <cell r="B51">
            <v>2019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</row>
        <row r="52">
          <cell r="A52" t="str">
            <v>2019</v>
          </cell>
          <cell r="B52">
            <v>2019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</row>
        <row r="53">
          <cell r="A53" t="str">
            <v>2019</v>
          </cell>
          <cell r="B53">
            <v>2019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24809</v>
          </cell>
          <cell r="E54">
            <v>60630</v>
          </cell>
          <cell r="F54">
            <v>30758</v>
          </cell>
          <cell r="G54">
            <v>29872</v>
          </cell>
        </row>
        <row r="55">
          <cell r="A55" t="str">
            <v>2020대구시부</v>
          </cell>
          <cell r="B55">
            <v>2020</v>
          </cell>
          <cell r="C55" t="str">
            <v>대구시부</v>
          </cell>
          <cell r="D55">
            <v>18863</v>
          </cell>
          <cell r="E55">
            <v>46402</v>
          </cell>
          <cell r="F55">
            <v>23576</v>
          </cell>
          <cell r="G55">
            <v>22826</v>
          </cell>
        </row>
        <row r="56">
          <cell r="A56" t="str">
            <v>2020달성군</v>
          </cell>
          <cell r="B56">
            <v>2020</v>
          </cell>
          <cell r="C56" t="str">
            <v>달성군</v>
          </cell>
          <cell r="D56">
            <v>5946</v>
          </cell>
          <cell r="E56">
            <v>14228</v>
          </cell>
          <cell r="F56">
            <v>7182</v>
          </cell>
          <cell r="G56">
            <v>7046</v>
          </cell>
        </row>
        <row r="57">
          <cell r="A57" t="str">
            <v>2020</v>
          </cell>
          <cell r="B57">
            <v>2020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</row>
        <row r="58">
          <cell r="A58" t="str">
            <v>2020</v>
          </cell>
          <cell r="B58">
            <v>2020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2020</v>
          </cell>
          <cell r="B59">
            <v>2020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</row>
        <row r="60">
          <cell r="A60" t="str">
            <v>2020</v>
          </cell>
          <cell r="B60">
            <v>2020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</row>
        <row r="61">
          <cell r="A61" t="str">
            <v>2020</v>
          </cell>
          <cell r="B61">
            <v>2020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</row>
        <row r="62">
          <cell r="A62" t="str">
            <v>2020</v>
          </cell>
          <cell r="B62">
            <v>2020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23893</v>
          </cell>
          <cell r="E63">
            <v>54006</v>
          </cell>
          <cell r="F63">
            <v>27920</v>
          </cell>
          <cell r="G63">
            <v>26085</v>
          </cell>
        </row>
        <row r="64">
          <cell r="A64" t="str">
            <v>2021대구시부</v>
          </cell>
          <cell r="B64">
            <v>2021</v>
          </cell>
          <cell r="C64" t="str">
            <v>대구시부</v>
          </cell>
          <cell r="D64">
            <v>17612</v>
          </cell>
          <cell r="E64">
            <v>39413</v>
          </cell>
          <cell r="F64">
            <v>20330</v>
          </cell>
          <cell r="G64">
            <v>19082</v>
          </cell>
        </row>
        <row r="65">
          <cell r="A65" t="str">
            <v>2021달성군</v>
          </cell>
          <cell r="B65">
            <v>2021</v>
          </cell>
          <cell r="C65" t="str">
            <v>달성군</v>
          </cell>
          <cell r="D65">
            <v>6281</v>
          </cell>
          <cell r="E65">
            <v>14593</v>
          </cell>
          <cell r="F65">
            <v>7590</v>
          </cell>
          <cell r="G65">
            <v>7003</v>
          </cell>
        </row>
        <row r="66">
          <cell r="A66" t="str">
            <v>2021</v>
          </cell>
          <cell r="B66">
            <v>2021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</row>
        <row r="67">
          <cell r="A67" t="str">
            <v>2021</v>
          </cell>
          <cell r="B67">
            <v>2021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2021</v>
          </cell>
          <cell r="B68">
            <v>2021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</row>
        <row r="69">
          <cell r="A69" t="str">
            <v>2021</v>
          </cell>
          <cell r="B69">
            <v>2021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</row>
        <row r="70">
          <cell r="A70" t="str">
            <v>2021</v>
          </cell>
          <cell r="B70">
            <v>2021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</row>
        <row r="71">
          <cell r="A71" t="str">
            <v>2021</v>
          </cell>
          <cell r="B71">
            <v>2021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</row>
      </sheetData>
      <sheetData sheetId="16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3643</v>
          </cell>
          <cell r="E9">
            <v>16971</v>
          </cell>
          <cell r="F9">
            <v>2843</v>
          </cell>
          <cell r="G9">
            <v>14930</v>
          </cell>
          <cell r="H9">
            <v>395</v>
          </cell>
          <cell r="I9">
            <v>1023</v>
          </cell>
          <cell r="J9">
            <v>48</v>
          </cell>
          <cell r="K9">
            <v>150</v>
          </cell>
          <cell r="L9">
            <v>224</v>
          </cell>
          <cell r="M9">
            <v>322</v>
          </cell>
          <cell r="N9">
            <v>133</v>
          </cell>
          <cell r="O9">
            <v>545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3892</v>
          </cell>
          <cell r="E18">
            <v>17814</v>
          </cell>
          <cell r="F18">
            <v>2956</v>
          </cell>
          <cell r="G18">
            <v>15345</v>
          </cell>
          <cell r="H18">
            <v>552</v>
          </cell>
          <cell r="I18">
            <v>1310</v>
          </cell>
          <cell r="J18">
            <v>35</v>
          </cell>
          <cell r="K18">
            <v>89</v>
          </cell>
          <cell r="L18">
            <v>149</v>
          </cell>
          <cell r="M18">
            <v>178</v>
          </cell>
          <cell r="N18">
            <v>200</v>
          </cell>
          <cell r="O18">
            <v>892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3690</v>
          </cell>
          <cell r="E27">
            <v>17895</v>
          </cell>
          <cell r="F27">
            <v>2970</v>
          </cell>
          <cell r="G27">
            <v>15831</v>
          </cell>
          <cell r="H27">
            <v>350</v>
          </cell>
          <cell r="I27">
            <v>975</v>
          </cell>
          <cell r="J27">
            <v>42</v>
          </cell>
          <cell r="K27">
            <v>128</v>
          </cell>
          <cell r="L27">
            <v>150</v>
          </cell>
          <cell r="M27">
            <v>282</v>
          </cell>
          <cell r="N27">
            <v>179</v>
          </cell>
          <cell r="O27">
            <v>679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3461</v>
          </cell>
          <cell r="E36">
            <v>16052</v>
          </cell>
          <cell r="F36">
            <v>2848</v>
          </cell>
          <cell r="G36">
            <v>14479</v>
          </cell>
          <cell r="H36">
            <v>325</v>
          </cell>
          <cell r="I36">
            <v>790</v>
          </cell>
          <cell r="J36">
            <v>35</v>
          </cell>
          <cell r="K36">
            <v>118</v>
          </cell>
          <cell r="L36">
            <v>134</v>
          </cell>
          <cell r="M36">
            <v>228</v>
          </cell>
          <cell r="N36">
            <v>119</v>
          </cell>
          <cell r="O36">
            <v>437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3321</v>
          </cell>
          <cell r="E45">
            <v>15148</v>
          </cell>
          <cell r="F45">
            <v>2752</v>
          </cell>
          <cell r="G45">
            <v>13704</v>
          </cell>
          <cell r="H45">
            <v>267</v>
          </cell>
          <cell r="I45">
            <v>705</v>
          </cell>
          <cell r="J45">
            <v>27</v>
          </cell>
          <cell r="K45">
            <v>78</v>
          </cell>
          <cell r="L45">
            <v>124</v>
          </cell>
          <cell r="M45">
            <v>214</v>
          </cell>
          <cell r="N45">
            <v>151</v>
          </cell>
          <cell r="O45">
            <v>447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3537</v>
          </cell>
          <cell r="E54">
            <v>15695</v>
          </cell>
          <cell r="F54">
            <v>2919</v>
          </cell>
          <cell r="G54">
            <v>14149</v>
          </cell>
          <cell r="H54">
            <v>320</v>
          </cell>
          <cell r="I54">
            <v>783</v>
          </cell>
          <cell r="J54">
            <v>31</v>
          </cell>
          <cell r="K54">
            <v>86</v>
          </cell>
          <cell r="L54">
            <v>111</v>
          </cell>
          <cell r="M54">
            <v>137</v>
          </cell>
          <cell r="N54">
            <v>158</v>
          </cell>
          <cell r="O54">
            <v>539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3574</v>
          </cell>
          <cell r="E63">
            <v>16699</v>
          </cell>
          <cell r="F63">
            <v>2847</v>
          </cell>
          <cell r="G63">
            <v>14895</v>
          </cell>
          <cell r="H63">
            <v>455</v>
          </cell>
          <cell r="I63">
            <v>1160</v>
          </cell>
          <cell r="J63">
            <v>40</v>
          </cell>
          <cell r="K63">
            <v>154</v>
          </cell>
          <cell r="L63">
            <v>116</v>
          </cell>
          <cell r="M63">
            <v>173</v>
          </cell>
          <cell r="N63">
            <v>116</v>
          </cell>
          <cell r="O63">
            <v>317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</sheetData>
      <sheetData sheetId="17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573</v>
          </cell>
          <cell r="E9">
            <v>18788</v>
          </cell>
          <cell r="F9">
            <v>80</v>
          </cell>
          <cell r="G9">
            <v>3002</v>
          </cell>
          <cell r="H9">
            <v>3753</v>
          </cell>
          <cell r="I9">
            <v>316</v>
          </cell>
          <cell r="J9">
            <v>10169</v>
          </cell>
          <cell r="K9">
            <v>3218</v>
          </cell>
          <cell r="L9">
            <v>3</v>
          </cell>
          <cell r="M9">
            <v>110</v>
          </cell>
          <cell r="N9">
            <v>3677</v>
          </cell>
          <cell r="O9">
            <v>57</v>
          </cell>
          <cell r="P9">
            <v>2682</v>
          </cell>
          <cell r="Q9">
            <v>4706</v>
          </cell>
          <cell r="R9">
            <v>39</v>
          </cell>
          <cell r="S9">
            <v>696</v>
          </cell>
          <cell r="T9">
            <v>1785</v>
          </cell>
          <cell r="U9">
            <v>78</v>
          </cell>
          <cell r="V9">
            <v>2129</v>
          </cell>
          <cell r="W9">
            <v>2730</v>
          </cell>
          <cell r="X9">
            <v>276</v>
          </cell>
          <cell r="Y9">
            <v>15619</v>
          </cell>
          <cell r="Z9">
            <v>130</v>
          </cell>
          <cell r="AA9">
            <v>11540</v>
          </cell>
          <cell r="AB9">
            <v>8877</v>
          </cell>
          <cell r="AC9">
            <v>30</v>
          </cell>
          <cell r="AD9">
            <v>754</v>
          </cell>
          <cell r="AE9">
            <v>2513</v>
          </cell>
          <cell r="AF9">
            <v>67</v>
          </cell>
          <cell r="AG9">
            <v>1543</v>
          </cell>
          <cell r="AH9">
            <v>2303</v>
          </cell>
          <cell r="AI9">
            <v>49</v>
          </cell>
          <cell r="AJ9">
            <v>1782</v>
          </cell>
          <cell r="AK9">
            <v>3636</v>
          </cell>
          <cell r="AL9">
            <v>37</v>
          </cell>
          <cell r="AM9">
            <v>1824</v>
          </cell>
          <cell r="AN9">
            <v>37</v>
          </cell>
          <cell r="AO9">
            <v>1824</v>
          </cell>
          <cell r="AP9">
            <v>4930</v>
          </cell>
          <cell r="AQ9">
            <v>0</v>
          </cell>
          <cell r="AR9">
            <v>0</v>
          </cell>
          <cell r="AS9">
            <v>0</v>
          </cell>
          <cell r="AT9">
            <v>390</v>
          </cell>
          <cell r="AU9">
            <v>6773</v>
          </cell>
          <cell r="AV9">
            <v>142</v>
          </cell>
          <cell r="AW9">
            <v>1025</v>
          </cell>
          <cell r="AX9">
            <v>722</v>
          </cell>
          <cell r="AY9">
            <v>42</v>
          </cell>
          <cell r="AZ9">
            <v>1218</v>
          </cell>
          <cell r="BA9">
            <v>2900</v>
          </cell>
          <cell r="BB9">
            <v>63</v>
          </cell>
          <cell r="BC9">
            <v>2727</v>
          </cell>
          <cell r="BD9">
            <v>4328</v>
          </cell>
          <cell r="BE9">
            <v>0</v>
          </cell>
          <cell r="BF9">
            <v>0</v>
          </cell>
          <cell r="BG9">
            <v>0</v>
          </cell>
          <cell r="BH9">
            <v>143</v>
          </cell>
          <cell r="BI9">
            <v>1803</v>
          </cell>
          <cell r="BJ9">
            <v>1261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692</v>
          </cell>
          <cell r="E18">
            <v>33386</v>
          </cell>
          <cell r="F18">
            <v>108</v>
          </cell>
          <cell r="G18">
            <v>5418</v>
          </cell>
          <cell r="H18">
            <v>5017</v>
          </cell>
          <cell r="I18">
            <v>286</v>
          </cell>
          <cell r="J18">
            <v>9367</v>
          </cell>
          <cell r="K18">
            <v>3275</v>
          </cell>
          <cell r="L18">
            <v>5</v>
          </cell>
          <cell r="M18">
            <v>177</v>
          </cell>
          <cell r="N18">
            <v>3540</v>
          </cell>
          <cell r="O18">
            <v>46</v>
          </cell>
          <cell r="P18">
            <v>3116</v>
          </cell>
          <cell r="Q18">
            <v>6774</v>
          </cell>
          <cell r="R18">
            <v>44</v>
          </cell>
          <cell r="S18">
            <v>1794</v>
          </cell>
          <cell r="T18">
            <v>4077</v>
          </cell>
          <cell r="U18">
            <v>203</v>
          </cell>
          <cell r="V18">
            <v>13514</v>
          </cell>
          <cell r="W18">
            <v>6657</v>
          </cell>
          <cell r="X18">
            <v>367</v>
          </cell>
          <cell r="Y18">
            <v>14262</v>
          </cell>
          <cell r="Z18">
            <v>136</v>
          </cell>
          <cell r="AA18">
            <v>7625</v>
          </cell>
          <cell r="AB18">
            <v>5607</v>
          </cell>
          <cell r="AC18">
            <v>68</v>
          </cell>
          <cell r="AD18">
            <v>1542</v>
          </cell>
          <cell r="AE18">
            <v>2268</v>
          </cell>
          <cell r="AF18">
            <v>53</v>
          </cell>
          <cell r="AG18">
            <v>1111</v>
          </cell>
          <cell r="AH18">
            <v>2096</v>
          </cell>
          <cell r="AI18">
            <v>110</v>
          </cell>
          <cell r="AJ18">
            <v>3984</v>
          </cell>
          <cell r="AK18">
            <v>3622</v>
          </cell>
          <cell r="AL18">
            <v>65</v>
          </cell>
          <cell r="AM18">
            <v>2982</v>
          </cell>
          <cell r="AN18">
            <v>65</v>
          </cell>
          <cell r="AO18">
            <v>2982</v>
          </cell>
          <cell r="AP18">
            <v>4588</v>
          </cell>
          <cell r="AQ18">
            <v>0</v>
          </cell>
          <cell r="AR18">
            <v>0</v>
          </cell>
          <cell r="AS18">
            <v>0</v>
          </cell>
          <cell r="AT18">
            <v>982</v>
          </cell>
          <cell r="AU18">
            <v>27886</v>
          </cell>
          <cell r="AV18">
            <v>118</v>
          </cell>
          <cell r="AW18">
            <v>258</v>
          </cell>
          <cell r="AX18">
            <v>219</v>
          </cell>
          <cell r="AY18">
            <v>241</v>
          </cell>
          <cell r="AZ18">
            <v>5826</v>
          </cell>
          <cell r="BA18">
            <v>2417</v>
          </cell>
          <cell r="BB18">
            <v>217</v>
          </cell>
          <cell r="BC18">
            <v>15425</v>
          </cell>
          <cell r="BD18">
            <v>7108</v>
          </cell>
          <cell r="BE18">
            <v>1</v>
          </cell>
          <cell r="BF18">
            <v>15</v>
          </cell>
          <cell r="BG18">
            <v>1464</v>
          </cell>
          <cell r="BH18">
            <v>405</v>
          </cell>
          <cell r="BI18">
            <v>6361</v>
          </cell>
          <cell r="BJ18">
            <v>1571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690</v>
          </cell>
          <cell r="E27">
            <v>29885</v>
          </cell>
          <cell r="F27">
            <v>294</v>
          </cell>
          <cell r="G27">
            <v>11607</v>
          </cell>
          <cell r="H27">
            <v>3948</v>
          </cell>
          <cell r="I27">
            <v>136</v>
          </cell>
          <cell r="J27">
            <v>4471</v>
          </cell>
          <cell r="K27">
            <v>3288</v>
          </cell>
          <cell r="L27">
            <v>1</v>
          </cell>
          <cell r="M27">
            <v>40</v>
          </cell>
          <cell r="N27">
            <v>4000</v>
          </cell>
          <cell r="O27">
            <v>27</v>
          </cell>
          <cell r="P27">
            <v>2040</v>
          </cell>
          <cell r="Q27">
            <v>7628</v>
          </cell>
          <cell r="R27">
            <v>35</v>
          </cell>
          <cell r="S27">
            <v>1526</v>
          </cell>
          <cell r="T27">
            <v>4360</v>
          </cell>
          <cell r="U27">
            <v>197</v>
          </cell>
          <cell r="V27">
            <v>10201</v>
          </cell>
          <cell r="W27">
            <v>5174</v>
          </cell>
          <cell r="X27">
            <v>545</v>
          </cell>
          <cell r="Y27">
            <v>22901</v>
          </cell>
          <cell r="Z27">
            <v>280</v>
          </cell>
          <cell r="AA27">
            <v>15161</v>
          </cell>
          <cell r="AB27">
            <v>5415</v>
          </cell>
          <cell r="AC27">
            <v>93</v>
          </cell>
          <cell r="AD27">
            <v>2077</v>
          </cell>
          <cell r="AE27">
            <v>2233</v>
          </cell>
          <cell r="AF27">
            <v>37</v>
          </cell>
          <cell r="AG27">
            <v>811</v>
          </cell>
          <cell r="AH27">
            <v>2191.8918918918921</v>
          </cell>
          <cell r="AI27">
            <v>136</v>
          </cell>
          <cell r="AJ27">
            <v>4852</v>
          </cell>
          <cell r="AK27">
            <v>3570</v>
          </cell>
          <cell r="AL27">
            <v>51</v>
          </cell>
          <cell r="AM27">
            <v>2525</v>
          </cell>
          <cell r="AN27">
            <v>51</v>
          </cell>
          <cell r="AO27">
            <v>2525</v>
          </cell>
          <cell r="AP27">
            <v>4951</v>
          </cell>
          <cell r="AQ27">
            <v>0</v>
          </cell>
          <cell r="AR27">
            <v>0</v>
          </cell>
          <cell r="AS27">
            <v>0</v>
          </cell>
          <cell r="AT27">
            <v>1051</v>
          </cell>
          <cell r="AU27">
            <v>33983</v>
          </cell>
          <cell r="AV27">
            <v>111</v>
          </cell>
          <cell r="AW27">
            <v>846</v>
          </cell>
          <cell r="AX27">
            <v>762</v>
          </cell>
          <cell r="AY27">
            <v>236</v>
          </cell>
          <cell r="AZ27">
            <v>5073</v>
          </cell>
          <cell r="BA27">
            <v>2150</v>
          </cell>
          <cell r="BB27">
            <v>236</v>
          </cell>
          <cell r="BC27">
            <v>20634</v>
          </cell>
          <cell r="BD27">
            <v>8734</v>
          </cell>
          <cell r="BE27">
            <v>0</v>
          </cell>
          <cell r="BF27">
            <v>0</v>
          </cell>
          <cell r="BG27">
            <v>0</v>
          </cell>
          <cell r="BH27">
            <v>468</v>
          </cell>
          <cell r="BI27">
            <v>7431</v>
          </cell>
          <cell r="BJ27">
            <v>1587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615</v>
          </cell>
          <cell r="E36">
            <v>33006</v>
          </cell>
          <cell r="F36">
            <v>199</v>
          </cell>
          <cell r="G36">
            <v>10104</v>
          </cell>
          <cell r="H36">
            <v>5073</v>
          </cell>
          <cell r="I36">
            <v>177</v>
          </cell>
          <cell r="J36">
            <v>7129</v>
          </cell>
          <cell r="K36">
            <v>4034</v>
          </cell>
          <cell r="L36">
            <v>0</v>
          </cell>
          <cell r="M36">
            <v>0</v>
          </cell>
          <cell r="N36">
            <v>0</v>
          </cell>
          <cell r="O36">
            <v>29</v>
          </cell>
          <cell r="P36">
            <v>1729</v>
          </cell>
          <cell r="Q36">
            <v>5947</v>
          </cell>
          <cell r="R36">
            <v>43</v>
          </cell>
          <cell r="S36">
            <v>2672</v>
          </cell>
          <cell r="T36">
            <v>6214</v>
          </cell>
          <cell r="U36">
            <v>167</v>
          </cell>
          <cell r="V36">
            <v>11372</v>
          </cell>
          <cell r="W36">
            <v>6800</v>
          </cell>
          <cell r="X36">
            <v>556</v>
          </cell>
          <cell r="Y36">
            <v>20763</v>
          </cell>
          <cell r="Z36">
            <v>239</v>
          </cell>
          <cell r="AA36">
            <v>10686</v>
          </cell>
          <cell r="AB36">
            <v>4471</v>
          </cell>
          <cell r="AC36">
            <v>93</v>
          </cell>
          <cell r="AD36">
            <v>2014</v>
          </cell>
          <cell r="AE36">
            <v>2166</v>
          </cell>
          <cell r="AF36">
            <v>61</v>
          </cell>
          <cell r="AG36">
            <v>1403</v>
          </cell>
          <cell r="AH36">
            <v>2300</v>
          </cell>
          <cell r="AI36">
            <v>163</v>
          </cell>
          <cell r="AJ36">
            <v>6660</v>
          </cell>
          <cell r="AK36">
            <v>4086</v>
          </cell>
          <cell r="AL36">
            <v>98</v>
          </cell>
          <cell r="AM36">
            <v>5497</v>
          </cell>
          <cell r="AN36">
            <v>97</v>
          </cell>
          <cell r="AO36">
            <v>5474</v>
          </cell>
          <cell r="AP36">
            <v>5643</v>
          </cell>
          <cell r="AQ36">
            <v>1</v>
          </cell>
          <cell r="AR36">
            <v>23</v>
          </cell>
          <cell r="AS36">
            <v>1844</v>
          </cell>
          <cell r="AT36">
            <v>1162</v>
          </cell>
          <cell r="AU36">
            <v>41026</v>
          </cell>
          <cell r="AV36">
            <v>91</v>
          </cell>
          <cell r="AW36">
            <v>306</v>
          </cell>
          <cell r="AX36">
            <v>336</v>
          </cell>
          <cell r="AY36">
            <v>321</v>
          </cell>
          <cell r="AZ36">
            <v>8128</v>
          </cell>
          <cell r="BA36">
            <v>2532</v>
          </cell>
          <cell r="BB36">
            <v>263</v>
          </cell>
          <cell r="BC36">
            <v>24662</v>
          </cell>
          <cell r="BD36">
            <v>9368</v>
          </cell>
          <cell r="BE36">
            <v>0</v>
          </cell>
          <cell r="BF36">
            <v>0</v>
          </cell>
          <cell r="BG36">
            <v>0</v>
          </cell>
          <cell r="BH36">
            <v>487</v>
          </cell>
          <cell r="BI36">
            <v>7930</v>
          </cell>
          <cell r="BJ36">
            <v>1629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617</v>
          </cell>
          <cell r="E45">
            <v>31475</v>
          </cell>
          <cell r="F45">
            <v>210</v>
          </cell>
          <cell r="G45">
            <v>10892</v>
          </cell>
          <cell r="H45">
            <v>5187</v>
          </cell>
          <cell r="I45">
            <v>184</v>
          </cell>
          <cell r="J45">
            <v>7437</v>
          </cell>
          <cell r="K45">
            <v>4046</v>
          </cell>
          <cell r="L45">
            <v>2</v>
          </cell>
          <cell r="M45">
            <v>62</v>
          </cell>
          <cell r="N45">
            <v>3403</v>
          </cell>
          <cell r="O45">
            <v>11</v>
          </cell>
          <cell r="P45">
            <v>809</v>
          </cell>
          <cell r="Q45">
            <v>7355</v>
          </cell>
          <cell r="R45">
            <v>24</v>
          </cell>
          <cell r="S45">
            <v>1723</v>
          </cell>
          <cell r="T45">
            <v>7179</v>
          </cell>
          <cell r="U45">
            <v>186</v>
          </cell>
          <cell r="V45">
            <v>10552</v>
          </cell>
          <cell r="W45">
            <v>5682</v>
          </cell>
          <cell r="X45">
            <v>576</v>
          </cell>
          <cell r="Y45">
            <v>22720</v>
          </cell>
          <cell r="Z45">
            <v>255</v>
          </cell>
          <cell r="AA45">
            <v>12127</v>
          </cell>
          <cell r="AB45">
            <v>4756</v>
          </cell>
          <cell r="AC45">
            <v>93</v>
          </cell>
          <cell r="AD45">
            <v>2079</v>
          </cell>
          <cell r="AE45">
            <v>2235</v>
          </cell>
          <cell r="AF45">
            <v>47</v>
          </cell>
          <cell r="AG45">
            <v>1132</v>
          </cell>
          <cell r="AH45">
            <v>2409</v>
          </cell>
          <cell r="AI45">
            <v>181</v>
          </cell>
          <cell r="AJ45">
            <v>7382</v>
          </cell>
          <cell r="AK45">
            <v>4081</v>
          </cell>
          <cell r="AL45">
            <v>88</v>
          </cell>
          <cell r="AM45">
            <v>4474</v>
          </cell>
          <cell r="AN45">
            <v>88</v>
          </cell>
          <cell r="AO45">
            <v>4474</v>
          </cell>
          <cell r="AP45">
            <v>5084</v>
          </cell>
          <cell r="AQ45">
            <v>0</v>
          </cell>
          <cell r="AR45">
            <v>0</v>
          </cell>
          <cell r="AS45">
            <v>0</v>
          </cell>
          <cell r="AT45">
            <v>1155</v>
          </cell>
          <cell r="AU45">
            <v>39639</v>
          </cell>
          <cell r="AV45">
            <v>108</v>
          </cell>
          <cell r="AW45">
            <v>230</v>
          </cell>
          <cell r="AX45">
            <v>214</v>
          </cell>
          <cell r="AY45">
            <v>232</v>
          </cell>
          <cell r="AZ45">
            <v>4875</v>
          </cell>
          <cell r="BA45">
            <v>2101</v>
          </cell>
          <cell r="BB45">
            <v>311</v>
          </cell>
          <cell r="BC45">
            <v>26244</v>
          </cell>
          <cell r="BD45">
            <v>8426</v>
          </cell>
          <cell r="BE45">
            <v>0</v>
          </cell>
          <cell r="BF45">
            <v>0</v>
          </cell>
          <cell r="BG45">
            <v>0</v>
          </cell>
          <cell r="BH45">
            <v>504</v>
          </cell>
          <cell r="BI45">
            <v>8290</v>
          </cell>
          <cell r="BJ45">
            <v>1645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555</v>
          </cell>
          <cell r="E54">
            <v>27423</v>
          </cell>
          <cell r="F54">
            <v>187</v>
          </cell>
          <cell r="G54">
            <v>9697</v>
          </cell>
          <cell r="H54">
            <v>5186</v>
          </cell>
          <cell r="I54">
            <v>175</v>
          </cell>
          <cell r="J54">
            <v>7051</v>
          </cell>
          <cell r="K54">
            <v>4029</v>
          </cell>
          <cell r="L54">
            <v>0</v>
          </cell>
          <cell r="M54">
            <v>0</v>
          </cell>
          <cell r="N54">
            <v>0</v>
          </cell>
          <cell r="O54">
            <v>12</v>
          </cell>
          <cell r="P54">
            <v>853</v>
          </cell>
          <cell r="Q54">
            <v>7108</v>
          </cell>
          <cell r="R54">
            <v>30</v>
          </cell>
          <cell r="S54">
            <v>1393</v>
          </cell>
          <cell r="T54">
            <v>4643</v>
          </cell>
          <cell r="U54">
            <v>150</v>
          </cell>
          <cell r="V54">
            <v>8429</v>
          </cell>
          <cell r="W54">
            <v>5608</v>
          </cell>
          <cell r="X54">
            <v>532</v>
          </cell>
          <cell r="Y54">
            <v>22894</v>
          </cell>
          <cell r="Z54">
            <v>239</v>
          </cell>
          <cell r="AA54">
            <v>12758</v>
          </cell>
          <cell r="AB54">
            <v>5338</v>
          </cell>
          <cell r="AC54">
            <v>65</v>
          </cell>
          <cell r="AD54">
            <v>1409</v>
          </cell>
          <cell r="AE54">
            <v>2168</v>
          </cell>
          <cell r="AF54">
            <v>33</v>
          </cell>
          <cell r="AG54">
            <v>787</v>
          </cell>
          <cell r="AH54">
            <v>2385</v>
          </cell>
          <cell r="AI54">
            <v>195</v>
          </cell>
          <cell r="AJ54">
            <v>7940</v>
          </cell>
          <cell r="AK54">
            <v>4081</v>
          </cell>
          <cell r="AL54">
            <v>65</v>
          </cell>
          <cell r="AM54">
            <v>3331</v>
          </cell>
          <cell r="AN54">
            <v>65</v>
          </cell>
          <cell r="AO54">
            <v>3312</v>
          </cell>
          <cell r="AP54">
            <v>5095</v>
          </cell>
          <cell r="AQ54">
            <v>1</v>
          </cell>
          <cell r="AR54">
            <v>19</v>
          </cell>
          <cell r="AS54">
            <v>2642</v>
          </cell>
          <cell r="AT54">
            <v>1166</v>
          </cell>
          <cell r="AU54">
            <v>45705</v>
          </cell>
          <cell r="AV54">
            <v>99</v>
          </cell>
          <cell r="AW54">
            <v>212</v>
          </cell>
          <cell r="AX54">
            <v>214</v>
          </cell>
          <cell r="AY54">
            <v>293</v>
          </cell>
          <cell r="AZ54">
            <v>6860</v>
          </cell>
          <cell r="BA54">
            <v>2341</v>
          </cell>
          <cell r="BB54">
            <v>356</v>
          </cell>
          <cell r="BC54">
            <v>31861</v>
          </cell>
          <cell r="BD54">
            <v>8950</v>
          </cell>
          <cell r="BE54">
            <v>0</v>
          </cell>
          <cell r="BF54">
            <v>2</v>
          </cell>
          <cell r="BG54">
            <v>1112</v>
          </cell>
          <cell r="BH54">
            <v>418</v>
          </cell>
          <cell r="BI54">
            <v>6769</v>
          </cell>
          <cell r="BJ54">
            <v>1621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386</v>
          </cell>
          <cell r="E63">
            <v>20337</v>
          </cell>
          <cell r="F63">
            <v>183</v>
          </cell>
          <cell r="G63">
            <v>9495</v>
          </cell>
          <cell r="H63">
            <v>5188.5245901639346</v>
          </cell>
          <cell r="I63">
            <v>69</v>
          </cell>
          <cell r="J63">
            <v>2767</v>
          </cell>
          <cell r="K63">
            <v>4010.144927536232</v>
          </cell>
          <cell r="L63">
            <v>5</v>
          </cell>
          <cell r="M63">
            <v>165</v>
          </cell>
          <cell r="N63">
            <v>3300</v>
          </cell>
          <cell r="O63">
            <v>69</v>
          </cell>
          <cell r="P63">
            <v>5000</v>
          </cell>
          <cell r="Q63">
            <v>7246.376811594203</v>
          </cell>
          <cell r="R63">
            <v>29</v>
          </cell>
          <cell r="S63">
            <v>1120</v>
          </cell>
          <cell r="T63">
            <v>3862.0689655172414</v>
          </cell>
          <cell r="U63">
            <v>32</v>
          </cell>
          <cell r="V63">
            <v>1790</v>
          </cell>
          <cell r="W63">
            <v>5589</v>
          </cell>
          <cell r="X63">
            <v>411</v>
          </cell>
          <cell r="Y63">
            <v>16017</v>
          </cell>
          <cell r="Z63">
            <v>347</v>
          </cell>
          <cell r="AA63">
            <v>14304</v>
          </cell>
          <cell r="AB63">
            <v>4122.1902017291068</v>
          </cell>
          <cell r="AC63">
            <v>30</v>
          </cell>
          <cell r="AD63">
            <v>669</v>
          </cell>
          <cell r="AE63">
            <v>2230</v>
          </cell>
          <cell r="AF63">
            <v>19</v>
          </cell>
          <cell r="AG63">
            <v>454</v>
          </cell>
          <cell r="AH63">
            <v>2389.4736842105262</v>
          </cell>
          <cell r="AI63">
            <v>14</v>
          </cell>
          <cell r="AJ63">
            <v>590</v>
          </cell>
          <cell r="AK63">
            <v>4081</v>
          </cell>
          <cell r="AL63">
            <v>31</v>
          </cell>
          <cell r="AM63">
            <v>2480</v>
          </cell>
          <cell r="AN63">
            <v>28</v>
          </cell>
          <cell r="AO63">
            <v>2417</v>
          </cell>
          <cell r="AP63">
            <v>8632.1428571428569</v>
          </cell>
          <cell r="AQ63">
            <v>2</v>
          </cell>
          <cell r="AR63">
            <v>63</v>
          </cell>
          <cell r="AS63">
            <v>2662</v>
          </cell>
          <cell r="AT63">
            <v>1215</v>
          </cell>
          <cell r="AU63">
            <v>42081</v>
          </cell>
          <cell r="AV63">
            <v>149</v>
          </cell>
          <cell r="AW63">
            <v>311</v>
          </cell>
          <cell r="AX63">
            <v>208.72483221476509</v>
          </cell>
          <cell r="AY63">
            <v>374</v>
          </cell>
          <cell r="AZ63">
            <v>9224</v>
          </cell>
          <cell r="BA63">
            <v>2466.3101604278077</v>
          </cell>
          <cell r="BB63">
            <v>332</v>
          </cell>
          <cell r="BC63">
            <v>26488</v>
          </cell>
          <cell r="BD63">
            <v>7968</v>
          </cell>
          <cell r="BE63">
            <v>0</v>
          </cell>
          <cell r="BF63">
            <v>4</v>
          </cell>
          <cell r="BG63">
            <v>1120</v>
          </cell>
          <cell r="BH63">
            <v>359</v>
          </cell>
          <cell r="BI63">
            <v>6053</v>
          </cell>
          <cell r="BJ63">
            <v>1686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4">
          <cell r="C74" t="str">
            <v>▼ 대구기본통계-농림수산업-농업-채소류 생산량</v>
          </cell>
          <cell r="I74" t="str">
            <v>http://152.99.22.91:8083/statHtml/statHtml.do?orgId=203&amp;tblId=DT_E1D001&amp;conn_path=I2</v>
          </cell>
        </row>
        <row r="75">
          <cell r="C75" t="str">
            <v>▼ KOSIS-주제별-농림-농작물생산조사-채소생산량(과채류)</v>
          </cell>
          <cell r="I75" t="str">
            <v>https://kosis.kr/statHtml/statHtml.do?orgId=101&amp;tblId=DT_1ET0027&amp;conn_path=I2</v>
          </cell>
        </row>
        <row r="76">
          <cell r="C76" t="str">
            <v>▼ KOSIS-주제별-농림-농작물생산조사-채소생산량(엽채류)</v>
          </cell>
          <cell r="I76" t="str">
            <v>https://kosis.kr/statHtml/statHtml.do?orgId=101&amp;tblId=DT_1ET0028&amp;conn_path=I2</v>
          </cell>
        </row>
        <row r="77">
          <cell r="C77" t="str">
            <v>▼ KOSIS-주제별-농림-농작물생산조사-채소생산량(근채류)</v>
          </cell>
          <cell r="I77" t="str">
            <v>https://kosis.kr/statHtml/statHtml.do?orgId=101&amp;tblId=DT_1ET0029&amp;conn_path=I2</v>
          </cell>
        </row>
        <row r="78">
          <cell r="C78" t="str">
            <v>▼ KOSIS-주제별-농림-농작물생산조사-채소생산량(조미채소)</v>
          </cell>
          <cell r="E78">
            <v>0</v>
          </cell>
          <cell r="F78">
            <v>0</v>
          </cell>
          <cell r="H78">
            <v>0</v>
          </cell>
          <cell r="I78" t="str">
            <v>https://kosis.kr/statHtml/statHtml.do?orgId=101&amp;tblId=DT_1ET0291&amp;conn_path=I2</v>
          </cell>
          <cell r="K78">
            <v>0</v>
          </cell>
          <cell r="L78">
            <v>0</v>
          </cell>
          <cell r="N78">
            <v>0</v>
          </cell>
          <cell r="O78">
            <v>0</v>
          </cell>
          <cell r="Q78">
            <v>0</v>
          </cell>
          <cell r="R78">
            <v>0</v>
          </cell>
          <cell r="T78">
            <v>0</v>
          </cell>
          <cell r="U78">
            <v>0</v>
          </cell>
          <cell r="W78">
            <v>0</v>
          </cell>
          <cell r="Y78">
            <v>0</v>
          </cell>
          <cell r="Z78">
            <v>0</v>
          </cell>
          <cell r="AB78">
            <v>0</v>
          </cell>
          <cell r="AC78">
            <v>0</v>
          </cell>
          <cell r="AE78">
            <v>0</v>
          </cell>
          <cell r="AF78">
            <v>0</v>
          </cell>
          <cell r="AH78">
            <v>0</v>
          </cell>
          <cell r="AI78">
            <v>0</v>
          </cell>
          <cell r="AK78">
            <v>0</v>
          </cell>
          <cell r="AM78">
            <v>0</v>
          </cell>
          <cell r="AN78">
            <v>0</v>
          </cell>
          <cell r="AP78">
            <v>0</v>
          </cell>
          <cell r="AQ78">
            <v>0</v>
          </cell>
          <cell r="AS78">
            <v>0</v>
          </cell>
          <cell r="AU78">
            <v>0</v>
          </cell>
          <cell r="AV78">
            <v>0</v>
          </cell>
          <cell r="AX78">
            <v>0</v>
          </cell>
          <cell r="AY78">
            <v>0</v>
          </cell>
          <cell r="BA78">
            <v>0</v>
          </cell>
          <cell r="BB78">
            <v>0</v>
          </cell>
          <cell r="BD78">
            <v>0</v>
          </cell>
          <cell r="BE78">
            <v>0</v>
          </cell>
          <cell r="BG78">
            <v>0</v>
          </cell>
          <cell r="BH78">
            <v>0</v>
          </cell>
          <cell r="BJ78">
            <v>0</v>
          </cell>
        </row>
      </sheetData>
      <sheetData sheetId="18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194</v>
          </cell>
          <cell r="E9">
            <v>104</v>
          </cell>
          <cell r="F9">
            <v>54</v>
          </cell>
          <cell r="G9">
            <v>163</v>
          </cell>
          <cell r="H9">
            <v>145</v>
          </cell>
          <cell r="I9">
            <v>89</v>
          </cell>
          <cell r="J9">
            <v>40</v>
          </cell>
          <cell r="K9">
            <v>150</v>
          </cell>
          <cell r="L9">
            <v>374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144</v>
          </cell>
          <cell r="E18">
            <v>82</v>
          </cell>
          <cell r="F18">
            <v>57</v>
          </cell>
          <cell r="G18">
            <v>197</v>
          </cell>
          <cell r="H18">
            <v>164</v>
          </cell>
          <cell r="I18">
            <v>83</v>
          </cell>
          <cell r="J18">
            <v>37</v>
          </cell>
          <cell r="K18">
            <v>131</v>
          </cell>
          <cell r="L18">
            <v>353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162</v>
          </cell>
          <cell r="E27">
            <v>82</v>
          </cell>
          <cell r="F27">
            <v>51</v>
          </cell>
          <cell r="G27">
            <v>169</v>
          </cell>
          <cell r="H27">
            <v>139</v>
          </cell>
          <cell r="I27">
            <v>82</v>
          </cell>
          <cell r="J27">
            <v>31</v>
          </cell>
          <cell r="K27">
            <v>85</v>
          </cell>
          <cell r="L27">
            <v>277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113</v>
          </cell>
          <cell r="E36">
            <v>69</v>
          </cell>
          <cell r="F36">
            <v>61</v>
          </cell>
          <cell r="G36">
            <v>133</v>
          </cell>
          <cell r="H36">
            <v>116</v>
          </cell>
          <cell r="I36">
            <v>87</v>
          </cell>
          <cell r="J36">
            <v>23</v>
          </cell>
          <cell r="K36">
            <v>63</v>
          </cell>
          <cell r="L36">
            <v>277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148</v>
          </cell>
          <cell r="E45">
            <v>86</v>
          </cell>
          <cell r="F45">
            <v>58</v>
          </cell>
          <cell r="G45">
            <v>116</v>
          </cell>
          <cell r="H45">
            <v>85</v>
          </cell>
          <cell r="I45">
            <v>73</v>
          </cell>
          <cell r="J45">
            <v>20</v>
          </cell>
          <cell r="K45">
            <v>43</v>
          </cell>
          <cell r="L45">
            <v>217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151</v>
          </cell>
          <cell r="E54">
            <v>42</v>
          </cell>
          <cell r="F54">
            <v>28</v>
          </cell>
          <cell r="G54">
            <v>112</v>
          </cell>
          <cell r="H54">
            <v>82</v>
          </cell>
          <cell r="I54">
            <v>73</v>
          </cell>
          <cell r="J54">
            <v>16</v>
          </cell>
          <cell r="K54">
            <v>25</v>
          </cell>
          <cell r="L54">
            <v>154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135</v>
          </cell>
          <cell r="E63">
            <v>73</v>
          </cell>
          <cell r="F63">
            <v>0</v>
          </cell>
          <cell r="G63">
            <v>134</v>
          </cell>
          <cell r="H63">
            <v>98</v>
          </cell>
          <cell r="I63">
            <v>0</v>
          </cell>
          <cell r="J63">
            <v>26</v>
          </cell>
          <cell r="K63">
            <v>79</v>
          </cell>
          <cell r="L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  <row r="74">
          <cell r="C74" t="str">
            <v>▼ 대구기본통계-농림수산업-농업-특용작물 생산량</v>
          </cell>
        </row>
        <row r="75">
          <cell r="C75" t="str">
            <v>http://152.99.22.91:8083/statHtml/statHtml.do?orgId=203&amp;tblId=DT_E1E001&amp;conn_path=I2</v>
          </cell>
        </row>
        <row r="76">
          <cell r="C76" t="str">
            <v>▼ KOSIS-주제별-농림-농작물생산조사-특용작물생산량</v>
          </cell>
        </row>
        <row r="77">
          <cell r="C77" t="str">
            <v>https://kosis.kr/statHtml/statHtml.do?orgId=101&amp;tblId=DT_1ET0293&amp;conn_path=I2</v>
          </cell>
        </row>
        <row r="78">
          <cell r="D78">
            <v>0</v>
          </cell>
          <cell r="F78">
            <v>0</v>
          </cell>
          <cell r="G78">
            <v>0</v>
          </cell>
          <cell r="I78">
            <v>0</v>
          </cell>
          <cell r="J78">
            <v>0</v>
          </cell>
          <cell r="L78">
            <v>0</v>
          </cell>
        </row>
      </sheetData>
      <sheetData sheetId="19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1212</v>
          </cell>
          <cell r="E9">
            <v>12111</v>
          </cell>
          <cell r="F9">
            <v>66</v>
          </cell>
          <cell r="G9">
            <v>1548</v>
          </cell>
          <cell r="H9">
            <v>2345</v>
          </cell>
          <cell r="I9">
            <v>3</v>
          </cell>
          <cell r="J9">
            <v>38</v>
          </cell>
          <cell r="K9">
            <v>1264</v>
          </cell>
          <cell r="L9">
            <v>234</v>
          </cell>
          <cell r="M9">
            <v>3119</v>
          </cell>
          <cell r="N9">
            <v>1334</v>
          </cell>
          <cell r="O9">
            <v>163</v>
          </cell>
          <cell r="P9">
            <v>1844</v>
          </cell>
          <cell r="Q9">
            <v>1131</v>
          </cell>
          <cell r="R9">
            <v>77</v>
          </cell>
          <cell r="S9">
            <v>747</v>
          </cell>
          <cell r="T9">
            <v>971</v>
          </cell>
          <cell r="U9">
            <v>174</v>
          </cell>
          <cell r="V9">
            <v>2038</v>
          </cell>
          <cell r="W9">
            <v>1171</v>
          </cell>
          <cell r="X9">
            <v>495</v>
          </cell>
          <cell r="Y9">
            <v>2777</v>
          </cell>
          <cell r="Z9">
            <v>562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1076</v>
          </cell>
          <cell r="E18">
            <v>11162</v>
          </cell>
          <cell r="F18">
            <v>81</v>
          </cell>
          <cell r="G18">
            <v>1627</v>
          </cell>
          <cell r="H18">
            <v>2009</v>
          </cell>
          <cell r="I18">
            <v>23</v>
          </cell>
          <cell r="J18">
            <v>202</v>
          </cell>
          <cell r="K18">
            <v>877</v>
          </cell>
          <cell r="L18">
            <v>289</v>
          </cell>
          <cell r="M18">
            <v>3906</v>
          </cell>
          <cell r="N18">
            <v>1352</v>
          </cell>
          <cell r="O18">
            <v>104</v>
          </cell>
          <cell r="P18">
            <v>1177</v>
          </cell>
          <cell r="Q18">
            <v>1132</v>
          </cell>
          <cell r="R18">
            <v>119</v>
          </cell>
          <cell r="S18">
            <v>1191</v>
          </cell>
          <cell r="T18">
            <v>1001</v>
          </cell>
          <cell r="U18">
            <v>138</v>
          </cell>
          <cell r="V18">
            <v>1296</v>
          </cell>
          <cell r="W18">
            <v>939</v>
          </cell>
          <cell r="X18">
            <v>322</v>
          </cell>
          <cell r="Y18">
            <v>1763</v>
          </cell>
          <cell r="Z18">
            <v>547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1176</v>
          </cell>
          <cell r="E27">
            <v>10402</v>
          </cell>
          <cell r="F27">
            <v>82</v>
          </cell>
          <cell r="G27">
            <v>1322</v>
          </cell>
          <cell r="H27">
            <v>1620</v>
          </cell>
          <cell r="I27">
            <v>17</v>
          </cell>
          <cell r="J27">
            <v>129</v>
          </cell>
          <cell r="K27">
            <v>779</v>
          </cell>
          <cell r="L27">
            <v>270</v>
          </cell>
          <cell r="M27">
            <v>3351</v>
          </cell>
          <cell r="N27">
            <v>1243</v>
          </cell>
          <cell r="O27">
            <v>117</v>
          </cell>
          <cell r="P27">
            <v>1222</v>
          </cell>
          <cell r="Q27">
            <v>1046</v>
          </cell>
          <cell r="R27">
            <v>138</v>
          </cell>
          <cell r="S27">
            <v>1392</v>
          </cell>
          <cell r="T27">
            <v>1007</v>
          </cell>
          <cell r="U27">
            <v>185</v>
          </cell>
          <cell r="V27">
            <v>1153</v>
          </cell>
          <cell r="W27">
            <v>624</v>
          </cell>
          <cell r="X27">
            <v>369</v>
          </cell>
          <cell r="Y27">
            <v>1833</v>
          </cell>
          <cell r="Z27">
            <v>497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1134</v>
          </cell>
          <cell r="E36">
            <v>7894</v>
          </cell>
          <cell r="F36">
            <v>56</v>
          </cell>
          <cell r="G36">
            <v>509</v>
          </cell>
          <cell r="H36">
            <v>913</v>
          </cell>
          <cell r="I36">
            <v>17</v>
          </cell>
          <cell r="J36">
            <v>199</v>
          </cell>
          <cell r="K36">
            <v>1156</v>
          </cell>
          <cell r="L36">
            <v>259</v>
          </cell>
          <cell r="M36">
            <v>2579</v>
          </cell>
          <cell r="N36">
            <v>995</v>
          </cell>
          <cell r="O36">
            <v>92</v>
          </cell>
          <cell r="P36">
            <v>607</v>
          </cell>
          <cell r="Q36">
            <v>662</v>
          </cell>
          <cell r="R36">
            <v>142</v>
          </cell>
          <cell r="S36">
            <v>1315</v>
          </cell>
          <cell r="T36">
            <v>924</v>
          </cell>
          <cell r="U36">
            <v>186</v>
          </cell>
          <cell r="V36">
            <v>1057</v>
          </cell>
          <cell r="W36">
            <v>569</v>
          </cell>
          <cell r="X36">
            <v>382</v>
          </cell>
          <cell r="Y36">
            <v>1628</v>
          </cell>
          <cell r="Z36">
            <v>426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1059</v>
          </cell>
          <cell r="E45">
            <v>7867</v>
          </cell>
          <cell r="F45">
            <v>52</v>
          </cell>
          <cell r="G45">
            <v>378</v>
          </cell>
          <cell r="H45">
            <v>725</v>
          </cell>
          <cell r="I45">
            <v>16</v>
          </cell>
          <cell r="J45">
            <v>222</v>
          </cell>
          <cell r="K45">
            <v>1419</v>
          </cell>
          <cell r="L45">
            <v>227</v>
          </cell>
          <cell r="M45">
            <v>2529</v>
          </cell>
          <cell r="N45">
            <v>1113</v>
          </cell>
          <cell r="O45">
            <v>96</v>
          </cell>
          <cell r="P45">
            <v>697</v>
          </cell>
          <cell r="Q45">
            <v>729</v>
          </cell>
          <cell r="R45">
            <v>127</v>
          </cell>
          <cell r="S45">
            <v>967</v>
          </cell>
          <cell r="T45">
            <v>763</v>
          </cell>
          <cell r="U45">
            <v>204</v>
          </cell>
          <cell r="V45">
            <v>1562</v>
          </cell>
          <cell r="W45">
            <v>764</v>
          </cell>
          <cell r="X45">
            <v>337</v>
          </cell>
          <cell r="Y45">
            <v>1512</v>
          </cell>
          <cell r="Z45">
            <v>449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1042</v>
          </cell>
          <cell r="E54">
            <v>7516</v>
          </cell>
          <cell r="F54">
            <v>52</v>
          </cell>
          <cell r="G54">
            <v>647</v>
          </cell>
          <cell r="H54">
            <v>1244</v>
          </cell>
          <cell r="I54">
            <v>14</v>
          </cell>
          <cell r="J54">
            <v>110</v>
          </cell>
          <cell r="K54">
            <v>762</v>
          </cell>
          <cell r="L54">
            <v>209</v>
          </cell>
          <cell r="M54">
            <v>2346</v>
          </cell>
          <cell r="N54">
            <v>1121</v>
          </cell>
          <cell r="O54">
            <v>99</v>
          </cell>
          <cell r="P54">
            <v>583</v>
          </cell>
          <cell r="Q54">
            <v>590</v>
          </cell>
          <cell r="R54">
            <v>148</v>
          </cell>
          <cell r="S54">
            <v>967</v>
          </cell>
          <cell r="T54">
            <v>653</v>
          </cell>
          <cell r="U54">
            <v>194</v>
          </cell>
          <cell r="V54">
            <v>1535</v>
          </cell>
          <cell r="W54">
            <v>789</v>
          </cell>
          <cell r="X54">
            <v>325</v>
          </cell>
          <cell r="Y54">
            <v>1329</v>
          </cell>
          <cell r="Z54">
            <v>409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1004</v>
          </cell>
          <cell r="E63">
            <v>6097</v>
          </cell>
          <cell r="F63">
            <v>80</v>
          </cell>
          <cell r="G63">
            <v>752</v>
          </cell>
          <cell r="H63">
            <v>0</v>
          </cell>
          <cell r="I63">
            <v>12</v>
          </cell>
          <cell r="J63">
            <v>217</v>
          </cell>
          <cell r="K63">
            <v>0</v>
          </cell>
          <cell r="L63">
            <v>233</v>
          </cell>
          <cell r="M63">
            <v>1945</v>
          </cell>
          <cell r="N63">
            <v>0</v>
          </cell>
          <cell r="O63">
            <v>145</v>
          </cell>
          <cell r="P63">
            <v>889</v>
          </cell>
          <cell r="Q63">
            <v>0</v>
          </cell>
          <cell r="R63">
            <v>70</v>
          </cell>
          <cell r="S63">
            <v>483</v>
          </cell>
          <cell r="T63">
            <v>0</v>
          </cell>
          <cell r="U63">
            <v>123</v>
          </cell>
          <cell r="V63">
            <v>473</v>
          </cell>
          <cell r="W63">
            <v>0</v>
          </cell>
          <cell r="X63">
            <v>341</v>
          </cell>
          <cell r="Y63">
            <v>1338</v>
          </cell>
          <cell r="Z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</row>
        <row r="74">
          <cell r="C74" t="str">
            <v>▼ 대구기본통계-농림수산업-농업-과실류 생산량</v>
          </cell>
        </row>
        <row r="75">
          <cell r="C75" t="str">
            <v>http://152.99.22.91:8083/statHtml/statHtml.do?orgId=203&amp;tblId=DT_E1F001&amp;conn_path=I2</v>
          </cell>
        </row>
        <row r="76">
          <cell r="C76" t="str">
            <v xml:space="preserve">▼ KOSIS-주제별-농림-농작물생산조사-과실생산량(성과수+미과수) </v>
          </cell>
        </row>
        <row r="77">
          <cell r="C77" t="str">
            <v>https://kosis.kr/statHtml/statHtml.do?orgId=101&amp;tblId=DT_1ET0292&amp;conn_path=I2</v>
          </cell>
        </row>
        <row r="78">
          <cell r="D78">
            <v>0</v>
          </cell>
          <cell r="F78">
            <v>0</v>
          </cell>
          <cell r="H78">
            <v>0</v>
          </cell>
          <cell r="I78">
            <v>0</v>
          </cell>
          <cell r="K78">
            <v>0</v>
          </cell>
          <cell r="L78">
            <v>0</v>
          </cell>
          <cell r="N78">
            <v>0</v>
          </cell>
          <cell r="O78">
            <v>0</v>
          </cell>
          <cell r="Q78">
            <v>0</v>
          </cell>
          <cell r="R78">
            <v>0</v>
          </cell>
          <cell r="T78">
            <v>0</v>
          </cell>
          <cell r="U78">
            <v>0</v>
          </cell>
          <cell r="W78">
            <v>0</v>
          </cell>
          <cell r="X78">
            <v>0</v>
          </cell>
          <cell r="Z78">
            <v>0</v>
          </cell>
        </row>
      </sheetData>
      <sheetData sheetId="20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655</v>
          </cell>
          <cell r="E9">
            <v>15486</v>
          </cell>
          <cell r="F9">
            <v>21</v>
          </cell>
          <cell r="G9">
            <v>1208</v>
          </cell>
          <cell r="H9">
            <v>26</v>
          </cell>
          <cell r="I9">
            <v>14260</v>
          </cell>
          <cell r="J9">
            <v>231</v>
          </cell>
          <cell r="K9">
            <v>494989</v>
          </cell>
          <cell r="L9">
            <v>7</v>
          </cell>
          <cell r="M9">
            <v>142</v>
          </cell>
          <cell r="N9">
            <v>61</v>
          </cell>
          <cell r="O9">
            <v>1296</v>
          </cell>
          <cell r="P9" t="str">
            <v>-</v>
          </cell>
          <cell r="Q9" t="str">
            <v>-</v>
          </cell>
          <cell r="R9">
            <v>7</v>
          </cell>
          <cell r="S9">
            <v>62</v>
          </cell>
          <cell r="T9">
            <v>10</v>
          </cell>
          <cell r="U9">
            <v>141</v>
          </cell>
          <cell r="V9">
            <v>38843</v>
          </cell>
          <cell r="W9">
            <v>51199</v>
          </cell>
          <cell r="X9">
            <v>9</v>
          </cell>
          <cell r="Y9">
            <v>177</v>
          </cell>
          <cell r="Z9" t="str">
            <v>-</v>
          </cell>
          <cell r="AA9" t="str">
            <v>-</v>
          </cell>
          <cell r="AB9">
            <v>7</v>
          </cell>
          <cell r="AC9">
            <v>63</v>
          </cell>
          <cell r="AD9">
            <v>362</v>
          </cell>
          <cell r="AE9">
            <v>48800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592</v>
          </cell>
          <cell r="E18">
            <v>15003</v>
          </cell>
          <cell r="F18">
            <v>18</v>
          </cell>
          <cell r="G18">
            <v>1046</v>
          </cell>
          <cell r="H18">
            <v>18</v>
          </cell>
          <cell r="I18">
            <v>13495</v>
          </cell>
          <cell r="J18">
            <v>407</v>
          </cell>
          <cell r="K18">
            <v>396069</v>
          </cell>
          <cell r="L18">
            <v>7</v>
          </cell>
          <cell r="M18">
            <v>124</v>
          </cell>
          <cell r="N18">
            <v>60</v>
          </cell>
          <cell r="O18">
            <v>1403</v>
          </cell>
          <cell r="P18" t="str">
            <v>-</v>
          </cell>
          <cell r="Q18" t="str">
            <v>-</v>
          </cell>
          <cell r="R18">
            <v>6</v>
          </cell>
          <cell r="S18">
            <v>32</v>
          </cell>
          <cell r="T18">
            <v>5</v>
          </cell>
          <cell r="U18">
            <v>26</v>
          </cell>
          <cell r="V18">
            <v>39714</v>
          </cell>
          <cell r="W18">
            <v>50628</v>
          </cell>
          <cell r="X18">
            <v>22</v>
          </cell>
          <cell r="Y18">
            <v>291</v>
          </cell>
          <cell r="Z18">
            <v>5</v>
          </cell>
          <cell r="AA18">
            <v>10</v>
          </cell>
          <cell r="AB18">
            <v>17</v>
          </cell>
          <cell r="AC18">
            <v>68</v>
          </cell>
          <cell r="AD18">
            <v>371</v>
          </cell>
          <cell r="AE18">
            <v>50381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547</v>
          </cell>
          <cell r="E27">
            <v>13712</v>
          </cell>
          <cell r="F27">
            <v>17</v>
          </cell>
          <cell r="G27">
            <v>852</v>
          </cell>
          <cell r="H27">
            <v>16</v>
          </cell>
          <cell r="I27">
            <v>9158</v>
          </cell>
          <cell r="J27">
            <v>303</v>
          </cell>
          <cell r="K27">
            <v>380946</v>
          </cell>
          <cell r="L27">
            <v>6</v>
          </cell>
          <cell r="M27">
            <v>128</v>
          </cell>
          <cell r="N27">
            <v>59</v>
          </cell>
          <cell r="O27">
            <v>1426</v>
          </cell>
          <cell r="P27" t="str">
            <v>-</v>
          </cell>
          <cell r="Q27" t="str">
            <v>-</v>
          </cell>
          <cell r="R27">
            <v>5</v>
          </cell>
          <cell r="S27">
            <v>27</v>
          </cell>
          <cell r="T27">
            <v>12</v>
          </cell>
          <cell r="U27">
            <v>97</v>
          </cell>
          <cell r="V27">
            <v>46691</v>
          </cell>
          <cell r="W27">
            <v>62782</v>
          </cell>
          <cell r="X27">
            <v>8</v>
          </cell>
          <cell r="Y27">
            <v>280</v>
          </cell>
          <cell r="Z27">
            <v>2</v>
          </cell>
          <cell r="AA27">
            <v>3</v>
          </cell>
          <cell r="AB27">
            <v>7</v>
          </cell>
          <cell r="AC27">
            <v>32</v>
          </cell>
          <cell r="AD27">
            <v>389</v>
          </cell>
          <cell r="AE27">
            <v>54634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524</v>
          </cell>
          <cell r="E36">
            <v>12607</v>
          </cell>
          <cell r="F36">
            <v>16</v>
          </cell>
          <cell r="G36">
            <v>824</v>
          </cell>
          <cell r="H36">
            <v>14</v>
          </cell>
          <cell r="I36">
            <v>10777</v>
          </cell>
          <cell r="J36">
            <v>286</v>
          </cell>
          <cell r="K36">
            <v>346661</v>
          </cell>
          <cell r="L36">
            <v>6</v>
          </cell>
          <cell r="M36">
            <v>125</v>
          </cell>
          <cell r="N36">
            <v>90</v>
          </cell>
          <cell r="O36">
            <v>2573</v>
          </cell>
          <cell r="P36">
            <v>1</v>
          </cell>
          <cell r="Q36">
            <v>2</v>
          </cell>
          <cell r="R36">
            <v>8</v>
          </cell>
          <cell r="S36">
            <v>53</v>
          </cell>
          <cell r="T36">
            <v>9</v>
          </cell>
          <cell r="U36">
            <v>97</v>
          </cell>
          <cell r="V36">
            <v>48410</v>
          </cell>
          <cell r="W36">
            <v>59979</v>
          </cell>
          <cell r="X36">
            <v>5</v>
          </cell>
          <cell r="Y36">
            <v>64</v>
          </cell>
          <cell r="Z36">
            <v>2</v>
          </cell>
          <cell r="AA36">
            <v>3</v>
          </cell>
          <cell r="AB36">
            <v>8</v>
          </cell>
          <cell r="AC36">
            <v>26</v>
          </cell>
          <cell r="AD36">
            <v>398</v>
          </cell>
          <cell r="AE36">
            <v>53737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472</v>
          </cell>
          <cell r="E45">
            <v>11679</v>
          </cell>
          <cell r="F45">
            <v>21</v>
          </cell>
          <cell r="G45">
            <v>782</v>
          </cell>
          <cell r="H45">
            <v>14</v>
          </cell>
          <cell r="I45">
            <v>10100</v>
          </cell>
          <cell r="J45">
            <v>312</v>
          </cell>
          <cell r="K45">
            <v>320185</v>
          </cell>
          <cell r="L45">
            <v>5</v>
          </cell>
          <cell r="M45">
            <v>122</v>
          </cell>
          <cell r="N45">
            <v>93</v>
          </cell>
          <cell r="O45">
            <v>2603</v>
          </cell>
          <cell r="P45" t="str">
            <v>-</v>
          </cell>
          <cell r="Q45" t="str">
            <v>-</v>
          </cell>
          <cell r="R45">
            <v>9</v>
          </cell>
          <cell r="S45">
            <v>69</v>
          </cell>
          <cell r="T45">
            <v>16</v>
          </cell>
          <cell r="U45">
            <v>130</v>
          </cell>
          <cell r="V45">
            <v>60647</v>
          </cell>
          <cell r="W45">
            <v>74199</v>
          </cell>
          <cell r="X45">
            <v>5</v>
          </cell>
          <cell r="Y45">
            <v>51</v>
          </cell>
          <cell r="Z45">
            <v>2</v>
          </cell>
          <cell r="AA45">
            <v>3</v>
          </cell>
          <cell r="AB45">
            <v>11</v>
          </cell>
          <cell r="AC45">
            <v>24</v>
          </cell>
          <cell r="AD45">
            <v>391</v>
          </cell>
          <cell r="AE45">
            <v>55115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505</v>
          </cell>
          <cell r="E54">
            <v>12334</v>
          </cell>
          <cell r="F54">
            <v>20</v>
          </cell>
          <cell r="G54">
            <v>767</v>
          </cell>
          <cell r="H54">
            <v>10</v>
          </cell>
          <cell r="I54">
            <v>8336</v>
          </cell>
          <cell r="J54">
            <v>376</v>
          </cell>
          <cell r="K54">
            <v>401660</v>
          </cell>
          <cell r="L54">
            <v>6</v>
          </cell>
          <cell r="M54">
            <v>68</v>
          </cell>
          <cell r="N54">
            <v>73</v>
          </cell>
          <cell r="O54">
            <v>1600</v>
          </cell>
          <cell r="P54">
            <v>1</v>
          </cell>
          <cell r="Q54">
            <v>2</v>
          </cell>
          <cell r="R54">
            <v>6</v>
          </cell>
          <cell r="S54">
            <v>46</v>
          </cell>
          <cell r="T54">
            <v>12</v>
          </cell>
          <cell r="U54">
            <v>95</v>
          </cell>
          <cell r="V54">
            <v>109</v>
          </cell>
          <cell r="W54">
            <v>284</v>
          </cell>
          <cell r="X54">
            <v>11</v>
          </cell>
          <cell r="Y54">
            <v>85</v>
          </cell>
          <cell r="Z54">
            <v>4</v>
          </cell>
          <cell r="AA54">
            <v>21</v>
          </cell>
          <cell r="AB54">
            <v>11</v>
          </cell>
          <cell r="AC54">
            <v>31</v>
          </cell>
          <cell r="AD54">
            <v>351</v>
          </cell>
          <cell r="AE54">
            <v>48906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</row>
      </sheetData>
      <sheetData sheetId="21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 t="str">
            <v>-</v>
          </cell>
          <cell r="E9" t="str">
            <v>-</v>
          </cell>
          <cell r="F9" t="str">
            <v>-</v>
          </cell>
          <cell r="G9">
            <v>241948</v>
          </cell>
          <cell r="H9">
            <v>13344</v>
          </cell>
          <cell r="I9" t="str">
            <v>-</v>
          </cell>
          <cell r="J9">
            <v>6756</v>
          </cell>
          <cell r="K9" t="str">
            <v>-</v>
          </cell>
          <cell r="L9" t="str">
            <v>-</v>
          </cell>
          <cell r="M9">
            <v>20</v>
          </cell>
          <cell r="N9" t="str">
            <v>-</v>
          </cell>
          <cell r="O9">
            <v>19136</v>
          </cell>
          <cell r="P9">
            <v>36767</v>
          </cell>
          <cell r="Q9" t="str">
            <v>-</v>
          </cell>
          <cell r="R9" t="str">
            <v>-</v>
          </cell>
          <cell r="S9">
            <v>16133</v>
          </cell>
          <cell r="T9">
            <v>50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 t="str">
            <v>-</v>
          </cell>
          <cell r="E10" t="str">
            <v>-</v>
          </cell>
          <cell r="F10" t="str">
            <v>-</v>
          </cell>
          <cell r="G10" t="str">
            <v>-</v>
          </cell>
          <cell r="H10" t="str">
            <v>-</v>
          </cell>
          <cell r="I10" t="str">
            <v>-</v>
          </cell>
          <cell r="J10" t="str">
            <v>-</v>
          </cell>
          <cell r="K10" t="str">
            <v>-</v>
          </cell>
          <cell r="L10" t="str">
            <v>-</v>
          </cell>
          <cell r="M10" t="str">
            <v>-</v>
          </cell>
          <cell r="N10" t="str">
            <v>-</v>
          </cell>
          <cell r="O10" t="str">
            <v>-</v>
          </cell>
          <cell r="P10" t="str">
            <v>-</v>
          </cell>
          <cell r="Q10" t="str">
            <v>-</v>
          </cell>
          <cell r="R10" t="str">
            <v>-</v>
          </cell>
          <cell r="S10" t="str">
            <v>-</v>
          </cell>
          <cell r="T10" t="str">
            <v>-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 t="str">
            <v>-</v>
          </cell>
          <cell r="E11" t="str">
            <v>-</v>
          </cell>
          <cell r="F11" t="str">
            <v>-</v>
          </cell>
          <cell r="G11">
            <v>50798</v>
          </cell>
          <cell r="H11">
            <v>740</v>
          </cell>
          <cell r="I11" t="str">
            <v>-</v>
          </cell>
          <cell r="J11">
            <v>1000</v>
          </cell>
          <cell r="K11" t="str">
            <v>-</v>
          </cell>
          <cell r="L11" t="str">
            <v>-</v>
          </cell>
          <cell r="M11" t="str">
            <v>-</v>
          </cell>
          <cell r="N11" t="str">
            <v>-</v>
          </cell>
          <cell r="O11">
            <v>70</v>
          </cell>
          <cell r="P11">
            <v>300</v>
          </cell>
          <cell r="Q11" t="str">
            <v>-</v>
          </cell>
          <cell r="R11" t="str">
            <v>-</v>
          </cell>
          <cell r="S11" t="str">
            <v>-</v>
          </cell>
          <cell r="T11" t="str">
            <v>-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 t="str">
            <v>-</v>
          </cell>
          <cell r="E12" t="str">
            <v>-</v>
          </cell>
          <cell r="F12" t="str">
            <v>-</v>
          </cell>
          <cell r="G12">
            <v>81954</v>
          </cell>
          <cell r="H12" t="str">
            <v>-</v>
          </cell>
          <cell r="I12" t="str">
            <v>-</v>
          </cell>
          <cell r="J12" t="str">
            <v>-</v>
          </cell>
          <cell r="K12" t="str">
            <v>-</v>
          </cell>
          <cell r="L12" t="str">
            <v>-</v>
          </cell>
          <cell r="M12" t="str">
            <v>-</v>
          </cell>
          <cell r="N12" t="str">
            <v>-</v>
          </cell>
          <cell r="O12">
            <v>10</v>
          </cell>
          <cell r="P12" t="str">
            <v>-</v>
          </cell>
          <cell r="Q12" t="str">
            <v>-</v>
          </cell>
          <cell r="R12" t="str">
            <v>-</v>
          </cell>
          <cell r="S12" t="str">
            <v>-</v>
          </cell>
          <cell r="T12" t="str">
            <v>-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 t="str">
            <v>-</v>
          </cell>
          <cell r="E13" t="str">
            <v>-</v>
          </cell>
          <cell r="F13" t="str">
            <v>-</v>
          </cell>
          <cell r="G13">
            <v>6585</v>
          </cell>
          <cell r="H13" t="str">
            <v>-</v>
          </cell>
          <cell r="I13" t="str">
            <v>-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  <cell r="N13" t="str">
            <v>-</v>
          </cell>
          <cell r="O13">
            <v>4</v>
          </cell>
          <cell r="P13" t="str">
            <v>-</v>
          </cell>
          <cell r="Q13" t="str">
            <v>-</v>
          </cell>
          <cell r="R13" t="str">
            <v>-</v>
          </cell>
          <cell r="S13" t="str">
            <v>-</v>
          </cell>
          <cell r="T13" t="str">
            <v>-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 t="str">
            <v>-</v>
          </cell>
          <cell r="E14" t="str">
            <v>-</v>
          </cell>
          <cell r="F14" t="str">
            <v>-</v>
          </cell>
          <cell r="G14">
            <v>5005</v>
          </cell>
          <cell r="H14" t="str">
            <v>-</v>
          </cell>
          <cell r="I14" t="str">
            <v>-</v>
          </cell>
          <cell r="J14">
            <v>786</v>
          </cell>
          <cell r="K14" t="str">
            <v>-</v>
          </cell>
          <cell r="L14" t="str">
            <v>-</v>
          </cell>
          <cell r="M14" t="str">
            <v>-</v>
          </cell>
          <cell r="N14" t="str">
            <v>-</v>
          </cell>
          <cell r="O14" t="str">
            <v>-</v>
          </cell>
          <cell r="P14" t="str">
            <v>-</v>
          </cell>
          <cell r="Q14" t="str">
            <v>-</v>
          </cell>
          <cell r="R14" t="str">
            <v>-</v>
          </cell>
          <cell r="S14" t="str">
            <v>-</v>
          </cell>
          <cell r="T14" t="str">
            <v>-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 t="str">
            <v>-</v>
          </cell>
          <cell r="E15" t="str">
            <v>-</v>
          </cell>
          <cell r="F15" t="str">
            <v>-</v>
          </cell>
          <cell r="G15">
            <v>8810</v>
          </cell>
          <cell r="H15">
            <v>270</v>
          </cell>
          <cell r="I15" t="str">
            <v>-</v>
          </cell>
          <cell r="J15" t="str">
            <v>-</v>
          </cell>
          <cell r="K15" t="str">
            <v>-</v>
          </cell>
          <cell r="L15" t="str">
            <v>-</v>
          </cell>
          <cell r="M15">
            <v>20</v>
          </cell>
          <cell r="N15" t="str">
            <v>-</v>
          </cell>
          <cell r="O15">
            <v>126</v>
          </cell>
          <cell r="P15">
            <v>200</v>
          </cell>
          <cell r="Q15" t="str">
            <v>-</v>
          </cell>
          <cell r="R15" t="str">
            <v>-</v>
          </cell>
          <cell r="S15" t="str">
            <v>-</v>
          </cell>
          <cell r="T15" t="str">
            <v>-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 t="str">
            <v>-</v>
          </cell>
          <cell r="E16" t="str">
            <v>-</v>
          </cell>
          <cell r="F16" t="str">
            <v>-</v>
          </cell>
          <cell r="G16" t="str">
            <v>-</v>
          </cell>
          <cell r="H16" t="str">
            <v>-</v>
          </cell>
          <cell r="I16" t="str">
            <v>-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  <cell r="N16" t="str">
            <v>-</v>
          </cell>
          <cell r="O16">
            <v>55</v>
          </cell>
          <cell r="P16" t="str">
            <v>-</v>
          </cell>
          <cell r="Q16" t="str">
            <v>-</v>
          </cell>
          <cell r="R16" t="str">
            <v>-</v>
          </cell>
          <cell r="S16" t="str">
            <v>-</v>
          </cell>
          <cell r="T16" t="str">
            <v>-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 t="str">
            <v>-</v>
          </cell>
          <cell r="E17" t="str">
            <v>-</v>
          </cell>
          <cell r="F17" t="str">
            <v>-</v>
          </cell>
          <cell r="G17">
            <v>88796</v>
          </cell>
          <cell r="H17">
            <v>12334</v>
          </cell>
          <cell r="I17" t="str">
            <v>-</v>
          </cell>
          <cell r="J17">
            <v>4970</v>
          </cell>
          <cell r="K17" t="str">
            <v>-</v>
          </cell>
          <cell r="L17" t="str">
            <v>-</v>
          </cell>
          <cell r="M17" t="str">
            <v>-</v>
          </cell>
          <cell r="N17" t="str">
            <v>-</v>
          </cell>
          <cell r="O17">
            <v>18871</v>
          </cell>
          <cell r="P17">
            <v>36267</v>
          </cell>
          <cell r="Q17" t="str">
            <v>-</v>
          </cell>
          <cell r="R17" t="str">
            <v>-</v>
          </cell>
          <cell r="S17">
            <v>16133</v>
          </cell>
          <cell r="T17">
            <v>50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 t="str">
            <v>-</v>
          </cell>
          <cell r="E18" t="str">
            <v>-</v>
          </cell>
          <cell r="F18" t="str">
            <v>-</v>
          </cell>
          <cell r="G18">
            <v>128331</v>
          </cell>
          <cell r="H18">
            <v>28490</v>
          </cell>
          <cell r="I18" t="str">
            <v>-</v>
          </cell>
          <cell r="J18">
            <v>29144</v>
          </cell>
          <cell r="K18" t="str">
            <v>-</v>
          </cell>
          <cell r="L18" t="str">
            <v>-</v>
          </cell>
          <cell r="M18">
            <v>20</v>
          </cell>
          <cell r="N18" t="str">
            <v>-</v>
          </cell>
          <cell r="O18">
            <v>24601</v>
          </cell>
          <cell r="P18">
            <v>27869</v>
          </cell>
          <cell r="Q18" t="str">
            <v>-</v>
          </cell>
          <cell r="R18" t="str">
            <v>-</v>
          </cell>
          <cell r="S18">
            <v>2000</v>
          </cell>
          <cell r="T18">
            <v>50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 t="str">
            <v>-</v>
          </cell>
          <cell r="E19" t="str">
            <v>-</v>
          </cell>
          <cell r="F19" t="str">
            <v>-</v>
          </cell>
          <cell r="G19" t="str">
            <v>-</v>
          </cell>
          <cell r="H19" t="str">
            <v>-</v>
          </cell>
          <cell r="I19" t="str">
            <v>-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  <cell r="N19" t="str">
            <v>-</v>
          </cell>
          <cell r="O19" t="str">
            <v>-</v>
          </cell>
          <cell r="P19" t="str">
            <v>-</v>
          </cell>
          <cell r="Q19" t="str">
            <v>-</v>
          </cell>
          <cell r="R19" t="str">
            <v>-</v>
          </cell>
          <cell r="S19" t="str">
            <v>-</v>
          </cell>
          <cell r="T19" t="str">
            <v>-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 t="str">
            <v>-</v>
          </cell>
          <cell r="E20" t="str">
            <v>-</v>
          </cell>
          <cell r="F20" t="str">
            <v>-</v>
          </cell>
          <cell r="G20">
            <v>25278</v>
          </cell>
          <cell r="H20">
            <v>21034</v>
          </cell>
          <cell r="I20" t="str">
            <v>-</v>
          </cell>
          <cell r="J20">
            <v>500</v>
          </cell>
          <cell r="K20" t="str">
            <v>-</v>
          </cell>
          <cell r="L20" t="str">
            <v>-</v>
          </cell>
          <cell r="M20" t="str">
            <v>-</v>
          </cell>
          <cell r="N20" t="str">
            <v>-</v>
          </cell>
          <cell r="O20" t="str">
            <v>-</v>
          </cell>
          <cell r="P20">
            <v>100</v>
          </cell>
          <cell r="Q20" t="str">
            <v>-</v>
          </cell>
          <cell r="R20" t="str">
            <v>-</v>
          </cell>
          <cell r="S20" t="str">
            <v>-</v>
          </cell>
          <cell r="T20" t="str">
            <v>-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 t="str">
            <v>-</v>
          </cell>
          <cell r="E21" t="str">
            <v>-</v>
          </cell>
          <cell r="F21" t="str">
            <v>-</v>
          </cell>
          <cell r="G21" t="str">
            <v>-</v>
          </cell>
          <cell r="H21" t="str">
            <v>-</v>
          </cell>
          <cell r="I21" t="str">
            <v>-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  <cell r="N21" t="str">
            <v>-</v>
          </cell>
          <cell r="O21">
            <v>30</v>
          </cell>
          <cell r="P21" t="str">
            <v>-</v>
          </cell>
          <cell r="Q21" t="str">
            <v>-</v>
          </cell>
          <cell r="R21" t="str">
            <v>-</v>
          </cell>
          <cell r="S21" t="str">
            <v>-</v>
          </cell>
          <cell r="T21" t="str">
            <v>-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 t="str">
            <v>-</v>
          </cell>
          <cell r="E22" t="str">
            <v>-</v>
          </cell>
          <cell r="F22" t="str">
            <v>-</v>
          </cell>
          <cell r="G22">
            <v>21217</v>
          </cell>
          <cell r="H22" t="str">
            <v>-</v>
          </cell>
          <cell r="I22" t="str">
            <v>-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N22" t="str">
            <v>-</v>
          </cell>
          <cell r="O22" t="str">
            <v>-</v>
          </cell>
          <cell r="P22" t="str">
            <v>-</v>
          </cell>
          <cell r="Q22" t="str">
            <v>-</v>
          </cell>
          <cell r="R22" t="str">
            <v>-</v>
          </cell>
          <cell r="S22" t="str">
            <v>-</v>
          </cell>
          <cell r="T22" t="str">
            <v>-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 t="str">
            <v>-</v>
          </cell>
          <cell r="E23" t="str">
            <v>-</v>
          </cell>
          <cell r="F23" t="str">
            <v>-</v>
          </cell>
          <cell r="G23">
            <v>200</v>
          </cell>
          <cell r="H23" t="str">
            <v>-</v>
          </cell>
          <cell r="I23" t="str">
            <v>-</v>
          </cell>
          <cell r="J23">
            <v>600</v>
          </cell>
          <cell r="K23" t="str">
            <v>-</v>
          </cell>
          <cell r="L23" t="str">
            <v>-</v>
          </cell>
          <cell r="M23" t="str">
            <v>-</v>
          </cell>
          <cell r="N23" t="str">
            <v>-</v>
          </cell>
          <cell r="O23" t="str">
            <v>-</v>
          </cell>
          <cell r="P23">
            <v>2150</v>
          </cell>
          <cell r="Q23" t="str">
            <v>-</v>
          </cell>
          <cell r="R23" t="str">
            <v>-</v>
          </cell>
          <cell r="S23" t="str">
            <v>-</v>
          </cell>
          <cell r="T23" t="str">
            <v>-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 t="str">
            <v>-</v>
          </cell>
          <cell r="E24" t="str">
            <v>-</v>
          </cell>
          <cell r="F24" t="str">
            <v>-</v>
          </cell>
          <cell r="G24">
            <v>5561</v>
          </cell>
          <cell r="H24">
            <v>30</v>
          </cell>
          <cell r="I24" t="str">
            <v>-</v>
          </cell>
          <cell r="J24">
            <v>5000</v>
          </cell>
          <cell r="K24" t="str">
            <v>-</v>
          </cell>
          <cell r="L24" t="str">
            <v>-</v>
          </cell>
          <cell r="M24">
            <v>20</v>
          </cell>
          <cell r="N24" t="str">
            <v>-</v>
          </cell>
          <cell r="O24">
            <v>125</v>
          </cell>
          <cell r="P24">
            <v>553</v>
          </cell>
          <cell r="Q24" t="str">
            <v>-</v>
          </cell>
          <cell r="R24" t="str">
            <v>-</v>
          </cell>
          <cell r="S24" t="str">
            <v>-</v>
          </cell>
          <cell r="T24" t="str">
            <v>-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 t="str">
            <v>-</v>
          </cell>
          <cell r="E25" t="str">
            <v>-</v>
          </cell>
          <cell r="F25" t="str">
            <v>-</v>
          </cell>
          <cell r="G25" t="str">
            <v>-</v>
          </cell>
          <cell r="H25" t="str">
            <v>-</v>
          </cell>
          <cell r="I25" t="str">
            <v>-</v>
          </cell>
          <cell r="J25" t="str">
            <v>-</v>
          </cell>
          <cell r="K25" t="str">
            <v>-</v>
          </cell>
          <cell r="L25" t="str">
            <v>-</v>
          </cell>
          <cell r="M25" t="str">
            <v>-</v>
          </cell>
          <cell r="N25" t="str">
            <v>-</v>
          </cell>
          <cell r="O25">
            <v>87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  <cell r="T25" t="str">
            <v>-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 t="str">
            <v>-</v>
          </cell>
          <cell r="E26" t="str">
            <v>-</v>
          </cell>
          <cell r="F26" t="str">
            <v>-</v>
          </cell>
          <cell r="G26">
            <v>76075</v>
          </cell>
          <cell r="H26">
            <v>7426</v>
          </cell>
          <cell r="I26" t="str">
            <v>-</v>
          </cell>
          <cell r="J26">
            <v>23044</v>
          </cell>
          <cell r="K26" t="str">
            <v>-</v>
          </cell>
          <cell r="L26" t="str">
            <v>-</v>
          </cell>
          <cell r="M26" t="str">
            <v>-</v>
          </cell>
          <cell r="N26" t="str">
            <v>-</v>
          </cell>
          <cell r="O26">
            <v>24359</v>
          </cell>
          <cell r="P26">
            <v>25066</v>
          </cell>
          <cell r="Q26" t="str">
            <v>-</v>
          </cell>
          <cell r="R26" t="str">
            <v>-</v>
          </cell>
          <cell r="S26">
            <v>2000</v>
          </cell>
          <cell r="T26">
            <v>50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 t="str">
            <v>-</v>
          </cell>
          <cell r="E27" t="str">
            <v>-</v>
          </cell>
          <cell r="F27" t="str">
            <v>-</v>
          </cell>
          <cell r="G27">
            <v>148152</v>
          </cell>
          <cell r="H27">
            <v>63458</v>
          </cell>
          <cell r="I27" t="str">
            <v>-</v>
          </cell>
          <cell r="J27">
            <v>25192</v>
          </cell>
          <cell r="K27" t="str">
            <v>-</v>
          </cell>
          <cell r="L27" t="str">
            <v>-</v>
          </cell>
          <cell r="M27" t="str">
            <v>-</v>
          </cell>
          <cell r="N27" t="str">
            <v>-</v>
          </cell>
          <cell r="O27">
            <v>22882</v>
          </cell>
          <cell r="P27">
            <v>5244</v>
          </cell>
          <cell r="Q27" t="str">
            <v>-</v>
          </cell>
          <cell r="R27" t="str">
            <v>-</v>
          </cell>
          <cell r="S27">
            <v>15000</v>
          </cell>
          <cell r="T27" t="str">
            <v>-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 t="str">
            <v>-</v>
          </cell>
          <cell r="E28" t="str">
            <v>-</v>
          </cell>
          <cell r="F28" t="str">
            <v>-</v>
          </cell>
          <cell r="G28">
            <v>2418</v>
          </cell>
          <cell r="H28" t="str">
            <v>-</v>
          </cell>
          <cell r="I28" t="str">
            <v>-</v>
          </cell>
          <cell r="J28" t="str">
            <v>-</v>
          </cell>
          <cell r="K28" t="str">
            <v>-</v>
          </cell>
          <cell r="L28" t="str">
            <v>-</v>
          </cell>
          <cell r="M28" t="str">
            <v>-</v>
          </cell>
          <cell r="N28" t="str">
            <v>-</v>
          </cell>
          <cell r="O28" t="str">
            <v>-</v>
          </cell>
          <cell r="P28" t="str">
            <v>-</v>
          </cell>
          <cell r="Q28" t="str">
            <v>-</v>
          </cell>
          <cell r="R28" t="str">
            <v>-</v>
          </cell>
          <cell r="S28" t="str">
            <v>-</v>
          </cell>
          <cell r="T28" t="str">
            <v>-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 t="str">
            <v>-</v>
          </cell>
          <cell r="E29" t="str">
            <v>-</v>
          </cell>
          <cell r="F29" t="str">
            <v>-</v>
          </cell>
          <cell r="G29">
            <v>35665</v>
          </cell>
          <cell r="H29">
            <v>52953</v>
          </cell>
          <cell r="I29" t="str">
            <v>-</v>
          </cell>
          <cell r="J29">
            <v>1441</v>
          </cell>
          <cell r="K29" t="str">
            <v>-</v>
          </cell>
          <cell r="L29" t="str">
            <v>-</v>
          </cell>
          <cell r="M29" t="str">
            <v>-</v>
          </cell>
          <cell r="N29" t="str">
            <v>-</v>
          </cell>
          <cell r="O29" t="str">
            <v>-</v>
          </cell>
          <cell r="P29">
            <v>1165</v>
          </cell>
          <cell r="Q29" t="str">
            <v>-</v>
          </cell>
          <cell r="R29" t="str">
            <v>-</v>
          </cell>
          <cell r="S29" t="str">
            <v>-</v>
          </cell>
          <cell r="T29" t="str">
            <v>-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 t="str">
            <v>-</v>
          </cell>
          <cell r="E30" t="str">
            <v>-</v>
          </cell>
          <cell r="F30" t="str">
            <v>-</v>
          </cell>
          <cell r="G30">
            <v>1259</v>
          </cell>
          <cell r="H30" t="str">
            <v>-</v>
          </cell>
          <cell r="I30" t="str">
            <v>-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  <cell r="N30" t="str">
            <v>-</v>
          </cell>
          <cell r="O30" t="str">
            <v>-</v>
          </cell>
          <cell r="P30" t="str">
            <v>-</v>
          </cell>
          <cell r="Q30" t="str">
            <v>-</v>
          </cell>
          <cell r="R30" t="str">
            <v>-</v>
          </cell>
          <cell r="S30" t="str">
            <v>-</v>
          </cell>
          <cell r="T30" t="str">
            <v>-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 t="str">
            <v>-</v>
          </cell>
          <cell r="E31" t="str">
            <v>-</v>
          </cell>
          <cell r="F31" t="str">
            <v>-</v>
          </cell>
          <cell r="G31">
            <v>7321</v>
          </cell>
          <cell r="H31" t="str">
            <v>-</v>
          </cell>
          <cell r="I31" t="str">
            <v>-</v>
          </cell>
          <cell r="J31" t="str">
            <v>-</v>
          </cell>
          <cell r="K31" t="str">
            <v>-</v>
          </cell>
          <cell r="L31" t="str">
            <v>-</v>
          </cell>
          <cell r="M31" t="str">
            <v>-</v>
          </cell>
          <cell r="N31" t="str">
            <v>-</v>
          </cell>
          <cell r="O31" t="str">
            <v>-</v>
          </cell>
          <cell r="P31" t="str">
            <v>-</v>
          </cell>
          <cell r="Q31" t="str">
            <v>-</v>
          </cell>
          <cell r="R31" t="str">
            <v>-</v>
          </cell>
          <cell r="S31" t="str">
            <v>-</v>
          </cell>
          <cell r="T31" t="str">
            <v>-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 t="str">
            <v>-</v>
          </cell>
          <cell r="E32" t="str">
            <v>-</v>
          </cell>
          <cell r="F32" t="str">
            <v>-</v>
          </cell>
          <cell r="G32">
            <v>4900</v>
          </cell>
          <cell r="H32">
            <v>15</v>
          </cell>
          <cell r="I32" t="str">
            <v>-</v>
          </cell>
          <cell r="J32">
            <v>3000</v>
          </cell>
          <cell r="K32" t="str">
            <v>-</v>
          </cell>
          <cell r="L32" t="str">
            <v>-</v>
          </cell>
          <cell r="M32" t="str">
            <v>-</v>
          </cell>
          <cell r="N32" t="str">
            <v>-</v>
          </cell>
          <cell r="O32" t="str">
            <v>-</v>
          </cell>
          <cell r="P32">
            <v>2146</v>
          </cell>
          <cell r="Q32" t="str">
            <v>-</v>
          </cell>
          <cell r="R32" t="str">
            <v>-</v>
          </cell>
          <cell r="S32" t="str">
            <v>-</v>
          </cell>
          <cell r="T32" t="str">
            <v>-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 t="str">
            <v>-</v>
          </cell>
          <cell r="E33" t="str">
            <v>-</v>
          </cell>
          <cell r="F33" t="str">
            <v>-</v>
          </cell>
          <cell r="G33">
            <v>1897</v>
          </cell>
          <cell r="H33" t="str">
            <v>-</v>
          </cell>
          <cell r="I33" t="str">
            <v>-</v>
          </cell>
          <cell r="J33">
            <v>5000</v>
          </cell>
          <cell r="K33" t="str">
            <v>-</v>
          </cell>
          <cell r="L33" t="str">
            <v>-</v>
          </cell>
          <cell r="M33" t="str">
            <v>-</v>
          </cell>
          <cell r="N33" t="str">
            <v>-</v>
          </cell>
          <cell r="O33" t="str">
            <v>-</v>
          </cell>
          <cell r="P33">
            <v>3</v>
          </cell>
          <cell r="Q33" t="str">
            <v>-</v>
          </cell>
          <cell r="R33" t="str">
            <v>-</v>
          </cell>
          <cell r="S33" t="str">
            <v>-</v>
          </cell>
          <cell r="T33" t="str">
            <v>-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 t="str">
            <v>-</v>
          </cell>
          <cell r="E34" t="str">
            <v>-</v>
          </cell>
          <cell r="F34" t="str">
            <v>-</v>
          </cell>
          <cell r="G34">
            <v>4712</v>
          </cell>
          <cell r="H34" t="str">
            <v>-</v>
          </cell>
          <cell r="I34" t="str">
            <v>-</v>
          </cell>
          <cell r="J34" t="str">
            <v>-</v>
          </cell>
          <cell r="K34" t="str">
            <v>-</v>
          </cell>
          <cell r="L34" t="str">
            <v>-</v>
          </cell>
          <cell r="M34" t="str">
            <v>-</v>
          </cell>
          <cell r="N34" t="str">
            <v>-</v>
          </cell>
          <cell r="O34">
            <v>2</v>
          </cell>
          <cell r="P34" t="str">
            <v>-</v>
          </cell>
          <cell r="Q34" t="str">
            <v>-</v>
          </cell>
          <cell r="R34" t="str">
            <v>-</v>
          </cell>
          <cell r="S34" t="str">
            <v>-</v>
          </cell>
          <cell r="T34" t="str">
            <v>-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 t="str">
            <v>-</v>
          </cell>
          <cell r="E35" t="str">
            <v>-</v>
          </cell>
          <cell r="F35" t="str">
            <v>-</v>
          </cell>
          <cell r="G35">
            <v>89980</v>
          </cell>
          <cell r="H35">
            <v>10490</v>
          </cell>
          <cell r="I35" t="str">
            <v>-</v>
          </cell>
          <cell r="J35">
            <v>15751</v>
          </cell>
          <cell r="K35" t="str">
            <v>-</v>
          </cell>
          <cell r="L35" t="str">
            <v>-</v>
          </cell>
          <cell r="M35" t="str">
            <v>-</v>
          </cell>
          <cell r="N35" t="str">
            <v>-</v>
          </cell>
          <cell r="O35">
            <v>22880</v>
          </cell>
          <cell r="P35">
            <v>1930</v>
          </cell>
          <cell r="Q35" t="str">
            <v>-</v>
          </cell>
          <cell r="R35" t="str">
            <v>-</v>
          </cell>
          <cell r="S35">
            <v>15000</v>
          </cell>
          <cell r="T35" t="str">
            <v>-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 t="str">
            <v>-</v>
          </cell>
          <cell r="E36" t="str">
            <v>-</v>
          </cell>
          <cell r="F36" t="str">
            <v>-</v>
          </cell>
          <cell r="G36">
            <v>157164</v>
          </cell>
          <cell r="H36">
            <v>27329</v>
          </cell>
          <cell r="I36" t="str">
            <v>-</v>
          </cell>
          <cell r="J36">
            <v>37472</v>
          </cell>
          <cell r="K36">
            <v>6188</v>
          </cell>
          <cell r="L36" t="str">
            <v>-</v>
          </cell>
          <cell r="M36" t="str">
            <v>-</v>
          </cell>
          <cell r="N36" t="str">
            <v>-</v>
          </cell>
          <cell r="O36">
            <v>23325</v>
          </cell>
          <cell r="P36">
            <v>14647</v>
          </cell>
          <cell r="Q36" t="str">
            <v>-</v>
          </cell>
          <cell r="R36" t="str">
            <v>-</v>
          </cell>
          <cell r="S36">
            <v>12000</v>
          </cell>
          <cell r="T36">
            <v>1550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 t="str">
            <v>-</v>
          </cell>
          <cell r="E37" t="str">
            <v>-</v>
          </cell>
          <cell r="F37" t="str">
            <v>-</v>
          </cell>
          <cell r="G37">
            <v>3077</v>
          </cell>
          <cell r="H37" t="str">
            <v>-</v>
          </cell>
          <cell r="I37" t="str">
            <v>-</v>
          </cell>
          <cell r="J37">
            <v>1</v>
          </cell>
          <cell r="K37" t="str">
            <v>-</v>
          </cell>
          <cell r="L37" t="str">
            <v>-</v>
          </cell>
          <cell r="M37" t="str">
            <v>-</v>
          </cell>
          <cell r="N37" t="str">
            <v>-</v>
          </cell>
          <cell r="O37" t="str">
            <v>-</v>
          </cell>
          <cell r="P37" t="str">
            <v>-</v>
          </cell>
          <cell r="Q37" t="str">
            <v>-</v>
          </cell>
          <cell r="R37" t="str">
            <v>-</v>
          </cell>
          <cell r="S37" t="str">
            <v>-</v>
          </cell>
          <cell r="T37" t="str">
            <v>-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 t="str">
            <v>-</v>
          </cell>
          <cell r="E38" t="str">
            <v>-</v>
          </cell>
          <cell r="F38" t="str">
            <v>-</v>
          </cell>
          <cell r="G38">
            <v>28498</v>
          </cell>
          <cell r="H38">
            <v>16660</v>
          </cell>
          <cell r="I38" t="str">
            <v>-</v>
          </cell>
          <cell r="J38">
            <v>1440</v>
          </cell>
          <cell r="K38">
            <v>2813</v>
          </cell>
          <cell r="L38" t="str">
            <v>-</v>
          </cell>
          <cell r="M38" t="str">
            <v>-</v>
          </cell>
          <cell r="N38" t="str">
            <v>-</v>
          </cell>
          <cell r="O38" t="str">
            <v>-</v>
          </cell>
          <cell r="P38">
            <v>175</v>
          </cell>
          <cell r="Q38" t="str">
            <v>-</v>
          </cell>
          <cell r="R38" t="str">
            <v>-</v>
          </cell>
          <cell r="S38" t="str">
            <v>-</v>
          </cell>
          <cell r="T38" t="str">
            <v>-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 t="str">
            <v>-</v>
          </cell>
          <cell r="E39" t="str">
            <v>-</v>
          </cell>
          <cell r="F39" t="str">
            <v>-</v>
          </cell>
          <cell r="G39">
            <v>7363</v>
          </cell>
          <cell r="H39" t="str">
            <v>-</v>
          </cell>
          <cell r="I39" t="str">
            <v>-</v>
          </cell>
          <cell r="J39" t="str">
            <v>-</v>
          </cell>
          <cell r="K39" t="str">
            <v>-</v>
          </cell>
          <cell r="L39" t="str">
            <v>-</v>
          </cell>
          <cell r="M39" t="str">
            <v>-</v>
          </cell>
          <cell r="N39" t="str">
            <v>-</v>
          </cell>
          <cell r="O39" t="str">
            <v>-</v>
          </cell>
          <cell r="P39" t="str">
            <v>-</v>
          </cell>
          <cell r="Q39" t="str">
            <v>-</v>
          </cell>
          <cell r="R39" t="str">
            <v>-</v>
          </cell>
          <cell r="S39" t="str">
            <v>-</v>
          </cell>
          <cell r="T39" t="str">
            <v>-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 t="str">
            <v>-</v>
          </cell>
          <cell r="E40" t="str">
            <v>-</v>
          </cell>
          <cell r="F40" t="str">
            <v>-</v>
          </cell>
          <cell r="G40">
            <v>6491</v>
          </cell>
          <cell r="H40" t="str">
            <v>-</v>
          </cell>
          <cell r="I40" t="str">
            <v>-</v>
          </cell>
          <cell r="J40" t="str">
            <v>-</v>
          </cell>
          <cell r="K40" t="str">
            <v>-</v>
          </cell>
          <cell r="L40" t="str">
            <v>-</v>
          </cell>
          <cell r="M40" t="str">
            <v>-</v>
          </cell>
          <cell r="N40" t="str">
            <v>-</v>
          </cell>
          <cell r="O40" t="str">
            <v>-</v>
          </cell>
          <cell r="P40" t="str">
            <v>-</v>
          </cell>
          <cell r="Q40" t="str">
            <v>-</v>
          </cell>
          <cell r="R40" t="str">
            <v>-</v>
          </cell>
          <cell r="S40" t="str">
            <v>-</v>
          </cell>
          <cell r="T40" t="str">
            <v>-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 t="str">
            <v>-</v>
          </cell>
          <cell r="E41" t="str">
            <v>-</v>
          </cell>
          <cell r="F41" t="str">
            <v>-</v>
          </cell>
          <cell r="G41">
            <v>4897</v>
          </cell>
          <cell r="H41" t="str">
            <v>-</v>
          </cell>
          <cell r="I41" t="str">
            <v>-</v>
          </cell>
          <cell r="J41">
            <v>2200</v>
          </cell>
          <cell r="K41">
            <v>3375</v>
          </cell>
          <cell r="L41" t="str">
            <v>-</v>
          </cell>
          <cell r="M41" t="str">
            <v>-</v>
          </cell>
          <cell r="N41" t="str">
            <v>-</v>
          </cell>
          <cell r="O41" t="str">
            <v>-</v>
          </cell>
          <cell r="P41">
            <v>2202</v>
          </cell>
          <cell r="Q41" t="str">
            <v>-</v>
          </cell>
          <cell r="R41" t="str">
            <v>-</v>
          </cell>
          <cell r="S41" t="str">
            <v>-</v>
          </cell>
          <cell r="T41" t="str">
            <v>-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 t="str">
            <v>-</v>
          </cell>
          <cell r="E42" t="str">
            <v>-</v>
          </cell>
          <cell r="F42" t="str">
            <v>-</v>
          </cell>
          <cell r="G42">
            <v>3710</v>
          </cell>
          <cell r="H42" t="str">
            <v>-</v>
          </cell>
          <cell r="I42" t="str">
            <v>-</v>
          </cell>
          <cell r="J42">
            <v>5031</v>
          </cell>
          <cell r="K42" t="str">
            <v>-</v>
          </cell>
          <cell r="L42" t="str">
            <v>-</v>
          </cell>
          <cell r="M42" t="str">
            <v>-</v>
          </cell>
          <cell r="N42" t="str">
            <v>-</v>
          </cell>
          <cell r="O42" t="str">
            <v>-</v>
          </cell>
          <cell r="P42">
            <v>10360</v>
          </cell>
          <cell r="Q42" t="str">
            <v>-</v>
          </cell>
          <cell r="R42" t="str">
            <v>-</v>
          </cell>
          <cell r="S42" t="str">
            <v>-</v>
          </cell>
          <cell r="T42" t="str">
            <v>-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 t="str">
            <v>-</v>
          </cell>
          <cell r="E43" t="str">
            <v>-</v>
          </cell>
          <cell r="F43" t="str">
            <v>-</v>
          </cell>
          <cell r="G43">
            <v>13660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  <cell r="T43" t="str">
            <v>-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 t="str">
            <v>-</v>
          </cell>
          <cell r="E44" t="str">
            <v>-</v>
          </cell>
          <cell r="F44" t="str">
            <v>-</v>
          </cell>
          <cell r="G44">
            <v>89468</v>
          </cell>
          <cell r="H44">
            <v>10669</v>
          </cell>
          <cell r="I44" t="str">
            <v>-</v>
          </cell>
          <cell r="J44">
            <v>28800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>
            <v>23325</v>
          </cell>
          <cell r="P44">
            <v>1910</v>
          </cell>
          <cell r="Q44" t="str">
            <v>-</v>
          </cell>
          <cell r="R44" t="str">
            <v>-</v>
          </cell>
          <cell r="S44">
            <v>12000</v>
          </cell>
          <cell r="T44">
            <v>1550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 t="str">
            <v>-</v>
          </cell>
          <cell r="E45" t="str">
            <v>-</v>
          </cell>
          <cell r="F45" t="str">
            <v>-</v>
          </cell>
          <cell r="G45">
            <v>787232</v>
          </cell>
          <cell r="H45">
            <v>6766</v>
          </cell>
          <cell r="I45" t="str">
            <v>-</v>
          </cell>
          <cell r="J45">
            <v>20398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>
            <v>31468</v>
          </cell>
          <cell r="P45">
            <v>59415</v>
          </cell>
          <cell r="Q45" t="str">
            <v>-</v>
          </cell>
          <cell r="R45" t="str">
            <v>-</v>
          </cell>
          <cell r="S45">
            <v>13333</v>
          </cell>
          <cell r="T45">
            <v>1545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 t="str">
            <v>-</v>
          </cell>
          <cell r="E46" t="str">
            <v>-</v>
          </cell>
          <cell r="F46" t="str">
            <v>-</v>
          </cell>
          <cell r="G46">
            <v>9240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  <cell r="T46" t="str">
            <v>-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 t="str">
            <v>-</v>
          </cell>
          <cell r="E47" t="str">
            <v>-</v>
          </cell>
          <cell r="F47" t="str">
            <v>-</v>
          </cell>
          <cell r="G47">
            <v>88689</v>
          </cell>
          <cell r="H47">
            <v>1710</v>
          </cell>
          <cell r="I47" t="str">
            <v>-</v>
          </cell>
          <cell r="J47">
            <v>1480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>
            <v>1900</v>
          </cell>
          <cell r="P47">
            <v>1110</v>
          </cell>
          <cell r="Q47" t="str">
            <v>-</v>
          </cell>
          <cell r="R47" t="str">
            <v>-</v>
          </cell>
          <cell r="S47" t="str">
            <v>-</v>
          </cell>
          <cell r="T47">
            <v>20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 t="str">
            <v>-</v>
          </cell>
          <cell r="E48" t="str">
            <v>-</v>
          </cell>
          <cell r="F48" t="str">
            <v>-</v>
          </cell>
          <cell r="G48">
            <v>25140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>
            <v>550</v>
          </cell>
          <cell r="Q48" t="str">
            <v>-</v>
          </cell>
          <cell r="R48" t="str">
            <v>-</v>
          </cell>
          <cell r="S48" t="str">
            <v>-</v>
          </cell>
          <cell r="T48" t="str">
            <v>-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 t="str">
            <v>-</v>
          </cell>
          <cell r="E49" t="str">
            <v>-</v>
          </cell>
          <cell r="F49" t="str">
            <v>-</v>
          </cell>
          <cell r="G49">
            <v>20672</v>
          </cell>
          <cell r="H49">
            <v>120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  <cell r="T49" t="str">
            <v>-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 t="str">
            <v>-</v>
          </cell>
          <cell r="E50" t="str">
            <v>-</v>
          </cell>
          <cell r="F50" t="str">
            <v>-</v>
          </cell>
          <cell r="G50">
            <v>24775</v>
          </cell>
          <cell r="H50" t="str">
            <v>-</v>
          </cell>
          <cell r="I50" t="str">
            <v>-</v>
          </cell>
          <cell r="J50">
            <v>600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>
            <v>60</v>
          </cell>
          <cell r="Q50" t="str">
            <v>-</v>
          </cell>
          <cell r="R50" t="str">
            <v>-</v>
          </cell>
          <cell r="S50" t="str">
            <v>-</v>
          </cell>
          <cell r="T50" t="str">
            <v>-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 t="str">
            <v>-</v>
          </cell>
          <cell r="E51" t="str">
            <v>-</v>
          </cell>
          <cell r="F51" t="str">
            <v>-</v>
          </cell>
          <cell r="G51">
            <v>101563</v>
          </cell>
          <cell r="H51">
            <v>50</v>
          </cell>
          <cell r="I51" t="str">
            <v>-</v>
          </cell>
          <cell r="J51">
            <v>5000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>
            <v>1100</v>
          </cell>
          <cell r="P51">
            <v>1880</v>
          </cell>
          <cell r="Q51" t="str">
            <v>-</v>
          </cell>
          <cell r="R51" t="str">
            <v>-</v>
          </cell>
          <cell r="S51" t="str">
            <v>-</v>
          </cell>
          <cell r="T51">
            <v>160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 t="str">
            <v>-</v>
          </cell>
          <cell r="E52" t="str">
            <v>-</v>
          </cell>
          <cell r="F52" t="str">
            <v>-</v>
          </cell>
          <cell r="G52">
            <v>49058</v>
          </cell>
          <cell r="H52">
            <v>147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>
            <v>300</v>
          </cell>
          <cell r="Q52" t="str">
            <v>-</v>
          </cell>
          <cell r="R52" t="str">
            <v>-</v>
          </cell>
          <cell r="S52" t="str">
            <v>-</v>
          </cell>
          <cell r="T52" t="str">
            <v>-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 t="str">
            <v>-</v>
          </cell>
          <cell r="E53" t="str">
            <v>-</v>
          </cell>
          <cell r="F53" t="str">
            <v>-</v>
          </cell>
          <cell r="G53">
            <v>468095</v>
          </cell>
          <cell r="H53">
            <v>4739</v>
          </cell>
          <cell r="I53" t="str">
            <v>-</v>
          </cell>
          <cell r="J53">
            <v>13318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>
            <v>28468</v>
          </cell>
          <cell r="P53">
            <v>55515</v>
          </cell>
          <cell r="Q53" t="str">
            <v>-</v>
          </cell>
          <cell r="R53" t="str">
            <v>-</v>
          </cell>
          <cell r="S53">
            <v>13333</v>
          </cell>
          <cell r="T53">
            <v>1365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 t="str">
            <v>-</v>
          </cell>
          <cell r="E54" t="str">
            <v>-</v>
          </cell>
          <cell r="F54" t="str">
            <v>-</v>
          </cell>
          <cell r="G54">
            <v>468856</v>
          </cell>
          <cell r="H54">
            <v>6446</v>
          </cell>
          <cell r="I54" t="str">
            <v>-</v>
          </cell>
          <cell r="J54">
            <v>7280</v>
          </cell>
          <cell r="K54" t="str">
            <v>-</v>
          </cell>
          <cell r="L54" t="str">
            <v>-</v>
          </cell>
          <cell r="M54" t="str">
            <v>-</v>
          </cell>
          <cell r="N54" t="str">
            <v>-</v>
          </cell>
          <cell r="O54">
            <v>39796</v>
          </cell>
          <cell r="P54">
            <v>5290</v>
          </cell>
          <cell r="Q54" t="str">
            <v>-</v>
          </cell>
          <cell r="R54" t="str">
            <v>-</v>
          </cell>
          <cell r="S54" t="str">
            <v>-</v>
          </cell>
          <cell r="T54">
            <v>1333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 t="str">
            <v>-</v>
          </cell>
          <cell r="E55" t="str">
            <v>-</v>
          </cell>
          <cell r="F55" t="str">
            <v>-</v>
          </cell>
          <cell r="G55" t="str">
            <v>-</v>
          </cell>
          <cell r="H55" t="str">
            <v>-</v>
          </cell>
          <cell r="I55" t="str">
            <v>-</v>
          </cell>
          <cell r="J55" t="str">
            <v>-</v>
          </cell>
          <cell r="K55" t="str">
            <v>-</v>
          </cell>
          <cell r="L55" t="str">
            <v>-</v>
          </cell>
          <cell r="M55" t="str">
            <v>-</v>
          </cell>
          <cell r="N55" t="str">
            <v>-</v>
          </cell>
          <cell r="O55" t="str">
            <v>-</v>
          </cell>
          <cell r="P55" t="str">
            <v>-</v>
          </cell>
          <cell r="Q55" t="str">
            <v>-</v>
          </cell>
          <cell r="R55" t="str">
            <v>-</v>
          </cell>
          <cell r="S55" t="str">
            <v>-</v>
          </cell>
          <cell r="T55" t="str">
            <v>-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 t="str">
            <v>-</v>
          </cell>
          <cell r="E56" t="str">
            <v>-</v>
          </cell>
          <cell r="F56" t="str">
            <v>-</v>
          </cell>
          <cell r="G56">
            <v>40391</v>
          </cell>
          <cell r="H56">
            <v>695</v>
          </cell>
          <cell r="I56" t="str">
            <v>-</v>
          </cell>
          <cell r="J56">
            <v>1385</v>
          </cell>
          <cell r="K56" t="str">
            <v>-</v>
          </cell>
          <cell r="L56" t="str">
            <v>-</v>
          </cell>
          <cell r="M56" t="str">
            <v>-</v>
          </cell>
          <cell r="N56" t="str">
            <v>-</v>
          </cell>
          <cell r="O56">
            <v>1373</v>
          </cell>
          <cell r="P56" t="str">
            <v>-</v>
          </cell>
          <cell r="Q56" t="str">
            <v>-</v>
          </cell>
          <cell r="R56" t="str">
            <v>-</v>
          </cell>
          <cell r="S56" t="str">
            <v>-</v>
          </cell>
          <cell r="T56">
            <v>20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 t="str">
            <v>-</v>
          </cell>
          <cell r="E57" t="str">
            <v>-</v>
          </cell>
          <cell r="F57" t="str">
            <v>-</v>
          </cell>
          <cell r="G57" t="str">
            <v>-</v>
          </cell>
          <cell r="H57" t="str">
            <v>-</v>
          </cell>
          <cell r="I57" t="str">
            <v>-</v>
          </cell>
          <cell r="J57" t="str">
            <v>-</v>
          </cell>
          <cell r="K57" t="str">
            <v>-</v>
          </cell>
          <cell r="L57" t="str">
            <v>-</v>
          </cell>
          <cell r="M57" t="str">
            <v>-</v>
          </cell>
          <cell r="N57" t="str">
            <v>-</v>
          </cell>
          <cell r="O57" t="str">
            <v>-</v>
          </cell>
          <cell r="P57" t="str">
            <v>-</v>
          </cell>
          <cell r="Q57" t="str">
            <v>-</v>
          </cell>
          <cell r="R57" t="str">
            <v>-</v>
          </cell>
          <cell r="S57" t="str">
            <v>-</v>
          </cell>
          <cell r="T57" t="str">
            <v>-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 t="str">
            <v>-</v>
          </cell>
          <cell r="E58" t="str">
            <v>-</v>
          </cell>
          <cell r="F58" t="str">
            <v>-</v>
          </cell>
          <cell r="G58" t="str">
            <v>-</v>
          </cell>
          <cell r="H58" t="str">
            <v>-</v>
          </cell>
          <cell r="I58" t="str">
            <v>-</v>
          </cell>
          <cell r="J58" t="str">
            <v>-</v>
          </cell>
          <cell r="K58" t="str">
            <v>-</v>
          </cell>
          <cell r="L58" t="str">
            <v>-</v>
          </cell>
          <cell r="M58" t="str">
            <v>-</v>
          </cell>
          <cell r="N58" t="str">
            <v>-</v>
          </cell>
          <cell r="O58" t="str">
            <v>-</v>
          </cell>
          <cell r="P58" t="str">
            <v>-</v>
          </cell>
          <cell r="Q58" t="str">
            <v>-</v>
          </cell>
          <cell r="R58" t="str">
            <v>-</v>
          </cell>
          <cell r="S58" t="str">
            <v>-</v>
          </cell>
          <cell r="T58" t="str">
            <v>-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 t="str">
            <v>-</v>
          </cell>
          <cell r="E59" t="str">
            <v>-</v>
          </cell>
          <cell r="F59" t="str">
            <v>-</v>
          </cell>
          <cell r="G59">
            <v>7623</v>
          </cell>
          <cell r="H59" t="str">
            <v>-</v>
          </cell>
          <cell r="I59" t="str">
            <v>-</v>
          </cell>
          <cell r="J59" t="str">
            <v>-</v>
          </cell>
          <cell r="K59" t="str">
            <v>-</v>
          </cell>
          <cell r="L59" t="str">
            <v>-</v>
          </cell>
          <cell r="M59" t="str">
            <v>-</v>
          </cell>
          <cell r="N59" t="str">
            <v>-</v>
          </cell>
          <cell r="O59" t="str">
            <v>-</v>
          </cell>
          <cell r="P59" t="str">
            <v>-</v>
          </cell>
          <cell r="Q59" t="str">
            <v>-</v>
          </cell>
          <cell r="R59" t="str">
            <v>-</v>
          </cell>
          <cell r="S59" t="str">
            <v>-</v>
          </cell>
          <cell r="T59" t="str">
            <v>-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 t="str">
            <v>-</v>
          </cell>
          <cell r="E60" t="str">
            <v>-</v>
          </cell>
          <cell r="F60" t="str">
            <v>-</v>
          </cell>
          <cell r="G60">
            <v>71171</v>
          </cell>
          <cell r="H60">
            <v>100</v>
          </cell>
          <cell r="I60" t="str">
            <v>-</v>
          </cell>
          <cell r="J60">
            <v>5000</v>
          </cell>
          <cell r="K60" t="str">
            <v>-</v>
          </cell>
          <cell r="L60" t="str">
            <v>-</v>
          </cell>
          <cell r="M60" t="str">
            <v>-</v>
          </cell>
          <cell r="N60" t="str">
            <v>-</v>
          </cell>
          <cell r="O60">
            <v>854</v>
          </cell>
          <cell r="P60">
            <v>1950</v>
          </cell>
          <cell r="Q60" t="str">
            <v>-</v>
          </cell>
          <cell r="R60" t="str">
            <v>-</v>
          </cell>
          <cell r="S60" t="str">
            <v>-</v>
          </cell>
          <cell r="T60">
            <v>25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 t="str">
            <v>-</v>
          </cell>
          <cell r="E61" t="str">
            <v>-</v>
          </cell>
          <cell r="F61" t="str">
            <v>-</v>
          </cell>
          <cell r="G61">
            <v>2974</v>
          </cell>
          <cell r="H61">
            <v>3</v>
          </cell>
          <cell r="I61" t="str">
            <v>-</v>
          </cell>
          <cell r="J61" t="str">
            <v>-</v>
          </cell>
          <cell r="K61" t="str">
            <v>-</v>
          </cell>
          <cell r="L61" t="str">
            <v>-</v>
          </cell>
          <cell r="M61" t="str">
            <v>-</v>
          </cell>
          <cell r="N61" t="str">
            <v>-</v>
          </cell>
          <cell r="O61" t="str">
            <v>-</v>
          </cell>
          <cell r="P61" t="str">
            <v>-</v>
          </cell>
          <cell r="Q61" t="str">
            <v>-</v>
          </cell>
          <cell r="R61" t="str">
            <v>-</v>
          </cell>
          <cell r="S61" t="str">
            <v>-</v>
          </cell>
          <cell r="T61" t="str">
            <v>-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 t="str">
            <v>-</v>
          </cell>
          <cell r="E62" t="str">
            <v>-</v>
          </cell>
          <cell r="F62" t="str">
            <v>-</v>
          </cell>
          <cell r="G62">
            <v>346697</v>
          </cell>
          <cell r="H62">
            <v>5648</v>
          </cell>
          <cell r="I62" t="str">
            <v>-</v>
          </cell>
          <cell r="J62">
            <v>895</v>
          </cell>
          <cell r="K62" t="str">
            <v>-</v>
          </cell>
          <cell r="L62" t="str">
            <v>-</v>
          </cell>
          <cell r="M62" t="str">
            <v>-</v>
          </cell>
          <cell r="N62" t="str">
            <v>-</v>
          </cell>
          <cell r="O62">
            <v>37569</v>
          </cell>
          <cell r="P62">
            <v>3340</v>
          </cell>
          <cell r="Q62" t="str">
            <v>-</v>
          </cell>
          <cell r="R62" t="str">
            <v>-</v>
          </cell>
          <cell r="S62" t="str">
            <v>-</v>
          </cell>
          <cell r="T62">
            <v>1288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</row>
      </sheetData>
      <sheetData sheetId="22"/>
      <sheetData sheetId="23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3298</v>
          </cell>
          <cell r="E9">
            <v>108607</v>
          </cell>
          <cell r="F9">
            <v>113</v>
          </cell>
          <cell r="G9">
            <v>4009</v>
          </cell>
          <cell r="H9">
            <v>6</v>
          </cell>
          <cell r="I9">
            <v>486</v>
          </cell>
          <cell r="J9" t="str">
            <v>-</v>
          </cell>
          <cell r="K9" t="str">
            <v>-</v>
          </cell>
          <cell r="L9">
            <v>599</v>
          </cell>
          <cell r="M9">
            <v>16615</v>
          </cell>
          <cell r="N9">
            <v>110</v>
          </cell>
          <cell r="O9">
            <v>2513</v>
          </cell>
          <cell r="P9">
            <v>3</v>
          </cell>
          <cell r="Q9">
            <v>52</v>
          </cell>
          <cell r="R9">
            <v>21</v>
          </cell>
          <cell r="S9">
            <v>393</v>
          </cell>
          <cell r="T9">
            <v>78</v>
          </cell>
          <cell r="U9">
            <v>2801</v>
          </cell>
          <cell r="V9">
            <v>51</v>
          </cell>
          <cell r="W9">
            <v>1301</v>
          </cell>
          <cell r="X9">
            <v>4</v>
          </cell>
          <cell r="Y9">
            <v>58</v>
          </cell>
          <cell r="Z9">
            <v>41</v>
          </cell>
          <cell r="AA9">
            <v>870</v>
          </cell>
          <cell r="AB9">
            <v>7</v>
          </cell>
          <cell r="AC9">
            <v>302</v>
          </cell>
          <cell r="AD9">
            <v>257</v>
          </cell>
          <cell r="AE9">
            <v>9365</v>
          </cell>
          <cell r="AF9">
            <v>49</v>
          </cell>
          <cell r="AG9">
            <v>1342</v>
          </cell>
          <cell r="AH9">
            <v>86</v>
          </cell>
          <cell r="AI9">
            <v>2229</v>
          </cell>
          <cell r="AJ9">
            <v>708</v>
          </cell>
          <cell r="AK9">
            <v>18899</v>
          </cell>
          <cell r="AL9">
            <v>72</v>
          </cell>
          <cell r="AM9">
            <v>5140</v>
          </cell>
          <cell r="AN9">
            <v>137</v>
          </cell>
          <cell r="AO9">
            <v>3457</v>
          </cell>
          <cell r="AP9">
            <v>126</v>
          </cell>
          <cell r="AQ9">
            <v>4508</v>
          </cell>
          <cell r="AR9">
            <v>486</v>
          </cell>
          <cell r="AS9">
            <v>14447</v>
          </cell>
          <cell r="AT9">
            <v>299</v>
          </cell>
          <cell r="AU9">
            <v>18736</v>
          </cell>
          <cell r="AV9">
            <v>11</v>
          </cell>
          <cell r="AW9">
            <v>248</v>
          </cell>
          <cell r="AX9">
            <v>17</v>
          </cell>
          <cell r="AY9">
            <v>428</v>
          </cell>
          <cell r="AZ9">
            <v>17</v>
          </cell>
          <cell r="BA9">
            <v>408</v>
          </cell>
          <cell r="BB9" t="str">
            <v>-</v>
          </cell>
          <cell r="BC9" t="str">
            <v>-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41</v>
          </cell>
          <cell r="E10">
            <v>726</v>
          </cell>
          <cell r="F10">
            <v>3</v>
          </cell>
          <cell r="G10" t="str">
            <v>X</v>
          </cell>
          <cell r="H10" t="str">
            <v>-</v>
          </cell>
          <cell r="I10" t="str">
            <v>-</v>
          </cell>
          <cell r="J10" t="str">
            <v>-</v>
          </cell>
          <cell r="K10" t="str">
            <v>-</v>
          </cell>
          <cell r="L10" t="str">
            <v>-</v>
          </cell>
          <cell r="M10" t="str">
            <v>-</v>
          </cell>
          <cell r="N10">
            <v>11</v>
          </cell>
          <cell r="O10">
            <v>137</v>
          </cell>
          <cell r="P10" t="str">
            <v>-</v>
          </cell>
          <cell r="Q10" t="str">
            <v>-</v>
          </cell>
          <cell r="R10" t="str">
            <v>-</v>
          </cell>
          <cell r="S10" t="str">
            <v>-</v>
          </cell>
          <cell r="T10">
            <v>3</v>
          </cell>
          <cell r="U10">
            <v>63</v>
          </cell>
          <cell r="V10">
            <v>17</v>
          </cell>
          <cell r="W10">
            <v>344</v>
          </cell>
          <cell r="X10" t="str">
            <v>-</v>
          </cell>
          <cell r="Y10" t="str">
            <v>-</v>
          </cell>
          <cell r="Z10" t="str">
            <v>-</v>
          </cell>
          <cell r="AA10" t="str">
            <v>-</v>
          </cell>
          <cell r="AB10" t="str">
            <v>-</v>
          </cell>
          <cell r="AC10" t="str">
            <v>-</v>
          </cell>
          <cell r="AD10" t="str">
            <v>-</v>
          </cell>
          <cell r="AE10" t="str">
            <v>-</v>
          </cell>
          <cell r="AF10" t="str">
            <v>-</v>
          </cell>
          <cell r="AG10" t="str">
            <v>-</v>
          </cell>
          <cell r="AH10" t="str">
            <v>-</v>
          </cell>
          <cell r="AI10" t="str">
            <v>-</v>
          </cell>
          <cell r="AJ10" t="str">
            <v>-</v>
          </cell>
          <cell r="AK10" t="str">
            <v>-</v>
          </cell>
          <cell r="AL10" t="str">
            <v>-</v>
          </cell>
          <cell r="AM10" t="str">
            <v>-</v>
          </cell>
          <cell r="AN10">
            <v>5</v>
          </cell>
          <cell r="AO10">
            <v>102</v>
          </cell>
          <cell r="AP10" t="str">
            <v>-</v>
          </cell>
          <cell r="AQ10" t="str">
            <v>-</v>
          </cell>
          <cell r="AR10" t="str">
            <v>-</v>
          </cell>
          <cell r="AS10" t="str">
            <v>-</v>
          </cell>
          <cell r="AT10" t="str">
            <v>-</v>
          </cell>
          <cell r="AU10" t="str">
            <v>-</v>
          </cell>
          <cell r="AV10" t="str">
            <v>-</v>
          </cell>
          <cell r="AW10" t="str">
            <v>-</v>
          </cell>
          <cell r="AX10" t="str">
            <v>-</v>
          </cell>
          <cell r="AY10" t="str">
            <v>-</v>
          </cell>
          <cell r="AZ10">
            <v>2</v>
          </cell>
          <cell r="BA10" t="str">
            <v>X</v>
          </cell>
          <cell r="BB10" t="str">
            <v>-</v>
          </cell>
          <cell r="BC10" t="str">
            <v>-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122</v>
          </cell>
          <cell r="E11">
            <v>3453</v>
          </cell>
          <cell r="F11">
            <v>13</v>
          </cell>
          <cell r="G11">
            <v>324</v>
          </cell>
          <cell r="H11">
            <v>1</v>
          </cell>
          <cell r="I11" t="str">
            <v>X</v>
          </cell>
          <cell r="J11" t="str">
            <v>-</v>
          </cell>
          <cell r="K11" t="str">
            <v>-</v>
          </cell>
          <cell r="L11">
            <v>14</v>
          </cell>
          <cell r="M11">
            <v>439</v>
          </cell>
          <cell r="N11">
            <v>19</v>
          </cell>
          <cell r="O11">
            <v>652</v>
          </cell>
          <cell r="P11" t="str">
            <v>-</v>
          </cell>
          <cell r="Q11" t="str">
            <v>-</v>
          </cell>
          <cell r="R11">
            <v>1</v>
          </cell>
          <cell r="S11" t="str">
            <v>X</v>
          </cell>
          <cell r="T11">
            <v>1</v>
          </cell>
          <cell r="U11" t="str">
            <v>X</v>
          </cell>
          <cell r="V11" t="str">
            <v>-</v>
          </cell>
          <cell r="W11" t="str">
            <v>-</v>
          </cell>
          <cell r="X11">
            <v>3</v>
          </cell>
          <cell r="Y11">
            <v>48</v>
          </cell>
          <cell r="Z11">
            <v>2</v>
          </cell>
          <cell r="AA11" t="str">
            <v>X</v>
          </cell>
          <cell r="AB11" t="str">
            <v>-</v>
          </cell>
          <cell r="AC11" t="str">
            <v>-</v>
          </cell>
          <cell r="AD11">
            <v>6</v>
          </cell>
          <cell r="AE11">
            <v>157</v>
          </cell>
          <cell r="AF11">
            <v>6</v>
          </cell>
          <cell r="AG11">
            <v>193</v>
          </cell>
          <cell r="AH11">
            <v>3</v>
          </cell>
          <cell r="AI11">
            <v>38</v>
          </cell>
          <cell r="AJ11">
            <v>7</v>
          </cell>
          <cell r="AK11">
            <v>153</v>
          </cell>
          <cell r="AL11">
            <v>1</v>
          </cell>
          <cell r="AM11" t="str">
            <v>X</v>
          </cell>
          <cell r="AN11">
            <v>13</v>
          </cell>
          <cell r="AO11">
            <v>388</v>
          </cell>
          <cell r="AP11">
            <v>7</v>
          </cell>
          <cell r="AQ11">
            <v>175</v>
          </cell>
          <cell r="AR11">
            <v>12</v>
          </cell>
          <cell r="AS11">
            <v>406</v>
          </cell>
          <cell r="AT11">
            <v>6</v>
          </cell>
          <cell r="AU11">
            <v>185</v>
          </cell>
          <cell r="AV11">
            <v>1</v>
          </cell>
          <cell r="AW11" t="str">
            <v>X</v>
          </cell>
          <cell r="AX11">
            <v>2</v>
          </cell>
          <cell r="AY11" t="str">
            <v>X</v>
          </cell>
          <cell r="AZ11">
            <v>4</v>
          </cell>
          <cell r="BA11">
            <v>87</v>
          </cell>
          <cell r="BB11" t="str">
            <v>-</v>
          </cell>
          <cell r="BC11" t="str">
            <v>-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453</v>
          </cell>
          <cell r="E12">
            <v>12890</v>
          </cell>
          <cell r="F12">
            <v>18</v>
          </cell>
          <cell r="G12">
            <v>553</v>
          </cell>
          <cell r="H12" t="str">
            <v>-</v>
          </cell>
          <cell r="I12" t="str">
            <v>-</v>
          </cell>
          <cell r="J12" t="str">
            <v>-</v>
          </cell>
          <cell r="K12" t="str">
            <v>-</v>
          </cell>
          <cell r="L12">
            <v>224</v>
          </cell>
          <cell r="M12">
            <v>7796</v>
          </cell>
          <cell r="N12">
            <v>44</v>
          </cell>
          <cell r="O12">
            <v>896</v>
          </cell>
          <cell r="P12" t="str">
            <v>-</v>
          </cell>
          <cell r="Q12" t="str">
            <v>-</v>
          </cell>
          <cell r="R12">
            <v>4</v>
          </cell>
          <cell r="S12">
            <v>105</v>
          </cell>
          <cell r="T12">
            <v>7</v>
          </cell>
          <cell r="U12">
            <v>187</v>
          </cell>
          <cell r="V12">
            <v>3</v>
          </cell>
          <cell r="W12">
            <v>54</v>
          </cell>
          <cell r="X12" t="str">
            <v>-</v>
          </cell>
          <cell r="Y12" t="str">
            <v>-</v>
          </cell>
          <cell r="Z12">
            <v>3</v>
          </cell>
          <cell r="AA12">
            <v>71</v>
          </cell>
          <cell r="AB12" t="str">
            <v>-</v>
          </cell>
          <cell r="AC12" t="str">
            <v>-</v>
          </cell>
          <cell r="AD12">
            <v>11</v>
          </cell>
          <cell r="AE12">
            <v>221</v>
          </cell>
          <cell r="AF12">
            <v>1</v>
          </cell>
          <cell r="AG12" t="str">
            <v>X</v>
          </cell>
          <cell r="AH12">
            <v>9</v>
          </cell>
          <cell r="AI12">
            <v>266</v>
          </cell>
          <cell r="AJ12">
            <v>67</v>
          </cell>
          <cell r="AK12">
            <v>1121</v>
          </cell>
          <cell r="AL12">
            <v>1</v>
          </cell>
          <cell r="AM12" t="str">
            <v>X</v>
          </cell>
          <cell r="AN12">
            <v>9</v>
          </cell>
          <cell r="AO12">
            <v>147</v>
          </cell>
          <cell r="AP12">
            <v>8</v>
          </cell>
          <cell r="AQ12">
            <v>152</v>
          </cell>
          <cell r="AR12">
            <v>27</v>
          </cell>
          <cell r="AS12">
            <v>632</v>
          </cell>
          <cell r="AT12">
            <v>12</v>
          </cell>
          <cell r="AU12">
            <v>460</v>
          </cell>
          <cell r="AV12">
            <v>1</v>
          </cell>
          <cell r="AW12" t="str">
            <v>X</v>
          </cell>
          <cell r="AX12">
            <v>2</v>
          </cell>
          <cell r="AY12" t="str">
            <v>X</v>
          </cell>
          <cell r="AZ12">
            <v>2</v>
          </cell>
          <cell r="BA12" t="str">
            <v>X</v>
          </cell>
          <cell r="BB12" t="str">
            <v>-</v>
          </cell>
          <cell r="BC12" t="str">
            <v>-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10</v>
          </cell>
          <cell r="E13">
            <v>192</v>
          </cell>
          <cell r="F13">
            <v>1</v>
          </cell>
          <cell r="G13" t="str">
            <v>X</v>
          </cell>
          <cell r="H13" t="str">
            <v>-</v>
          </cell>
          <cell r="I13" t="str">
            <v>-</v>
          </cell>
          <cell r="J13" t="str">
            <v>-</v>
          </cell>
          <cell r="K13" t="str">
            <v>-</v>
          </cell>
          <cell r="L13">
            <v>1</v>
          </cell>
          <cell r="M13" t="str">
            <v>X</v>
          </cell>
          <cell r="N13">
            <v>2</v>
          </cell>
          <cell r="O13" t="str">
            <v>X</v>
          </cell>
          <cell r="P13" t="str">
            <v>-</v>
          </cell>
          <cell r="Q13" t="str">
            <v>-</v>
          </cell>
          <cell r="R13" t="str">
            <v>-</v>
          </cell>
          <cell r="S13" t="str">
            <v>-</v>
          </cell>
          <cell r="T13" t="str">
            <v>-</v>
          </cell>
          <cell r="U13" t="str">
            <v>-</v>
          </cell>
          <cell r="V13">
            <v>2</v>
          </cell>
          <cell r="W13" t="str">
            <v>X</v>
          </cell>
          <cell r="X13" t="str">
            <v>-</v>
          </cell>
          <cell r="Y13" t="str">
            <v>-</v>
          </cell>
          <cell r="Z13" t="str">
            <v>-</v>
          </cell>
          <cell r="AA13" t="str">
            <v>-</v>
          </cell>
          <cell r="AB13" t="str">
            <v>-</v>
          </cell>
          <cell r="AC13" t="str">
            <v>-</v>
          </cell>
          <cell r="AD13" t="str">
            <v>-</v>
          </cell>
          <cell r="AE13" t="str">
            <v>-</v>
          </cell>
          <cell r="AF13">
            <v>1</v>
          </cell>
          <cell r="AG13" t="str">
            <v>X</v>
          </cell>
          <cell r="AH13" t="str">
            <v>-</v>
          </cell>
          <cell r="AI13" t="str">
            <v>-</v>
          </cell>
          <cell r="AJ13" t="str">
            <v>-</v>
          </cell>
          <cell r="AK13" t="str">
            <v>-</v>
          </cell>
          <cell r="AL13" t="str">
            <v>-</v>
          </cell>
          <cell r="AM13" t="str">
            <v>-</v>
          </cell>
          <cell r="AN13">
            <v>1</v>
          </cell>
          <cell r="AO13" t="str">
            <v>X</v>
          </cell>
          <cell r="AP13">
            <v>1</v>
          </cell>
          <cell r="AQ13" t="str">
            <v>X</v>
          </cell>
          <cell r="AR13" t="str">
            <v>-</v>
          </cell>
          <cell r="AS13" t="str">
            <v>-</v>
          </cell>
          <cell r="AT13">
            <v>1</v>
          </cell>
          <cell r="AU13" t="str">
            <v>X</v>
          </cell>
          <cell r="AV13" t="str">
            <v>-</v>
          </cell>
          <cell r="AW13" t="str">
            <v>-</v>
          </cell>
          <cell r="AX13" t="str">
            <v>-</v>
          </cell>
          <cell r="AY13" t="str">
            <v>-</v>
          </cell>
          <cell r="AZ13" t="str">
            <v>-</v>
          </cell>
          <cell r="BA13" t="str">
            <v>-</v>
          </cell>
          <cell r="BB13" t="str">
            <v>-</v>
          </cell>
          <cell r="BC13" t="str">
            <v>-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624</v>
          </cell>
          <cell r="E14">
            <v>13412</v>
          </cell>
          <cell r="F14">
            <v>21</v>
          </cell>
          <cell r="G14">
            <v>574</v>
          </cell>
          <cell r="H14" t="str">
            <v>-</v>
          </cell>
          <cell r="I14" t="str">
            <v>-</v>
          </cell>
          <cell r="J14" t="str">
            <v>-</v>
          </cell>
          <cell r="K14" t="str">
            <v>-</v>
          </cell>
          <cell r="L14">
            <v>31</v>
          </cell>
          <cell r="M14">
            <v>804</v>
          </cell>
          <cell r="N14">
            <v>6</v>
          </cell>
          <cell r="O14">
            <v>173</v>
          </cell>
          <cell r="P14" t="str">
            <v>-</v>
          </cell>
          <cell r="Q14" t="str">
            <v>-</v>
          </cell>
          <cell r="R14">
            <v>2</v>
          </cell>
          <cell r="S14" t="str">
            <v>X</v>
          </cell>
          <cell r="T14">
            <v>11</v>
          </cell>
          <cell r="U14">
            <v>353</v>
          </cell>
          <cell r="V14">
            <v>3</v>
          </cell>
          <cell r="W14">
            <v>62</v>
          </cell>
          <cell r="X14">
            <v>1</v>
          </cell>
          <cell r="Y14" t="str">
            <v>X</v>
          </cell>
          <cell r="Z14">
            <v>2</v>
          </cell>
          <cell r="AA14" t="str">
            <v>X</v>
          </cell>
          <cell r="AB14" t="str">
            <v>-</v>
          </cell>
          <cell r="AC14" t="str">
            <v>-</v>
          </cell>
          <cell r="AD14">
            <v>36</v>
          </cell>
          <cell r="AE14">
            <v>687</v>
          </cell>
          <cell r="AF14">
            <v>6</v>
          </cell>
          <cell r="AG14">
            <v>145</v>
          </cell>
          <cell r="AH14">
            <v>16</v>
          </cell>
          <cell r="AI14">
            <v>247</v>
          </cell>
          <cell r="AJ14">
            <v>213</v>
          </cell>
          <cell r="AK14">
            <v>4074</v>
          </cell>
          <cell r="AL14">
            <v>17</v>
          </cell>
          <cell r="AM14">
            <v>440</v>
          </cell>
          <cell r="AN14">
            <v>56</v>
          </cell>
          <cell r="AO14">
            <v>1021</v>
          </cell>
          <cell r="AP14">
            <v>27</v>
          </cell>
          <cell r="AQ14">
            <v>1155</v>
          </cell>
          <cell r="AR14">
            <v>135</v>
          </cell>
          <cell r="AS14">
            <v>2423</v>
          </cell>
          <cell r="AT14">
            <v>28</v>
          </cell>
          <cell r="AU14">
            <v>986</v>
          </cell>
          <cell r="AV14">
            <v>3</v>
          </cell>
          <cell r="AW14">
            <v>40</v>
          </cell>
          <cell r="AX14">
            <v>7</v>
          </cell>
          <cell r="AY14">
            <v>113</v>
          </cell>
          <cell r="AZ14">
            <v>3</v>
          </cell>
          <cell r="BA14">
            <v>46</v>
          </cell>
          <cell r="BB14" t="str">
            <v>-</v>
          </cell>
          <cell r="BC14" t="str">
            <v>-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25</v>
          </cell>
          <cell r="E15">
            <v>820</v>
          </cell>
          <cell r="F15">
            <v>5</v>
          </cell>
          <cell r="G15">
            <v>212</v>
          </cell>
          <cell r="H15" t="str">
            <v>-</v>
          </cell>
          <cell r="I15" t="str">
            <v>-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  <cell r="N15">
            <v>4</v>
          </cell>
          <cell r="O15">
            <v>181</v>
          </cell>
          <cell r="P15" t="str">
            <v>-</v>
          </cell>
          <cell r="Q15" t="str">
            <v>-</v>
          </cell>
          <cell r="R15" t="str">
            <v>-</v>
          </cell>
          <cell r="S15" t="str">
            <v>-</v>
          </cell>
          <cell r="T15" t="str">
            <v>-</v>
          </cell>
          <cell r="U15" t="str">
            <v>-</v>
          </cell>
          <cell r="V15" t="str">
            <v>-</v>
          </cell>
          <cell r="W15" t="str">
            <v>-</v>
          </cell>
          <cell r="X15" t="str">
            <v>-</v>
          </cell>
          <cell r="Y15" t="str">
            <v>-</v>
          </cell>
          <cell r="Z15" t="str">
            <v>-</v>
          </cell>
          <cell r="AA15" t="str">
            <v>-</v>
          </cell>
          <cell r="AB15">
            <v>1</v>
          </cell>
          <cell r="AC15" t="str">
            <v>X</v>
          </cell>
          <cell r="AD15">
            <v>1</v>
          </cell>
          <cell r="AE15" t="str">
            <v>X</v>
          </cell>
          <cell r="AF15">
            <v>1</v>
          </cell>
          <cell r="AG15" t="str">
            <v>X</v>
          </cell>
          <cell r="AH15" t="str">
            <v>-</v>
          </cell>
          <cell r="AI15" t="str">
            <v>-</v>
          </cell>
          <cell r="AJ15">
            <v>1</v>
          </cell>
          <cell r="AK15" t="str">
            <v>X</v>
          </cell>
          <cell r="AL15" t="str">
            <v>-</v>
          </cell>
          <cell r="AM15" t="str">
            <v>-</v>
          </cell>
          <cell r="AN15">
            <v>6</v>
          </cell>
          <cell r="AO15">
            <v>257</v>
          </cell>
          <cell r="AP15">
            <v>5</v>
          </cell>
          <cell r="AQ15">
            <v>69</v>
          </cell>
          <cell r="AR15">
            <v>1</v>
          </cell>
          <cell r="AS15" t="str">
            <v>X</v>
          </cell>
          <cell r="AT15" t="str">
            <v>-</v>
          </cell>
          <cell r="AU15" t="str">
            <v>-</v>
          </cell>
          <cell r="AV15" t="str">
            <v>-</v>
          </cell>
          <cell r="AW15" t="str">
            <v>-</v>
          </cell>
          <cell r="AX15" t="str">
            <v>-</v>
          </cell>
          <cell r="AY15" t="str">
            <v>-</v>
          </cell>
          <cell r="AZ15" t="str">
            <v>-</v>
          </cell>
          <cell r="BA15" t="str">
            <v>-</v>
          </cell>
          <cell r="BB15" t="str">
            <v>-</v>
          </cell>
          <cell r="BC15" t="str">
            <v>-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1329</v>
          </cell>
          <cell r="E16">
            <v>45864</v>
          </cell>
          <cell r="F16">
            <v>25</v>
          </cell>
          <cell r="G16">
            <v>1105</v>
          </cell>
          <cell r="H16">
            <v>4</v>
          </cell>
          <cell r="I16">
            <v>370</v>
          </cell>
          <cell r="J16" t="str">
            <v>-</v>
          </cell>
          <cell r="K16" t="str">
            <v>-</v>
          </cell>
          <cell r="L16">
            <v>237</v>
          </cell>
          <cell r="M16">
            <v>5471</v>
          </cell>
          <cell r="N16">
            <v>22</v>
          </cell>
          <cell r="O16">
            <v>412</v>
          </cell>
          <cell r="P16" t="str">
            <v>-</v>
          </cell>
          <cell r="Q16" t="str">
            <v>-</v>
          </cell>
          <cell r="R16">
            <v>7</v>
          </cell>
          <cell r="S16">
            <v>119</v>
          </cell>
          <cell r="T16">
            <v>25</v>
          </cell>
          <cell r="U16">
            <v>885</v>
          </cell>
          <cell r="V16">
            <v>25</v>
          </cell>
          <cell r="W16">
            <v>789</v>
          </cell>
          <cell r="X16" t="str">
            <v>-</v>
          </cell>
          <cell r="Y16" t="str">
            <v>-</v>
          </cell>
          <cell r="Z16">
            <v>22</v>
          </cell>
          <cell r="AA16">
            <v>528</v>
          </cell>
          <cell r="AB16">
            <v>5</v>
          </cell>
          <cell r="AC16">
            <v>172</v>
          </cell>
          <cell r="AD16">
            <v>129</v>
          </cell>
          <cell r="AE16">
            <v>3814</v>
          </cell>
          <cell r="AF16">
            <v>16</v>
          </cell>
          <cell r="AG16">
            <v>520</v>
          </cell>
          <cell r="AH16">
            <v>32</v>
          </cell>
          <cell r="AI16">
            <v>730</v>
          </cell>
          <cell r="AJ16">
            <v>322</v>
          </cell>
          <cell r="AK16">
            <v>9047</v>
          </cell>
          <cell r="AL16">
            <v>32</v>
          </cell>
          <cell r="AM16">
            <v>3013</v>
          </cell>
          <cell r="AN16">
            <v>37</v>
          </cell>
          <cell r="AO16">
            <v>1210</v>
          </cell>
          <cell r="AP16">
            <v>47</v>
          </cell>
          <cell r="AQ16">
            <v>1791</v>
          </cell>
          <cell r="AR16">
            <v>211</v>
          </cell>
          <cell r="AS16">
            <v>7041</v>
          </cell>
          <cell r="AT16">
            <v>122</v>
          </cell>
          <cell r="AU16">
            <v>8575</v>
          </cell>
          <cell r="AV16">
            <v>3</v>
          </cell>
          <cell r="AW16">
            <v>56</v>
          </cell>
          <cell r="AX16">
            <v>3</v>
          </cell>
          <cell r="AY16">
            <v>156</v>
          </cell>
          <cell r="AZ16">
            <v>3</v>
          </cell>
          <cell r="BA16">
            <v>60</v>
          </cell>
          <cell r="BB16" t="str">
            <v>-</v>
          </cell>
          <cell r="BC16" t="str">
            <v>-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694</v>
          </cell>
          <cell r="E17">
            <v>31250</v>
          </cell>
          <cell r="F17">
            <v>27</v>
          </cell>
          <cell r="G17">
            <v>1184</v>
          </cell>
          <cell r="H17">
            <v>1</v>
          </cell>
          <cell r="I17" t="str">
            <v>X</v>
          </cell>
          <cell r="J17" t="str">
            <v>-</v>
          </cell>
          <cell r="K17" t="str">
            <v>-</v>
          </cell>
          <cell r="L17">
            <v>92</v>
          </cell>
          <cell r="M17">
            <v>2086</v>
          </cell>
          <cell r="N17">
            <v>2</v>
          </cell>
          <cell r="O17" t="str">
            <v>X</v>
          </cell>
          <cell r="P17">
            <v>3</v>
          </cell>
          <cell r="Q17">
            <v>52</v>
          </cell>
          <cell r="R17">
            <v>7</v>
          </cell>
          <cell r="S17">
            <v>114</v>
          </cell>
          <cell r="T17">
            <v>31</v>
          </cell>
          <cell r="U17">
            <v>1299</v>
          </cell>
          <cell r="V17">
            <v>1</v>
          </cell>
          <cell r="W17" t="str">
            <v>X</v>
          </cell>
          <cell r="X17" t="str">
            <v>-</v>
          </cell>
          <cell r="Y17" t="str">
            <v>-</v>
          </cell>
          <cell r="Z17">
            <v>12</v>
          </cell>
          <cell r="AA17">
            <v>222</v>
          </cell>
          <cell r="AB17">
            <v>1</v>
          </cell>
          <cell r="AC17" t="str">
            <v>X</v>
          </cell>
          <cell r="AD17">
            <v>74</v>
          </cell>
          <cell r="AE17">
            <v>4473</v>
          </cell>
          <cell r="AF17">
            <v>18</v>
          </cell>
          <cell r="AG17">
            <v>421</v>
          </cell>
          <cell r="AH17">
            <v>26</v>
          </cell>
          <cell r="AI17">
            <v>948</v>
          </cell>
          <cell r="AJ17">
            <v>98</v>
          </cell>
          <cell r="AK17">
            <v>4494</v>
          </cell>
          <cell r="AL17">
            <v>21</v>
          </cell>
          <cell r="AM17">
            <v>1663</v>
          </cell>
          <cell r="AN17">
            <v>10</v>
          </cell>
          <cell r="AO17">
            <v>319</v>
          </cell>
          <cell r="AP17">
            <v>31</v>
          </cell>
          <cell r="AQ17">
            <v>1156</v>
          </cell>
          <cell r="AR17">
            <v>100</v>
          </cell>
          <cell r="AS17">
            <v>3931</v>
          </cell>
          <cell r="AT17">
            <v>130</v>
          </cell>
          <cell r="AU17">
            <v>8486</v>
          </cell>
          <cell r="AV17">
            <v>3</v>
          </cell>
          <cell r="AW17">
            <v>59</v>
          </cell>
          <cell r="AX17">
            <v>3</v>
          </cell>
          <cell r="AY17">
            <v>73</v>
          </cell>
          <cell r="AZ17">
            <v>3</v>
          </cell>
          <cell r="BA17">
            <v>62</v>
          </cell>
          <cell r="BB17" t="str">
            <v>-</v>
          </cell>
          <cell r="BC17" t="str">
            <v>-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3307</v>
          </cell>
          <cell r="E18">
            <v>110562</v>
          </cell>
          <cell r="F18">
            <v>120</v>
          </cell>
          <cell r="G18">
            <v>4178</v>
          </cell>
          <cell r="H18">
            <v>6</v>
          </cell>
          <cell r="I18">
            <v>540</v>
          </cell>
          <cell r="J18" t="str">
            <v>-</v>
          </cell>
          <cell r="K18" t="str">
            <v>-</v>
          </cell>
          <cell r="L18">
            <v>591</v>
          </cell>
          <cell r="M18">
            <v>16445</v>
          </cell>
          <cell r="N18">
            <v>107</v>
          </cell>
          <cell r="O18">
            <v>2557</v>
          </cell>
          <cell r="P18">
            <v>2</v>
          </cell>
          <cell r="Q18" t="str">
            <v>X</v>
          </cell>
          <cell r="R18">
            <v>19</v>
          </cell>
          <cell r="S18">
            <v>364</v>
          </cell>
          <cell r="T18">
            <v>88</v>
          </cell>
          <cell r="U18">
            <v>3521</v>
          </cell>
          <cell r="V18">
            <v>53</v>
          </cell>
          <cell r="W18">
            <v>1532</v>
          </cell>
          <cell r="X18">
            <v>4</v>
          </cell>
          <cell r="Y18" t="str">
            <v>X</v>
          </cell>
          <cell r="Z18">
            <v>42</v>
          </cell>
          <cell r="AA18">
            <v>951</v>
          </cell>
          <cell r="AB18">
            <v>7</v>
          </cell>
          <cell r="AC18">
            <v>290</v>
          </cell>
          <cell r="AD18">
            <v>252</v>
          </cell>
          <cell r="AE18">
            <v>9434</v>
          </cell>
          <cell r="AF18">
            <v>45</v>
          </cell>
          <cell r="AG18">
            <v>1175</v>
          </cell>
          <cell r="AH18">
            <v>85</v>
          </cell>
          <cell r="AI18">
            <v>2362</v>
          </cell>
          <cell r="AJ18">
            <v>695</v>
          </cell>
          <cell r="AK18">
            <v>18763</v>
          </cell>
          <cell r="AL18">
            <v>66</v>
          </cell>
          <cell r="AM18">
            <v>4567</v>
          </cell>
          <cell r="AN18">
            <v>149</v>
          </cell>
          <cell r="AO18">
            <v>4081</v>
          </cell>
          <cell r="AP18">
            <v>129</v>
          </cell>
          <cell r="AQ18">
            <v>5711</v>
          </cell>
          <cell r="AR18">
            <v>487</v>
          </cell>
          <cell r="AS18">
            <v>14210</v>
          </cell>
          <cell r="AT18">
            <v>299</v>
          </cell>
          <cell r="AU18">
            <v>18415</v>
          </cell>
          <cell r="AV18">
            <v>13</v>
          </cell>
          <cell r="AW18">
            <v>321</v>
          </cell>
          <cell r="AX18">
            <v>18</v>
          </cell>
          <cell r="AY18">
            <v>458</v>
          </cell>
          <cell r="AZ18">
            <v>18</v>
          </cell>
          <cell r="BA18">
            <v>353</v>
          </cell>
          <cell r="BB18">
            <v>12</v>
          </cell>
          <cell r="BC18">
            <v>226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44</v>
          </cell>
          <cell r="E19">
            <v>1053</v>
          </cell>
          <cell r="F19">
            <v>3</v>
          </cell>
          <cell r="G19">
            <v>38</v>
          </cell>
          <cell r="H19" t="str">
            <v>-</v>
          </cell>
          <cell r="I19" t="str">
            <v>-</v>
          </cell>
          <cell r="J19" t="str">
            <v>-</v>
          </cell>
          <cell r="K19" t="str">
            <v>-</v>
          </cell>
          <cell r="L19">
            <v>1</v>
          </cell>
          <cell r="M19" t="str">
            <v>X</v>
          </cell>
          <cell r="N19">
            <v>12</v>
          </cell>
          <cell r="O19">
            <v>181</v>
          </cell>
          <cell r="P19">
            <v>1</v>
          </cell>
          <cell r="Q19" t="str">
            <v>X</v>
          </cell>
          <cell r="R19" t="str">
            <v>-</v>
          </cell>
          <cell r="S19" t="str">
            <v>-</v>
          </cell>
          <cell r="T19">
            <v>4</v>
          </cell>
          <cell r="U19">
            <v>293</v>
          </cell>
          <cell r="V19">
            <v>13</v>
          </cell>
          <cell r="W19">
            <v>319</v>
          </cell>
          <cell r="X19" t="str">
            <v>-</v>
          </cell>
          <cell r="Y19" t="str">
            <v>-</v>
          </cell>
          <cell r="Z19" t="str">
            <v>-</v>
          </cell>
          <cell r="AA19" t="str">
            <v>-</v>
          </cell>
          <cell r="AB19" t="str">
            <v>-</v>
          </cell>
          <cell r="AC19" t="str">
            <v>-</v>
          </cell>
          <cell r="AD19" t="str">
            <v>-</v>
          </cell>
          <cell r="AE19" t="str">
            <v>-</v>
          </cell>
          <cell r="AF19" t="str">
            <v>-</v>
          </cell>
          <cell r="AG19" t="str">
            <v>-</v>
          </cell>
          <cell r="AH19" t="str">
            <v>-</v>
          </cell>
          <cell r="AI19" t="str">
            <v>-</v>
          </cell>
          <cell r="AJ19" t="str">
            <v>-</v>
          </cell>
          <cell r="AK19" t="str">
            <v>-</v>
          </cell>
          <cell r="AL19" t="str">
            <v>-</v>
          </cell>
          <cell r="AM19" t="str">
            <v>-</v>
          </cell>
          <cell r="AN19">
            <v>6</v>
          </cell>
          <cell r="AO19">
            <v>120</v>
          </cell>
          <cell r="AP19" t="str">
            <v>-</v>
          </cell>
          <cell r="AQ19" t="str">
            <v>-</v>
          </cell>
          <cell r="AR19" t="str">
            <v>-</v>
          </cell>
          <cell r="AS19" t="str">
            <v>-</v>
          </cell>
          <cell r="AT19" t="str">
            <v>-</v>
          </cell>
          <cell r="AU19" t="str">
            <v>-</v>
          </cell>
          <cell r="AV19" t="str">
            <v>-</v>
          </cell>
          <cell r="AW19" t="str">
            <v>-</v>
          </cell>
          <cell r="AX19" t="str">
            <v>-</v>
          </cell>
          <cell r="AY19" t="str">
            <v>-</v>
          </cell>
          <cell r="AZ19">
            <v>4</v>
          </cell>
          <cell r="BA19">
            <v>74</v>
          </cell>
          <cell r="BB19" t="str">
            <v>-</v>
          </cell>
          <cell r="BC19" t="str">
            <v>-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138</v>
          </cell>
          <cell r="E20">
            <v>3922</v>
          </cell>
          <cell r="F20">
            <v>16</v>
          </cell>
          <cell r="G20">
            <v>261</v>
          </cell>
          <cell r="H20">
            <v>1</v>
          </cell>
          <cell r="I20" t="str">
            <v>X</v>
          </cell>
          <cell r="J20" t="str">
            <v>-</v>
          </cell>
          <cell r="K20" t="str">
            <v>-</v>
          </cell>
          <cell r="L20">
            <v>11</v>
          </cell>
          <cell r="M20">
            <v>411</v>
          </cell>
          <cell r="N20">
            <v>19</v>
          </cell>
          <cell r="O20">
            <v>649</v>
          </cell>
          <cell r="P20" t="str">
            <v>-</v>
          </cell>
          <cell r="Q20" t="str">
            <v>-</v>
          </cell>
          <cell r="R20">
            <v>1</v>
          </cell>
          <cell r="S20" t="str">
            <v>X</v>
          </cell>
          <cell r="T20">
            <v>1</v>
          </cell>
          <cell r="U20" t="str">
            <v>X</v>
          </cell>
          <cell r="V20">
            <v>1</v>
          </cell>
          <cell r="W20" t="str">
            <v>X</v>
          </cell>
          <cell r="X20">
            <v>3</v>
          </cell>
          <cell r="Y20">
            <v>45</v>
          </cell>
          <cell r="Z20">
            <v>1</v>
          </cell>
          <cell r="AA20" t="str">
            <v>X</v>
          </cell>
          <cell r="AB20" t="str">
            <v>-</v>
          </cell>
          <cell r="AC20" t="str">
            <v>-</v>
          </cell>
          <cell r="AD20">
            <v>9</v>
          </cell>
          <cell r="AE20">
            <v>207</v>
          </cell>
          <cell r="AF20">
            <v>6</v>
          </cell>
          <cell r="AG20">
            <v>167</v>
          </cell>
          <cell r="AH20">
            <v>2</v>
          </cell>
          <cell r="AI20" t="str">
            <v>X</v>
          </cell>
          <cell r="AJ20">
            <v>9</v>
          </cell>
          <cell r="AK20">
            <v>155</v>
          </cell>
          <cell r="AL20">
            <v>2</v>
          </cell>
          <cell r="AM20" t="str">
            <v>X</v>
          </cell>
          <cell r="AN20">
            <v>20</v>
          </cell>
          <cell r="AO20">
            <v>659</v>
          </cell>
          <cell r="AP20">
            <v>8</v>
          </cell>
          <cell r="AQ20">
            <v>376</v>
          </cell>
          <cell r="AR20">
            <v>13</v>
          </cell>
          <cell r="AS20">
            <v>448</v>
          </cell>
          <cell r="AT20">
            <v>8</v>
          </cell>
          <cell r="AU20">
            <v>217</v>
          </cell>
          <cell r="AV20">
            <v>1</v>
          </cell>
          <cell r="AW20" t="str">
            <v>X</v>
          </cell>
          <cell r="AX20">
            <v>2</v>
          </cell>
          <cell r="AY20" t="str">
            <v>X</v>
          </cell>
          <cell r="AZ20">
            <v>3</v>
          </cell>
          <cell r="BA20">
            <v>83</v>
          </cell>
          <cell r="BB20">
            <v>1</v>
          </cell>
          <cell r="BC20" t="str">
            <v>X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444</v>
          </cell>
          <cell r="E21">
            <v>12800</v>
          </cell>
          <cell r="F21">
            <v>19</v>
          </cell>
          <cell r="G21">
            <v>516</v>
          </cell>
          <cell r="H21" t="str">
            <v>-</v>
          </cell>
          <cell r="I21" t="str">
            <v>-</v>
          </cell>
          <cell r="J21" t="str">
            <v>-</v>
          </cell>
          <cell r="K21" t="str">
            <v>-</v>
          </cell>
          <cell r="L21">
            <v>218</v>
          </cell>
          <cell r="M21">
            <v>7675</v>
          </cell>
          <cell r="N21">
            <v>44</v>
          </cell>
          <cell r="O21">
            <v>871</v>
          </cell>
          <cell r="P21" t="str">
            <v>-</v>
          </cell>
          <cell r="Q21" t="str">
            <v>-</v>
          </cell>
          <cell r="R21">
            <v>5</v>
          </cell>
          <cell r="S21">
            <v>127</v>
          </cell>
          <cell r="T21">
            <v>10</v>
          </cell>
          <cell r="U21">
            <v>200</v>
          </cell>
          <cell r="V21">
            <v>3</v>
          </cell>
          <cell r="W21">
            <v>64</v>
          </cell>
          <cell r="X21" t="str">
            <v>-</v>
          </cell>
          <cell r="Y21" t="str">
            <v>-</v>
          </cell>
          <cell r="Z21">
            <v>3</v>
          </cell>
          <cell r="AA21">
            <v>61</v>
          </cell>
          <cell r="AB21" t="str">
            <v>-</v>
          </cell>
          <cell r="AC21" t="str">
            <v>-</v>
          </cell>
          <cell r="AD21">
            <v>9</v>
          </cell>
          <cell r="AE21">
            <v>187</v>
          </cell>
          <cell r="AF21">
            <v>1</v>
          </cell>
          <cell r="AG21" t="str">
            <v>X</v>
          </cell>
          <cell r="AH21">
            <v>8</v>
          </cell>
          <cell r="AI21">
            <v>233</v>
          </cell>
          <cell r="AJ21">
            <v>62</v>
          </cell>
          <cell r="AK21">
            <v>1098</v>
          </cell>
          <cell r="AL21">
            <v>1</v>
          </cell>
          <cell r="AM21" t="str">
            <v>X</v>
          </cell>
          <cell r="AN21">
            <v>12</v>
          </cell>
          <cell r="AO21">
            <v>180</v>
          </cell>
          <cell r="AP21">
            <v>9</v>
          </cell>
          <cell r="AQ21">
            <v>240</v>
          </cell>
          <cell r="AR21">
            <v>26</v>
          </cell>
          <cell r="AS21">
            <v>655</v>
          </cell>
          <cell r="AT21">
            <v>11</v>
          </cell>
          <cell r="AU21">
            <v>574</v>
          </cell>
          <cell r="AV21">
            <v>1</v>
          </cell>
          <cell r="AW21" t="str">
            <v>X</v>
          </cell>
          <cell r="AX21">
            <v>2</v>
          </cell>
          <cell r="AY21" t="str">
            <v>X</v>
          </cell>
          <cell r="AZ21" t="str">
            <v>-</v>
          </cell>
          <cell r="BA21" t="str">
            <v>-</v>
          </cell>
          <cell r="BB21" t="str">
            <v>-</v>
          </cell>
          <cell r="BC21" t="str">
            <v>-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8</v>
          </cell>
          <cell r="E22">
            <v>162</v>
          </cell>
          <cell r="F22" t="str">
            <v>-</v>
          </cell>
          <cell r="G22" t="str">
            <v>-</v>
          </cell>
          <cell r="H22" t="str">
            <v>-</v>
          </cell>
          <cell r="I22" t="str">
            <v>-</v>
          </cell>
          <cell r="J22" t="str">
            <v>-</v>
          </cell>
          <cell r="K22" t="str">
            <v>-</v>
          </cell>
          <cell r="L22">
            <v>1</v>
          </cell>
          <cell r="M22" t="str">
            <v>X</v>
          </cell>
          <cell r="N22">
            <v>2</v>
          </cell>
          <cell r="O22" t="str">
            <v>X</v>
          </cell>
          <cell r="P22" t="str">
            <v>-</v>
          </cell>
          <cell r="Q22" t="str">
            <v>-</v>
          </cell>
          <cell r="R22" t="str">
            <v>-</v>
          </cell>
          <cell r="S22" t="str">
            <v>-</v>
          </cell>
          <cell r="T22" t="str">
            <v>-</v>
          </cell>
          <cell r="U22" t="str">
            <v>-</v>
          </cell>
          <cell r="V22">
            <v>2</v>
          </cell>
          <cell r="W22" t="str">
            <v>X</v>
          </cell>
          <cell r="X22" t="str">
            <v>-</v>
          </cell>
          <cell r="Y22" t="str">
            <v>-</v>
          </cell>
          <cell r="Z22" t="str">
            <v>-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  <cell r="AE22" t="str">
            <v>-</v>
          </cell>
          <cell r="AF22" t="str">
            <v>-</v>
          </cell>
          <cell r="AG22" t="str">
            <v>-</v>
          </cell>
          <cell r="AH22" t="str">
            <v>-</v>
          </cell>
          <cell r="AI22" t="str">
            <v>-</v>
          </cell>
          <cell r="AJ22" t="str">
            <v>-</v>
          </cell>
          <cell r="AK22" t="str">
            <v>-</v>
          </cell>
          <cell r="AL22" t="str">
            <v>-</v>
          </cell>
          <cell r="AM22" t="str">
            <v>-</v>
          </cell>
          <cell r="AN22">
            <v>1</v>
          </cell>
          <cell r="AO22" t="str">
            <v>X</v>
          </cell>
          <cell r="AP22">
            <v>1</v>
          </cell>
          <cell r="AQ22" t="str">
            <v>X</v>
          </cell>
          <cell r="AR22" t="str">
            <v>-</v>
          </cell>
          <cell r="AS22" t="str">
            <v>-</v>
          </cell>
          <cell r="AT22">
            <v>1</v>
          </cell>
          <cell r="AU22" t="str">
            <v>X</v>
          </cell>
          <cell r="AV22" t="str">
            <v>-</v>
          </cell>
          <cell r="AW22" t="str">
            <v>-</v>
          </cell>
          <cell r="AX22" t="str">
            <v>-</v>
          </cell>
          <cell r="AY22" t="str">
            <v>-</v>
          </cell>
          <cell r="AZ22" t="str">
            <v>-</v>
          </cell>
          <cell r="BA22" t="str">
            <v>-</v>
          </cell>
          <cell r="BB22" t="str">
            <v>-</v>
          </cell>
          <cell r="BC22" t="str">
            <v>-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617</v>
          </cell>
          <cell r="E23">
            <v>13358</v>
          </cell>
          <cell r="F23">
            <v>21</v>
          </cell>
          <cell r="G23">
            <v>604</v>
          </cell>
          <cell r="H23" t="str">
            <v>-</v>
          </cell>
          <cell r="I23" t="str">
            <v>-</v>
          </cell>
          <cell r="J23" t="str">
            <v>-</v>
          </cell>
          <cell r="K23" t="str">
            <v>-</v>
          </cell>
          <cell r="L23">
            <v>37</v>
          </cell>
          <cell r="M23">
            <v>844</v>
          </cell>
          <cell r="N23">
            <v>6</v>
          </cell>
          <cell r="O23">
            <v>253</v>
          </cell>
          <cell r="P23" t="str">
            <v>-</v>
          </cell>
          <cell r="Q23" t="str">
            <v>-</v>
          </cell>
          <cell r="R23">
            <v>2</v>
          </cell>
          <cell r="S23" t="str">
            <v>X</v>
          </cell>
          <cell r="T23">
            <v>10</v>
          </cell>
          <cell r="U23">
            <v>371</v>
          </cell>
          <cell r="V23">
            <v>4</v>
          </cell>
          <cell r="W23">
            <v>76</v>
          </cell>
          <cell r="X23">
            <v>1</v>
          </cell>
          <cell r="Y23" t="str">
            <v>X</v>
          </cell>
          <cell r="Z23">
            <v>3</v>
          </cell>
          <cell r="AA23">
            <v>42</v>
          </cell>
          <cell r="AB23" t="str">
            <v>-</v>
          </cell>
          <cell r="AC23" t="str">
            <v>-</v>
          </cell>
          <cell r="AD23">
            <v>36</v>
          </cell>
          <cell r="AE23">
            <v>659</v>
          </cell>
          <cell r="AF23">
            <v>7</v>
          </cell>
          <cell r="AG23">
            <v>159</v>
          </cell>
          <cell r="AH23">
            <v>14</v>
          </cell>
          <cell r="AI23">
            <v>222</v>
          </cell>
          <cell r="AJ23">
            <v>222</v>
          </cell>
          <cell r="AK23">
            <v>4105</v>
          </cell>
          <cell r="AL23">
            <v>10</v>
          </cell>
          <cell r="AM23">
            <v>334</v>
          </cell>
          <cell r="AN23">
            <v>52</v>
          </cell>
          <cell r="AO23">
            <v>981</v>
          </cell>
          <cell r="AP23">
            <v>26</v>
          </cell>
          <cell r="AQ23">
            <v>1260</v>
          </cell>
          <cell r="AR23">
            <v>124</v>
          </cell>
          <cell r="AS23">
            <v>2162</v>
          </cell>
          <cell r="AT23">
            <v>25</v>
          </cell>
          <cell r="AU23">
            <v>963</v>
          </cell>
          <cell r="AV23">
            <v>1</v>
          </cell>
          <cell r="AW23" t="str">
            <v>X</v>
          </cell>
          <cell r="AX23">
            <v>8</v>
          </cell>
          <cell r="AY23">
            <v>128</v>
          </cell>
          <cell r="AZ23">
            <v>4</v>
          </cell>
          <cell r="BA23">
            <v>56</v>
          </cell>
          <cell r="BB23">
            <v>4</v>
          </cell>
          <cell r="BC23">
            <v>78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27</v>
          </cell>
          <cell r="E24">
            <v>905</v>
          </cell>
          <cell r="F24">
            <v>7</v>
          </cell>
          <cell r="G24">
            <v>219</v>
          </cell>
          <cell r="H24" t="str">
            <v>-</v>
          </cell>
          <cell r="I24" t="str">
            <v>-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  <cell r="N24">
            <v>3</v>
          </cell>
          <cell r="O24">
            <v>175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  <cell r="T24">
            <v>2</v>
          </cell>
          <cell r="U24" t="str">
            <v>X</v>
          </cell>
          <cell r="V24" t="str">
            <v>-</v>
          </cell>
          <cell r="W24" t="str">
            <v>-</v>
          </cell>
          <cell r="X24" t="str">
            <v>-</v>
          </cell>
          <cell r="Y24" t="str">
            <v>-</v>
          </cell>
          <cell r="Z24" t="str">
            <v>-</v>
          </cell>
          <cell r="AA24" t="str">
            <v>-</v>
          </cell>
          <cell r="AB24">
            <v>1</v>
          </cell>
          <cell r="AC24" t="str">
            <v>X</v>
          </cell>
          <cell r="AD24">
            <v>1</v>
          </cell>
          <cell r="AE24" t="str">
            <v>X</v>
          </cell>
          <cell r="AF24">
            <v>1</v>
          </cell>
          <cell r="AG24" t="str">
            <v>X</v>
          </cell>
          <cell r="AH24" t="str">
            <v>-</v>
          </cell>
          <cell r="AI24" t="str">
            <v>-</v>
          </cell>
          <cell r="AJ24">
            <v>1</v>
          </cell>
          <cell r="AK24" t="str">
            <v>X</v>
          </cell>
          <cell r="AL24" t="str">
            <v>-</v>
          </cell>
          <cell r="AM24" t="str">
            <v>-</v>
          </cell>
          <cell r="AN24">
            <v>6</v>
          </cell>
          <cell r="AO24">
            <v>248</v>
          </cell>
          <cell r="AP24">
            <v>3</v>
          </cell>
          <cell r="AQ24">
            <v>44</v>
          </cell>
          <cell r="AR24">
            <v>1</v>
          </cell>
          <cell r="AS24" t="str">
            <v>X</v>
          </cell>
          <cell r="AT24" t="str">
            <v>-</v>
          </cell>
          <cell r="AU24" t="str">
            <v>-</v>
          </cell>
          <cell r="AV24" t="str">
            <v>-</v>
          </cell>
          <cell r="AW24" t="str">
            <v>-</v>
          </cell>
          <cell r="AX24" t="str">
            <v>-</v>
          </cell>
          <cell r="AY24" t="str">
            <v>-</v>
          </cell>
          <cell r="AZ24" t="str">
            <v>-</v>
          </cell>
          <cell r="BA24" t="str">
            <v>-</v>
          </cell>
          <cell r="BB24">
            <v>1</v>
          </cell>
          <cell r="BC24" t="str">
            <v>X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1333</v>
          </cell>
          <cell r="E25">
            <v>44864</v>
          </cell>
          <cell r="F25">
            <v>27</v>
          </cell>
          <cell r="G25">
            <v>1260</v>
          </cell>
          <cell r="H25">
            <v>4</v>
          </cell>
          <cell r="I25">
            <v>421</v>
          </cell>
          <cell r="J25" t="str">
            <v>-</v>
          </cell>
          <cell r="K25" t="str">
            <v>-</v>
          </cell>
          <cell r="L25">
            <v>236</v>
          </cell>
          <cell r="M25">
            <v>5479</v>
          </cell>
          <cell r="N25">
            <v>19</v>
          </cell>
          <cell r="O25">
            <v>363</v>
          </cell>
          <cell r="P25" t="str">
            <v>-</v>
          </cell>
          <cell r="Q25" t="str">
            <v>-</v>
          </cell>
          <cell r="R25">
            <v>5</v>
          </cell>
          <cell r="S25">
            <v>80</v>
          </cell>
          <cell r="T25">
            <v>28</v>
          </cell>
          <cell r="U25">
            <v>928</v>
          </cell>
          <cell r="V25">
            <v>28</v>
          </cell>
          <cell r="W25">
            <v>827</v>
          </cell>
          <cell r="X25" t="str">
            <v>-</v>
          </cell>
          <cell r="Y25" t="str">
            <v>-</v>
          </cell>
          <cell r="Z25">
            <v>24</v>
          </cell>
          <cell r="AA25">
            <v>596</v>
          </cell>
          <cell r="AB25">
            <v>5</v>
          </cell>
          <cell r="AC25">
            <v>155</v>
          </cell>
          <cell r="AD25">
            <v>129</v>
          </cell>
          <cell r="AE25">
            <v>3937</v>
          </cell>
          <cell r="AF25">
            <v>13</v>
          </cell>
          <cell r="AG25">
            <v>346</v>
          </cell>
          <cell r="AH25">
            <v>34</v>
          </cell>
          <cell r="AI25">
            <v>835</v>
          </cell>
          <cell r="AJ25">
            <v>303</v>
          </cell>
          <cell r="AK25">
            <v>8724</v>
          </cell>
          <cell r="AL25">
            <v>36</v>
          </cell>
          <cell r="AM25">
            <v>2623</v>
          </cell>
          <cell r="AN25">
            <v>43</v>
          </cell>
          <cell r="AO25">
            <v>1569</v>
          </cell>
          <cell r="AP25">
            <v>49</v>
          </cell>
          <cell r="AQ25">
            <v>2233</v>
          </cell>
          <cell r="AR25">
            <v>216</v>
          </cell>
          <cell r="AS25">
            <v>6740</v>
          </cell>
          <cell r="AT25">
            <v>117</v>
          </cell>
          <cell r="AU25">
            <v>7298</v>
          </cell>
          <cell r="AV25">
            <v>5</v>
          </cell>
          <cell r="AW25">
            <v>91</v>
          </cell>
          <cell r="AX25">
            <v>3</v>
          </cell>
          <cell r="AY25">
            <v>174</v>
          </cell>
          <cell r="AZ25">
            <v>4</v>
          </cell>
          <cell r="BA25">
            <v>75</v>
          </cell>
          <cell r="BB25">
            <v>5</v>
          </cell>
          <cell r="BC25">
            <v>110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696</v>
          </cell>
          <cell r="E26">
            <v>33498</v>
          </cell>
          <cell r="F26">
            <v>27</v>
          </cell>
          <cell r="G26">
            <v>1280</v>
          </cell>
          <cell r="H26">
            <v>1</v>
          </cell>
          <cell r="I26" t="str">
            <v>X</v>
          </cell>
          <cell r="J26" t="str">
            <v>-</v>
          </cell>
          <cell r="K26" t="str">
            <v>-</v>
          </cell>
          <cell r="L26">
            <v>87</v>
          </cell>
          <cell r="M26">
            <v>2004</v>
          </cell>
          <cell r="N26">
            <v>2</v>
          </cell>
          <cell r="O26" t="str">
            <v>X</v>
          </cell>
          <cell r="P26">
            <v>1</v>
          </cell>
          <cell r="Q26" t="str">
            <v>X</v>
          </cell>
          <cell r="R26">
            <v>6</v>
          </cell>
          <cell r="S26">
            <v>107</v>
          </cell>
          <cell r="T26">
            <v>33</v>
          </cell>
          <cell r="U26">
            <v>1613</v>
          </cell>
          <cell r="V26">
            <v>2</v>
          </cell>
          <cell r="W26" t="str">
            <v>X</v>
          </cell>
          <cell r="X26" t="str">
            <v>-</v>
          </cell>
          <cell r="Y26" t="str">
            <v>-</v>
          </cell>
          <cell r="Z26">
            <v>11</v>
          </cell>
          <cell r="AA26">
            <v>242</v>
          </cell>
          <cell r="AB26">
            <v>1</v>
          </cell>
          <cell r="AC26" t="str">
            <v>X</v>
          </cell>
          <cell r="AD26">
            <v>68</v>
          </cell>
          <cell r="AE26">
            <v>4431</v>
          </cell>
          <cell r="AF26">
            <v>17</v>
          </cell>
          <cell r="AG26">
            <v>445</v>
          </cell>
          <cell r="AH26">
            <v>27</v>
          </cell>
          <cell r="AI26">
            <v>1048</v>
          </cell>
          <cell r="AJ26">
            <v>98</v>
          </cell>
          <cell r="AK26">
            <v>4671</v>
          </cell>
          <cell r="AL26">
            <v>17</v>
          </cell>
          <cell r="AM26">
            <v>1574</v>
          </cell>
          <cell r="AN26">
            <v>9</v>
          </cell>
          <cell r="AO26">
            <v>311</v>
          </cell>
          <cell r="AP26">
            <v>33</v>
          </cell>
          <cell r="AQ26">
            <v>1548</v>
          </cell>
          <cell r="AR26">
            <v>107</v>
          </cell>
          <cell r="AS26">
            <v>4191</v>
          </cell>
          <cell r="AT26">
            <v>137</v>
          </cell>
          <cell r="AU26">
            <v>9317</v>
          </cell>
          <cell r="AV26">
            <v>5</v>
          </cell>
          <cell r="AW26">
            <v>116</v>
          </cell>
          <cell r="AX26">
            <v>3</v>
          </cell>
          <cell r="AY26">
            <v>83</v>
          </cell>
          <cell r="AZ26">
            <v>3</v>
          </cell>
          <cell r="BA26">
            <v>65</v>
          </cell>
          <cell r="BB26">
            <v>1</v>
          </cell>
          <cell r="BC26" t="str">
            <v>X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3312</v>
          </cell>
          <cell r="E27">
            <v>108038</v>
          </cell>
          <cell r="F27">
            <v>130</v>
          </cell>
          <cell r="G27">
            <v>4435</v>
          </cell>
          <cell r="H27">
            <v>6</v>
          </cell>
          <cell r="I27">
            <v>556</v>
          </cell>
          <cell r="J27" t="str">
            <v>-</v>
          </cell>
          <cell r="K27" t="str">
            <v>-</v>
          </cell>
          <cell r="L27">
            <v>559</v>
          </cell>
          <cell r="M27">
            <v>15097</v>
          </cell>
          <cell r="N27">
            <v>98</v>
          </cell>
          <cell r="O27">
            <v>2353</v>
          </cell>
          <cell r="P27">
            <v>1</v>
          </cell>
          <cell r="Q27" t="str">
            <v>X</v>
          </cell>
          <cell r="R27">
            <v>18</v>
          </cell>
          <cell r="S27">
            <v>349</v>
          </cell>
          <cell r="T27">
            <v>81</v>
          </cell>
          <cell r="U27">
            <v>2944</v>
          </cell>
          <cell r="V27">
            <v>51</v>
          </cell>
          <cell r="W27">
            <v>1483</v>
          </cell>
          <cell r="X27">
            <v>4</v>
          </cell>
          <cell r="Y27" t="str">
            <v>X</v>
          </cell>
          <cell r="Z27">
            <v>42</v>
          </cell>
          <cell r="AA27">
            <v>925</v>
          </cell>
          <cell r="AB27">
            <v>12</v>
          </cell>
          <cell r="AC27">
            <v>355</v>
          </cell>
          <cell r="AD27">
            <v>257</v>
          </cell>
          <cell r="AE27">
            <v>9549</v>
          </cell>
          <cell r="AF27">
            <v>48</v>
          </cell>
          <cell r="AG27">
            <v>1126</v>
          </cell>
          <cell r="AH27">
            <v>86</v>
          </cell>
          <cell r="AI27">
            <v>2529</v>
          </cell>
          <cell r="AJ27">
            <v>719</v>
          </cell>
          <cell r="AK27">
            <v>18606</v>
          </cell>
          <cell r="AL27">
            <v>63</v>
          </cell>
          <cell r="AM27">
            <v>4280</v>
          </cell>
          <cell r="AN27">
            <v>149</v>
          </cell>
          <cell r="AO27">
            <v>3803</v>
          </cell>
          <cell r="AP27">
            <v>130</v>
          </cell>
          <cell r="AQ27">
            <v>6036</v>
          </cell>
          <cell r="AR27">
            <v>518</v>
          </cell>
          <cell r="AS27">
            <v>15285</v>
          </cell>
          <cell r="AT27">
            <v>285</v>
          </cell>
          <cell r="AU27">
            <v>16955</v>
          </cell>
          <cell r="AV27">
            <v>9</v>
          </cell>
          <cell r="AW27">
            <v>220</v>
          </cell>
          <cell r="AX27">
            <v>19</v>
          </cell>
          <cell r="AY27">
            <v>494</v>
          </cell>
          <cell r="AZ27">
            <v>19</v>
          </cell>
          <cell r="BA27">
            <v>394</v>
          </cell>
          <cell r="BB27">
            <v>8</v>
          </cell>
          <cell r="BC27">
            <v>171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37</v>
          </cell>
          <cell r="E28">
            <v>758</v>
          </cell>
          <cell r="F28">
            <v>3</v>
          </cell>
          <cell r="G28">
            <v>35</v>
          </cell>
          <cell r="H28" t="str">
            <v>-</v>
          </cell>
          <cell r="I28" t="str">
            <v>-</v>
          </cell>
          <cell r="J28" t="str">
            <v>-</v>
          </cell>
          <cell r="K28" t="str">
            <v>-</v>
          </cell>
          <cell r="L28">
            <v>2</v>
          </cell>
          <cell r="M28" t="str">
            <v>X</v>
          </cell>
          <cell r="N28">
            <v>7</v>
          </cell>
          <cell r="O28">
            <v>113</v>
          </cell>
          <cell r="P28" t="str">
            <v>-</v>
          </cell>
          <cell r="Q28" t="str">
            <v>-</v>
          </cell>
          <cell r="R28" t="str">
            <v>-</v>
          </cell>
          <cell r="S28" t="str">
            <v>-</v>
          </cell>
          <cell r="T28">
            <v>2</v>
          </cell>
          <cell r="U28" t="str">
            <v>X</v>
          </cell>
          <cell r="V28">
            <v>13</v>
          </cell>
          <cell r="W28">
            <v>320</v>
          </cell>
          <cell r="X28" t="str">
            <v>-</v>
          </cell>
          <cell r="Y28" t="str">
            <v>-</v>
          </cell>
          <cell r="Z28" t="str">
            <v>-</v>
          </cell>
          <cell r="AA28" t="str">
            <v>-</v>
          </cell>
          <cell r="AB28" t="str">
            <v>-</v>
          </cell>
          <cell r="AC28" t="str">
            <v>-</v>
          </cell>
          <cell r="AD28">
            <v>1</v>
          </cell>
          <cell r="AE28" t="str">
            <v>X</v>
          </cell>
          <cell r="AF28" t="str">
            <v>-</v>
          </cell>
          <cell r="AG28" t="str">
            <v>-</v>
          </cell>
          <cell r="AH28" t="str">
            <v>-</v>
          </cell>
          <cell r="AI28" t="str">
            <v>-</v>
          </cell>
          <cell r="AJ28" t="str">
            <v>-</v>
          </cell>
          <cell r="AK28" t="str">
            <v>-</v>
          </cell>
          <cell r="AL28" t="str">
            <v>-</v>
          </cell>
          <cell r="AM28" t="str">
            <v>-</v>
          </cell>
          <cell r="AN28">
            <v>6</v>
          </cell>
          <cell r="AO28">
            <v>126</v>
          </cell>
          <cell r="AP28" t="str">
            <v>-</v>
          </cell>
          <cell r="AQ28" t="str">
            <v>-</v>
          </cell>
          <cell r="AR28">
            <v>1</v>
          </cell>
          <cell r="AS28" t="str">
            <v>X</v>
          </cell>
          <cell r="AT28" t="str">
            <v>-</v>
          </cell>
          <cell r="AU28" t="str">
            <v>-</v>
          </cell>
          <cell r="AV28" t="str">
            <v>-</v>
          </cell>
          <cell r="AW28" t="str">
            <v>-</v>
          </cell>
          <cell r="AX28" t="str">
            <v>-</v>
          </cell>
          <cell r="AY28" t="str">
            <v>-</v>
          </cell>
          <cell r="AZ28">
            <v>2</v>
          </cell>
          <cell r="BA28" t="str">
            <v>X</v>
          </cell>
          <cell r="BB28" t="str">
            <v>-</v>
          </cell>
          <cell r="BC28" t="str">
            <v>-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141</v>
          </cell>
          <cell r="E29">
            <v>4169</v>
          </cell>
          <cell r="F29">
            <v>16</v>
          </cell>
          <cell r="G29">
            <v>307</v>
          </cell>
          <cell r="H29">
            <v>1</v>
          </cell>
          <cell r="I29" t="str">
            <v>X</v>
          </cell>
          <cell r="J29" t="str">
            <v>-</v>
          </cell>
          <cell r="K29" t="str">
            <v>-</v>
          </cell>
          <cell r="L29">
            <v>11</v>
          </cell>
          <cell r="M29">
            <v>465</v>
          </cell>
          <cell r="N29">
            <v>18</v>
          </cell>
          <cell r="O29">
            <v>662</v>
          </cell>
          <cell r="P29" t="str">
            <v>-</v>
          </cell>
          <cell r="Q29" t="str">
            <v>-</v>
          </cell>
          <cell r="R29">
            <v>1</v>
          </cell>
          <cell r="S29" t="str">
            <v>X</v>
          </cell>
          <cell r="T29">
            <v>1</v>
          </cell>
          <cell r="U29" t="str">
            <v>X</v>
          </cell>
          <cell r="V29">
            <v>2</v>
          </cell>
          <cell r="W29" t="str">
            <v>X</v>
          </cell>
          <cell r="X29">
            <v>3</v>
          </cell>
          <cell r="Y29">
            <v>44</v>
          </cell>
          <cell r="Z29" t="str">
            <v>-</v>
          </cell>
          <cell r="AA29" t="str">
            <v>-</v>
          </cell>
          <cell r="AB29">
            <v>2</v>
          </cell>
          <cell r="AC29" t="str">
            <v>X</v>
          </cell>
          <cell r="AD29">
            <v>6</v>
          </cell>
          <cell r="AE29">
            <v>162</v>
          </cell>
          <cell r="AF29">
            <v>6</v>
          </cell>
          <cell r="AG29">
            <v>157</v>
          </cell>
          <cell r="AH29">
            <v>2</v>
          </cell>
          <cell r="AI29" t="str">
            <v>X</v>
          </cell>
          <cell r="AJ29">
            <v>11</v>
          </cell>
          <cell r="AK29">
            <v>193</v>
          </cell>
          <cell r="AL29">
            <v>3</v>
          </cell>
          <cell r="AM29">
            <v>37</v>
          </cell>
          <cell r="AN29">
            <v>21</v>
          </cell>
          <cell r="AO29">
            <v>774</v>
          </cell>
          <cell r="AP29">
            <v>7</v>
          </cell>
          <cell r="AQ29">
            <v>355</v>
          </cell>
          <cell r="AR29">
            <v>14</v>
          </cell>
          <cell r="AS29">
            <v>446</v>
          </cell>
          <cell r="AT29">
            <v>8</v>
          </cell>
          <cell r="AU29">
            <v>216</v>
          </cell>
          <cell r="AV29">
            <v>1</v>
          </cell>
          <cell r="AW29" t="str">
            <v>X</v>
          </cell>
          <cell r="AX29">
            <v>2</v>
          </cell>
          <cell r="AY29" t="str">
            <v>X</v>
          </cell>
          <cell r="AZ29">
            <v>4</v>
          </cell>
          <cell r="BA29">
            <v>109</v>
          </cell>
          <cell r="BB29">
            <v>1</v>
          </cell>
          <cell r="BC29" t="str">
            <v>X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435</v>
          </cell>
          <cell r="E30">
            <v>12140</v>
          </cell>
          <cell r="F30">
            <v>22</v>
          </cell>
          <cell r="G30">
            <v>662</v>
          </cell>
          <cell r="H30" t="str">
            <v>-</v>
          </cell>
          <cell r="I30" t="str">
            <v>-</v>
          </cell>
          <cell r="J30" t="str">
            <v>-</v>
          </cell>
          <cell r="K30" t="str">
            <v>-</v>
          </cell>
          <cell r="L30">
            <v>214</v>
          </cell>
          <cell r="M30">
            <v>7238</v>
          </cell>
          <cell r="N30">
            <v>39</v>
          </cell>
          <cell r="O30">
            <v>775</v>
          </cell>
          <cell r="P30" t="str">
            <v>-</v>
          </cell>
          <cell r="Q30" t="str">
            <v>-</v>
          </cell>
          <cell r="R30">
            <v>6</v>
          </cell>
          <cell r="S30">
            <v>149</v>
          </cell>
          <cell r="T30">
            <v>9</v>
          </cell>
          <cell r="U30">
            <v>141</v>
          </cell>
          <cell r="V30">
            <v>2</v>
          </cell>
          <cell r="W30" t="str">
            <v>X</v>
          </cell>
          <cell r="X30" t="str">
            <v>-</v>
          </cell>
          <cell r="Y30" t="str">
            <v>-</v>
          </cell>
          <cell r="Z30">
            <v>2</v>
          </cell>
          <cell r="AA30" t="str">
            <v>X</v>
          </cell>
          <cell r="AB30" t="str">
            <v>-</v>
          </cell>
          <cell r="AC30" t="str">
            <v>-</v>
          </cell>
          <cell r="AD30">
            <v>10</v>
          </cell>
          <cell r="AE30">
            <v>181</v>
          </cell>
          <cell r="AF30">
            <v>2</v>
          </cell>
          <cell r="AG30" t="str">
            <v>X</v>
          </cell>
          <cell r="AH30">
            <v>8</v>
          </cell>
          <cell r="AI30">
            <v>217</v>
          </cell>
          <cell r="AJ30">
            <v>59</v>
          </cell>
          <cell r="AK30">
            <v>1103</v>
          </cell>
          <cell r="AL30">
            <v>2</v>
          </cell>
          <cell r="AM30" t="str">
            <v>X</v>
          </cell>
          <cell r="AN30">
            <v>11</v>
          </cell>
          <cell r="AO30">
            <v>173</v>
          </cell>
          <cell r="AP30">
            <v>11</v>
          </cell>
          <cell r="AQ30">
            <v>273</v>
          </cell>
          <cell r="AR30">
            <v>25</v>
          </cell>
          <cell r="AS30">
            <v>678</v>
          </cell>
          <cell r="AT30">
            <v>9</v>
          </cell>
          <cell r="AU30">
            <v>285</v>
          </cell>
          <cell r="AV30">
            <v>1</v>
          </cell>
          <cell r="AW30" t="str">
            <v>X</v>
          </cell>
          <cell r="AX30">
            <v>2</v>
          </cell>
          <cell r="AY30" t="str">
            <v>X</v>
          </cell>
          <cell r="AZ30">
            <v>1</v>
          </cell>
          <cell r="BA30" t="str">
            <v>X</v>
          </cell>
          <cell r="BB30" t="str">
            <v>-</v>
          </cell>
          <cell r="BC30" t="str">
            <v>-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9</v>
          </cell>
          <cell r="E31">
            <v>180</v>
          </cell>
          <cell r="F31" t="str">
            <v>-</v>
          </cell>
          <cell r="G31" t="str">
            <v>-</v>
          </cell>
          <cell r="H31" t="str">
            <v>-</v>
          </cell>
          <cell r="I31" t="str">
            <v>-</v>
          </cell>
          <cell r="J31" t="str">
            <v>-</v>
          </cell>
          <cell r="K31" t="str">
            <v>-</v>
          </cell>
          <cell r="L31">
            <v>1</v>
          </cell>
          <cell r="M31" t="str">
            <v>X</v>
          </cell>
          <cell r="N31">
            <v>2</v>
          </cell>
          <cell r="O31" t="str">
            <v>X</v>
          </cell>
          <cell r="P31" t="str">
            <v>-</v>
          </cell>
          <cell r="Q31" t="str">
            <v>-</v>
          </cell>
          <cell r="R31" t="str">
            <v>-</v>
          </cell>
          <cell r="S31" t="str">
            <v>-</v>
          </cell>
          <cell r="T31" t="str">
            <v>-</v>
          </cell>
          <cell r="U31" t="str">
            <v>-</v>
          </cell>
          <cell r="V31">
            <v>2</v>
          </cell>
          <cell r="W31" t="str">
            <v>X</v>
          </cell>
          <cell r="X31" t="str">
            <v>-</v>
          </cell>
          <cell r="Y31" t="str">
            <v>-</v>
          </cell>
          <cell r="Z31" t="str">
            <v>-</v>
          </cell>
          <cell r="AA31" t="str">
            <v>-</v>
          </cell>
          <cell r="AB31" t="str">
            <v>-</v>
          </cell>
          <cell r="AC31" t="str">
            <v>-</v>
          </cell>
          <cell r="AD31" t="str">
            <v>-</v>
          </cell>
          <cell r="AE31" t="str">
            <v>-</v>
          </cell>
          <cell r="AF31" t="str">
            <v>-</v>
          </cell>
          <cell r="AG31" t="str">
            <v>-</v>
          </cell>
          <cell r="AH31" t="str">
            <v>-</v>
          </cell>
          <cell r="AI31" t="str">
            <v>-</v>
          </cell>
          <cell r="AJ31" t="str">
            <v>-</v>
          </cell>
          <cell r="AK31" t="str">
            <v>-</v>
          </cell>
          <cell r="AL31" t="str">
            <v>-</v>
          </cell>
          <cell r="AM31" t="str">
            <v>-</v>
          </cell>
          <cell r="AN31">
            <v>1</v>
          </cell>
          <cell r="AO31" t="str">
            <v>X</v>
          </cell>
          <cell r="AP31">
            <v>2</v>
          </cell>
          <cell r="AQ31" t="str">
            <v>X</v>
          </cell>
          <cell r="AR31" t="str">
            <v>-</v>
          </cell>
          <cell r="AS31" t="str">
            <v>-</v>
          </cell>
          <cell r="AT31">
            <v>1</v>
          </cell>
          <cell r="AU31" t="str">
            <v>X</v>
          </cell>
          <cell r="AV31" t="str">
            <v>-</v>
          </cell>
          <cell r="AW31" t="str">
            <v>-</v>
          </cell>
          <cell r="AX31" t="str">
            <v>-</v>
          </cell>
          <cell r="AY31" t="str">
            <v>-</v>
          </cell>
          <cell r="AZ31" t="str">
            <v>-</v>
          </cell>
          <cell r="BA31" t="str">
            <v>-</v>
          </cell>
          <cell r="BB31" t="str">
            <v>-</v>
          </cell>
          <cell r="BC31" t="str">
            <v>-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612</v>
          </cell>
          <cell r="E32">
            <v>13217</v>
          </cell>
          <cell r="F32">
            <v>22</v>
          </cell>
          <cell r="G32">
            <v>659</v>
          </cell>
          <cell r="H32" t="str">
            <v>-</v>
          </cell>
          <cell r="I32" t="str">
            <v>-</v>
          </cell>
          <cell r="J32" t="str">
            <v>-</v>
          </cell>
          <cell r="K32" t="str">
            <v>-</v>
          </cell>
          <cell r="L32">
            <v>33</v>
          </cell>
          <cell r="M32">
            <v>744</v>
          </cell>
          <cell r="N32">
            <v>5</v>
          </cell>
          <cell r="O32">
            <v>144</v>
          </cell>
          <cell r="P32" t="str">
            <v>-</v>
          </cell>
          <cell r="Q32" t="str">
            <v>-</v>
          </cell>
          <cell r="R32">
            <v>2</v>
          </cell>
          <cell r="S32" t="str">
            <v>X</v>
          </cell>
          <cell r="T32">
            <v>11</v>
          </cell>
          <cell r="U32">
            <v>390</v>
          </cell>
          <cell r="V32">
            <v>3</v>
          </cell>
          <cell r="W32">
            <v>40</v>
          </cell>
          <cell r="X32">
            <v>1</v>
          </cell>
          <cell r="Y32" t="str">
            <v>X</v>
          </cell>
          <cell r="Z32">
            <v>3</v>
          </cell>
          <cell r="AA32">
            <v>41</v>
          </cell>
          <cell r="AB32">
            <v>1</v>
          </cell>
          <cell r="AC32" t="str">
            <v>X</v>
          </cell>
          <cell r="AD32">
            <v>29</v>
          </cell>
          <cell r="AE32">
            <v>549</v>
          </cell>
          <cell r="AF32">
            <v>6</v>
          </cell>
          <cell r="AG32">
            <v>163</v>
          </cell>
          <cell r="AH32">
            <v>14</v>
          </cell>
          <cell r="AI32">
            <v>245</v>
          </cell>
          <cell r="AJ32">
            <v>233</v>
          </cell>
          <cell r="AK32">
            <v>4180</v>
          </cell>
          <cell r="AL32">
            <v>6</v>
          </cell>
          <cell r="AM32">
            <v>230</v>
          </cell>
          <cell r="AN32">
            <v>55</v>
          </cell>
          <cell r="AO32">
            <v>958</v>
          </cell>
          <cell r="AP32">
            <v>25</v>
          </cell>
          <cell r="AQ32">
            <v>1377</v>
          </cell>
          <cell r="AR32">
            <v>120</v>
          </cell>
          <cell r="AS32">
            <v>2173</v>
          </cell>
          <cell r="AT32">
            <v>26</v>
          </cell>
          <cell r="AU32">
            <v>990</v>
          </cell>
          <cell r="AV32">
            <v>1</v>
          </cell>
          <cell r="AW32" t="str">
            <v>X</v>
          </cell>
          <cell r="AX32">
            <v>9</v>
          </cell>
          <cell r="AY32">
            <v>144</v>
          </cell>
          <cell r="AZ32">
            <v>4</v>
          </cell>
          <cell r="BA32">
            <v>64</v>
          </cell>
          <cell r="BB32">
            <v>3</v>
          </cell>
          <cell r="BC32">
            <v>58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28</v>
          </cell>
          <cell r="E33">
            <v>893</v>
          </cell>
          <cell r="F33">
            <v>9</v>
          </cell>
          <cell r="G33">
            <v>260</v>
          </cell>
          <cell r="H33" t="str">
            <v>-</v>
          </cell>
          <cell r="I33" t="str">
            <v>-</v>
          </cell>
          <cell r="J33" t="str">
            <v>-</v>
          </cell>
          <cell r="K33" t="str">
            <v>-</v>
          </cell>
          <cell r="L33" t="str">
            <v>-</v>
          </cell>
          <cell r="M33" t="str">
            <v>-</v>
          </cell>
          <cell r="N33">
            <v>3</v>
          </cell>
          <cell r="O33">
            <v>148</v>
          </cell>
          <cell r="P33" t="str">
            <v>-</v>
          </cell>
          <cell r="Q33" t="str">
            <v>-</v>
          </cell>
          <cell r="R33" t="str">
            <v>-</v>
          </cell>
          <cell r="S33" t="str">
            <v>-</v>
          </cell>
          <cell r="T33">
            <v>2</v>
          </cell>
          <cell r="U33" t="str">
            <v>X</v>
          </cell>
          <cell r="V33" t="str">
            <v>-</v>
          </cell>
          <cell r="W33" t="str">
            <v>-</v>
          </cell>
          <cell r="X33" t="str">
            <v>-</v>
          </cell>
          <cell r="Y33" t="str">
            <v>-</v>
          </cell>
          <cell r="Z33" t="str">
            <v>-</v>
          </cell>
          <cell r="AA33" t="str">
            <v>-</v>
          </cell>
          <cell r="AB33">
            <v>1</v>
          </cell>
          <cell r="AC33" t="str">
            <v>X</v>
          </cell>
          <cell r="AD33">
            <v>2</v>
          </cell>
          <cell r="AE33" t="str">
            <v>X</v>
          </cell>
          <cell r="AF33">
            <v>1</v>
          </cell>
          <cell r="AG33" t="str">
            <v>X</v>
          </cell>
          <cell r="AH33" t="str">
            <v>-</v>
          </cell>
          <cell r="AI33" t="str">
            <v>-</v>
          </cell>
          <cell r="AJ33" t="str">
            <v>-</v>
          </cell>
          <cell r="AK33" t="str">
            <v>-</v>
          </cell>
          <cell r="AL33" t="str">
            <v>-</v>
          </cell>
          <cell r="AM33" t="str">
            <v>-</v>
          </cell>
          <cell r="AN33">
            <v>5</v>
          </cell>
          <cell r="AO33">
            <v>226</v>
          </cell>
          <cell r="AP33">
            <v>3</v>
          </cell>
          <cell r="AQ33">
            <v>47</v>
          </cell>
          <cell r="AR33">
            <v>1</v>
          </cell>
          <cell r="AS33" t="str">
            <v>X</v>
          </cell>
          <cell r="AT33" t="str">
            <v>-</v>
          </cell>
          <cell r="AU33" t="str">
            <v>-</v>
          </cell>
          <cell r="AV33" t="str">
            <v>-</v>
          </cell>
          <cell r="AW33" t="str">
            <v>-</v>
          </cell>
          <cell r="AX33" t="str">
            <v>-</v>
          </cell>
          <cell r="AY33" t="str">
            <v>-</v>
          </cell>
          <cell r="AZ33">
            <v>1</v>
          </cell>
          <cell r="BA33" t="str">
            <v>X</v>
          </cell>
          <cell r="BB33" t="str">
            <v>-</v>
          </cell>
          <cell r="BC33" t="str">
            <v>-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1338</v>
          </cell>
          <cell r="E34">
            <v>41919</v>
          </cell>
          <cell r="F34">
            <v>26</v>
          </cell>
          <cell r="G34">
            <v>1221</v>
          </cell>
          <cell r="H34">
            <v>4</v>
          </cell>
          <cell r="I34">
            <v>435</v>
          </cell>
          <cell r="J34" t="str">
            <v>-</v>
          </cell>
          <cell r="K34" t="str">
            <v>-</v>
          </cell>
          <cell r="L34">
            <v>224</v>
          </cell>
          <cell r="M34">
            <v>5042</v>
          </cell>
          <cell r="N34">
            <v>22</v>
          </cell>
          <cell r="O34">
            <v>441</v>
          </cell>
          <cell r="P34" t="str">
            <v>-</v>
          </cell>
          <cell r="Q34" t="str">
            <v>-</v>
          </cell>
          <cell r="R34">
            <v>4</v>
          </cell>
          <cell r="S34">
            <v>72</v>
          </cell>
          <cell r="T34">
            <v>27</v>
          </cell>
          <cell r="U34">
            <v>897</v>
          </cell>
          <cell r="V34">
            <v>27</v>
          </cell>
          <cell r="W34">
            <v>798</v>
          </cell>
          <cell r="X34" t="str">
            <v>-</v>
          </cell>
          <cell r="Y34" t="str">
            <v>-</v>
          </cell>
          <cell r="Z34">
            <v>25</v>
          </cell>
          <cell r="AA34">
            <v>540</v>
          </cell>
          <cell r="AB34">
            <v>7</v>
          </cell>
          <cell r="AC34">
            <v>183</v>
          </cell>
          <cell r="AD34">
            <v>139</v>
          </cell>
          <cell r="AE34">
            <v>3972</v>
          </cell>
          <cell r="AF34">
            <v>11</v>
          </cell>
          <cell r="AG34">
            <v>240</v>
          </cell>
          <cell r="AH34">
            <v>34</v>
          </cell>
          <cell r="AI34">
            <v>856</v>
          </cell>
          <cell r="AJ34">
            <v>314</v>
          </cell>
          <cell r="AK34">
            <v>8239</v>
          </cell>
          <cell r="AL34">
            <v>33</v>
          </cell>
          <cell r="AM34">
            <v>2259</v>
          </cell>
          <cell r="AN34">
            <v>40</v>
          </cell>
          <cell r="AO34">
            <v>1171</v>
          </cell>
          <cell r="AP34">
            <v>48</v>
          </cell>
          <cell r="AQ34">
            <v>2265</v>
          </cell>
          <cell r="AR34">
            <v>233</v>
          </cell>
          <cell r="AS34">
            <v>6664</v>
          </cell>
          <cell r="AT34">
            <v>106</v>
          </cell>
          <cell r="AU34">
            <v>6203</v>
          </cell>
          <cell r="AV34">
            <v>3</v>
          </cell>
          <cell r="AW34">
            <v>62</v>
          </cell>
          <cell r="AX34">
            <v>3</v>
          </cell>
          <cell r="AY34">
            <v>175</v>
          </cell>
          <cell r="AZ34">
            <v>5</v>
          </cell>
          <cell r="BA34">
            <v>97</v>
          </cell>
          <cell r="BB34">
            <v>3</v>
          </cell>
          <cell r="BC34">
            <v>87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712</v>
          </cell>
          <cell r="E35">
            <v>34762</v>
          </cell>
          <cell r="F35">
            <v>32</v>
          </cell>
          <cell r="G35">
            <v>1291</v>
          </cell>
          <cell r="H35">
            <v>1</v>
          </cell>
          <cell r="I35" t="str">
            <v>X</v>
          </cell>
          <cell r="J35" t="str">
            <v>-</v>
          </cell>
          <cell r="K35" t="str">
            <v>-</v>
          </cell>
          <cell r="L35">
            <v>74</v>
          </cell>
          <cell r="M35">
            <v>1564</v>
          </cell>
          <cell r="N35">
            <v>2</v>
          </cell>
          <cell r="O35" t="str">
            <v>X</v>
          </cell>
          <cell r="P35">
            <v>1</v>
          </cell>
          <cell r="Q35" t="str">
            <v>X</v>
          </cell>
          <cell r="R35">
            <v>5</v>
          </cell>
          <cell r="S35">
            <v>85</v>
          </cell>
          <cell r="T35">
            <v>29</v>
          </cell>
          <cell r="U35">
            <v>1351</v>
          </cell>
          <cell r="V35">
            <v>2</v>
          </cell>
          <cell r="W35" t="str">
            <v>X</v>
          </cell>
          <cell r="X35" t="str">
            <v>-</v>
          </cell>
          <cell r="Y35" t="str">
            <v>-</v>
          </cell>
          <cell r="Z35">
            <v>12</v>
          </cell>
          <cell r="AA35">
            <v>308</v>
          </cell>
          <cell r="AB35">
            <v>1</v>
          </cell>
          <cell r="AC35" t="str">
            <v>X</v>
          </cell>
          <cell r="AD35">
            <v>70</v>
          </cell>
          <cell r="AE35">
            <v>4651</v>
          </cell>
          <cell r="AF35">
            <v>22</v>
          </cell>
          <cell r="AG35">
            <v>492</v>
          </cell>
          <cell r="AH35">
            <v>28</v>
          </cell>
          <cell r="AI35">
            <v>1189</v>
          </cell>
          <cell r="AJ35">
            <v>102</v>
          </cell>
          <cell r="AK35">
            <v>4891</v>
          </cell>
          <cell r="AL35">
            <v>19</v>
          </cell>
          <cell r="AM35">
            <v>1733</v>
          </cell>
          <cell r="AN35">
            <v>10</v>
          </cell>
          <cell r="AO35">
            <v>364</v>
          </cell>
          <cell r="AP35">
            <v>34</v>
          </cell>
          <cell r="AQ35">
            <v>1693</v>
          </cell>
          <cell r="AR35">
            <v>124</v>
          </cell>
          <cell r="AS35">
            <v>5301</v>
          </cell>
          <cell r="AT35">
            <v>135</v>
          </cell>
          <cell r="AU35">
            <v>9213</v>
          </cell>
          <cell r="AV35">
            <v>3</v>
          </cell>
          <cell r="AW35">
            <v>49</v>
          </cell>
          <cell r="AX35">
            <v>3</v>
          </cell>
          <cell r="AY35">
            <v>91</v>
          </cell>
          <cell r="AZ35">
            <v>2</v>
          </cell>
          <cell r="BA35" t="str">
            <v>X</v>
          </cell>
          <cell r="BB35">
            <v>1</v>
          </cell>
          <cell r="BC35" t="str">
            <v>X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3316</v>
          </cell>
          <cell r="E36">
            <v>107815</v>
          </cell>
          <cell r="F36">
            <v>133</v>
          </cell>
          <cell r="G36">
            <v>4515</v>
          </cell>
          <cell r="H36">
            <v>7</v>
          </cell>
          <cell r="I36">
            <v>648</v>
          </cell>
          <cell r="J36" t="str">
            <v>-</v>
          </cell>
          <cell r="K36" t="str">
            <v>-</v>
          </cell>
          <cell r="L36">
            <v>563</v>
          </cell>
          <cell r="M36">
            <v>14782</v>
          </cell>
          <cell r="N36">
            <v>94</v>
          </cell>
          <cell r="O36">
            <v>2237</v>
          </cell>
          <cell r="P36">
            <v>1</v>
          </cell>
          <cell r="Q36" t="str">
            <v>X</v>
          </cell>
          <cell r="R36">
            <v>21</v>
          </cell>
          <cell r="S36">
            <v>445</v>
          </cell>
          <cell r="T36">
            <v>87</v>
          </cell>
          <cell r="U36">
            <v>3011</v>
          </cell>
          <cell r="V36">
            <v>48</v>
          </cell>
          <cell r="W36">
            <v>1324</v>
          </cell>
          <cell r="X36">
            <v>2</v>
          </cell>
          <cell r="Y36" t="str">
            <v>X</v>
          </cell>
          <cell r="Z36">
            <v>42</v>
          </cell>
          <cell r="AA36">
            <v>964</v>
          </cell>
          <cell r="AB36">
            <v>11</v>
          </cell>
          <cell r="AC36">
            <v>389</v>
          </cell>
          <cell r="AD36">
            <v>263</v>
          </cell>
          <cell r="AE36">
            <v>9417</v>
          </cell>
          <cell r="AF36">
            <v>49</v>
          </cell>
          <cell r="AG36">
            <v>1107</v>
          </cell>
          <cell r="AH36">
            <v>89</v>
          </cell>
          <cell r="AI36">
            <v>3108</v>
          </cell>
          <cell r="AJ36">
            <v>707</v>
          </cell>
          <cell r="AK36">
            <v>17968</v>
          </cell>
          <cell r="AL36">
            <v>63</v>
          </cell>
          <cell r="AM36">
            <v>4220</v>
          </cell>
          <cell r="AN36">
            <v>145</v>
          </cell>
          <cell r="AO36">
            <v>3908</v>
          </cell>
          <cell r="AP36">
            <v>130</v>
          </cell>
          <cell r="AQ36">
            <v>6131</v>
          </cell>
          <cell r="AR36">
            <v>516</v>
          </cell>
          <cell r="AS36">
            <v>15818</v>
          </cell>
          <cell r="AT36">
            <v>292</v>
          </cell>
          <cell r="AU36">
            <v>16481</v>
          </cell>
          <cell r="AV36">
            <v>8</v>
          </cell>
          <cell r="AW36">
            <v>197</v>
          </cell>
          <cell r="AX36">
            <v>17</v>
          </cell>
          <cell r="AY36">
            <v>492</v>
          </cell>
          <cell r="AZ36">
            <v>22</v>
          </cell>
          <cell r="BA36">
            <v>466</v>
          </cell>
          <cell r="BB36">
            <v>6</v>
          </cell>
          <cell r="BC36">
            <v>121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36</v>
          </cell>
          <cell r="E37">
            <v>762</v>
          </cell>
          <cell r="F37">
            <v>2</v>
          </cell>
          <cell r="G37" t="str">
            <v>X</v>
          </cell>
          <cell r="H37" t="str">
            <v>-</v>
          </cell>
          <cell r="I37" t="str">
            <v>-</v>
          </cell>
          <cell r="J37" t="str">
            <v>-</v>
          </cell>
          <cell r="K37" t="str">
            <v>-</v>
          </cell>
          <cell r="L37">
            <v>2</v>
          </cell>
          <cell r="M37" t="str">
            <v>X</v>
          </cell>
          <cell r="N37">
            <v>8</v>
          </cell>
          <cell r="O37">
            <v>123</v>
          </cell>
          <cell r="P37" t="str">
            <v>-</v>
          </cell>
          <cell r="Q37" t="str">
            <v>-</v>
          </cell>
          <cell r="R37" t="str">
            <v>-</v>
          </cell>
          <cell r="S37" t="str">
            <v>-</v>
          </cell>
          <cell r="T37">
            <v>2</v>
          </cell>
          <cell r="U37" t="str">
            <v>X</v>
          </cell>
          <cell r="V37">
            <v>13</v>
          </cell>
          <cell r="W37">
            <v>318</v>
          </cell>
          <cell r="X37" t="str">
            <v>-</v>
          </cell>
          <cell r="Y37" t="str">
            <v>-</v>
          </cell>
          <cell r="Z37" t="str">
            <v>-</v>
          </cell>
          <cell r="AA37" t="str">
            <v>-</v>
          </cell>
          <cell r="AB37" t="str">
            <v>-</v>
          </cell>
          <cell r="AC37" t="str">
            <v>-</v>
          </cell>
          <cell r="AD37">
            <v>1</v>
          </cell>
          <cell r="AE37" t="str">
            <v>X</v>
          </cell>
          <cell r="AF37" t="str">
            <v>-</v>
          </cell>
          <cell r="AG37" t="str">
            <v>-</v>
          </cell>
          <cell r="AH37" t="str">
            <v>-</v>
          </cell>
          <cell r="AI37" t="str">
            <v>-</v>
          </cell>
          <cell r="AJ37" t="str">
            <v>-</v>
          </cell>
          <cell r="AK37" t="str">
            <v>-</v>
          </cell>
          <cell r="AL37" t="str">
            <v>-</v>
          </cell>
          <cell r="AM37" t="str">
            <v>-</v>
          </cell>
          <cell r="AN37">
            <v>7</v>
          </cell>
          <cell r="AO37">
            <v>142</v>
          </cell>
          <cell r="AP37" t="str">
            <v>-</v>
          </cell>
          <cell r="AQ37" t="str">
            <v>-</v>
          </cell>
          <cell r="AR37" t="str">
            <v>-</v>
          </cell>
          <cell r="AS37" t="str">
            <v>-</v>
          </cell>
          <cell r="AT37" t="str">
            <v>-</v>
          </cell>
          <cell r="AU37" t="str">
            <v>-</v>
          </cell>
          <cell r="AV37" t="str">
            <v>-</v>
          </cell>
          <cell r="AW37" t="str">
            <v>-</v>
          </cell>
          <cell r="AX37" t="str">
            <v>-</v>
          </cell>
          <cell r="AY37" t="str">
            <v>-</v>
          </cell>
          <cell r="AZ37">
            <v>1</v>
          </cell>
          <cell r="BA37" t="str">
            <v>X</v>
          </cell>
          <cell r="BB37" t="str">
            <v>-</v>
          </cell>
          <cell r="BC37" t="str">
            <v>-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142</v>
          </cell>
          <cell r="E38">
            <v>4055</v>
          </cell>
          <cell r="F38">
            <v>18</v>
          </cell>
          <cell r="G38">
            <v>356</v>
          </cell>
          <cell r="H38">
            <v>1</v>
          </cell>
          <cell r="I38" t="str">
            <v>X</v>
          </cell>
          <cell r="J38" t="str">
            <v>-</v>
          </cell>
          <cell r="K38" t="str">
            <v>-</v>
          </cell>
          <cell r="L38">
            <v>10</v>
          </cell>
          <cell r="M38">
            <v>489</v>
          </cell>
          <cell r="N38">
            <v>18</v>
          </cell>
          <cell r="O38">
            <v>592</v>
          </cell>
          <cell r="P38" t="str">
            <v>-</v>
          </cell>
          <cell r="Q38" t="str">
            <v>-</v>
          </cell>
          <cell r="R38">
            <v>1</v>
          </cell>
          <cell r="S38" t="str">
            <v>X</v>
          </cell>
          <cell r="T38">
            <v>1</v>
          </cell>
          <cell r="U38" t="str">
            <v>X</v>
          </cell>
          <cell r="V38">
            <v>2</v>
          </cell>
          <cell r="W38" t="str">
            <v>X</v>
          </cell>
          <cell r="X38">
            <v>1</v>
          </cell>
          <cell r="Y38" t="str">
            <v>X</v>
          </cell>
          <cell r="Z38">
            <v>2</v>
          </cell>
          <cell r="AA38" t="str">
            <v>X</v>
          </cell>
          <cell r="AB38">
            <v>2</v>
          </cell>
          <cell r="AC38" t="str">
            <v>X</v>
          </cell>
          <cell r="AD38">
            <v>6</v>
          </cell>
          <cell r="AE38">
            <v>164</v>
          </cell>
          <cell r="AF38">
            <v>6</v>
          </cell>
          <cell r="AG38">
            <v>105</v>
          </cell>
          <cell r="AH38">
            <v>1</v>
          </cell>
          <cell r="AI38" t="str">
            <v>X</v>
          </cell>
          <cell r="AJ38">
            <v>10</v>
          </cell>
          <cell r="AK38">
            <v>177</v>
          </cell>
          <cell r="AL38">
            <v>3</v>
          </cell>
          <cell r="AM38">
            <v>31</v>
          </cell>
          <cell r="AN38">
            <v>22</v>
          </cell>
          <cell r="AO38">
            <v>822</v>
          </cell>
          <cell r="AP38">
            <v>8</v>
          </cell>
          <cell r="AQ38">
            <v>330</v>
          </cell>
          <cell r="AR38">
            <v>14</v>
          </cell>
          <cell r="AS38">
            <v>407</v>
          </cell>
          <cell r="AT38">
            <v>8</v>
          </cell>
          <cell r="AU38">
            <v>165</v>
          </cell>
          <cell r="AV38">
            <v>1</v>
          </cell>
          <cell r="AW38" t="str">
            <v>X</v>
          </cell>
          <cell r="AX38">
            <v>2</v>
          </cell>
          <cell r="AY38" t="str">
            <v>X</v>
          </cell>
          <cell r="AZ38">
            <v>4</v>
          </cell>
          <cell r="BA38">
            <v>98</v>
          </cell>
          <cell r="BB38">
            <v>1</v>
          </cell>
          <cell r="BC38" t="str">
            <v>X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436</v>
          </cell>
          <cell r="E39">
            <v>11620</v>
          </cell>
          <cell r="F39">
            <v>24</v>
          </cell>
          <cell r="G39">
            <v>651</v>
          </cell>
          <cell r="H39" t="str">
            <v>-</v>
          </cell>
          <cell r="I39" t="str">
            <v>-</v>
          </cell>
          <cell r="J39" t="str">
            <v>-</v>
          </cell>
          <cell r="K39" t="str">
            <v>-</v>
          </cell>
          <cell r="L39">
            <v>214</v>
          </cell>
          <cell r="M39">
            <v>6948</v>
          </cell>
          <cell r="N39">
            <v>37</v>
          </cell>
          <cell r="O39">
            <v>703</v>
          </cell>
          <cell r="P39" t="str">
            <v>-</v>
          </cell>
          <cell r="Q39" t="str">
            <v>-</v>
          </cell>
          <cell r="R39">
            <v>9</v>
          </cell>
          <cell r="S39">
            <v>224</v>
          </cell>
          <cell r="T39">
            <v>9</v>
          </cell>
          <cell r="U39">
            <v>120</v>
          </cell>
          <cell r="V39">
            <v>1</v>
          </cell>
          <cell r="W39" t="str">
            <v>X</v>
          </cell>
          <cell r="X39" t="str">
            <v>-</v>
          </cell>
          <cell r="Y39" t="str">
            <v>-</v>
          </cell>
          <cell r="Z39">
            <v>2</v>
          </cell>
          <cell r="AA39" t="str">
            <v>X</v>
          </cell>
          <cell r="AB39" t="str">
            <v>-</v>
          </cell>
          <cell r="AC39" t="str">
            <v>-</v>
          </cell>
          <cell r="AD39">
            <v>9</v>
          </cell>
          <cell r="AE39">
            <v>164</v>
          </cell>
          <cell r="AF39">
            <v>1</v>
          </cell>
          <cell r="AG39" t="str">
            <v>X</v>
          </cell>
          <cell r="AH39">
            <v>8</v>
          </cell>
          <cell r="AI39">
            <v>208</v>
          </cell>
          <cell r="AJ39">
            <v>61</v>
          </cell>
          <cell r="AK39">
            <v>1089</v>
          </cell>
          <cell r="AL39">
            <v>2</v>
          </cell>
          <cell r="AM39" t="str">
            <v>X</v>
          </cell>
          <cell r="AN39">
            <v>10</v>
          </cell>
          <cell r="AO39">
            <v>163</v>
          </cell>
          <cell r="AP39">
            <v>11</v>
          </cell>
          <cell r="AQ39">
            <v>293</v>
          </cell>
          <cell r="AR39">
            <v>26</v>
          </cell>
          <cell r="AS39">
            <v>643</v>
          </cell>
          <cell r="AT39">
            <v>7</v>
          </cell>
          <cell r="AU39">
            <v>213</v>
          </cell>
          <cell r="AV39">
            <v>1</v>
          </cell>
          <cell r="AW39" t="str">
            <v>X</v>
          </cell>
          <cell r="AX39">
            <v>2</v>
          </cell>
          <cell r="AY39" t="str">
            <v>X</v>
          </cell>
          <cell r="AZ39">
            <v>2</v>
          </cell>
          <cell r="BA39" t="str">
            <v>X</v>
          </cell>
          <cell r="BB39" t="str">
            <v>-</v>
          </cell>
          <cell r="BC39" t="str">
            <v>-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10</v>
          </cell>
          <cell r="E40">
            <v>312</v>
          </cell>
          <cell r="F40" t="str">
            <v>-</v>
          </cell>
          <cell r="G40" t="str">
            <v>-</v>
          </cell>
          <cell r="H40" t="str">
            <v>-</v>
          </cell>
          <cell r="I40" t="str">
            <v>-</v>
          </cell>
          <cell r="J40" t="str">
            <v>-</v>
          </cell>
          <cell r="K40" t="str">
            <v>-</v>
          </cell>
          <cell r="L40">
            <v>2</v>
          </cell>
          <cell r="M40" t="str">
            <v>X</v>
          </cell>
          <cell r="N40">
            <v>2</v>
          </cell>
          <cell r="O40" t="str">
            <v>X</v>
          </cell>
          <cell r="P40" t="str">
            <v>-</v>
          </cell>
          <cell r="Q40" t="str">
            <v>-</v>
          </cell>
          <cell r="R40" t="str">
            <v>-</v>
          </cell>
          <cell r="S40" t="str">
            <v>-</v>
          </cell>
          <cell r="T40" t="str">
            <v>-</v>
          </cell>
          <cell r="U40" t="str">
            <v>-</v>
          </cell>
          <cell r="V40">
            <v>2</v>
          </cell>
          <cell r="W40" t="str">
            <v>X</v>
          </cell>
          <cell r="X40" t="str">
            <v>-</v>
          </cell>
          <cell r="Y40" t="str">
            <v>-</v>
          </cell>
          <cell r="Z40" t="str">
            <v>-</v>
          </cell>
          <cell r="AA40" t="str">
            <v>-</v>
          </cell>
          <cell r="AB40" t="str">
            <v>-</v>
          </cell>
          <cell r="AC40" t="str">
            <v>-</v>
          </cell>
          <cell r="AD40" t="str">
            <v>-</v>
          </cell>
          <cell r="AE40" t="str">
            <v>-</v>
          </cell>
          <cell r="AF40" t="str">
            <v>-</v>
          </cell>
          <cell r="AG40" t="str">
            <v>-</v>
          </cell>
          <cell r="AH40" t="str">
            <v>-</v>
          </cell>
          <cell r="AI40" t="str">
            <v>-</v>
          </cell>
          <cell r="AJ40" t="str">
            <v>-</v>
          </cell>
          <cell r="AK40" t="str">
            <v>-</v>
          </cell>
          <cell r="AL40" t="str">
            <v>-</v>
          </cell>
          <cell r="AM40" t="str">
            <v>-</v>
          </cell>
          <cell r="AN40">
            <v>1</v>
          </cell>
          <cell r="AO40" t="str">
            <v>X</v>
          </cell>
          <cell r="AP40">
            <v>1</v>
          </cell>
          <cell r="AQ40" t="str">
            <v>X</v>
          </cell>
          <cell r="AR40" t="str">
            <v>-</v>
          </cell>
          <cell r="AS40" t="str">
            <v>-</v>
          </cell>
          <cell r="AT40">
            <v>1</v>
          </cell>
          <cell r="AU40" t="str">
            <v>X</v>
          </cell>
          <cell r="AV40" t="str">
            <v>-</v>
          </cell>
          <cell r="AW40" t="str">
            <v>-</v>
          </cell>
          <cell r="AX40" t="str">
            <v>-</v>
          </cell>
          <cell r="AY40" t="str">
            <v>-</v>
          </cell>
          <cell r="AZ40">
            <v>1</v>
          </cell>
          <cell r="BA40" t="str">
            <v>X</v>
          </cell>
          <cell r="BB40" t="str">
            <v>-</v>
          </cell>
          <cell r="BC40" t="str">
            <v>-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567</v>
          </cell>
          <cell r="E41">
            <v>12291</v>
          </cell>
          <cell r="F41">
            <v>21</v>
          </cell>
          <cell r="G41">
            <v>561</v>
          </cell>
          <cell r="H41" t="str">
            <v>-</v>
          </cell>
          <cell r="I41" t="str">
            <v>-</v>
          </cell>
          <cell r="J41" t="str">
            <v>-</v>
          </cell>
          <cell r="K41" t="str">
            <v>-</v>
          </cell>
          <cell r="L41">
            <v>30</v>
          </cell>
          <cell r="M41">
            <v>634</v>
          </cell>
          <cell r="N41">
            <v>5</v>
          </cell>
          <cell r="O41">
            <v>154</v>
          </cell>
          <cell r="P41" t="str">
            <v>-</v>
          </cell>
          <cell r="Q41" t="str">
            <v>-</v>
          </cell>
          <cell r="R41">
            <v>2</v>
          </cell>
          <cell r="S41" t="str">
            <v>X</v>
          </cell>
          <cell r="T41">
            <v>11</v>
          </cell>
          <cell r="U41">
            <v>407</v>
          </cell>
          <cell r="V41">
            <v>2</v>
          </cell>
          <cell r="W41" t="str">
            <v>X</v>
          </cell>
          <cell r="X41">
            <v>1</v>
          </cell>
          <cell r="Y41" t="str">
            <v>X</v>
          </cell>
          <cell r="Z41">
            <v>2</v>
          </cell>
          <cell r="AA41" t="str">
            <v>X</v>
          </cell>
          <cell r="AB41" t="str">
            <v>-</v>
          </cell>
          <cell r="AC41" t="str">
            <v>-</v>
          </cell>
          <cell r="AD41">
            <v>28</v>
          </cell>
          <cell r="AE41">
            <v>519</v>
          </cell>
          <cell r="AF41">
            <v>7</v>
          </cell>
          <cell r="AG41">
            <v>179</v>
          </cell>
          <cell r="AH41">
            <v>13</v>
          </cell>
          <cell r="AI41">
            <v>212</v>
          </cell>
          <cell r="AJ41">
            <v>218</v>
          </cell>
          <cell r="AK41">
            <v>3927</v>
          </cell>
          <cell r="AL41">
            <v>6</v>
          </cell>
          <cell r="AM41">
            <v>243</v>
          </cell>
          <cell r="AN41">
            <v>53</v>
          </cell>
          <cell r="AO41">
            <v>928</v>
          </cell>
          <cell r="AP41">
            <v>22</v>
          </cell>
          <cell r="AQ41">
            <v>1371</v>
          </cell>
          <cell r="AR41">
            <v>112</v>
          </cell>
          <cell r="AS41">
            <v>2041</v>
          </cell>
          <cell r="AT41">
            <v>21</v>
          </cell>
          <cell r="AU41">
            <v>783</v>
          </cell>
          <cell r="AV41">
            <v>1</v>
          </cell>
          <cell r="AW41" t="str">
            <v>X</v>
          </cell>
          <cell r="AX41">
            <v>6</v>
          </cell>
          <cell r="AY41">
            <v>109</v>
          </cell>
          <cell r="AZ41">
            <v>4</v>
          </cell>
          <cell r="BA41">
            <v>79</v>
          </cell>
          <cell r="BB41">
            <v>2</v>
          </cell>
          <cell r="BC41" t="str">
            <v>X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29</v>
          </cell>
          <cell r="E42">
            <v>904</v>
          </cell>
          <cell r="F42">
            <v>11</v>
          </cell>
          <cell r="G42">
            <v>287</v>
          </cell>
          <cell r="H42" t="str">
            <v>-</v>
          </cell>
          <cell r="I42" t="str">
            <v>-</v>
          </cell>
          <cell r="J42" t="str">
            <v>-</v>
          </cell>
          <cell r="K42" t="str">
            <v>-</v>
          </cell>
          <cell r="L42" t="str">
            <v>-</v>
          </cell>
          <cell r="M42" t="str">
            <v>-</v>
          </cell>
          <cell r="N42">
            <v>3</v>
          </cell>
          <cell r="O42">
            <v>173</v>
          </cell>
          <cell r="P42" t="str">
            <v>-</v>
          </cell>
          <cell r="Q42" t="str">
            <v>-</v>
          </cell>
          <cell r="R42" t="str">
            <v>-</v>
          </cell>
          <cell r="S42" t="str">
            <v>-</v>
          </cell>
          <cell r="T42">
            <v>2</v>
          </cell>
          <cell r="U42" t="str">
            <v>X</v>
          </cell>
          <cell r="V42" t="str">
            <v>-</v>
          </cell>
          <cell r="W42" t="str">
            <v>-</v>
          </cell>
          <cell r="X42" t="str">
            <v>-</v>
          </cell>
          <cell r="Y42" t="str">
            <v>-</v>
          </cell>
          <cell r="Z42" t="str">
            <v>-</v>
          </cell>
          <cell r="AA42" t="str">
            <v>-</v>
          </cell>
          <cell r="AB42">
            <v>1</v>
          </cell>
          <cell r="AC42" t="str">
            <v>X</v>
          </cell>
          <cell r="AD42">
            <v>2</v>
          </cell>
          <cell r="AE42" t="str">
            <v>X</v>
          </cell>
          <cell r="AF42">
            <v>1</v>
          </cell>
          <cell r="AG42" t="str">
            <v>X</v>
          </cell>
          <cell r="AH42" t="str">
            <v>-</v>
          </cell>
          <cell r="AI42" t="str">
            <v>-</v>
          </cell>
          <cell r="AJ42" t="str">
            <v>-</v>
          </cell>
          <cell r="AK42" t="str">
            <v>-</v>
          </cell>
          <cell r="AL42" t="str">
            <v>-</v>
          </cell>
          <cell r="AM42" t="str">
            <v>-</v>
          </cell>
          <cell r="AN42">
            <v>5</v>
          </cell>
          <cell r="AO42">
            <v>191</v>
          </cell>
          <cell r="AP42">
            <v>3</v>
          </cell>
          <cell r="AQ42">
            <v>54</v>
          </cell>
          <cell r="AR42">
            <v>1</v>
          </cell>
          <cell r="AS42" t="str">
            <v>X</v>
          </cell>
          <cell r="AT42" t="str">
            <v>-</v>
          </cell>
          <cell r="AU42" t="str">
            <v>-</v>
          </cell>
          <cell r="AV42" t="str">
            <v>-</v>
          </cell>
          <cell r="AW42" t="str">
            <v>-</v>
          </cell>
          <cell r="AX42" t="str">
            <v>-</v>
          </cell>
          <cell r="AY42" t="str">
            <v>-</v>
          </cell>
          <cell r="AZ42" t="str">
            <v>-</v>
          </cell>
          <cell r="BA42" t="str">
            <v>-</v>
          </cell>
          <cell r="BB42" t="str">
            <v>-</v>
          </cell>
          <cell r="BC42" t="str">
            <v>-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1353</v>
          </cell>
          <cell r="E43">
            <v>41369</v>
          </cell>
          <cell r="F43">
            <v>26</v>
          </cell>
          <cell r="G43">
            <v>1233</v>
          </cell>
          <cell r="H43">
            <v>4</v>
          </cell>
          <cell r="I43">
            <v>433</v>
          </cell>
          <cell r="J43" t="str">
            <v>-</v>
          </cell>
          <cell r="K43" t="str">
            <v>-</v>
          </cell>
          <cell r="L43">
            <v>232</v>
          </cell>
          <cell r="M43">
            <v>4913</v>
          </cell>
          <cell r="N43">
            <v>20</v>
          </cell>
          <cell r="O43">
            <v>446</v>
          </cell>
          <cell r="P43" t="str">
            <v>-</v>
          </cell>
          <cell r="Q43" t="str">
            <v>-</v>
          </cell>
          <cell r="R43">
            <v>4</v>
          </cell>
          <cell r="S43">
            <v>81</v>
          </cell>
          <cell r="T43">
            <v>32</v>
          </cell>
          <cell r="U43">
            <v>1008</v>
          </cell>
          <cell r="V43">
            <v>27</v>
          </cell>
          <cell r="W43">
            <v>836</v>
          </cell>
          <cell r="X43" t="str">
            <v>-</v>
          </cell>
          <cell r="Y43" t="str">
            <v>-</v>
          </cell>
          <cell r="Z43">
            <v>23</v>
          </cell>
          <cell r="AA43">
            <v>532</v>
          </cell>
          <cell r="AB43">
            <v>7</v>
          </cell>
          <cell r="AC43">
            <v>202</v>
          </cell>
          <cell r="AD43">
            <v>141</v>
          </cell>
          <cell r="AE43">
            <v>3752</v>
          </cell>
          <cell r="AF43">
            <v>11</v>
          </cell>
          <cell r="AG43">
            <v>268</v>
          </cell>
          <cell r="AH43">
            <v>35</v>
          </cell>
          <cell r="AI43">
            <v>941</v>
          </cell>
          <cell r="AJ43">
            <v>313</v>
          </cell>
          <cell r="AK43">
            <v>7975</v>
          </cell>
          <cell r="AL43">
            <v>31</v>
          </cell>
          <cell r="AM43">
            <v>2153</v>
          </cell>
          <cell r="AN43">
            <v>36</v>
          </cell>
          <cell r="AO43">
            <v>1040</v>
          </cell>
          <cell r="AP43">
            <v>49</v>
          </cell>
          <cell r="AQ43">
            <v>2218</v>
          </cell>
          <cell r="AR43">
            <v>234</v>
          </cell>
          <cell r="AS43">
            <v>6618</v>
          </cell>
          <cell r="AT43">
            <v>111</v>
          </cell>
          <cell r="AU43">
            <v>6237</v>
          </cell>
          <cell r="AV43">
            <v>3</v>
          </cell>
          <cell r="AW43" t="str">
            <v>X</v>
          </cell>
          <cell r="AX43">
            <v>4</v>
          </cell>
          <cell r="AY43">
            <v>211</v>
          </cell>
          <cell r="AZ43">
            <v>8</v>
          </cell>
          <cell r="BA43">
            <v>155</v>
          </cell>
          <cell r="BB43">
            <v>2</v>
          </cell>
          <cell r="BC43" t="str">
            <v>X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743</v>
          </cell>
          <cell r="E44">
            <v>36502</v>
          </cell>
          <cell r="F44">
            <v>31</v>
          </cell>
          <cell r="G44">
            <v>1383</v>
          </cell>
          <cell r="H44">
            <v>2</v>
          </cell>
          <cell r="I44" t="str">
            <v>X</v>
          </cell>
          <cell r="J44" t="str">
            <v>-</v>
          </cell>
          <cell r="K44" t="str">
            <v>-</v>
          </cell>
          <cell r="L44">
            <v>73</v>
          </cell>
          <cell r="M44">
            <v>1626</v>
          </cell>
          <cell r="N44">
            <v>1</v>
          </cell>
          <cell r="O44" t="str">
            <v>X</v>
          </cell>
          <cell r="P44">
            <v>1</v>
          </cell>
          <cell r="Q44" t="str">
            <v>X</v>
          </cell>
          <cell r="R44">
            <v>5</v>
          </cell>
          <cell r="S44">
            <v>97</v>
          </cell>
          <cell r="T44">
            <v>30</v>
          </cell>
          <cell r="U44">
            <v>1320</v>
          </cell>
          <cell r="V44">
            <v>1</v>
          </cell>
          <cell r="W44" t="str">
            <v>X</v>
          </cell>
          <cell r="X44" t="str">
            <v>-</v>
          </cell>
          <cell r="Y44" t="str">
            <v>-</v>
          </cell>
          <cell r="Z44">
            <v>13</v>
          </cell>
          <cell r="AA44">
            <v>331</v>
          </cell>
          <cell r="AB44">
            <v>1</v>
          </cell>
          <cell r="AC44" t="str">
            <v>X</v>
          </cell>
          <cell r="AD44">
            <v>76</v>
          </cell>
          <cell r="AE44">
            <v>4782</v>
          </cell>
          <cell r="AF44">
            <v>23</v>
          </cell>
          <cell r="AG44">
            <v>496</v>
          </cell>
          <cell r="AH44">
            <v>32</v>
          </cell>
          <cell r="AI44">
            <v>1736</v>
          </cell>
          <cell r="AJ44">
            <v>105</v>
          </cell>
          <cell r="AK44">
            <v>4800</v>
          </cell>
          <cell r="AL44">
            <v>21</v>
          </cell>
          <cell r="AM44">
            <v>1768</v>
          </cell>
          <cell r="AN44">
            <v>11</v>
          </cell>
          <cell r="AO44">
            <v>611</v>
          </cell>
          <cell r="AP44">
            <v>36</v>
          </cell>
          <cell r="AQ44">
            <v>1855</v>
          </cell>
          <cell r="AR44">
            <v>129</v>
          </cell>
          <cell r="AS44">
            <v>6095</v>
          </cell>
          <cell r="AT44">
            <v>144</v>
          </cell>
          <cell r="AU44">
            <v>9031</v>
          </cell>
          <cell r="AV44">
            <v>2</v>
          </cell>
          <cell r="AW44" t="str">
            <v>X</v>
          </cell>
          <cell r="AX44">
            <v>3</v>
          </cell>
          <cell r="AY44">
            <v>96</v>
          </cell>
          <cell r="AZ44">
            <v>2</v>
          </cell>
          <cell r="BA44" t="str">
            <v>X</v>
          </cell>
          <cell r="BB44">
            <v>1</v>
          </cell>
          <cell r="BC44" t="str">
            <v>X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3264</v>
          </cell>
          <cell r="E45">
            <v>103209</v>
          </cell>
          <cell r="F45">
            <v>135</v>
          </cell>
          <cell r="G45">
            <v>4539</v>
          </cell>
          <cell r="H45">
            <v>7</v>
          </cell>
          <cell r="I45">
            <v>645</v>
          </cell>
          <cell r="J45" t="str">
            <v>-</v>
          </cell>
          <cell r="K45" t="str">
            <v>-</v>
          </cell>
          <cell r="L45">
            <v>537</v>
          </cell>
          <cell r="M45">
            <v>13854</v>
          </cell>
          <cell r="N45">
            <v>96</v>
          </cell>
          <cell r="O45">
            <v>2308</v>
          </cell>
          <cell r="P45">
            <v>2</v>
          </cell>
          <cell r="Q45" t="str">
            <v>X</v>
          </cell>
          <cell r="R45">
            <v>21</v>
          </cell>
          <cell r="S45">
            <v>443</v>
          </cell>
          <cell r="T45">
            <v>83</v>
          </cell>
          <cell r="U45">
            <v>2900</v>
          </cell>
          <cell r="V45">
            <v>51</v>
          </cell>
          <cell r="W45">
            <v>1331</v>
          </cell>
          <cell r="X45">
            <v>1</v>
          </cell>
          <cell r="Y45" t="str">
            <v>X</v>
          </cell>
          <cell r="Z45">
            <v>42</v>
          </cell>
          <cell r="AA45">
            <v>968</v>
          </cell>
          <cell r="AB45">
            <v>11</v>
          </cell>
          <cell r="AC45">
            <v>432</v>
          </cell>
          <cell r="AD45">
            <v>259</v>
          </cell>
          <cell r="AE45">
            <v>9339</v>
          </cell>
          <cell r="AF45">
            <v>49</v>
          </cell>
          <cell r="AG45">
            <v>1112</v>
          </cell>
          <cell r="AH45">
            <v>84</v>
          </cell>
          <cell r="AI45">
            <v>3017</v>
          </cell>
          <cell r="AJ45">
            <v>708</v>
          </cell>
          <cell r="AK45">
            <v>17661</v>
          </cell>
          <cell r="AL45">
            <v>56</v>
          </cell>
          <cell r="AM45">
            <v>3480</v>
          </cell>
          <cell r="AN45">
            <v>154</v>
          </cell>
          <cell r="AO45">
            <v>4551</v>
          </cell>
          <cell r="AP45">
            <v>127</v>
          </cell>
          <cell r="AQ45">
            <v>4899</v>
          </cell>
          <cell r="AR45">
            <v>503</v>
          </cell>
          <cell r="AS45">
            <v>15380</v>
          </cell>
          <cell r="AT45">
            <v>277</v>
          </cell>
          <cell r="AU45">
            <v>14940</v>
          </cell>
          <cell r="AV45">
            <v>9</v>
          </cell>
          <cell r="AW45">
            <v>229</v>
          </cell>
          <cell r="AX45">
            <v>17</v>
          </cell>
          <cell r="AY45">
            <v>458</v>
          </cell>
          <cell r="AZ45">
            <v>28</v>
          </cell>
          <cell r="BA45">
            <v>533</v>
          </cell>
          <cell r="BB45">
            <v>7</v>
          </cell>
          <cell r="BC45">
            <v>136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33</v>
          </cell>
          <cell r="E46">
            <v>672</v>
          </cell>
          <cell r="F46">
            <v>2</v>
          </cell>
          <cell r="G46" t="str">
            <v>X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>
            <v>2</v>
          </cell>
          <cell r="M46" t="str">
            <v>X</v>
          </cell>
          <cell r="N46">
            <v>6</v>
          </cell>
          <cell r="O46">
            <v>110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  <cell r="T46">
            <v>2</v>
          </cell>
          <cell r="U46" t="str">
            <v>X</v>
          </cell>
          <cell r="V46">
            <v>11</v>
          </cell>
          <cell r="W46">
            <v>257</v>
          </cell>
          <cell r="X46" t="str">
            <v>-</v>
          </cell>
          <cell r="Y46" t="str">
            <v>-</v>
          </cell>
          <cell r="Z46" t="str">
            <v>-</v>
          </cell>
          <cell r="AA46" t="str">
            <v>-</v>
          </cell>
          <cell r="AB46" t="str">
            <v>-</v>
          </cell>
          <cell r="AC46" t="str">
            <v>-</v>
          </cell>
          <cell r="AD46">
            <v>1</v>
          </cell>
          <cell r="AE46" t="str">
            <v>X</v>
          </cell>
          <cell r="AF46" t="str">
            <v>-</v>
          </cell>
          <cell r="AG46" t="str">
            <v>-</v>
          </cell>
          <cell r="AH46" t="str">
            <v>-</v>
          </cell>
          <cell r="AI46" t="str">
            <v>-</v>
          </cell>
          <cell r="AJ46">
            <v>1</v>
          </cell>
          <cell r="AK46" t="str">
            <v>X</v>
          </cell>
          <cell r="AL46" t="str">
            <v>-</v>
          </cell>
          <cell r="AM46" t="str">
            <v>-</v>
          </cell>
          <cell r="AN46">
            <v>6</v>
          </cell>
          <cell r="AO46">
            <v>104</v>
          </cell>
          <cell r="AP46" t="str">
            <v>-</v>
          </cell>
          <cell r="AQ46" t="str">
            <v>-</v>
          </cell>
          <cell r="AR46" t="str">
            <v>-</v>
          </cell>
          <cell r="AS46" t="str">
            <v>-</v>
          </cell>
          <cell r="AT46" t="str">
            <v>-</v>
          </cell>
          <cell r="AU46" t="str">
            <v>-</v>
          </cell>
          <cell r="AV46" t="str">
            <v>-</v>
          </cell>
          <cell r="AW46" t="str">
            <v>-</v>
          </cell>
          <cell r="AX46" t="str">
            <v>-</v>
          </cell>
          <cell r="AY46" t="str">
            <v>-</v>
          </cell>
          <cell r="AZ46">
            <v>2</v>
          </cell>
          <cell r="BA46" t="str">
            <v>X</v>
          </cell>
          <cell r="BB46" t="str">
            <v>-</v>
          </cell>
          <cell r="BC46" t="str">
            <v>-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150</v>
          </cell>
          <cell r="E47">
            <v>4371</v>
          </cell>
          <cell r="F47">
            <v>21</v>
          </cell>
          <cell r="G47">
            <v>550</v>
          </cell>
          <cell r="H47">
            <v>1</v>
          </cell>
          <cell r="I47" t="str">
            <v>X</v>
          </cell>
          <cell r="J47" t="str">
            <v>-</v>
          </cell>
          <cell r="K47" t="str">
            <v>-</v>
          </cell>
          <cell r="L47">
            <v>8</v>
          </cell>
          <cell r="M47">
            <v>450</v>
          </cell>
          <cell r="N47">
            <v>19</v>
          </cell>
          <cell r="O47">
            <v>600</v>
          </cell>
          <cell r="P47" t="str">
            <v>-</v>
          </cell>
          <cell r="Q47" t="str">
            <v>-</v>
          </cell>
          <cell r="R47">
            <v>1</v>
          </cell>
          <cell r="S47" t="str">
            <v>X</v>
          </cell>
          <cell r="T47">
            <v>1</v>
          </cell>
          <cell r="U47" t="str">
            <v>X</v>
          </cell>
          <cell r="V47">
            <v>3</v>
          </cell>
          <cell r="W47">
            <v>67</v>
          </cell>
          <cell r="X47">
            <v>1</v>
          </cell>
          <cell r="Y47" t="str">
            <v>X</v>
          </cell>
          <cell r="Z47">
            <v>2</v>
          </cell>
          <cell r="AA47" t="str">
            <v>X</v>
          </cell>
          <cell r="AB47">
            <v>3</v>
          </cell>
          <cell r="AC47">
            <v>86</v>
          </cell>
          <cell r="AD47">
            <v>6</v>
          </cell>
          <cell r="AE47">
            <v>156</v>
          </cell>
          <cell r="AF47">
            <v>5</v>
          </cell>
          <cell r="AG47">
            <v>71</v>
          </cell>
          <cell r="AH47">
            <v>1</v>
          </cell>
          <cell r="AI47" t="str">
            <v>X</v>
          </cell>
          <cell r="AJ47">
            <v>11</v>
          </cell>
          <cell r="AK47">
            <v>246</v>
          </cell>
          <cell r="AL47">
            <v>3</v>
          </cell>
          <cell r="AM47">
            <v>35</v>
          </cell>
          <cell r="AN47">
            <v>24</v>
          </cell>
          <cell r="AO47">
            <v>928</v>
          </cell>
          <cell r="AP47">
            <v>8</v>
          </cell>
          <cell r="AQ47">
            <v>323</v>
          </cell>
          <cell r="AR47">
            <v>15</v>
          </cell>
          <cell r="AS47">
            <v>377</v>
          </cell>
          <cell r="AT47">
            <v>9</v>
          </cell>
          <cell r="AU47">
            <v>190</v>
          </cell>
          <cell r="AV47">
            <v>1</v>
          </cell>
          <cell r="AW47" t="str">
            <v>X</v>
          </cell>
          <cell r="AX47">
            <v>2</v>
          </cell>
          <cell r="AY47" t="str">
            <v>X</v>
          </cell>
          <cell r="AZ47">
            <v>4</v>
          </cell>
          <cell r="BA47">
            <v>86</v>
          </cell>
          <cell r="BB47">
            <v>1</v>
          </cell>
          <cell r="BC47" t="str">
            <v>X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428</v>
          </cell>
          <cell r="E48">
            <v>11014</v>
          </cell>
          <cell r="F48">
            <v>24</v>
          </cell>
          <cell r="G48">
            <v>543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>
            <v>207</v>
          </cell>
          <cell r="M48">
            <v>6525</v>
          </cell>
          <cell r="N48">
            <v>38</v>
          </cell>
          <cell r="O48">
            <v>750</v>
          </cell>
          <cell r="P48">
            <v>1</v>
          </cell>
          <cell r="Q48" t="str">
            <v>X</v>
          </cell>
          <cell r="R48">
            <v>9</v>
          </cell>
          <cell r="S48">
            <v>245</v>
          </cell>
          <cell r="T48">
            <v>7</v>
          </cell>
          <cell r="U48">
            <v>85</v>
          </cell>
          <cell r="V48">
            <v>1</v>
          </cell>
          <cell r="W48" t="str">
            <v>X</v>
          </cell>
          <cell r="X48" t="str">
            <v>-</v>
          </cell>
          <cell r="Y48" t="str">
            <v>-</v>
          </cell>
          <cell r="Z48">
            <v>2</v>
          </cell>
          <cell r="AA48" t="str">
            <v>X</v>
          </cell>
          <cell r="AB48" t="str">
            <v>-</v>
          </cell>
          <cell r="AC48" t="str">
            <v>-</v>
          </cell>
          <cell r="AD48">
            <v>9</v>
          </cell>
          <cell r="AE48">
            <v>160</v>
          </cell>
          <cell r="AF48">
            <v>1</v>
          </cell>
          <cell r="AG48" t="str">
            <v>X</v>
          </cell>
          <cell r="AH48">
            <v>5</v>
          </cell>
          <cell r="AI48">
            <v>138</v>
          </cell>
          <cell r="AJ48">
            <v>62</v>
          </cell>
          <cell r="AK48">
            <v>1043</v>
          </cell>
          <cell r="AL48">
            <v>3</v>
          </cell>
          <cell r="AM48">
            <v>31</v>
          </cell>
          <cell r="AN48">
            <v>10</v>
          </cell>
          <cell r="AO48">
            <v>143</v>
          </cell>
          <cell r="AP48">
            <v>11</v>
          </cell>
          <cell r="AQ48">
            <v>314</v>
          </cell>
          <cell r="AR48">
            <v>26</v>
          </cell>
          <cell r="AS48">
            <v>669</v>
          </cell>
          <cell r="AT48">
            <v>7</v>
          </cell>
          <cell r="AU48">
            <v>177</v>
          </cell>
          <cell r="AV48">
            <v>1</v>
          </cell>
          <cell r="AW48" t="str">
            <v>X</v>
          </cell>
          <cell r="AX48">
            <v>2</v>
          </cell>
          <cell r="AY48" t="str">
            <v>X</v>
          </cell>
          <cell r="AZ48">
            <v>2</v>
          </cell>
          <cell r="BA48" t="str">
            <v>X</v>
          </cell>
          <cell r="BB48" t="str">
            <v>-</v>
          </cell>
          <cell r="BC48" t="str">
            <v>-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10</v>
          </cell>
          <cell r="E49">
            <v>225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>
            <v>2</v>
          </cell>
          <cell r="M49" t="str">
            <v>X</v>
          </cell>
          <cell r="N49">
            <v>3</v>
          </cell>
          <cell r="O49">
            <v>47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  <cell r="T49" t="str">
            <v>-</v>
          </cell>
          <cell r="U49" t="str">
            <v>-</v>
          </cell>
          <cell r="V49">
            <v>2</v>
          </cell>
          <cell r="W49" t="str">
            <v>X</v>
          </cell>
          <cell r="X49" t="str">
            <v>-</v>
          </cell>
          <cell r="Y49" t="str">
            <v>-</v>
          </cell>
          <cell r="Z49" t="str">
            <v>-</v>
          </cell>
          <cell r="AA49" t="str">
            <v>-</v>
          </cell>
          <cell r="AB49" t="str">
            <v>-</v>
          </cell>
          <cell r="AC49" t="str">
            <v>-</v>
          </cell>
          <cell r="AD49" t="str">
            <v>-</v>
          </cell>
          <cell r="AE49" t="str">
            <v>-</v>
          </cell>
          <cell r="AF49" t="str">
            <v>-</v>
          </cell>
          <cell r="AG49" t="str">
            <v>-</v>
          </cell>
          <cell r="AH49" t="str">
            <v>-</v>
          </cell>
          <cell r="AI49" t="str">
            <v>-</v>
          </cell>
          <cell r="AJ49" t="str">
            <v>-</v>
          </cell>
          <cell r="AK49" t="str">
            <v>-</v>
          </cell>
          <cell r="AL49" t="str">
            <v>-</v>
          </cell>
          <cell r="AM49" t="str">
            <v>-</v>
          </cell>
          <cell r="AN49">
            <v>1</v>
          </cell>
          <cell r="AO49" t="str">
            <v>X</v>
          </cell>
          <cell r="AP49" t="str">
            <v>-</v>
          </cell>
          <cell r="AQ49" t="str">
            <v>-</v>
          </cell>
          <cell r="AR49" t="str">
            <v>-</v>
          </cell>
          <cell r="AS49" t="str">
            <v>-</v>
          </cell>
          <cell r="AT49">
            <v>1</v>
          </cell>
          <cell r="AU49" t="str">
            <v>X</v>
          </cell>
          <cell r="AV49" t="str">
            <v>-</v>
          </cell>
          <cell r="AW49" t="str">
            <v>-</v>
          </cell>
          <cell r="AX49" t="str">
            <v>-</v>
          </cell>
          <cell r="AY49" t="str">
            <v>-</v>
          </cell>
          <cell r="AZ49">
            <v>1</v>
          </cell>
          <cell r="BA49" t="str">
            <v>X</v>
          </cell>
          <cell r="BB49" t="str">
            <v>-</v>
          </cell>
          <cell r="BC49" t="str">
            <v>-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554</v>
          </cell>
          <cell r="E50">
            <v>11212</v>
          </cell>
          <cell r="F50">
            <v>21</v>
          </cell>
          <cell r="G50">
            <v>578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>
            <v>26</v>
          </cell>
          <cell r="M50">
            <v>555</v>
          </cell>
          <cell r="N50">
            <v>6</v>
          </cell>
          <cell r="O50">
            <v>203</v>
          </cell>
          <cell r="P50" t="str">
            <v>-</v>
          </cell>
          <cell r="Q50" t="str">
            <v>-</v>
          </cell>
          <cell r="R50">
            <v>2</v>
          </cell>
          <cell r="S50" t="str">
            <v>X</v>
          </cell>
          <cell r="T50">
            <v>10</v>
          </cell>
          <cell r="U50">
            <v>385</v>
          </cell>
          <cell r="V50">
            <v>2</v>
          </cell>
          <cell r="W50" t="str">
            <v>X</v>
          </cell>
          <cell r="X50" t="str">
            <v>-</v>
          </cell>
          <cell r="Y50" t="str">
            <v>-</v>
          </cell>
          <cell r="Z50">
            <v>3</v>
          </cell>
          <cell r="AA50">
            <v>54</v>
          </cell>
          <cell r="AB50" t="str">
            <v>-</v>
          </cell>
          <cell r="AC50" t="str">
            <v>-</v>
          </cell>
          <cell r="AD50">
            <v>30</v>
          </cell>
          <cell r="AE50">
            <v>544</v>
          </cell>
          <cell r="AF50">
            <v>6</v>
          </cell>
          <cell r="AG50">
            <v>178</v>
          </cell>
          <cell r="AH50">
            <v>11</v>
          </cell>
          <cell r="AI50">
            <v>178</v>
          </cell>
          <cell r="AJ50">
            <v>216</v>
          </cell>
          <cell r="AK50">
            <v>3839</v>
          </cell>
          <cell r="AL50">
            <v>5</v>
          </cell>
          <cell r="AM50">
            <v>246</v>
          </cell>
          <cell r="AN50">
            <v>53</v>
          </cell>
          <cell r="AO50">
            <v>942</v>
          </cell>
          <cell r="AP50">
            <v>23</v>
          </cell>
          <cell r="AQ50">
            <v>703</v>
          </cell>
          <cell r="AR50">
            <v>105</v>
          </cell>
          <cell r="AS50">
            <v>1857</v>
          </cell>
          <cell r="AT50">
            <v>20</v>
          </cell>
          <cell r="AU50">
            <v>664</v>
          </cell>
          <cell r="AV50">
            <v>1</v>
          </cell>
          <cell r="AW50" t="str">
            <v>X</v>
          </cell>
          <cell r="AX50">
            <v>6</v>
          </cell>
          <cell r="AY50">
            <v>83</v>
          </cell>
          <cell r="AZ50">
            <v>6</v>
          </cell>
          <cell r="BA50">
            <v>90</v>
          </cell>
          <cell r="BB50">
            <v>2</v>
          </cell>
          <cell r="BC50" t="str">
            <v>X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29</v>
          </cell>
          <cell r="E51">
            <v>806</v>
          </cell>
          <cell r="F51">
            <v>11</v>
          </cell>
          <cell r="G51">
            <v>216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>
            <v>4</v>
          </cell>
          <cell r="O51">
            <v>177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  <cell r="T51">
            <v>1</v>
          </cell>
          <cell r="U51" t="str">
            <v>X</v>
          </cell>
          <cell r="V51" t="str">
            <v>-</v>
          </cell>
          <cell r="W51" t="str">
            <v>-</v>
          </cell>
          <cell r="X51" t="str">
            <v>-</v>
          </cell>
          <cell r="Y51" t="str">
            <v>-</v>
          </cell>
          <cell r="Z51" t="str">
            <v>-</v>
          </cell>
          <cell r="AA51" t="str">
            <v>-</v>
          </cell>
          <cell r="AB51">
            <v>1</v>
          </cell>
          <cell r="AC51" t="str">
            <v>X</v>
          </cell>
          <cell r="AD51">
            <v>2</v>
          </cell>
          <cell r="AE51" t="str">
            <v>X</v>
          </cell>
          <cell r="AF51">
            <v>1</v>
          </cell>
          <cell r="AG51" t="str">
            <v>X</v>
          </cell>
          <cell r="AH51" t="str">
            <v>-</v>
          </cell>
          <cell r="AI51" t="str">
            <v>-</v>
          </cell>
          <cell r="AJ51" t="str">
            <v>-</v>
          </cell>
          <cell r="AK51" t="str">
            <v>-</v>
          </cell>
          <cell r="AL51" t="str">
            <v>-</v>
          </cell>
          <cell r="AM51" t="str">
            <v>-</v>
          </cell>
          <cell r="AN51">
            <v>5</v>
          </cell>
          <cell r="AO51">
            <v>192</v>
          </cell>
          <cell r="AP51">
            <v>3</v>
          </cell>
          <cell r="AQ51">
            <v>59</v>
          </cell>
          <cell r="AR51">
            <v>1</v>
          </cell>
          <cell r="AS51" t="str">
            <v>X</v>
          </cell>
          <cell r="AT51" t="str">
            <v>-</v>
          </cell>
          <cell r="AU51" t="str">
            <v>-</v>
          </cell>
          <cell r="AV51" t="str">
            <v>-</v>
          </cell>
          <cell r="AW51" t="str">
            <v>-</v>
          </cell>
          <cell r="AX51" t="str">
            <v>-</v>
          </cell>
          <cell r="AY51" t="str">
            <v>-</v>
          </cell>
          <cell r="AZ51" t="str">
            <v>-</v>
          </cell>
          <cell r="BA51" t="str">
            <v>-</v>
          </cell>
          <cell r="BB51" t="str">
            <v>-</v>
          </cell>
          <cell r="BC51" t="str">
            <v>-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1316</v>
          </cell>
          <cell r="E52">
            <v>39617</v>
          </cell>
          <cell r="F52">
            <v>24</v>
          </cell>
          <cell r="G52">
            <v>1184</v>
          </cell>
          <cell r="H52">
            <v>4</v>
          </cell>
          <cell r="I52">
            <v>443</v>
          </cell>
          <cell r="J52" t="str">
            <v>-</v>
          </cell>
          <cell r="K52" t="str">
            <v>-</v>
          </cell>
          <cell r="L52">
            <v>219</v>
          </cell>
          <cell r="M52">
            <v>4601</v>
          </cell>
          <cell r="N52">
            <v>19</v>
          </cell>
          <cell r="O52">
            <v>411</v>
          </cell>
          <cell r="P52" t="str">
            <v>-</v>
          </cell>
          <cell r="Q52" t="str">
            <v>-</v>
          </cell>
          <cell r="R52">
            <v>4</v>
          </cell>
          <cell r="S52">
            <v>86</v>
          </cell>
          <cell r="T52">
            <v>30</v>
          </cell>
          <cell r="U52">
            <v>968</v>
          </cell>
          <cell r="V52">
            <v>31</v>
          </cell>
          <cell r="W52">
            <v>901</v>
          </cell>
          <cell r="X52" t="str">
            <v>-</v>
          </cell>
          <cell r="Y52" t="str">
            <v>-</v>
          </cell>
          <cell r="Z52">
            <v>21</v>
          </cell>
          <cell r="AA52">
            <v>487</v>
          </cell>
          <cell r="AB52">
            <v>6</v>
          </cell>
          <cell r="AC52">
            <v>190</v>
          </cell>
          <cell r="AD52">
            <v>135</v>
          </cell>
          <cell r="AE52">
            <v>3476</v>
          </cell>
          <cell r="AF52">
            <v>12</v>
          </cell>
          <cell r="AG52">
            <v>294</v>
          </cell>
          <cell r="AH52">
            <v>35</v>
          </cell>
          <cell r="AI52">
            <v>950</v>
          </cell>
          <cell r="AJ52">
            <v>309</v>
          </cell>
          <cell r="AK52">
            <v>7621</v>
          </cell>
          <cell r="AL52">
            <v>26</v>
          </cell>
          <cell r="AM52">
            <v>1756</v>
          </cell>
          <cell r="AN52">
            <v>41</v>
          </cell>
          <cell r="AO52">
            <v>1580</v>
          </cell>
          <cell r="AP52">
            <v>47</v>
          </cell>
          <cell r="AQ52">
            <v>1931</v>
          </cell>
          <cell r="AR52">
            <v>226</v>
          </cell>
          <cell r="AS52">
            <v>6397</v>
          </cell>
          <cell r="AT52">
            <v>106</v>
          </cell>
          <cell r="AU52">
            <v>5797</v>
          </cell>
          <cell r="AV52">
            <v>4</v>
          </cell>
          <cell r="AW52">
            <v>73</v>
          </cell>
          <cell r="AX52">
            <v>4</v>
          </cell>
          <cell r="AY52">
            <v>207</v>
          </cell>
          <cell r="AZ52">
            <v>10</v>
          </cell>
          <cell r="BA52">
            <v>191</v>
          </cell>
          <cell r="BB52">
            <v>3</v>
          </cell>
          <cell r="BC52">
            <v>73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744</v>
          </cell>
          <cell r="E53">
            <v>35292</v>
          </cell>
          <cell r="F53">
            <v>32</v>
          </cell>
          <cell r="G53">
            <v>1424</v>
          </cell>
          <cell r="H53">
            <v>2</v>
          </cell>
          <cell r="I53" t="str">
            <v>X</v>
          </cell>
          <cell r="J53" t="str">
            <v>-</v>
          </cell>
          <cell r="K53" t="str">
            <v>-</v>
          </cell>
          <cell r="L53">
            <v>73</v>
          </cell>
          <cell r="M53">
            <v>1638</v>
          </cell>
          <cell r="N53">
            <v>1</v>
          </cell>
          <cell r="O53" t="str">
            <v>X</v>
          </cell>
          <cell r="P53">
            <v>1</v>
          </cell>
          <cell r="Q53" t="str">
            <v>X</v>
          </cell>
          <cell r="R53">
            <v>5</v>
          </cell>
          <cell r="S53">
            <v>76</v>
          </cell>
          <cell r="T53">
            <v>32</v>
          </cell>
          <cell r="U53">
            <v>1358</v>
          </cell>
          <cell r="V53">
            <v>1</v>
          </cell>
          <cell r="W53" t="str">
            <v>X</v>
          </cell>
          <cell r="X53" t="str">
            <v>-</v>
          </cell>
          <cell r="Y53" t="str">
            <v>-</v>
          </cell>
          <cell r="Z53">
            <v>14</v>
          </cell>
          <cell r="AA53">
            <v>338</v>
          </cell>
          <cell r="AB53">
            <v>1</v>
          </cell>
          <cell r="AC53" t="str">
            <v>X</v>
          </cell>
          <cell r="AD53">
            <v>76</v>
          </cell>
          <cell r="AE53">
            <v>4967</v>
          </cell>
          <cell r="AF53">
            <v>24</v>
          </cell>
          <cell r="AG53">
            <v>508</v>
          </cell>
          <cell r="AH53">
            <v>32</v>
          </cell>
          <cell r="AI53">
            <v>1741</v>
          </cell>
          <cell r="AJ53">
            <v>109</v>
          </cell>
          <cell r="AK53">
            <v>4898</v>
          </cell>
          <cell r="AL53">
            <v>19</v>
          </cell>
          <cell r="AM53">
            <v>1412</v>
          </cell>
          <cell r="AN53">
            <v>14</v>
          </cell>
          <cell r="AO53">
            <v>651</v>
          </cell>
          <cell r="AP53">
            <v>35</v>
          </cell>
          <cell r="AQ53">
            <v>1569</v>
          </cell>
          <cell r="AR53">
            <v>130</v>
          </cell>
          <cell r="AS53">
            <v>6062</v>
          </cell>
          <cell r="AT53">
            <v>134</v>
          </cell>
          <cell r="AU53">
            <v>8063</v>
          </cell>
          <cell r="AV53">
            <v>2</v>
          </cell>
          <cell r="AW53" t="str">
            <v>X</v>
          </cell>
          <cell r="AX53">
            <v>3</v>
          </cell>
          <cell r="AY53">
            <v>90</v>
          </cell>
          <cell r="AZ53">
            <v>3</v>
          </cell>
          <cell r="BA53">
            <v>75</v>
          </cell>
          <cell r="BB53">
            <v>1</v>
          </cell>
          <cell r="BC53" t="str">
            <v>X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3255</v>
          </cell>
          <cell r="E54">
            <v>100844</v>
          </cell>
          <cell r="F54">
            <v>146</v>
          </cell>
          <cell r="G54">
            <v>4541</v>
          </cell>
          <cell r="H54">
            <v>8</v>
          </cell>
          <cell r="I54">
            <v>666</v>
          </cell>
          <cell r="J54" t="str">
            <v>-</v>
          </cell>
          <cell r="K54" t="str">
            <v>-</v>
          </cell>
          <cell r="L54">
            <v>540</v>
          </cell>
          <cell r="M54">
            <v>13272</v>
          </cell>
          <cell r="N54">
            <v>85</v>
          </cell>
          <cell r="O54">
            <v>1916</v>
          </cell>
          <cell r="P54">
            <v>2</v>
          </cell>
          <cell r="Q54" t="str">
            <v>X</v>
          </cell>
          <cell r="R54">
            <v>20</v>
          </cell>
          <cell r="S54">
            <v>458</v>
          </cell>
          <cell r="T54">
            <v>84</v>
          </cell>
          <cell r="U54">
            <v>2983</v>
          </cell>
          <cell r="V54">
            <v>50</v>
          </cell>
          <cell r="W54">
            <v>1265</v>
          </cell>
          <cell r="X54" t="str">
            <v>-</v>
          </cell>
          <cell r="Y54" t="str">
            <v>-</v>
          </cell>
          <cell r="Z54">
            <v>39</v>
          </cell>
          <cell r="AA54">
            <v>992</v>
          </cell>
          <cell r="AB54">
            <v>18</v>
          </cell>
          <cell r="AC54">
            <v>605</v>
          </cell>
          <cell r="AD54">
            <v>260</v>
          </cell>
          <cell r="AE54">
            <v>8740</v>
          </cell>
          <cell r="AF54">
            <v>44</v>
          </cell>
          <cell r="AG54">
            <v>1035</v>
          </cell>
          <cell r="AH54">
            <v>84</v>
          </cell>
          <cell r="AI54">
            <v>2876</v>
          </cell>
          <cell r="AJ54">
            <v>706</v>
          </cell>
          <cell r="AK54">
            <v>17079</v>
          </cell>
          <cell r="AL54">
            <v>60</v>
          </cell>
          <cell r="AM54">
            <v>3494</v>
          </cell>
          <cell r="AN54">
            <v>148</v>
          </cell>
          <cell r="AO54">
            <v>3990</v>
          </cell>
          <cell r="AP54">
            <v>127</v>
          </cell>
          <cell r="AQ54">
            <v>5785</v>
          </cell>
          <cell r="AR54">
            <v>506</v>
          </cell>
          <cell r="AS54">
            <v>14680</v>
          </cell>
          <cell r="AT54">
            <v>274</v>
          </cell>
          <cell r="AU54">
            <v>15071</v>
          </cell>
          <cell r="AV54">
            <v>8</v>
          </cell>
          <cell r="AW54">
            <v>220</v>
          </cell>
          <cell r="AX54">
            <v>15</v>
          </cell>
          <cell r="AY54">
            <v>474</v>
          </cell>
          <cell r="AZ54">
            <v>24</v>
          </cell>
          <cell r="BA54">
            <v>505</v>
          </cell>
          <cell r="BB54">
            <v>7</v>
          </cell>
          <cell r="BC54" t="str">
            <v>X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28</v>
          </cell>
          <cell r="E55">
            <v>666</v>
          </cell>
          <cell r="F55">
            <v>2</v>
          </cell>
          <cell r="G55" t="str">
            <v>X</v>
          </cell>
          <cell r="H55" t="str">
            <v>-</v>
          </cell>
          <cell r="I55" t="str">
            <v>-</v>
          </cell>
          <cell r="J55" t="str">
            <v>-</v>
          </cell>
          <cell r="K55" t="str">
            <v>-</v>
          </cell>
          <cell r="L55">
            <v>2</v>
          </cell>
          <cell r="M55" t="str">
            <v>X</v>
          </cell>
          <cell r="N55">
            <v>3</v>
          </cell>
          <cell r="O55">
            <v>62</v>
          </cell>
          <cell r="P55" t="str">
            <v>-</v>
          </cell>
          <cell r="Q55" t="str">
            <v>-</v>
          </cell>
          <cell r="R55" t="str">
            <v>-</v>
          </cell>
          <cell r="S55" t="str">
            <v>-</v>
          </cell>
          <cell r="T55">
            <v>2</v>
          </cell>
          <cell r="U55" t="str">
            <v>X</v>
          </cell>
          <cell r="V55">
            <v>10</v>
          </cell>
          <cell r="W55">
            <v>279</v>
          </cell>
          <cell r="X55" t="str">
            <v>-</v>
          </cell>
          <cell r="Y55" t="str">
            <v>-</v>
          </cell>
          <cell r="Z55" t="str">
            <v>-</v>
          </cell>
          <cell r="AA55" t="str">
            <v>-</v>
          </cell>
          <cell r="AB55" t="str">
            <v>-</v>
          </cell>
          <cell r="AC55" t="str">
            <v>-</v>
          </cell>
          <cell r="AD55" t="str">
            <v>-</v>
          </cell>
          <cell r="AE55" t="str">
            <v>-</v>
          </cell>
          <cell r="AF55" t="str">
            <v>-</v>
          </cell>
          <cell r="AG55" t="str">
            <v>-</v>
          </cell>
          <cell r="AH55" t="str">
            <v>-</v>
          </cell>
          <cell r="AI55" t="str">
            <v>-</v>
          </cell>
          <cell r="AJ55">
            <v>1</v>
          </cell>
          <cell r="AK55" t="str">
            <v>X</v>
          </cell>
          <cell r="AL55" t="str">
            <v>-</v>
          </cell>
          <cell r="AM55" t="str">
            <v>-</v>
          </cell>
          <cell r="AN55">
            <v>5</v>
          </cell>
          <cell r="AO55">
            <v>100</v>
          </cell>
          <cell r="AP55" t="str">
            <v>-</v>
          </cell>
          <cell r="AQ55" t="str">
            <v>-</v>
          </cell>
          <cell r="AR55">
            <v>1</v>
          </cell>
          <cell r="AS55" t="str">
            <v>X</v>
          </cell>
          <cell r="AT55" t="str">
            <v>-</v>
          </cell>
          <cell r="AU55" t="str">
            <v>-</v>
          </cell>
          <cell r="AV55" t="str">
            <v>-</v>
          </cell>
          <cell r="AW55" t="str">
            <v>-</v>
          </cell>
          <cell r="AX55" t="str">
            <v>-</v>
          </cell>
          <cell r="AY55" t="str">
            <v>-</v>
          </cell>
          <cell r="AZ55">
            <v>2</v>
          </cell>
          <cell r="BA55" t="str">
            <v>X</v>
          </cell>
          <cell r="BB55" t="str">
            <v>-</v>
          </cell>
          <cell r="BC55" t="str">
            <v>-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149</v>
          </cell>
          <cell r="E56">
            <v>4231</v>
          </cell>
          <cell r="F56">
            <v>22</v>
          </cell>
          <cell r="G56">
            <v>442</v>
          </cell>
          <cell r="H56">
            <v>1</v>
          </cell>
          <cell r="I56" t="str">
            <v>X</v>
          </cell>
          <cell r="J56" t="str">
            <v>-</v>
          </cell>
          <cell r="K56" t="str">
            <v>-</v>
          </cell>
          <cell r="L56">
            <v>8</v>
          </cell>
          <cell r="M56">
            <v>492</v>
          </cell>
          <cell r="N56">
            <v>20</v>
          </cell>
          <cell r="O56">
            <v>541</v>
          </cell>
          <cell r="P56" t="str">
            <v>-</v>
          </cell>
          <cell r="Q56" t="str">
            <v>-</v>
          </cell>
          <cell r="R56">
            <v>1</v>
          </cell>
          <cell r="S56" t="str">
            <v>X</v>
          </cell>
          <cell r="T56">
            <v>1</v>
          </cell>
          <cell r="U56" t="str">
            <v>X</v>
          </cell>
          <cell r="V56">
            <v>3</v>
          </cell>
          <cell r="W56">
            <v>64</v>
          </cell>
          <cell r="X56" t="str">
            <v>-</v>
          </cell>
          <cell r="Y56" t="str">
            <v>-</v>
          </cell>
          <cell r="Z56">
            <v>3</v>
          </cell>
          <cell r="AA56">
            <v>132</v>
          </cell>
          <cell r="AB56">
            <v>6</v>
          </cell>
          <cell r="AC56">
            <v>129</v>
          </cell>
          <cell r="AD56">
            <v>5</v>
          </cell>
          <cell r="AE56">
            <v>139</v>
          </cell>
          <cell r="AF56">
            <v>2</v>
          </cell>
          <cell r="AG56" t="str">
            <v>X</v>
          </cell>
          <cell r="AH56">
            <v>1</v>
          </cell>
          <cell r="AI56" t="str">
            <v>X</v>
          </cell>
          <cell r="AJ56">
            <v>6</v>
          </cell>
          <cell r="AK56">
            <v>149</v>
          </cell>
          <cell r="AL56">
            <v>3</v>
          </cell>
          <cell r="AM56">
            <v>52</v>
          </cell>
          <cell r="AN56">
            <v>24</v>
          </cell>
          <cell r="AO56">
            <v>883</v>
          </cell>
          <cell r="AP56">
            <v>12</v>
          </cell>
          <cell r="AQ56">
            <v>332</v>
          </cell>
          <cell r="AR56">
            <v>16</v>
          </cell>
          <cell r="AS56">
            <v>470</v>
          </cell>
          <cell r="AT56">
            <v>7</v>
          </cell>
          <cell r="AU56">
            <v>127</v>
          </cell>
          <cell r="AV56">
            <v>1</v>
          </cell>
          <cell r="AW56" t="str">
            <v>X</v>
          </cell>
          <cell r="AX56">
            <v>2</v>
          </cell>
          <cell r="AY56" t="str">
            <v>X</v>
          </cell>
          <cell r="AZ56">
            <v>4</v>
          </cell>
          <cell r="BA56">
            <v>95</v>
          </cell>
          <cell r="BB56">
            <v>1</v>
          </cell>
          <cell r="BC56" t="str">
            <v>X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416</v>
          </cell>
          <cell r="E57">
            <v>10161</v>
          </cell>
          <cell r="F57">
            <v>26</v>
          </cell>
          <cell r="G57">
            <v>579</v>
          </cell>
          <cell r="H57" t="str">
            <v>-</v>
          </cell>
          <cell r="I57" t="str">
            <v>-</v>
          </cell>
          <cell r="J57" t="str">
            <v>-</v>
          </cell>
          <cell r="K57" t="str">
            <v>-</v>
          </cell>
          <cell r="L57">
            <v>202</v>
          </cell>
          <cell r="M57">
            <v>5966</v>
          </cell>
          <cell r="N57">
            <v>30</v>
          </cell>
          <cell r="O57">
            <v>562</v>
          </cell>
          <cell r="P57">
            <v>1</v>
          </cell>
          <cell r="Q57" t="str">
            <v>X</v>
          </cell>
          <cell r="R57">
            <v>8</v>
          </cell>
          <cell r="S57">
            <v>235</v>
          </cell>
          <cell r="T57">
            <v>6</v>
          </cell>
          <cell r="U57">
            <v>63</v>
          </cell>
          <cell r="V57">
            <v>1</v>
          </cell>
          <cell r="W57" t="str">
            <v>X</v>
          </cell>
          <cell r="X57" t="str">
            <v>-</v>
          </cell>
          <cell r="Y57" t="str">
            <v>-</v>
          </cell>
          <cell r="Z57">
            <v>1</v>
          </cell>
          <cell r="AA57" t="str">
            <v>X</v>
          </cell>
          <cell r="AB57" t="str">
            <v>-</v>
          </cell>
          <cell r="AC57" t="str">
            <v>-</v>
          </cell>
          <cell r="AD57">
            <v>8</v>
          </cell>
          <cell r="AE57">
            <v>145</v>
          </cell>
          <cell r="AF57">
            <v>1</v>
          </cell>
          <cell r="AG57" t="str">
            <v>X</v>
          </cell>
          <cell r="AH57">
            <v>6</v>
          </cell>
          <cell r="AI57">
            <v>143</v>
          </cell>
          <cell r="AJ57">
            <v>63</v>
          </cell>
          <cell r="AK57">
            <v>970</v>
          </cell>
          <cell r="AL57">
            <v>3</v>
          </cell>
          <cell r="AM57">
            <v>33</v>
          </cell>
          <cell r="AN57">
            <v>8</v>
          </cell>
          <cell r="AO57">
            <v>99</v>
          </cell>
          <cell r="AP57">
            <v>12</v>
          </cell>
          <cell r="AQ57">
            <v>352</v>
          </cell>
          <cell r="AR57">
            <v>27</v>
          </cell>
          <cell r="AS57">
            <v>666</v>
          </cell>
          <cell r="AT57">
            <v>8</v>
          </cell>
          <cell r="AU57">
            <v>178</v>
          </cell>
          <cell r="AV57">
            <v>1</v>
          </cell>
          <cell r="AW57" t="str">
            <v>X</v>
          </cell>
          <cell r="AX57">
            <v>1</v>
          </cell>
          <cell r="AY57" t="str">
            <v>X</v>
          </cell>
          <cell r="AZ57">
            <v>3</v>
          </cell>
          <cell r="BA57">
            <v>38</v>
          </cell>
          <cell r="BB57" t="str">
            <v>-</v>
          </cell>
          <cell r="BC57" t="str">
            <v>-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9</v>
          </cell>
          <cell r="E58">
            <v>223</v>
          </cell>
          <cell r="F58" t="str">
            <v>-</v>
          </cell>
          <cell r="G58" t="str">
            <v>-</v>
          </cell>
          <cell r="H58" t="str">
            <v>-</v>
          </cell>
          <cell r="I58" t="str">
            <v>-</v>
          </cell>
          <cell r="J58" t="str">
            <v>-</v>
          </cell>
          <cell r="K58" t="str">
            <v>-</v>
          </cell>
          <cell r="L58">
            <v>3</v>
          </cell>
          <cell r="M58">
            <v>73</v>
          </cell>
          <cell r="N58">
            <v>2</v>
          </cell>
          <cell r="O58" t="str">
            <v>X</v>
          </cell>
          <cell r="P58" t="str">
            <v>-</v>
          </cell>
          <cell r="Q58" t="str">
            <v>-</v>
          </cell>
          <cell r="R58" t="str">
            <v>-</v>
          </cell>
          <cell r="S58" t="str">
            <v>-</v>
          </cell>
          <cell r="T58" t="str">
            <v>-</v>
          </cell>
          <cell r="U58" t="str">
            <v>-</v>
          </cell>
          <cell r="V58">
            <v>1</v>
          </cell>
          <cell r="W58" t="str">
            <v>X</v>
          </cell>
          <cell r="X58" t="str">
            <v>-</v>
          </cell>
          <cell r="Y58" t="str">
            <v>-</v>
          </cell>
          <cell r="Z58" t="str">
            <v>-</v>
          </cell>
          <cell r="AA58" t="str">
            <v>-</v>
          </cell>
          <cell r="AB58" t="str">
            <v>-</v>
          </cell>
          <cell r="AC58" t="str">
            <v>-</v>
          </cell>
          <cell r="AD58" t="str">
            <v>-</v>
          </cell>
          <cell r="AE58" t="str">
            <v>-</v>
          </cell>
          <cell r="AF58" t="str">
            <v>-</v>
          </cell>
          <cell r="AG58" t="str">
            <v>-</v>
          </cell>
          <cell r="AH58" t="str">
            <v>-</v>
          </cell>
          <cell r="AI58" t="str">
            <v>-</v>
          </cell>
          <cell r="AJ58" t="str">
            <v>-</v>
          </cell>
          <cell r="AK58" t="str">
            <v>-</v>
          </cell>
          <cell r="AL58" t="str">
            <v>-</v>
          </cell>
          <cell r="AM58" t="str">
            <v>-</v>
          </cell>
          <cell r="AN58">
            <v>1</v>
          </cell>
          <cell r="AO58" t="str">
            <v>X</v>
          </cell>
          <cell r="AP58" t="str">
            <v>-</v>
          </cell>
          <cell r="AQ58" t="str">
            <v>-</v>
          </cell>
          <cell r="AR58" t="str">
            <v>-</v>
          </cell>
          <cell r="AS58" t="str">
            <v>-</v>
          </cell>
          <cell r="AT58">
            <v>1</v>
          </cell>
          <cell r="AU58" t="str">
            <v>X</v>
          </cell>
          <cell r="AV58" t="str">
            <v>-</v>
          </cell>
          <cell r="AW58" t="str">
            <v>-</v>
          </cell>
          <cell r="AX58" t="str">
            <v>-</v>
          </cell>
          <cell r="AY58" t="str">
            <v>-</v>
          </cell>
          <cell r="AZ58">
            <v>1</v>
          </cell>
          <cell r="BA58" t="str">
            <v>X</v>
          </cell>
          <cell r="BB58" t="str">
            <v>-</v>
          </cell>
          <cell r="BC58" t="str">
            <v>-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537</v>
          </cell>
          <cell r="E59">
            <v>11056</v>
          </cell>
          <cell r="F59">
            <v>21</v>
          </cell>
          <cell r="G59">
            <v>571</v>
          </cell>
          <cell r="H59" t="str">
            <v>-</v>
          </cell>
          <cell r="I59" t="str">
            <v>-</v>
          </cell>
          <cell r="J59" t="str">
            <v>-</v>
          </cell>
          <cell r="K59" t="str">
            <v>-</v>
          </cell>
          <cell r="L59">
            <v>23</v>
          </cell>
          <cell r="M59">
            <v>442</v>
          </cell>
          <cell r="N59">
            <v>6</v>
          </cell>
          <cell r="O59">
            <v>180</v>
          </cell>
          <cell r="P59" t="str">
            <v>-</v>
          </cell>
          <cell r="Q59" t="str">
            <v>-</v>
          </cell>
          <cell r="R59">
            <v>1</v>
          </cell>
          <cell r="S59" t="str">
            <v>X</v>
          </cell>
          <cell r="T59">
            <v>10</v>
          </cell>
          <cell r="U59">
            <v>397</v>
          </cell>
          <cell r="V59">
            <v>3</v>
          </cell>
          <cell r="W59">
            <v>31</v>
          </cell>
          <cell r="X59" t="str">
            <v>-</v>
          </cell>
          <cell r="Y59" t="str">
            <v>-</v>
          </cell>
          <cell r="Z59">
            <v>2</v>
          </cell>
          <cell r="AA59" t="str">
            <v>X</v>
          </cell>
          <cell r="AB59">
            <v>2</v>
          </cell>
          <cell r="AC59" t="str">
            <v>X</v>
          </cell>
          <cell r="AD59">
            <v>29</v>
          </cell>
          <cell r="AE59">
            <v>521</v>
          </cell>
          <cell r="AF59">
            <v>7</v>
          </cell>
          <cell r="AG59">
            <v>205</v>
          </cell>
          <cell r="AH59">
            <v>11</v>
          </cell>
          <cell r="AI59">
            <v>174</v>
          </cell>
          <cell r="AJ59">
            <v>214</v>
          </cell>
          <cell r="AK59">
            <v>3747</v>
          </cell>
          <cell r="AL59">
            <v>3</v>
          </cell>
          <cell r="AM59">
            <v>168</v>
          </cell>
          <cell r="AN59">
            <v>50</v>
          </cell>
          <cell r="AO59">
            <v>799</v>
          </cell>
          <cell r="AP59">
            <v>24</v>
          </cell>
          <cell r="AQ59">
            <v>1232</v>
          </cell>
          <cell r="AR59">
            <v>102</v>
          </cell>
          <cell r="AS59">
            <v>1722</v>
          </cell>
          <cell r="AT59">
            <v>17</v>
          </cell>
          <cell r="AU59">
            <v>542</v>
          </cell>
          <cell r="AV59">
            <v>1</v>
          </cell>
          <cell r="AW59" t="str">
            <v>X</v>
          </cell>
          <cell r="AX59">
            <v>5</v>
          </cell>
          <cell r="AY59">
            <v>100</v>
          </cell>
          <cell r="AZ59">
            <v>3</v>
          </cell>
          <cell r="BA59">
            <v>46</v>
          </cell>
          <cell r="BB59">
            <v>3</v>
          </cell>
          <cell r="BC59">
            <v>57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33</v>
          </cell>
          <cell r="E60">
            <v>770</v>
          </cell>
          <cell r="F60">
            <v>12</v>
          </cell>
          <cell r="G60">
            <v>192</v>
          </cell>
          <cell r="H60" t="str">
            <v>-</v>
          </cell>
          <cell r="I60" t="str">
            <v>-</v>
          </cell>
          <cell r="J60" t="str">
            <v>-</v>
          </cell>
          <cell r="K60" t="str">
            <v>-</v>
          </cell>
          <cell r="L60">
            <v>1</v>
          </cell>
          <cell r="M60" t="str">
            <v>X</v>
          </cell>
          <cell r="N60">
            <v>3</v>
          </cell>
          <cell r="O60">
            <v>76</v>
          </cell>
          <cell r="P60" t="str">
            <v>-</v>
          </cell>
          <cell r="Q60" t="str">
            <v>-</v>
          </cell>
          <cell r="R60" t="str">
            <v>-</v>
          </cell>
          <cell r="S60" t="str">
            <v>-</v>
          </cell>
          <cell r="T60">
            <v>1</v>
          </cell>
          <cell r="U60" t="str">
            <v>X</v>
          </cell>
          <cell r="V60" t="str">
            <v>-</v>
          </cell>
          <cell r="W60" t="str">
            <v>-</v>
          </cell>
          <cell r="X60" t="str">
            <v>-</v>
          </cell>
          <cell r="Y60" t="str">
            <v>-</v>
          </cell>
          <cell r="Z60" t="str">
            <v>-</v>
          </cell>
          <cell r="AA60" t="str">
            <v>-</v>
          </cell>
          <cell r="AB60">
            <v>1</v>
          </cell>
          <cell r="AC60" t="str">
            <v>X</v>
          </cell>
          <cell r="AD60">
            <v>3</v>
          </cell>
          <cell r="AE60">
            <v>35</v>
          </cell>
          <cell r="AF60">
            <v>1</v>
          </cell>
          <cell r="AG60" t="str">
            <v>X</v>
          </cell>
          <cell r="AH60" t="str">
            <v>-</v>
          </cell>
          <cell r="AI60" t="str">
            <v>-</v>
          </cell>
          <cell r="AJ60" t="str">
            <v>-</v>
          </cell>
          <cell r="AK60" t="str">
            <v>-</v>
          </cell>
          <cell r="AL60">
            <v>2</v>
          </cell>
          <cell r="AM60" t="str">
            <v>X</v>
          </cell>
          <cell r="AN60">
            <v>5</v>
          </cell>
          <cell r="AO60">
            <v>181</v>
          </cell>
          <cell r="AP60">
            <v>3</v>
          </cell>
          <cell r="AQ60">
            <v>47</v>
          </cell>
          <cell r="AR60">
            <v>1</v>
          </cell>
          <cell r="AS60" t="str">
            <v>X</v>
          </cell>
          <cell r="AT60" t="str">
            <v>-</v>
          </cell>
          <cell r="AU60" t="str">
            <v>-</v>
          </cell>
          <cell r="AV60" t="str">
            <v>-</v>
          </cell>
          <cell r="AW60" t="str">
            <v>-</v>
          </cell>
          <cell r="AX60" t="str">
            <v>-</v>
          </cell>
          <cell r="AY60" t="str">
            <v>-</v>
          </cell>
          <cell r="AZ60" t="str">
            <v>-</v>
          </cell>
          <cell r="BA60" t="str">
            <v>-</v>
          </cell>
          <cell r="BB60" t="str">
            <v>-</v>
          </cell>
          <cell r="BC60" t="str">
            <v>-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1323</v>
          </cell>
          <cell r="E61">
            <v>38421</v>
          </cell>
          <cell r="F61">
            <v>28</v>
          </cell>
          <cell r="G61">
            <v>1215</v>
          </cell>
          <cell r="H61">
            <v>5</v>
          </cell>
          <cell r="I61">
            <v>465</v>
          </cell>
          <cell r="J61" t="str">
            <v>-</v>
          </cell>
          <cell r="K61" t="str">
            <v>-</v>
          </cell>
          <cell r="L61">
            <v>227</v>
          </cell>
          <cell r="M61">
            <v>4644</v>
          </cell>
          <cell r="N61">
            <v>20</v>
          </cell>
          <cell r="O61">
            <v>446</v>
          </cell>
          <cell r="P61" t="str">
            <v>-</v>
          </cell>
          <cell r="Q61" t="str">
            <v>-</v>
          </cell>
          <cell r="R61">
            <v>4</v>
          </cell>
          <cell r="S61">
            <v>82</v>
          </cell>
          <cell r="T61">
            <v>30</v>
          </cell>
          <cell r="U61">
            <v>982</v>
          </cell>
          <cell r="V61">
            <v>31</v>
          </cell>
          <cell r="W61">
            <v>842</v>
          </cell>
          <cell r="X61" t="str">
            <v>-</v>
          </cell>
          <cell r="Y61" t="str">
            <v>-</v>
          </cell>
          <cell r="Z61">
            <v>21</v>
          </cell>
          <cell r="AA61">
            <v>496</v>
          </cell>
          <cell r="AB61">
            <v>7</v>
          </cell>
          <cell r="AC61">
            <v>276</v>
          </cell>
          <cell r="AD61">
            <v>133</v>
          </cell>
          <cell r="AE61">
            <v>3435</v>
          </cell>
          <cell r="AF61">
            <v>10</v>
          </cell>
          <cell r="AG61">
            <v>218</v>
          </cell>
          <cell r="AH61">
            <v>34</v>
          </cell>
          <cell r="AI61">
            <v>844</v>
          </cell>
          <cell r="AJ61">
            <v>317</v>
          </cell>
          <cell r="AK61">
            <v>7504</v>
          </cell>
          <cell r="AL61">
            <v>26</v>
          </cell>
          <cell r="AM61">
            <v>1683</v>
          </cell>
          <cell r="AN61">
            <v>42</v>
          </cell>
          <cell r="AO61">
            <v>1201</v>
          </cell>
          <cell r="AP61">
            <v>42</v>
          </cell>
          <cell r="AQ61">
            <v>1910</v>
          </cell>
          <cell r="AR61">
            <v>221</v>
          </cell>
          <cell r="AS61">
            <v>5868</v>
          </cell>
          <cell r="AT61">
            <v>107</v>
          </cell>
          <cell r="AU61">
            <v>5807</v>
          </cell>
          <cell r="AV61">
            <v>4</v>
          </cell>
          <cell r="AW61" t="str">
            <v>X</v>
          </cell>
          <cell r="AX61">
            <v>4</v>
          </cell>
          <cell r="AY61">
            <v>218</v>
          </cell>
          <cell r="AZ61">
            <v>8</v>
          </cell>
          <cell r="BA61">
            <v>156</v>
          </cell>
          <cell r="BB61">
            <v>2</v>
          </cell>
          <cell r="BC61" t="str">
            <v>X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760</v>
          </cell>
          <cell r="E62">
            <v>35316</v>
          </cell>
          <cell r="F62">
            <v>35</v>
          </cell>
          <cell r="G62">
            <v>1509</v>
          </cell>
          <cell r="H62">
            <v>2</v>
          </cell>
          <cell r="I62" t="str">
            <v>X</v>
          </cell>
          <cell r="J62" t="str">
            <v>-</v>
          </cell>
          <cell r="K62" t="str">
            <v>-</v>
          </cell>
          <cell r="L62">
            <v>74</v>
          </cell>
          <cell r="M62">
            <v>1607</v>
          </cell>
          <cell r="N62">
            <v>1</v>
          </cell>
          <cell r="O62" t="str">
            <v>X</v>
          </cell>
          <cell r="P62">
            <v>1</v>
          </cell>
          <cell r="Q62" t="str">
            <v>X</v>
          </cell>
          <cell r="R62">
            <v>6</v>
          </cell>
          <cell r="S62">
            <v>102</v>
          </cell>
          <cell r="T62">
            <v>34</v>
          </cell>
          <cell r="U62">
            <v>1434</v>
          </cell>
          <cell r="V62">
            <v>1</v>
          </cell>
          <cell r="W62" t="str">
            <v>X</v>
          </cell>
          <cell r="X62" t="str">
            <v>-</v>
          </cell>
          <cell r="Y62" t="str">
            <v>-</v>
          </cell>
          <cell r="Z62">
            <v>12</v>
          </cell>
          <cell r="AA62">
            <v>302</v>
          </cell>
          <cell r="AB62">
            <v>2</v>
          </cell>
          <cell r="AC62" t="str">
            <v>X</v>
          </cell>
          <cell r="AD62">
            <v>82</v>
          </cell>
          <cell r="AE62">
            <v>4465</v>
          </cell>
          <cell r="AF62">
            <v>23</v>
          </cell>
          <cell r="AG62">
            <v>519</v>
          </cell>
          <cell r="AH62">
            <v>32</v>
          </cell>
          <cell r="AI62">
            <v>1705</v>
          </cell>
          <cell r="AJ62">
            <v>105</v>
          </cell>
          <cell r="AK62">
            <v>4696</v>
          </cell>
          <cell r="AL62">
            <v>23</v>
          </cell>
          <cell r="AM62">
            <v>1504</v>
          </cell>
          <cell r="AN62">
            <v>13</v>
          </cell>
          <cell r="AO62">
            <v>709</v>
          </cell>
          <cell r="AP62">
            <v>34</v>
          </cell>
          <cell r="AQ62">
            <v>1912</v>
          </cell>
          <cell r="AR62">
            <v>138</v>
          </cell>
          <cell r="AS62">
            <v>5882</v>
          </cell>
          <cell r="AT62">
            <v>134</v>
          </cell>
          <cell r="AU62">
            <v>8363</v>
          </cell>
          <cell r="AV62">
            <v>1</v>
          </cell>
          <cell r="AW62" t="str">
            <v>X</v>
          </cell>
          <cell r="AX62">
            <v>3</v>
          </cell>
          <cell r="AY62">
            <v>99</v>
          </cell>
          <cell r="AZ62">
            <v>3</v>
          </cell>
          <cell r="BA62">
            <v>78</v>
          </cell>
          <cell r="BB62">
            <v>1</v>
          </cell>
          <cell r="BC62" t="str">
            <v>X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</row>
      </sheetData>
      <sheetData sheetId="24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19</v>
          </cell>
          <cell r="E9">
            <v>43211</v>
          </cell>
          <cell r="F9">
            <v>9103</v>
          </cell>
          <cell r="G9">
            <v>125506</v>
          </cell>
          <cell r="H9">
            <v>286007</v>
          </cell>
          <cell r="I9">
            <v>6995263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 t="str">
            <v>-</v>
          </cell>
          <cell r="E10" t="str">
            <v>-</v>
          </cell>
          <cell r="F10" t="str">
            <v>-</v>
          </cell>
          <cell r="G10" t="str">
            <v>-</v>
          </cell>
          <cell r="H10" t="str">
            <v>-</v>
          </cell>
          <cell r="I10" t="str">
            <v>-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2</v>
          </cell>
          <cell r="E11">
            <v>1325</v>
          </cell>
          <cell r="F11">
            <v>52</v>
          </cell>
          <cell r="G11">
            <v>1050</v>
          </cell>
          <cell r="H11">
            <v>2011</v>
          </cell>
          <cell r="I11">
            <v>65536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2</v>
          </cell>
          <cell r="E12">
            <v>3508</v>
          </cell>
          <cell r="F12">
            <v>2293</v>
          </cell>
          <cell r="G12">
            <v>20336</v>
          </cell>
          <cell r="H12">
            <v>15709</v>
          </cell>
          <cell r="I12">
            <v>263607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 t="str">
            <v>-</v>
          </cell>
          <cell r="E13" t="str">
            <v>-</v>
          </cell>
          <cell r="F13" t="str">
            <v>-</v>
          </cell>
          <cell r="G13" t="str">
            <v>-</v>
          </cell>
          <cell r="H13" t="str">
            <v>-</v>
          </cell>
          <cell r="I13" t="str">
            <v>-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2</v>
          </cell>
          <cell r="E14">
            <v>2460</v>
          </cell>
          <cell r="F14">
            <v>3075</v>
          </cell>
          <cell r="G14">
            <v>20902</v>
          </cell>
          <cell r="H14">
            <v>16262</v>
          </cell>
          <cell r="I14">
            <v>336833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 t="str">
            <v>-</v>
          </cell>
          <cell r="E15" t="str">
            <v>-</v>
          </cell>
          <cell r="F15" t="str">
            <v>-</v>
          </cell>
          <cell r="G15" t="str">
            <v>-</v>
          </cell>
          <cell r="H15" t="str">
            <v>-</v>
          </cell>
          <cell r="I15" t="str">
            <v>-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5</v>
          </cell>
          <cell r="E16">
            <v>11442</v>
          </cell>
          <cell r="F16">
            <v>2712</v>
          </cell>
          <cell r="G16">
            <v>57523</v>
          </cell>
          <cell r="H16">
            <v>164991</v>
          </cell>
          <cell r="I16">
            <v>3451363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8</v>
          </cell>
          <cell r="E17">
            <v>24476</v>
          </cell>
          <cell r="F17">
            <v>971</v>
          </cell>
          <cell r="G17">
            <v>25695</v>
          </cell>
          <cell r="H17">
            <v>87035</v>
          </cell>
          <cell r="I17">
            <v>2877924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20</v>
          </cell>
          <cell r="E18">
            <v>44327</v>
          </cell>
          <cell r="F18">
            <v>9109</v>
          </cell>
          <cell r="G18">
            <v>122694</v>
          </cell>
          <cell r="H18">
            <v>272085</v>
          </cell>
          <cell r="I18">
            <v>6232282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 t="str">
            <v>-</v>
          </cell>
          <cell r="E19" t="str">
            <v>-</v>
          </cell>
          <cell r="F19" t="str">
            <v>-</v>
          </cell>
          <cell r="G19" t="str">
            <v>-</v>
          </cell>
          <cell r="H19" t="str">
            <v>-</v>
          </cell>
          <cell r="I19" t="str">
            <v>-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2</v>
          </cell>
          <cell r="E20">
            <v>1325</v>
          </cell>
          <cell r="F20">
            <v>54</v>
          </cell>
          <cell r="G20">
            <v>1077</v>
          </cell>
          <cell r="H20">
            <v>2408</v>
          </cell>
          <cell r="I20">
            <v>133971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2</v>
          </cell>
          <cell r="E21">
            <v>3508</v>
          </cell>
          <cell r="F21">
            <v>2350</v>
          </cell>
          <cell r="G21">
            <v>19963</v>
          </cell>
          <cell r="H21">
            <v>13592</v>
          </cell>
          <cell r="I21">
            <v>239065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 t="str">
            <v>-</v>
          </cell>
          <cell r="E22" t="str">
            <v>-</v>
          </cell>
          <cell r="F22" t="str">
            <v>-</v>
          </cell>
          <cell r="G22" t="str">
            <v>-</v>
          </cell>
          <cell r="H22" t="str">
            <v>-</v>
          </cell>
          <cell r="I22" t="str">
            <v>-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3</v>
          </cell>
          <cell r="E23">
            <v>3578</v>
          </cell>
          <cell r="F23">
            <v>3049</v>
          </cell>
          <cell r="G23">
            <v>20836</v>
          </cell>
          <cell r="H23">
            <v>14314</v>
          </cell>
          <cell r="I23">
            <v>269060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 t="str">
            <v>-</v>
          </cell>
          <cell r="E24" t="str">
            <v>-</v>
          </cell>
          <cell r="F24" t="str">
            <v>-</v>
          </cell>
          <cell r="G24" t="str">
            <v>-</v>
          </cell>
          <cell r="H24" t="str">
            <v>-</v>
          </cell>
          <cell r="I24" t="str">
            <v>-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5</v>
          </cell>
          <cell r="E25">
            <v>11442</v>
          </cell>
          <cell r="F25">
            <v>2674</v>
          </cell>
          <cell r="G25">
            <v>55212</v>
          </cell>
          <cell r="H25">
            <v>154883</v>
          </cell>
          <cell r="I25">
            <v>2852704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8</v>
          </cell>
          <cell r="E26">
            <v>24474</v>
          </cell>
          <cell r="F26">
            <v>982</v>
          </cell>
          <cell r="G26">
            <v>25606</v>
          </cell>
          <cell r="H26">
            <v>86888</v>
          </cell>
          <cell r="I26">
            <v>2737482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21</v>
          </cell>
          <cell r="E27">
            <v>44499</v>
          </cell>
          <cell r="F27">
            <v>9421</v>
          </cell>
          <cell r="G27">
            <v>123232</v>
          </cell>
          <cell r="H27">
            <v>277112</v>
          </cell>
          <cell r="I27">
            <v>6364260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 t="str">
            <v>-</v>
          </cell>
          <cell r="E28" t="str">
            <v>-</v>
          </cell>
          <cell r="F28" t="str">
            <v>-</v>
          </cell>
          <cell r="G28" t="str">
            <v>-</v>
          </cell>
          <cell r="H28" t="str">
            <v>-</v>
          </cell>
          <cell r="I28" t="str">
            <v>-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3</v>
          </cell>
          <cell r="E29">
            <v>1492</v>
          </cell>
          <cell r="F29">
            <v>57</v>
          </cell>
          <cell r="G29">
            <v>1157</v>
          </cell>
          <cell r="H29">
            <v>2070</v>
          </cell>
          <cell r="I29">
            <v>90757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2</v>
          </cell>
          <cell r="E30">
            <v>3507</v>
          </cell>
          <cell r="F30">
            <v>2485</v>
          </cell>
          <cell r="G30">
            <v>20309</v>
          </cell>
          <cell r="H30">
            <v>12874</v>
          </cell>
          <cell r="I30">
            <v>221586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 t="str">
            <v>-</v>
          </cell>
          <cell r="E31" t="str">
            <v>-</v>
          </cell>
          <cell r="F31" t="str">
            <v>-</v>
          </cell>
          <cell r="G31" t="str">
            <v>-</v>
          </cell>
          <cell r="H31" t="str">
            <v>-</v>
          </cell>
          <cell r="I31" t="str">
            <v>-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3</v>
          </cell>
          <cell r="E32">
            <v>3583</v>
          </cell>
          <cell r="F32">
            <v>3090</v>
          </cell>
          <cell r="G32">
            <v>20850</v>
          </cell>
          <cell r="H32">
            <v>15628</v>
          </cell>
          <cell r="I32">
            <v>281552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 t="str">
            <v>-</v>
          </cell>
          <cell r="E33" t="str">
            <v>-</v>
          </cell>
          <cell r="F33" t="str">
            <v>-</v>
          </cell>
          <cell r="G33" t="str">
            <v>-</v>
          </cell>
          <cell r="H33" t="str">
            <v>-</v>
          </cell>
          <cell r="I33" t="str">
            <v>-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5</v>
          </cell>
          <cell r="E34">
            <v>11441</v>
          </cell>
          <cell r="F34">
            <v>2735</v>
          </cell>
          <cell r="G34">
            <v>53161</v>
          </cell>
          <cell r="H34">
            <v>151614</v>
          </cell>
          <cell r="I34">
            <v>2911511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8</v>
          </cell>
          <cell r="E35">
            <v>24476</v>
          </cell>
          <cell r="F35">
            <v>1054</v>
          </cell>
          <cell r="G35">
            <v>27755</v>
          </cell>
          <cell r="H35">
            <v>94926</v>
          </cell>
          <cell r="I35">
            <v>2858854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21</v>
          </cell>
          <cell r="E36">
            <v>44499</v>
          </cell>
          <cell r="F36">
            <v>9428</v>
          </cell>
          <cell r="G36">
            <v>120284</v>
          </cell>
          <cell r="H36">
            <v>277733</v>
          </cell>
          <cell r="I36">
            <v>6518780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 t="str">
            <v>-</v>
          </cell>
          <cell r="E37" t="str">
            <v>-</v>
          </cell>
          <cell r="F37" t="str">
            <v>-</v>
          </cell>
          <cell r="G37" t="str">
            <v>-</v>
          </cell>
          <cell r="H37" t="str">
            <v>-</v>
          </cell>
          <cell r="I37" t="str">
            <v>-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3</v>
          </cell>
          <cell r="E38">
            <v>1492</v>
          </cell>
          <cell r="F38">
            <v>59</v>
          </cell>
          <cell r="G38">
            <v>1176</v>
          </cell>
          <cell r="H38">
            <v>2881</v>
          </cell>
          <cell r="I38">
            <v>130618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2</v>
          </cell>
          <cell r="E39">
            <v>3508</v>
          </cell>
          <cell r="F39">
            <v>2620</v>
          </cell>
          <cell r="G39">
            <v>20058</v>
          </cell>
          <cell r="H39">
            <v>13045</v>
          </cell>
          <cell r="I39">
            <v>207188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 t="str">
            <v>-</v>
          </cell>
          <cell r="E40" t="str">
            <v>-</v>
          </cell>
          <cell r="F40" t="str">
            <v>-</v>
          </cell>
          <cell r="G40" t="str">
            <v>-</v>
          </cell>
          <cell r="H40" t="str">
            <v>-</v>
          </cell>
          <cell r="I40" t="str">
            <v>-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3</v>
          </cell>
          <cell r="E41">
            <v>3583</v>
          </cell>
          <cell r="F41">
            <v>3062</v>
          </cell>
          <cell r="G41">
            <v>20450</v>
          </cell>
          <cell r="H41">
            <v>14279</v>
          </cell>
          <cell r="I41">
            <v>244223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 t="str">
            <v>-</v>
          </cell>
          <cell r="E42" t="str">
            <v>-</v>
          </cell>
          <cell r="F42" t="str">
            <v>-</v>
          </cell>
          <cell r="G42" t="str">
            <v>-</v>
          </cell>
          <cell r="H42" t="str">
            <v>-</v>
          </cell>
          <cell r="I42" t="str">
            <v>-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5</v>
          </cell>
          <cell r="E43">
            <v>11442</v>
          </cell>
          <cell r="F43">
            <v>2618</v>
          </cell>
          <cell r="G43">
            <v>49807</v>
          </cell>
          <cell r="H43">
            <v>145199</v>
          </cell>
          <cell r="I43">
            <v>2647134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8</v>
          </cell>
          <cell r="E44">
            <v>24474</v>
          </cell>
          <cell r="F44">
            <v>1069</v>
          </cell>
          <cell r="G44">
            <v>28793</v>
          </cell>
          <cell r="H44">
            <v>102329</v>
          </cell>
          <cell r="I44">
            <v>3289617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21</v>
          </cell>
          <cell r="E45">
            <v>44578</v>
          </cell>
          <cell r="F45">
            <v>9476</v>
          </cell>
          <cell r="G45">
            <v>120359</v>
          </cell>
          <cell r="H45">
            <v>317437</v>
          </cell>
          <cell r="I45">
            <v>6943867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3</v>
          </cell>
          <cell r="E47">
            <v>1492</v>
          </cell>
          <cell r="F47">
            <v>59</v>
          </cell>
          <cell r="G47">
            <v>1358</v>
          </cell>
          <cell r="H47">
            <v>2753</v>
          </cell>
          <cell r="I47">
            <v>138782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2</v>
          </cell>
          <cell r="E48">
            <v>3508</v>
          </cell>
          <cell r="F48">
            <v>2621</v>
          </cell>
          <cell r="G48">
            <v>19490</v>
          </cell>
          <cell r="H48">
            <v>12746</v>
          </cell>
          <cell r="I48">
            <v>207270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3</v>
          </cell>
          <cell r="E50">
            <v>3650</v>
          </cell>
          <cell r="F50">
            <v>3059</v>
          </cell>
          <cell r="G50">
            <v>20286</v>
          </cell>
          <cell r="H50">
            <v>14553</v>
          </cell>
          <cell r="I50">
            <v>236390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5</v>
          </cell>
          <cell r="E52">
            <v>11442</v>
          </cell>
          <cell r="F52">
            <v>2648</v>
          </cell>
          <cell r="G52">
            <v>48074</v>
          </cell>
          <cell r="H52">
            <v>146635</v>
          </cell>
          <cell r="I52">
            <v>2598849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8</v>
          </cell>
          <cell r="E53">
            <v>24486</v>
          </cell>
          <cell r="F53">
            <v>1089</v>
          </cell>
          <cell r="G53">
            <v>31151</v>
          </cell>
          <cell r="H53">
            <v>140750</v>
          </cell>
          <cell r="I53">
            <v>3762576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21</v>
          </cell>
          <cell r="E54">
            <v>44579</v>
          </cell>
          <cell r="F54">
            <v>9267</v>
          </cell>
          <cell r="G54">
            <v>116487</v>
          </cell>
          <cell r="H54">
            <v>275857</v>
          </cell>
          <cell r="I54">
            <v>5816357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 t="str">
            <v>-</v>
          </cell>
          <cell r="E55" t="str">
            <v>-</v>
          </cell>
          <cell r="F55" t="str">
            <v>-</v>
          </cell>
          <cell r="G55" t="str">
            <v>-</v>
          </cell>
          <cell r="H55" t="str">
            <v>-</v>
          </cell>
          <cell r="I55" t="str">
            <v>-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3</v>
          </cell>
          <cell r="E56">
            <v>1492</v>
          </cell>
          <cell r="F56">
            <v>59</v>
          </cell>
          <cell r="G56">
            <v>1351</v>
          </cell>
          <cell r="H56">
            <v>2088</v>
          </cell>
          <cell r="I56">
            <v>120026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2</v>
          </cell>
          <cell r="E57">
            <v>3511</v>
          </cell>
          <cell r="F57">
            <v>2357</v>
          </cell>
          <cell r="G57">
            <v>19186</v>
          </cell>
          <cell r="H57">
            <v>9277</v>
          </cell>
          <cell r="I57">
            <v>149437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 t="str">
            <v>-</v>
          </cell>
          <cell r="E58" t="str">
            <v>-</v>
          </cell>
          <cell r="F58" t="str">
            <v>-</v>
          </cell>
          <cell r="G58" t="str">
            <v>-</v>
          </cell>
          <cell r="H58" t="str">
            <v>-</v>
          </cell>
          <cell r="I58" t="str">
            <v>-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3</v>
          </cell>
          <cell r="E59">
            <v>3650</v>
          </cell>
          <cell r="F59">
            <v>3062</v>
          </cell>
          <cell r="G59">
            <v>20189</v>
          </cell>
          <cell r="H59">
            <v>13126</v>
          </cell>
          <cell r="I59">
            <v>170066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 t="str">
            <v>-</v>
          </cell>
          <cell r="E60" t="str">
            <v>-</v>
          </cell>
          <cell r="F60" t="str">
            <v>-</v>
          </cell>
          <cell r="G60" t="str">
            <v>-</v>
          </cell>
          <cell r="H60" t="str">
            <v>-</v>
          </cell>
          <cell r="I60" t="str">
            <v>-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5</v>
          </cell>
          <cell r="E61">
            <v>11442</v>
          </cell>
          <cell r="F61">
            <v>2723</v>
          </cell>
          <cell r="G61">
            <v>45921</v>
          </cell>
          <cell r="H61">
            <v>133216</v>
          </cell>
          <cell r="I61">
            <v>2259866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8</v>
          </cell>
          <cell r="E62">
            <v>24484</v>
          </cell>
          <cell r="F62">
            <v>1066</v>
          </cell>
          <cell r="G62">
            <v>29840</v>
          </cell>
          <cell r="H62">
            <v>118150</v>
          </cell>
          <cell r="I62">
            <v>3116962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</row>
      </sheetData>
      <sheetData sheetId="25"/>
      <sheetData sheetId="26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2513970</v>
          </cell>
          <cell r="E9">
            <v>2512107</v>
          </cell>
          <cell r="F9">
            <v>99.9</v>
          </cell>
          <cell r="G9">
            <v>1540000</v>
          </cell>
          <cell r="H9">
            <v>914571</v>
          </cell>
          <cell r="I9">
            <v>308</v>
          </cell>
          <cell r="J9">
            <v>768529</v>
          </cell>
          <cell r="K9" t="str">
            <v>2015 대구시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243683</v>
          </cell>
          <cell r="E10">
            <v>243683</v>
          </cell>
          <cell r="F10">
            <v>100</v>
          </cell>
          <cell r="G10" t="str">
            <v>...</v>
          </cell>
          <cell r="H10" t="str">
            <v>...</v>
          </cell>
          <cell r="I10" t="str">
            <v>...</v>
          </cell>
          <cell r="J10">
            <v>78714</v>
          </cell>
          <cell r="K10" t="str">
            <v>중·남부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351486</v>
          </cell>
          <cell r="E11">
            <v>349712</v>
          </cell>
          <cell r="F11">
            <v>99.5</v>
          </cell>
          <cell r="G11" t="str">
            <v>...</v>
          </cell>
          <cell r="H11" t="str">
            <v>...</v>
          </cell>
          <cell r="I11" t="str">
            <v>...</v>
          </cell>
          <cell r="J11">
            <v>144630</v>
          </cell>
          <cell r="K11" t="str">
            <v>동부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208516</v>
          </cell>
          <cell r="E12">
            <v>208516</v>
          </cell>
          <cell r="F12">
            <v>100</v>
          </cell>
          <cell r="G12" t="str">
            <v>...</v>
          </cell>
          <cell r="H12" t="str">
            <v>...</v>
          </cell>
          <cell r="I12" t="str">
            <v>...</v>
          </cell>
          <cell r="J12">
            <v>56144</v>
          </cell>
          <cell r="K12" t="str">
            <v>서부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447887</v>
          </cell>
          <cell r="E14">
            <v>447813</v>
          </cell>
          <cell r="F14">
            <v>100</v>
          </cell>
          <cell r="G14" t="str">
            <v>...</v>
          </cell>
          <cell r="H14" t="str">
            <v>...</v>
          </cell>
          <cell r="I14" t="str">
            <v>...</v>
          </cell>
          <cell r="J14">
            <v>127155</v>
          </cell>
          <cell r="K14" t="str">
            <v>북부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453266</v>
          </cell>
          <cell r="E15">
            <v>453266</v>
          </cell>
          <cell r="F15">
            <v>100</v>
          </cell>
          <cell r="G15" t="str">
            <v>...</v>
          </cell>
          <cell r="H15" t="str">
            <v>...</v>
          </cell>
          <cell r="I15" t="str">
            <v>...</v>
          </cell>
          <cell r="J15">
            <v>121130</v>
          </cell>
          <cell r="K15" t="str">
            <v>수성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611460</v>
          </cell>
          <cell r="E16">
            <v>611460</v>
          </cell>
          <cell r="F16">
            <v>100</v>
          </cell>
          <cell r="G16" t="str">
            <v>...</v>
          </cell>
          <cell r="H16" t="str">
            <v>...</v>
          </cell>
          <cell r="I16" t="str">
            <v>...</v>
          </cell>
          <cell r="J16">
            <v>197460</v>
          </cell>
          <cell r="K16" t="str">
            <v>달서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197672</v>
          </cell>
          <cell r="E17">
            <v>197657</v>
          </cell>
          <cell r="F17">
            <v>100</v>
          </cell>
          <cell r="G17" t="str">
            <v>...</v>
          </cell>
          <cell r="H17" t="str">
            <v>...</v>
          </cell>
          <cell r="I17" t="str">
            <v>...</v>
          </cell>
          <cell r="J17">
            <v>43296</v>
          </cell>
          <cell r="K17" t="str">
            <v>달성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2511050</v>
          </cell>
          <cell r="E18">
            <v>2509849</v>
          </cell>
          <cell r="F18">
            <v>100</v>
          </cell>
          <cell r="G18">
            <v>1540000</v>
          </cell>
          <cell r="H18">
            <v>911326</v>
          </cell>
          <cell r="I18">
            <v>310</v>
          </cell>
          <cell r="J18">
            <v>830282</v>
          </cell>
          <cell r="K18" t="str">
            <v>2016 대구시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238054</v>
          </cell>
          <cell r="E19">
            <v>238054</v>
          </cell>
          <cell r="F19">
            <v>100</v>
          </cell>
          <cell r="G19" t="str">
            <v>...</v>
          </cell>
          <cell r="H19" t="str">
            <v>...</v>
          </cell>
          <cell r="I19" t="str">
            <v>...</v>
          </cell>
          <cell r="J19">
            <v>79055</v>
          </cell>
          <cell r="K19" t="str">
            <v>중·남부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353140</v>
          </cell>
          <cell r="E20">
            <v>351990</v>
          </cell>
          <cell r="F20">
            <v>99.7</v>
          </cell>
          <cell r="G20" t="str">
            <v>...</v>
          </cell>
          <cell r="H20" t="str">
            <v>...</v>
          </cell>
          <cell r="I20" t="str">
            <v>...</v>
          </cell>
          <cell r="J20">
            <v>184177</v>
          </cell>
          <cell r="K20" t="str">
            <v>동부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201981</v>
          </cell>
          <cell r="E22">
            <v>201981</v>
          </cell>
          <cell r="F22">
            <v>100</v>
          </cell>
          <cell r="G22" t="str">
            <v>...</v>
          </cell>
          <cell r="H22" t="str">
            <v>...</v>
          </cell>
          <cell r="I22" t="str">
            <v>...</v>
          </cell>
          <cell r="J22">
            <v>56598</v>
          </cell>
          <cell r="K22" t="str">
            <v>서부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445230</v>
          </cell>
          <cell r="E23">
            <v>445179</v>
          </cell>
          <cell r="F23">
            <v>99.9</v>
          </cell>
          <cell r="G23" t="str">
            <v>...</v>
          </cell>
          <cell r="H23" t="str">
            <v>...</v>
          </cell>
          <cell r="I23" t="str">
            <v>...</v>
          </cell>
          <cell r="J23">
            <v>128859</v>
          </cell>
          <cell r="K23" t="str">
            <v>북부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448550</v>
          </cell>
          <cell r="E24">
            <v>448550</v>
          </cell>
          <cell r="F24">
            <v>100</v>
          </cell>
          <cell r="G24" t="str">
            <v>...</v>
          </cell>
          <cell r="H24" t="str">
            <v>...</v>
          </cell>
          <cell r="I24" t="str">
            <v>...</v>
          </cell>
          <cell r="J24">
            <v>122202</v>
          </cell>
          <cell r="K24" t="str">
            <v>수성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600510</v>
          </cell>
          <cell r="E25">
            <v>600510</v>
          </cell>
          <cell r="F25">
            <v>100</v>
          </cell>
          <cell r="G25" t="str">
            <v>...</v>
          </cell>
          <cell r="H25" t="str">
            <v>...</v>
          </cell>
          <cell r="I25" t="str">
            <v>...</v>
          </cell>
          <cell r="J25">
            <v>206895</v>
          </cell>
          <cell r="K25" t="str">
            <v>달서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223585</v>
          </cell>
          <cell r="E26">
            <v>223585</v>
          </cell>
          <cell r="F26">
            <v>100</v>
          </cell>
          <cell r="G26" t="str">
            <v>...</v>
          </cell>
          <cell r="H26" t="str">
            <v>...</v>
          </cell>
          <cell r="I26" t="str">
            <v>...</v>
          </cell>
          <cell r="J26">
            <v>52496</v>
          </cell>
          <cell r="K26" t="str">
            <v>달성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2501673</v>
          </cell>
          <cell r="E27">
            <v>2500976</v>
          </cell>
          <cell r="F27">
            <v>99.9</v>
          </cell>
          <cell r="G27">
            <v>1540000</v>
          </cell>
          <cell r="H27">
            <v>905404</v>
          </cell>
          <cell r="I27">
            <v>311</v>
          </cell>
          <cell r="J27">
            <v>839211</v>
          </cell>
          <cell r="K27" t="str">
            <v>2017 대구시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233722</v>
          </cell>
          <cell r="E28">
            <v>233722</v>
          </cell>
          <cell r="F28">
            <v>100</v>
          </cell>
          <cell r="G28" t="str">
            <v>...</v>
          </cell>
          <cell r="H28" t="str">
            <v>...</v>
          </cell>
          <cell r="I28" t="str">
            <v>...</v>
          </cell>
          <cell r="J28">
            <v>78534</v>
          </cell>
          <cell r="K28" t="str">
            <v>중·남부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351206</v>
          </cell>
          <cell r="E29">
            <v>350560</v>
          </cell>
          <cell r="F29">
            <v>99.8</v>
          </cell>
          <cell r="G29" t="str">
            <v>...</v>
          </cell>
          <cell r="H29" t="str">
            <v>...</v>
          </cell>
          <cell r="I29" t="str">
            <v>...</v>
          </cell>
          <cell r="J29">
            <v>185820</v>
          </cell>
          <cell r="K29" t="str">
            <v>동부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194379</v>
          </cell>
          <cell r="E30">
            <v>194379</v>
          </cell>
          <cell r="F30">
            <v>100</v>
          </cell>
          <cell r="G30" t="str">
            <v>...</v>
          </cell>
          <cell r="H30" t="str">
            <v>...</v>
          </cell>
          <cell r="I30" t="str">
            <v>...</v>
          </cell>
          <cell r="J30">
            <v>56603</v>
          </cell>
          <cell r="K30" t="str">
            <v>서부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446201</v>
          </cell>
          <cell r="E32">
            <v>446150</v>
          </cell>
          <cell r="F32">
            <v>100</v>
          </cell>
          <cell r="G32" t="str">
            <v>...</v>
          </cell>
          <cell r="H32" t="str">
            <v>...</v>
          </cell>
          <cell r="I32" t="str">
            <v>...</v>
          </cell>
          <cell r="J32">
            <v>131044</v>
          </cell>
          <cell r="K32" t="str">
            <v>북부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440743</v>
          </cell>
          <cell r="E33">
            <v>440743</v>
          </cell>
          <cell r="F33">
            <v>100</v>
          </cell>
          <cell r="G33" t="str">
            <v>...</v>
          </cell>
          <cell r="H33" t="str">
            <v>...</v>
          </cell>
          <cell r="I33" t="str">
            <v>...</v>
          </cell>
          <cell r="J33">
            <v>122845</v>
          </cell>
          <cell r="K33" t="str">
            <v>수성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586532</v>
          </cell>
          <cell r="E34">
            <v>586532</v>
          </cell>
          <cell r="F34">
            <v>100</v>
          </cell>
          <cell r="G34" t="str">
            <v>...</v>
          </cell>
          <cell r="H34" t="str">
            <v>...</v>
          </cell>
          <cell r="I34" t="str">
            <v>...</v>
          </cell>
          <cell r="J34">
            <v>209000</v>
          </cell>
          <cell r="K34" t="str">
            <v>달서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248890</v>
          </cell>
          <cell r="E35">
            <v>248890</v>
          </cell>
          <cell r="F35">
            <v>100</v>
          </cell>
          <cell r="G35" t="str">
            <v>...</v>
          </cell>
          <cell r="H35" t="str">
            <v>...</v>
          </cell>
          <cell r="I35" t="str">
            <v>...</v>
          </cell>
          <cell r="J35">
            <v>55365</v>
          </cell>
          <cell r="K35" t="str">
            <v>달성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2489802</v>
          </cell>
          <cell r="E36">
            <v>2489156</v>
          </cell>
          <cell r="F36">
            <v>99.9</v>
          </cell>
          <cell r="G36">
            <v>1560000</v>
          </cell>
          <cell r="H36">
            <v>897346</v>
          </cell>
          <cell r="I36">
            <v>310</v>
          </cell>
          <cell r="J36">
            <v>735703</v>
          </cell>
          <cell r="K36" t="str">
            <v>2018 대구시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232046</v>
          </cell>
          <cell r="E37">
            <v>232046</v>
          </cell>
          <cell r="F37">
            <v>100</v>
          </cell>
          <cell r="G37" t="str">
            <v>...</v>
          </cell>
          <cell r="H37" t="str">
            <v>...</v>
          </cell>
          <cell r="I37" t="str">
            <v>...</v>
          </cell>
          <cell r="J37">
            <v>78928</v>
          </cell>
          <cell r="K37" t="str">
            <v>중·남부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353178</v>
          </cell>
          <cell r="E38">
            <v>352532</v>
          </cell>
          <cell r="F38">
            <v>99.8</v>
          </cell>
          <cell r="G38" t="str">
            <v>...</v>
          </cell>
          <cell r="H38" t="str">
            <v>...</v>
          </cell>
          <cell r="I38" t="str">
            <v>...</v>
          </cell>
          <cell r="J38">
            <v>172975</v>
          </cell>
          <cell r="K38" t="str">
            <v>동부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186796</v>
          </cell>
          <cell r="E39">
            <v>186796</v>
          </cell>
          <cell r="F39">
            <v>100</v>
          </cell>
          <cell r="G39" t="str">
            <v>...</v>
          </cell>
          <cell r="H39" t="str">
            <v>...</v>
          </cell>
          <cell r="I39" t="str">
            <v>...</v>
          </cell>
          <cell r="J39">
            <v>44851</v>
          </cell>
          <cell r="K39" t="str">
            <v>서부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444616</v>
          </cell>
          <cell r="E41">
            <v>444616</v>
          </cell>
          <cell r="F41">
            <v>100</v>
          </cell>
          <cell r="G41" t="str">
            <v>...</v>
          </cell>
          <cell r="H41" t="str">
            <v>...</v>
          </cell>
          <cell r="I41" t="str">
            <v>...</v>
          </cell>
          <cell r="J41">
            <v>112493</v>
          </cell>
          <cell r="K41" t="str">
            <v>북부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434399</v>
          </cell>
          <cell r="E42">
            <v>434399</v>
          </cell>
          <cell r="F42">
            <v>100</v>
          </cell>
          <cell r="G42" t="str">
            <v>...</v>
          </cell>
          <cell r="H42" t="str">
            <v>...</v>
          </cell>
          <cell r="I42" t="str">
            <v>...</v>
          </cell>
          <cell r="J42">
            <v>99039</v>
          </cell>
          <cell r="K42" t="str">
            <v>수성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582422</v>
          </cell>
          <cell r="E43">
            <v>582422</v>
          </cell>
          <cell r="F43">
            <v>100</v>
          </cell>
          <cell r="G43" t="str">
            <v>...</v>
          </cell>
          <cell r="H43" t="str">
            <v>...</v>
          </cell>
          <cell r="I43" t="str">
            <v>...</v>
          </cell>
          <cell r="J43">
            <v>182834</v>
          </cell>
          <cell r="K43" t="str">
            <v>달서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256345</v>
          </cell>
          <cell r="E44">
            <v>256345</v>
          </cell>
          <cell r="F44">
            <v>100</v>
          </cell>
          <cell r="G44" t="str">
            <v>...</v>
          </cell>
          <cell r="H44" t="str">
            <v>...</v>
          </cell>
          <cell r="I44" t="str">
            <v>...</v>
          </cell>
          <cell r="J44">
            <v>44583</v>
          </cell>
          <cell r="K44" t="str">
            <v>달성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2468222</v>
          </cell>
          <cell r="E45">
            <v>2467531</v>
          </cell>
          <cell r="F45">
            <v>99.97</v>
          </cell>
          <cell r="G45">
            <v>1560000</v>
          </cell>
          <cell r="H45">
            <v>890697</v>
          </cell>
          <cell r="I45">
            <v>312</v>
          </cell>
          <cell r="J45">
            <v>750236</v>
          </cell>
          <cell r="K45" t="str">
            <v>2019 대구시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227879</v>
          </cell>
          <cell r="E46">
            <v>227879</v>
          </cell>
          <cell r="F46">
            <v>100</v>
          </cell>
          <cell r="G46" t="str">
            <v>...</v>
          </cell>
          <cell r="H46" t="str">
            <v>...</v>
          </cell>
          <cell r="I46" t="str">
            <v>...</v>
          </cell>
          <cell r="J46">
            <v>78437</v>
          </cell>
          <cell r="K46" t="str">
            <v>중·남부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347376</v>
          </cell>
          <cell r="E47">
            <v>346685</v>
          </cell>
          <cell r="F47">
            <v>99.8</v>
          </cell>
          <cell r="G47" t="str">
            <v>...</v>
          </cell>
          <cell r="H47" t="str">
            <v>...</v>
          </cell>
          <cell r="I47" t="str">
            <v>...</v>
          </cell>
          <cell r="J47">
            <v>173331</v>
          </cell>
          <cell r="K47" t="str">
            <v>동부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177758</v>
          </cell>
          <cell r="E48">
            <v>177758</v>
          </cell>
          <cell r="F48">
            <v>100</v>
          </cell>
          <cell r="G48" t="str">
            <v>...</v>
          </cell>
          <cell r="H48" t="str">
            <v>...</v>
          </cell>
          <cell r="I48" t="str">
            <v>...</v>
          </cell>
          <cell r="J48">
            <v>43326</v>
          </cell>
          <cell r="K48" t="str">
            <v>서부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442943</v>
          </cell>
          <cell r="E50">
            <v>442943</v>
          </cell>
          <cell r="F50">
            <v>100</v>
          </cell>
          <cell r="G50" t="str">
            <v>...</v>
          </cell>
          <cell r="H50" t="str">
            <v>...</v>
          </cell>
          <cell r="I50" t="str">
            <v>...</v>
          </cell>
          <cell r="J50">
            <v>113679</v>
          </cell>
          <cell r="K50" t="str">
            <v>북부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430334</v>
          </cell>
          <cell r="E51">
            <v>430334</v>
          </cell>
          <cell r="F51">
            <v>100</v>
          </cell>
          <cell r="G51" t="str">
            <v>...</v>
          </cell>
          <cell r="H51" t="str">
            <v>...</v>
          </cell>
          <cell r="I51" t="str">
            <v>...</v>
          </cell>
          <cell r="J51">
            <v>100377</v>
          </cell>
          <cell r="K51" t="str">
            <v>수성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579352</v>
          </cell>
          <cell r="E52">
            <v>579352</v>
          </cell>
          <cell r="F52">
            <v>100</v>
          </cell>
          <cell r="G52" t="str">
            <v>...</v>
          </cell>
          <cell r="H52" t="str">
            <v>...</v>
          </cell>
          <cell r="I52" t="str">
            <v>...</v>
          </cell>
          <cell r="J52">
            <v>194941</v>
          </cell>
          <cell r="K52" t="str">
            <v>달서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262580</v>
          </cell>
          <cell r="E53">
            <v>262580</v>
          </cell>
          <cell r="F53">
            <v>100</v>
          </cell>
          <cell r="G53" t="str">
            <v>...</v>
          </cell>
          <cell r="H53" t="str">
            <v>...</v>
          </cell>
          <cell r="I53" t="str">
            <v>...</v>
          </cell>
          <cell r="J53">
            <v>46145</v>
          </cell>
          <cell r="K53" t="str">
            <v>달성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2446144</v>
          </cell>
          <cell r="E54">
            <v>2445503</v>
          </cell>
          <cell r="F54">
            <v>99.97</v>
          </cell>
          <cell r="G54">
            <v>1560000</v>
          </cell>
          <cell r="H54">
            <v>858478</v>
          </cell>
          <cell r="I54">
            <v>311</v>
          </cell>
          <cell r="J54">
            <v>852299</v>
          </cell>
          <cell r="K54" t="str">
            <v>2020 대구시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225509</v>
          </cell>
          <cell r="E55">
            <v>225509</v>
          </cell>
          <cell r="F55">
            <v>100</v>
          </cell>
          <cell r="G55" t="str">
            <v>...</v>
          </cell>
          <cell r="H55" t="str">
            <v>...</v>
          </cell>
          <cell r="I55" t="str">
            <v>...</v>
          </cell>
          <cell r="J55">
            <v>75400</v>
          </cell>
          <cell r="K55" t="str">
            <v>중·남부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343685</v>
          </cell>
          <cell r="E56">
            <v>343044</v>
          </cell>
          <cell r="F56">
            <v>99.81</v>
          </cell>
          <cell r="G56" t="str">
            <v>...</v>
          </cell>
          <cell r="H56" t="str">
            <v>...</v>
          </cell>
          <cell r="I56" t="str">
            <v>...</v>
          </cell>
          <cell r="J56">
            <v>190669</v>
          </cell>
          <cell r="K56" t="str">
            <v>동부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172879</v>
          </cell>
          <cell r="E57">
            <v>172879</v>
          </cell>
          <cell r="F57">
            <v>100</v>
          </cell>
          <cell r="G57" t="str">
            <v>...</v>
          </cell>
          <cell r="H57" t="str">
            <v>...</v>
          </cell>
          <cell r="I57" t="str">
            <v>...</v>
          </cell>
          <cell r="J57">
            <v>54153</v>
          </cell>
          <cell r="K57" t="str">
            <v>서부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444923</v>
          </cell>
          <cell r="E59">
            <v>444923</v>
          </cell>
          <cell r="F59">
            <v>100</v>
          </cell>
          <cell r="G59" t="str">
            <v>...</v>
          </cell>
          <cell r="H59" t="str">
            <v>...</v>
          </cell>
          <cell r="I59" t="str">
            <v>...</v>
          </cell>
          <cell r="J59">
            <v>133576</v>
          </cell>
          <cell r="K59" t="str">
            <v>북부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425987</v>
          </cell>
          <cell r="E60">
            <v>425987</v>
          </cell>
          <cell r="F60">
            <v>100</v>
          </cell>
          <cell r="G60" t="str">
            <v>...</v>
          </cell>
          <cell r="H60" t="str">
            <v>...</v>
          </cell>
          <cell r="I60" t="str">
            <v>...</v>
          </cell>
          <cell r="J60">
            <v>125999</v>
          </cell>
          <cell r="K60" t="str">
            <v>수성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568481</v>
          </cell>
          <cell r="E61">
            <v>568481</v>
          </cell>
          <cell r="F61">
            <v>100</v>
          </cell>
          <cell r="G61" t="str">
            <v>...</v>
          </cell>
          <cell r="H61" t="str">
            <v>...</v>
          </cell>
          <cell r="I61" t="str">
            <v>...</v>
          </cell>
          <cell r="J61">
            <v>213333</v>
          </cell>
          <cell r="K61" t="str">
            <v>달서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264680</v>
          </cell>
          <cell r="E62">
            <v>264680</v>
          </cell>
          <cell r="F62">
            <v>100</v>
          </cell>
          <cell r="G62" t="str">
            <v>...</v>
          </cell>
          <cell r="H62" t="str">
            <v>...</v>
          </cell>
          <cell r="I62" t="str">
            <v>...</v>
          </cell>
          <cell r="J62">
            <v>59169</v>
          </cell>
          <cell r="K62" t="str">
            <v>달성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 t="str">
            <v>2021 대구시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 t="str">
            <v>중·남부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 t="str">
            <v>동부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 t="str">
            <v>서부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 t="str">
            <v>북부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수성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달서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달성</v>
          </cell>
        </row>
      </sheetData>
      <sheetData sheetId="27"/>
      <sheetData sheetId="28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2513970</v>
          </cell>
          <cell r="E9">
            <v>2470958</v>
          </cell>
          <cell r="F9" t="str">
            <v>-</v>
          </cell>
          <cell r="G9" t="str">
            <v>-</v>
          </cell>
          <cell r="H9">
            <v>2470958</v>
          </cell>
          <cell r="I9">
            <v>98.3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81734</v>
          </cell>
          <cell r="E10">
            <v>81734</v>
          </cell>
          <cell r="F10" t="str">
            <v>-</v>
          </cell>
          <cell r="G10" t="str">
            <v>-</v>
          </cell>
          <cell r="H10">
            <v>81734</v>
          </cell>
          <cell r="I10">
            <v>100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351486</v>
          </cell>
          <cell r="E11">
            <v>346989</v>
          </cell>
          <cell r="F11" t="str">
            <v>-</v>
          </cell>
          <cell r="G11" t="str">
            <v>-</v>
          </cell>
          <cell r="H11">
            <v>346989</v>
          </cell>
          <cell r="I11">
            <v>98.7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208516</v>
          </cell>
          <cell r="E12">
            <v>208516</v>
          </cell>
          <cell r="F12" t="str">
            <v>-</v>
          </cell>
          <cell r="G12" t="str">
            <v>-</v>
          </cell>
          <cell r="H12">
            <v>208516</v>
          </cell>
          <cell r="I12">
            <v>100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161949</v>
          </cell>
          <cell r="E13">
            <v>161949</v>
          </cell>
          <cell r="F13" t="str">
            <v>-</v>
          </cell>
          <cell r="G13" t="str">
            <v>-</v>
          </cell>
          <cell r="H13">
            <v>161949</v>
          </cell>
          <cell r="I13">
            <v>100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447887</v>
          </cell>
          <cell r="E14">
            <v>446615</v>
          </cell>
          <cell r="F14" t="str">
            <v>-</v>
          </cell>
          <cell r="G14" t="str">
            <v>-</v>
          </cell>
          <cell r="H14">
            <v>446615</v>
          </cell>
          <cell r="I14">
            <v>99.7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453266</v>
          </cell>
          <cell r="E15">
            <v>450641</v>
          </cell>
          <cell r="F15" t="str">
            <v>-</v>
          </cell>
          <cell r="G15" t="str">
            <v>-</v>
          </cell>
          <cell r="H15">
            <v>450641</v>
          </cell>
          <cell r="I15">
            <v>99.4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611460</v>
          </cell>
          <cell r="E16">
            <v>611460</v>
          </cell>
          <cell r="F16" t="str">
            <v>-</v>
          </cell>
          <cell r="G16" t="str">
            <v>-</v>
          </cell>
          <cell r="H16">
            <v>611460</v>
          </cell>
          <cell r="I16">
            <v>100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197672</v>
          </cell>
          <cell r="E17">
            <v>163054</v>
          </cell>
          <cell r="F17" t="str">
            <v>-</v>
          </cell>
          <cell r="G17" t="str">
            <v>-</v>
          </cell>
          <cell r="H17">
            <v>163054</v>
          </cell>
          <cell r="I17">
            <v>82.5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2511050</v>
          </cell>
          <cell r="E18">
            <v>2469270</v>
          </cell>
          <cell r="F18" t="str">
            <v>-</v>
          </cell>
          <cell r="G18" t="str">
            <v>-</v>
          </cell>
          <cell r="H18">
            <v>2469270</v>
          </cell>
          <cell r="I18">
            <v>98.3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80497</v>
          </cell>
          <cell r="E19">
            <v>80497</v>
          </cell>
          <cell r="F19" t="str">
            <v>-</v>
          </cell>
          <cell r="G19" t="str">
            <v>-</v>
          </cell>
          <cell r="H19">
            <v>80497</v>
          </cell>
          <cell r="I19">
            <v>100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353140</v>
          </cell>
          <cell r="E20">
            <v>348690</v>
          </cell>
          <cell r="F20" t="str">
            <v>-</v>
          </cell>
          <cell r="G20" t="str">
            <v>-</v>
          </cell>
          <cell r="H20">
            <v>348690</v>
          </cell>
          <cell r="I20">
            <v>98.7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201981</v>
          </cell>
          <cell r="E21">
            <v>201981</v>
          </cell>
          <cell r="F21" t="str">
            <v>-</v>
          </cell>
          <cell r="G21" t="str">
            <v>-</v>
          </cell>
          <cell r="H21">
            <v>201981</v>
          </cell>
          <cell r="I21">
            <v>100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157557</v>
          </cell>
          <cell r="E22">
            <v>157557</v>
          </cell>
          <cell r="F22" t="str">
            <v>-</v>
          </cell>
          <cell r="G22" t="str">
            <v>-</v>
          </cell>
          <cell r="H22">
            <v>157557</v>
          </cell>
          <cell r="I22">
            <v>100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445230</v>
          </cell>
          <cell r="E23">
            <v>444051</v>
          </cell>
          <cell r="F23" t="str">
            <v>-</v>
          </cell>
          <cell r="G23" t="str">
            <v>-</v>
          </cell>
          <cell r="H23">
            <v>444051</v>
          </cell>
          <cell r="I23">
            <v>99.7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448550</v>
          </cell>
          <cell r="E24">
            <v>446035</v>
          </cell>
          <cell r="F24" t="str">
            <v>-</v>
          </cell>
          <cell r="G24" t="str">
            <v>-</v>
          </cell>
          <cell r="H24">
            <v>446035</v>
          </cell>
          <cell r="I24">
            <v>99.4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600510</v>
          </cell>
          <cell r="E25">
            <v>600510</v>
          </cell>
          <cell r="F25" t="str">
            <v>-</v>
          </cell>
          <cell r="G25" t="str">
            <v>-</v>
          </cell>
          <cell r="H25">
            <v>600510</v>
          </cell>
          <cell r="I25">
            <v>100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223585</v>
          </cell>
          <cell r="E26">
            <v>189949</v>
          </cell>
          <cell r="F26" t="str">
            <v>-</v>
          </cell>
          <cell r="G26" t="str">
            <v>-</v>
          </cell>
          <cell r="H26">
            <v>189949</v>
          </cell>
          <cell r="I26">
            <v>85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2501673</v>
          </cell>
          <cell r="E27">
            <v>2463575</v>
          </cell>
          <cell r="F27" t="str">
            <v>-</v>
          </cell>
          <cell r="G27" t="str">
            <v>-</v>
          </cell>
          <cell r="H27">
            <v>2463575</v>
          </cell>
          <cell r="I27">
            <v>98.5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79759</v>
          </cell>
          <cell r="E28">
            <v>79759</v>
          </cell>
          <cell r="F28" t="str">
            <v>-</v>
          </cell>
          <cell r="G28" t="str">
            <v>-</v>
          </cell>
          <cell r="H28">
            <v>79759</v>
          </cell>
          <cell r="I28">
            <v>100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351206</v>
          </cell>
          <cell r="E29">
            <v>346781</v>
          </cell>
          <cell r="F29" t="str">
            <v>-</v>
          </cell>
          <cell r="G29" t="str">
            <v>-</v>
          </cell>
          <cell r="H29">
            <v>346781</v>
          </cell>
          <cell r="I29">
            <v>98.7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194379</v>
          </cell>
          <cell r="E30">
            <v>194379</v>
          </cell>
          <cell r="F30" t="str">
            <v>-</v>
          </cell>
          <cell r="G30" t="str">
            <v>-</v>
          </cell>
          <cell r="H30">
            <v>194379</v>
          </cell>
          <cell r="I30">
            <v>100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153963</v>
          </cell>
          <cell r="E31">
            <v>153963</v>
          </cell>
          <cell r="F31" t="str">
            <v>-</v>
          </cell>
          <cell r="G31" t="str">
            <v>-</v>
          </cell>
          <cell r="H31">
            <v>153963</v>
          </cell>
          <cell r="I31">
            <v>100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446201</v>
          </cell>
          <cell r="E32">
            <v>445267</v>
          </cell>
          <cell r="F32" t="str">
            <v>-</v>
          </cell>
          <cell r="G32" t="str">
            <v>-</v>
          </cell>
          <cell r="H32">
            <v>445267</v>
          </cell>
          <cell r="I32">
            <v>99.8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440743</v>
          </cell>
          <cell r="E33">
            <v>439035</v>
          </cell>
          <cell r="F33" t="str">
            <v>-</v>
          </cell>
          <cell r="G33" t="str">
            <v>-</v>
          </cell>
          <cell r="H33">
            <v>439035</v>
          </cell>
          <cell r="I33">
            <v>99.6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586532</v>
          </cell>
          <cell r="E34">
            <v>586532</v>
          </cell>
          <cell r="F34" t="str">
            <v>-</v>
          </cell>
          <cell r="G34" t="str">
            <v>-</v>
          </cell>
          <cell r="H34">
            <v>586532</v>
          </cell>
          <cell r="I34">
            <v>100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248890</v>
          </cell>
          <cell r="E35">
            <v>217859</v>
          </cell>
          <cell r="F35" t="str">
            <v>-</v>
          </cell>
          <cell r="G35" t="str">
            <v>-</v>
          </cell>
          <cell r="H35">
            <v>217859</v>
          </cell>
          <cell r="I35">
            <v>87.5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2489802</v>
          </cell>
          <cell r="E36">
            <v>2456647</v>
          </cell>
          <cell r="F36" t="str">
            <v>-</v>
          </cell>
          <cell r="G36" t="str">
            <v>-</v>
          </cell>
          <cell r="H36">
            <v>2456647</v>
          </cell>
          <cell r="I36">
            <v>98.7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80225</v>
          </cell>
          <cell r="E37">
            <v>80225</v>
          </cell>
          <cell r="F37" t="str">
            <v>-</v>
          </cell>
          <cell r="G37" t="str">
            <v>-</v>
          </cell>
          <cell r="H37">
            <v>80225</v>
          </cell>
          <cell r="I37">
            <v>100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353178</v>
          </cell>
          <cell r="E38">
            <v>349293</v>
          </cell>
          <cell r="F38" t="str">
            <v>-</v>
          </cell>
          <cell r="G38" t="str">
            <v>-</v>
          </cell>
          <cell r="H38">
            <v>349293</v>
          </cell>
          <cell r="I38">
            <v>98.9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186796</v>
          </cell>
          <cell r="E39">
            <v>186796</v>
          </cell>
          <cell r="F39" t="str">
            <v>-</v>
          </cell>
          <cell r="G39" t="str">
            <v>-</v>
          </cell>
          <cell r="H39">
            <v>186796</v>
          </cell>
          <cell r="I39">
            <v>100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151821</v>
          </cell>
          <cell r="E40">
            <v>151821</v>
          </cell>
          <cell r="F40" t="str">
            <v>-</v>
          </cell>
          <cell r="G40" t="str">
            <v>-</v>
          </cell>
          <cell r="H40">
            <v>151821</v>
          </cell>
          <cell r="I40">
            <v>100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444616</v>
          </cell>
          <cell r="E41">
            <v>443769</v>
          </cell>
          <cell r="F41" t="str">
            <v>-</v>
          </cell>
          <cell r="G41" t="str">
            <v>-</v>
          </cell>
          <cell r="H41">
            <v>443769</v>
          </cell>
          <cell r="I41">
            <v>99.8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434399</v>
          </cell>
          <cell r="E42">
            <v>432746</v>
          </cell>
          <cell r="F42" t="str">
            <v>-</v>
          </cell>
          <cell r="G42" t="str">
            <v>-</v>
          </cell>
          <cell r="H42">
            <v>432746</v>
          </cell>
          <cell r="I42">
            <v>99.6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582422</v>
          </cell>
          <cell r="E43">
            <v>582422</v>
          </cell>
          <cell r="F43" t="str">
            <v>-</v>
          </cell>
          <cell r="G43" t="str">
            <v>-</v>
          </cell>
          <cell r="H43">
            <v>582422</v>
          </cell>
          <cell r="I43">
            <v>100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256345</v>
          </cell>
          <cell r="E44">
            <v>229575</v>
          </cell>
          <cell r="F44" t="str">
            <v>-</v>
          </cell>
          <cell r="G44" t="str">
            <v>-</v>
          </cell>
          <cell r="H44">
            <v>229575</v>
          </cell>
          <cell r="I44">
            <v>89.6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2468222</v>
          </cell>
          <cell r="E45">
            <v>2438916</v>
          </cell>
          <cell r="F45" t="str">
            <v>-</v>
          </cell>
          <cell r="G45" t="str">
            <v>-</v>
          </cell>
          <cell r="H45">
            <v>2438916</v>
          </cell>
          <cell r="I45">
            <v>98.8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78219</v>
          </cell>
          <cell r="E46">
            <v>78219</v>
          </cell>
          <cell r="F46" t="str">
            <v>-</v>
          </cell>
          <cell r="G46" t="str">
            <v>-</v>
          </cell>
          <cell r="H46">
            <v>78219</v>
          </cell>
          <cell r="I46">
            <v>100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347376</v>
          </cell>
          <cell r="E47">
            <v>343902</v>
          </cell>
          <cell r="F47" t="str">
            <v>-</v>
          </cell>
          <cell r="G47" t="str">
            <v>-</v>
          </cell>
          <cell r="H47">
            <v>343902</v>
          </cell>
          <cell r="I47">
            <v>99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177758</v>
          </cell>
          <cell r="E48">
            <v>177758</v>
          </cell>
          <cell r="F48" t="str">
            <v>-</v>
          </cell>
          <cell r="G48" t="str">
            <v>-</v>
          </cell>
          <cell r="H48">
            <v>177758</v>
          </cell>
          <cell r="I48">
            <v>100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149660</v>
          </cell>
          <cell r="E49">
            <v>149660</v>
          </cell>
          <cell r="F49" t="str">
            <v>-</v>
          </cell>
          <cell r="G49" t="str">
            <v>-</v>
          </cell>
          <cell r="H49">
            <v>149660</v>
          </cell>
          <cell r="I49">
            <v>100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442943</v>
          </cell>
          <cell r="E50">
            <v>442096</v>
          </cell>
          <cell r="F50" t="str">
            <v>-</v>
          </cell>
          <cell r="G50" t="str">
            <v>-</v>
          </cell>
          <cell r="H50">
            <v>442096</v>
          </cell>
          <cell r="I50">
            <v>99.8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430334</v>
          </cell>
          <cell r="E51">
            <v>428613</v>
          </cell>
          <cell r="F51" t="str">
            <v>-</v>
          </cell>
          <cell r="G51" t="str">
            <v>-</v>
          </cell>
          <cell r="H51">
            <v>428613</v>
          </cell>
          <cell r="I51">
            <v>99.6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579352</v>
          </cell>
          <cell r="E52">
            <v>579352</v>
          </cell>
          <cell r="F52" t="str">
            <v>-</v>
          </cell>
          <cell r="G52" t="str">
            <v>-</v>
          </cell>
          <cell r="H52">
            <v>579352</v>
          </cell>
          <cell r="I52">
            <v>100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262580</v>
          </cell>
          <cell r="E53">
            <v>239316</v>
          </cell>
          <cell r="F53" t="str">
            <v>-</v>
          </cell>
          <cell r="G53" t="str">
            <v>-</v>
          </cell>
          <cell r="H53">
            <v>239316</v>
          </cell>
          <cell r="I53">
            <v>91.1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2446144</v>
          </cell>
          <cell r="E54">
            <v>2417577</v>
          </cell>
          <cell r="F54" t="str">
            <v>-</v>
          </cell>
          <cell r="G54" t="str">
            <v>-</v>
          </cell>
          <cell r="H54">
            <v>2417577</v>
          </cell>
          <cell r="I54">
            <v>98.8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77262</v>
          </cell>
          <cell r="E55">
            <v>77262</v>
          </cell>
          <cell r="F55" t="str">
            <v>-</v>
          </cell>
          <cell r="G55" t="str">
            <v>-</v>
          </cell>
          <cell r="H55">
            <v>77262</v>
          </cell>
          <cell r="I55">
            <v>100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343685</v>
          </cell>
          <cell r="E56">
            <v>340322</v>
          </cell>
          <cell r="F56" t="str">
            <v>-</v>
          </cell>
          <cell r="G56" t="str">
            <v>-</v>
          </cell>
          <cell r="H56">
            <v>340322</v>
          </cell>
          <cell r="I56">
            <v>99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172879</v>
          </cell>
          <cell r="E57">
            <v>172879</v>
          </cell>
          <cell r="F57" t="str">
            <v>-</v>
          </cell>
          <cell r="G57" t="str">
            <v>-</v>
          </cell>
          <cell r="H57">
            <v>172879</v>
          </cell>
          <cell r="I57">
            <v>100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148247</v>
          </cell>
          <cell r="E58">
            <v>148247</v>
          </cell>
          <cell r="F58" t="str">
            <v>-</v>
          </cell>
          <cell r="G58" t="str">
            <v>-</v>
          </cell>
          <cell r="H58">
            <v>148247</v>
          </cell>
          <cell r="I58">
            <v>100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444923</v>
          </cell>
          <cell r="E59">
            <v>444059</v>
          </cell>
          <cell r="F59" t="str">
            <v>-</v>
          </cell>
          <cell r="G59" t="str">
            <v>-</v>
          </cell>
          <cell r="H59">
            <v>444059</v>
          </cell>
          <cell r="I59">
            <v>99.8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425987</v>
          </cell>
          <cell r="E60">
            <v>424283</v>
          </cell>
          <cell r="F60" t="str">
            <v>-</v>
          </cell>
          <cell r="G60" t="str">
            <v>-</v>
          </cell>
          <cell r="H60">
            <v>424283</v>
          </cell>
          <cell r="I60">
            <v>99.6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568481</v>
          </cell>
          <cell r="E61">
            <v>568481</v>
          </cell>
          <cell r="F61" t="str">
            <v>-</v>
          </cell>
          <cell r="G61" t="str">
            <v>-</v>
          </cell>
          <cell r="H61">
            <v>568481</v>
          </cell>
          <cell r="I61">
            <v>100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264680</v>
          </cell>
          <cell r="E62">
            <v>242044</v>
          </cell>
          <cell r="F62" t="str">
            <v>-</v>
          </cell>
          <cell r="G62" t="str">
            <v>-</v>
          </cell>
          <cell r="H62">
            <v>242044</v>
          </cell>
          <cell r="I62">
            <v>91.4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</row>
      </sheetData>
      <sheetData sheetId="29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202</v>
          </cell>
          <cell r="E9">
            <v>1231008.6000000001</v>
          </cell>
          <cell r="F9">
            <v>2471512.2999999998</v>
          </cell>
          <cell r="G9">
            <v>19</v>
          </cell>
          <cell r="H9">
            <v>212714.2</v>
          </cell>
          <cell r="I9">
            <v>977451.2</v>
          </cell>
          <cell r="J9">
            <v>3</v>
          </cell>
          <cell r="K9">
            <v>14839.7</v>
          </cell>
          <cell r="L9">
            <v>25241.7</v>
          </cell>
          <cell r="M9">
            <v>8</v>
          </cell>
          <cell r="N9">
            <v>189063.4</v>
          </cell>
          <cell r="O9">
            <v>500377.5</v>
          </cell>
          <cell r="P9">
            <v>5</v>
          </cell>
          <cell r="Q9">
            <v>109068.9</v>
          </cell>
          <cell r="R9">
            <v>308472.7</v>
          </cell>
          <cell r="S9">
            <v>152</v>
          </cell>
          <cell r="T9">
            <v>17791</v>
          </cell>
          <cell r="U9">
            <v>509251.2</v>
          </cell>
          <cell r="V9">
            <v>144</v>
          </cell>
          <cell r="W9">
            <v>16395</v>
          </cell>
          <cell r="X9">
            <v>440795.2</v>
          </cell>
          <cell r="Y9">
            <v>8</v>
          </cell>
          <cell r="Z9">
            <v>1396</v>
          </cell>
          <cell r="AA9">
            <v>68456</v>
          </cell>
          <cell r="AB9">
            <v>15</v>
          </cell>
          <cell r="AC9">
            <v>196071.2</v>
          </cell>
          <cell r="AD9">
            <v>659969.19999999995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35</v>
          </cell>
          <cell r="E10">
            <v>307740.59999999998</v>
          </cell>
          <cell r="F10">
            <v>344272.3</v>
          </cell>
          <cell r="G10" t="str">
            <v>-</v>
          </cell>
          <cell r="H10" t="str">
            <v>-</v>
          </cell>
          <cell r="I10" t="str">
            <v>-</v>
          </cell>
          <cell r="J10">
            <v>2</v>
          </cell>
          <cell r="K10">
            <v>7998.7</v>
          </cell>
          <cell r="L10">
            <v>15841.7</v>
          </cell>
          <cell r="M10">
            <v>4</v>
          </cell>
          <cell r="N10">
            <v>114836.2</v>
          </cell>
          <cell r="O10">
            <v>255713.4</v>
          </cell>
          <cell r="P10">
            <v>2</v>
          </cell>
          <cell r="Q10">
            <v>40806.5</v>
          </cell>
          <cell r="R10">
            <v>72717.2</v>
          </cell>
          <cell r="S10">
            <v>27</v>
          </cell>
          <cell r="T10">
            <v>7374</v>
          </cell>
          <cell r="U10">
            <v>144099.20000000001</v>
          </cell>
          <cell r="V10">
            <v>22</v>
          </cell>
          <cell r="W10">
            <v>6232</v>
          </cell>
          <cell r="X10">
            <v>96454.2</v>
          </cell>
          <cell r="Y10">
            <v>5</v>
          </cell>
          <cell r="Z10">
            <v>1142</v>
          </cell>
          <cell r="AA10">
            <v>47645</v>
          </cell>
          <cell r="AB10" t="str">
            <v>-</v>
          </cell>
          <cell r="AC10" t="str">
            <v>-</v>
          </cell>
          <cell r="AD10" t="str">
            <v>-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23</v>
          </cell>
          <cell r="E11">
            <v>144418.29999999999</v>
          </cell>
          <cell r="F11">
            <v>387898.9</v>
          </cell>
          <cell r="G11">
            <v>3</v>
          </cell>
          <cell r="H11">
            <v>38866.1</v>
          </cell>
          <cell r="I11">
            <v>192953.9</v>
          </cell>
          <cell r="J11" t="str">
            <v>-</v>
          </cell>
          <cell r="K11" t="str">
            <v>-</v>
          </cell>
          <cell r="L11" t="str">
            <v>-</v>
          </cell>
          <cell r="M11" t="str">
            <v>-</v>
          </cell>
          <cell r="N11" t="str">
            <v>-</v>
          </cell>
          <cell r="O11" t="str">
            <v>-</v>
          </cell>
          <cell r="P11">
            <v>2</v>
          </cell>
          <cell r="Q11">
            <v>52680</v>
          </cell>
          <cell r="R11">
            <v>186887</v>
          </cell>
          <cell r="S11">
            <v>16</v>
          </cell>
          <cell r="T11">
            <v>1063</v>
          </cell>
          <cell r="U11">
            <v>46295</v>
          </cell>
          <cell r="V11">
            <v>16</v>
          </cell>
          <cell r="W11">
            <v>1063</v>
          </cell>
          <cell r="X11">
            <v>46295</v>
          </cell>
          <cell r="Y11" t="str">
            <v>-</v>
          </cell>
          <cell r="Z11" t="str">
            <v>-</v>
          </cell>
          <cell r="AA11" t="str">
            <v>-</v>
          </cell>
          <cell r="AB11">
            <v>2</v>
          </cell>
          <cell r="AC11">
            <v>6577.2</v>
          </cell>
          <cell r="AD11">
            <v>8058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16</v>
          </cell>
          <cell r="E12">
            <v>52502.9</v>
          </cell>
          <cell r="F12">
            <v>66476.3</v>
          </cell>
          <cell r="G12">
            <v>2</v>
          </cell>
          <cell r="H12">
            <v>18292.900000000001</v>
          </cell>
          <cell r="I12">
            <v>55540.3</v>
          </cell>
          <cell r="J12" t="str">
            <v>-</v>
          </cell>
          <cell r="K12" t="str">
            <v>-</v>
          </cell>
          <cell r="L12" t="str">
            <v>-</v>
          </cell>
          <cell r="M12" t="str">
            <v>-</v>
          </cell>
          <cell r="N12" t="str">
            <v>-</v>
          </cell>
          <cell r="O12" t="str">
            <v>-</v>
          </cell>
          <cell r="P12" t="str">
            <v>-</v>
          </cell>
          <cell r="Q12" t="str">
            <v>-</v>
          </cell>
          <cell r="R12" t="str">
            <v>-</v>
          </cell>
          <cell r="S12">
            <v>13</v>
          </cell>
          <cell r="T12">
            <v>681</v>
          </cell>
          <cell r="U12">
            <v>32160</v>
          </cell>
          <cell r="V12">
            <v>13</v>
          </cell>
          <cell r="W12">
            <v>681</v>
          </cell>
          <cell r="X12">
            <v>32160</v>
          </cell>
          <cell r="Y12" t="str">
            <v>-</v>
          </cell>
          <cell r="Z12" t="str">
            <v>-</v>
          </cell>
          <cell r="AA12" t="str">
            <v>-</v>
          </cell>
          <cell r="AB12">
            <v>1</v>
          </cell>
          <cell r="AC12">
            <v>2050</v>
          </cell>
          <cell r="AD12">
            <v>10936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18</v>
          </cell>
          <cell r="E13">
            <v>52664.3</v>
          </cell>
          <cell r="F13">
            <v>15045.7</v>
          </cell>
          <cell r="G13">
            <v>1</v>
          </cell>
          <cell r="H13">
            <v>8262.2999999999993</v>
          </cell>
          <cell r="I13">
            <v>15045.7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  <cell r="N13" t="str">
            <v>-</v>
          </cell>
          <cell r="O13" t="str">
            <v>-</v>
          </cell>
          <cell r="P13" t="str">
            <v>-</v>
          </cell>
          <cell r="Q13" t="str">
            <v>-</v>
          </cell>
          <cell r="R13" t="str">
            <v>-</v>
          </cell>
          <cell r="S13">
            <v>17</v>
          </cell>
          <cell r="T13">
            <v>1012</v>
          </cell>
          <cell r="U13">
            <v>44402</v>
          </cell>
          <cell r="V13">
            <v>17</v>
          </cell>
          <cell r="W13">
            <v>1012</v>
          </cell>
          <cell r="X13">
            <v>44402</v>
          </cell>
          <cell r="Y13" t="str">
            <v>-</v>
          </cell>
          <cell r="Z13" t="str">
            <v>-</v>
          </cell>
          <cell r="AA13" t="str">
            <v>-</v>
          </cell>
          <cell r="AB13" t="str">
            <v>-</v>
          </cell>
          <cell r="AC13" t="str">
            <v>-</v>
          </cell>
          <cell r="AD13" t="str">
            <v>-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39</v>
          </cell>
          <cell r="E14">
            <v>320799.5</v>
          </cell>
          <cell r="F14">
            <v>985270.3</v>
          </cell>
          <cell r="G14">
            <v>4</v>
          </cell>
          <cell r="H14">
            <v>43640.3</v>
          </cell>
          <cell r="I14">
            <v>203169</v>
          </cell>
          <cell r="J14" t="str">
            <v>-</v>
          </cell>
          <cell r="K14" t="str">
            <v>-</v>
          </cell>
          <cell r="L14" t="str">
            <v>-</v>
          </cell>
          <cell r="M14">
            <v>2</v>
          </cell>
          <cell r="N14">
            <v>38635.199999999997</v>
          </cell>
          <cell r="O14">
            <v>141126.1</v>
          </cell>
          <cell r="P14" t="str">
            <v>-</v>
          </cell>
          <cell r="Q14" t="str">
            <v>-</v>
          </cell>
          <cell r="R14" t="str">
            <v>-</v>
          </cell>
          <cell r="S14">
            <v>21</v>
          </cell>
          <cell r="T14">
            <v>2843</v>
          </cell>
          <cell r="U14">
            <v>51080</v>
          </cell>
          <cell r="V14">
            <v>21</v>
          </cell>
          <cell r="W14">
            <v>2843</v>
          </cell>
          <cell r="X14">
            <v>51080</v>
          </cell>
          <cell r="Y14" t="str">
            <v>-</v>
          </cell>
          <cell r="Z14" t="str">
            <v>-</v>
          </cell>
          <cell r="AA14" t="str">
            <v>-</v>
          </cell>
          <cell r="AB14">
            <v>12</v>
          </cell>
          <cell r="AC14">
            <v>187444</v>
          </cell>
          <cell r="AD14">
            <v>640975.19999999995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25</v>
          </cell>
          <cell r="E15">
            <v>142498</v>
          </cell>
          <cell r="F15">
            <v>329412.8</v>
          </cell>
          <cell r="G15">
            <v>4</v>
          </cell>
          <cell r="H15">
            <v>41967.6</v>
          </cell>
          <cell r="I15">
            <v>240559.3</v>
          </cell>
          <cell r="J15" t="str">
            <v>-</v>
          </cell>
          <cell r="K15" t="str">
            <v>-</v>
          </cell>
          <cell r="L15" t="str">
            <v>-</v>
          </cell>
          <cell r="M15">
            <v>1</v>
          </cell>
          <cell r="N15">
            <v>14398</v>
          </cell>
          <cell r="O15">
            <v>39985</v>
          </cell>
          <cell r="P15">
            <v>1</v>
          </cell>
          <cell r="Q15">
            <v>15582.4</v>
          </cell>
          <cell r="R15">
            <v>48868.5</v>
          </cell>
          <cell r="S15">
            <v>19</v>
          </cell>
          <cell r="T15">
            <v>608</v>
          </cell>
          <cell r="U15">
            <v>70550</v>
          </cell>
          <cell r="V15">
            <v>19</v>
          </cell>
          <cell r="W15">
            <v>608</v>
          </cell>
          <cell r="X15">
            <v>70550</v>
          </cell>
          <cell r="Y15" t="str">
            <v>-</v>
          </cell>
          <cell r="Z15" t="str">
            <v>-</v>
          </cell>
          <cell r="AA15" t="str">
            <v>-</v>
          </cell>
          <cell r="AB15" t="str">
            <v>-</v>
          </cell>
          <cell r="AC15" t="str">
            <v>-</v>
          </cell>
          <cell r="AD15" t="str">
            <v>-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41</v>
          </cell>
          <cell r="E16">
            <v>203952</v>
          </cell>
          <cell r="F16">
            <v>343136</v>
          </cell>
          <cell r="G16">
            <v>5</v>
          </cell>
          <cell r="H16">
            <v>61685</v>
          </cell>
          <cell r="I16">
            <v>270183</v>
          </cell>
          <cell r="J16">
            <v>1</v>
          </cell>
          <cell r="K16">
            <v>6841</v>
          </cell>
          <cell r="L16">
            <v>9400</v>
          </cell>
          <cell r="M16">
            <v>1</v>
          </cell>
          <cell r="N16">
            <v>21194</v>
          </cell>
          <cell r="O16">
            <v>63553</v>
          </cell>
          <cell r="P16" t="str">
            <v>-</v>
          </cell>
          <cell r="Q16" t="str">
            <v>-</v>
          </cell>
          <cell r="R16" t="str">
            <v>-</v>
          </cell>
          <cell r="S16">
            <v>34</v>
          </cell>
          <cell r="T16">
            <v>4032</v>
          </cell>
          <cell r="U16">
            <v>114232</v>
          </cell>
          <cell r="V16">
            <v>31</v>
          </cell>
          <cell r="W16">
            <v>3778</v>
          </cell>
          <cell r="X16">
            <v>93421</v>
          </cell>
          <cell r="Y16">
            <v>3</v>
          </cell>
          <cell r="Z16">
            <v>254</v>
          </cell>
          <cell r="AA16">
            <v>20811</v>
          </cell>
          <cell r="AB16" t="str">
            <v>-</v>
          </cell>
          <cell r="AC16" t="str">
            <v>-</v>
          </cell>
          <cell r="AD16" t="str">
            <v>-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5</v>
          </cell>
          <cell r="E17">
            <v>6433</v>
          </cell>
          <cell r="F17" t="str">
            <v>-</v>
          </cell>
          <cell r="G17" t="str">
            <v>-</v>
          </cell>
          <cell r="H17" t="str">
            <v>-</v>
          </cell>
          <cell r="I17" t="str">
            <v>-</v>
          </cell>
          <cell r="J17" t="str">
            <v>-</v>
          </cell>
          <cell r="K17" t="str">
            <v>-</v>
          </cell>
          <cell r="L17" t="str">
            <v>-</v>
          </cell>
          <cell r="M17" t="str">
            <v>-</v>
          </cell>
          <cell r="N17" t="str">
            <v>-</v>
          </cell>
          <cell r="O17" t="str">
            <v>-</v>
          </cell>
          <cell r="P17" t="str">
            <v>-</v>
          </cell>
          <cell r="Q17" t="str">
            <v>-</v>
          </cell>
          <cell r="R17" t="str">
            <v>-</v>
          </cell>
          <cell r="S17">
            <v>5</v>
          </cell>
          <cell r="T17">
            <v>178</v>
          </cell>
          <cell r="U17">
            <v>6433</v>
          </cell>
          <cell r="V17">
            <v>5</v>
          </cell>
          <cell r="W17">
            <v>178</v>
          </cell>
          <cell r="X17">
            <v>6433</v>
          </cell>
          <cell r="Y17" t="str">
            <v>-</v>
          </cell>
          <cell r="Z17" t="str">
            <v>-</v>
          </cell>
          <cell r="AA17" t="str">
            <v>-</v>
          </cell>
          <cell r="AB17" t="str">
            <v>-</v>
          </cell>
          <cell r="AC17" t="str">
            <v>-</v>
          </cell>
          <cell r="AD17" t="str">
            <v>-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203</v>
          </cell>
          <cell r="E18">
            <v>1205017</v>
          </cell>
          <cell r="F18">
            <v>2782614</v>
          </cell>
          <cell r="G18">
            <v>19</v>
          </cell>
          <cell r="H18">
            <v>189802</v>
          </cell>
          <cell r="I18">
            <v>892648</v>
          </cell>
          <cell r="J18">
            <v>3</v>
          </cell>
          <cell r="K18">
            <v>13478</v>
          </cell>
          <cell r="L18">
            <v>29944</v>
          </cell>
          <cell r="M18">
            <v>9</v>
          </cell>
          <cell r="N18">
            <v>255894</v>
          </cell>
          <cell r="O18">
            <v>861607</v>
          </cell>
          <cell r="P18">
            <v>6</v>
          </cell>
          <cell r="Q18">
            <v>101410</v>
          </cell>
          <cell r="R18">
            <v>338445</v>
          </cell>
          <cell r="S18">
            <v>151</v>
          </cell>
          <cell r="T18">
            <v>16614</v>
          </cell>
          <cell r="U18">
            <v>477234</v>
          </cell>
          <cell r="V18">
            <v>143</v>
          </cell>
          <cell r="W18">
            <v>14683</v>
          </cell>
          <cell r="X18">
            <v>412480</v>
          </cell>
          <cell r="Y18">
            <v>8</v>
          </cell>
          <cell r="Z18">
            <v>1931</v>
          </cell>
          <cell r="AA18">
            <v>64754</v>
          </cell>
          <cell r="AB18">
            <v>15</v>
          </cell>
          <cell r="AC18">
            <v>167199</v>
          </cell>
          <cell r="AD18">
            <v>659970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35</v>
          </cell>
          <cell r="E19">
            <v>243907</v>
          </cell>
          <cell r="F19">
            <v>344270</v>
          </cell>
          <cell r="G19" t="str">
            <v>-</v>
          </cell>
          <cell r="H19" t="str">
            <v>-</v>
          </cell>
          <cell r="I19" t="str">
            <v>-</v>
          </cell>
          <cell r="J19">
            <v>2</v>
          </cell>
          <cell r="K19">
            <v>5055</v>
          </cell>
          <cell r="L19">
            <v>15841</v>
          </cell>
          <cell r="M19">
            <v>4</v>
          </cell>
          <cell r="N19">
            <v>79531</v>
          </cell>
          <cell r="O19">
            <v>255713</v>
          </cell>
          <cell r="P19">
            <v>2</v>
          </cell>
          <cell r="Q19">
            <v>38989</v>
          </cell>
          <cell r="R19">
            <v>72716</v>
          </cell>
          <cell r="S19">
            <v>27</v>
          </cell>
          <cell r="T19">
            <v>7698</v>
          </cell>
          <cell r="U19">
            <v>120332</v>
          </cell>
          <cell r="V19">
            <v>22</v>
          </cell>
          <cell r="W19">
            <v>6021</v>
          </cell>
          <cell r="X19">
            <v>76389</v>
          </cell>
          <cell r="Y19">
            <v>5</v>
          </cell>
          <cell r="Z19">
            <v>1677</v>
          </cell>
          <cell r="AA19">
            <v>43943</v>
          </cell>
          <cell r="AB19" t="str">
            <v>-</v>
          </cell>
          <cell r="AC19" t="str">
            <v>-</v>
          </cell>
          <cell r="AD19" t="str">
            <v>-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24</v>
          </cell>
          <cell r="E20">
            <v>205937</v>
          </cell>
          <cell r="F20">
            <v>636429</v>
          </cell>
          <cell r="G20">
            <v>3</v>
          </cell>
          <cell r="H20">
            <v>34613</v>
          </cell>
          <cell r="I20">
            <v>103174</v>
          </cell>
          <cell r="J20" t="str">
            <v>-</v>
          </cell>
          <cell r="K20" t="str">
            <v>-</v>
          </cell>
          <cell r="L20" t="str">
            <v>-</v>
          </cell>
          <cell r="M20">
            <v>1</v>
          </cell>
          <cell r="N20">
            <v>72624</v>
          </cell>
          <cell r="O20">
            <v>338310</v>
          </cell>
          <cell r="P20">
            <v>2</v>
          </cell>
          <cell r="Q20">
            <v>44714</v>
          </cell>
          <cell r="R20">
            <v>186887</v>
          </cell>
          <cell r="S20">
            <v>16</v>
          </cell>
          <cell r="T20">
            <v>1063</v>
          </cell>
          <cell r="U20">
            <v>46295</v>
          </cell>
          <cell r="V20">
            <v>16</v>
          </cell>
          <cell r="W20">
            <v>1063</v>
          </cell>
          <cell r="X20">
            <v>46295</v>
          </cell>
          <cell r="Y20" t="str">
            <v>-</v>
          </cell>
          <cell r="Z20" t="str">
            <v>-</v>
          </cell>
          <cell r="AA20" t="str">
            <v>-</v>
          </cell>
          <cell r="AB20">
            <v>2</v>
          </cell>
          <cell r="AC20">
            <v>7691</v>
          </cell>
          <cell r="AD20">
            <v>8058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16</v>
          </cell>
          <cell r="E21">
            <v>52503</v>
          </cell>
          <cell r="F21">
            <v>66476</v>
          </cell>
          <cell r="G21">
            <v>2</v>
          </cell>
          <cell r="H21">
            <v>18293</v>
          </cell>
          <cell r="I21">
            <v>55540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  <cell r="N21" t="str">
            <v>-</v>
          </cell>
          <cell r="O21" t="str">
            <v>-</v>
          </cell>
          <cell r="P21" t="str">
            <v>-</v>
          </cell>
          <cell r="Q21" t="str">
            <v>-</v>
          </cell>
          <cell r="R21" t="str">
            <v>-</v>
          </cell>
          <cell r="S21">
            <v>13</v>
          </cell>
          <cell r="T21">
            <v>681</v>
          </cell>
          <cell r="U21">
            <v>32160</v>
          </cell>
          <cell r="V21">
            <v>13</v>
          </cell>
          <cell r="W21">
            <v>681</v>
          </cell>
          <cell r="X21">
            <v>32160</v>
          </cell>
          <cell r="Y21" t="str">
            <v>-</v>
          </cell>
          <cell r="Z21" t="str">
            <v>-</v>
          </cell>
          <cell r="AA21" t="str">
            <v>-</v>
          </cell>
          <cell r="AB21">
            <v>1</v>
          </cell>
          <cell r="AC21">
            <v>2050</v>
          </cell>
          <cell r="AD21">
            <v>10936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18</v>
          </cell>
          <cell r="E22">
            <v>52291</v>
          </cell>
          <cell r="F22">
            <v>15046</v>
          </cell>
          <cell r="G22">
            <v>1</v>
          </cell>
          <cell r="H22">
            <v>7889</v>
          </cell>
          <cell r="I22">
            <v>15046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N22" t="str">
            <v>-</v>
          </cell>
          <cell r="O22" t="str">
            <v>-</v>
          </cell>
          <cell r="P22" t="str">
            <v>-</v>
          </cell>
          <cell r="Q22" t="str">
            <v>-</v>
          </cell>
          <cell r="R22" t="str">
            <v>-</v>
          </cell>
          <cell r="S22">
            <v>17</v>
          </cell>
          <cell r="T22">
            <v>1248</v>
          </cell>
          <cell r="U22">
            <v>44402</v>
          </cell>
          <cell r="V22">
            <v>17</v>
          </cell>
          <cell r="W22">
            <v>1248</v>
          </cell>
          <cell r="X22">
            <v>44402</v>
          </cell>
          <cell r="Y22" t="str">
            <v>-</v>
          </cell>
          <cell r="Z22" t="str">
            <v>-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39</v>
          </cell>
          <cell r="E23">
            <v>331188</v>
          </cell>
          <cell r="F23">
            <v>1008191</v>
          </cell>
          <cell r="G23">
            <v>4</v>
          </cell>
          <cell r="H23">
            <v>43610</v>
          </cell>
          <cell r="I23">
            <v>203169</v>
          </cell>
          <cell r="J23" t="str">
            <v>-</v>
          </cell>
          <cell r="K23" t="str">
            <v>-</v>
          </cell>
          <cell r="L23" t="str">
            <v>-</v>
          </cell>
          <cell r="M23">
            <v>2</v>
          </cell>
          <cell r="N23">
            <v>79531</v>
          </cell>
          <cell r="O23">
            <v>164046</v>
          </cell>
          <cell r="P23" t="str">
            <v>-</v>
          </cell>
          <cell r="Q23" t="str">
            <v>-</v>
          </cell>
          <cell r="R23" t="str">
            <v>-</v>
          </cell>
          <cell r="S23">
            <v>21</v>
          </cell>
          <cell r="T23">
            <v>2843</v>
          </cell>
          <cell r="U23">
            <v>50589</v>
          </cell>
          <cell r="V23">
            <v>21</v>
          </cell>
          <cell r="W23">
            <v>2843</v>
          </cell>
          <cell r="X23">
            <v>50589</v>
          </cell>
          <cell r="Y23" t="str">
            <v>-</v>
          </cell>
          <cell r="Z23" t="str">
            <v>-</v>
          </cell>
          <cell r="AA23" t="str">
            <v>-</v>
          </cell>
          <cell r="AB23">
            <v>12</v>
          </cell>
          <cell r="AC23">
            <v>157458</v>
          </cell>
          <cell r="AD23">
            <v>640976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24</v>
          </cell>
          <cell r="E24">
            <v>104808</v>
          </cell>
          <cell r="F24">
            <v>329414</v>
          </cell>
          <cell r="G24">
            <v>4</v>
          </cell>
          <cell r="H24">
            <v>34329</v>
          </cell>
          <cell r="I24">
            <v>240560</v>
          </cell>
          <cell r="J24" t="str">
            <v>-</v>
          </cell>
          <cell r="K24" t="str">
            <v>-</v>
          </cell>
          <cell r="L24" t="str">
            <v>-</v>
          </cell>
          <cell r="M24">
            <v>1</v>
          </cell>
          <cell r="N24">
            <v>10738</v>
          </cell>
          <cell r="O24">
            <v>39985</v>
          </cell>
          <cell r="P24">
            <v>1</v>
          </cell>
          <cell r="Q24">
            <v>9081</v>
          </cell>
          <cell r="R24">
            <v>48869</v>
          </cell>
          <cell r="S24">
            <v>18</v>
          </cell>
          <cell r="T24">
            <v>603</v>
          </cell>
          <cell r="U24">
            <v>50660</v>
          </cell>
          <cell r="V24">
            <v>18</v>
          </cell>
          <cell r="W24">
            <v>603</v>
          </cell>
          <cell r="X24">
            <v>50660</v>
          </cell>
          <cell r="Y24" t="str">
            <v>-</v>
          </cell>
          <cell r="Z24" t="str">
            <v>-</v>
          </cell>
          <cell r="AA24" t="str">
            <v>-</v>
          </cell>
          <cell r="AB24" t="str">
            <v>-</v>
          </cell>
          <cell r="AC24" t="str">
            <v>-</v>
          </cell>
          <cell r="AD24" t="str">
            <v>-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41</v>
          </cell>
          <cell r="E25">
            <v>200582</v>
          </cell>
          <cell r="F25">
            <v>352815</v>
          </cell>
          <cell r="G25">
            <v>5</v>
          </cell>
          <cell r="H25">
            <v>51068</v>
          </cell>
          <cell r="I25">
            <v>275159</v>
          </cell>
          <cell r="J25">
            <v>1</v>
          </cell>
          <cell r="K25">
            <v>8423</v>
          </cell>
          <cell r="L25">
            <v>14103</v>
          </cell>
          <cell r="M25">
            <v>1</v>
          </cell>
          <cell r="N25">
            <v>13470</v>
          </cell>
          <cell r="O25">
            <v>63553</v>
          </cell>
          <cell r="P25" t="str">
            <v>-</v>
          </cell>
          <cell r="Q25" t="str">
            <v>-</v>
          </cell>
          <cell r="R25" t="str">
            <v>-</v>
          </cell>
          <cell r="S25">
            <v>34</v>
          </cell>
          <cell r="T25">
            <v>2339</v>
          </cell>
          <cell r="U25">
            <v>127621</v>
          </cell>
          <cell r="V25">
            <v>31</v>
          </cell>
          <cell r="W25">
            <v>2085</v>
          </cell>
          <cell r="X25">
            <v>106810</v>
          </cell>
          <cell r="Y25">
            <v>3</v>
          </cell>
          <cell r="Z25">
            <v>254</v>
          </cell>
          <cell r="AA25">
            <v>20811</v>
          </cell>
          <cell r="AB25" t="str">
            <v>-</v>
          </cell>
          <cell r="AC25" t="str">
            <v>-</v>
          </cell>
          <cell r="AD25" t="str">
            <v>-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6</v>
          </cell>
          <cell r="E26">
            <v>13801</v>
          </cell>
          <cell r="F26">
            <v>29973</v>
          </cell>
          <cell r="G26" t="str">
            <v>-</v>
          </cell>
          <cell r="H26" t="str">
            <v>-</v>
          </cell>
          <cell r="I26" t="str">
            <v>-</v>
          </cell>
          <cell r="J26" t="str">
            <v>-</v>
          </cell>
          <cell r="K26" t="str">
            <v>-</v>
          </cell>
          <cell r="L26" t="str">
            <v>-</v>
          </cell>
          <cell r="M26" t="str">
            <v>-</v>
          </cell>
          <cell r="N26" t="str">
            <v>-</v>
          </cell>
          <cell r="O26" t="str">
            <v>-</v>
          </cell>
          <cell r="P26">
            <v>1</v>
          </cell>
          <cell r="Q26">
            <v>8626</v>
          </cell>
          <cell r="R26">
            <v>29973</v>
          </cell>
          <cell r="S26">
            <v>5</v>
          </cell>
          <cell r="T26">
            <v>139</v>
          </cell>
          <cell r="U26">
            <v>5175</v>
          </cell>
          <cell r="V26">
            <v>5</v>
          </cell>
          <cell r="W26">
            <v>139</v>
          </cell>
          <cell r="X26">
            <v>5175</v>
          </cell>
          <cell r="Y26" t="str">
            <v>-</v>
          </cell>
          <cell r="Z26" t="str">
            <v>-</v>
          </cell>
          <cell r="AA26" t="str">
            <v>-</v>
          </cell>
          <cell r="AB26" t="str">
            <v>-</v>
          </cell>
          <cell r="AC26" t="str">
            <v>-</v>
          </cell>
          <cell r="AD26" t="str">
            <v>-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220</v>
          </cell>
          <cell r="E27">
            <v>1501060.3</v>
          </cell>
          <cell r="F27">
            <v>3106528.3</v>
          </cell>
          <cell r="G27">
            <v>22</v>
          </cell>
          <cell r="H27">
            <v>229564</v>
          </cell>
          <cell r="I27">
            <v>1102780.7</v>
          </cell>
          <cell r="J27">
            <v>3</v>
          </cell>
          <cell r="K27">
            <v>11896</v>
          </cell>
          <cell r="L27">
            <v>25241</v>
          </cell>
          <cell r="M27">
            <v>9</v>
          </cell>
          <cell r="N27">
            <v>227637.9</v>
          </cell>
          <cell r="O27">
            <v>861607.7</v>
          </cell>
          <cell r="P27">
            <v>7</v>
          </cell>
          <cell r="Q27">
            <v>137067.1</v>
          </cell>
          <cell r="R27">
            <v>408142.7</v>
          </cell>
          <cell r="S27">
            <v>157</v>
          </cell>
          <cell r="T27">
            <v>20871</v>
          </cell>
          <cell r="U27">
            <v>690905</v>
          </cell>
          <cell r="V27">
            <v>150</v>
          </cell>
          <cell r="W27">
            <v>19321</v>
          </cell>
          <cell r="X27">
            <v>628751</v>
          </cell>
          <cell r="Y27">
            <v>7</v>
          </cell>
          <cell r="Z27">
            <v>1550</v>
          </cell>
          <cell r="AA27">
            <v>62154</v>
          </cell>
          <cell r="AB27">
            <v>22</v>
          </cell>
          <cell r="AC27">
            <v>203990.3</v>
          </cell>
          <cell r="AD27">
            <v>708756.2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35</v>
          </cell>
          <cell r="E28">
            <v>244333</v>
          </cell>
          <cell r="F28">
            <v>453965</v>
          </cell>
          <cell r="G28">
            <v>1</v>
          </cell>
          <cell r="H28">
            <v>7643</v>
          </cell>
          <cell r="I28">
            <v>109695</v>
          </cell>
          <cell r="J28">
            <v>2</v>
          </cell>
          <cell r="K28">
            <v>5055</v>
          </cell>
          <cell r="L28">
            <v>15841</v>
          </cell>
          <cell r="M28">
            <v>4</v>
          </cell>
          <cell r="N28">
            <v>79531</v>
          </cell>
          <cell r="O28">
            <v>255713</v>
          </cell>
          <cell r="P28">
            <v>2</v>
          </cell>
          <cell r="Q28">
            <v>38989</v>
          </cell>
          <cell r="R28">
            <v>72716</v>
          </cell>
          <cell r="S28">
            <v>26</v>
          </cell>
          <cell r="T28">
            <v>7054</v>
          </cell>
          <cell r="U28">
            <v>113115</v>
          </cell>
          <cell r="V28">
            <v>22</v>
          </cell>
          <cell r="W28">
            <v>5720</v>
          </cell>
          <cell r="X28">
            <v>71772</v>
          </cell>
          <cell r="Y28">
            <v>4</v>
          </cell>
          <cell r="Z28">
            <v>1334</v>
          </cell>
          <cell r="AA28">
            <v>41343</v>
          </cell>
          <cell r="AB28" t="str">
            <v>-</v>
          </cell>
          <cell r="AC28" t="str">
            <v>-</v>
          </cell>
          <cell r="AD28" t="str">
            <v>-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26</v>
          </cell>
          <cell r="E29">
            <v>259610.3</v>
          </cell>
          <cell r="F29">
            <v>770873.4</v>
          </cell>
          <cell r="G29">
            <v>4</v>
          </cell>
          <cell r="H29">
            <v>52619</v>
          </cell>
          <cell r="I29">
            <v>167920</v>
          </cell>
          <cell r="J29" t="str">
            <v>-</v>
          </cell>
          <cell r="K29" t="str">
            <v>-</v>
          </cell>
          <cell r="L29" t="str">
            <v>-</v>
          </cell>
          <cell r="M29">
            <v>1</v>
          </cell>
          <cell r="N29">
            <v>72624</v>
          </cell>
          <cell r="O29">
            <v>338310</v>
          </cell>
          <cell r="P29">
            <v>3</v>
          </cell>
          <cell r="Q29">
            <v>80381</v>
          </cell>
          <cell r="R29">
            <v>256585</v>
          </cell>
          <cell r="S29">
            <v>16</v>
          </cell>
          <cell r="T29">
            <v>1066</v>
          </cell>
          <cell r="U29">
            <v>46295</v>
          </cell>
          <cell r="V29">
            <v>16</v>
          </cell>
          <cell r="W29">
            <v>1066</v>
          </cell>
          <cell r="X29">
            <v>46295</v>
          </cell>
          <cell r="Y29" t="str">
            <v>-</v>
          </cell>
          <cell r="Z29" t="str">
            <v>-</v>
          </cell>
          <cell r="AA29" t="str">
            <v>-</v>
          </cell>
          <cell r="AB29">
            <v>2</v>
          </cell>
          <cell r="AC29">
            <v>7691.3</v>
          </cell>
          <cell r="AD29">
            <v>8058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16</v>
          </cell>
          <cell r="E30">
            <v>52502.9</v>
          </cell>
          <cell r="F30">
            <v>66476.399999999994</v>
          </cell>
          <cell r="G30">
            <v>2</v>
          </cell>
          <cell r="H30">
            <v>18292.900000000001</v>
          </cell>
          <cell r="I30">
            <v>55540.4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  <cell r="N30" t="str">
            <v>-</v>
          </cell>
          <cell r="O30" t="str">
            <v>-</v>
          </cell>
          <cell r="P30" t="str">
            <v>-</v>
          </cell>
          <cell r="Q30" t="str">
            <v>-</v>
          </cell>
          <cell r="R30" t="str">
            <v>-</v>
          </cell>
          <cell r="S30">
            <v>13</v>
          </cell>
          <cell r="T30">
            <v>681</v>
          </cell>
          <cell r="U30">
            <v>32160</v>
          </cell>
          <cell r="V30">
            <v>13</v>
          </cell>
          <cell r="W30">
            <v>681</v>
          </cell>
          <cell r="X30">
            <v>32160</v>
          </cell>
          <cell r="Y30" t="str">
            <v>-</v>
          </cell>
          <cell r="Z30" t="str">
            <v>-</v>
          </cell>
          <cell r="AA30" t="str">
            <v>-</v>
          </cell>
          <cell r="AB30">
            <v>1</v>
          </cell>
          <cell r="AC30">
            <v>2050</v>
          </cell>
          <cell r="AD30">
            <v>10936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18</v>
          </cell>
          <cell r="E31">
            <v>52291</v>
          </cell>
          <cell r="F31">
            <v>15046</v>
          </cell>
          <cell r="G31">
            <v>1</v>
          </cell>
          <cell r="H31">
            <v>7889</v>
          </cell>
          <cell r="I31">
            <v>15046</v>
          </cell>
          <cell r="J31" t="str">
            <v>-</v>
          </cell>
          <cell r="K31" t="str">
            <v>-</v>
          </cell>
          <cell r="L31" t="str">
            <v>-</v>
          </cell>
          <cell r="M31" t="str">
            <v>-</v>
          </cell>
          <cell r="N31" t="str">
            <v>-</v>
          </cell>
          <cell r="O31" t="str">
            <v>-</v>
          </cell>
          <cell r="P31" t="str">
            <v>-</v>
          </cell>
          <cell r="Q31" t="str">
            <v>-</v>
          </cell>
          <cell r="R31" t="str">
            <v>-</v>
          </cell>
          <cell r="S31">
            <v>17</v>
          </cell>
          <cell r="T31">
            <v>1260</v>
          </cell>
          <cell r="U31">
            <v>44402</v>
          </cell>
          <cell r="V31">
            <v>17</v>
          </cell>
          <cell r="W31">
            <v>1260</v>
          </cell>
          <cell r="X31">
            <v>44402</v>
          </cell>
          <cell r="Y31" t="str">
            <v>-</v>
          </cell>
          <cell r="Z31" t="str">
            <v>-</v>
          </cell>
          <cell r="AA31" t="str">
            <v>-</v>
          </cell>
          <cell r="AB31" t="str">
            <v>-</v>
          </cell>
          <cell r="AC31" t="str">
            <v>-</v>
          </cell>
          <cell r="AD31" t="str">
            <v>-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47</v>
          </cell>
          <cell r="E32">
            <v>575862</v>
          </cell>
          <cell r="F32">
            <v>1043881.8</v>
          </cell>
          <cell r="G32">
            <v>5</v>
          </cell>
          <cell r="H32">
            <v>56800.1</v>
          </cell>
          <cell r="I32">
            <v>238860.3</v>
          </cell>
          <cell r="J32" t="str">
            <v>-</v>
          </cell>
          <cell r="K32" t="str">
            <v>-</v>
          </cell>
          <cell r="L32" t="str">
            <v>-</v>
          </cell>
          <cell r="M32">
            <v>2</v>
          </cell>
          <cell r="N32">
            <v>43550.9</v>
          </cell>
          <cell r="O32">
            <v>164046.29999999999</v>
          </cell>
          <cell r="P32" t="str">
            <v>-</v>
          </cell>
          <cell r="Q32" t="str">
            <v>-</v>
          </cell>
          <cell r="R32" t="str">
            <v>-</v>
          </cell>
          <cell r="S32">
            <v>28</v>
          </cell>
          <cell r="T32">
            <v>6106</v>
          </cell>
          <cell r="U32">
            <v>288067</v>
          </cell>
          <cell r="V32">
            <v>28</v>
          </cell>
          <cell r="W32">
            <v>6106</v>
          </cell>
          <cell r="X32">
            <v>288067</v>
          </cell>
          <cell r="Y32" t="str">
            <v>-</v>
          </cell>
          <cell r="Z32" t="str">
            <v>-</v>
          </cell>
          <cell r="AA32" t="str">
            <v>-</v>
          </cell>
          <cell r="AB32">
            <v>12</v>
          </cell>
          <cell r="AC32">
            <v>187444</v>
          </cell>
          <cell r="AD32">
            <v>640975.19999999995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31</v>
          </cell>
          <cell r="E33">
            <v>108536</v>
          </cell>
          <cell r="F33">
            <v>378201</v>
          </cell>
          <cell r="G33">
            <v>4</v>
          </cell>
          <cell r="H33">
            <v>34329</v>
          </cell>
          <cell r="I33">
            <v>240560</v>
          </cell>
          <cell r="J33" t="str">
            <v>-</v>
          </cell>
          <cell r="K33" t="str">
            <v>-</v>
          </cell>
          <cell r="L33" t="str">
            <v>-</v>
          </cell>
          <cell r="M33">
            <v>1</v>
          </cell>
          <cell r="N33">
            <v>10738</v>
          </cell>
          <cell r="O33">
            <v>39985</v>
          </cell>
          <cell r="P33">
            <v>1</v>
          </cell>
          <cell r="Q33">
            <v>9081</v>
          </cell>
          <cell r="R33">
            <v>48869</v>
          </cell>
          <cell r="S33">
            <v>18</v>
          </cell>
          <cell r="T33">
            <v>519</v>
          </cell>
          <cell r="U33">
            <v>47583</v>
          </cell>
          <cell r="V33">
            <v>18</v>
          </cell>
          <cell r="W33">
            <v>519</v>
          </cell>
          <cell r="X33">
            <v>47583</v>
          </cell>
          <cell r="Y33" t="str">
            <v>-</v>
          </cell>
          <cell r="Z33" t="str">
            <v>-</v>
          </cell>
          <cell r="AA33" t="str">
            <v>-</v>
          </cell>
          <cell r="AB33">
            <v>7</v>
          </cell>
          <cell r="AC33">
            <v>6805</v>
          </cell>
          <cell r="AD33">
            <v>48787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41</v>
          </cell>
          <cell r="E34">
            <v>194134</v>
          </cell>
          <cell r="F34">
            <v>348112</v>
          </cell>
          <cell r="G34">
            <v>5</v>
          </cell>
          <cell r="H34">
            <v>51991</v>
          </cell>
          <cell r="I34">
            <v>275159</v>
          </cell>
          <cell r="J34">
            <v>1</v>
          </cell>
          <cell r="K34">
            <v>6841</v>
          </cell>
          <cell r="L34">
            <v>9400</v>
          </cell>
          <cell r="M34">
            <v>1</v>
          </cell>
          <cell r="N34">
            <v>21194</v>
          </cell>
          <cell r="O34">
            <v>63553</v>
          </cell>
          <cell r="P34" t="str">
            <v>-</v>
          </cell>
          <cell r="Q34" t="str">
            <v>-</v>
          </cell>
          <cell r="R34" t="str">
            <v>-</v>
          </cell>
          <cell r="S34">
            <v>34</v>
          </cell>
          <cell r="T34">
            <v>4033</v>
          </cell>
          <cell r="U34">
            <v>114108</v>
          </cell>
          <cell r="V34">
            <v>31</v>
          </cell>
          <cell r="W34">
            <v>3817</v>
          </cell>
          <cell r="X34">
            <v>93297</v>
          </cell>
          <cell r="Y34">
            <v>3</v>
          </cell>
          <cell r="Z34">
            <v>216</v>
          </cell>
          <cell r="AA34">
            <v>20811</v>
          </cell>
          <cell r="AB34" t="str">
            <v>-</v>
          </cell>
          <cell r="AC34" t="str">
            <v>-</v>
          </cell>
          <cell r="AD34" t="str">
            <v>-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6</v>
          </cell>
          <cell r="E35">
            <v>13791.1</v>
          </cell>
          <cell r="F35">
            <v>29972.7</v>
          </cell>
          <cell r="G35" t="str">
            <v>-</v>
          </cell>
          <cell r="H35" t="str">
            <v>-</v>
          </cell>
          <cell r="I35" t="str">
            <v>-</v>
          </cell>
          <cell r="J35" t="str">
            <v>-</v>
          </cell>
          <cell r="K35" t="str">
            <v>-</v>
          </cell>
          <cell r="L35" t="str">
            <v>-</v>
          </cell>
          <cell r="M35" t="str">
            <v>-</v>
          </cell>
          <cell r="N35" t="str">
            <v>-</v>
          </cell>
          <cell r="O35" t="str">
            <v>-</v>
          </cell>
          <cell r="P35">
            <v>1</v>
          </cell>
          <cell r="Q35">
            <v>8616.1</v>
          </cell>
          <cell r="R35">
            <v>29972.7</v>
          </cell>
          <cell r="S35">
            <v>5</v>
          </cell>
          <cell r="T35">
            <v>152</v>
          </cell>
          <cell r="U35">
            <v>5175</v>
          </cell>
          <cell r="V35">
            <v>5</v>
          </cell>
          <cell r="W35">
            <v>152</v>
          </cell>
          <cell r="X35">
            <v>5175</v>
          </cell>
          <cell r="Y35" t="str">
            <v>-</v>
          </cell>
          <cell r="Z35" t="str">
            <v>-</v>
          </cell>
          <cell r="AA35" t="str">
            <v>-</v>
          </cell>
          <cell r="AB35" t="str">
            <v>-</v>
          </cell>
          <cell r="AC35" t="str">
            <v>-</v>
          </cell>
          <cell r="AD35" t="str">
            <v>-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218</v>
          </cell>
          <cell r="E36">
            <v>1406429.8</v>
          </cell>
          <cell r="F36">
            <v>3026646.5</v>
          </cell>
          <cell r="G36">
            <v>21</v>
          </cell>
          <cell r="H36">
            <v>214589.8</v>
          </cell>
          <cell r="I36">
            <v>1024204.7</v>
          </cell>
          <cell r="J36">
            <v>3</v>
          </cell>
          <cell r="K36">
            <v>13478</v>
          </cell>
          <cell r="L36">
            <v>29944</v>
          </cell>
          <cell r="M36">
            <v>9</v>
          </cell>
          <cell r="N36">
            <v>215126</v>
          </cell>
          <cell r="O36">
            <v>861607.3</v>
          </cell>
          <cell r="P36">
            <v>7</v>
          </cell>
          <cell r="Q36">
            <v>137077</v>
          </cell>
          <cell r="R36">
            <v>408141.9</v>
          </cell>
          <cell r="S36">
            <v>158</v>
          </cell>
          <cell r="T36">
            <v>18879</v>
          </cell>
          <cell r="U36">
            <v>701035</v>
          </cell>
          <cell r="V36">
            <v>150</v>
          </cell>
          <cell r="W36">
            <v>17288</v>
          </cell>
          <cell r="X36">
            <v>626736</v>
          </cell>
          <cell r="Y36">
            <v>8</v>
          </cell>
          <cell r="Z36">
            <v>1591</v>
          </cell>
          <cell r="AA36">
            <v>74299</v>
          </cell>
          <cell r="AB36">
            <v>20</v>
          </cell>
          <cell r="AC36">
            <v>125123.9</v>
          </cell>
          <cell r="AD36">
            <v>702748.6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37</v>
          </cell>
          <cell r="E37">
            <v>256478</v>
          </cell>
          <cell r="F37">
            <v>453965</v>
          </cell>
          <cell r="G37">
            <v>1</v>
          </cell>
          <cell r="H37">
            <v>7643</v>
          </cell>
          <cell r="I37">
            <v>109695</v>
          </cell>
          <cell r="J37">
            <v>2</v>
          </cell>
          <cell r="K37">
            <v>5055</v>
          </cell>
          <cell r="L37">
            <v>15841</v>
          </cell>
          <cell r="M37">
            <v>4</v>
          </cell>
          <cell r="N37">
            <v>79531</v>
          </cell>
          <cell r="O37">
            <v>255713</v>
          </cell>
          <cell r="P37">
            <v>2</v>
          </cell>
          <cell r="Q37">
            <v>38989</v>
          </cell>
          <cell r="R37">
            <v>72716</v>
          </cell>
          <cell r="S37">
            <v>28</v>
          </cell>
          <cell r="T37">
            <v>7092</v>
          </cell>
          <cell r="U37">
            <v>125260</v>
          </cell>
          <cell r="V37">
            <v>23</v>
          </cell>
          <cell r="W37">
            <v>5720</v>
          </cell>
          <cell r="X37">
            <v>71772</v>
          </cell>
          <cell r="Y37">
            <v>5</v>
          </cell>
          <cell r="Z37">
            <v>1372</v>
          </cell>
          <cell r="AA37">
            <v>53488</v>
          </cell>
          <cell r="AB37" t="str">
            <v>-</v>
          </cell>
          <cell r="AC37" t="str">
            <v>-</v>
          </cell>
          <cell r="AD37" t="str">
            <v>-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26</v>
          </cell>
          <cell r="E38">
            <v>259610.2</v>
          </cell>
          <cell r="F38">
            <v>770872.3</v>
          </cell>
          <cell r="G38">
            <v>4</v>
          </cell>
          <cell r="H38">
            <v>52619.1</v>
          </cell>
          <cell r="I38">
            <v>167919.6</v>
          </cell>
          <cell r="J38" t="str">
            <v>-</v>
          </cell>
          <cell r="K38" t="str">
            <v>-</v>
          </cell>
          <cell r="L38" t="str">
            <v>-</v>
          </cell>
          <cell r="M38">
            <v>1</v>
          </cell>
          <cell r="N38">
            <v>72624</v>
          </cell>
          <cell r="O38">
            <v>338310</v>
          </cell>
          <cell r="P38">
            <v>3</v>
          </cell>
          <cell r="Q38">
            <v>80381.100000000006</v>
          </cell>
          <cell r="R38">
            <v>256584.7</v>
          </cell>
          <cell r="S38">
            <v>16</v>
          </cell>
          <cell r="T38">
            <v>942</v>
          </cell>
          <cell r="U38">
            <v>46295</v>
          </cell>
          <cell r="V38">
            <v>16</v>
          </cell>
          <cell r="W38">
            <v>942</v>
          </cell>
          <cell r="X38">
            <v>46295</v>
          </cell>
          <cell r="Y38" t="str">
            <v>-</v>
          </cell>
          <cell r="Z38" t="str">
            <v>-</v>
          </cell>
          <cell r="AA38" t="str">
            <v>-</v>
          </cell>
          <cell r="AB38">
            <v>2</v>
          </cell>
          <cell r="AC38">
            <v>7691</v>
          </cell>
          <cell r="AD38">
            <v>8058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16</v>
          </cell>
          <cell r="E39">
            <v>52502.9</v>
          </cell>
          <cell r="F39">
            <v>66476.399999999994</v>
          </cell>
          <cell r="G39">
            <v>2</v>
          </cell>
          <cell r="H39">
            <v>18292.900000000001</v>
          </cell>
          <cell r="I39">
            <v>55540.4</v>
          </cell>
          <cell r="J39" t="str">
            <v>-</v>
          </cell>
          <cell r="K39" t="str">
            <v>-</v>
          </cell>
          <cell r="L39" t="str">
            <v>-</v>
          </cell>
          <cell r="M39" t="str">
            <v>-</v>
          </cell>
          <cell r="N39" t="str">
            <v>-</v>
          </cell>
          <cell r="O39" t="str">
            <v>-</v>
          </cell>
          <cell r="P39" t="str">
            <v>-</v>
          </cell>
          <cell r="Q39" t="str">
            <v>-</v>
          </cell>
          <cell r="R39" t="str">
            <v>-</v>
          </cell>
          <cell r="S39">
            <v>13</v>
          </cell>
          <cell r="T39">
            <v>595</v>
          </cell>
          <cell r="U39">
            <v>32160</v>
          </cell>
          <cell r="V39">
            <v>13</v>
          </cell>
          <cell r="W39">
            <v>595</v>
          </cell>
          <cell r="X39">
            <v>32160</v>
          </cell>
          <cell r="Y39" t="str">
            <v>-</v>
          </cell>
          <cell r="Z39" t="str">
            <v>-</v>
          </cell>
          <cell r="AA39" t="str">
            <v>-</v>
          </cell>
          <cell r="AB39">
            <v>1</v>
          </cell>
          <cell r="AC39">
            <v>2050</v>
          </cell>
          <cell r="AD39">
            <v>10936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18</v>
          </cell>
          <cell r="E40">
            <v>52291</v>
          </cell>
          <cell r="F40">
            <v>15046</v>
          </cell>
          <cell r="G40">
            <v>1</v>
          </cell>
          <cell r="H40">
            <v>7889</v>
          </cell>
          <cell r="I40">
            <v>15046</v>
          </cell>
          <cell r="J40" t="str">
            <v>-</v>
          </cell>
          <cell r="K40" t="str">
            <v>-</v>
          </cell>
          <cell r="L40" t="str">
            <v>-</v>
          </cell>
          <cell r="M40" t="str">
            <v>-</v>
          </cell>
          <cell r="N40" t="str">
            <v>-</v>
          </cell>
          <cell r="O40" t="str">
            <v>-</v>
          </cell>
          <cell r="P40" t="str">
            <v>-</v>
          </cell>
          <cell r="Q40" t="str">
            <v>-</v>
          </cell>
          <cell r="R40" t="str">
            <v>-</v>
          </cell>
          <cell r="S40">
            <v>17</v>
          </cell>
          <cell r="T40">
            <v>1260</v>
          </cell>
          <cell r="U40">
            <v>44402</v>
          </cell>
          <cell r="V40">
            <v>17</v>
          </cell>
          <cell r="W40">
            <v>1260</v>
          </cell>
          <cell r="X40">
            <v>44402</v>
          </cell>
          <cell r="Y40" t="str">
            <v>-</v>
          </cell>
          <cell r="Z40" t="str">
            <v>-</v>
          </cell>
          <cell r="AA40" t="str">
            <v>-</v>
          </cell>
          <cell r="AB40" t="str">
            <v>-</v>
          </cell>
          <cell r="AC40" t="str">
            <v>-</v>
          </cell>
          <cell r="AD40" t="str">
            <v>-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47</v>
          </cell>
          <cell r="E41">
            <v>491464.6</v>
          </cell>
          <cell r="F41">
            <v>1043882.3</v>
          </cell>
          <cell r="G41">
            <v>5</v>
          </cell>
          <cell r="H41">
            <v>54553.7</v>
          </cell>
          <cell r="I41">
            <v>238860.3</v>
          </cell>
          <cell r="J41" t="str">
            <v>-</v>
          </cell>
          <cell r="K41" t="str">
            <v>-</v>
          </cell>
          <cell r="L41" t="str">
            <v>-</v>
          </cell>
          <cell r="M41">
            <v>2</v>
          </cell>
          <cell r="N41">
            <v>38763</v>
          </cell>
          <cell r="O41">
            <v>164046.29999999999</v>
          </cell>
          <cell r="P41" t="str">
            <v>-</v>
          </cell>
          <cell r="Q41" t="str">
            <v>-</v>
          </cell>
          <cell r="R41" t="str">
            <v>-</v>
          </cell>
          <cell r="S41">
            <v>28</v>
          </cell>
          <cell r="T41">
            <v>6106</v>
          </cell>
          <cell r="U41">
            <v>288067</v>
          </cell>
          <cell r="V41">
            <v>28</v>
          </cell>
          <cell r="W41">
            <v>6106</v>
          </cell>
          <cell r="X41">
            <v>288067</v>
          </cell>
          <cell r="Y41" t="str">
            <v>-</v>
          </cell>
          <cell r="Z41" t="str">
            <v>-</v>
          </cell>
          <cell r="AA41" t="str">
            <v>-</v>
          </cell>
          <cell r="AB41">
            <v>12</v>
          </cell>
          <cell r="AC41">
            <v>110080.9</v>
          </cell>
          <cell r="AD41">
            <v>640975.69999999995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28</v>
          </cell>
          <cell r="E42">
            <v>94324</v>
          </cell>
          <cell r="F42">
            <v>293616.8</v>
          </cell>
          <cell r="G42">
            <v>3</v>
          </cell>
          <cell r="H42">
            <v>21601.1</v>
          </cell>
          <cell r="I42">
            <v>161984.4</v>
          </cell>
          <cell r="J42" t="str">
            <v>-</v>
          </cell>
          <cell r="K42" t="str">
            <v>-</v>
          </cell>
          <cell r="L42" t="str">
            <v>-</v>
          </cell>
          <cell r="M42">
            <v>1</v>
          </cell>
          <cell r="N42">
            <v>10738</v>
          </cell>
          <cell r="O42">
            <v>39985</v>
          </cell>
          <cell r="P42">
            <v>1</v>
          </cell>
          <cell r="Q42">
            <v>9080.7999999999993</v>
          </cell>
          <cell r="R42">
            <v>48868.5</v>
          </cell>
          <cell r="S42">
            <v>18</v>
          </cell>
          <cell r="T42">
            <v>726</v>
          </cell>
          <cell r="U42">
            <v>47602</v>
          </cell>
          <cell r="V42">
            <v>18</v>
          </cell>
          <cell r="W42">
            <v>726</v>
          </cell>
          <cell r="X42">
            <v>47602</v>
          </cell>
          <cell r="Y42" t="str">
            <v>-</v>
          </cell>
          <cell r="Z42" t="str">
            <v>-</v>
          </cell>
          <cell r="AA42" t="str">
            <v>-</v>
          </cell>
          <cell r="AB42">
            <v>5</v>
          </cell>
          <cell r="AC42">
            <v>5302</v>
          </cell>
          <cell r="AD42">
            <v>42778.9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40</v>
          </cell>
          <cell r="E43">
            <v>185958</v>
          </cell>
          <cell r="F43">
            <v>352815</v>
          </cell>
          <cell r="G43">
            <v>5</v>
          </cell>
          <cell r="H43">
            <v>51991</v>
          </cell>
          <cell r="I43">
            <v>275159</v>
          </cell>
          <cell r="J43">
            <v>1</v>
          </cell>
          <cell r="K43">
            <v>8423</v>
          </cell>
          <cell r="L43">
            <v>14103</v>
          </cell>
          <cell r="M43">
            <v>1</v>
          </cell>
          <cell r="N43">
            <v>13470</v>
          </cell>
          <cell r="O43">
            <v>63553</v>
          </cell>
          <cell r="P43" t="str">
            <v>-</v>
          </cell>
          <cell r="Q43" t="str">
            <v>-</v>
          </cell>
          <cell r="R43" t="str">
            <v>-</v>
          </cell>
          <cell r="S43">
            <v>33</v>
          </cell>
          <cell r="T43">
            <v>2006</v>
          </cell>
          <cell r="U43">
            <v>112074</v>
          </cell>
          <cell r="V43">
            <v>30</v>
          </cell>
          <cell r="W43">
            <v>1787</v>
          </cell>
          <cell r="X43">
            <v>91263</v>
          </cell>
          <cell r="Y43">
            <v>3</v>
          </cell>
          <cell r="Z43">
            <v>219</v>
          </cell>
          <cell r="AA43">
            <v>20811</v>
          </cell>
          <cell r="AB43" t="str">
            <v>-</v>
          </cell>
          <cell r="AC43" t="str">
            <v>-</v>
          </cell>
          <cell r="AD43" t="str">
            <v>-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6</v>
          </cell>
          <cell r="E44">
            <v>13801.1</v>
          </cell>
          <cell r="F44">
            <v>29972.7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>
            <v>1</v>
          </cell>
          <cell r="Q44">
            <v>8626.1</v>
          </cell>
          <cell r="R44">
            <v>29972.7</v>
          </cell>
          <cell r="S44">
            <v>5</v>
          </cell>
          <cell r="T44">
            <v>152</v>
          </cell>
          <cell r="U44">
            <v>5175</v>
          </cell>
          <cell r="V44">
            <v>5</v>
          </cell>
          <cell r="W44">
            <v>152</v>
          </cell>
          <cell r="X44">
            <v>5175</v>
          </cell>
          <cell r="Y44" t="str">
            <v>-</v>
          </cell>
          <cell r="Z44" t="str">
            <v>-</v>
          </cell>
          <cell r="AA44" t="str">
            <v>-</v>
          </cell>
          <cell r="AB44" t="str">
            <v>-</v>
          </cell>
          <cell r="AC44" t="str">
            <v>-</v>
          </cell>
          <cell r="AD44" t="str">
            <v>-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217</v>
          </cell>
          <cell r="E45">
            <v>1481459.5</v>
          </cell>
          <cell r="F45">
            <v>3010142.3</v>
          </cell>
          <cell r="G45">
            <v>21</v>
          </cell>
          <cell r="H45">
            <v>247102.7</v>
          </cell>
          <cell r="I45">
            <v>1017006.6</v>
          </cell>
          <cell r="J45">
            <v>3</v>
          </cell>
          <cell r="K45">
            <v>13478.3</v>
          </cell>
          <cell r="L45">
            <v>29943.599999999999</v>
          </cell>
          <cell r="M45">
            <v>9</v>
          </cell>
          <cell r="N45">
            <v>215126.5</v>
          </cell>
          <cell r="O45">
            <v>861607.6</v>
          </cell>
          <cell r="P45">
            <v>7</v>
          </cell>
          <cell r="Q45">
            <v>132605</v>
          </cell>
          <cell r="R45">
            <v>410138.5</v>
          </cell>
          <cell r="S45">
            <v>158</v>
          </cell>
          <cell r="T45">
            <v>19495</v>
          </cell>
          <cell r="U45">
            <v>751286.6</v>
          </cell>
          <cell r="V45">
            <v>149</v>
          </cell>
          <cell r="W45">
            <v>17728</v>
          </cell>
          <cell r="X45">
            <v>671150.5</v>
          </cell>
          <cell r="Y45">
            <v>9</v>
          </cell>
          <cell r="Z45">
            <v>1767</v>
          </cell>
          <cell r="AA45">
            <v>80136.100000000006</v>
          </cell>
          <cell r="AB45">
            <v>19</v>
          </cell>
          <cell r="AC45">
            <v>121860.5</v>
          </cell>
          <cell r="AD45">
            <v>691446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37</v>
          </cell>
          <cell r="E46">
            <v>262315.09999999998</v>
          </cell>
          <cell r="F46">
            <v>453965</v>
          </cell>
          <cell r="G46">
            <v>1</v>
          </cell>
          <cell r="H46">
            <v>7643</v>
          </cell>
          <cell r="I46">
            <v>109695</v>
          </cell>
          <cell r="J46">
            <v>2</v>
          </cell>
          <cell r="K46">
            <v>5055</v>
          </cell>
          <cell r="L46">
            <v>15841</v>
          </cell>
          <cell r="M46">
            <v>4</v>
          </cell>
          <cell r="N46">
            <v>79531</v>
          </cell>
          <cell r="O46">
            <v>255713</v>
          </cell>
          <cell r="P46">
            <v>2</v>
          </cell>
          <cell r="Q46">
            <v>38989</v>
          </cell>
          <cell r="R46">
            <v>72716</v>
          </cell>
          <cell r="S46">
            <v>28</v>
          </cell>
          <cell r="T46">
            <v>7636</v>
          </cell>
          <cell r="U46">
            <v>131097.1</v>
          </cell>
          <cell r="V46">
            <v>22</v>
          </cell>
          <cell r="W46">
            <v>6088</v>
          </cell>
          <cell r="X46">
            <v>71772</v>
          </cell>
          <cell r="Y46">
            <v>6</v>
          </cell>
          <cell r="Z46">
            <v>1548</v>
          </cell>
          <cell r="AA46">
            <v>59325.1</v>
          </cell>
          <cell r="AB46" t="str">
            <v>-</v>
          </cell>
          <cell r="AC46" t="str">
            <v>-</v>
          </cell>
          <cell r="AD46" t="str">
            <v>-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26</v>
          </cell>
          <cell r="E47">
            <v>285328.90000000002</v>
          </cell>
          <cell r="F47">
            <v>772500.9</v>
          </cell>
          <cell r="G47">
            <v>4</v>
          </cell>
          <cell r="H47">
            <v>84255.9</v>
          </cell>
          <cell r="I47">
            <v>167918.7</v>
          </cell>
          <cell r="J47" t="str">
            <v>-</v>
          </cell>
          <cell r="K47" t="str">
            <v>-</v>
          </cell>
          <cell r="L47" t="str">
            <v>-</v>
          </cell>
          <cell r="M47">
            <v>1</v>
          </cell>
          <cell r="N47">
            <v>72624.5</v>
          </cell>
          <cell r="O47">
            <v>338310</v>
          </cell>
          <cell r="P47">
            <v>3</v>
          </cell>
          <cell r="Q47">
            <v>75908.899999999994</v>
          </cell>
          <cell r="R47">
            <v>258580.8</v>
          </cell>
          <cell r="S47">
            <v>16</v>
          </cell>
          <cell r="T47">
            <v>892</v>
          </cell>
          <cell r="U47">
            <v>46062</v>
          </cell>
          <cell r="V47">
            <v>16</v>
          </cell>
          <cell r="W47">
            <v>892</v>
          </cell>
          <cell r="X47">
            <v>46062</v>
          </cell>
          <cell r="Y47" t="str">
            <v>-</v>
          </cell>
          <cell r="Z47" t="str">
            <v>-</v>
          </cell>
          <cell r="AA47" t="str">
            <v>-</v>
          </cell>
          <cell r="AB47">
            <v>2</v>
          </cell>
          <cell r="AC47">
            <v>6477.6</v>
          </cell>
          <cell r="AD47">
            <v>7691.3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14</v>
          </cell>
          <cell r="E48">
            <v>46683</v>
          </cell>
          <cell r="F48">
            <v>55540</v>
          </cell>
          <cell r="G48">
            <v>2</v>
          </cell>
          <cell r="H48">
            <v>18293</v>
          </cell>
          <cell r="I48">
            <v>55540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str">
            <v>-</v>
          </cell>
          <cell r="Q48" t="str">
            <v>-</v>
          </cell>
          <cell r="R48" t="str">
            <v>-</v>
          </cell>
          <cell r="S48">
            <v>12</v>
          </cell>
          <cell r="T48">
            <v>606</v>
          </cell>
          <cell r="U48">
            <v>28390</v>
          </cell>
          <cell r="V48">
            <v>12</v>
          </cell>
          <cell r="W48">
            <v>606</v>
          </cell>
          <cell r="X48">
            <v>28390</v>
          </cell>
          <cell r="Y48" t="str">
            <v>-</v>
          </cell>
          <cell r="Z48" t="str">
            <v>-</v>
          </cell>
          <cell r="AA48" t="str">
            <v>-</v>
          </cell>
          <cell r="AB48" t="str">
            <v>-</v>
          </cell>
          <cell r="AC48" t="str">
            <v>-</v>
          </cell>
          <cell r="AD48" t="str">
            <v>-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18</v>
          </cell>
          <cell r="E49">
            <v>93113.9</v>
          </cell>
          <cell r="F49">
            <v>15165.7</v>
          </cell>
          <cell r="G49">
            <v>1</v>
          </cell>
          <cell r="H49">
            <v>8765</v>
          </cell>
          <cell r="I49">
            <v>15165.7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str">
            <v>-</v>
          </cell>
          <cell r="Q49" t="str">
            <v>-</v>
          </cell>
          <cell r="R49" t="str">
            <v>-</v>
          </cell>
          <cell r="S49">
            <v>17</v>
          </cell>
          <cell r="T49">
            <v>1251</v>
          </cell>
          <cell r="U49">
            <v>84348.9</v>
          </cell>
          <cell r="V49">
            <v>17</v>
          </cell>
          <cell r="W49">
            <v>1251</v>
          </cell>
          <cell r="X49">
            <v>84348.9</v>
          </cell>
          <cell r="Y49" t="str">
            <v>-</v>
          </cell>
          <cell r="Z49" t="str">
            <v>-</v>
          </cell>
          <cell r="AA49" t="str">
            <v>-</v>
          </cell>
          <cell r="AB49" t="str">
            <v>-</v>
          </cell>
          <cell r="AC49" t="str">
            <v>-</v>
          </cell>
          <cell r="AD49" t="str">
            <v>-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48</v>
          </cell>
          <cell r="E50">
            <v>498832.6</v>
          </cell>
          <cell r="F50">
            <v>1043882</v>
          </cell>
          <cell r="G50">
            <v>5</v>
          </cell>
          <cell r="H50">
            <v>54553.7</v>
          </cell>
          <cell r="I50">
            <v>238860</v>
          </cell>
          <cell r="J50" t="str">
            <v>-</v>
          </cell>
          <cell r="K50" t="str">
            <v>-</v>
          </cell>
          <cell r="L50" t="str">
            <v>-</v>
          </cell>
          <cell r="M50">
            <v>2</v>
          </cell>
          <cell r="N50">
            <v>38763</v>
          </cell>
          <cell r="O50">
            <v>164046.29999999999</v>
          </cell>
          <cell r="P50" t="str">
            <v>-</v>
          </cell>
          <cell r="Q50" t="str">
            <v>-</v>
          </cell>
          <cell r="R50" t="str">
            <v>-</v>
          </cell>
          <cell r="S50">
            <v>29</v>
          </cell>
          <cell r="T50">
            <v>6159</v>
          </cell>
          <cell r="U50">
            <v>295435</v>
          </cell>
          <cell r="V50">
            <v>29</v>
          </cell>
          <cell r="W50">
            <v>6159</v>
          </cell>
          <cell r="X50">
            <v>295435</v>
          </cell>
          <cell r="Y50" t="str">
            <v>-</v>
          </cell>
          <cell r="Z50" t="str">
            <v>-</v>
          </cell>
          <cell r="AA50" t="str">
            <v>-</v>
          </cell>
          <cell r="AB50">
            <v>12</v>
          </cell>
          <cell r="AC50">
            <v>110080.9</v>
          </cell>
          <cell r="AD50">
            <v>640975.69999999995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28</v>
          </cell>
          <cell r="E51">
            <v>94324</v>
          </cell>
          <cell r="F51">
            <v>293617</v>
          </cell>
          <cell r="G51">
            <v>3</v>
          </cell>
          <cell r="H51">
            <v>21601</v>
          </cell>
          <cell r="I51">
            <v>161984</v>
          </cell>
          <cell r="J51" t="str">
            <v>-</v>
          </cell>
          <cell r="K51" t="str">
            <v>-</v>
          </cell>
          <cell r="L51" t="str">
            <v>-</v>
          </cell>
          <cell r="M51">
            <v>1</v>
          </cell>
          <cell r="N51">
            <v>10738</v>
          </cell>
          <cell r="O51">
            <v>39985</v>
          </cell>
          <cell r="P51">
            <v>1</v>
          </cell>
          <cell r="Q51">
            <v>9081</v>
          </cell>
          <cell r="R51">
            <v>48869</v>
          </cell>
          <cell r="S51">
            <v>18</v>
          </cell>
          <cell r="T51">
            <v>726</v>
          </cell>
          <cell r="U51">
            <v>47602</v>
          </cell>
          <cell r="V51">
            <v>18</v>
          </cell>
          <cell r="W51">
            <v>726</v>
          </cell>
          <cell r="X51">
            <v>47602</v>
          </cell>
          <cell r="Y51" t="str">
            <v>-</v>
          </cell>
          <cell r="Z51" t="str">
            <v>-</v>
          </cell>
          <cell r="AA51" t="str">
            <v>-</v>
          </cell>
          <cell r="AB51">
            <v>5</v>
          </cell>
          <cell r="AC51">
            <v>5302</v>
          </cell>
          <cell r="AD51">
            <v>42779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40</v>
          </cell>
          <cell r="E52">
            <v>185958.39999999999</v>
          </cell>
          <cell r="F52">
            <v>345499</v>
          </cell>
          <cell r="G52">
            <v>5</v>
          </cell>
          <cell r="H52">
            <v>51991.1</v>
          </cell>
          <cell r="I52">
            <v>267843.20000000001</v>
          </cell>
          <cell r="J52">
            <v>1</v>
          </cell>
          <cell r="K52">
            <v>8423.2999999999993</v>
          </cell>
          <cell r="L52">
            <v>14102.6</v>
          </cell>
          <cell r="M52">
            <v>1</v>
          </cell>
          <cell r="N52">
            <v>13470</v>
          </cell>
          <cell r="O52">
            <v>63553.3</v>
          </cell>
          <cell r="P52" t="str">
            <v>-</v>
          </cell>
          <cell r="Q52" t="str">
            <v>-</v>
          </cell>
          <cell r="R52" t="str">
            <v>-</v>
          </cell>
          <cell r="S52">
            <v>33</v>
          </cell>
          <cell r="T52">
            <v>2054</v>
          </cell>
          <cell r="U52">
            <v>112074</v>
          </cell>
          <cell r="V52">
            <v>30</v>
          </cell>
          <cell r="W52">
            <v>1835</v>
          </cell>
          <cell r="X52">
            <v>91263</v>
          </cell>
          <cell r="Y52">
            <v>3</v>
          </cell>
          <cell r="Z52">
            <v>219</v>
          </cell>
          <cell r="AA52">
            <v>20811</v>
          </cell>
          <cell r="AB52" t="str">
            <v>-</v>
          </cell>
          <cell r="AC52" t="str">
            <v>-</v>
          </cell>
          <cell r="AD52" t="str">
            <v>-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6</v>
          </cell>
          <cell r="E53">
            <v>14903.7</v>
          </cell>
          <cell r="F53">
            <v>29972.7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>
            <v>1</v>
          </cell>
          <cell r="Q53">
            <v>8626.1</v>
          </cell>
          <cell r="R53">
            <v>29972.7</v>
          </cell>
          <cell r="S53">
            <v>5</v>
          </cell>
          <cell r="T53">
            <v>171</v>
          </cell>
          <cell r="U53">
            <v>6277.6</v>
          </cell>
          <cell r="V53">
            <v>5</v>
          </cell>
          <cell r="W53">
            <v>171</v>
          </cell>
          <cell r="X53">
            <v>6277.6</v>
          </cell>
          <cell r="Y53" t="str">
            <v>-</v>
          </cell>
          <cell r="Z53" t="str">
            <v>-</v>
          </cell>
          <cell r="AA53" t="str">
            <v>-</v>
          </cell>
          <cell r="AB53" t="str">
            <v>-</v>
          </cell>
          <cell r="AC53" t="str">
            <v>-</v>
          </cell>
          <cell r="AD53" t="str">
            <v>-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220</v>
          </cell>
          <cell r="E54">
            <v>1530824.2</v>
          </cell>
          <cell r="F54">
            <v>2994147.6</v>
          </cell>
          <cell r="G54">
            <v>21</v>
          </cell>
          <cell r="H54">
            <v>246226.6</v>
          </cell>
          <cell r="I54">
            <v>1016887.6</v>
          </cell>
          <cell r="J54">
            <v>2</v>
          </cell>
          <cell r="K54">
            <v>11868.3</v>
          </cell>
          <cell r="L54">
            <v>22674.6</v>
          </cell>
          <cell r="M54">
            <v>9</v>
          </cell>
          <cell r="N54">
            <v>215126</v>
          </cell>
          <cell r="O54">
            <v>861607.6</v>
          </cell>
          <cell r="P54">
            <v>6</v>
          </cell>
          <cell r="Q54">
            <v>118754.3</v>
          </cell>
          <cell r="R54">
            <v>372905.5</v>
          </cell>
          <cell r="S54">
            <v>161</v>
          </cell>
          <cell r="T54">
            <v>20471</v>
          </cell>
          <cell r="U54">
            <v>806089.5</v>
          </cell>
          <cell r="V54">
            <v>149</v>
          </cell>
          <cell r="W54">
            <v>18067</v>
          </cell>
          <cell r="X54">
            <v>658807.4</v>
          </cell>
          <cell r="Y54">
            <v>12</v>
          </cell>
          <cell r="Z54">
            <v>2404</v>
          </cell>
          <cell r="AA54">
            <v>147282.1</v>
          </cell>
          <cell r="AB54">
            <v>21</v>
          </cell>
          <cell r="AC54">
            <v>132759.5</v>
          </cell>
          <cell r="AD54">
            <v>720072.4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38</v>
          </cell>
          <cell r="E55">
            <v>352464.4</v>
          </cell>
          <cell r="F55">
            <v>427153.4</v>
          </cell>
          <cell r="G55">
            <v>1</v>
          </cell>
          <cell r="H55">
            <v>7643</v>
          </cell>
          <cell r="I55">
            <v>109695</v>
          </cell>
          <cell r="J55">
            <v>1</v>
          </cell>
          <cell r="K55">
            <v>3445</v>
          </cell>
          <cell r="L55">
            <v>8572</v>
          </cell>
          <cell r="M55">
            <v>4</v>
          </cell>
          <cell r="N55">
            <v>79531</v>
          </cell>
          <cell r="O55">
            <v>255713</v>
          </cell>
          <cell r="P55">
            <v>1</v>
          </cell>
          <cell r="Q55">
            <v>25138.3</v>
          </cell>
          <cell r="R55">
            <v>35483</v>
          </cell>
          <cell r="S55">
            <v>30</v>
          </cell>
          <cell r="T55">
            <v>7918</v>
          </cell>
          <cell r="U55">
            <v>227066.1</v>
          </cell>
          <cell r="V55">
            <v>22</v>
          </cell>
          <cell r="W55">
            <v>6018</v>
          </cell>
          <cell r="X55">
            <v>106954</v>
          </cell>
          <cell r="Y55">
            <v>8</v>
          </cell>
          <cell r="Z55">
            <v>1900</v>
          </cell>
          <cell r="AA55">
            <v>120112.1</v>
          </cell>
          <cell r="AB55">
            <v>1</v>
          </cell>
          <cell r="AC55">
            <v>9641</v>
          </cell>
          <cell r="AD55">
            <v>17690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26</v>
          </cell>
          <cell r="E56">
            <v>273958.40000000002</v>
          </cell>
          <cell r="F56">
            <v>772500.8</v>
          </cell>
          <cell r="G56">
            <v>4</v>
          </cell>
          <cell r="H56">
            <v>84255.9</v>
          </cell>
          <cell r="I56">
            <v>167918.7</v>
          </cell>
          <cell r="J56" t="str">
            <v>-</v>
          </cell>
          <cell r="K56" t="str">
            <v>-</v>
          </cell>
          <cell r="L56" t="str">
            <v>-</v>
          </cell>
          <cell r="M56">
            <v>1</v>
          </cell>
          <cell r="N56">
            <v>72624</v>
          </cell>
          <cell r="O56">
            <v>338310</v>
          </cell>
          <cell r="P56">
            <v>3</v>
          </cell>
          <cell r="Q56">
            <v>75908.899999999994</v>
          </cell>
          <cell r="R56">
            <v>258580.8</v>
          </cell>
          <cell r="S56">
            <v>16</v>
          </cell>
          <cell r="T56">
            <v>819</v>
          </cell>
          <cell r="U56">
            <v>34692</v>
          </cell>
          <cell r="V56">
            <v>16</v>
          </cell>
          <cell r="W56">
            <v>819</v>
          </cell>
          <cell r="X56">
            <v>34692</v>
          </cell>
          <cell r="Y56" t="str">
            <v>-</v>
          </cell>
          <cell r="Z56" t="str">
            <v>-</v>
          </cell>
          <cell r="AA56" t="str">
            <v>-</v>
          </cell>
          <cell r="AB56">
            <v>2</v>
          </cell>
          <cell r="AC56">
            <v>6477.6</v>
          </cell>
          <cell r="AD56">
            <v>7691.3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16</v>
          </cell>
          <cell r="E57">
            <v>58069.9</v>
          </cell>
          <cell r="F57">
            <v>66476.399999999994</v>
          </cell>
          <cell r="G57">
            <v>2</v>
          </cell>
          <cell r="H57">
            <v>18292.900000000001</v>
          </cell>
          <cell r="I57">
            <v>55540.4</v>
          </cell>
          <cell r="J57" t="str">
            <v>-</v>
          </cell>
          <cell r="K57" t="str">
            <v>-</v>
          </cell>
          <cell r="L57" t="str">
            <v>-</v>
          </cell>
          <cell r="M57" t="str">
            <v>-</v>
          </cell>
          <cell r="N57" t="str">
            <v>-</v>
          </cell>
          <cell r="O57" t="str">
            <v>-</v>
          </cell>
          <cell r="P57" t="str">
            <v>-</v>
          </cell>
          <cell r="Q57" t="str">
            <v>-</v>
          </cell>
          <cell r="R57" t="str">
            <v>-</v>
          </cell>
          <cell r="S57">
            <v>13</v>
          </cell>
          <cell r="T57">
            <v>1570</v>
          </cell>
          <cell r="U57">
            <v>38519</v>
          </cell>
          <cell r="V57">
            <v>12</v>
          </cell>
          <cell r="W57">
            <v>1285</v>
          </cell>
          <cell r="X57">
            <v>32160</v>
          </cell>
          <cell r="Y57">
            <v>1</v>
          </cell>
          <cell r="Z57">
            <v>285</v>
          </cell>
          <cell r="AA57">
            <v>6359</v>
          </cell>
          <cell r="AB57">
            <v>1</v>
          </cell>
          <cell r="AC57">
            <v>1258</v>
          </cell>
          <cell r="AD57">
            <v>10936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18</v>
          </cell>
          <cell r="E58">
            <v>52291</v>
          </cell>
          <cell r="F58">
            <v>15046</v>
          </cell>
          <cell r="G58">
            <v>1</v>
          </cell>
          <cell r="H58">
            <v>7889</v>
          </cell>
          <cell r="I58">
            <v>15046</v>
          </cell>
          <cell r="J58" t="str">
            <v>-</v>
          </cell>
          <cell r="K58" t="str">
            <v>-</v>
          </cell>
          <cell r="L58" t="str">
            <v>-</v>
          </cell>
          <cell r="M58" t="str">
            <v>-</v>
          </cell>
          <cell r="N58" t="str">
            <v>-</v>
          </cell>
          <cell r="O58" t="str">
            <v>-</v>
          </cell>
          <cell r="P58" t="str">
            <v>-</v>
          </cell>
          <cell r="Q58" t="str">
            <v>-</v>
          </cell>
          <cell r="R58" t="str">
            <v>-</v>
          </cell>
          <cell r="S58">
            <v>17</v>
          </cell>
          <cell r="T58">
            <v>1260</v>
          </cell>
          <cell r="U58">
            <v>44402</v>
          </cell>
          <cell r="V58">
            <v>17</v>
          </cell>
          <cell r="W58">
            <v>1260</v>
          </cell>
          <cell r="X58">
            <v>44402</v>
          </cell>
          <cell r="Y58" t="str">
            <v>-</v>
          </cell>
          <cell r="Z58" t="str">
            <v>-</v>
          </cell>
          <cell r="AA58" t="str">
            <v>-</v>
          </cell>
          <cell r="AB58" t="str">
            <v>-</v>
          </cell>
          <cell r="AC58" t="str">
            <v>-</v>
          </cell>
          <cell r="AD58" t="str">
            <v>-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48</v>
          </cell>
          <cell r="E59">
            <v>498833</v>
          </cell>
          <cell r="F59">
            <v>1043882.3</v>
          </cell>
          <cell r="G59">
            <v>5</v>
          </cell>
          <cell r="H59">
            <v>54553.7</v>
          </cell>
          <cell r="I59">
            <v>238860.3</v>
          </cell>
          <cell r="J59" t="str">
            <v>-</v>
          </cell>
          <cell r="K59" t="str">
            <v>-</v>
          </cell>
          <cell r="L59" t="str">
            <v>-</v>
          </cell>
          <cell r="M59">
            <v>2</v>
          </cell>
          <cell r="N59">
            <v>38763</v>
          </cell>
          <cell r="O59">
            <v>164046.29999999999</v>
          </cell>
          <cell r="P59" t="str">
            <v>-</v>
          </cell>
          <cell r="Q59" t="str">
            <v>-</v>
          </cell>
          <cell r="R59" t="str">
            <v>-</v>
          </cell>
          <cell r="S59">
            <v>29</v>
          </cell>
          <cell r="T59">
            <v>6166</v>
          </cell>
          <cell r="U59">
            <v>295435.40000000002</v>
          </cell>
          <cell r="V59">
            <v>29</v>
          </cell>
          <cell r="W59">
            <v>6166</v>
          </cell>
          <cell r="X59">
            <v>295435.40000000002</v>
          </cell>
          <cell r="Y59" t="str">
            <v>-</v>
          </cell>
          <cell r="Z59" t="str">
            <v>-</v>
          </cell>
          <cell r="AA59" t="str">
            <v>-</v>
          </cell>
          <cell r="AB59">
            <v>12</v>
          </cell>
          <cell r="AC59">
            <v>110080.9</v>
          </cell>
          <cell r="AD59">
            <v>640975.69999999995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28</v>
          </cell>
          <cell r="E60">
            <v>94324</v>
          </cell>
          <cell r="F60">
            <v>293617</v>
          </cell>
          <cell r="G60">
            <v>3</v>
          </cell>
          <cell r="H60">
            <v>21601</v>
          </cell>
          <cell r="I60">
            <v>161984</v>
          </cell>
          <cell r="J60" t="str">
            <v>-</v>
          </cell>
          <cell r="K60" t="str">
            <v>-</v>
          </cell>
          <cell r="L60" t="str">
            <v>-</v>
          </cell>
          <cell r="M60">
            <v>1</v>
          </cell>
          <cell r="N60">
            <v>10738</v>
          </cell>
          <cell r="O60">
            <v>39985</v>
          </cell>
          <cell r="P60">
            <v>1</v>
          </cell>
          <cell r="Q60">
            <v>9081</v>
          </cell>
          <cell r="R60">
            <v>48869</v>
          </cell>
          <cell r="S60">
            <v>18</v>
          </cell>
          <cell r="T60">
            <v>726</v>
          </cell>
          <cell r="U60">
            <v>47602</v>
          </cell>
          <cell r="V60">
            <v>18</v>
          </cell>
          <cell r="W60">
            <v>726</v>
          </cell>
          <cell r="X60">
            <v>47602</v>
          </cell>
          <cell r="Y60" t="str">
            <v>-</v>
          </cell>
          <cell r="Z60" t="str">
            <v>-</v>
          </cell>
          <cell r="AA60" t="str">
            <v>-</v>
          </cell>
          <cell r="AB60">
            <v>5</v>
          </cell>
          <cell r="AC60">
            <v>5302</v>
          </cell>
          <cell r="AD60">
            <v>42779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40</v>
          </cell>
          <cell r="E61">
            <v>185958.39999999999</v>
          </cell>
          <cell r="F61">
            <v>345499</v>
          </cell>
          <cell r="G61">
            <v>5</v>
          </cell>
          <cell r="H61">
            <v>51991.1</v>
          </cell>
          <cell r="I61">
            <v>267843.20000000001</v>
          </cell>
          <cell r="J61">
            <v>1</v>
          </cell>
          <cell r="K61">
            <v>8423.2999999999993</v>
          </cell>
          <cell r="L61">
            <v>14102.6</v>
          </cell>
          <cell r="M61">
            <v>1</v>
          </cell>
          <cell r="N61">
            <v>13470</v>
          </cell>
          <cell r="O61">
            <v>63553.3</v>
          </cell>
          <cell r="P61" t="str">
            <v>-</v>
          </cell>
          <cell r="Q61" t="str">
            <v>-</v>
          </cell>
          <cell r="R61" t="str">
            <v>-</v>
          </cell>
          <cell r="S61">
            <v>33</v>
          </cell>
          <cell r="T61">
            <v>1840</v>
          </cell>
          <cell r="U61">
            <v>112074</v>
          </cell>
          <cell r="V61">
            <v>30</v>
          </cell>
          <cell r="W61">
            <v>1621</v>
          </cell>
          <cell r="X61">
            <v>91263</v>
          </cell>
          <cell r="Y61">
            <v>3</v>
          </cell>
          <cell r="Z61">
            <v>219</v>
          </cell>
          <cell r="AA61">
            <v>20811</v>
          </cell>
          <cell r="AB61" t="str">
            <v>-</v>
          </cell>
          <cell r="AC61" t="str">
            <v>-</v>
          </cell>
          <cell r="AD61" t="str">
            <v>-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6</v>
          </cell>
          <cell r="E62">
            <v>14925.1</v>
          </cell>
          <cell r="F62">
            <v>29972.7</v>
          </cell>
          <cell r="G62" t="str">
            <v>-</v>
          </cell>
          <cell r="H62" t="str">
            <v>-</v>
          </cell>
          <cell r="I62" t="str">
            <v>-</v>
          </cell>
          <cell r="J62" t="str">
            <v>-</v>
          </cell>
          <cell r="K62" t="str">
            <v>-</v>
          </cell>
          <cell r="L62" t="str">
            <v>-</v>
          </cell>
          <cell r="M62" t="str">
            <v>-</v>
          </cell>
          <cell r="N62" t="str">
            <v>-</v>
          </cell>
          <cell r="O62" t="str">
            <v>-</v>
          </cell>
          <cell r="P62">
            <v>1</v>
          </cell>
          <cell r="Q62">
            <v>8626.1</v>
          </cell>
          <cell r="R62">
            <v>29972.7</v>
          </cell>
          <cell r="S62">
            <v>5</v>
          </cell>
          <cell r="T62">
            <v>172</v>
          </cell>
          <cell r="U62">
            <v>6299</v>
          </cell>
          <cell r="V62">
            <v>5</v>
          </cell>
          <cell r="W62">
            <v>172</v>
          </cell>
          <cell r="X62">
            <v>6299</v>
          </cell>
          <cell r="Y62" t="str">
            <v>-</v>
          </cell>
          <cell r="Z62" t="str">
            <v>-</v>
          </cell>
          <cell r="AA62" t="str">
            <v>-</v>
          </cell>
          <cell r="AB62" t="str">
            <v>-</v>
          </cell>
          <cell r="AC62" t="str">
            <v>-</v>
          </cell>
          <cell r="AD62" t="str">
            <v>-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</row>
      </sheetData>
      <sheetData sheetId="30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10967375</v>
          </cell>
          <cell r="E9">
            <v>7090442</v>
          </cell>
          <cell r="F9">
            <v>3876933</v>
          </cell>
          <cell r="G9">
            <v>3213509</v>
          </cell>
          <cell r="H9">
            <v>0</v>
          </cell>
          <cell r="I9">
            <v>0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192785</v>
          </cell>
          <cell r="E10">
            <v>33948</v>
          </cell>
          <cell r="F10">
            <v>158837</v>
          </cell>
          <cell r="G10">
            <v>-124889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525129</v>
          </cell>
          <cell r="E11">
            <v>216875</v>
          </cell>
          <cell r="F11">
            <v>308254</v>
          </cell>
          <cell r="G11">
            <v>-91379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942167</v>
          </cell>
          <cell r="E12">
            <v>668225</v>
          </cell>
          <cell r="F12">
            <v>273942</v>
          </cell>
          <cell r="G12">
            <v>394283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209220</v>
          </cell>
          <cell r="E13">
            <v>62213</v>
          </cell>
          <cell r="F13">
            <v>147007</v>
          </cell>
          <cell r="G13">
            <v>-84794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1205242</v>
          </cell>
          <cell r="E14">
            <v>770802</v>
          </cell>
          <cell r="F14">
            <v>434440</v>
          </cell>
          <cell r="G14">
            <v>336362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309955</v>
          </cell>
          <cell r="E15">
            <v>87460</v>
          </cell>
          <cell r="F15">
            <v>222495</v>
          </cell>
          <cell r="G15">
            <v>-135035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4099867</v>
          </cell>
          <cell r="E16">
            <v>2895976</v>
          </cell>
          <cell r="F16">
            <v>1203891</v>
          </cell>
          <cell r="G16">
            <v>1692085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3483011</v>
          </cell>
          <cell r="E17">
            <v>2354944</v>
          </cell>
          <cell r="F17">
            <v>1128067</v>
          </cell>
          <cell r="G17">
            <v>1226877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11273828</v>
          </cell>
          <cell r="E18">
            <v>6915116</v>
          </cell>
          <cell r="F18">
            <v>4358712</v>
          </cell>
          <cell r="G18">
            <v>2556404</v>
          </cell>
          <cell r="H18">
            <v>0</v>
          </cell>
          <cell r="I18">
            <v>0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197990</v>
          </cell>
          <cell r="E19">
            <v>29393</v>
          </cell>
          <cell r="F19">
            <v>168597</v>
          </cell>
          <cell r="G19">
            <v>-139204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729493</v>
          </cell>
          <cell r="E20">
            <v>307508</v>
          </cell>
          <cell r="F20">
            <v>421985</v>
          </cell>
          <cell r="G20">
            <v>-114477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790907</v>
          </cell>
          <cell r="E21">
            <v>554833</v>
          </cell>
          <cell r="F21">
            <v>236074</v>
          </cell>
          <cell r="G21">
            <v>318759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494364</v>
          </cell>
          <cell r="E22">
            <v>200720</v>
          </cell>
          <cell r="F22">
            <v>293644</v>
          </cell>
          <cell r="G22">
            <v>-92924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1112169</v>
          </cell>
          <cell r="E23">
            <v>652462</v>
          </cell>
          <cell r="F23">
            <v>459707</v>
          </cell>
          <cell r="G23">
            <v>192755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432523</v>
          </cell>
          <cell r="E24">
            <v>113527</v>
          </cell>
          <cell r="F24">
            <v>318996</v>
          </cell>
          <cell r="G24">
            <v>-205469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3935140</v>
          </cell>
          <cell r="E25">
            <v>2701174</v>
          </cell>
          <cell r="F25">
            <v>1233966</v>
          </cell>
          <cell r="G25">
            <v>1467208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3581243</v>
          </cell>
          <cell r="E26">
            <v>2355500</v>
          </cell>
          <cell r="F26">
            <v>1225743</v>
          </cell>
          <cell r="G26">
            <v>1129757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11651495</v>
          </cell>
          <cell r="E27">
            <v>7212866</v>
          </cell>
          <cell r="F27">
            <v>4438629</v>
          </cell>
          <cell r="G27">
            <v>2774237</v>
          </cell>
          <cell r="H27">
            <v>0</v>
          </cell>
          <cell r="I27">
            <v>0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228047</v>
          </cell>
          <cell r="E28">
            <v>56393</v>
          </cell>
          <cell r="F28">
            <v>171654</v>
          </cell>
          <cell r="G28">
            <v>-115261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653188</v>
          </cell>
          <cell r="E29">
            <v>305809</v>
          </cell>
          <cell r="F29">
            <v>347379</v>
          </cell>
          <cell r="G29">
            <v>-41570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776415</v>
          </cell>
          <cell r="E30">
            <v>525292</v>
          </cell>
          <cell r="F30">
            <v>251123</v>
          </cell>
          <cell r="G30">
            <v>274169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372973</v>
          </cell>
          <cell r="E31">
            <v>70178</v>
          </cell>
          <cell r="F31">
            <v>302795</v>
          </cell>
          <cell r="G31">
            <v>-232617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1073003</v>
          </cell>
          <cell r="E32">
            <v>641441</v>
          </cell>
          <cell r="F32">
            <v>431562</v>
          </cell>
          <cell r="G32">
            <v>209879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358894</v>
          </cell>
          <cell r="E33">
            <v>93723</v>
          </cell>
          <cell r="F33">
            <v>265171</v>
          </cell>
          <cell r="G33">
            <v>-171448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4214664</v>
          </cell>
          <cell r="E34">
            <v>2790032</v>
          </cell>
          <cell r="F34">
            <v>1424632</v>
          </cell>
          <cell r="G34">
            <v>1365400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3974309</v>
          </cell>
          <cell r="E35">
            <v>2729997</v>
          </cell>
          <cell r="F35">
            <v>1244312</v>
          </cell>
          <cell r="G35">
            <v>1485685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12754904</v>
          </cell>
          <cell r="E36">
            <v>8102542</v>
          </cell>
          <cell r="F36">
            <v>4652362</v>
          </cell>
          <cell r="G36">
            <v>3450180</v>
          </cell>
          <cell r="H36">
            <v>0</v>
          </cell>
          <cell r="I36">
            <v>0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201842</v>
          </cell>
          <cell r="E37">
            <v>22352</v>
          </cell>
          <cell r="F37">
            <v>179490</v>
          </cell>
          <cell r="G37">
            <v>-157138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638659</v>
          </cell>
          <cell r="E38">
            <v>319182</v>
          </cell>
          <cell r="F38">
            <v>319477</v>
          </cell>
          <cell r="G38">
            <v>-295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742209</v>
          </cell>
          <cell r="E39">
            <v>487742</v>
          </cell>
          <cell r="F39">
            <v>254467</v>
          </cell>
          <cell r="G39">
            <v>233275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313414</v>
          </cell>
          <cell r="E40">
            <v>59965</v>
          </cell>
          <cell r="F40">
            <v>253449</v>
          </cell>
          <cell r="G40">
            <v>-193484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1121156</v>
          </cell>
          <cell r="E41">
            <v>677957</v>
          </cell>
          <cell r="F41">
            <v>443199</v>
          </cell>
          <cell r="G41">
            <v>234758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321247</v>
          </cell>
          <cell r="E42">
            <v>76847</v>
          </cell>
          <cell r="F42">
            <v>244400</v>
          </cell>
          <cell r="G42">
            <v>-167553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4775127</v>
          </cell>
          <cell r="E43">
            <v>3136047</v>
          </cell>
          <cell r="F43">
            <v>1639080</v>
          </cell>
          <cell r="G43">
            <v>1496967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4641251</v>
          </cell>
          <cell r="E44">
            <v>3322451</v>
          </cell>
          <cell r="F44">
            <v>1318800</v>
          </cell>
          <cell r="G44">
            <v>2003651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11859589</v>
          </cell>
          <cell r="E45">
            <v>7490505</v>
          </cell>
          <cell r="F45">
            <v>4369084</v>
          </cell>
          <cell r="G45">
            <v>3121421</v>
          </cell>
          <cell r="H45">
            <v>0</v>
          </cell>
          <cell r="I45">
            <v>0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198927</v>
          </cell>
          <cell r="E46">
            <v>23364</v>
          </cell>
          <cell r="F46">
            <v>175563</v>
          </cell>
          <cell r="G46">
            <v>-152199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667944</v>
          </cell>
          <cell r="E47">
            <v>262961</v>
          </cell>
          <cell r="F47">
            <v>404983</v>
          </cell>
          <cell r="G47">
            <v>-142022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737299</v>
          </cell>
          <cell r="E48">
            <v>505293</v>
          </cell>
          <cell r="F48">
            <v>232006</v>
          </cell>
          <cell r="G48">
            <v>273287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290579</v>
          </cell>
          <cell r="E49">
            <v>52954</v>
          </cell>
          <cell r="F49">
            <v>237625</v>
          </cell>
          <cell r="G49">
            <v>-184671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1053711</v>
          </cell>
          <cell r="E50">
            <v>603289</v>
          </cell>
          <cell r="F50">
            <v>450422</v>
          </cell>
          <cell r="G50">
            <v>152867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276361</v>
          </cell>
          <cell r="E51">
            <v>65205</v>
          </cell>
          <cell r="F51">
            <v>211156</v>
          </cell>
          <cell r="G51">
            <v>-145951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4124453</v>
          </cell>
          <cell r="E52">
            <v>2734402</v>
          </cell>
          <cell r="F52">
            <v>1390051</v>
          </cell>
          <cell r="G52">
            <v>1344351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4510314</v>
          </cell>
          <cell r="E53">
            <v>3243036</v>
          </cell>
          <cell r="F53">
            <v>1267278</v>
          </cell>
          <cell r="G53">
            <v>1975758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10350748</v>
          </cell>
          <cell r="E54">
            <v>6264700</v>
          </cell>
          <cell r="F54">
            <v>4086048</v>
          </cell>
          <cell r="G54">
            <v>2178652</v>
          </cell>
          <cell r="H54">
            <v>0</v>
          </cell>
          <cell r="I54">
            <v>0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193586</v>
          </cell>
          <cell r="E55">
            <v>16880</v>
          </cell>
          <cell r="F55">
            <v>176706</v>
          </cell>
          <cell r="G55">
            <v>-159826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661368</v>
          </cell>
          <cell r="E56">
            <v>206852</v>
          </cell>
          <cell r="F56">
            <v>454516</v>
          </cell>
          <cell r="G56">
            <v>-247664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521451</v>
          </cell>
          <cell r="E57">
            <v>326423</v>
          </cell>
          <cell r="F57">
            <v>195028</v>
          </cell>
          <cell r="G57">
            <v>131395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227005</v>
          </cell>
          <cell r="E58">
            <v>49290</v>
          </cell>
          <cell r="F58">
            <v>177715</v>
          </cell>
          <cell r="G58">
            <v>-128425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847921</v>
          </cell>
          <cell r="E59">
            <v>467504</v>
          </cell>
          <cell r="F59">
            <v>380417</v>
          </cell>
          <cell r="G59">
            <v>87087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262638</v>
          </cell>
          <cell r="E60">
            <v>54498</v>
          </cell>
          <cell r="F60">
            <v>208140</v>
          </cell>
          <cell r="G60">
            <v>-153642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3527035</v>
          </cell>
          <cell r="E61">
            <v>2199393</v>
          </cell>
          <cell r="F61">
            <v>1327642</v>
          </cell>
          <cell r="G61">
            <v>871751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4109743</v>
          </cell>
          <cell r="E62">
            <v>2943859</v>
          </cell>
          <cell r="F62">
            <v>1165884</v>
          </cell>
          <cell r="G62">
            <v>1777975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13173934</v>
          </cell>
          <cell r="E63">
            <v>7933676</v>
          </cell>
          <cell r="F63">
            <v>5240258</v>
          </cell>
          <cell r="G63">
            <v>2693418</v>
          </cell>
          <cell r="H63">
            <v>0</v>
          </cell>
          <cell r="I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249197</v>
          </cell>
          <cell r="E64">
            <v>22951</v>
          </cell>
          <cell r="F64">
            <v>226246</v>
          </cell>
          <cell r="G64">
            <v>-203295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803703</v>
          </cell>
          <cell r="E65">
            <v>286694</v>
          </cell>
          <cell r="F65">
            <v>517009</v>
          </cell>
          <cell r="G65">
            <v>-230315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643159</v>
          </cell>
          <cell r="E66">
            <v>421027</v>
          </cell>
          <cell r="F66">
            <v>222132</v>
          </cell>
          <cell r="G66">
            <v>198895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279321</v>
          </cell>
          <cell r="E67">
            <v>58522</v>
          </cell>
          <cell r="F67">
            <v>220799</v>
          </cell>
          <cell r="G67">
            <v>-162277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1017214</v>
          </cell>
          <cell r="E68">
            <v>542035</v>
          </cell>
          <cell r="F68">
            <v>475179</v>
          </cell>
          <cell r="G68">
            <v>66856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282329</v>
          </cell>
          <cell r="E69">
            <v>56998</v>
          </cell>
          <cell r="F69">
            <v>225331</v>
          </cell>
          <cell r="G69">
            <v>-168333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4936680</v>
          </cell>
          <cell r="E70">
            <v>2913222</v>
          </cell>
          <cell r="F70">
            <v>2023458</v>
          </cell>
          <cell r="G70">
            <v>889764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4962331</v>
          </cell>
          <cell r="E71">
            <v>3632227</v>
          </cell>
          <cell r="F71">
            <v>1330104</v>
          </cell>
          <cell r="G71">
            <v>2302123</v>
          </cell>
        </row>
      </sheetData>
      <sheetData sheetId="31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7090442</v>
          </cell>
          <cell r="E9">
            <v>16811</v>
          </cell>
          <cell r="F9">
            <v>2290</v>
          </cell>
          <cell r="G9">
            <v>27355</v>
          </cell>
          <cell r="H9">
            <v>4868</v>
          </cell>
          <cell r="I9">
            <v>22</v>
          </cell>
          <cell r="J9">
            <v>433191</v>
          </cell>
          <cell r="K9">
            <v>2176451</v>
          </cell>
          <cell r="L9">
            <v>3868047</v>
          </cell>
          <cell r="M9">
            <v>560756</v>
          </cell>
          <cell r="N9">
            <v>650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33948</v>
          </cell>
          <cell r="E10">
            <v>2704</v>
          </cell>
          <cell r="F10">
            <v>0</v>
          </cell>
          <cell r="G10">
            <v>179</v>
          </cell>
          <cell r="H10">
            <v>4</v>
          </cell>
          <cell r="I10">
            <v>0</v>
          </cell>
          <cell r="J10">
            <v>3399</v>
          </cell>
          <cell r="K10">
            <v>11880</v>
          </cell>
          <cell r="L10">
            <v>4108</v>
          </cell>
          <cell r="M10">
            <v>11666</v>
          </cell>
          <cell r="N10">
            <v>8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216875</v>
          </cell>
          <cell r="E11">
            <v>2652</v>
          </cell>
          <cell r="F11">
            <v>682</v>
          </cell>
          <cell r="G11">
            <v>661</v>
          </cell>
          <cell r="H11">
            <v>104</v>
          </cell>
          <cell r="I11">
            <v>0</v>
          </cell>
          <cell r="J11">
            <v>16120</v>
          </cell>
          <cell r="K11">
            <v>54432</v>
          </cell>
          <cell r="L11">
            <v>119240</v>
          </cell>
          <cell r="M11">
            <v>22984</v>
          </cell>
          <cell r="N11">
            <v>0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668225</v>
          </cell>
          <cell r="E12">
            <v>1399</v>
          </cell>
          <cell r="F12">
            <v>0</v>
          </cell>
          <cell r="G12">
            <v>344</v>
          </cell>
          <cell r="H12">
            <v>172</v>
          </cell>
          <cell r="I12">
            <v>0</v>
          </cell>
          <cell r="J12">
            <v>8299</v>
          </cell>
          <cell r="K12">
            <v>555057</v>
          </cell>
          <cell r="L12">
            <v>74915</v>
          </cell>
          <cell r="M12">
            <v>28039</v>
          </cell>
          <cell r="N12">
            <v>0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62213</v>
          </cell>
          <cell r="E13">
            <v>10</v>
          </cell>
          <cell r="F13">
            <v>0</v>
          </cell>
          <cell r="G13">
            <v>177</v>
          </cell>
          <cell r="H13">
            <v>382</v>
          </cell>
          <cell r="I13">
            <v>0</v>
          </cell>
          <cell r="J13">
            <v>29068</v>
          </cell>
          <cell r="K13">
            <v>12208</v>
          </cell>
          <cell r="L13">
            <v>16257</v>
          </cell>
          <cell r="M13">
            <v>4112</v>
          </cell>
          <cell r="N13">
            <v>0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770802</v>
          </cell>
          <cell r="E14">
            <v>958</v>
          </cell>
          <cell r="F14">
            <v>20</v>
          </cell>
          <cell r="G14">
            <v>3370</v>
          </cell>
          <cell r="H14">
            <v>243</v>
          </cell>
          <cell r="I14">
            <v>3</v>
          </cell>
          <cell r="J14">
            <v>137216</v>
          </cell>
          <cell r="K14">
            <v>220923</v>
          </cell>
          <cell r="L14">
            <v>292540</v>
          </cell>
          <cell r="M14">
            <v>115520</v>
          </cell>
          <cell r="N14">
            <v>10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87460</v>
          </cell>
          <cell r="E15">
            <v>593</v>
          </cell>
          <cell r="F15">
            <v>37</v>
          </cell>
          <cell r="G15">
            <v>416</v>
          </cell>
          <cell r="H15">
            <v>95</v>
          </cell>
          <cell r="I15">
            <v>0</v>
          </cell>
          <cell r="J15">
            <v>10863</v>
          </cell>
          <cell r="K15">
            <v>15131</v>
          </cell>
          <cell r="L15">
            <v>34639</v>
          </cell>
          <cell r="M15">
            <v>25108</v>
          </cell>
          <cell r="N15">
            <v>579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2895976</v>
          </cell>
          <cell r="E16">
            <v>1846</v>
          </cell>
          <cell r="F16">
            <v>1551</v>
          </cell>
          <cell r="G16">
            <v>11071</v>
          </cell>
          <cell r="H16">
            <v>3108</v>
          </cell>
          <cell r="I16">
            <v>0</v>
          </cell>
          <cell r="J16">
            <v>130205</v>
          </cell>
          <cell r="K16">
            <v>670214</v>
          </cell>
          <cell r="L16">
            <v>1766207</v>
          </cell>
          <cell r="M16">
            <v>311738</v>
          </cell>
          <cell r="N16">
            <v>35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2354944</v>
          </cell>
          <cell r="E17">
            <v>6650</v>
          </cell>
          <cell r="F17">
            <v>0</v>
          </cell>
          <cell r="G17">
            <v>11139</v>
          </cell>
          <cell r="H17">
            <v>763</v>
          </cell>
          <cell r="I17">
            <v>19</v>
          </cell>
          <cell r="J17">
            <v>98021</v>
          </cell>
          <cell r="K17">
            <v>636606</v>
          </cell>
          <cell r="L17">
            <v>1560140</v>
          </cell>
          <cell r="M17">
            <v>41589</v>
          </cell>
          <cell r="N17">
            <v>18</v>
          </cell>
        </row>
        <row r="18">
          <cell r="C18" t="str">
            <v>1월</v>
          </cell>
          <cell r="D18">
            <v>609500</v>
          </cell>
          <cell r="E18">
            <v>1431</v>
          </cell>
          <cell r="F18">
            <v>195</v>
          </cell>
          <cell r="G18">
            <v>1924</v>
          </cell>
          <cell r="H18">
            <v>296</v>
          </cell>
          <cell r="I18">
            <v>0</v>
          </cell>
          <cell r="J18">
            <v>37872</v>
          </cell>
          <cell r="K18">
            <v>185732</v>
          </cell>
          <cell r="L18">
            <v>330621</v>
          </cell>
          <cell r="M18">
            <v>51400</v>
          </cell>
          <cell r="N18">
            <v>28</v>
          </cell>
        </row>
        <row r="19">
          <cell r="C19" t="str">
            <v>2월</v>
          </cell>
          <cell r="D19">
            <v>528769</v>
          </cell>
          <cell r="E19">
            <v>901</v>
          </cell>
          <cell r="F19">
            <v>131</v>
          </cell>
          <cell r="G19">
            <v>1466</v>
          </cell>
          <cell r="H19">
            <v>409</v>
          </cell>
          <cell r="I19">
            <v>0</v>
          </cell>
          <cell r="J19">
            <v>32097</v>
          </cell>
          <cell r="K19">
            <v>153954</v>
          </cell>
          <cell r="L19">
            <v>299014</v>
          </cell>
          <cell r="M19">
            <v>40776</v>
          </cell>
          <cell r="N19">
            <v>21</v>
          </cell>
        </row>
        <row r="20">
          <cell r="C20" t="str">
            <v>3월</v>
          </cell>
          <cell r="D20">
            <v>627922</v>
          </cell>
          <cell r="E20">
            <v>1135</v>
          </cell>
          <cell r="F20">
            <v>304</v>
          </cell>
          <cell r="G20">
            <v>1619</v>
          </cell>
          <cell r="H20">
            <v>420</v>
          </cell>
          <cell r="I20">
            <v>0</v>
          </cell>
          <cell r="J20">
            <v>32322</v>
          </cell>
          <cell r="K20">
            <v>189718</v>
          </cell>
          <cell r="L20">
            <v>358675</v>
          </cell>
          <cell r="M20">
            <v>43703</v>
          </cell>
          <cell r="N20">
            <v>25</v>
          </cell>
        </row>
        <row r="21">
          <cell r="C21" t="str">
            <v>4월</v>
          </cell>
          <cell r="D21">
            <v>615775</v>
          </cell>
          <cell r="E21">
            <v>1365</v>
          </cell>
          <cell r="F21">
            <v>313</v>
          </cell>
          <cell r="G21">
            <v>2346</v>
          </cell>
          <cell r="H21">
            <v>433</v>
          </cell>
          <cell r="I21">
            <v>0</v>
          </cell>
          <cell r="J21">
            <v>34176</v>
          </cell>
          <cell r="K21">
            <v>206483</v>
          </cell>
          <cell r="L21">
            <v>326791</v>
          </cell>
          <cell r="M21">
            <v>43843</v>
          </cell>
          <cell r="N21">
            <v>25</v>
          </cell>
        </row>
        <row r="22">
          <cell r="C22" t="str">
            <v>5월</v>
          </cell>
          <cell r="D22">
            <v>531227</v>
          </cell>
          <cell r="E22">
            <v>859</v>
          </cell>
          <cell r="F22">
            <v>214</v>
          </cell>
          <cell r="G22">
            <v>1983</v>
          </cell>
          <cell r="H22">
            <v>309</v>
          </cell>
          <cell r="I22">
            <v>0</v>
          </cell>
          <cell r="J22">
            <v>27822</v>
          </cell>
          <cell r="K22">
            <v>176230</v>
          </cell>
          <cell r="L22">
            <v>279631</v>
          </cell>
          <cell r="M22">
            <v>44149</v>
          </cell>
          <cell r="N22">
            <v>30</v>
          </cell>
        </row>
        <row r="23">
          <cell r="C23" t="str">
            <v>6월</v>
          </cell>
          <cell r="D23">
            <v>577358</v>
          </cell>
          <cell r="E23">
            <v>1285</v>
          </cell>
          <cell r="F23">
            <v>146</v>
          </cell>
          <cell r="G23">
            <v>1800</v>
          </cell>
          <cell r="H23">
            <v>412</v>
          </cell>
          <cell r="I23">
            <v>0</v>
          </cell>
          <cell r="J23">
            <v>35242</v>
          </cell>
          <cell r="K23">
            <v>180073</v>
          </cell>
          <cell r="L23">
            <v>315630</v>
          </cell>
          <cell r="M23">
            <v>42640</v>
          </cell>
          <cell r="N23">
            <v>130</v>
          </cell>
        </row>
        <row r="24">
          <cell r="C24" t="str">
            <v>7월</v>
          </cell>
          <cell r="D24">
            <v>616626</v>
          </cell>
          <cell r="E24">
            <v>1123</v>
          </cell>
          <cell r="F24">
            <v>122</v>
          </cell>
          <cell r="G24">
            <v>1740</v>
          </cell>
          <cell r="H24">
            <v>408</v>
          </cell>
          <cell r="I24">
            <v>8</v>
          </cell>
          <cell r="J24">
            <v>35594</v>
          </cell>
          <cell r="K24">
            <v>189625</v>
          </cell>
          <cell r="L24">
            <v>339081</v>
          </cell>
          <cell r="M24">
            <v>48872</v>
          </cell>
          <cell r="N24">
            <v>55</v>
          </cell>
        </row>
        <row r="25">
          <cell r="C25" t="str">
            <v>8월</v>
          </cell>
          <cell r="D25">
            <v>494419</v>
          </cell>
          <cell r="E25">
            <v>1660</v>
          </cell>
          <cell r="F25">
            <v>179</v>
          </cell>
          <cell r="G25">
            <v>2590</v>
          </cell>
          <cell r="H25">
            <v>463</v>
          </cell>
          <cell r="I25">
            <v>13</v>
          </cell>
          <cell r="J25">
            <v>34893</v>
          </cell>
          <cell r="K25">
            <v>146377</v>
          </cell>
          <cell r="L25">
            <v>262402</v>
          </cell>
          <cell r="M25">
            <v>45814</v>
          </cell>
          <cell r="N25">
            <v>30</v>
          </cell>
        </row>
        <row r="26">
          <cell r="C26" t="str">
            <v>9월</v>
          </cell>
          <cell r="D26">
            <v>620905</v>
          </cell>
          <cell r="E26">
            <v>1545</v>
          </cell>
          <cell r="F26">
            <v>119</v>
          </cell>
          <cell r="G26">
            <v>3435</v>
          </cell>
          <cell r="H26">
            <v>373</v>
          </cell>
          <cell r="I26">
            <v>0</v>
          </cell>
          <cell r="J26">
            <v>33585</v>
          </cell>
          <cell r="K26">
            <v>183631</v>
          </cell>
          <cell r="L26">
            <v>345732</v>
          </cell>
          <cell r="M26">
            <v>52476</v>
          </cell>
          <cell r="N26">
            <v>9</v>
          </cell>
        </row>
        <row r="27">
          <cell r="C27" t="str">
            <v>10월</v>
          </cell>
          <cell r="D27">
            <v>633597</v>
          </cell>
          <cell r="E27">
            <v>1461</v>
          </cell>
          <cell r="F27">
            <v>223</v>
          </cell>
          <cell r="G27">
            <v>3562</v>
          </cell>
          <cell r="H27">
            <v>670</v>
          </cell>
          <cell r="I27">
            <v>0</v>
          </cell>
          <cell r="J27">
            <v>48389</v>
          </cell>
          <cell r="K27">
            <v>201110</v>
          </cell>
          <cell r="L27">
            <v>323406</v>
          </cell>
          <cell r="M27">
            <v>54759</v>
          </cell>
          <cell r="N27">
            <v>15</v>
          </cell>
        </row>
        <row r="28">
          <cell r="C28" t="str">
            <v>11월</v>
          </cell>
          <cell r="D28">
            <v>554658</v>
          </cell>
          <cell r="E28">
            <v>1920</v>
          </cell>
          <cell r="F28">
            <v>143</v>
          </cell>
          <cell r="G28">
            <v>2073</v>
          </cell>
          <cell r="H28">
            <v>331</v>
          </cell>
          <cell r="I28">
            <v>0</v>
          </cell>
          <cell r="J28">
            <v>43225</v>
          </cell>
          <cell r="K28">
            <v>172821</v>
          </cell>
          <cell r="L28">
            <v>292044</v>
          </cell>
          <cell r="M28">
            <v>41824</v>
          </cell>
          <cell r="N28">
            <v>276</v>
          </cell>
        </row>
        <row r="29">
          <cell r="C29" t="str">
            <v>12월</v>
          </cell>
          <cell r="D29">
            <v>679686</v>
          </cell>
          <cell r="E29">
            <v>2126</v>
          </cell>
          <cell r="F29">
            <v>202</v>
          </cell>
          <cell r="G29">
            <v>2816</v>
          </cell>
          <cell r="H29">
            <v>345</v>
          </cell>
          <cell r="I29">
            <v>0</v>
          </cell>
          <cell r="J29">
            <v>37974</v>
          </cell>
          <cell r="K29">
            <v>190696</v>
          </cell>
          <cell r="L29">
            <v>395020</v>
          </cell>
          <cell r="M29">
            <v>50500</v>
          </cell>
          <cell r="N29">
            <v>7</v>
          </cell>
        </row>
        <row r="30">
          <cell r="A30" t="str">
            <v>2016대구광역시</v>
          </cell>
          <cell r="B30">
            <v>2016</v>
          </cell>
          <cell r="C30" t="str">
            <v>대구광역시</v>
          </cell>
          <cell r="D30">
            <v>6915116</v>
          </cell>
          <cell r="E30">
            <v>17193</v>
          </cell>
          <cell r="F30">
            <v>2694</v>
          </cell>
          <cell r="G30">
            <v>21191</v>
          </cell>
          <cell r="H30">
            <v>4380</v>
          </cell>
          <cell r="I30">
            <v>30</v>
          </cell>
          <cell r="J30">
            <v>584579</v>
          </cell>
          <cell r="K30">
            <v>2115275</v>
          </cell>
          <cell r="L30">
            <v>3617816</v>
          </cell>
          <cell r="M30">
            <v>546389</v>
          </cell>
          <cell r="N30">
            <v>5570</v>
          </cell>
        </row>
        <row r="31">
          <cell r="A31" t="str">
            <v>2016중구</v>
          </cell>
          <cell r="B31">
            <v>2016</v>
          </cell>
          <cell r="C31" t="str">
            <v>중구</v>
          </cell>
          <cell r="D31">
            <v>29393</v>
          </cell>
          <cell r="E31">
            <v>0</v>
          </cell>
          <cell r="F31">
            <v>0</v>
          </cell>
          <cell r="G31">
            <v>240</v>
          </cell>
          <cell r="H31">
            <v>0</v>
          </cell>
          <cell r="I31">
            <v>0</v>
          </cell>
          <cell r="J31">
            <v>3913</v>
          </cell>
          <cell r="K31">
            <v>9731</v>
          </cell>
          <cell r="L31">
            <v>2127</v>
          </cell>
          <cell r="M31">
            <v>13382</v>
          </cell>
          <cell r="N31">
            <v>0</v>
          </cell>
        </row>
        <row r="32">
          <cell r="A32" t="str">
            <v>2016동구</v>
          </cell>
          <cell r="B32">
            <v>2016</v>
          </cell>
          <cell r="C32" t="str">
            <v>동구</v>
          </cell>
          <cell r="D32">
            <v>307508</v>
          </cell>
          <cell r="E32">
            <v>667</v>
          </cell>
          <cell r="F32">
            <v>204</v>
          </cell>
          <cell r="G32">
            <v>1779</v>
          </cell>
          <cell r="H32">
            <v>15</v>
          </cell>
          <cell r="I32">
            <v>0</v>
          </cell>
          <cell r="J32">
            <v>16335</v>
          </cell>
          <cell r="K32">
            <v>67685</v>
          </cell>
          <cell r="L32">
            <v>180374</v>
          </cell>
          <cell r="M32">
            <v>40448</v>
          </cell>
          <cell r="N32">
            <v>0</v>
          </cell>
        </row>
        <row r="33">
          <cell r="A33" t="str">
            <v>2016서구</v>
          </cell>
          <cell r="B33">
            <v>2016</v>
          </cell>
          <cell r="C33" t="str">
            <v>서구</v>
          </cell>
          <cell r="D33">
            <v>554833</v>
          </cell>
          <cell r="E33">
            <v>376</v>
          </cell>
          <cell r="F33">
            <v>185</v>
          </cell>
          <cell r="G33">
            <v>408</v>
          </cell>
          <cell r="H33">
            <v>154</v>
          </cell>
          <cell r="I33">
            <v>0</v>
          </cell>
          <cell r="J33">
            <v>5527</v>
          </cell>
          <cell r="K33">
            <v>490811</v>
          </cell>
          <cell r="L33">
            <v>33421</v>
          </cell>
          <cell r="M33">
            <v>23945</v>
          </cell>
          <cell r="N33">
            <v>5</v>
          </cell>
        </row>
        <row r="34">
          <cell r="A34" t="str">
            <v>2016남구</v>
          </cell>
          <cell r="B34">
            <v>2016</v>
          </cell>
          <cell r="C34" t="str">
            <v>남구</v>
          </cell>
          <cell r="D34">
            <v>200720</v>
          </cell>
          <cell r="E34">
            <v>18</v>
          </cell>
          <cell r="F34">
            <v>29</v>
          </cell>
          <cell r="G34">
            <v>0</v>
          </cell>
          <cell r="H34">
            <v>13</v>
          </cell>
          <cell r="I34">
            <v>0</v>
          </cell>
          <cell r="J34">
            <v>151587</v>
          </cell>
          <cell r="K34">
            <v>18847</v>
          </cell>
          <cell r="L34">
            <v>23899</v>
          </cell>
          <cell r="M34">
            <v>6317</v>
          </cell>
          <cell r="N34">
            <v>10</v>
          </cell>
        </row>
        <row r="35">
          <cell r="A35" t="str">
            <v>2016북구</v>
          </cell>
          <cell r="B35">
            <v>2016</v>
          </cell>
          <cell r="C35" t="str">
            <v>북구</v>
          </cell>
          <cell r="D35">
            <v>652462</v>
          </cell>
          <cell r="E35">
            <v>1210</v>
          </cell>
          <cell r="F35">
            <v>34</v>
          </cell>
          <cell r="G35">
            <v>1394</v>
          </cell>
          <cell r="H35">
            <v>26</v>
          </cell>
          <cell r="I35">
            <v>26</v>
          </cell>
          <cell r="J35">
            <v>111255</v>
          </cell>
          <cell r="K35">
            <v>188226</v>
          </cell>
          <cell r="L35">
            <v>235109</v>
          </cell>
          <cell r="M35">
            <v>113660</v>
          </cell>
          <cell r="N35">
            <v>1522</v>
          </cell>
        </row>
        <row r="36">
          <cell r="A36" t="str">
            <v>2016수성구</v>
          </cell>
          <cell r="B36">
            <v>2016</v>
          </cell>
          <cell r="C36" t="str">
            <v>수성구</v>
          </cell>
          <cell r="D36">
            <v>113527</v>
          </cell>
          <cell r="E36">
            <v>893</v>
          </cell>
          <cell r="F36">
            <v>0</v>
          </cell>
          <cell r="G36">
            <v>308</v>
          </cell>
          <cell r="H36">
            <v>12</v>
          </cell>
          <cell r="I36">
            <v>0</v>
          </cell>
          <cell r="J36">
            <v>10719</v>
          </cell>
          <cell r="K36">
            <v>25838</v>
          </cell>
          <cell r="L36">
            <v>42130</v>
          </cell>
          <cell r="M36">
            <v>29622</v>
          </cell>
          <cell r="N36">
            <v>4005</v>
          </cell>
        </row>
        <row r="37">
          <cell r="A37" t="str">
            <v>2016달서구</v>
          </cell>
          <cell r="B37">
            <v>2016</v>
          </cell>
          <cell r="C37" t="str">
            <v>달서구</v>
          </cell>
          <cell r="D37">
            <v>2701174</v>
          </cell>
          <cell r="E37">
            <v>4555</v>
          </cell>
          <cell r="F37">
            <v>2166</v>
          </cell>
          <cell r="G37">
            <v>7531</v>
          </cell>
          <cell r="H37">
            <v>3282</v>
          </cell>
          <cell r="I37">
            <v>4</v>
          </cell>
          <cell r="J37">
            <v>181211</v>
          </cell>
          <cell r="K37">
            <v>658997</v>
          </cell>
          <cell r="L37">
            <v>1575767</v>
          </cell>
          <cell r="M37">
            <v>267650</v>
          </cell>
          <cell r="N37">
            <v>12</v>
          </cell>
        </row>
        <row r="38">
          <cell r="A38" t="str">
            <v>2016달성군</v>
          </cell>
          <cell r="B38">
            <v>2016</v>
          </cell>
          <cell r="C38" t="str">
            <v>달성군</v>
          </cell>
          <cell r="D38">
            <v>2355500</v>
          </cell>
          <cell r="E38">
            <v>9473</v>
          </cell>
          <cell r="F38">
            <v>75</v>
          </cell>
          <cell r="G38">
            <v>9530</v>
          </cell>
          <cell r="H38">
            <v>878</v>
          </cell>
          <cell r="I38">
            <v>0</v>
          </cell>
          <cell r="J38">
            <v>104032</v>
          </cell>
          <cell r="K38">
            <v>655141</v>
          </cell>
          <cell r="L38">
            <v>1524989</v>
          </cell>
          <cell r="M38">
            <v>51366</v>
          </cell>
          <cell r="N38">
            <v>16</v>
          </cell>
        </row>
        <row r="39">
          <cell r="C39" t="str">
            <v>1월</v>
          </cell>
          <cell r="D39">
            <v>520186</v>
          </cell>
          <cell r="E39">
            <v>1417</v>
          </cell>
          <cell r="F39">
            <v>153</v>
          </cell>
          <cell r="G39">
            <v>2024</v>
          </cell>
          <cell r="H39">
            <v>390</v>
          </cell>
          <cell r="I39">
            <v>0</v>
          </cell>
          <cell r="J39">
            <v>37601</v>
          </cell>
          <cell r="K39">
            <v>164083</v>
          </cell>
          <cell r="L39">
            <v>273548</v>
          </cell>
          <cell r="M39">
            <v>40683</v>
          </cell>
          <cell r="N39">
            <v>287</v>
          </cell>
        </row>
        <row r="40">
          <cell r="C40" t="str">
            <v>2월</v>
          </cell>
          <cell r="D40">
            <v>507769</v>
          </cell>
          <cell r="E40">
            <v>1242</v>
          </cell>
          <cell r="F40">
            <v>221</v>
          </cell>
          <cell r="G40">
            <v>1878</v>
          </cell>
          <cell r="H40">
            <v>285</v>
          </cell>
          <cell r="I40">
            <v>14</v>
          </cell>
          <cell r="J40">
            <v>34902</v>
          </cell>
          <cell r="K40">
            <v>150882</v>
          </cell>
          <cell r="L40">
            <v>274091</v>
          </cell>
          <cell r="M40">
            <v>44253</v>
          </cell>
          <cell r="N40">
            <v>2</v>
          </cell>
        </row>
        <row r="41">
          <cell r="C41" t="str">
            <v>3월</v>
          </cell>
          <cell r="D41">
            <v>619254</v>
          </cell>
          <cell r="E41">
            <v>1672</v>
          </cell>
          <cell r="F41">
            <v>232</v>
          </cell>
          <cell r="G41">
            <v>3110</v>
          </cell>
          <cell r="H41">
            <v>407</v>
          </cell>
          <cell r="I41">
            <v>15</v>
          </cell>
          <cell r="J41">
            <v>46432</v>
          </cell>
          <cell r="K41">
            <v>183392</v>
          </cell>
          <cell r="L41">
            <v>322158</v>
          </cell>
          <cell r="M41">
            <v>61538</v>
          </cell>
          <cell r="N41">
            <v>298</v>
          </cell>
        </row>
        <row r="42">
          <cell r="C42" t="str">
            <v>4월</v>
          </cell>
          <cell r="D42">
            <v>579200</v>
          </cell>
          <cell r="E42">
            <v>1077</v>
          </cell>
          <cell r="F42">
            <v>198</v>
          </cell>
          <cell r="G42">
            <v>2533</v>
          </cell>
          <cell r="H42">
            <v>365</v>
          </cell>
          <cell r="I42">
            <v>0</v>
          </cell>
          <cell r="J42">
            <v>52834</v>
          </cell>
          <cell r="K42">
            <v>178829</v>
          </cell>
          <cell r="L42">
            <v>297763</v>
          </cell>
          <cell r="M42">
            <v>44985</v>
          </cell>
          <cell r="N42">
            <v>616</v>
          </cell>
        </row>
        <row r="43">
          <cell r="C43" t="str">
            <v>5월</v>
          </cell>
          <cell r="D43">
            <v>564326</v>
          </cell>
          <cell r="E43">
            <v>1669</v>
          </cell>
          <cell r="F43">
            <v>390</v>
          </cell>
          <cell r="G43">
            <v>1274</v>
          </cell>
          <cell r="H43">
            <v>357</v>
          </cell>
          <cell r="I43">
            <v>0</v>
          </cell>
          <cell r="J43">
            <v>49059</v>
          </cell>
          <cell r="K43">
            <v>179634</v>
          </cell>
          <cell r="L43">
            <v>290949</v>
          </cell>
          <cell r="M43">
            <v>40310</v>
          </cell>
          <cell r="N43">
            <v>683</v>
          </cell>
        </row>
        <row r="44">
          <cell r="C44" t="str">
            <v>6월</v>
          </cell>
          <cell r="D44">
            <v>580712</v>
          </cell>
          <cell r="E44">
            <v>1195</v>
          </cell>
          <cell r="F44">
            <v>249</v>
          </cell>
          <cell r="G44">
            <v>1112</v>
          </cell>
          <cell r="H44">
            <v>329</v>
          </cell>
          <cell r="I44">
            <v>0</v>
          </cell>
          <cell r="J44">
            <v>55846</v>
          </cell>
          <cell r="K44">
            <v>179499</v>
          </cell>
          <cell r="L44">
            <v>295223</v>
          </cell>
          <cell r="M44">
            <v>46647</v>
          </cell>
          <cell r="N44">
            <v>610</v>
          </cell>
        </row>
        <row r="45">
          <cell r="C45" t="str">
            <v>7월</v>
          </cell>
          <cell r="D45">
            <v>604288</v>
          </cell>
          <cell r="E45">
            <v>1495</v>
          </cell>
          <cell r="F45">
            <v>226</v>
          </cell>
          <cell r="G45">
            <v>1393</v>
          </cell>
          <cell r="H45">
            <v>340</v>
          </cell>
          <cell r="I45">
            <v>0</v>
          </cell>
          <cell r="J45">
            <v>48019</v>
          </cell>
          <cell r="K45">
            <v>177195</v>
          </cell>
          <cell r="L45">
            <v>324397</v>
          </cell>
          <cell r="M45">
            <v>50692</v>
          </cell>
          <cell r="N45">
            <v>531</v>
          </cell>
        </row>
        <row r="46">
          <cell r="C46" t="str">
            <v>8월</v>
          </cell>
          <cell r="D46">
            <v>549771</v>
          </cell>
          <cell r="E46">
            <v>1695</v>
          </cell>
          <cell r="F46">
            <v>128</v>
          </cell>
          <cell r="G46">
            <v>1448</v>
          </cell>
          <cell r="H46">
            <v>420</v>
          </cell>
          <cell r="I46">
            <v>0</v>
          </cell>
          <cell r="J46">
            <v>70507</v>
          </cell>
          <cell r="K46">
            <v>159154</v>
          </cell>
          <cell r="L46">
            <v>269516</v>
          </cell>
          <cell r="M46">
            <v>46404</v>
          </cell>
          <cell r="N46">
            <v>500</v>
          </cell>
        </row>
        <row r="47">
          <cell r="C47" t="str">
            <v>9월</v>
          </cell>
          <cell r="D47">
            <v>592566</v>
          </cell>
          <cell r="E47">
            <v>1460</v>
          </cell>
          <cell r="F47">
            <v>276</v>
          </cell>
          <cell r="G47">
            <v>1812</v>
          </cell>
          <cell r="H47">
            <v>385</v>
          </cell>
          <cell r="I47">
            <v>0</v>
          </cell>
          <cell r="J47">
            <v>45637</v>
          </cell>
          <cell r="K47">
            <v>177044</v>
          </cell>
          <cell r="L47">
            <v>325378</v>
          </cell>
          <cell r="M47">
            <v>39805</v>
          </cell>
          <cell r="N47">
            <v>769</v>
          </cell>
        </row>
        <row r="48">
          <cell r="C48" t="str">
            <v>10월</v>
          </cell>
          <cell r="D48">
            <v>579118</v>
          </cell>
          <cell r="E48">
            <v>1593</v>
          </cell>
          <cell r="F48">
            <v>155</v>
          </cell>
          <cell r="G48">
            <v>1176</v>
          </cell>
          <cell r="H48">
            <v>390</v>
          </cell>
          <cell r="I48">
            <v>0</v>
          </cell>
          <cell r="J48">
            <v>62041</v>
          </cell>
          <cell r="K48">
            <v>177611</v>
          </cell>
          <cell r="L48">
            <v>291902</v>
          </cell>
          <cell r="M48">
            <v>43813</v>
          </cell>
          <cell r="N48">
            <v>439</v>
          </cell>
        </row>
        <row r="49">
          <cell r="C49" t="str">
            <v>11월</v>
          </cell>
          <cell r="D49">
            <v>592792</v>
          </cell>
          <cell r="E49">
            <v>1407</v>
          </cell>
          <cell r="F49">
            <v>312</v>
          </cell>
          <cell r="G49">
            <v>1751</v>
          </cell>
          <cell r="H49">
            <v>363</v>
          </cell>
          <cell r="I49">
            <v>0</v>
          </cell>
          <cell r="J49">
            <v>41091</v>
          </cell>
          <cell r="K49">
            <v>196112</v>
          </cell>
          <cell r="L49">
            <v>307776</v>
          </cell>
          <cell r="M49">
            <v>43575</v>
          </cell>
          <cell r="N49">
            <v>405</v>
          </cell>
        </row>
        <row r="50">
          <cell r="C50" t="str">
            <v>12월</v>
          </cell>
          <cell r="D50">
            <v>625133</v>
          </cell>
          <cell r="E50">
            <v>1271</v>
          </cell>
          <cell r="F50">
            <v>153</v>
          </cell>
          <cell r="G50">
            <v>1680</v>
          </cell>
          <cell r="H50">
            <v>350</v>
          </cell>
          <cell r="I50">
            <v>1</v>
          </cell>
          <cell r="J50">
            <v>40608</v>
          </cell>
          <cell r="K50">
            <v>191840</v>
          </cell>
          <cell r="L50">
            <v>345116</v>
          </cell>
          <cell r="M50">
            <v>43685</v>
          </cell>
          <cell r="N50">
            <v>429</v>
          </cell>
        </row>
        <row r="51">
          <cell r="A51" t="str">
            <v>2017대구광역시</v>
          </cell>
          <cell r="B51">
            <v>2017</v>
          </cell>
          <cell r="C51" t="str">
            <v>대구광역시</v>
          </cell>
          <cell r="D51">
            <v>7212866</v>
          </cell>
          <cell r="E51">
            <v>14493</v>
          </cell>
          <cell r="F51">
            <v>2040</v>
          </cell>
          <cell r="G51">
            <v>24379</v>
          </cell>
          <cell r="H51">
            <v>3592</v>
          </cell>
          <cell r="I51">
            <v>660</v>
          </cell>
          <cell r="J51">
            <v>643264</v>
          </cell>
          <cell r="K51">
            <v>2146623</v>
          </cell>
          <cell r="L51">
            <v>3872421</v>
          </cell>
          <cell r="M51">
            <v>503087</v>
          </cell>
          <cell r="N51">
            <v>1933</v>
          </cell>
        </row>
        <row r="52">
          <cell r="A52" t="str">
            <v>2017중구</v>
          </cell>
          <cell r="B52">
            <v>2017</v>
          </cell>
          <cell r="C52" t="str">
            <v>중구</v>
          </cell>
          <cell r="D52">
            <v>56393</v>
          </cell>
          <cell r="E52">
            <v>0</v>
          </cell>
          <cell r="F52">
            <v>0</v>
          </cell>
          <cell r="G52">
            <v>258</v>
          </cell>
          <cell r="H52">
            <v>4</v>
          </cell>
          <cell r="I52">
            <v>4</v>
          </cell>
          <cell r="J52">
            <v>2701</v>
          </cell>
          <cell r="K52">
            <v>6910</v>
          </cell>
          <cell r="L52">
            <v>34137</v>
          </cell>
          <cell r="M52">
            <v>12020</v>
          </cell>
          <cell r="N52">
            <v>0</v>
          </cell>
        </row>
        <row r="53">
          <cell r="A53" t="str">
            <v>2017동구</v>
          </cell>
          <cell r="B53">
            <v>2017</v>
          </cell>
          <cell r="C53" t="str">
            <v>동구</v>
          </cell>
          <cell r="D53">
            <v>305809</v>
          </cell>
          <cell r="E53">
            <v>149</v>
          </cell>
          <cell r="F53">
            <v>43</v>
          </cell>
          <cell r="G53">
            <v>4821</v>
          </cell>
          <cell r="H53">
            <v>212</v>
          </cell>
          <cell r="I53">
            <v>0</v>
          </cell>
          <cell r="J53">
            <v>21658</v>
          </cell>
          <cell r="K53">
            <v>62956</v>
          </cell>
          <cell r="L53">
            <v>178988</v>
          </cell>
          <cell r="M53">
            <v>36975</v>
          </cell>
          <cell r="N53">
            <v>6</v>
          </cell>
        </row>
        <row r="54">
          <cell r="A54" t="str">
            <v>2017서구</v>
          </cell>
          <cell r="B54">
            <v>2017</v>
          </cell>
          <cell r="C54" t="str">
            <v>서구</v>
          </cell>
          <cell r="D54">
            <v>525292</v>
          </cell>
          <cell r="E54">
            <v>282</v>
          </cell>
          <cell r="F54">
            <v>0</v>
          </cell>
          <cell r="G54">
            <v>200</v>
          </cell>
          <cell r="H54">
            <v>69</v>
          </cell>
          <cell r="I54">
            <v>0</v>
          </cell>
          <cell r="J54">
            <v>5321</v>
          </cell>
          <cell r="K54">
            <v>463969</v>
          </cell>
          <cell r="L54">
            <v>34852</v>
          </cell>
          <cell r="M54">
            <v>20599</v>
          </cell>
          <cell r="N54">
            <v>0</v>
          </cell>
        </row>
        <row r="55">
          <cell r="A55" t="str">
            <v>2017남구</v>
          </cell>
          <cell r="B55">
            <v>2017</v>
          </cell>
          <cell r="C55" t="str">
            <v>남구</v>
          </cell>
          <cell r="D55">
            <v>70178</v>
          </cell>
          <cell r="E55">
            <v>14</v>
          </cell>
          <cell r="F55">
            <v>0</v>
          </cell>
          <cell r="G55">
            <v>187</v>
          </cell>
          <cell r="H55">
            <v>64</v>
          </cell>
          <cell r="I55">
            <v>649</v>
          </cell>
          <cell r="J55">
            <v>29558</v>
          </cell>
          <cell r="K55">
            <v>16953</v>
          </cell>
          <cell r="L55">
            <v>17947</v>
          </cell>
          <cell r="M55">
            <v>4807</v>
          </cell>
          <cell r="N55">
            <v>0</v>
          </cell>
        </row>
        <row r="56">
          <cell r="A56" t="str">
            <v>2017북구</v>
          </cell>
          <cell r="B56">
            <v>2017</v>
          </cell>
          <cell r="C56" t="str">
            <v>북구</v>
          </cell>
          <cell r="D56">
            <v>641441</v>
          </cell>
          <cell r="E56">
            <v>1893</v>
          </cell>
          <cell r="F56">
            <v>1</v>
          </cell>
          <cell r="G56">
            <v>1358</v>
          </cell>
          <cell r="H56">
            <v>28</v>
          </cell>
          <cell r="I56">
            <v>6</v>
          </cell>
          <cell r="J56">
            <v>114798</v>
          </cell>
          <cell r="K56">
            <v>194314</v>
          </cell>
          <cell r="L56">
            <v>223135</v>
          </cell>
          <cell r="M56">
            <v>104902</v>
          </cell>
          <cell r="N56">
            <v>1008</v>
          </cell>
        </row>
        <row r="57">
          <cell r="A57" t="str">
            <v>2017수성구</v>
          </cell>
          <cell r="B57">
            <v>2017</v>
          </cell>
          <cell r="C57" t="str">
            <v>수성구</v>
          </cell>
          <cell r="D57">
            <v>93723</v>
          </cell>
          <cell r="E57">
            <v>582</v>
          </cell>
          <cell r="F57">
            <v>0</v>
          </cell>
          <cell r="G57">
            <v>115</v>
          </cell>
          <cell r="H57">
            <v>18</v>
          </cell>
          <cell r="I57">
            <v>0</v>
          </cell>
          <cell r="J57">
            <v>13622</v>
          </cell>
          <cell r="K57">
            <v>19342</v>
          </cell>
          <cell r="L57">
            <v>38220</v>
          </cell>
          <cell r="M57">
            <v>20948</v>
          </cell>
          <cell r="N57">
            <v>876</v>
          </cell>
        </row>
        <row r="58">
          <cell r="A58" t="str">
            <v>2017달서구</v>
          </cell>
          <cell r="B58">
            <v>2017</v>
          </cell>
          <cell r="C58" t="str">
            <v>달서구</v>
          </cell>
          <cell r="D58">
            <v>2790032</v>
          </cell>
          <cell r="E58">
            <v>5371</v>
          </cell>
          <cell r="F58">
            <v>1996</v>
          </cell>
          <cell r="G58">
            <v>7693</v>
          </cell>
          <cell r="H58">
            <v>1862</v>
          </cell>
          <cell r="I58">
            <v>0</v>
          </cell>
          <cell r="J58">
            <v>252624</v>
          </cell>
          <cell r="K58">
            <v>652770</v>
          </cell>
          <cell r="L58">
            <v>1633582</v>
          </cell>
          <cell r="M58">
            <v>234098</v>
          </cell>
          <cell r="N58">
            <v>20</v>
          </cell>
        </row>
        <row r="59">
          <cell r="A59" t="str">
            <v>2017달성군</v>
          </cell>
          <cell r="B59">
            <v>2017</v>
          </cell>
          <cell r="C59" t="str">
            <v>달성군</v>
          </cell>
          <cell r="D59">
            <v>2729997</v>
          </cell>
          <cell r="E59">
            <v>6201</v>
          </cell>
          <cell r="F59">
            <v>0</v>
          </cell>
          <cell r="G59">
            <v>9747</v>
          </cell>
          <cell r="H59">
            <v>1334</v>
          </cell>
          <cell r="I59">
            <v>0</v>
          </cell>
          <cell r="J59">
            <v>202981</v>
          </cell>
          <cell r="K59">
            <v>729409</v>
          </cell>
          <cell r="L59">
            <v>1711560</v>
          </cell>
          <cell r="M59">
            <v>68739</v>
          </cell>
          <cell r="N59">
            <v>24</v>
          </cell>
        </row>
        <row r="60">
          <cell r="C60" t="str">
            <v>1월</v>
          </cell>
          <cell r="D60">
            <v>493112</v>
          </cell>
          <cell r="E60">
            <v>895</v>
          </cell>
          <cell r="F60">
            <v>176</v>
          </cell>
          <cell r="G60">
            <v>1612</v>
          </cell>
          <cell r="H60">
            <v>279</v>
          </cell>
          <cell r="I60">
            <v>0</v>
          </cell>
          <cell r="J60">
            <v>37232</v>
          </cell>
          <cell r="K60">
            <v>166316</v>
          </cell>
          <cell r="L60">
            <v>248706</v>
          </cell>
          <cell r="M60">
            <v>37524</v>
          </cell>
          <cell r="N60">
            <v>373</v>
          </cell>
        </row>
        <row r="61">
          <cell r="C61" t="str">
            <v>2월</v>
          </cell>
          <cell r="D61">
            <v>557501</v>
          </cell>
          <cell r="E61">
            <v>1175</v>
          </cell>
          <cell r="F61">
            <v>240</v>
          </cell>
          <cell r="G61">
            <v>1875</v>
          </cell>
          <cell r="H61">
            <v>416</v>
          </cell>
          <cell r="I61">
            <v>3</v>
          </cell>
          <cell r="J61">
            <v>47100</v>
          </cell>
          <cell r="K61">
            <v>164654</v>
          </cell>
          <cell r="L61">
            <v>304556</v>
          </cell>
          <cell r="M61">
            <v>37220</v>
          </cell>
          <cell r="N61">
            <v>119</v>
          </cell>
        </row>
        <row r="62">
          <cell r="C62" t="str">
            <v>3월</v>
          </cell>
          <cell r="D62">
            <v>627716</v>
          </cell>
          <cell r="E62">
            <v>1334</v>
          </cell>
          <cell r="F62">
            <v>217</v>
          </cell>
          <cell r="G62">
            <v>2137</v>
          </cell>
          <cell r="H62">
            <v>356</v>
          </cell>
          <cell r="I62">
            <v>1</v>
          </cell>
          <cell r="J62">
            <v>51836</v>
          </cell>
          <cell r="K62">
            <v>195148</v>
          </cell>
          <cell r="L62">
            <v>332105</v>
          </cell>
          <cell r="M62">
            <v>44248</v>
          </cell>
          <cell r="N62">
            <v>118</v>
          </cell>
        </row>
        <row r="63">
          <cell r="C63" t="str">
            <v>4월</v>
          </cell>
          <cell r="D63">
            <v>582787</v>
          </cell>
          <cell r="E63">
            <v>712</v>
          </cell>
          <cell r="F63">
            <v>217</v>
          </cell>
          <cell r="G63">
            <v>2050</v>
          </cell>
          <cell r="H63">
            <v>397</v>
          </cell>
          <cell r="I63">
            <v>4</v>
          </cell>
          <cell r="J63">
            <v>51398</v>
          </cell>
          <cell r="K63">
            <v>187842</v>
          </cell>
          <cell r="L63">
            <v>298338</v>
          </cell>
          <cell r="M63">
            <v>41391</v>
          </cell>
          <cell r="N63">
            <v>439</v>
          </cell>
        </row>
        <row r="64">
          <cell r="C64" t="str">
            <v>5월</v>
          </cell>
          <cell r="D64">
            <v>592427</v>
          </cell>
          <cell r="E64">
            <v>1014</v>
          </cell>
          <cell r="F64">
            <v>155</v>
          </cell>
          <cell r="G64">
            <v>1791</v>
          </cell>
          <cell r="H64">
            <v>291</v>
          </cell>
          <cell r="I64">
            <v>0</v>
          </cell>
          <cell r="J64">
            <v>45970</v>
          </cell>
          <cell r="K64">
            <v>174589</v>
          </cell>
          <cell r="L64">
            <v>330338</v>
          </cell>
          <cell r="M64">
            <v>38174</v>
          </cell>
          <cell r="N64">
            <v>105</v>
          </cell>
        </row>
        <row r="65">
          <cell r="C65" t="str">
            <v>6월</v>
          </cell>
          <cell r="D65">
            <v>601200</v>
          </cell>
          <cell r="E65">
            <v>1211</v>
          </cell>
          <cell r="F65">
            <v>150</v>
          </cell>
          <cell r="G65">
            <v>1796</v>
          </cell>
          <cell r="H65">
            <v>200</v>
          </cell>
          <cell r="I65">
            <v>1</v>
          </cell>
          <cell r="J65">
            <v>47088</v>
          </cell>
          <cell r="K65">
            <v>175707</v>
          </cell>
          <cell r="L65">
            <v>330758</v>
          </cell>
          <cell r="M65">
            <v>44140</v>
          </cell>
          <cell r="N65">
            <v>149</v>
          </cell>
        </row>
        <row r="66">
          <cell r="C66" t="str">
            <v>7월</v>
          </cell>
          <cell r="D66">
            <v>600367</v>
          </cell>
          <cell r="E66">
            <v>1221</v>
          </cell>
          <cell r="F66">
            <v>94</v>
          </cell>
          <cell r="G66">
            <v>2670</v>
          </cell>
          <cell r="H66">
            <v>356</v>
          </cell>
          <cell r="I66">
            <v>0</v>
          </cell>
          <cell r="J66">
            <v>53355</v>
          </cell>
          <cell r="K66">
            <v>168753</v>
          </cell>
          <cell r="L66">
            <v>335227</v>
          </cell>
          <cell r="M66">
            <v>38619</v>
          </cell>
          <cell r="N66">
            <v>72</v>
          </cell>
        </row>
        <row r="67">
          <cell r="C67" t="str">
            <v>8월</v>
          </cell>
          <cell r="D67">
            <v>560922</v>
          </cell>
          <cell r="E67">
            <v>1324</v>
          </cell>
          <cell r="F67">
            <v>131</v>
          </cell>
          <cell r="G67">
            <v>1835</v>
          </cell>
          <cell r="H67">
            <v>225</v>
          </cell>
          <cell r="I67">
            <v>0</v>
          </cell>
          <cell r="J67">
            <v>67571</v>
          </cell>
          <cell r="K67">
            <v>164032</v>
          </cell>
          <cell r="L67">
            <v>285266</v>
          </cell>
          <cell r="M67">
            <v>40484</v>
          </cell>
          <cell r="N67">
            <v>53</v>
          </cell>
        </row>
        <row r="68">
          <cell r="C68" t="str">
            <v>9월</v>
          </cell>
          <cell r="D68">
            <v>674093</v>
          </cell>
          <cell r="E68">
            <v>1076</v>
          </cell>
          <cell r="F68">
            <v>173</v>
          </cell>
          <cell r="G68">
            <v>1459</v>
          </cell>
          <cell r="H68">
            <v>289</v>
          </cell>
          <cell r="I68">
            <v>2</v>
          </cell>
          <cell r="J68">
            <v>62457</v>
          </cell>
          <cell r="K68">
            <v>206896</v>
          </cell>
          <cell r="L68">
            <v>346620</v>
          </cell>
          <cell r="M68">
            <v>55067</v>
          </cell>
          <cell r="N68">
            <v>54</v>
          </cell>
        </row>
        <row r="69">
          <cell r="C69" t="str">
            <v>10월</v>
          </cell>
          <cell r="D69">
            <v>532471</v>
          </cell>
          <cell r="E69">
            <v>1439</v>
          </cell>
          <cell r="F69">
            <v>90</v>
          </cell>
          <cell r="G69">
            <v>2590</v>
          </cell>
          <cell r="H69">
            <v>218</v>
          </cell>
          <cell r="I69">
            <v>192</v>
          </cell>
          <cell r="J69">
            <v>45944</v>
          </cell>
          <cell r="K69">
            <v>159647</v>
          </cell>
          <cell r="L69">
            <v>285326</v>
          </cell>
          <cell r="M69">
            <v>36690</v>
          </cell>
          <cell r="N69">
            <v>335</v>
          </cell>
        </row>
        <row r="70">
          <cell r="C70" t="str">
            <v>11월</v>
          </cell>
          <cell r="D70">
            <v>719412</v>
          </cell>
          <cell r="E70">
            <v>1561</v>
          </cell>
          <cell r="F70">
            <v>232</v>
          </cell>
          <cell r="G70">
            <v>1793</v>
          </cell>
          <cell r="H70">
            <v>290</v>
          </cell>
          <cell r="I70">
            <v>272</v>
          </cell>
          <cell r="J70">
            <v>56703</v>
          </cell>
          <cell r="K70">
            <v>198148</v>
          </cell>
          <cell r="L70">
            <v>415015</v>
          </cell>
          <cell r="M70">
            <v>45341</v>
          </cell>
          <cell r="N70">
            <v>59</v>
          </cell>
        </row>
        <row r="71">
          <cell r="C71" t="str">
            <v>12월</v>
          </cell>
          <cell r="D71">
            <v>670858</v>
          </cell>
          <cell r="E71">
            <v>1533</v>
          </cell>
          <cell r="F71">
            <v>164</v>
          </cell>
          <cell r="G71">
            <v>2772</v>
          </cell>
          <cell r="H71">
            <v>276</v>
          </cell>
          <cell r="I71">
            <v>186</v>
          </cell>
          <cell r="J71">
            <v>76609</v>
          </cell>
          <cell r="K71">
            <v>184890</v>
          </cell>
          <cell r="L71">
            <v>360166</v>
          </cell>
          <cell r="M71">
            <v>44189</v>
          </cell>
          <cell r="N71">
            <v>57</v>
          </cell>
        </row>
        <row r="72">
          <cell r="A72" t="str">
            <v>2018대구광역시</v>
          </cell>
          <cell r="B72">
            <v>2018</v>
          </cell>
          <cell r="C72" t="str">
            <v>대구광역시</v>
          </cell>
          <cell r="D72">
            <v>8102542</v>
          </cell>
          <cell r="E72">
            <v>22082</v>
          </cell>
          <cell r="F72">
            <v>3244</v>
          </cell>
          <cell r="G72">
            <v>22735</v>
          </cell>
          <cell r="H72">
            <v>3541</v>
          </cell>
          <cell r="I72">
            <v>364</v>
          </cell>
          <cell r="J72">
            <v>787072</v>
          </cell>
          <cell r="K72">
            <v>2167801</v>
          </cell>
          <cell r="L72">
            <v>4536497</v>
          </cell>
          <cell r="M72">
            <v>557936</v>
          </cell>
          <cell r="N72">
            <v>1256</v>
          </cell>
        </row>
        <row r="73">
          <cell r="A73" t="str">
            <v>2018중구</v>
          </cell>
          <cell r="B73">
            <v>2018</v>
          </cell>
          <cell r="C73" t="str">
            <v>중구</v>
          </cell>
          <cell r="D73">
            <v>22352</v>
          </cell>
          <cell r="E73">
            <v>0</v>
          </cell>
          <cell r="F73">
            <v>0</v>
          </cell>
          <cell r="G73">
            <v>310</v>
          </cell>
          <cell r="H73">
            <v>1</v>
          </cell>
          <cell r="I73">
            <v>2</v>
          </cell>
          <cell r="J73">
            <v>1094</v>
          </cell>
          <cell r="K73">
            <v>5313</v>
          </cell>
          <cell r="L73">
            <v>2402</v>
          </cell>
          <cell r="M73">
            <v>13230</v>
          </cell>
          <cell r="N73">
            <v>0</v>
          </cell>
        </row>
        <row r="74">
          <cell r="A74" t="str">
            <v>2018동구</v>
          </cell>
          <cell r="B74">
            <v>2018</v>
          </cell>
          <cell r="C74" t="str">
            <v>동구</v>
          </cell>
          <cell r="D74">
            <v>319182</v>
          </cell>
          <cell r="E74">
            <v>437</v>
          </cell>
          <cell r="F74">
            <v>77</v>
          </cell>
          <cell r="G74">
            <v>2723</v>
          </cell>
          <cell r="H74">
            <v>85</v>
          </cell>
          <cell r="I74">
            <v>0</v>
          </cell>
          <cell r="J74">
            <v>20553</v>
          </cell>
          <cell r="K74">
            <v>61205</v>
          </cell>
          <cell r="L74">
            <v>198566</v>
          </cell>
          <cell r="M74">
            <v>35536</v>
          </cell>
          <cell r="N74">
            <v>1</v>
          </cell>
        </row>
        <row r="75">
          <cell r="A75" t="str">
            <v>2018서구</v>
          </cell>
          <cell r="B75">
            <v>2018</v>
          </cell>
          <cell r="C75" t="str">
            <v>서구</v>
          </cell>
          <cell r="D75">
            <v>487742</v>
          </cell>
          <cell r="E75">
            <v>240</v>
          </cell>
          <cell r="F75">
            <v>0</v>
          </cell>
          <cell r="G75">
            <v>30</v>
          </cell>
          <cell r="H75">
            <v>9</v>
          </cell>
          <cell r="I75">
            <v>0</v>
          </cell>
          <cell r="J75">
            <v>5390</v>
          </cell>
          <cell r="K75">
            <v>434822</v>
          </cell>
          <cell r="L75">
            <v>30340</v>
          </cell>
          <cell r="M75">
            <v>16911</v>
          </cell>
          <cell r="N75">
            <v>0</v>
          </cell>
        </row>
        <row r="76">
          <cell r="A76" t="str">
            <v>2018남구</v>
          </cell>
          <cell r="B76">
            <v>2018</v>
          </cell>
          <cell r="C76" t="str">
            <v>남구</v>
          </cell>
          <cell r="D76">
            <v>59965</v>
          </cell>
          <cell r="E76">
            <v>9</v>
          </cell>
          <cell r="F76">
            <v>0</v>
          </cell>
          <cell r="G76">
            <v>136</v>
          </cell>
          <cell r="H76">
            <v>32</v>
          </cell>
          <cell r="I76">
            <v>360</v>
          </cell>
          <cell r="J76">
            <v>23434</v>
          </cell>
          <cell r="K76">
            <v>12332</v>
          </cell>
          <cell r="L76">
            <v>20081</v>
          </cell>
          <cell r="M76">
            <v>3580</v>
          </cell>
          <cell r="N76">
            <v>0</v>
          </cell>
        </row>
        <row r="77">
          <cell r="A77" t="str">
            <v>2018북구</v>
          </cell>
          <cell r="B77">
            <v>2018</v>
          </cell>
          <cell r="C77" t="str">
            <v>북구</v>
          </cell>
          <cell r="D77">
            <v>677957</v>
          </cell>
          <cell r="E77">
            <v>2076</v>
          </cell>
          <cell r="F77">
            <v>1</v>
          </cell>
          <cell r="G77">
            <v>864</v>
          </cell>
          <cell r="H77">
            <v>58</v>
          </cell>
          <cell r="I77">
            <v>1</v>
          </cell>
          <cell r="J77">
            <v>153730</v>
          </cell>
          <cell r="K77">
            <v>205721</v>
          </cell>
          <cell r="L77">
            <v>209094</v>
          </cell>
          <cell r="M77">
            <v>105963</v>
          </cell>
          <cell r="N77">
            <v>449</v>
          </cell>
        </row>
        <row r="78">
          <cell r="A78" t="str">
            <v>2018수성구</v>
          </cell>
          <cell r="B78">
            <v>2018</v>
          </cell>
          <cell r="C78" t="str">
            <v>수성구</v>
          </cell>
          <cell r="D78">
            <v>76847</v>
          </cell>
          <cell r="E78">
            <v>636</v>
          </cell>
          <cell r="F78">
            <v>0</v>
          </cell>
          <cell r="G78">
            <v>466</v>
          </cell>
          <cell r="H78">
            <v>12</v>
          </cell>
          <cell r="I78">
            <v>0</v>
          </cell>
          <cell r="J78">
            <v>10708</v>
          </cell>
          <cell r="K78">
            <v>9752</v>
          </cell>
          <cell r="L78">
            <v>32323</v>
          </cell>
          <cell r="M78">
            <v>22170</v>
          </cell>
          <cell r="N78">
            <v>781</v>
          </cell>
        </row>
        <row r="79">
          <cell r="A79" t="str">
            <v>2018달서구</v>
          </cell>
          <cell r="B79">
            <v>2018</v>
          </cell>
          <cell r="C79" t="str">
            <v>달서구</v>
          </cell>
          <cell r="D79">
            <v>3136047</v>
          </cell>
          <cell r="E79">
            <v>10049</v>
          </cell>
          <cell r="F79">
            <v>3051</v>
          </cell>
          <cell r="G79">
            <v>7983</v>
          </cell>
          <cell r="H79">
            <v>1426</v>
          </cell>
          <cell r="I79">
            <v>0</v>
          </cell>
          <cell r="J79">
            <v>290503</v>
          </cell>
          <cell r="K79">
            <v>627244</v>
          </cell>
          <cell r="L79">
            <v>1970774</v>
          </cell>
          <cell r="M79">
            <v>225002</v>
          </cell>
          <cell r="N79">
            <v>0</v>
          </cell>
        </row>
        <row r="80">
          <cell r="A80" t="str">
            <v>2018달성군</v>
          </cell>
          <cell r="B80">
            <v>2018</v>
          </cell>
          <cell r="C80" t="str">
            <v>달성군</v>
          </cell>
          <cell r="D80">
            <v>3322451</v>
          </cell>
          <cell r="E80">
            <v>8635</v>
          </cell>
          <cell r="F80">
            <v>115</v>
          </cell>
          <cell r="G80">
            <v>10224</v>
          </cell>
          <cell r="H80">
            <v>1917</v>
          </cell>
          <cell r="I80">
            <v>0</v>
          </cell>
          <cell r="J80">
            <v>281661</v>
          </cell>
          <cell r="K80">
            <v>811412</v>
          </cell>
          <cell r="L80">
            <v>2072917</v>
          </cell>
          <cell r="M80">
            <v>135544</v>
          </cell>
          <cell r="N80">
            <v>25</v>
          </cell>
        </row>
        <row r="81">
          <cell r="C81" t="str">
            <v>1월</v>
          </cell>
          <cell r="D81">
            <v>660539</v>
          </cell>
          <cell r="E81">
            <v>1722</v>
          </cell>
          <cell r="F81">
            <v>249</v>
          </cell>
          <cell r="G81">
            <v>1663</v>
          </cell>
          <cell r="H81">
            <v>385</v>
          </cell>
          <cell r="I81">
            <v>221</v>
          </cell>
          <cell r="J81">
            <v>48959</v>
          </cell>
          <cell r="K81">
            <v>191954</v>
          </cell>
          <cell r="L81">
            <v>371267</v>
          </cell>
          <cell r="M81">
            <v>43735</v>
          </cell>
          <cell r="N81">
            <v>368</v>
          </cell>
        </row>
        <row r="82">
          <cell r="C82" t="str">
            <v>2월</v>
          </cell>
          <cell r="D82">
            <v>550662</v>
          </cell>
          <cell r="E82">
            <v>855</v>
          </cell>
          <cell r="F82">
            <v>66</v>
          </cell>
          <cell r="G82">
            <v>954</v>
          </cell>
          <cell r="H82">
            <v>326</v>
          </cell>
          <cell r="I82">
            <v>0</v>
          </cell>
          <cell r="J82">
            <v>48686</v>
          </cell>
          <cell r="K82">
            <v>163204</v>
          </cell>
          <cell r="L82">
            <v>300057</v>
          </cell>
          <cell r="M82">
            <v>36256</v>
          </cell>
          <cell r="N82">
            <v>257</v>
          </cell>
        </row>
        <row r="83">
          <cell r="C83" t="str">
            <v>3월</v>
          </cell>
          <cell r="D83">
            <v>730868</v>
          </cell>
          <cell r="E83">
            <v>1775</v>
          </cell>
          <cell r="F83">
            <v>269</v>
          </cell>
          <cell r="G83">
            <v>1542</v>
          </cell>
          <cell r="H83">
            <v>291</v>
          </cell>
          <cell r="I83">
            <v>91</v>
          </cell>
          <cell r="J83">
            <v>62285</v>
          </cell>
          <cell r="K83">
            <v>198774</v>
          </cell>
          <cell r="L83">
            <v>424639</v>
          </cell>
          <cell r="M83">
            <v>40795</v>
          </cell>
          <cell r="N83">
            <v>407</v>
          </cell>
        </row>
        <row r="84">
          <cell r="C84" t="str">
            <v>4월</v>
          </cell>
          <cell r="D84">
            <v>701082</v>
          </cell>
          <cell r="E84">
            <v>1639</v>
          </cell>
          <cell r="F84">
            <v>148</v>
          </cell>
          <cell r="G84">
            <v>1933</v>
          </cell>
          <cell r="H84">
            <v>294</v>
          </cell>
          <cell r="I84">
            <v>50</v>
          </cell>
          <cell r="J84">
            <v>66721</v>
          </cell>
          <cell r="K84">
            <v>191344</v>
          </cell>
          <cell r="L84">
            <v>397635</v>
          </cell>
          <cell r="M84">
            <v>41274</v>
          </cell>
          <cell r="N84">
            <v>44</v>
          </cell>
        </row>
        <row r="85">
          <cell r="C85" t="str">
            <v>5월</v>
          </cell>
          <cell r="D85">
            <v>730674</v>
          </cell>
          <cell r="E85">
            <v>1624</v>
          </cell>
          <cell r="F85">
            <v>202</v>
          </cell>
          <cell r="G85">
            <v>1897</v>
          </cell>
          <cell r="H85">
            <v>400</v>
          </cell>
          <cell r="I85">
            <v>1</v>
          </cell>
          <cell r="J85">
            <v>67857</v>
          </cell>
          <cell r="K85">
            <v>190551</v>
          </cell>
          <cell r="L85">
            <v>414493</v>
          </cell>
          <cell r="M85">
            <v>53594</v>
          </cell>
          <cell r="N85">
            <v>57</v>
          </cell>
        </row>
        <row r="86">
          <cell r="C86" t="str">
            <v>6월</v>
          </cell>
          <cell r="D86">
            <v>680006</v>
          </cell>
          <cell r="E86">
            <v>1417</v>
          </cell>
          <cell r="F86">
            <v>525</v>
          </cell>
          <cell r="G86">
            <v>1715</v>
          </cell>
          <cell r="H86">
            <v>332</v>
          </cell>
          <cell r="I86">
            <v>0</v>
          </cell>
          <cell r="J86">
            <v>75690</v>
          </cell>
          <cell r="K86">
            <v>176443</v>
          </cell>
          <cell r="L86">
            <v>373180</v>
          </cell>
          <cell r="M86">
            <v>50667</v>
          </cell>
          <cell r="N86">
            <v>37</v>
          </cell>
        </row>
        <row r="87">
          <cell r="C87" t="str">
            <v>7월</v>
          </cell>
          <cell r="D87">
            <v>699800</v>
          </cell>
          <cell r="E87">
            <v>1673</v>
          </cell>
          <cell r="F87">
            <v>125</v>
          </cell>
          <cell r="G87">
            <v>1800</v>
          </cell>
          <cell r="H87">
            <v>261</v>
          </cell>
          <cell r="I87">
            <v>0</v>
          </cell>
          <cell r="J87">
            <v>70003</v>
          </cell>
          <cell r="K87">
            <v>180778</v>
          </cell>
          <cell r="L87">
            <v>396726</v>
          </cell>
          <cell r="M87">
            <v>48404</v>
          </cell>
          <cell r="N87">
            <v>30</v>
          </cell>
        </row>
        <row r="88">
          <cell r="C88" t="str">
            <v>8월</v>
          </cell>
          <cell r="D88">
            <v>640429</v>
          </cell>
          <cell r="E88">
            <v>1783</v>
          </cell>
          <cell r="F88">
            <v>392</v>
          </cell>
          <cell r="G88">
            <v>1429</v>
          </cell>
          <cell r="H88">
            <v>233</v>
          </cell>
          <cell r="I88">
            <v>0</v>
          </cell>
          <cell r="J88">
            <v>74987</v>
          </cell>
          <cell r="K88">
            <v>170279</v>
          </cell>
          <cell r="L88">
            <v>341377</v>
          </cell>
          <cell r="M88">
            <v>49947</v>
          </cell>
          <cell r="N88">
            <v>0</v>
          </cell>
        </row>
        <row r="89">
          <cell r="C89" t="str">
            <v>9월</v>
          </cell>
          <cell r="D89">
            <v>644803</v>
          </cell>
          <cell r="E89">
            <v>1594</v>
          </cell>
          <cell r="F89">
            <v>278</v>
          </cell>
          <cell r="G89">
            <v>1739</v>
          </cell>
          <cell r="H89">
            <v>308</v>
          </cell>
          <cell r="I89">
            <v>0</v>
          </cell>
          <cell r="J89">
            <v>63200</v>
          </cell>
          <cell r="K89">
            <v>160134</v>
          </cell>
          <cell r="L89">
            <v>377584</v>
          </cell>
          <cell r="M89">
            <v>39965</v>
          </cell>
          <cell r="N89">
            <v>1</v>
          </cell>
        </row>
        <row r="90">
          <cell r="C90" t="str">
            <v>10월</v>
          </cell>
          <cell r="D90">
            <v>771536</v>
          </cell>
          <cell r="E90">
            <v>2278</v>
          </cell>
          <cell r="F90">
            <v>327</v>
          </cell>
          <cell r="G90">
            <v>3267</v>
          </cell>
          <cell r="H90">
            <v>346</v>
          </cell>
          <cell r="I90">
            <v>1</v>
          </cell>
          <cell r="J90">
            <v>74390</v>
          </cell>
          <cell r="K90">
            <v>197302</v>
          </cell>
          <cell r="L90">
            <v>442603</v>
          </cell>
          <cell r="M90">
            <v>50967</v>
          </cell>
          <cell r="N90">
            <v>55</v>
          </cell>
        </row>
        <row r="91">
          <cell r="C91" t="str">
            <v>11월</v>
          </cell>
          <cell r="D91">
            <v>668312</v>
          </cell>
          <cell r="E91">
            <v>2959</v>
          </cell>
          <cell r="F91">
            <v>443</v>
          </cell>
          <cell r="G91">
            <v>1577</v>
          </cell>
          <cell r="H91">
            <v>248</v>
          </cell>
          <cell r="I91">
            <v>0</v>
          </cell>
          <cell r="J91">
            <v>76681</v>
          </cell>
          <cell r="K91">
            <v>184917</v>
          </cell>
          <cell r="L91">
            <v>349239</v>
          </cell>
          <cell r="M91">
            <v>52247</v>
          </cell>
          <cell r="N91">
            <v>0</v>
          </cell>
        </row>
        <row r="92">
          <cell r="C92" t="str">
            <v>12월</v>
          </cell>
          <cell r="D92">
            <v>623830</v>
          </cell>
          <cell r="E92">
            <v>2762</v>
          </cell>
          <cell r="F92">
            <v>220</v>
          </cell>
          <cell r="G92">
            <v>3217</v>
          </cell>
          <cell r="H92">
            <v>117</v>
          </cell>
          <cell r="I92">
            <v>0</v>
          </cell>
          <cell r="J92">
            <v>57613</v>
          </cell>
          <cell r="K92">
            <v>162120</v>
          </cell>
          <cell r="L92">
            <v>347696</v>
          </cell>
          <cell r="M92">
            <v>50085</v>
          </cell>
          <cell r="N92">
            <v>0</v>
          </cell>
        </row>
        <row r="93">
          <cell r="A93" t="str">
            <v>2019대구광역시</v>
          </cell>
          <cell r="B93">
            <v>2019</v>
          </cell>
          <cell r="C93" t="str">
            <v>대구광역시</v>
          </cell>
          <cell r="D93">
            <v>7490505</v>
          </cell>
          <cell r="E93">
            <v>27400</v>
          </cell>
          <cell r="F93">
            <v>13355</v>
          </cell>
          <cell r="G93">
            <v>27193</v>
          </cell>
          <cell r="H93">
            <v>4488</v>
          </cell>
          <cell r="I93">
            <v>1</v>
          </cell>
          <cell r="J93">
            <v>806848</v>
          </cell>
          <cell r="K93">
            <v>2021365</v>
          </cell>
          <cell r="L93">
            <v>3996616</v>
          </cell>
          <cell r="M93">
            <v>592867</v>
          </cell>
          <cell r="N93">
            <v>373</v>
          </cell>
        </row>
        <row r="94">
          <cell r="A94" t="str">
            <v>2019중구</v>
          </cell>
          <cell r="B94">
            <v>2019</v>
          </cell>
          <cell r="C94" t="str">
            <v>중구</v>
          </cell>
          <cell r="D94">
            <v>23364</v>
          </cell>
          <cell r="E94">
            <v>39</v>
          </cell>
          <cell r="F94">
            <v>0</v>
          </cell>
          <cell r="G94">
            <v>165</v>
          </cell>
          <cell r="H94">
            <v>0</v>
          </cell>
          <cell r="I94">
            <v>1</v>
          </cell>
          <cell r="J94">
            <v>1714</v>
          </cell>
          <cell r="K94">
            <v>6315</v>
          </cell>
          <cell r="L94">
            <v>3644</v>
          </cell>
          <cell r="M94">
            <v>11485</v>
          </cell>
          <cell r="N94">
            <v>1</v>
          </cell>
        </row>
        <row r="95">
          <cell r="A95" t="str">
            <v>2019동구</v>
          </cell>
          <cell r="B95">
            <v>2019</v>
          </cell>
          <cell r="C95" t="str">
            <v>동구</v>
          </cell>
          <cell r="D95">
            <v>262961</v>
          </cell>
          <cell r="E95">
            <v>839</v>
          </cell>
          <cell r="F95">
            <v>2</v>
          </cell>
          <cell r="G95">
            <v>2737</v>
          </cell>
          <cell r="H95">
            <v>28</v>
          </cell>
          <cell r="I95">
            <v>0</v>
          </cell>
          <cell r="J95">
            <v>15883</v>
          </cell>
          <cell r="K95">
            <v>49527</v>
          </cell>
          <cell r="L95">
            <v>157492</v>
          </cell>
          <cell r="M95">
            <v>36452</v>
          </cell>
          <cell r="N95">
            <v>0</v>
          </cell>
        </row>
        <row r="96">
          <cell r="A96" t="str">
            <v>2019서구</v>
          </cell>
          <cell r="B96">
            <v>2019</v>
          </cell>
          <cell r="C96" t="str">
            <v>서구</v>
          </cell>
          <cell r="D96">
            <v>505293</v>
          </cell>
          <cell r="E96">
            <v>677</v>
          </cell>
          <cell r="F96">
            <v>0</v>
          </cell>
          <cell r="G96">
            <v>70</v>
          </cell>
          <cell r="H96">
            <v>30</v>
          </cell>
          <cell r="I96">
            <v>0</v>
          </cell>
          <cell r="J96">
            <v>9939</v>
          </cell>
          <cell r="K96">
            <v>436230</v>
          </cell>
          <cell r="L96">
            <v>38829</v>
          </cell>
          <cell r="M96">
            <v>19517</v>
          </cell>
          <cell r="N96">
            <v>2</v>
          </cell>
        </row>
        <row r="97">
          <cell r="A97" t="str">
            <v>2019남구</v>
          </cell>
          <cell r="B97">
            <v>2019</v>
          </cell>
          <cell r="C97" t="str">
            <v>남구</v>
          </cell>
          <cell r="D97">
            <v>52954</v>
          </cell>
          <cell r="E97">
            <v>157</v>
          </cell>
          <cell r="F97">
            <v>0</v>
          </cell>
          <cell r="G97">
            <v>12</v>
          </cell>
          <cell r="H97">
            <v>64</v>
          </cell>
          <cell r="I97">
            <v>0</v>
          </cell>
          <cell r="J97">
            <v>26563</v>
          </cell>
          <cell r="K97">
            <v>15128</v>
          </cell>
          <cell r="L97">
            <v>7863</v>
          </cell>
          <cell r="M97">
            <v>3167</v>
          </cell>
          <cell r="N97">
            <v>0</v>
          </cell>
        </row>
        <row r="98">
          <cell r="A98" t="str">
            <v>2019북구</v>
          </cell>
          <cell r="B98">
            <v>2019</v>
          </cell>
          <cell r="C98" t="str">
            <v>북구</v>
          </cell>
          <cell r="D98">
            <v>603289</v>
          </cell>
          <cell r="E98">
            <v>2011</v>
          </cell>
          <cell r="F98">
            <v>22</v>
          </cell>
          <cell r="G98">
            <v>220</v>
          </cell>
          <cell r="H98">
            <v>41</v>
          </cell>
          <cell r="I98">
            <v>0</v>
          </cell>
          <cell r="J98">
            <v>126288</v>
          </cell>
          <cell r="K98">
            <v>195345</v>
          </cell>
          <cell r="L98">
            <v>183847</v>
          </cell>
          <cell r="M98">
            <v>95514</v>
          </cell>
          <cell r="N98">
            <v>0</v>
          </cell>
        </row>
        <row r="99">
          <cell r="A99" t="str">
            <v>2019수성구</v>
          </cell>
          <cell r="B99">
            <v>2019</v>
          </cell>
          <cell r="C99" t="str">
            <v>수성구</v>
          </cell>
          <cell r="D99">
            <v>65205</v>
          </cell>
          <cell r="E99">
            <v>541</v>
          </cell>
          <cell r="F99">
            <v>0</v>
          </cell>
          <cell r="G99">
            <v>1242</v>
          </cell>
          <cell r="H99">
            <v>66</v>
          </cell>
          <cell r="I99">
            <v>0</v>
          </cell>
          <cell r="J99">
            <v>12857</v>
          </cell>
          <cell r="K99">
            <v>10111</v>
          </cell>
          <cell r="L99">
            <v>21267</v>
          </cell>
          <cell r="M99">
            <v>18807</v>
          </cell>
          <cell r="N99">
            <v>315</v>
          </cell>
        </row>
        <row r="100">
          <cell r="A100" t="str">
            <v>2019달서구</v>
          </cell>
          <cell r="B100">
            <v>2019</v>
          </cell>
          <cell r="C100" t="str">
            <v>달서구</v>
          </cell>
          <cell r="D100">
            <v>2734402</v>
          </cell>
          <cell r="E100">
            <v>11832</v>
          </cell>
          <cell r="F100">
            <v>12977</v>
          </cell>
          <cell r="G100">
            <v>10437</v>
          </cell>
          <cell r="H100">
            <v>1267</v>
          </cell>
          <cell r="I100">
            <v>0</v>
          </cell>
          <cell r="J100">
            <v>274709</v>
          </cell>
          <cell r="K100">
            <v>557978</v>
          </cell>
          <cell r="L100">
            <v>1627353</v>
          </cell>
          <cell r="M100">
            <v>237811</v>
          </cell>
          <cell r="N100">
            <v>38</v>
          </cell>
        </row>
        <row r="101">
          <cell r="A101" t="str">
            <v>2019달성군</v>
          </cell>
          <cell r="B101">
            <v>2019</v>
          </cell>
          <cell r="C101" t="str">
            <v>달성군</v>
          </cell>
          <cell r="D101">
            <v>3243036</v>
          </cell>
          <cell r="E101">
            <v>11304</v>
          </cell>
          <cell r="F101">
            <v>354</v>
          </cell>
          <cell r="G101">
            <v>12309</v>
          </cell>
          <cell r="H101">
            <v>2992</v>
          </cell>
          <cell r="I101">
            <v>0</v>
          </cell>
          <cell r="J101">
            <v>338894</v>
          </cell>
          <cell r="K101">
            <v>750731</v>
          </cell>
          <cell r="L101">
            <v>1956322</v>
          </cell>
          <cell r="M101">
            <v>170112</v>
          </cell>
          <cell r="N101">
            <v>17</v>
          </cell>
        </row>
        <row r="102">
          <cell r="C102" t="str">
            <v>1월</v>
          </cell>
          <cell r="D102">
            <v>703294</v>
          </cell>
          <cell r="E102">
            <v>3152</v>
          </cell>
          <cell r="F102">
            <v>726</v>
          </cell>
          <cell r="G102">
            <v>1211</v>
          </cell>
          <cell r="H102">
            <v>384</v>
          </cell>
          <cell r="I102">
            <v>0</v>
          </cell>
          <cell r="J102">
            <v>81938</v>
          </cell>
          <cell r="K102">
            <v>175816</v>
          </cell>
          <cell r="L102">
            <v>393744</v>
          </cell>
          <cell r="M102">
            <v>46322</v>
          </cell>
          <cell r="N102">
            <v>2</v>
          </cell>
        </row>
        <row r="103">
          <cell r="C103" t="str">
            <v>2월</v>
          </cell>
          <cell r="D103">
            <v>530296</v>
          </cell>
          <cell r="E103">
            <v>2136</v>
          </cell>
          <cell r="F103">
            <v>1198</v>
          </cell>
          <cell r="G103">
            <v>978</v>
          </cell>
          <cell r="H103">
            <v>466</v>
          </cell>
          <cell r="I103">
            <v>1</v>
          </cell>
          <cell r="J103">
            <v>68243</v>
          </cell>
          <cell r="K103">
            <v>147050</v>
          </cell>
          <cell r="L103">
            <v>269075</v>
          </cell>
          <cell r="M103">
            <v>41149</v>
          </cell>
          <cell r="N103">
            <v>1</v>
          </cell>
        </row>
        <row r="104">
          <cell r="C104" t="str">
            <v>3월</v>
          </cell>
          <cell r="D104">
            <v>687767</v>
          </cell>
          <cell r="E104">
            <v>2326</v>
          </cell>
          <cell r="F104">
            <v>778</v>
          </cell>
          <cell r="G104">
            <v>1611</v>
          </cell>
          <cell r="H104">
            <v>496</v>
          </cell>
          <cell r="I104">
            <v>0</v>
          </cell>
          <cell r="J104">
            <v>66277</v>
          </cell>
          <cell r="K104">
            <v>168303</v>
          </cell>
          <cell r="L104">
            <v>396929</v>
          </cell>
          <cell r="M104">
            <v>50727</v>
          </cell>
          <cell r="N104">
            <v>320</v>
          </cell>
        </row>
        <row r="105">
          <cell r="C105" t="str">
            <v>4월</v>
          </cell>
          <cell r="D105">
            <v>629964</v>
          </cell>
          <cell r="E105">
            <v>2037</v>
          </cell>
          <cell r="F105">
            <v>1057</v>
          </cell>
          <cell r="G105">
            <v>1796</v>
          </cell>
          <cell r="H105">
            <v>343</v>
          </cell>
          <cell r="I105">
            <v>0</v>
          </cell>
          <cell r="J105">
            <v>56653</v>
          </cell>
          <cell r="K105">
            <v>177168</v>
          </cell>
          <cell r="L105">
            <v>338633</v>
          </cell>
          <cell r="M105">
            <v>52276</v>
          </cell>
          <cell r="N105">
            <v>0</v>
          </cell>
        </row>
        <row r="106">
          <cell r="C106" t="str">
            <v>5월</v>
          </cell>
          <cell r="D106">
            <v>646220</v>
          </cell>
          <cell r="E106">
            <v>2191</v>
          </cell>
          <cell r="F106">
            <v>1441</v>
          </cell>
          <cell r="G106">
            <v>1976</v>
          </cell>
          <cell r="H106">
            <v>300</v>
          </cell>
          <cell r="I106">
            <v>0</v>
          </cell>
          <cell r="J106">
            <v>72322</v>
          </cell>
          <cell r="K106">
            <v>184046</v>
          </cell>
          <cell r="L106">
            <v>338188</v>
          </cell>
          <cell r="M106">
            <v>45751</v>
          </cell>
          <cell r="N106">
            <v>6</v>
          </cell>
        </row>
        <row r="107">
          <cell r="C107" t="str">
            <v>6월</v>
          </cell>
          <cell r="D107">
            <v>579387</v>
          </cell>
          <cell r="E107">
            <v>1753</v>
          </cell>
          <cell r="F107">
            <v>1904</v>
          </cell>
          <cell r="G107">
            <v>1435</v>
          </cell>
          <cell r="H107">
            <v>270</v>
          </cell>
          <cell r="I107">
            <v>0</v>
          </cell>
          <cell r="J107">
            <v>65119</v>
          </cell>
          <cell r="K107">
            <v>158115</v>
          </cell>
          <cell r="L107">
            <v>308715</v>
          </cell>
          <cell r="M107">
            <v>42068</v>
          </cell>
          <cell r="N107">
            <v>9</v>
          </cell>
        </row>
        <row r="108">
          <cell r="C108" t="str">
            <v>7월</v>
          </cell>
          <cell r="D108">
            <v>631140</v>
          </cell>
          <cell r="E108">
            <v>2247</v>
          </cell>
          <cell r="F108">
            <v>1211</v>
          </cell>
          <cell r="G108">
            <v>2009</v>
          </cell>
          <cell r="H108">
            <v>315</v>
          </cell>
          <cell r="I108">
            <v>0</v>
          </cell>
          <cell r="J108">
            <v>63645</v>
          </cell>
          <cell r="K108">
            <v>174871</v>
          </cell>
          <cell r="L108">
            <v>331722</v>
          </cell>
          <cell r="M108">
            <v>55114</v>
          </cell>
          <cell r="N108">
            <v>6</v>
          </cell>
        </row>
        <row r="109">
          <cell r="C109" t="str">
            <v>8월</v>
          </cell>
          <cell r="D109">
            <v>577634</v>
          </cell>
          <cell r="E109">
            <v>2121</v>
          </cell>
          <cell r="F109">
            <v>1378</v>
          </cell>
          <cell r="G109">
            <v>1824</v>
          </cell>
          <cell r="H109">
            <v>364</v>
          </cell>
          <cell r="I109">
            <v>0</v>
          </cell>
          <cell r="J109">
            <v>61977</v>
          </cell>
          <cell r="K109">
            <v>165980</v>
          </cell>
          <cell r="L109">
            <v>296853</v>
          </cell>
          <cell r="M109">
            <v>47137</v>
          </cell>
          <cell r="N109">
            <v>0</v>
          </cell>
        </row>
        <row r="110">
          <cell r="C110" t="str">
            <v>9월</v>
          </cell>
          <cell r="D110">
            <v>581048</v>
          </cell>
          <cell r="E110">
            <v>1876</v>
          </cell>
          <cell r="F110">
            <v>1191</v>
          </cell>
          <cell r="G110">
            <v>4737</v>
          </cell>
          <cell r="H110">
            <v>351</v>
          </cell>
          <cell r="I110">
            <v>0</v>
          </cell>
          <cell r="J110">
            <v>58410</v>
          </cell>
          <cell r="K110">
            <v>161930</v>
          </cell>
          <cell r="L110">
            <v>304300</v>
          </cell>
          <cell r="M110">
            <v>48253</v>
          </cell>
          <cell r="N110">
            <v>0</v>
          </cell>
        </row>
        <row r="111">
          <cell r="C111" t="str">
            <v>10월</v>
          </cell>
          <cell r="D111">
            <v>668519</v>
          </cell>
          <cell r="E111">
            <v>2094</v>
          </cell>
          <cell r="F111">
            <v>597</v>
          </cell>
          <cell r="G111">
            <v>2736</v>
          </cell>
          <cell r="H111">
            <v>408</v>
          </cell>
          <cell r="I111">
            <v>0</v>
          </cell>
          <cell r="J111">
            <v>63379</v>
          </cell>
          <cell r="K111">
            <v>184407</v>
          </cell>
          <cell r="L111">
            <v>364742</v>
          </cell>
          <cell r="M111">
            <v>50136</v>
          </cell>
          <cell r="N111">
            <v>19</v>
          </cell>
        </row>
        <row r="112">
          <cell r="C112" t="str">
            <v>11월</v>
          </cell>
          <cell r="D112">
            <v>598396</v>
          </cell>
          <cell r="E112">
            <v>2882</v>
          </cell>
          <cell r="F112">
            <v>800</v>
          </cell>
          <cell r="G112">
            <v>2959</v>
          </cell>
          <cell r="H112">
            <v>414</v>
          </cell>
          <cell r="I112">
            <v>0</v>
          </cell>
          <cell r="J112">
            <v>72912</v>
          </cell>
          <cell r="K112">
            <v>162168</v>
          </cell>
          <cell r="L112">
            <v>307185</v>
          </cell>
          <cell r="M112">
            <v>49071</v>
          </cell>
          <cell r="N112">
            <v>6</v>
          </cell>
        </row>
        <row r="113">
          <cell r="C113" t="str">
            <v>12월</v>
          </cell>
          <cell r="D113">
            <v>656841</v>
          </cell>
          <cell r="E113">
            <v>2585</v>
          </cell>
          <cell r="F113">
            <v>1075</v>
          </cell>
          <cell r="G113">
            <v>3918</v>
          </cell>
          <cell r="H113">
            <v>378</v>
          </cell>
          <cell r="I113">
            <v>0</v>
          </cell>
          <cell r="J113">
            <v>75973</v>
          </cell>
          <cell r="K113">
            <v>161511</v>
          </cell>
          <cell r="L113">
            <v>346531</v>
          </cell>
          <cell r="M113">
            <v>64864</v>
          </cell>
          <cell r="N113">
            <v>5</v>
          </cell>
        </row>
        <row r="114">
          <cell r="A114" t="str">
            <v>2020대구광역시</v>
          </cell>
          <cell r="B114">
            <v>2020</v>
          </cell>
          <cell r="C114" t="str">
            <v>대구광역시</v>
          </cell>
          <cell r="D114">
            <v>6264700</v>
          </cell>
          <cell r="E114">
            <v>31624</v>
          </cell>
          <cell r="F114">
            <v>14297</v>
          </cell>
          <cell r="G114">
            <v>38221</v>
          </cell>
          <cell r="H114">
            <v>4614</v>
          </cell>
          <cell r="I114">
            <v>52</v>
          </cell>
          <cell r="J114">
            <v>754791</v>
          </cell>
          <cell r="K114">
            <v>1571096</v>
          </cell>
          <cell r="L114">
            <v>3343662</v>
          </cell>
          <cell r="M114">
            <v>506266</v>
          </cell>
          <cell r="N114">
            <v>76</v>
          </cell>
        </row>
        <row r="115">
          <cell r="A115" t="str">
            <v>2020중구</v>
          </cell>
          <cell r="B115">
            <v>2020</v>
          </cell>
          <cell r="C115" t="str">
            <v>중구</v>
          </cell>
          <cell r="D115">
            <v>16880</v>
          </cell>
          <cell r="E115">
            <v>91</v>
          </cell>
          <cell r="F115">
            <v>0</v>
          </cell>
          <cell r="G115">
            <v>13</v>
          </cell>
          <cell r="H115">
            <v>0</v>
          </cell>
          <cell r="I115">
            <v>1</v>
          </cell>
          <cell r="J115">
            <v>1714</v>
          </cell>
          <cell r="K115">
            <v>3509</v>
          </cell>
          <cell r="L115">
            <v>3197</v>
          </cell>
          <cell r="M115">
            <v>8355</v>
          </cell>
          <cell r="N115">
            <v>0</v>
          </cell>
        </row>
        <row r="116">
          <cell r="A116" t="str">
            <v>2020동구</v>
          </cell>
          <cell r="B116">
            <v>2020</v>
          </cell>
          <cell r="C116" t="str">
            <v>동구</v>
          </cell>
          <cell r="D116">
            <v>206852</v>
          </cell>
          <cell r="E116">
            <v>1016</v>
          </cell>
          <cell r="F116">
            <v>9</v>
          </cell>
          <cell r="G116">
            <v>1999</v>
          </cell>
          <cell r="H116">
            <v>66</v>
          </cell>
          <cell r="I116">
            <v>42</v>
          </cell>
          <cell r="J116">
            <v>20301</v>
          </cell>
          <cell r="K116">
            <v>43310</v>
          </cell>
          <cell r="L116">
            <v>110024</v>
          </cell>
          <cell r="M116">
            <v>30062</v>
          </cell>
          <cell r="N116">
            <v>23</v>
          </cell>
        </row>
        <row r="117">
          <cell r="A117" t="str">
            <v>2020서구</v>
          </cell>
          <cell r="B117">
            <v>2020</v>
          </cell>
          <cell r="C117" t="str">
            <v>서구</v>
          </cell>
          <cell r="D117">
            <v>326423</v>
          </cell>
          <cell r="E117">
            <v>862</v>
          </cell>
          <cell r="F117">
            <v>2</v>
          </cell>
          <cell r="G117">
            <v>8</v>
          </cell>
          <cell r="H117">
            <v>24</v>
          </cell>
          <cell r="I117">
            <v>0</v>
          </cell>
          <cell r="J117">
            <v>8059</v>
          </cell>
          <cell r="K117">
            <v>276357</v>
          </cell>
          <cell r="L117">
            <v>25971</v>
          </cell>
          <cell r="M117">
            <v>15140</v>
          </cell>
          <cell r="N117">
            <v>0</v>
          </cell>
        </row>
        <row r="118">
          <cell r="A118" t="str">
            <v>2020남구</v>
          </cell>
          <cell r="B118">
            <v>2020</v>
          </cell>
          <cell r="C118" t="str">
            <v>남구</v>
          </cell>
          <cell r="D118">
            <v>49290</v>
          </cell>
          <cell r="E118">
            <v>64</v>
          </cell>
          <cell r="F118">
            <v>0</v>
          </cell>
          <cell r="G118">
            <v>20</v>
          </cell>
          <cell r="H118">
            <v>0</v>
          </cell>
          <cell r="I118">
            <v>0</v>
          </cell>
          <cell r="J118">
            <v>24736</v>
          </cell>
          <cell r="K118">
            <v>8833</v>
          </cell>
          <cell r="L118">
            <v>12137</v>
          </cell>
          <cell r="M118">
            <v>3494</v>
          </cell>
          <cell r="N118">
            <v>5</v>
          </cell>
        </row>
        <row r="119">
          <cell r="A119" t="str">
            <v>2020북구</v>
          </cell>
          <cell r="B119">
            <v>2020</v>
          </cell>
          <cell r="C119" t="str">
            <v>북구</v>
          </cell>
          <cell r="D119">
            <v>467504</v>
          </cell>
          <cell r="E119">
            <v>1023</v>
          </cell>
          <cell r="F119">
            <v>0</v>
          </cell>
          <cell r="G119">
            <v>516</v>
          </cell>
          <cell r="H119">
            <v>119</v>
          </cell>
          <cell r="I119">
            <v>0</v>
          </cell>
          <cell r="J119">
            <v>76261</v>
          </cell>
          <cell r="K119">
            <v>134018</v>
          </cell>
          <cell r="L119">
            <v>182113</v>
          </cell>
          <cell r="M119">
            <v>73446</v>
          </cell>
          <cell r="N119">
            <v>6</v>
          </cell>
        </row>
        <row r="120">
          <cell r="A120" t="str">
            <v>2020수성구</v>
          </cell>
          <cell r="B120">
            <v>2020</v>
          </cell>
          <cell r="C120" t="str">
            <v>수성구</v>
          </cell>
          <cell r="D120">
            <v>54498</v>
          </cell>
          <cell r="E120">
            <v>485</v>
          </cell>
          <cell r="F120">
            <v>0</v>
          </cell>
          <cell r="G120">
            <v>284</v>
          </cell>
          <cell r="H120">
            <v>79</v>
          </cell>
          <cell r="I120">
            <v>0</v>
          </cell>
          <cell r="J120">
            <v>13535</v>
          </cell>
          <cell r="K120">
            <v>6416</v>
          </cell>
          <cell r="L120">
            <v>15551</v>
          </cell>
          <cell r="M120">
            <v>18146</v>
          </cell>
          <cell r="N120">
            <v>2</v>
          </cell>
        </row>
        <row r="121">
          <cell r="A121" t="str">
            <v>2020달서구</v>
          </cell>
          <cell r="B121">
            <v>2020</v>
          </cell>
          <cell r="C121" t="str">
            <v>달서구</v>
          </cell>
          <cell r="D121">
            <v>2199393</v>
          </cell>
          <cell r="E121">
            <v>13925</v>
          </cell>
          <cell r="F121">
            <v>13853</v>
          </cell>
          <cell r="G121">
            <v>12301</v>
          </cell>
          <cell r="H121">
            <v>1496</v>
          </cell>
          <cell r="I121">
            <v>0</v>
          </cell>
          <cell r="J121">
            <v>345569</v>
          </cell>
          <cell r="K121">
            <v>429142</v>
          </cell>
          <cell r="L121">
            <v>1191509</v>
          </cell>
          <cell r="M121">
            <v>191595</v>
          </cell>
          <cell r="N121">
            <v>3</v>
          </cell>
        </row>
        <row r="122">
          <cell r="A122" t="str">
            <v>2020달성군</v>
          </cell>
          <cell r="B122">
            <v>2020</v>
          </cell>
          <cell r="C122" t="str">
            <v>달성군</v>
          </cell>
          <cell r="D122">
            <v>2943859</v>
          </cell>
          <cell r="E122">
            <v>14159</v>
          </cell>
          <cell r="F122">
            <v>432</v>
          </cell>
          <cell r="G122">
            <v>23079</v>
          </cell>
          <cell r="H122">
            <v>2831</v>
          </cell>
          <cell r="I122">
            <v>9</v>
          </cell>
          <cell r="J122">
            <v>264617</v>
          </cell>
          <cell r="K122">
            <v>669511</v>
          </cell>
          <cell r="L122">
            <v>1803158</v>
          </cell>
          <cell r="M122">
            <v>166027</v>
          </cell>
          <cell r="N122">
            <v>36</v>
          </cell>
        </row>
        <row r="123">
          <cell r="C123" t="str">
            <v>1월</v>
          </cell>
          <cell r="D123">
            <v>566354</v>
          </cell>
          <cell r="E123">
            <v>1801</v>
          </cell>
          <cell r="F123">
            <v>1491</v>
          </cell>
          <cell r="G123">
            <v>4104</v>
          </cell>
          <cell r="H123">
            <v>274</v>
          </cell>
          <cell r="I123">
            <v>0</v>
          </cell>
          <cell r="J123">
            <v>74813</v>
          </cell>
          <cell r="K123">
            <v>149788</v>
          </cell>
          <cell r="L123">
            <v>288537</v>
          </cell>
          <cell r="M123">
            <v>45531</v>
          </cell>
          <cell r="N123">
            <v>15</v>
          </cell>
        </row>
        <row r="124">
          <cell r="C124" t="str">
            <v>2월</v>
          </cell>
          <cell r="D124">
            <v>584824</v>
          </cell>
          <cell r="E124">
            <v>1917</v>
          </cell>
          <cell r="F124">
            <v>418</v>
          </cell>
          <cell r="G124">
            <v>4215</v>
          </cell>
          <cell r="H124">
            <v>445</v>
          </cell>
          <cell r="I124">
            <v>0</v>
          </cell>
          <cell r="J124">
            <v>76512</v>
          </cell>
          <cell r="K124">
            <v>169382</v>
          </cell>
          <cell r="L124">
            <v>286243</v>
          </cell>
          <cell r="M124">
            <v>45692</v>
          </cell>
          <cell r="N124">
            <v>0</v>
          </cell>
        </row>
        <row r="125">
          <cell r="C125" t="str">
            <v>3월</v>
          </cell>
          <cell r="D125">
            <v>606696</v>
          </cell>
          <cell r="E125">
            <v>2850</v>
          </cell>
          <cell r="F125">
            <v>1877</v>
          </cell>
          <cell r="G125">
            <v>2427</v>
          </cell>
          <cell r="H125">
            <v>414</v>
          </cell>
          <cell r="I125">
            <v>0</v>
          </cell>
          <cell r="J125">
            <v>76875</v>
          </cell>
          <cell r="K125">
            <v>165110</v>
          </cell>
          <cell r="L125">
            <v>309766</v>
          </cell>
          <cell r="M125">
            <v>47366</v>
          </cell>
          <cell r="N125">
            <v>10</v>
          </cell>
        </row>
        <row r="126">
          <cell r="C126" t="str">
            <v>4월</v>
          </cell>
          <cell r="D126">
            <v>402954</v>
          </cell>
          <cell r="E126">
            <v>2815</v>
          </cell>
          <cell r="F126">
            <v>1640</v>
          </cell>
          <cell r="G126">
            <v>3518</v>
          </cell>
          <cell r="H126">
            <v>81</v>
          </cell>
          <cell r="I126">
            <v>3</v>
          </cell>
          <cell r="J126">
            <v>62808</v>
          </cell>
          <cell r="K126">
            <v>103956</v>
          </cell>
          <cell r="L126">
            <v>196986</v>
          </cell>
          <cell r="M126">
            <v>31148</v>
          </cell>
          <cell r="N126">
            <v>0</v>
          </cell>
        </row>
        <row r="127">
          <cell r="C127" t="str">
            <v>5월</v>
          </cell>
          <cell r="D127">
            <v>348574</v>
          </cell>
          <cell r="E127">
            <v>2285</v>
          </cell>
          <cell r="F127">
            <v>1120</v>
          </cell>
          <cell r="G127">
            <v>2849</v>
          </cell>
          <cell r="H127">
            <v>57</v>
          </cell>
          <cell r="I127">
            <v>0</v>
          </cell>
          <cell r="J127">
            <v>32358</v>
          </cell>
          <cell r="K127">
            <v>85514</v>
          </cell>
          <cell r="L127">
            <v>194441</v>
          </cell>
          <cell r="M127">
            <v>29949</v>
          </cell>
          <cell r="N127">
            <v>0</v>
          </cell>
        </row>
        <row r="128">
          <cell r="C128" t="str">
            <v>6월</v>
          </cell>
          <cell r="D128">
            <v>432247</v>
          </cell>
          <cell r="E128">
            <v>2806</v>
          </cell>
          <cell r="F128">
            <v>1060</v>
          </cell>
          <cell r="G128">
            <v>3824</v>
          </cell>
          <cell r="H128">
            <v>123</v>
          </cell>
          <cell r="I128">
            <v>0</v>
          </cell>
          <cell r="J128">
            <v>48324</v>
          </cell>
          <cell r="K128">
            <v>105041</v>
          </cell>
          <cell r="L128">
            <v>229716</v>
          </cell>
          <cell r="M128">
            <v>41343</v>
          </cell>
          <cell r="N128">
            <v>8</v>
          </cell>
        </row>
        <row r="129">
          <cell r="C129" t="str">
            <v>7월</v>
          </cell>
          <cell r="D129">
            <v>538166</v>
          </cell>
          <cell r="E129">
            <v>2694</v>
          </cell>
          <cell r="F129">
            <v>1137</v>
          </cell>
          <cell r="G129">
            <v>3239</v>
          </cell>
          <cell r="H129">
            <v>317</v>
          </cell>
          <cell r="I129">
            <v>3</v>
          </cell>
          <cell r="J129">
            <v>62954</v>
          </cell>
          <cell r="K129">
            <v>127218</v>
          </cell>
          <cell r="L129">
            <v>299795</v>
          </cell>
          <cell r="M129">
            <v>40809</v>
          </cell>
          <cell r="N129">
            <v>0</v>
          </cell>
        </row>
        <row r="130">
          <cell r="C130" t="str">
            <v>8월</v>
          </cell>
          <cell r="D130">
            <v>438485</v>
          </cell>
          <cell r="E130">
            <v>2687</v>
          </cell>
          <cell r="F130">
            <v>1115</v>
          </cell>
          <cell r="G130">
            <v>3727</v>
          </cell>
          <cell r="H130">
            <v>403</v>
          </cell>
          <cell r="I130">
            <v>1</v>
          </cell>
          <cell r="J130">
            <v>53298</v>
          </cell>
          <cell r="K130">
            <v>100693</v>
          </cell>
          <cell r="L130">
            <v>241564</v>
          </cell>
          <cell r="M130">
            <v>34971</v>
          </cell>
          <cell r="N130">
            <v>25</v>
          </cell>
        </row>
        <row r="131">
          <cell r="C131" t="str">
            <v>9월</v>
          </cell>
          <cell r="D131">
            <v>571754</v>
          </cell>
          <cell r="E131">
            <v>2606</v>
          </cell>
          <cell r="F131">
            <v>998</v>
          </cell>
          <cell r="G131">
            <v>2400</v>
          </cell>
          <cell r="H131">
            <v>762</v>
          </cell>
          <cell r="I131">
            <v>0</v>
          </cell>
          <cell r="J131">
            <v>65302</v>
          </cell>
          <cell r="K131">
            <v>134921</v>
          </cell>
          <cell r="L131">
            <v>321227</v>
          </cell>
          <cell r="M131">
            <v>43537</v>
          </cell>
          <cell r="N131">
            <v>0</v>
          </cell>
        </row>
        <row r="132">
          <cell r="C132" t="str">
            <v>10월</v>
          </cell>
          <cell r="D132">
            <v>572723</v>
          </cell>
          <cell r="E132">
            <v>3098</v>
          </cell>
          <cell r="F132">
            <v>1081</v>
          </cell>
          <cell r="G132">
            <v>3606</v>
          </cell>
          <cell r="H132">
            <v>499</v>
          </cell>
          <cell r="I132">
            <v>3</v>
          </cell>
          <cell r="J132">
            <v>66083</v>
          </cell>
          <cell r="K132">
            <v>134291</v>
          </cell>
          <cell r="L132">
            <v>321993</v>
          </cell>
          <cell r="M132">
            <v>42071</v>
          </cell>
          <cell r="N132">
            <v>0</v>
          </cell>
        </row>
        <row r="133">
          <cell r="C133" t="str">
            <v>11월</v>
          </cell>
          <cell r="D133">
            <v>571555</v>
          </cell>
          <cell r="E133">
            <v>2855</v>
          </cell>
          <cell r="F133">
            <v>1130</v>
          </cell>
          <cell r="G133">
            <v>2258</v>
          </cell>
          <cell r="H133">
            <v>522</v>
          </cell>
          <cell r="I133">
            <v>0</v>
          </cell>
          <cell r="J133">
            <v>62642</v>
          </cell>
          <cell r="K133">
            <v>142259</v>
          </cell>
          <cell r="L133">
            <v>310488</v>
          </cell>
          <cell r="M133">
            <v>49389</v>
          </cell>
          <cell r="N133">
            <v>11</v>
          </cell>
        </row>
        <row r="134">
          <cell r="C134" t="str">
            <v>12월</v>
          </cell>
          <cell r="D134">
            <v>630369</v>
          </cell>
          <cell r="E134">
            <v>3209</v>
          </cell>
          <cell r="F134">
            <v>1228</v>
          </cell>
          <cell r="G134">
            <v>2053</v>
          </cell>
          <cell r="H134">
            <v>719</v>
          </cell>
          <cell r="I134">
            <v>42</v>
          </cell>
          <cell r="J134">
            <v>72824</v>
          </cell>
          <cell r="K134">
            <v>152922</v>
          </cell>
          <cell r="L134">
            <v>342906</v>
          </cell>
          <cell r="M134">
            <v>54460</v>
          </cell>
          <cell r="N134">
            <v>6</v>
          </cell>
        </row>
        <row r="135">
          <cell r="A135" t="str">
            <v>2021대구광역시</v>
          </cell>
          <cell r="B135">
            <v>2021</v>
          </cell>
          <cell r="C135" t="str">
            <v>대구광역시</v>
          </cell>
          <cell r="D135">
            <v>7933676</v>
          </cell>
          <cell r="E135">
            <v>41840</v>
          </cell>
          <cell r="F135">
            <v>20147</v>
          </cell>
          <cell r="G135">
            <v>26467</v>
          </cell>
          <cell r="H135">
            <v>4427</v>
          </cell>
          <cell r="I135">
            <v>5</v>
          </cell>
          <cell r="J135">
            <v>1309425</v>
          </cell>
          <cell r="K135">
            <v>1919319</v>
          </cell>
          <cell r="L135">
            <v>3997121</v>
          </cell>
          <cell r="M135">
            <v>614821</v>
          </cell>
          <cell r="N135">
            <v>104</v>
          </cell>
        </row>
        <row r="136">
          <cell r="A136" t="str">
            <v>2021중구</v>
          </cell>
          <cell r="B136">
            <v>2021</v>
          </cell>
          <cell r="C136" t="str">
            <v>중구</v>
          </cell>
          <cell r="D136">
            <v>22951</v>
          </cell>
          <cell r="E136">
            <v>93</v>
          </cell>
          <cell r="F136">
            <v>0</v>
          </cell>
          <cell r="G136">
            <v>16</v>
          </cell>
          <cell r="H136">
            <v>1</v>
          </cell>
          <cell r="I136">
            <v>1</v>
          </cell>
          <cell r="J136">
            <v>1791</v>
          </cell>
          <cell r="K136">
            <v>5184</v>
          </cell>
          <cell r="L136">
            <v>5400</v>
          </cell>
          <cell r="M136">
            <v>10464</v>
          </cell>
          <cell r="N136">
            <v>0</v>
          </cell>
        </row>
        <row r="137">
          <cell r="A137" t="str">
            <v>2021동구</v>
          </cell>
          <cell r="B137">
            <v>2021</v>
          </cell>
          <cell r="C137" t="str">
            <v>동구</v>
          </cell>
          <cell r="D137">
            <v>286694</v>
          </cell>
          <cell r="E137">
            <v>1465</v>
          </cell>
          <cell r="F137">
            <v>60</v>
          </cell>
          <cell r="G137">
            <v>3394</v>
          </cell>
          <cell r="H137">
            <v>304</v>
          </cell>
          <cell r="I137">
            <v>4</v>
          </cell>
          <cell r="J137">
            <v>17271</v>
          </cell>
          <cell r="K137">
            <v>64295</v>
          </cell>
          <cell r="L137">
            <v>159937</v>
          </cell>
          <cell r="M137">
            <v>39947</v>
          </cell>
          <cell r="N137">
            <v>17</v>
          </cell>
        </row>
        <row r="138">
          <cell r="A138" t="str">
            <v>2021서구</v>
          </cell>
          <cell r="B138">
            <v>2021</v>
          </cell>
          <cell r="C138" t="str">
            <v>서구</v>
          </cell>
          <cell r="D138">
            <v>421027</v>
          </cell>
          <cell r="E138">
            <v>460</v>
          </cell>
          <cell r="F138">
            <v>35</v>
          </cell>
          <cell r="G138">
            <v>2</v>
          </cell>
          <cell r="H138">
            <v>4</v>
          </cell>
          <cell r="I138">
            <v>0</v>
          </cell>
          <cell r="J138">
            <v>6394</v>
          </cell>
          <cell r="K138">
            <v>365145</v>
          </cell>
          <cell r="L138">
            <v>31537</v>
          </cell>
          <cell r="M138">
            <v>17451</v>
          </cell>
          <cell r="N138">
            <v>0</v>
          </cell>
        </row>
        <row r="139">
          <cell r="A139" t="str">
            <v>2021남구</v>
          </cell>
          <cell r="B139">
            <v>2021</v>
          </cell>
          <cell r="C139" t="str">
            <v>남구</v>
          </cell>
          <cell r="D139">
            <v>58522</v>
          </cell>
          <cell r="E139">
            <v>56</v>
          </cell>
          <cell r="F139">
            <v>0</v>
          </cell>
          <cell r="G139">
            <v>12</v>
          </cell>
          <cell r="H139">
            <v>0</v>
          </cell>
          <cell r="I139">
            <v>0</v>
          </cell>
          <cell r="J139">
            <v>27815</v>
          </cell>
          <cell r="K139">
            <v>21608</v>
          </cell>
          <cell r="L139">
            <v>4929</v>
          </cell>
          <cell r="M139">
            <v>4102</v>
          </cell>
          <cell r="N139">
            <v>1</v>
          </cell>
        </row>
        <row r="140">
          <cell r="A140" t="str">
            <v>2021북구</v>
          </cell>
          <cell r="B140">
            <v>2021</v>
          </cell>
          <cell r="C140" t="str">
            <v>북구</v>
          </cell>
          <cell r="D140">
            <v>542035</v>
          </cell>
          <cell r="E140">
            <v>2845</v>
          </cell>
          <cell r="F140">
            <v>1</v>
          </cell>
          <cell r="G140">
            <v>226</v>
          </cell>
          <cell r="H140">
            <v>134</v>
          </cell>
          <cell r="I140">
            <v>0</v>
          </cell>
          <cell r="J140">
            <v>95857</v>
          </cell>
          <cell r="K140">
            <v>173140</v>
          </cell>
          <cell r="L140">
            <v>195875</v>
          </cell>
          <cell r="M140">
            <v>73952</v>
          </cell>
          <cell r="N140">
            <v>6</v>
          </cell>
        </row>
        <row r="141">
          <cell r="A141" t="str">
            <v>2021수성구</v>
          </cell>
          <cell r="B141">
            <v>2021</v>
          </cell>
          <cell r="C141" t="str">
            <v>수성구</v>
          </cell>
          <cell r="D141">
            <v>56998</v>
          </cell>
          <cell r="E141">
            <v>1268</v>
          </cell>
          <cell r="F141">
            <v>0</v>
          </cell>
          <cell r="G141">
            <v>317</v>
          </cell>
          <cell r="H141">
            <v>59</v>
          </cell>
          <cell r="I141">
            <v>0</v>
          </cell>
          <cell r="J141">
            <v>10710</v>
          </cell>
          <cell r="K141">
            <v>7210</v>
          </cell>
          <cell r="L141">
            <v>16759</v>
          </cell>
          <cell r="M141">
            <v>20587</v>
          </cell>
          <cell r="N141">
            <v>40</v>
          </cell>
        </row>
        <row r="142">
          <cell r="A142" t="str">
            <v>2021달서구</v>
          </cell>
          <cell r="B142">
            <v>2021</v>
          </cell>
          <cell r="C142" t="str">
            <v>달서구</v>
          </cell>
          <cell r="D142">
            <v>2913222</v>
          </cell>
          <cell r="E142">
            <v>20482</v>
          </cell>
          <cell r="F142">
            <v>19604</v>
          </cell>
          <cell r="G142">
            <v>11235</v>
          </cell>
          <cell r="H142">
            <v>1631</v>
          </cell>
          <cell r="I142">
            <v>0</v>
          </cell>
          <cell r="J142">
            <v>842264</v>
          </cell>
          <cell r="K142">
            <v>519081</v>
          </cell>
          <cell r="L142">
            <v>1257694</v>
          </cell>
          <cell r="M142">
            <v>241211</v>
          </cell>
          <cell r="N142">
            <v>21</v>
          </cell>
        </row>
        <row r="143">
          <cell r="A143" t="str">
            <v>2021달성군</v>
          </cell>
          <cell r="B143">
            <v>2021</v>
          </cell>
          <cell r="C143" t="str">
            <v>달성군</v>
          </cell>
          <cell r="D143">
            <v>3632227</v>
          </cell>
          <cell r="E143">
            <v>15171</v>
          </cell>
          <cell r="F143">
            <v>400</v>
          </cell>
          <cell r="G143">
            <v>11265</v>
          </cell>
          <cell r="H143">
            <v>2295</v>
          </cell>
          <cell r="I143">
            <v>0</v>
          </cell>
          <cell r="J143">
            <v>307323</v>
          </cell>
          <cell r="K143">
            <v>763655</v>
          </cell>
          <cell r="L143">
            <v>2324991</v>
          </cell>
          <cell r="M143">
            <v>207108</v>
          </cell>
          <cell r="N143">
            <v>19</v>
          </cell>
        </row>
        <row r="144">
          <cell r="C144" t="str">
            <v>1월</v>
          </cell>
          <cell r="D144">
            <v>600723</v>
          </cell>
          <cell r="E144">
            <v>2647</v>
          </cell>
          <cell r="F144">
            <v>850</v>
          </cell>
          <cell r="G144">
            <v>1776</v>
          </cell>
          <cell r="H144">
            <v>431</v>
          </cell>
          <cell r="I144">
            <v>0</v>
          </cell>
          <cell r="J144">
            <v>74479</v>
          </cell>
          <cell r="K144">
            <v>141241</v>
          </cell>
          <cell r="L144">
            <v>332682</v>
          </cell>
          <cell r="M144">
            <v>46600</v>
          </cell>
          <cell r="N144">
            <v>15</v>
          </cell>
        </row>
        <row r="145">
          <cell r="C145" t="str">
            <v>2월</v>
          </cell>
          <cell r="D145">
            <v>554954</v>
          </cell>
          <cell r="E145">
            <v>2480</v>
          </cell>
          <cell r="F145">
            <v>1314</v>
          </cell>
          <cell r="G145">
            <v>2902</v>
          </cell>
          <cell r="H145">
            <v>420</v>
          </cell>
          <cell r="I145">
            <v>0</v>
          </cell>
          <cell r="J145">
            <v>74544</v>
          </cell>
          <cell r="K145">
            <v>134621</v>
          </cell>
          <cell r="L145">
            <v>297962</v>
          </cell>
          <cell r="M145">
            <v>40706</v>
          </cell>
          <cell r="N145">
            <v>4</v>
          </cell>
        </row>
        <row r="146">
          <cell r="C146" t="str">
            <v>3월</v>
          </cell>
          <cell r="D146">
            <v>701155</v>
          </cell>
          <cell r="E146">
            <v>3442</v>
          </cell>
          <cell r="F146">
            <v>1983</v>
          </cell>
          <cell r="G146">
            <v>3420</v>
          </cell>
          <cell r="H146">
            <v>571</v>
          </cell>
          <cell r="I146">
            <v>0</v>
          </cell>
          <cell r="J146">
            <v>94928</v>
          </cell>
          <cell r="K146">
            <v>163842</v>
          </cell>
          <cell r="L146">
            <v>367619</v>
          </cell>
          <cell r="M146">
            <v>65336</v>
          </cell>
          <cell r="N146">
            <v>15</v>
          </cell>
        </row>
        <row r="147">
          <cell r="C147" t="str">
            <v>4월</v>
          </cell>
          <cell r="D147">
            <v>647230</v>
          </cell>
          <cell r="E147">
            <v>3514</v>
          </cell>
          <cell r="F147">
            <v>2546</v>
          </cell>
          <cell r="G147">
            <v>2246</v>
          </cell>
          <cell r="H147">
            <v>609</v>
          </cell>
          <cell r="I147">
            <v>0</v>
          </cell>
          <cell r="J147">
            <v>78556</v>
          </cell>
          <cell r="K147">
            <v>162845</v>
          </cell>
          <cell r="L147">
            <v>350419</v>
          </cell>
          <cell r="M147">
            <v>46495</v>
          </cell>
          <cell r="N147">
            <v>0</v>
          </cell>
        </row>
        <row r="148">
          <cell r="C148" t="str">
            <v>5월</v>
          </cell>
          <cell r="D148">
            <v>636011</v>
          </cell>
          <cell r="E148">
            <v>2658</v>
          </cell>
          <cell r="F148">
            <v>2559</v>
          </cell>
          <cell r="G148">
            <v>1901</v>
          </cell>
          <cell r="H148">
            <v>344</v>
          </cell>
          <cell r="I148">
            <v>0</v>
          </cell>
          <cell r="J148">
            <v>109748</v>
          </cell>
          <cell r="K148">
            <v>162262</v>
          </cell>
          <cell r="L148">
            <v>308819</v>
          </cell>
          <cell r="M148">
            <v>47715</v>
          </cell>
          <cell r="N148">
            <v>5</v>
          </cell>
        </row>
        <row r="149">
          <cell r="C149" t="str">
            <v>6월</v>
          </cell>
          <cell r="D149">
            <v>667331</v>
          </cell>
          <cell r="E149">
            <v>3132</v>
          </cell>
          <cell r="F149">
            <v>1888</v>
          </cell>
          <cell r="G149">
            <v>1750</v>
          </cell>
          <cell r="H149">
            <v>317</v>
          </cell>
          <cell r="I149">
            <v>1</v>
          </cell>
          <cell r="J149">
            <v>106627</v>
          </cell>
          <cell r="K149">
            <v>162864</v>
          </cell>
          <cell r="L149">
            <v>341391</v>
          </cell>
          <cell r="M149">
            <v>49355</v>
          </cell>
          <cell r="N149">
            <v>6</v>
          </cell>
        </row>
        <row r="150">
          <cell r="C150" t="str">
            <v>7월</v>
          </cell>
          <cell r="D150">
            <v>701611</v>
          </cell>
          <cell r="E150">
            <v>3467</v>
          </cell>
          <cell r="F150">
            <v>2443</v>
          </cell>
          <cell r="G150">
            <v>2623</v>
          </cell>
          <cell r="H150">
            <v>136</v>
          </cell>
          <cell r="I150">
            <v>0</v>
          </cell>
          <cell r="J150">
            <v>98784</v>
          </cell>
          <cell r="K150">
            <v>167883</v>
          </cell>
          <cell r="L150">
            <v>371533</v>
          </cell>
          <cell r="M150">
            <v>54739</v>
          </cell>
          <cell r="N150">
            <v>3</v>
          </cell>
        </row>
        <row r="151">
          <cell r="C151" t="str">
            <v>8월</v>
          </cell>
          <cell r="D151">
            <v>576025</v>
          </cell>
          <cell r="E151">
            <v>4134</v>
          </cell>
          <cell r="F151">
            <v>1677</v>
          </cell>
          <cell r="G151">
            <v>1937</v>
          </cell>
          <cell r="H151">
            <v>91</v>
          </cell>
          <cell r="I151">
            <v>1</v>
          </cell>
          <cell r="J151">
            <v>101919</v>
          </cell>
          <cell r="K151">
            <v>147233</v>
          </cell>
          <cell r="L151">
            <v>271109</v>
          </cell>
          <cell r="M151">
            <v>47911</v>
          </cell>
          <cell r="N151">
            <v>14</v>
          </cell>
        </row>
        <row r="152">
          <cell r="C152" t="str">
            <v>9월</v>
          </cell>
          <cell r="D152">
            <v>632043</v>
          </cell>
          <cell r="E152">
            <v>3923</v>
          </cell>
          <cell r="F152">
            <v>1279</v>
          </cell>
          <cell r="G152">
            <v>2363</v>
          </cell>
          <cell r="H152">
            <v>210</v>
          </cell>
          <cell r="I152">
            <v>1</v>
          </cell>
          <cell r="J152">
            <v>100010</v>
          </cell>
          <cell r="K152">
            <v>142193</v>
          </cell>
          <cell r="L152">
            <v>334698</v>
          </cell>
          <cell r="M152">
            <v>47364</v>
          </cell>
          <cell r="N152">
            <v>3</v>
          </cell>
        </row>
        <row r="153">
          <cell r="C153" t="str">
            <v>10월</v>
          </cell>
          <cell r="D153">
            <v>657613</v>
          </cell>
          <cell r="E153">
            <v>3855</v>
          </cell>
          <cell r="F153">
            <v>1100</v>
          </cell>
          <cell r="G153">
            <v>2269</v>
          </cell>
          <cell r="H153">
            <v>363</v>
          </cell>
          <cell r="I153">
            <v>1</v>
          </cell>
          <cell r="J153">
            <v>130604</v>
          </cell>
          <cell r="K153">
            <v>176945</v>
          </cell>
          <cell r="L153">
            <v>290276</v>
          </cell>
          <cell r="M153">
            <v>52197</v>
          </cell>
          <cell r="N153">
            <v>4</v>
          </cell>
        </row>
        <row r="154">
          <cell r="C154" t="str">
            <v>11월</v>
          </cell>
          <cell r="D154">
            <v>746614</v>
          </cell>
          <cell r="E154">
            <v>4183</v>
          </cell>
          <cell r="F154">
            <v>1132</v>
          </cell>
          <cell r="G154">
            <v>1925</v>
          </cell>
          <cell r="H154">
            <v>437</v>
          </cell>
          <cell r="I154">
            <v>0</v>
          </cell>
          <cell r="J154">
            <v>156722</v>
          </cell>
          <cell r="K154">
            <v>171090</v>
          </cell>
          <cell r="L154">
            <v>355372</v>
          </cell>
          <cell r="M154">
            <v>55739</v>
          </cell>
          <cell r="N154">
            <v>12</v>
          </cell>
        </row>
        <row r="155">
          <cell r="C155" t="str">
            <v>12월</v>
          </cell>
          <cell r="D155">
            <v>812366</v>
          </cell>
          <cell r="E155">
            <v>4405</v>
          </cell>
          <cell r="F155">
            <v>1376</v>
          </cell>
          <cell r="G155">
            <v>1355</v>
          </cell>
          <cell r="H155">
            <v>499</v>
          </cell>
          <cell r="I155">
            <v>0</v>
          </cell>
          <cell r="J155">
            <v>182503</v>
          </cell>
          <cell r="K155">
            <v>186298</v>
          </cell>
          <cell r="L155">
            <v>375242</v>
          </cell>
          <cell r="M155">
            <v>60664</v>
          </cell>
          <cell r="N155">
            <v>23</v>
          </cell>
        </row>
      </sheetData>
      <sheetData sheetId="32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3876933</v>
          </cell>
          <cell r="E9">
            <v>240559</v>
          </cell>
          <cell r="F9">
            <v>2823</v>
          </cell>
          <cell r="G9">
            <v>148831</v>
          </cell>
          <cell r="H9">
            <v>5942</v>
          </cell>
          <cell r="I9">
            <v>1278</v>
          </cell>
          <cell r="J9">
            <v>517071</v>
          </cell>
          <cell r="K9">
            <v>1268740</v>
          </cell>
          <cell r="L9">
            <v>1219514</v>
          </cell>
          <cell r="M9">
            <v>471956</v>
          </cell>
          <cell r="N9">
            <v>219</v>
          </cell>
          <cell r="O9">
            <v>0</v>
          </cell>
          <cell r="P9">
            <v>0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158837</v>
          </cell>
          <cell r="E10">
            <v>4611</v>
          </cell>
          <cell r="F10">
            <v>203</v>
          </cell>
          <cell r="G10">
            <v>4478</v>
          </cell>
          <cell r="H10">
            <v>12</v>
          </cell>
          <cell r="I10">
            <v>4</v>
          </cell>
          <cell r="J10">
            <v>2251</v>
          </cell>
          <cell r="K10">
            <v>77781</v>
          </cell>
          <cell r="L10">
            <v>36826</v>
          </cell>
          <cell r="M10">
            <v>32672</v>
          </cell>
          <cell r="N10">
            <v>0</v>
          </cell>
          <cell r="O10">
            <v>0</v>
          </cell>
          <cell r="P10">
            <v>0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308254</v>
          </cell>
          <cell r="E11">
            <v>32826</v>
          </cell>
          <cell r="F11">
            <v>1450</v>
          </cell>
          <cell r="G11">
            <v>11895</v>
          </cell>
          <cell r="H11">
            <v>118</v>
          </cell>
          <cell r="I11">
            <v>506</v>
          </cell>
          <cell r="J11">
            <v>43290</v>
          </cell>
          <cell r="K11">
            <v>52259</v>
          </cell>
          <cell r="L11">
            <v>85793</v>
          </cell>
          <cell r="M11">
            <v>80114</v>
          </cell>
          <cell r="N11">
            <v>2</v>
          </cell>
          <cell r="O11">
            <v>0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273942</v>
          </cell>
          <cell r="E12">
            <v>24670</v>
          </cell>
          <cell r="F12">
            <v>10</v>
          </cell>
          <cell r="G12">
            <v>2607</v>
          </cell>
          <cell r="H12">
            <v>0</v>
          </cell>
          <cell r="I12">
            <v>2</v>
          </cell>
          <cell r="J12">
            <v>25382</v>
          </cell>
          <cell r="K12">
            <v>149223</v>
          </cell>
          <cell r="L12">
            <v>43712</v>
          </cell>
          <cell r="M12">
            <v>28334</v>
          </cell>
          <cell r="N12">
            <v>1</v>
          </cell>
          <cell r="O12">
            <v>0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147007</v>
          </cell>
          <cell r="E13">
            <v>5396</v>
          </cell>
          <cell r="F13">
            <v>34</v>
          </cell>
          <cell r="G13">
            <v>4529</v>
          </cell>
          <cell r="H13">
            <v>30</v>
          </cell>
          <cell r="I13">
            <v>27</v>
          </cell>
          <cell r="J13">
            <v>15634</v>
          </cell>
          <cell r="K13">
            <v>33513</v>
          </cell>
          <cell r="L13">
            <v>20675</v>
          </cell>
          <cell r="M13">
            <v>67169</v>
          </cell>
          <cell r="N13">
            <v>0</v>
          </cell>
          <cell r="O13">
            <v>0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434440</v>
          </cell>
          <cell r="E14">
            <v>78677</v>
          </cell>
          <cell r="F14">
            <v>55</v>
          </cell>
          <cell r="G14">
            <v>40379</v>
          </cell>
          <cell r="H14">
            <v>606</v>
          </cell>
          <cell r="I14">
            <v>215</v>
          </cell>
          <cell r="J14">
            <v>27414</v>
          </cell>
          <cell r="K14">
            <v>115641</v>
          </cell>
          <cell r="L14">
            <v>83053</v>
          </cell>
          <cell r="M14">
            <v>88399</v>
          </cell>
          <cell r="N14">
            <v>1</v>
          </cell>
          <cell r="O14">
            <v>0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222495</v>
          </cell>
          <cell r="E15">
            <v>29131</v>
          </cell>
          <cell r="F15">
            <v>263</v>
          </cell>
          <cell r="G15">
            <v>16627</v>
          </cell>
          <cell r="H15">
            <v>1530</v>
          </cell>
          <cell r="I15">
            <v>139</v>
          </cell>
          <cell r="J15">
            <v>18695</v>
          </cell>
          <cell r="K15">
            <v>55129</v>
          </cell>
          <cell r="L15">
            <v>59925</v>
          </cell>
          <cell r="M15">
            <v>40844</v>
          </cell>
          <cell r="N15">
            <v>212</v>
          </cell>
          <cell r="O15">
            <v>0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1203891</v>
          </cell>
          <cell r="E16">
            <v>59911</v>
          </cell>
          <cell r="F16">
            <v>535</v>
          </cell>
          <cell r="G16">
            <v>22261</v>
          </cell>
          <cell r="H16">
            <v>691</v>
          </cell>
          <cell r="I16">
            <v>38</v>
          </cell>
          <cell r="J16">
            <v>165975</v>
          </cell>
          <cell r="K16">
            <v>302861</v>
          </cell>
          <cell r="L16">
            <v>573571</v>
          </cell>
          <cell r="M16">
            <v>78047</v>
          </cell>
          <cell r="N16">
            <v>1</v>
          </cell>
          <cell r="O16">
            <v>0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1128067</v>
          </cell>
          <cell r="E17">
            <v>5336</v>
          </cell>
          <cell r="F17">
            <v>274</v>
          </cell>
          <cell r="G17">
            <v>46054</v>
          </cell>
          <cell r="H17">
            <v>2956</v>
          </cell>
          <cell r="I17">
            <v>346</v>
          </cell>
          <cell r="J17">
            <v>218430</v>
          </cell>
          <cell r="K17">
            <v>482333</v>
          </cell>
          <cell r="L17">
            <v>315960</v>
          </cell>
          <cell r="M17">
            <v>56377</v>
          </cell>
          <cell r="N17">
            <v>2</v>
          </cell>
          <cell r="O17">
            <v>0</v>
          </cell>
        </row>
        <row r="18">
          <cell r="C18" t="str">
            <v>1월</v>
          </cell>
          <cell r="D18">
            <v>284850</v>
          </cell>
          <cell r="E18">
            <v>22248</v>
          </cell>
          <cell r="F18">
            <v>71</v>
          </cell>
          <cell r="G18">
            <v>12483</v>
          </cell>
          <cell r="H18">
            <v>368</v>
          </cell>
          <cell r="I18">
            <v>112</v>
          </cell>
          <cell r="J18">
            <v>44296</v>
          </cell>
          <cell r="K18">
            <v>93186</v>
          </cell>
          <cell r="L18">
            <v>84014</v>
          </cell>
          <cell r="M18">
            <v>28070</v>
          </cell>
          <cell r="N18">
            <v>1</v>
          </cell>
          <cell r="O18">
            <v>0</v>
          </cell>
          <cell r="P18">
            <v>0</v>
          </cell>
        </row>
        <row r="19">
          <cell r="C19" t="str">
            <v>2월</v>
          </cell>
          <cell r="D19">
            <v>251728</v>
          </cell>
          <cell r="E19">
            <v>16313</v>
          </cell>
          <cell r="F19">
            <v>104</v>
          </cell>
          <cell r="G19">
            <v>9295</v>
          </cell>
          <cell r="H19">
            <v>578</v>
          </cell>
          <cell r="I19">
            <v>28</v>
          </cell>
          <cell r="J19">
            <v>34871</v>
          </cell>
          <cell r="K19">
            <v>83639</v>
          </cell>
          <cell r="L19">
            <v>79064</v>
          </cell>
          <cell r="M19">
            <v>27836</v>
          </cell>
          <cell r="N19">
            <v>0</v>
          </cell>
          <cell r="O19">
            <v>0</v>
          </cell>
        </row>
        <row r="20">
          <cell r="C20" t="str">
            <v>3월</v>
          </cell>
          <cell r="D20">
            <v>274296</v>
          </cell>
          <cell r="E20">
            <v>16355</v>
          </cell>
          <cell r="F20">
            <v>128</v>
          </cell>
          <cell r="G20">
            <v>11929</v>
          </cell>
          <cell r="H20">
            <v>375</v>
          </cell>
          <cell r="I20">
            <v>44</v>
          </cell>
          <cell r="J20">
            <v>40885</v>
          </cell>
          <cell r="K20">
            <v>94197</v>
          </cell>
          <cell r="L20">
            <v>82521</v>
          </cell>
          <cell r="M20">
            <v>27861</v>
          </cell>
          <cell r="N20">
            <v>0</v>
          </cell>
          <cell r="O20">
            <v>0</v>
          </cell>
        </row>
        <row r="21">
          <cell r="C21" t="str">
            <v>4월</v>
          </cell>
          <cell r="D21">
            <v>317201</v>
          </cell>
          <cell r="E21">
            <v>18222</v>
          </cell>
          <cell r="F21">
            <v>161</v>
          </cell>
          <cell r="G21">
            <v>12079</v>
          </cell>
          <cell r="H21">
            <v>565</v>
          </cell>
          <cell r="I21">
            <v>88</v>
          </cell>
          <cell r="J21">
            <v>51691</v>
          </cell>
          <cell r="K21">
            <v>108487</v>
          </cell>
          <cell r="L21">
            <v>91328</v>
          </cell>
          <cell r="M21">
            <v>34577</v>
          </cell>
          <cell r="N21">
            <v>2</v>
          </cell>
          <cell r="O21">
            <v>0</v>
          </cell>
        </row>
        <row r="22">
          <cell r="C22" t="str">
            <v>5월</v>
          </cell>
          <cell r="D22">
            <v>277207</v>
          </cell>
          <cell r="E22">
            <v>17641</v>
          </cell>
          <cell r="F22">
            <v>91</v>
          </cell>
          <cell r="G22">
            <v>11723</v>
          </cell>
          <cell r="H22">
            <v>381</v>
          </cell>
          <cell r="I22">
            <v>52</v>
          </cell>
          <cell r="J22">
            <v>36492</v>
          </cell>
          <cell r="K22">
            <v>96462</v>
          </cell>
          <cell r="L22">
            <v>90282</v>
          </cell>
          <cell r="M22">
            <v>24081</v>
          </cell>
          <cell r="N22">
            <v>1</v>
          </cell>
          <cell r="O22">
            <v>0</v>
          </cell>
        </row>
        <row r="23">
          <cell r="C23" t="str">
            <v>6월</v>
          </cell>
          <cell r="D23">
            <v>311028</v>
          </cell>
          <cell r="E23">
            <v>18206</v>
          </cell>
          <cell r="F23">
            <v>120</v>
          </cell>
          <cell r="G23">
            <v>11878</v>
          </cell>
          <cell r="H23">
            <v>497</v>
          </cell>
          <cell r="I23">
            <v>31</v>
          </cell>
          <cell r="J23">
            <v>45047</v>
          </cell>
          <cell r="K23">
            <v>99733</v>
          </cell>
          <cell r="L23">
            <v>106684</v>
          </cell>
          <cell r="M23">
            <v>28832</v>
          </cell>
          <cell r="N23">
            <v>0</v>
          </cell>
          <cell r="O23">
            <v>0</v>
          </cell>
        </row>
        <row r="24">
          <cell r="C24" t="str">
            <v>7월</v>
          </cell>
          <cell r="D24">
            <v>295427</v>
          </cell>
          <cell r="E24">
            <v>17437</v>
          </cell>
          <cell r="F24">
            <v>37</v>
          </cell>
          <cell r="G24">
            <v>11166</v>
          </cell>
          <cell r="H24">
            <v>292</v>
          </cell>
          <cell r="I24">
            <v>40</v>
          </cell>
          <cell r="J24">
            <v>34478</v>
          </cell>
          <cell r="K24">
            <v>97121</v>
          </cell>
          <cell r="L24">
            <v>107750</v>
          </cell>
          <cell r="M24">
            <v>27105</v>
          </cell>
          <cell r="N24">
            <v>0</v>
          </cell>
          <cell r="O24">
            <v>0</v>
          </cell>
        </row>
        <row r="25">
          <cell r="C25" t="str">
            <v>8월</v>
          </cell>
          <cell r="D25">
            <v>319436</v>
          </cell>
          <cell r="E25">
            <v>14227</v>
          </cell>
          <cell r="F25">
            <v>637</v>
          </cell>
          <cell r="G25">
            <v>10667</v>
          </cell>
          <cell r="H25">
            <v>511</v>
          </cell>
          <cell r="I25">
            <v>84</v>
          </cell>
          <cell r="J25">
            <v>41615</v>
          </cell>
          <cell r="K25">
            <v>105165</v>
          </cell>
          <cell r="L25">
            <v>106294</v>
          </cell>
          <cell r="M25">
            <v>40235</v>
          </cell>
          <cell r="N25">
            <v>0</v>
          </cell>
          <cell r="O25">
            <v>0</v>
          </cell>
        </row>
        <row r="26">
          <cell r="C26" t="str">
            <v>9월</v>
          </cell>
          <cell r="D26">
            <v>336193</v>
          </cell>
          <cell r="E26">
            <v>21676</v>
          </cell>
          <cell r="F26">
            <v>399</v>
          </cell>
          <cell r="G26">
            <v>10087</v>
          </cell>
          <cell r="H26">
            <v>558</v>
          </cell>
          <cell r="I26">
            <v>231</v>
          </cell>
          <cell r="J26">
            <v>48629</v>
          </cell>
          <cell r="K26">
            <v>104079</v>
          </cell>
          <cell r="L26">
            <v>104106</v>
          </cell>
          <cell r="M26">
            <v>46428</v>
          </cell>
          <cell r="N26">
            <v>1</v>
          </cell>
          <cell r="O26">
            <v>0</v>
          </cell>
        </row>
        <row r="27">
          <cell r="C27" t="str">
            <v>10월</v>
          </cell>
          <cell r="D27">
            <v>424851</v>
          </cell>
          <cell r="E27">
            <v>26304</v>
          </cell>
          <cell r="F27">
            <v>304</v>
          </cell>
          <cell r="G27">
            <v>17286</v>
          </cell>
          <cell r="H27">
            <v>455</v>
          </cell>
          <cell r="I27">
            <v>255</v>
          </cell>
          <cell r="J27">
            <v>55183</v>
          </cell>
          <cell r="K27">
            <v>135245</v>
          </cell>
          <cell r="L27">
            <v>122877</v>
          </cell>
          <cell r="M27">
            <v>66940</v>
          </cell>
          <cell r="N27">
            <v>2</v>
          </cell>
          <cell r="O27">
            <v>0</v>
          </cell>
        </row>
        <row r="28">
          <cell r="C28" t="str">
            <v>11월</v>
          </cell>
          <cell r="D28">
            <v>391092</v>
          </cell>
          <cell r="E28">
            <v>24442</v>
          </cell>
          <cell r="F28">
            <v>350</v>
          </cell>
          <cell r="G28">
            <v>14630</v>
          </cell>
          <cell r="H28">
            <v>799</v>
          </cell>
          <cell r="I28">
            <v>114</v>
          </cell>
          <cell r="J28">
            <v>43999</v>
          </cell>
          <cell r="K28">
            <v>128618</v>
          </cell>
          <cell r="L28">
            <v>115616</v>
          </cell>
          <cell r="M28">
            <v>62314</v>
          </cell>
          <cell r="N28">
            <v>211</v>
          </cell>
          <cell r="O28">
            <v>0</v>
          </cell>
        </row>
        <row r="29">
          <cell r="C29" t="str">
            <v>12월</v>
          </cell>
          <cell r="D29">
            <v>393624</v>
          </cell>
          <cell r="E29">
            <v>27487</v>
          </cell>
          <cell r="F29">
            <v>421</v>
          </cell>
          <cell r="G29">
            <v>15608</v>
          </cell>
          <cell r="H29">
            <v>563</v>
          </cell>
          <cell r="I29">
            <v>198</v>
          </cell>
          <cell r="J29">
            <v>39883</v>
          </cell>
          <cell r="K29">
            <v>122809</v>
          </cell>
          <cell r="L29">
            <v>128977</v>
          </cell>
          <cell r="M29">
            <v>57678</v>
          </cell>
          <cell r="N29">
            <v>0</v>
          </cell>
          <cell r="O29">
            <v>0</v>
          </cell>
        </row>
        <row r="30">
          <cell r="A30" t="str">
            <v>2016대구광역시</v>
          </cell>
          <cell r="B30">
            <v>2016</v>
          </cell>
          <cell r="C30" t="str">
            <v>대구광역시</v>
          </cell>
          <cell r="D30">
            <v>4358712</v>
          </cell>
          <cell r="E30">
            <v>256258</v>
          </cell>
          <cell r="F30">
            <v>2835</v>
          </cell>
          <cell r="G30">
            <v>139519</v>
          </cell>
          <cell r="H30">
            <v>5847</v>
          </cell>
          <cell r="I30">
            <v>1372</v>
          </cell>
          <cell r="J30">
            <v>592379</v>
          </cell>
          <cell r="K30">
            <v>1383825</v>
          </cell>
          <cell r="L30">
            <v>1401758</v>
          </cell>
          <cell r="M30">
            <v>572414</v>
          </cell>
          <cell r="N30">
            <v>2506</v>
          </cell>
          <cell r="O30">
            <v>0</v>
          </cell>
          <cell r="P30">
            <v>0</v>
          </cell>
        </row>
        <row r="31">
          <cell r="A31" t="str">
            <v>2016중구</v>
          </cell>
          <cell r="B31">
            <v>2016</v>
          </cell>
          <cell r="C31" t="str">
            <v>중구</v>
          </cell>
          <cell r="D31">
            <v>168597</v>
          </cell>
          <cell r="E31">
            <v>5387</v>
          </cell>
          <cell r="F31">
            <v>152</v>
          </cell>
          <cell r="G31">
            <v>2621</v>
          </cell>
          <cell r="H31">
            <v>21</v>
          </cell>
          <cell r="I31">
            <v>5</v>
          </cell>
          <cell r="J31">
            <v>3991</v>
          </cell>
          <cell r="K31">
            <v>74827</v>
          </cell>
          <cell r="L31">
            <v>46515</v>
          </cell>
          <cell r="M31">
            <v>34932</v>
          </cell>
          <cell r="N31">
            <v>146</v>
          </cell>
          <cell r="O31">
            <v>0</v>
          </cell>
          <cell r="P31">
            <v>0</v>
          </cell>
        </row>
        <row r="32">
          <cell r="A32" t="str">
            <v>2016동구</v>
          </cell>
          <cell r="B32">
            <v>2016</v>
          </cell>
          <cell r="C32" t="str">
            <v>동구</v>
          </cell>
          <cell r="D32">
            <v>421985</v>
          </cell>
          <cell r="E32">
            <v>41608</v>
          </cell>
          <cell r="F32">
            <v>1587</v>
          </cell>
          <cell r="G32">
            <v>13749</v>
          </cell>
          <cell r="H32">
            <v>72</v>
          </cell>
          <cell r="I32">
            <v>538</v>
          </cell>
          <cell r="J32">
            <v>54442</v>
          </cell>
          <cell r="K32">
            <v>78202</v>
          </cell>
          <cell r="L32">
            <v>129303</v>
          </cell>
          <cell r="M32">
            <v>102483</v>
          </cell>
          <cell r="N32">
            <v>0</v>
          </cell>
          <cell r="O32">
            <v>0</v>
          </cell>
        </row>
        <row r="33">
          <cell r="A33" t="str">
            <v>2016서구</v>
          </cell>
          <cell r="B33">
            <v>2016</v>
          </cell>
          <cell r="C33" t="str">
            <v>서구</v>
          </cell>
          <cell r="D33">
            <v>236074</v>
          </cell>
          <cell r="E33">
            <v>15939</v>
          </cell>
          <cell r="F33">
            <v>23</v>
          </cell>
          <cell r="G33">
            <v>3809</v>
          </cell>
          <cell r="H33">
            <v>3</v>
          </cell>
          <cell r="I33">
            <v>3</v>
          </cell>
          <cell r="J33">
            <v>20787</v>
          </cell>
          <cell r="K33">
            <v>129042</v>
          </cell>
          <cell r="L33">
            <v>39471</v>
          </cell>
          <cell r="M33">
            <v>26994</v>
          </cell>
          <cell r="N33">
            <v>3</v>
          </cell>
          <cell r="O33">
            <v>0</v>
          </cell>
        </row>
        <row r="34">
          <cell r="A34" t="str">
            <v>2016남구</v>
          </cell>
          <cell r="B34">
            <v>2016</v>
          </cell>
          <cell r="C34" t="str">
            <v>남구</v>
          </cell>
          <cell r="D34">
            <v>293644</v>
          </cell>
          <cell r="E34">
            <v>11112</v>
          </cell>
          <cell r="F34">
            <v>112</v>
          </cell>
          <cell r="G34">
            <v>1255</v>
          </cell>
          <cell r="H34">
            <v>40</v>
          </cell>
          <cell r="I34">
            <v>35</v>
          </cell>
          <cell r="J34">
            <v>35179</v>
          </cell>
          <cell r="K34">
            <v>74374</v>
          </cell>
          <cell r="L34">
            <v>63474</v>
          </cell>
          <cell r="M34">
            <v>108062</v>
          </cell>
          <cell r="N34">
            <v>0</v>
          </cell>
          <cell r="O34">
            <v>0</v>
          </cell>
        </row>
        <row r="35">
          <cell r="A35" t="str">
            <v>2016북구</v>
          </cell>
          <cell r="B35">
            <v>2016</v>
          </cell>
          <cell r="C35" t="str">
            <v>북구</v>
          </cell>
          <cell r="D35">
            <v>459707</v>
          </cell>
          <cell r="E35">
            <v>87805</v>
          </cell>
          <cell r="F35">
            <v>130</v>
          </cell>
          <cell r="G35">
            <v>37675</v>
          </cell>
          <cell r="H35">
            <v>373</v>
          </cell>
          <cell r="I35">
            <v>237</v>
          </cell>
          <cell r="J35">
            <v>29488</v>
          </cell>
          <cell r="K35">
            <v>121359</v>
          </cell>
          <cell r="L35">
            <v>86148</v>
          </cell>
          <cell r="M35">
            <v>96488</v>
          </cell>
          <cell r="N35">
            <v>2</v>
          </cell>
          <cell r="O35">
            <v>0</v>
          </cell>
        </row>
        <row r="36">
          <cell r="A36" t="str">
            <v>2016수성구</v>
          </cell>
          <cell r="B36">
            <v>2016</v>
          </cell>
          <cell r="C36" t="str">
            <v>수성구</v>
          </cell>
          <cell r="D36">
            <v>318996</v>
          </cell>
          <cell r="E36">
            <v>27365</v>
          </cell>
          <cell r="F36">
            <v>162</v>
          </cell>
          <cell r="G36">
            <v>17257</v>
          </cell>
          <cell r="H36">
            <v>1283</v>
          </cell>
          <cell r="I36">
            <v>195</v>
          </cell>
          <cell r="J36">
            <v>27190</v>
          </cell>
          <cell r="K36">
            <v>78172</v>
          </cell>
          <cell r="L36">
            <v>110930</v>
          </cell>
          <cell r="M36">
            <v>54091</v>
          </cell>
          <cell r="N36">
            <v>2352</v>
          </cell>
          <cell r="O36">
            <v>0</v>
          </cell>
        </row>
        <row r="37">
          <cell r="A37" t="str">
            <v>2016달서구</v>
          </cell>
          <cell r="B37">
            <v>2016</v>
          </cell>
          <cell r="C37" t="str">
            <v>달서구</v>
          </cell>
          <cell r="D37">
            <v>1233966</v>
          </cell>
          <cell r="E37">
            <v>60871</v>
          </cell>
          <cell r="F37">
            <v>57</v>
          </cell>
          <cell r="G37">
            <v>19196</v>
          </cell>
          <cell r="H37">
            <v>1248</v>
          </cell>
          <cell r="I37">
            <v>35</v>
          </cell>
          <cell r="J37">
            <v>227799</v>
          </cell>
          <cell r="K37">
            <v>295334</v>
          </cell>
          <cell r="L37">
            <v>542852</v>
          </cell>
          <cell r="M37">
            <v>86573</v>
          </cell>
          <cell r="N37">
            <v>2</v>
          </cell>
          <cell r="O37">
            <v>0</v>
          </cell>
        </row>
        <row r="38">
          <cell r="A38" t="str">
            <v>2016달성군</v>
          </cell>
          <cell r="B38">
            <v>2016</v>
          </cell>
          <cell r="C38" t="str">
            <v>달성군</v>
          </cell>
          <cell r="D38">
            <v>1225743</v>
          </cell>
          <cell r="E38">
            <v>6170</v>
          </cell>
          <cell r="F38">
            <v>613</v>
          </cell>
          <cell r="G38">
            <v>43957</v>
          </cell>
          <cell r="H38">
            <v>2807</v>
          </cell>
          <cell r="I38">
            <v>324</v>
          </cell>
          <cell r="J38">
            <v>193503</v>
          </cell>
          <cell r="K38">
            <v>532515</v>
          </cell>
          <cell r="L38">
            <v>383065</v>
          </cell>
          <cell r="M38">
            <v>62790</v>
          </cell>
          <cell r="N38">
            <v>0</v>
          </cell>
          <cell r="O38">
            <v>0</v>
          </cell>
        </row>
        <row r="39">
          <cell r="C39" t="str">
            <v>1월</v>
          </cell>
          <cell r="D39">
            <v>337607</v>
          </cell>
          <cell r="E39">
            <v>23570</v>
          </cell>
          <cell r="F39">
            <v>284</v>
          </cell>
          <cell r="G39">
            <v>13393</v>
          </cell>
          <cell r="H39">
            <v>517</v>
          </cell>
          <cell r="I39">
            <v>147</v>
          </cell>
          <cell r="J39">
            <v>40891</v>
          </cell>
          <cell r="K39">
            <v>114567</v>
          </cell>
          <cell r="L39">
            <v>94610</v>
          </cell>
          <cell r="M39">
            <v>49629</v>
          </cell>
          <cell r="N39">
            <v>0</v>
          </cell>
          <cell r="O39">
            <v>0</v>
          </cell>
          <cell r="P39">
            <v>0</v>
          </cell>
        </row>
        <row r="40">
          <cell r="C40" t="str">
            <v>2월</v>
          </cell>
          <cell r="D40">
            <v>321419</v>
          </cell>
          <cell r="E40">
            <v>18935</v>
          </cell>
          <cell r="F40">
            <v>292</v>
          </cell>
          <cell r="G40">
            <v>11224</v>
          </cell>
          <cell r="H40">
            <v>584</v>
          </cell>
          <cell r="I40">
            <v>217</v>
          </cell>
          <cell r="J40">
            <v>47629</v>
          </cell>
          <cell r="K40">
            <v>106290</v>
          </cell>
          <cell r="L40">
            <v>93277</v>
          </cell>
          <cell r="M40">
            <v>42751</v>
          </cell>
          <cell r="N40">
            <v>219</v>
          </cell>
          <cell r="O40">
            <v>0</v>
          </cell>
        </row>
        <row r="41">
          <cell r="C41" t="str">
            <v>3월</v>
          </cell>
          <cell r="D41">
            <v>393362</v>
          </cell>
          <cell r="E41">
            <v>23439</v>
          </cell>
          <cell r="F41">
            <v>323</v>
          </cell>
          <cell r="G41">
            <v>13641</v>
          </cell>
          <cell r="H41">
            <v>469</v>
          </cell>
          <cell r="I41">
            <v>123</v>
          </cell>
          <cell r="J41">
            <v>66159</v>
          </cell>
          <cell r="K41">
            <v>124759</v>
          </cell>
          <cell r="L41">
            <v>112835</v>
          </cell>
          <cell r="M41">
            <v>51612</v>
          </cell>
          <cell r="N41">
            <v>2</v>
          </cell>
          <cell r="O41">
            <v>0</v>
          </cell>
        </row>
        <row r="42">
          <cell r="C42" t="str">
            <v>4월</v>
          </cell>
          <cell r="D42">
            <v>365028</v>
          </cell>
          <cell r="E42">
            <v>19177</v>
          </cell>
          <cell r="F42">
            <v>333</v>
          </cell>
          <cell r="G42">
            <v>10375</v>
          </cell>
          <cell r="H42">
            <v>606</v>
          </cell>
          <cell r="I42">
            <v>208</v>
          </cell>
          <cell r="J42">
            <v>43845</v>
          </cell>
          <cell r="K42">
            <v>120570</v>
          </cell>
          <cell r="L42">
            <v>115652</v>
          </cell>
          <cell r="M42">
            <v>54027</v>
          </cell>
          <cell r="N42">
            <v>234</v>
          </cell>
          <cell r="O42">
            <v>0</v>
          </cell>
        </row>
        <row r="43">
          <cell r="C43" t="str">
            <v>5월</v>
          </cell>
          <cell r="D43">
            <v>361365</v>
          </cell>
          <cell r="E43">
            <v>19617</v>
          </cell>
          <cell r="F43">
            <v>212</v>
          </cell>
          <cell r="G43">
            <v>12614</v>
          </cell>
          <cell r="H43">
            <v>277</v>
          </cell>
          <cell r="I43">
            <v>154</v>
          </cell>
          <cell r="J43">
            <v>45092</v>
          </cell>
          <cell r="K43">
            <v>116696</v>
          </cell>
          <cell r="L43">
            <v>115705</v>
          </cell>
          <cell r="M43">
            <v>50771</v>
          </cell>
          <cell r="N43">
            <v>228</v>
          </cell>
          <cell r="O43">
            <v>0</v>
          </cell>
        </row>
        <row r="44">
          <cell r="C44" t="str">
            <v>6월</v>
          </cell>
          <cell r="D44">
            <v>373643</v>
          </cell>
          <cell r="E44">
            <v>18780</v>
          </cell>
          <cell r="F44">
            <v>252</v>
          </cell>
          <cell r="G44">
            <v>12406</v>
          </cell>
          <cell r="H44">
            <v>473</v>
          </cell>
          <cell r="I44">
            <v>52</v>
          </cell>
          <cell r="J44">
            <v>49211</v>
          </cell>
          <cell r="K44">
            <v>125339</v>
          </cell>
          <cell r="L44">
            <v>122530</v>
          </cell>
          <cell r="M44">
            <v>44601</v>
          </cell>
          <cell r="N44">
            <v>0</v>
          </cell>
          <cell r="O44">
            <v>0</v>
          </cell>
        </row>
        <row r="45">
          <cell r="C45" t="str">
            <v>7월</v>
          </cell>
          <cell r="D45">
            <v>385207</v>
          </cell>
          <cell r="E45">
            <v>18964</v>
          </cell>
          <cell r="F45">
            <v>202</v>
          </cell>
          <cell r="G45">
            <v>11348</v>
          </cell>
          <cell r="H45">
            <v>532</v>
          </cell>
          <cell r="I45">
            <v>34</v>
          </cell>
          <cell r="J45">
            <v>47965</v>
          </cell>
          <cell r="K45">
            <v>108554</v>
          </cell>
          <cell r="L45">
            <v>155040</v>
          </cell>
          <cell r="M45">
            <v>42102</v>
          </cell>
          <cell r="N45">
            <v>467</v>
          </cell>
          <cell r="O45">
            <v>0</v>
          </cell>
        </row>
        <row r="46">
          <cell r="C46" t="str">
            <v>8월</v>
          </cell>
          <cell r="D46">
            <v>399359</v>
          </cell>
          <cell r="E46">
            <v>20903</v>
          </cell>
          <cell r="F46">
            <v>217</v>
          </cell>
          <cell r="G46">
            <v>11287</v>
          </cell>
          <cell r="H46">
            <v>362</v>
          </cell>
          <cell r="I46">
            <v>137</v>
          </cell>
          <cell r="J46">
            <v>50379</v>
          </cell>
          <cell r="K46">
            <v>118104</v>
          </cell>
          <cell r="L46">
            <v>153188</v>
          </cell>
          <cell r="M46">
            <v>44781</v>
          </cell>
          <cell r="N46">
            <v>1</v>
          </cell>
          <cell r="O46">
            <v>0</v>
          </cell>
        </row>
        <row r="47">
          <cell r="C47" t="str">
            <v>9월</v>
          </cell>
          <cell r="D47">
            <v>348050</v>
          </cell>
          <cell r="E47">
            <v>20330</v>
          </cell>
          <cell r="F47">
            <v>172</v>
          </cell>
          <cell r="G47">
            <v>9725</v>
          </cell>
          <cell r="H47">
            <v>529</v>
          </cell>
          <cell r="I47">
            <v>95</v>
          </cell>
          <cell r="J47">
            <v>47807</v>
          </cell>
          <cell r="K47">
            <v>115500</v>
          </cell>
          <cell r="L47">
            <v>104357</v>
          </cell>
          <cell r="M47">
            <v>49168</v>
          </cell>
          <cell r="N47">
            <v>365</v>
          </cell>
          <cell r="O47">
            <v>0</v>
          </cell>
        </row>
        <row r="48">
          <cell r="C48" t="str">
            <v>10월</v>
          </cell>
          <cell r="D48">
            <v>339923</v>
          </cell>
          <cell r="E48">
            <v>23514</v>
          </cell>
          <cell r="F48">
            <v>182</v>
          </cell>
          <cell r="G48">
            <v>11085</v>
          </cell>
          <cell r="H48">
            <v>438</v>
          </cell>
          <cell r="I48">
            <v>59</v>
          </cell>
          <cell r="J48">
            <v>51445</v>
          </cell>
          <cell r="K48">
            <v>109264</v>
          </cell>
          <cell r="L48">
            <v>98584</v>
          </cell>
          <cell r="M48">
            <v>44891</v>
          </cell>
          <cell r="N48">
            <v>461</v>
          </cell>
          <cell r="O48">
            <v>0</v>
          </cell>
        </row>
        <row r="49">
          <cell r="C49" t="str">
            <v>11월</v>
          </cell>
          <cell r="D49">
            <v>377001</v>
          </cell>
          <cell r="E49">
            <v>26803</v>
          </cell>
          <cell r="F49">
            <v>173</v>
          </cell>
          <cell r="G49">
            <v>11314</v>
          </cell>
          <cell r="H49">
            <v>470</v>
          </cell>
          <cell r="I49">
            <v>117</v>
          </cell>
          <cell r="J49">
            <v>50929</v>
          </cell>
          <cell r="K49">
            <v>116712</v>
          </cell>
          <cell r="L49">
            <v>118301</v>
          </cell>
          <cell r="M49">
            <v>51933</v>
          </cell>
          <cell r="N49">
            <v>249</v>
          </cell>
          <cell r="O49">
            <v>0</v>
          </cell>
        </row>
        <row r="50">
          <cell r="C50" t="str">
            <v>12월</v>
          </cell>
          <cell r="D50">
            <v>356750</v>
          </cell>
          <cell r="E50">
            <v>22227</v>
          </cell>
          <cell r="F50">
            <v>192</v>
          </cell>
          <cell r="G50">
            <v>11106</v>
          </cell>
          <cell r="H50">
            <v>592</v>
          </cell>
          <cell r="I50">
            <v>29</v>
          </cell>
          <cell r="J50">
            <v>51027</v>
          </cell>
          <cell r="K50">
            <v>107469</v>
          </cell>
          <cell r="L50">
            <v>117679</v>
          </cell>
          <cell r="M50">
            <v>46148</v>
          </cell>
          <cell r="N50">
            <v>280</v>
          </cell>
          <cell r="O50">
            <v>0</v>
          </cell>
        </row>
        <row r="51">
          <cell r="A51" t="str">
            <v>2017대구광역시</v>
          </cell>
          <cell r="B51">
            <v>2017</v>
          </cell>
          <cell r="C51" t="str">
            <v>대구광역시</v>
          </cell>
          <cell r="D51">
            <v>4438629</v>
          </cell>
          <cell r="E51">
            <v>244285</v>
          </cell>
          <cell r="F51">
            <v>2232</v>
          </cell>
          <cell r="G51">
            <v>155054</v>
          </cell>
          <cell r="H51">
            <v>5567</v>
          </cell>
          <cell r="I51">
            <v>839</v>
          </cell>
          <cell r="J51">
            <v>711714</v>
          </cell>
          <cell r="K51">
            <v>1395696</v>
          </cell>
          <cell r="L51">
            <v>1370622</v>
          </cell>
          <cell r="M51">
            <v>551305</v>
          </cell>
          <cell r="N51">
            <v>1159</v>
          </cell>
          <cell r="O51">
            <v>0</v>
          </cell>
          <cell r="P51">
            <v>0</v>
          </cell>
        </row>
        <row r="52">
          <cell r="A52" t="str">
            <v>2017중구</v>
          </cell>
          <cell r="B52">
            <v>2017</v>
          </cell>
          <cell r="C52" t="str">
            <v>중구</v>
          </cell>
          <cell r="D52">
            <v>171654</v>
          </cell>
          <cell r="E52">
            <v>5791</v>
          </cell>
          <cell r="F52">
            <v>219</v>
          </cell>
          <cell r="G52">
            <v>2426</v>
          </cell>
          <cell r="H52">
            <v>16</v>
          </cell>
          <cell r="I52">
            <v>4</v>
          </cell>
          <cell r="J52">
            <v>2126</v>
          </cell>
          <cell r="K52">
            <v>81236</v>
          </cell>
          <cell r="L52">
            <v>42895</v>
          </cell>
          <cell r="M52">
            <v>36697</v>
          </cell>
          <cell r="N52">
            <v>244</v>
          </cell>
          <cell r="O52">
            <v>0</v>
          </cell>
          <cell r="P52">
            <v>0</v>
          </cell>
        </row>
        <row r="53">
          <cell r="A53" t="str">
            <v>2017동구</v>
          </cell>
          <cell r="B53">
            <v>2017</v>
          </cell>
          <cell r="C53" t="str">
            <v>동구</v>
          </cell>
          <cell r="D53">
            <v>347379</v>
          </cell>
          <cell r="E53">
            <v>28905</v>
          </cell>
          <cell r="F53">
            <v>791</v>
          </cell>
          <cell r="G53">
            <v>11264</v>
          </cell>
          <cell r="H53">
            <v>101</v>
          </cell>
          <cell r="I53">
            <v>131</v>
          </cell>
          <cell r="J53">
            <v>52511</v>
          </cell>
          <cell r="K53">
            <v>75066</v>
          </cell>
          <cell r="L53">
            <v>111027</v>
          </cell>
          <cell r="M53">
            <v>67577</v>
          </cell>
          <cell r="N53">
            <v>6</v>
          </cell>
          <cell r="O53">
            <v>0</v>
          </cell>
        </row>
        <row r="54">
          <cell r="A54" t="str">
            <v>2017서구</v>
          </cell>
          <cell r="B54">
            <v>2017</v>
          </cell>
          <cell r="C54" t="str">
            <v>서구</v>
          </cell>
          <cell r="D54">
            <v>251123</v>
          </cell>
          <cell r="E54">
            <v>21174</v>
          </cell>
          <cell r="F54">
            <v>14</v>
          </cell>
          <cell r="G54">
            <v>3745</v>
          </cell>
          <cell r="H54">
            <v>135</v>
          </cell>
          <cell r="I54">
            <v>3</v>
          </cell>
          <cell r="J54">
            <v>20116</v>
          </cell>
          <cell r="K54">
            <v>126783</v>
          </cell>
          <cell r="L54">
            <v>43866</v>
          </cell>
          <cell r="M54">
            <v>35288</v>
          </cell>
          <cell r="N54">
            <v>1</v>
          </cell>
          <cell r="O54">
            <v>0</v>
          </cell>
        </row>
        <row r="55">
          <cell r="A55" t="str">
            <v>2017남구</v>
          </cell>
          <cell r="B55">
            <v>2017</v>
          </cell>
          <cell r="C55" t="str">
            <v>남구</v>
          </cell>
          <cell r="D55">
            <v>302795</v>
          </cell>
          <cell r="E55">
            <v>3277</v>
          </cell>
          <cell r="F55">
            <v>143</v>
          </cell>
          <cell r="G55">
            <v>877</v>
          </cell>
          <cell r="H55">
            <v>44</v>
          </cell>
          <cell r="I55">
            <v>9</v>
          </cell>
          <cell r="J55">
            <v>38272</v>
          </cell>
          <cell r="K55">
            <v>70657</v>
          </cell>
          <cell r="L55">
            <v>80408</v>
          </cell>
          <cell r="M55">
            <v>108952</v>
          </cell>
          <cell r="N55">
            <v>0</v>
          </cell>
          <cell r="O55">
            <v>0</v>
          </cell>
        </row>
        <row r="56">
          <cell r="A56" t="str">
            <v>2017북구</v>
          </cell>
          <cell r="B56">
            <v>2017</v>
          </cell>
          <cell r="C56" t="str">
            <v>북구</v>
          </cell>
          <cell r="D56">
            <v>431562</v>
          </cell>
          <cell r="E56">
            <v>82621</v>
          </cell>
          <cell r="F56">
            <v>312</v>
          </cell>
          <cell r="G56">
            <v>45918</v>
          </cell>
          <cell r="H56">
            <v>50</v>
          </cell>
          <cell r="I56">
            <v>155</v>
          </cell>
          <cell r="J56">
            <v>23180</v>
          </cell>
          <cell r="K56">
            <v>105758</v>
          </cell>
          <cell r="L56">
            <v>81722</v>
          </cell>
          <cell r="M56">
            <v>91845</v>
          </cell>
          <cell r="N56">
            <v>2</v>
          </cell>
          <cell r="O56">
            <v>0</v>
          </cell>
        </row>
        <row r="57">
          <cell r="A57" t="str">
            <v>2017수성구</v>
          </cell>
          <cell r="B57">
            <v>2017</v>
          </cell>
          <cell r="C57" t="str">
            <v>수성구</v>
          </cell>
          <cell r="D57">
            <v>265171</v>
          </cell>
          <cell r="E57">
            <v>22973</v>
          </cell>
          <cell r="F57">
            <v>203</v>
          </cell>
          <cell r="G57">
            <v>17009</v>
          </cell>
          <cell r="H57">
            <v>1809</v>
          </cell>
          <cell r="I57">
            <v>77</v>
          </cell>
          <cell r="J57">
            <v>24033</v>
          </cell>
          <cell r="K57">
            <v>77608</v>
          </cell>
          <cell r="L57">
            <v>67322</v>
          </cell>
          <cell r="M57">
            <v>53246</v>
          </cell>
          <cell r="N57">
            <v>891</v>
          </cell>
          <cell r="O57">
            <v>0</v>
          </cell>
        </row>
        <row r="58">
          <cell r="A58" t="str">
            <v>2017달서구</v>
          </cell>
          <cell r="B58">
            <v>2017</v>
          </cell>
          <cell r="C58" t="str">
            <v>달서구</v>
          </cell>
          <cell r="D58">
            <v>1424632</v>
          </cell>
          <cell r="E58">
            <v>71921</v>
          </cell>
          <cell r="F58">
            <v>69</v>
          </cell>
          <cell r="G58">
            <v>22676</v>
          </cell>
          <cell r="H58">
            <v>1078</v>
          </cell>
          <cell r="I58">
            <v>33</v>
          </cell>
          <cell r="J58">
            <v>329473</v>
          </cell>
          <cell r="K58">
            <v>317894</v>
          </cell>
          <cell r="L58">
            <v>583504</v>
          </cell>
          <cell r="M58">
            <v>97985</v>
          </cell>
          <cell r="N58">
            <v>0</v>
          </cell>
          <cell r="O58">
            <v>0</v>
          </cell>
        </row>
        <row r="59">
          <cell r="A59" t="str">
            <v>2017달성군</v>
          </cell>
          <cell r="B59">
            <v>2017</v>
          </cell>
          <cell r="C59" t="str">
            <v>달성군</v>
          </cell>
          <cell r="D59">
            <v>1244312</v>
          </cell>
          <cell r="E59">
            <v>7624</v>
          </cell>
          <cell r="F59">
            <v>481</v>
          </cell>
          <cell r="G59">
            <v>51139</v>
          </cell>
          <cell r="H59">
            <v>2336</v>
          </cell>
          <cell r="I59">
            <v>427</v>
          </cell>
          <cell r="J59">
            <v>222003</v>
          </cell>
          <cell r="K59">
            <v>540696</v>
          </cell>
          <cell r="L59">
            <v>359877</v>
          </cell>
          <cell r="M59">
            <v>59715</v>
          </cell>
          <cell r="N59">
            <v>15</v>
          </cell>
          <cell r="O59">
            <v>0</v>
          </cell>
        </row>
        <row r="60">
          <cell r="C60" t="str">
            <v>1월</v>
          </cell>
          <cell r="D60">
            <v>334746</v>
          </cell>
          <cell r="E60">
            <v>18169</v>
          </cell>
          <cell r="F60">
            <v>138</v>
          </cell>
          <cell r="G60">
            <v>11554</v>
          </cell>
          <cell r="H60">
            <v>389</v>
          </cell>
          <cell r="I60">
            <v>51</v>
          </cell>
          <cell r="J60">
            <v>52423</v>
          </cell>
          <cell r="K60">
            <v>108719</v>
          </cell>
          <cell r="L60">
            <v>99629</v>
          </cell>
          <cell r="M60">
            <v>43313</v>
          </cell>
          <cell r="N60">
            <v>0</v>
          </cell>
          <cell r="O60">
            <v>0</v>
          </cell>
          <cell r="P60">
            <v>0</v>
          </cell>
        </row>
        <row r="61">
          <cell r="C61" t="str">
            <v>2월</v>
          </cell>
          <cell r="D61">
            <v>310809</v>
          </cell>
          <cell r="E61">
            <v>20404</v>
          </cell>
          <cell r="F61">
            <v>222</v>
          </cell>
          <cell r="G61">
            <v>11035</v>
          </cell>
          <cell r="H61">
            <v>313</v>
          </cell>
          <cell r="I61">
            <v>61</v>
          </cell>
          <cell r="J61">
            <v>47288</v>
          </cell>
          <cell r="K61">
            <v>103489</v>
          </cell>
          <cell r="L61">
            <v>94097</v>
          </cell>
          <cell r="M61">
            <v>33769</v>
          </cell>
          <cell r="N61">
            <v>219</v>
          </cell>
          <cell r="O61">
            <v>0</v>
          </cell>
        </row>
        <row r="62">
          <cell r="C62" t="str">
            <v>3월</v>
          </cell>
          <cell r="D62">
            <v>382712</v>
          </cell>
          <cell r="E62">
            <v>23497</v>
          </cell>
          <cell r="F62">
            <v>241</v>
          </cell>
          <cell r="G62">
            <v>13016</v>
          </cell>
          <cell r="H62">
            <v>452</v>
          </cell>
          <cell r="I62">
            <v>69</v>
          </cell>
          <cell r="J62">
            <v>53899</v>
          </cell>
          <cell r="K62">
            <v>134295</v>
          </cell>
          <cell r="L62">
            <v>112026</v>
          </cell>
          <cell r="M62">
            <v>45046</v>
          </cell>
          <cell r="N62">
            <v>2</v>
          </cell>
          <cell r="O62">
            <v>0</v>
          </cell>
        </row>
        <row r="63">
          <cell r="C63" t="str">
            <v>4월</v>
          </cell>
          <cell r="D63">
            <v>379962</v>
          </cell>
          <cell r="E63">
            <v>21038</v>
          </cell>
          <cell r="F63">
            <v>170</v>
          </cell>
          <cell r="G63">
            <v>12552</v>
          </cell>
          <cell r="H63">
            <v>506</v>
          </cell>
          <cell r="I63">
            <v>92</v>
          </cell>
          <cell r="J63">
            <v>60789</v>
          </cell>
          <cell r="K63">
            <v>119213</v>
          </cell>
          <cell r="L63">
            <v>117503</v>
          </cell>
          <cell r="M63">
            <v>48038</v>
          </cell>
          <cell r="N63">
            <v>234</v>
          </cell>
          <cell r="O63">
            <v>0</v>
          </cell>
        </row>
        <row r="64">
          <cell r="C64" t="str">
            <v>5월</v>
          </cell>
          <cell r="D64">
            <v>386684</v>
          </cell>
          <cell r="E64">
            <v>21901</v>
          </cell>
          <cell r="F64">
            <v>263</v>
          </cell>
          <cell r="G64">
            <v>12356</v>
          </cell>
          <cell r="H64">
            <v>474</v>
          </cell>
          <cell r="I64">
            <v>55</v>
          </cell>
          <cell r="J64">
            <v>57772</v>
          </cell>
          <cell r="K64">
            <v>124339</v>
          </cell>
          <cell r="L64">
            <v>120655</v>
          </cell>
          <cell r="M64">
            <v>48854</v>
          </cell>
          <cell r="N64">
            <v>228</v>
          </cell>
          <cell r="O64">
            <v>0</v>
          </cell>
        </row>
        <row r="65">
          <cell r="C65" t="str">
            <v>6월</v>
          </cell>
          <cell r="D65">
            <v>394707</v>
          </cell>
          <cell r="E65">
            <v>23593</v>
          </cell>
          <cell r="F65">
            <v>175</v>
          </cell>
          <cell r="G65">
            <v>13527</v>
          </cell>
          <cell r="H65">
            <v>487</v>
          </cell>
          <cell r="I65">
            <v>57</v>
          </cell>
          <cell r="J65">
            <v>73590</v>
          </cell>
          <cell r="K65">
            <v>117385</v>
          </cell>
          <cell r="L65">
            <v>121886</v>
          </cell>
          <cell r="M65">
            <v>43839</v>
          </cell>
          <cell r="N65">
            <v>0</v>
          </cell>
          <cell r="O65">
            <v>0</v>
          </cell>
        </row>
        <row r="66">
          <cell r="C66" t="str">
            <v>7월</v>
          </cell>
          <cell r="D66">
            <v>367080</v>
          </cell>
          <cell r="E66">
            <v>17110</v>
          </cell>
          <cell r="F66">
            <v>154</v>
          </cell>
          <cell r="G66">
            <v>16223</v>
          </cell>
          <cell r="H66">
            <v>438</v>
          </cell>
          <cell r="I66">
            <v>70</v>
          </cell>
          <cell r="J66">
            <v>59807</v>
          </cell>
          <cell r="K66">
            <v>109345</v>
          </cell>
          <cell r="L66">
            <v>117428</v>
          </cell>
          <cell r="M66">
            <v>46469</v>
          </cell>
          <cell r="N66">
            <v>467</v>
          </cell>
          <cell r="O66">
            <v>0</v>
          </cell>
        </row>
        <row r="67">
          <cell r="C67" t="str">
            <v>8월</v>
          </cell>
          <cell r="D67">
            <v>354919</v>
          </cell>
          <cell r="E67">
            <v>19773</v>
          </cell>
          <cell r="F67">
            <v>97</v>
          </cell>
          <cell r="G67">
            <v>13098</v>
          </cell>
          <cell r="H67">
            <v>443</v>
          </cell>
          <cell r="I67">
            <v>25</v>
          </cell>
          <cell r="J67">
            <v>57761</v>
          </cell>
          <cell r="K67">
            <v>111438</v>
          </cell>
          <cell r="L67">
            <v>108788</v>
          </cell>
          <cell r="M67">
            <v>43495</v>
          </cell>
          <cell r="N67">
            <v>1</v>
          </cell>
          <cell r="O67">
            <v>0</v>
          </cell>
        </row>
        <row r="68">
          <cell r="C68" t="str">
            <v>9월</v>
          </cell>
          <cell r="D68">
            <v>380826</v>
          </cell>
          <cell r="E68">
            <v>21035</v>
          </cell>
          <cell r="F68">
            <v>140</v>
          </cell>
          <cell r="G68">
            <v>11196</v>
          </cell>
          <cell r="H68">
            <v>531</v>
          </cell>
          <cell r="I68">
            <v>238</v>
          </cell>
          <cell r="J68">
            <v>64427</v>
          </cell>
          <cell r="K68">
            <v>116354</v>
          </cell>
          <cell r="L68">
            <v>115320</v>
          </cell>
          <cell r="M68">
            <v>51490</v>
          </cell>
          <cell r="N68">
            <v>365</v>
          </cell>
          <cell r="O68">
            <v>0</v>
          </cell>
        </row>
        <row r="69">
          <cell r="C69" t="str">
            <v>10월</v>
          </cell>
          <cell r="D69">
            <v>343684</v>
          </cell>
          <cell r="E69">
            <v>18513</v>
          </cell>
          <cell r="F69">
            <v>147</v>
          </cell>
          <cell r="G69">
            <v>10615</v>
          </cell>
          <cell r="H69">
            <v>444</v>
          </cell>
          <cell r="I69">
            <v>42</v>
          </cell>
          <cell r="J69">
            <v>58723</v>
          </cell>
          <cell r="K69">
            <v>108601</v>
          </cell>
          <cell r="L69">
            <v>102792</v>
          </cell>
          <cell r="M69">
            <v>43808</v>
          </cell>
          <cell r="N69">
            <v>461</v>
          </cell>
          <cell r="O69">
            <v>0</v>
          </cell>
        </row>
        <row r="70">
          <cell r="C70" t="str">
            <v>11월</v>
          </cell>
          <cell r="D70">
            <v>405538</v>
          </cell>
          <cell r="E70">
            <v>18690</v>
          </cell>
          <cell r="F70">
            <v>223</v>
          </cell>
          <cell r="G70">
            <v>15979</v>
          </cell>
          <cell r="H70">
            <v>647</v>
          </cell>
          <cell r="I70">
            <v>25</v>
          </cell>
          <cell r="J70">
            <v>63320</v>
          </cell>
          <cell r="K70">
            <v>126525</v>
          </cell>
          <cell r="L70">
            <v>129932</v>
          </cell>
          <cell r="M70">
            <v>49952</v>
          </cell>
          <cell r="N70">
            <v>249</v>
          </cell>
          <cell r="O70">
            <v>0</v>
          </cell>
        </row>
        <row r="71">
          <cell r="C71" t="str">
            <v>12월</v>
          </cell>
          <cell r="D71">
            <v>396963</v>
          </cell>
          <cell r="E71">
            <v>20562</v>
          </cell>
          <cell r="F71">
            <v>262</v>
          </cell>
          <cell r="G71">
            <v>13903</v>
          </cell>
          <cell r="H71">
            <v>443</v>
          </cell>
          <cell r="I71">
            <v>54</v>
          </cell>
          <cell r="J71">
            <v>61915</v>
          </cell>
          <cell r="K71">
            <v>115993</v>
          </cell>
          <cell r="L71">
            <v>130568</v>
          </cell>
          <cell r="M71">
            <v>53233</v>
          </cell>
          <cell r="N71">
            <v>280</v>
          </cell>
          <cell r="O71">
            <v>0</v>
          </cell>
        </row>
        <row r="72">
          <cell r="A72" t="str">
            <v>2018대구광역시</v>
          </cell>
          <cell r="B72">
            <v>2018</v>
          </cell>
          <cell r="C72" t="str">
            <v>대구광역시</v>
          </cell>
          <cell r="D72">
            <v>4652362</v>
          </cell>
          <cell r="E72">
            <v>241805</v>
          </cell>
          <cell r="F72">
            <v>2178</v>
          </cell>
          <cell r="G72">
            <v>170066</v>
          </cell>
          <cell r="H72">
            <v>6019</v>
          </cell>
          <cell r="I72">
            <v>752</v>
          </cell>
          <cell r="J72">
            <v>900703</v>
          </cell>
          <cell r="K72">
            <v>1351176</v>
          </cell>
          <cell r="L72">
            <v>1404704</v>
          </cell>
          <cell r="M72">
            <v>573802</v>
          </cell>
          <cell r="N72">
            <v>1015</v>
          </cell>
          <cell r="O72">
            <v>0</v>
          </cell>
          <cell r="P72">
            <v>0</v>
          </cell>
        </row>
        <row r="73">
          <cell r="A73" t="str">
            <v>2018중구</v>
          </cell>
          <cell r="B73">
            <v>2018</v>
          </cell>
          <cell r="C73" t="str">
            <v>중구</v>
          </cell>
          <cell r="D73">
            <v>179490</v>
          </cell>
          <cell r="E73">
            <v>6026</v>
          </cell>
          <cell r="F73">
            <v>526</v>
          </cell>
          <cell r="G73">
            <v>2640</v>
          </cell>
          <cell r="H73">
            <v>5</v>
          </cell>
          <cell r="I73">
            <v>25</v>
          </cell>
          <cell r="J73">
            <v>3431</v>
          </cell>
          <cell r="K73">
            <v>83608</v>
          </cell>
          <cell r="L73">
            <v>42076</v>
          </cell>
          <cell r="M73">
            <v>41152</v>
          </cell>
          <cell r="N73">
            <v>0</v>
          </cell>
          <cell r="O73">
            <v>0</v>
          </cell>
          <cell r="P73">
            <v>0</v>
          </cell>
        </row>
        <row r="74">
          <cell r="A74" t="str">
            <v>2018동구</v>
          </cell>
          <cell r="B74">
            <v>2018</v>
          </cell>
          <cell r="C74" t="str">
            <v>동구</v>
          </cell>
          <cell r="D74">
            <v>319477</v>
          </cell>
          <cell r="E74">
            <v>28702</v>
          </cell>
          <cell r="F74">
            <v>180</v>
          </cell>
          <cell r="G74">
            <v>14969</v>
          </cell>
          <cell r="H74">
            <v>28</v>
          </cell>
          <cell r="I74">
            <v>140</v>
          </cell>
          <cell r="J74">
            <v>39815</v>
          </cell>
          <cell r="K74">
            <v>74379</v>
          </cell>
          <cell r="L74">
            <v>101112</v>
          </cell>
          <cell r="M74">
            <v>59974</v>
          </cell>
          <cell r="N74">
            <v>178</v>
          </cell>
          <cell r="O74">
            <v>0</v>
          </cell>
        </row>
        <row r="75">
          <cell r="A75" t="str">
            <v>2018서구</v>
          </cell>
          <cell r="B75">
            <v>2018</v>
          </cell>
          <cell r="C75" t="str">
            <v>서구</v>
          </cell>
          <cell r="D75">
            <v>254467</v>
          </cell>
          <cell r="E75">
            <v>16782</v>
          </cell>
          <cell r="F75">
            <v>15</v>
          </cell>
          <cell r="G75">
            <v>3551</v>
          </cell>
          <cell r="H75">
            <v>278</v>
          </cell>
          <cell r="I75">
            <v>7</v>
          </cell>
          <cell r="J75">
            <v>22685</v>
          </cell>
          <cell r="K75">
            <v>121544</v>
          </cell>
          <cell r="L75">
            <v>47265</v>
          </cell>
          <cell r="M75">
            <v>42339</v>
          </cell>
          <cell r="N75">
            <v>1</v>
          </cell>
          <cell r="O75">
            <v>0</v>
          </cell>
        </row>
        <row r="76">
          <cell r="A76" t="str">
            <v>2018남구</v>
          </cell>
          <cell r="B76">
            <v>2018</v>
          </cell>
          <cell r="C76" t="str">
            <v>남구</v>
          </cell>
          <cell r="D76">
            <v>253449</v>
          </cell>
          <cell r="E76">
            <v>3057</v>
          </cell>
          <cell r="F76">
            <v>227</v>
          </cell>
          <cell r="G76">
            <v>1151</v>
          </cell>
          <cell r="H76">
            <v>1</v>
          </cell>
          <cell r="I76">
            <v>10</v>
          </cell>
          <cell r="J76">
            <v>35429</v>
          </cell>
          <cell r="K76">
            <v>41674</v>
          </cell>
          <cell r="L76">
            <v>73557</v>
          </cell>
          <cell r="M76">
            <v>98201</v>
          </cell>
          <cell r="N76">
            <v>0</v>
          </cell>
          <cell r="O76">
            <v>0</v>
          </cell>
        </row>
        <row r="77">
          <cell r="A77" t="str">
            <v>2018북구</v>
          </cell>
          <cell r="B77">
            <v>2018</v>
          </cell>
          <cell r="C77" t="str">
            <v>북구</v>
          </cell>
          <cell r="D77">
            <v>443199</v>
          </cell>
          <cell r="E77">
            <v>100493</v>
          </cell>
          <cell r="F77">
            <v>334</v>
          </cell>
          <cell r="G77">
            <v>51434</v>
          </cell>
          <cell r="H77">
            <v>61</v>
          </cell>
          <cell r="I77">
            <v>68</v>
          </cell>
          <cell r="J77">
            <v>23135</v>
          </cell>
          <cell r="K77">
            <v>94140</v>
          </cell>
          <cell r="L77">
            <v>84087</v>
          </cell>
          <cell r="M77">
            <v>89445</v>
          </cell>
          <cell r="N77">
            <v>2</v>
          </cell>
          <cell r="O77">
            <v>0</v>
          </cell>
        </row>
        <row r="78">
          <cell r="A78" t="str">
            <v>2018수성구</v>
          </cell>
          <cell r="B78">
            <v>2018</v>
          </cell>
          <cell r="C78" t="str">
            <v>수성구</v>
          </cell>
          <cell r="D78">
            <v>244400</v>
          </cell>
          <cell r="E78">
            <v>18091</v>
          </cell>
          <cell r="F78">
            <v>341</v>
          </cell>
          <cell r="G78">
            <v>14332</v>
          </cell>
          <cell r="H78">
            <v>2675</v>
          </cell>
          <cell r="I78">
            <v>52</v>
          </cell>
          <cell r="J78">
            <v>30423</v>
          </cell>
          <cell r="K78">
            <v>66160</v>
          </cell>
          <cell r="L78">
            <v>47445</v>
          </cell>
          <cell r="M78">
            <v>64051</v>
          </cell>
          <cell r="N78">
            <v>829</v>
          </cell>
          <cell r="O78">
            <v>0</v>
          </cell>
        </row>
        <row r="79">
          <cell r="A79" t="str">
            <v>2018달서구</v>
          </cell>
          <cell r="B79">
            <v>2018</v>
          </cell>
          <cell r="C79" t="str">
            <v>달서구</v>
          </cell>
          <cell r="D79">
            <v>1639080</v>
          </cell>
          <cell r="E79">
            <v>59610</v>
          </cell>
          <cell r="F79">
            <v>162</v>
          </cell>
          <cell r="G79">
            <v>24583</v>
          </cell>
          <cell r="H79">
            <v>489</v>
          </cell>
          <cell r="I79">
            <v>74</v>
          </cell>
          <cell r="J79">
            <v>460538</v>
          </cell>
          <cell r="K79">
            <v>333677</v>
          </cell>
          <cell r="L79">
            <v>645944</v>
          </cell>
          <cell r="M79">
            <v>114002</v>
          </cell>
          <cell r="N79">
            <v>1</v>
          </cell>
          <cell r="O79">
            <v>0</v>
          </cell>
        </row>
        <row r="80">
          <cell r="A80" t="str">
            <v>2018달성군</v>
          </cell>
          <cell r="B80">
            <v>2018</v>
          </cell>
          <cell r="C80" t="str">
            <v>달성군</v>
          </cell>
          <cell r="D80">
            <v>1318800</v>
          </cell>
          <cell r="E80">
            <v>9044</v>
          </cell>
          <cell r="F80">
            <v>393</v>
          </cell>
          <cell r="G80">
            <v>57406</v>
          </cell>
          <cell r="H80">
            <v>2481</v>
          </cell>
          <cell r="I80">
            <v>375</v>
          </cell>
          <cell r="J80">
            <v>285247</v>
          </cell>
          <cell r="K80">
            <v>535994</v>
          </cell>
          <cell r="L80">
            <v>363218</v>
          </cell>
          <cell r="M80">
            <v>64637</v>
          </cell>
          <cell r="N80">
            <v>5</v>
          </cell>
          <cell r="O80">
            <v>0</v>
          </cell>
        </row>
        <row r="81">
          <cell r="C81" t="str">
            <v>1월</v>
          </cell>
          <cell r="D81">
            <v>393976</v>
          </cell>
          <cell r="E81">
            <v>22310</v>
          </cell>
          <cell r="F81">
            <v>324</v>
          </cell>
          <cell r="G81">
            <v>12342</v>
          </cell>
          <cell r="H81">
            <v>409</v>
          </cell>
          <cell r="I81">
            <v>84</v>
          </cell>
          <cell r="J81">
            <v>76707</v>
          </cell>
          <cell r="K81">
            <v>123522</v>
          </cell>
          <cell r="L81">
            <v>109754</v>
          </cell>
          <cell r="M81">
            <v>48445</v>
          </cell>
          <cell r="N81">
            <v>49</v>
          </cell>
          <cell r="O81">
            <v>0</v>
          </cell>
          <cell r="P81">
            <v>0</v>
          </cell>
        </row>
        <row r="82">
          <cell r="C82" t="str">
            <v>2월</v>
          </cell>
          <cell r="D82">
            <v>357319</v>
          </cell>
          <cell r="E82">
            <v>18398</v>
          </cell>
          <cell r="F82">
            <v>150</v>
          </cell>
          <cell r="G82">
            <v>13635</v>
          </cell>
          <cell r="H82">
            <v>405</v>
          </cell>
          <cell r="I82">
            <v>73</v>
          </cell>
          <cell r="J82">
            <v>66204</v>
          </cell>
          <cell r="K82">
            <v>103483</v>
          </cell>
          <cell r="L82">
            <v>109462</v>
          </cell>
          <cell r="M82">
            <v>45263</v>
          </cell>
          <cell r="N82">
            <v>245</v>
          </cell>
          <cell r="O82">
            <v>0</v>
          </cell>
        </row>
        <row r="83">
          <cell r="C83" t="str">
            <v>3월</v>
          </cell>
          <cell r="D83">
            <v>386310</v>
          </cell>
          <cell r="E83">
            <v>19995</v>
          </cell>
          <cell r="F83">
            <v>158</v>
          </cell>
          <cell r="G83">
            <v>15372</v>
          </cell>
          <cell r="H83">
            <v>605</v>
          </cell>
          <cell r="I83">
            <v>89</v>
          </cell>
          <cell r="J83">
            <v>72527</v>
          </cell>
          <cell r="K83">
            <v>119255</v>
          </cell>
          <cell r="L83">
            <v>116049</v>
          </cell>
          <cell r="M83">
            <v>42259</v>
          </cell>
          <cell r="N83">
            <v>0</v>
          </cell>
          <cell r="O83">
            <v>0</v>
          </cell>
        </row>
        <row r="84">
          <cell r="C84" t="str">
            <v>4월</v>
          </cell>
          <cell r="D84">
            <v>417553</v>
          </cell>
          <cell r="E84">
            <v>21545</v>
          </cell>
          <cell r="F84">
            <v>178</v>
          </cell>
          <cell r="G84">
            <v>14153</v>
          </cell>
          <cell r="H84">
            <v>545</v>
          </cell>
          <cell r="I84">
            <v>49</v>
          </cell>
          <cell r="J84">
            <v>70826</v>
          </cell>
          <cell r="K84">
            <v>127772</v>
          </cell>
          <cell r="L84">
            <v>132966</v>
          </cell>
          <cell r="M84">
            <v>49209</v>
          </cell>
          <cell r="N84">
            <v>281</v>
          </cell>
          <cell r="O84">
            <v>0</v>
          </cell>
        </row>
        <row r="85">
          <cell r="C85" t="str">
            <v>5월</v>
          </cell>
          <cell r="D85">
            <v>424705</v>
          </cell>
          <cell r="E85">
            <v>21116</v>
          </cell>
          <cell r="F85">
            <v>157</v>
          </cell>
          <cell r="G85">
            <v>14221</v>
          </cell>
          <cell r="H85">
            <v>504</v>
          </cell>
          <cell r="I85">
            <v>70</v>
          </cell>
          <cell r="J85">
            <v>91301</v>
          </cell>
          <cell r="K85">
            <v>127432</v>
          </cell>
          <cell r="L85">
            <v>122838</v>
          </cell>
          <cell r="M85">
            <v>47002</v>
          </cell>
          <cell r="N85">
            <v>34</v>
          </cell>
          <cell r="O85">
            <v>0</v>
          </cell>
        </row>
        <row r="86">
          <cell r="C86" t="str">
            <v>6월</v>
          </cell>
          <cell r="D86">
            <v>396526</v>
          </cell>
          <cell r="E86">
            <v>18845</v>
          </cell>
          <cell r="F86">
            <v>217</v>
          </cell>
          <cell r="G86">
            <v>14813</v>
          </cell>
          <cell r="H86">
            <v>563</v>
          </cell>
          <cell r="I86">
            <v>50</v>
          </cell>
          <cell r="J86">
            <v>84523</v>
          </cell>
          <cell r="K86">
            <v>110225</v>
          </cell>
          <cell r="L86">
            <v>119852</v>
          </cell>
          <cell r="M86">
            <v>47397</v>
          </cell>
          <cell r="N86">
            <v>41</v>
          </cell>
          <cell r="O86">
            <v>0</v>
          </cell>
        </row>
        <row r="87">
          <cell r="C87" t="str">
            <v>7월</v>
          </cell>
          <cell r="D87">
            <v>402717</v>
          </cell>
          <cell r="E87">
            <v>20710</v>
          </cell>
          <cell r="F87">
            <v>223</v>
          </cell>
          <cell r="G87">
            <v>14275</v>
          </cell>
          <cell r="H87">
            <v>757</v>
          </cell>
          <cell r="I87">
            <v>50</v>
          </cell>
          <cell r="J87">
            <v>88751</v>
          </cell>
          <cell r="K87">
            <v>109595</v>
          </cell>
          <cell r="L87">
            <v>121882</v>
          </cell>
          <cell r="M87">
            <v>46443</v>
          </cell>
          <cell r="N87">
            <v>30</v>
          </cell>
          <cell r="O87">
            <v>0</v>
          </cell>
        </row>
        <row r="88">
          <cell r="C88" t="str">
            <v>8월</v>
          </cell>
          <cell r="D88">
            <v>376086</v>
          </cell>
          <cell r="E88">
            <v>18916</v>
          </cell>
          <cell r="F88">
            <v>132</v>
          </cell>
          <cell r="G88">
            <v>14414</v>
          </cell>
          <cell r="H88">
            <v>468</v>
          </cell>
          <cell r="I88">
            <v>72</v>
          </cell>
          <cell r="J88">
            <v>78251</v>
          </cell>
          <cell r="K88">
            <v>100993</v>
          </cell>
          <cell r="L88">
            <v>117755</v>
          </cell>
          <cell r="M88">
            <v>45065</v>
          </cell>
          <cell r="N88">
            <v>20</v>
          </cell>
          <cell r="O88">
            <v>0</v>
          </cell>
        </row>
        <row r="89">
          <cell r="C89" t="str">
            <v>9월</v>
          </cell>
          <cell r="D89">
            <v>355090</v>
          </cell>
          <cell r="E89">
            <v>21325</v>
          </cell>
          <cell r="F89">
            <v>240</v>
          </cell>
          <cell r="G89">
            <v>12436</v>
          </cell>
          <cell r="H89">
            <v>251</v>
          </cell>
          <cell r="I89">
            <v>35</v>
          </cell>
          <cell r="J89">
            <v>68602</v>
          </cell>
          <cell r="K89">
            <v>103874</v>
          </cell>
          <cell r="L89">
            <v>105487</v>
          </cell>
          <cell r="M89">
            <v>42780</v>
          </cell>
          <cell r="N89">
            <v>31</v>
          </cell>
          <cell r="O89">
            <v>0</v>
          </cell>
        </row>
        <row r="90">
          <cell r="C90" t="str">
            <v>10월</v>
          </cell>
          <cell r="D90">
            <v>406219</v>
          </cell>
          <cell r="E90">
            <v>18855</v>
          </cell>
          <cell r="F90">
            <v>162</v>
          </cell>
          <cell r="G90">
            <v>15320</v>
          </cell>
          <cell r="H90">
            <v>531</v>
          </cell>
          <cell r="I90">
            <v>54</v>
          </cell>
          <cell r="J90">
            <v>73528</v>
          </cell>
          <cell r="K90">
            <v>113553</v>
          </cell>
          <cell r="L90">
            <v>122033</v>
          </cell>
          <cell r="M90">
            <v>62147</v>
          </cell>
          <cell r="N90">
            <v>35</v>
          </cell>
          <cell r="O90">
            <v>0</v>
          </cell>
        </row>
        <row r="91">
          <cell r="C91" t="str">
            <v>11월</v>
          </cell>
          <cell r="D91">
            <v>373832</v>
          </cell>
          <cell r="E91">
            <v>19058</v>
          </cell>
          <cell r="F91">
            <v>101</v>
          </cell>
          <cell r="G91">
            <v>14848</v>
          </cell>
          <cell r="H91">
            <v>261</v>
          </cell>
          <cell r="I91">
            <v>33</v>
          </cell>
          <cell r="J91">
            <v>62923</v>
          </cell>
          <cell r="K91">
            <v>114753</v>
          </cell>
          <cell r="L91">
            <v>112830</v>
          </cell>
          <cell r="M91">
            <v>48932</v>
          </cell>
          <cell r="N91">
            <v>91</v>
          </cell>
          <cell r="O91">
            <v>0</v>
          </cell>
        </row>
        <row r="92">
          <cell r="C92" t="str">
            <v>12월</v>
          </cell>
          <cell r="D92">
            <v>362030</v>
          </cell>
          <cell r="E92">
            <v>20731</v>
          </cell>
          <cell r="F92">
            <v>136</v>
          </cell>
          <cell r="G92">
            <v>14237</v>
          </cell>
          <cell r="H92">
            <v>719</v>
          </cell>
          <cell r="I92">
            <v>91</v>
          </cell>
          <cell r="J92">
            <v>66558</v>
          </cell>
          <cell r="K92">
            <v>96719</v>
          </cell>
          <cell r="L92">
            <v>113796</v>
          </cell>
          <cell r="M92">
            <v>48859</v>
          </cell>
          <cell r="N92">
            <v>157</v>
          </cell>
          <cell r="O92">
            <v>0</v>
          </cell>
        </row>
        <row r="93">
          <cell r="A93" t="str">
            <v>2019대구광역시</v>
          </cell>
          <cell r="B93">
            <v>2019</v>
          </cell>
          <cell r="C93" t="str">
            <v>대구광역시</v>
          </cell>
          <cell r="D93">
            <v>4369084</v>
          </cell>
          <cell r="E93">
            <v>226148</v>
          </cell>
          <cell r="F93">
            <v>1764</v>
          </cell>
          <cell r="G93">
            <v>164690</v>
          </cell>
          <cell r="H93">
            <v>5055</v>
          </cell>
          <cell r="I93">
            <v>1089</v>
          </cell>
          <cell r="J93">
            <v>780090</v>
          </cell>
          <cell r="K93">
            <v>1215515</v>
          </cell>
          <cell r="L93">
            <v>1411838</v>
          </cell>
          <cell r="M93">
            <v>561396</v>
          </cell>
          <cell r="N93">
            <v>1448</v>
          </cell>
          <cell r="O93">
            <v>0</v>
          </cell>
          <cell r="P93">
            <v>0</v>
          </cell>
        </row>
        <row r="94">
          <cell r="A94" t="str">
            <v>2019중구</v>
          </cell>
          <cell r="B94">
            <v>2019</v>
          </cell>
          <cell r="C94" t="str">
            <v>중구</v>
          </cell>
          <cell r="D94">
            <v>175563</v>
          </cell>
          <cell r="E94">
            <v>7907</v>
          </cell>
          <cell r="F94">
            <v>462</v>
          </cell>
          <cell r="G94">
            <v>2412</v>
          </cell>
          <cell r="H94">
            <v>9</v>
          </cell>
          <cell r="I94">
            <v>127</v>
          </cell>
          <cell r="J94">
            <v>3814</v>
          </cell>
          <cell r="K94">
            <v>77971</v>
          </cell>
          <cell r="L94">
            <v>34239</v>
          </cell>
          <cell r="M94">
            <v>48623</v>
          </cell>
          <cell r="N94">
            <v>1</v>
          </cell>
          <cell r="O94">
            <v>0</v>
          </cell>
          <cell r="P94">
            <v>0</v>
          </cell>
        </row>
        <row r="95">
          <cell r="A95" t="str">
            <v>2019동구</v>
          </cell>
          <cell r="B95">
            <v>2019</v>
          </cell>
          <cell r="C95" t="str">
            <v>동구</v>
          </cell>
          <cell r="D95">
            <v>404983</v>
          </cell>
          <cell r="E95">
            <v>26424</v>
          </cell>
          <cell r="F95">
            <v>63</v>
          </cell>
          <cell r="G95">
            <v>12469</v>
          </cell>
          <cell r="H95">
            <v>38</v>
          </cell>
          <cell r="I95">
            <v>134</v>
          </cell>
          <cell r="J95">
            <v>26401</v>
          </cell>
          <cell r="K95">
            <v>86231</v>
          </cell>
          <cell r="L95">
            <v>179985</v>
          </cell>
          <cell r="M95">
            <v>72947</v>
          </cell>
          <cell r="N95">
            <v>290</v>
          </cell>
          <cell r="O95">
            <v>0</v>
          </cell>
        </row>
        <row r="96">
          <cell r="A96" t="str">
            <v>2019서구</v>
          </cell>
          <cell r="B96">
            <v>2019</v>
          </cell>
          <cell r="C96" t="str">
            <v>서구</v>
          </cell>
          <cell r="D96">
            <v>232006</v>
          </cell>
          <cell r="E96">
            <v>6059</v>
          </cell>
          <cell r="F96">
            <v>20</v>
          </cell>
          <cell r="G96">
            <v>4321</v>
          </cell>
          <cell r="H96">
            <v>283</v>
          </cell>
          <cell r="I96">
            <v>5</v>
          </cell>
          <cell r="J96">
            <v>22788</v>
          </cell>
          <cell r="K96">
            <v>123206</v>
          </cell>
          <cell r="L96">
            <v>29366</v>
          </cell>
          <cell r="M96">
            <v>45954</v>
          </cell>
          <cell r="N96">
            <v>3</v>
          </cell>
          <cell r="O96">
            <v>0</v>
          </cell>
        </row>
        <row r="97">
          <cell r="A97" t="str">
            <v>2019남구</v>
          </cell>
          <cell r="B97">
            <v>2019</v>
          </cell>
          <cell r="C97" t="str">
            <v>남구</v>
          </cell>
          <cell r="D97">
            <v>237625</v>
          </cell>
          <cell r="E97">
            <v>2863</v>
          </cell>
          <cell r="F97">
            <v>117</v>
          </cell>
          <cell r="G97">
            <v>3310</v>
          </cell>
          <cell r="H97">
            <v>78</v>
          </cell>
          <cell r="I97">
            <v>10</v>
          </cell>
          <cell r="J97">
            <v>48865</v>
          </cell>
          <cell r="K97">
            <v>29039</v>
          </cell>
          <cell r="L97">
            <v>67996</v>
          </cell>
          <cell r="M97">
            <v>85294</v>
          </cell>
          <cell r="N97">
            <v>1</v>
          </cell>
          <cell r="O97">
            <v>0</v>
          </cell>
        </row>
        <row r="98">
          <cell r="A98" t="str">
            <v>2019북구</v>
          </cell>
          <cell r="B98">
            <v>2019</v>
          </cell>
          <cell r="C98" t="str">
            <v>북구</v>
          </cell>
          <cell r="D98">
            <v>450422</v>
          </cell>
          <cell r="E98">
            <v>94398</v>
          </cell>
          <cell r="F98">
            <v>223</v>
          </cell>
          <cell r="G98">
            <v>44484</v>
          </cell>
          <cell r="H98">
            <v>16</v>
          </cell>
          <cell r="I98">
            <v>393</v>
          </cell>
          <cell r="J98">
            <v>37456</v>
          </cell>
          <cell r="K98">
            <v>90342</v>
          </cell>
          <cell r="L98">
            <v>98981</v>
          </cell>
          <cell r="M98">
            <v>84121</v>
          </cell>
          <cell r="N98">
            <v>9</v>
          </cell>
          <cell r="O98">
            <v>0</v>
          </cell>
        </row>
        <row r="99">
          <cell r="A99" t="str">
            <v>2019수성구</v>
          </cell>
          <cell r="B99">
            <v>2019</v>
          </cell>
          <cell r="C99" t="str">
            <v>수성구</v>
          </cell>
          <cell r="D99">
            <v>211156</v>
          </cell>
          <cell r="E99">
            <v>23588</v>
          </cell>
          <cell r="F99">
            <v>257</v>
          </cell>
          <cell r="G99">
            <v>13895</v>
          </cell>
          <cell r="H99">
            <v>2201</v>
          </cell>
          <cell r="I99">
            <v>37</v>
          </cell>
          <cell r="J99">
            <v>18631</v>
          </cell>
          <cell r="K99">
            <v>60598</v>
          </cell>
          <cell r="L99">
            <v>30459</v>
          </cell>
          <cell r="M99">
            <v>60348</v>
          </cell>
          <cell r="N99">
            <v>1142</v>
          </cell>
          <cell r="O99">
            <v>0</v>
          </cell>
        </row>
        <row r="100">
          <cell r="A100" t="str">
            <v>2019달서구</v>
          </cell>
          <cell r="B100">
            <v>2019</v>
          </cell>
          <cell r="C100" t="str">
            <v>달서구</v>
          </cell>
          <cell r="D100">
            <v>1390051</v>
          </cell>
          <cell r="E100">
            <v>56106</v>
          </cell>
          <cell r="F100">
            <v>135</v>
          </cell>
          <cell r="G100">
            <v>24534</v>
          </cell>
          <cell r="H100">
            <v>1102</v>
          </cell>
          <cell r="I100">
            <v>62</v>
          </cell>
          <cell r="J100">
            <v>306547</v>
          </cell>
          <cell r="K100">
            <v>310681</v>
          </cell>
          <cell r="L100">
            <v>593248</v>
          </cell>
          <cell r="M100">
            <v>97633</v>
          </cell>
          <cell r="N100">
            <v>1</v>
          </cell>
          <cell r="O100">
            <v>0</v>
          </cell>
        </row>
        <row r="101">
          <cell r="A101" t="str">
            <v>2019달성군</v>
          </cell>
          <cell r="B101">
            <v>2019</v>
          </cell>
          <cell r="C101" t="str">
            <v>달성군</v>
          </cell>
          <cell r="D101">
            <v>1267278</v>
          </cell>
          <cell r="E101">
            <v>8804</v>
          </cell>
          <cell r="F101">
            <v>486</v>
          </cell>
          <cell r="G101">
            <v>59265</v>
          </cell>
          <cell r="H101">
            <v>1328</v>
          </cell>
          <cell r="I101">
            <v>321</v>
          </cell>
          <cell r="J101">
            <v>315588</v>
          </cell>
          <cell r="K101">
            <v>437447</v>
          </cell>
          <cell r="L101">
            <v>377564</v>
          </cell>
          <cell r="M101">
            <v>66476</v>
          </cell>
          <cell r="N101">
            <v>1</v>
          </cell>
          <cell r="O101">
            <v>0</v>
          </cell>
        </row>
        <row r="102">
          <cell r="C102" t="str">
            <v>1월</v>
          </cell>
          <cell r="D102">
            <v>419526</v>
          </cell>
          <cell r="E102">
            <v>21549</v>
          </cell>
          <cell r="F102">
            <v>149</v>
          </cell>
          <cell r="G102">
            <v>15681</v>
          </cell>
          <cell r="H102">
            <v>737</v>
          </cell>
          <cell r="I102">
            <v>30</v>
          </cell>
          <cell r="J102">
            <v>79267</v>
          </cell>
          <cell r="K102">
            <v>117187</v>
          </cell>
          <cell r="L102">
            <v>131743</v>
          </cell>
          <cell r="M102">
            <v>53182</v>
          </cell>
          <cell r="N102">
            <v>1</v>
          </cell>
          <cell r="O102">
            <v>0</v>
          </cell>
          <cell r="P102">
            <v>0</v>
          </cell>
        </row>
        <row r="103">
          <cell r="C103" t="str">
            <v>2월</v>
          </cell>
          <cell r="D103">
            <v>292301</v>
          </cell>
          <cell r="E103">
            <v>15839</v>
          </cell>
          <cell r="F103">
            <v>98</v>
          </cell>
          <cell r="G103">
            <v>15390</v>
          </cell>
          <cell r="H103">
            <v>165</v>
          </cell>
          <cell r="I103">
            <v>57</v>
          </cell>
          <cell r="J103">
            <v>62499</v>
          </cell>
          <cell r="K103">
            <v>78087</v>
          </cell>
          <cell r="L103">
            <v>85972</v>
          </cell>
          <cell r="M103">
            <v>34122</v>
          </cell>
          <cell r="N103">
            <v>46</v>
          </cell>
          <cell r="O103">
            <v>0</v>
          </cell>
        </row>
        <row r="104">
          <cell r="C104" t="str">
            <v>3월</v>
          </cell>
          <cell r="D104">
            <v>339364</v>
          </cell>
          <cell r="E104">
            <v>18730</v>
          </cell>
          <cell r="F104">
            <v>191</v>
          </cell>
          <cell r="G104">
            <v>12985</v>
          </cell>
          <cell r="H104">
            <v>395</v>
          </cell>
          <cell r="I104">
            <v>59</v>
          </cell>
          <cell r="J104">
            <v>60536</v>
          </cell>
          <cell r="K104">
            <v>102052</v>
          </cell>
          <cell r="L104">
            <v>101732</v>
          </cell>
          <cell r="M104">
            <v>42030</v>
          </cell>
          <cell r="N104">
            <v>653</v>
          </cell>
          <cell r="O104">
            <v>0</v>
          </cell>
        </row>
        <row r="105">
          <cell r="C105" t="str">
            <v>4월</v>
          </cell>
          <cell r="D105">
            <v>384864</v>
          </cell>
          <cell r="E105">
            <v>17947</v>
          </cell>
          <cell r="F105">
            <v>142</v>
          </cell>
          <cell r="G105">
            <v>15089</v>
          </cell>
          <cell r="H105">
            <v>501</v>
          </cell>
          <cell r="I105">
            <v>104</v>
          </cell>
          <cell r="J105">
            <v>66767</v>
          </cell>
          <cell r="K105">
            <v>115326</v>
          </cell>
          <cell r="L105">
            <v>113120</v>
          </cell>
          <cell r="M105">
            <v>55858</v>
          </cell>
          <cell r="N105">
            <v>11</v>
          </cell>
          <cell r="O105">
            <v>0</v>
          </cell>
        </row>
        <row r="106">
          <cell r="C106" t="str">
            <v>5월</v>
          </cell>
          <cell r="D106">
            <v>347506</v>
          </cell>
          <cell r="E106">
            <v>20540</v>
          </cell>
          <cell r="F106">
            <v>105</v>
          </cell>
          <cell r="G106">
            <v>14277</v>
          </cell>
          <cell r="H106">
            <v>275</v>
          </cell>
          <cell r="I106">
            <v>55</v>
          </cell>
          <cell r="J106">
            <v>59144</v>
          </cell>
          <cell r="K106">
            <v>104560</v>
          </cell>
          <cell r="L106">
            <v>103619</v>
          </cell>
          <cell r="M106">
            <v>44512</v>
          </cell>
          <cell r="N106">
            <v>394</v>
          </cell>
          <cell r="O106">
            <v>0</v>
          </cell>
        </row>
        <row r="107">
          <cell r="C107" t="str">
            <v>6월</v>
          </cell>
          <cell r="D107">
            <v>344250</v>
          </cell>
          <cell r="E107">
            <v>14695</v>
          </cell>
          <cell r="F107">
            <v>193</v>
          </cell>
          <cell r="G107">
            <v>12072</v>
          </cell>
          <cell r="H107">
            <v>759</v>
          </cell>
          <cell r="I107">
            <v>24</v>
          </cell>
          <cell r="J107">
            <v>56422</v>
          </cell>
          <cell r="K107">
            <v>95168</v>
          </cell>
          <cell r="L107">
            <v>122822</v>
          </cell>
          <cell r="M107">
            <v>42035</v>
          </cell>
          <cell r="N107">
            <v>60</v>
          </cell>
          <cell r="O107">
            <v>0</v>
          </cell>
        </row>
        <row r="108">
          <cell r="C108" t="str">
            <v>7월</v>
          </cell>
          <cell r="D108">
            <v>364124</v>
          </cell>
          <cell r="E108">
            <v>18610</v>
          </cell>
          <cell r="F108">
            <v>198</v>
          </cell>
          <cell r="G108">
            <v>15668</v>
          </cell>
          <cell r="H108">
            <v>547</v>
          </cell>
          <cell r="I108">
            <v>161</v>
          </cell>
          <cell r="J108">
            <v>59442</v>
          </cell>
          <cell r="K108">
            <v>104277</v>
          </cell>
          <cell r="L108">
            <v>118146</v>
          </cell>
          <cell r="M108">
            <v>46990</v>
          </cell>
          <cell r="N108">
            <v>84</v>
          </cell>
          <cell r="O108">
            <v>0</v>
          </cell>
        </row>
        <row r="109">
          <cell r="C109" t="str">
            <v>8월</v>
          </cell>
          <cell r="D109">
            <v>346268</v>
          </cell>
          <cell r="E109">
            <v>16840</v>
          </cell>
          <cell r="F109">
            <v>91</v>
          </cell>
          <cell r="G109">
            <v>11791</v>
          </cell>
          <cell r="H109">
            <v>472</v>
          </cell>
          <cell r="I109">
            <v>192</v>
          </cell>
          <cell r="J109">
            <v>60842</v>
          </cell>
          <cell r="K109">
            <v>92319</v>
          </cell>
          <cell r="L109">
            <v>118297</v>
          </cell>
          <cell r="M109">
            <v>45411</v>
          </cell>
          <cell r="N109">
            <v>13</v>
          </cell>
          <cell r="O109">
            <v>0</v>
          </cell>
        </row>
        <row r="110">
          <cell r="C110" t="str">
            <v>9월</v>
          </cell>
          <cell r="D110">
            <v>345485</v>
          </cell>
          <cell r="E110">
            <v>18025</v>
          </cell>
          <cell r="F110">
            <v>184</v>
          </cell>
          <cell r="G110">
            <v>8800</v>
          </cell>
          <cell r="H110">
            <v>89</v>
          </cell>
          <cell r="I110">
            <v>95</v>
          </cell>
          <cell r="J110">
            <v>65467</v>
          </cell>
          <cell r="K110">
            <v>90927</v>
          </cell>
          <cell r="L110">
            <v>110406</v>
          </cell>
          <cell r="M110">
            <v>51444</v>
          </cell>
          <cell r="N110">
            <v>48</v>
          </cell>
          <cell r="O110">
            <v>0</v>
          </cell>
        </row>
        <row r="111">
          <cell r="C111" t="str">
            <v>10월</v>
          </cell>
          <cell r="D111">
            <v>391959</v>
          </cell>
          <cell r="E111">
            <v>20812</v>
          </cell>
          <cell r="F111">
            <v>146</v>
          </cell>
          <cell r="G111">
            <v>14505</v>
          </cell>
          <cell r="H111">
            <v>326</v>
          </cell>
          <cell r="I111">
            <v>74</v>
          </cell>
          <cell r="J111">
            <v>70983</v>
          </cell>
          <cell r="K111">
            <v>101786</v>
          </cell>
          <cell r="L111">
            <v>134373</v>
          </cell>
          <cell r="M111">
            <v>48900</v>
          </cell>
          <cell r="N111">
            <v>55</v>
          </cell>
          <cell r="O111">
            <v>0</v>
          </cell>
        </row>
        <row r="112">
          <cell r="C112" t="str">
            <v>11월</v>
          </cell>
          <cell r="D112">
            <v>366732</v>
          </cell>
          <cell r="E112">
            <v>19699</v>
          </cell>
          <cell r="F112">
            <v>185</v>
          </cell>
          <cell r="G112">
            <v>14884</v>
          </cell>
          <cell r="H112">
            <v>408</v>
          </cell>
          <cell r="I112">
            <v>70</v>
          </cell>
          <cell r="J112">
            <v>64897</v>
          </cell>
          <cell r="K112">
            <v>99281</v>
          </cell>
          <cell r="L112">
            <v>117638</v>
          </cell>
          <cell r="M112">
            <v>49670</v>
          </cell>
          <cell r="N112">
            <v>1</v>
          </cell>
          <cell r="O112">
            <v>0</v>
          </cell>
        </row>
        <row r="113">
          <cell r="C113" t="str">
            <v>12월</v>
          </cell>
          <cell r="D113">
            <v>426705</v>
          </cell>
          <cell r="E113">
            <v>22861</v>
          </cell>
          <cell r="F113">
            <v>82</v>
          </cell>
          <cell r="G113">
            <v>13549</v>
          </cell>
          <cell r="H113">
            <v>381</v>
          </cell>
          <cell r="I113">
            <v>168</v>
          </cell>
          <cell r="J113">
            <v>73825</v>
          </cell>
          <cell r="K113">
            <v>114545</v>
          </cell>
          <cell r="L113">
            <v>153971</v>
          </cell>
          <cell r="M113">
            <v>47242</v>
          </cell>
          <cell r="N113">
            <v>82</v>
          </cell>
          <cell r="O113">
            <v>0</v>
          </cell>
        </row>
        <row r="114">
          <cell r="A114" t="str">
            <v>2020대구광역시</v>
          </cell>
          <cell r="B114">
            <v>2020</v>
          </cell>
          <cell r="C114" t="str">
            <v>대구광역시</v>
          </cell>
          <cell r="D114">
            <v>4086048</v>
          </cell>
          <cell r="E114">
            <v>213784</v>
          </cell>
          <cell r="F114">
            <v>2011</v>
          </cell>
          <cell r="G114">
            <v>141861</v>
          </cell>
          <cell r="H114">
            <v>3996</v>
          </cell>
          <cell r="I114">
            <v>1629</v>
          </cell>
          <cell r="J114">
            <v>627919</v>
          </cell>
          <cell r="K114">
            <v>1098387</v>
          </cell>
          <cell r="L114">
            <v>1484130</v>
          </cell>
          <cell r="M114">
            <v>511340</v>
          </cell>
          <cell r="N114">
            <v>993</v>
          </cell>
          <cell r="O114">
            <v>0</v>
          </cell>
          <cell r="P114">
            <v>0</v>
          </cell>
        </row>
        <row r="115">
          <cell r="A115" t="str">
            <v>2020중구</v>
          </cell>
          <cell r="B115">
            <v>2020</v>
          </cell>
          <cell r="C115" t="str">
            <v>중구</v>
          </cell>
          <cell r="D115">
            <v>176706</v>
          </cell>
          <cell r="E115">
            <v>8743</v>
          </cell>
          <cell r="F115">
            <v>665</v>
          </cell>
          <cell r="G115">
            <v>2675</v>
          </cell>
          <cell r="H115">
            <v>17</v>
          </cell>
          <cell r="I115">
            <v>74</v>
          </cell>
          <cell r="J115">
            <v>3390</v>
          </cell>
          <cell r="K115">
            <v>76031</v>
          </cell>
          <cell r="L115">
            <v>36492</v>
          </cell>
          <cell r="M115">
            <v>48618</v>
          </cell>
          <cell r="N115">
            <v>0</v>
          </cell>
          <cell r="O115">
            <v>0</v>
          </cell>
          <cell r="P115">
            <v>0</v>
          </cell>
        </row>
        <row r="116">
          <cell r="A116" t="str">
            <v>2020동구</v>
          </cell>
          <cell r="B116">
            <v>2020</v>
          </cell>
          <cell r="C116" t="str">
            <v>동구</v>
          </cell>
          <cell r="D116">
            <v>454516</v>
          </cell>
          <cell r="E116">
            <v>27189</v>
          </cell>
          <cell r="F116">
            <v>132</v>
          </cell>
          <cell r="G116">
            <v>10689</v>
          </cell>
          <cell r="H116">
            <v>42</v>
          </cell>
          <cell r="I116">
            <v>132</v>
          </cell>
          <cell r="J116">
            <v>28966</v>
          </cell>
          <cell r="K116">
            <v>75948</v>
          </cell>
          <cell r="L116">
            <v>242786</v>
          </cell>
          <cell r="M116">
            <v>68357</v>
          </cell>
          <cell r="N116">
            <v>275</v>
          </cell>
          <cell r="O116">
            <v>0</v>
          </cell>
        </row>
        <row r="117">
          <cell r="A117" t="str">
            <v>2020서구</v>
          </cell>
          <cell r="B117">
            <v>2020</v>
          </cell>
          <cell r="C117" t="str">
            <v>서구</v>
          </cell>
          <cell r="D117">
            <v>195028</v>
          </cell>
          <cell r="E117">
            <v>5930</v>
          </cell>
          <cell r="F117">
            <v>47</v>
          </cell>
          <cell r="G117">
            <v>2194</v>
          </cell>
          <cell r="H117">
            <v>403</v>
          </cell>
          <cell r="I117">
            <v>27</v>
          </cell>
          <cell r="J117">
            <v>13457</v>
          </cell>
          <cell r="K117">
            <v>106263</v>
          </cell>
          <cell r="L117">
            <v>24984</v>
          </cell>
          <cell r="M117">
            <v>41720</v>
          </cell>
          <cell r="N117">
            <v>3</v>
          </cell>
          <cell r="O117">
            <v>0</v>
          </cell>
        </row>
        <row r="118">
          <cell r="A118" t="str">
            <v>2020남구</v>
          </cell>
          <cell r="B118">
            <v>2020</v>
          </cell>
          <cell r="C118" t="str">
            <v>남구</v>
          </cell>
          <cell r="D118">
            <v>177715</v>
          </cell>
          <cell r="E118">
            <v>2667</v>
          </cell>
          <cell r="F118">
            <v>413</v>
          </cell>
          <cell r="G118">
            <v>3622</v>
          </cell>
          <cell r="H118">
            <v>3</v>
          </cell>
          <cell r="I118">
            <v>12</v>
          </cell>
          <cell r="J118">
            <v>42867</v>
          </cell>
          <cell r="K118">
            <v>15426</v>
          </cell>
          <cell r="L118">
            <v>74703</v>
          </cell>
          <cell r="M118">
            <v>38001</v>
          </cell>
          <cell r="N118">
            <v>1</v>
          </cell>
          <cell r="O118">
            <v>0</v>
          </cell>
        </row>
        <row r="119">
          <cell r="A119" t="str">
            <v>2020북구</v>
          </cell>
          <cell r="B119">
            <v>2020</v>
          </cell>
          <cell r="C119" t="str">
            <v>북구</v>
          </cell>
          <cell r="D119">
            <v>380417</v>
          </cell>
          <cell r="E119">
            <v>81131</v>
          </cell>
          <cell r="F119">
            <v>231</v>
          </cell>
          <cell r="G119">
            <v>28362</v>
          </cell>
          <cell r="H119">
            <v>155</v>
          </cell>
          <cell r="I119">
            <v>1090</v>
          </cell>
          <cell r="J119">
            <v>25542</v>
          </cell>
          <cell r="K119">
            <v>83308</v>
          </cell>
          <cell r="L119">
            <v>85621</v>
          </cell>
          <cell r="M119">
            <v>74963</v>
          </cell>
          <cell r="N119">
            <v>14</v>
          </cell>
          <cell r="O119">
            <v>0</v>
          </cell>
        </row>
        <row r="120">
          <cell r="A120" t="str">
            <v>2020수성구</v>
          </cell>
          <cell r="B120">
            <v>2020</v>
          </cell>
          <cell r="C120" t="str">
            <v>수성구</v>
          </cell>
          <cell r="D120">
            <v>208140</v>
          </cell>
          <cell r="E120">
            <v>22249</v>
          </cell>
          <cell r="F120">
            <v>96</v>
          </cell>
          <cell r="G120">
            <v>14669</v>
          </cell>
          <cell r="H120">
            <v>1727</v>
          </cell>
          <cell r="I120">
            <v>58</v>
          </cell>
          <cell r="J120">
            <v>20601</v>
          </cell>
          <cell r="K120">
            <v>59022</v>
          </cell>
          <cell r="L120">
            <v>27181</v>
          </cell>
          <cell r="M120">
            <v>61848</v>
          </cell>
          <cell r="N120">
            <v>688</v>
          </cell>
          <cell r="O120">
            <v>0</v>
          </cell>
        </row>
        <row r="121">
          <cell r="A121" t="str">
            <v>2020달서구</v>
          </cell>
          <cell r="B121">
            <v>2020</v>
          </cell>
          <cell r="C121" t="str">
            <v>달서구</v>
          </cell>
          <cell r="D121">
            <v>1327642</v>
          </cell>
          <cell r="E121">
            <v>55183</v>
          </cell>
          <cell r="F121">
            <v>286</v>
          </cell>
          <cell r="G121">
            <v>23579</v>
          </cell>
          <cell r="H121">
            <v>501</v>
          </cell>
          <cell r="I121">
            <v>44</v>
          </cell>
          <cell r="J121">
            <v>285260</v>
          </cell>
          <cell r="K121">
            <v>296438</v>
          </cell>
          <cell r="L121">
            <v>566208</v>
          </cell>
          <cell r="M121">
            <v>100134</v>
          </cell>
          <cell r="N121">
            <v>10</v>
          </cell>
          <cell r="O121">
            <v>0</v>
          </cell>
        </row>
        <row r="122">
          <cell r="A122" t="str">
            <v>2020달성군</v>
          </cell>
          <cell r="B122">
            <v>2020</v>
          </cell>
          <cell r="C122" t="str">
            <v>달성군</v>
          </cell>
          <cell r="D122">
            <v>1165884</v>
          </cell>
          <cell r="E122">
            <v>10691</v>
          </cell>
          <cell r="F122">
            <v>141</v>
          </cell>
          <cell r="G122">
            <v>56071</v>
          </cell>
          <cell r="H122">
            <v>1148</v>
          </cell>
          <cell r="I122">
            <v>192</v>
          </cell>
          <cell r="J122">
            <v>207837</v>
          </cell>
          <cell r="K122">
            <v>385950</v>
          </cell>
          <cell r="L122">
            <v>426154</v>
          </cell>
          <cell r="M122">
            <v>77698</v>
          </cell>
          <cell r="N122">
            <v>1</v>
          </cell>
          <cell r="O122">
            <v>0</v>
          </cell>
        </row>
        <row r="123">
          <cell r="C123" t="str">
            <v>1월</v>
          </cell>
          <cell r="D123">
            <v>382893</v>
          </cell>
          <cell r="E123">
            <v>19751</v>
          </cell>
          <cell r="F123">
            <v>134</v>
          </cell>
          <cell r="G123">
            <v>13658</v>
          </cell>
          <cell r="H123">
            <v>389</v>
          </cell>
          <cell r="I123">
            <v>271</v>
          </cell>
          <cell r="J123">
            <v>59284</v>
          </cell>
          <cell r="K123">
            <v>100636</v>
          </cell>
          <cell r="L123">
            <v>148780</v>
          </cell>
          <cell r="M123">
            <v>39904</v>
          </cell>
          <cell r="N123">
            <v>85</v>
          </cell>
          <cell r="O123">
            <v>0</v>
          </cell>
          <cell r="P123">
            <v>0</v>
          </cell>
        </row>
        <row r="124">
          <cell r="C124" t="str">
            <v>2월</v>
          </cell>
          <cell r="D124">
            <v>249694</v>
          </cell>
          <cell r="E124">
            <v>14624</v>
          </cell>
          <cell r="F124">
            <v>219</v>
          </cell>
          <cell r="G124">
            <v>9645</v>
          </cell>
          <cell r="H124">
            <v>279</v>
          </cell>
          <cell r="I124">
            <v>123</v>
          </cell>
          <cell r="J124">
            <v>54471</v>
          </cell>
          <cell r="K124">
            <v>64574</v>
          </cell>
          <cell r="L124">
            <v>79320</v>
          </cell>
          <cell r="M124">
            <v>26358</v>
          </cell>
          <cell r="N124">
            <v>81</v>
          </cell>
          <cell r="O124">
            <v>0</v>
          </cell>
        </row>
        <row r="125">
          <cell r="C125" t="str">
            <v>3월</v>
          </cell>
          <cell r="D125">
            <v>346147</v>
          </cell>
          <cell r="E125">
            <v>18453</v>
          </cell>
          <cell r="F125">
            <v>58</v>
          </cell>
          <cell r="G125">
            <v>10720</v>
          </cell>
          <cell r="H125">
            <v>508</v>
          </cell>
          <cell r="I125">
            <v>47</v>
          </cell>
          <cell r="J125">
            <v>64905</v>
          </cell>
          <cell r="K125">
            <v>110860</v>
          </cell>
          <cell r="L125">
            <v>104889</v>
          </cell>
          <cell r="M125">
            <v>35634</v>
          </cell>
          <cell r="N125">
            <v>74</v>
          </cell>
          <cell r="O125">
            <v>0</v>
          </cell>
        </row>
        <row r="126">
          <cell r="C126" t="str">
            <v>4월</v>
          </cell>
          <cell r="D126">
            <v>354511</v>
          </cell>
          <cell r="E126">
            <v>18086</v>
          </cell>
          <cell r="F126">
            <v>202</v>
          </cell>
          <cell r="G126">
            <v>11251</v>
          </cell>
          <cell r="H126">
            <v>335</v>
          </cell>
          <cell r="I126">
            <v>68</v>
          </cell>
          <cell r="J126">
            <v>67360</v>
          </cell>
          <cell r="K126">
            <v>98706</v>
          </cell>
          <cell r="L126">
            <v>118354</v>
          </cell>
          <cell r="M126">
            <v>40146</v>
          </cell>
          <cell r="N126">
            <v>3</v>
          </cell>
          <cell r="O126">
            <v>0</v>
          </cell>
        </row>
        <row r="127">
          <cell r="C127" t="str">
            <v>5월</v>
          </cell>
          <cell r="D127">
            <v>315362</v>
          </cell>
          <cell r="E127">
            <v>17960</v>
          </cell>
          <cell r="F127">
            <v>193</v>
          </cell>
          <cell r="G127">
            <v>11903</v>
          </cell>
          <cell r="H127">
            <v>329</v>
          </cell>
          <cell r="I127">
            <v>52</v>
          </cell>
          <cell r="J127">
            <v>34414</v>
          </cell>
          <cell r="K127">
            <v>88035</v>
          </cell>
          <cell r="L127">
            <v>122133</v>
          </cell>
          <cell r="M127">
            <v>40241</v>
          </cell>
          <cell r="N127">
            <v>103</v>
          </cell>
          <cell r="O127">
            <v>0</v>
          </cell>
        </row>
        <row r="128">
          <cell r="C128" t="str">
            <v>6월</v>
          </cell>
          <cell r="D128">
            <v>362645</v>
          </cell>
          <cell r="E128">
            <v>20369</v>
          </cell>
          <cell r="F128">
            <v>178</v>
          </cell>
          <cell r="G128">
            <v>12909</v>
          </cell>
          <cell r="H128">
            <v>234</v>
          </cell>
          <cell r="I128">
            <v>24</v>
          </cell>
          <cell r="J128">
            <v>41701</v>
          </cell>
          <cell r="K128">
            <v>101043</v>
          </cell>
          <cell r="L128">
            <v>145602</v>
          </cell>
          <cell r="M128">
            <v>40494</v>
          </cell>
          <cell r="N128">
            <v>92</v>
          </cell>
          <cell r="O128">
            <v>0</v>
          </cell>
        </row>
        <row r="129">
          <cell r="C129" t="str">
            <v>7월</v>
          </cell>
          <cell r="D129">
            <v>360382</v>
          </cell>
          <cell r="E129">
            <v>16843</v>
          </cell>
          <cell r="F129">
            <v>128</v>
          </cell>
          <cell r="G129">
            <v>11501</v>
          </cell>
          <cell r="H129">
            <v>200</v>
          </cell>
          <cell r="I129">
            <v>28</v>
          </cell>
          <cell r="J129">
            <v>51853</v>
          </cell>
          <cell r="K129">
            <v>89220</v>
          </cell>
          <cell r="L129">
            <v>142251</v>
          </cell>
          <cell r="M129">
            <v>48273</v>
          </cell>
          <cell r="N129">
            <v>85</v>
          </cell>
          <cell r="O129">
            <v>0</v>
          </cell>
        </row>
        <row r="130">
          <cell r="C130" t="str">
            <v>8월</v>
          </cell>
          <cell r="D130">
            <v>301976</v>
          </cell>
          <cell r="E130">
            <v>14957</v>
          </cell>
          <cell r="F130">
            <v>62</v>
          </cell>
          <cell r="G130">
            <v>10511</v>
          </cell>
          <cell r="H130">
            <v>279</v>
          </cell>
          <cell r="I130">
            <v>409</v>
          </cell>
          <cell r="J130">
            <v>41525</v>
          </cell>
          <cell r="K130">
            <v>78574</v>
          </cell>
          <cell r="L130">
            <v>111640</v>
          </cell>
          <cell r="M130">
            <v>43914</v>
          </cell>
          <cell r="N130">
            <v>105</v>
          </cell>
          <cell r="O130">
            <v>0</v>
          </cell>
        </row>
        <row r="131">
          <cell r="C131" t="str">
            <v>9월</v>
          </cell>
          <cell r="D131">
            <v>340431</v>
          </cell>
          <cell r="E131">
            <v>19270</v>
          </cell>
          <cell r="F131">
            <v>148</v>
          </cell>
          <cell r="G131">
            <v>9755</v>
          </cell>
          <cell r="H131">
            <v>185</v>
          </cell>
          <cell r="I131">
            <v>263</v>
          </cell>
          <cell r="J131">
            <v>53460</v>
          </cell>
          <cell r="K131">
            <v>85817</v>
          </cell>
          <cell r="L131">
            <v>123920</v>
          </cell>
          <cell r="M131">
            <v>47601</v>
          </cell>
          <cell r="N131">
            <v>12</v>
          </cell>
          <cell r="O131">
            <v>0</v>
          </cell>
        </row>
        <row r="132">
          <cell r="C132" t="str">
            <v>10월</v>
          </cell>
          <cell r="D132">
            <v>351870</v>
          </cell>
          <cell r="E132">
            <v>17416</v>
          </cell>
          <cell r="F132">
            <v>229</v>
          </cell>
          <cell r="G132">
            <v>15210</v>
          </cell>
          <cell r="H132">
            <v>383</v>
          </cell>
          <cell r="I132">
            <v>26</v>
          </cell>
          <cell r="J132">
            <v>52074</v>
          </cell>
          <cell r="K132">
            <v>89096</v>
          </cell>
          <cell r="L132">
            <v>128989</v>
          </cell>
          <cell r="M132">
            <v>48371</v>
          </cell>
          <cell r="N132">
            <v>79</v>
          </cell>
          <cell r="O132">
            <v>0</v>
          </cell>
        </row>
        <row r="133">
          <cell r="C133" t="str">
            <v>11월</v>
          </cell>
          <cell r="D133">
            <v>347297</v>
          </cell>
          <cell r="E133">
            <v>17161</v>
          </cell>
          <cell r="F133">
            <v>225</v>
          </cell>
          <cell r="G133">
            <v>10852</v>
          </cell>
          <cell r="H133">
            <v>283</v>
          </cell>
          <cell r="I133">
            <v>70</v>
          </cell>
          <cell r="J133">
            <v>57549</v>
          </cell>
          <cell r="K133">
            <v>92051</v>
          </cell>
          <cell r="L133">
            <v>120728</v>
          </cell>
          <cell r="M133">
            <v>48271</v>
          </cell>
          <cell r="N133">
            <v>108</v>
          </cell>
          <cell r="O133">
            <v>0</v>
          </cell>
        </row>
        <row r="134">
          <cell r="C134" t="str">
            <v>12월</v>
          </cell>
          <cell r="D134">
            <v>372837</v>
          </cell>
          <cell r="E134">
            <v>18892</v>
          </cell>
          <cell r="F134">
            <v>236</v>
          </cell>
          <cell r="G134">
            <v>13947</v>
          </cell>
          <cell r="H134">
            <v>594</v>
          </cell>
          <cell r="I134">
            <v>247</v>
          </cell>
          <cell r="J134">
            <v>49323</v>
          </cell>
          <cell r="K134">
            <v>99775</v>
          </cell>
          <cell r="L134">
            <v>137524</v>
          </cell>
          <cell r="M134">
            <v>52133</v>
          </cell>
          <cell r="N134">
            <v>166</v>
          </cell>
          <cell r="O134">
            <v>0</v>
          </cell>
        </row>
        <row r="135">
          <cell r="A135" t="str">
            <v>2021대구광역시</v>
          </cell>
          <cell r="B135">
            <v>2021</v>
          </cell>
          <cell r="C135" t="str">
            <v>대구광역시</v>
          </cell>
          <cell r="D135">
            <v>5240258</v>
          </cell>
          <cell r="E135">
            <v>263233</v>
          </cell>
          <cell r="F135">
            <v>4675</v>
          </cell>
          <cell r="G135">
            <v>168498</v>
          </cell>
          <cell r="H135">
            <v>4305</v>
          </cell>
          <cell r="I135">
            <v>2039</v>
          </cell>
          <cell r="J135">
            <v>1321090</v>
          </cell>
          <cell r="K135">
            <v>1305776</v>
          </cell>
          <cell r="L135">
            <v>1553808</v>
          </cell>
          <cell r="M135">
            <v>615694</v>
          </cell>
          <cell r="N135">
            <v>1139</v>
          </cell>
          <cell r="O135">
            <v>0</v>
          </cell>
          <cell r="P135">
            <v>0</v>
          </cell>
        </row>
        <row r="136">
          <cell r="A136" t="str">
            <v>2021중구</v>
          </cell>
          <cell r="B136">
            <v>2021</v>
          </cell>
          <cell r="C136" t="str">
            <v>중구</v>
          </cell>
          <cell r="D136">
            <v>226246</v>
          </cell>
          <cell r="E136">
            <v>21835</v>
          </cell>
          <cell r="F136">
            <v>1357</v>
          </cell>
          <cell r="G136">
            <v>3439</v>
          </cell>
          <cell r="H136">
            <v>20</v>
          </cell>
          <cell r="I136">
            <v>28</v>
          </cell>
          <cell r="J136">
            <v>2856</v>
          </cell>
          <cell r="K136">
            <v>92996</v>
          </cell>
          <cell r="L136">
            <v>45656</v>
          </cell>
          <cell r="M136">
            <v>58007</v>
          </cell>
          <cell r="N136">
            <v>31</v>
          </cell>
          <cell r="O136">
            <v>0</v>
          </cell>
          <cell r="P136">
            <v>0</v>
          </cell>
        </row>
        <row r="137">
          <cell r="A137" t="str">
            <v>2021동구</v>
          </cell>
          <cell r="B137">
            <v>2021</v>
          </cell>
          <cell r="C137" t="str">
            <v>동구</v>
          </cell>
          <cell r="D137">
            <v>517009</v>
          </cell>
          <cell r="E137">
            <v>27150</v>
          </cell>
          <cell r="F137">
            <v>179</v>
          </cell>
          <cell r="G137">
            <v>8016</v>
          </cell>
          <cell r="H137">
            <v>14</v>
          </cell>
          <cell r="I137">
            <v>205</v>
          </cell>
          <cell r="J137">
            <v>39468</v>
          </cell>
          <cell r="K137">
            <v>69083</v>
          </cell>
          <cell r="L137">
            <v>278723</v>
          </cell>
          <cell r="M137">
            <v>93248</v>
          </cell>
          <cell r="N137">
            <v>133</v>
          </cell>
          <cell r="O137">
            <v>0</v>
          </cell>
        </row>
        <row r="138">
          <cell r="A138" t="str">
            <v>2021서구</v>
          </cell>
          <cell r="B138">
            <v>2021</v>
          </cell>
          <cell r="C138" t="str">
            <v>서구</v>
          </cell>
          <cell r="D138">
            <v>222132</v>
          </cell>
          <cell r="E138">
            <v>6116</v>
          </cell>
          <cell r="F138">
            <v>53</v>
          </cell>
          <cell r="G138">
            <v>2271</v>
          </cell>
          <cell r="H138">
            <v>568</v>
          </cell>
          <cell r="I138">
            <v>31</v>
          </cell>
          <cell r="J138">
            <v>17185</v>
          </cell>
          <cell r="K138">
            <v>117756</v>
          </cell>
          <cell r="L138">
            <v>30689</v>
          </cell>
          <cell r="M138">
            <v>47462</v>
          </cell>
          <cell r="N138">
            <v>3</v>
          </cell>
          <cell r="O138">
            <v>0</v>
          </cell>
        </row>
        <row r="139">
          <cell r="A139" t="str">
            <v>2021남구</v>
          </cell>
          <cell r="B139">
            <v>2021</v>
          </cell>
          <cell r="C139" t="str">
            <v>남구</v>
          </cell>
          <cell r="D139">
            <v>220799</v>
          </cell>
          <cell r="E139">
            <v>3128</v>
          </cell>
          <cell r="F139">
            <v>1069</v>
          </cell>
          <cell r="G139">
            <v>5815</v>
          </cell>
          <cell r="H139">
            <v>72</v>
          </cell>
          <cell r="I139">
            <v>17</v>
          </cell>
          <cell r="J139">
            <v>51920</v>
          </cell>
          <cell r="K139">
            <v>16272</v>
          </cell>
          <cell r="L139">
            <v>103551</v>
          </cell>
          <cell r="M139">
            <v>38954</v>
          </cell>
          <cell r="N139">
            <v>190</v>
          </cell>
          <cell r="O139">
            <v>0</v>
          </cell>
        </row>
        <row r="140">
          <cell r="A140" t="str">
            <v>2021북구</v>
          </cell>
          <cell r="B140">
            <v>2021</v>
          </cell>
          <cell r="C140" t="str">
            <v>북구</v>
          </cell>
          <cell r="D140">
            <v>475179</v>
          </cell>
          <cell r="E140">
            <v>101828</v>
          </cell>
          <cell r="F140">
            <v>707</v>
          </cell>
          <cell r="G140">
            <v>43061</v>
          </cell>
          <cell r="H140">
            <v>19</v>
          </cell>
          <cell r="I140">
            <v>1179</v>
          </cell>
          <cell r="J140">
            <v>41314</v>
          </cell>
          <cell r="K140">
            <v>111502</v>
          </cell>
          <cell r="L140">
            <v>88142</v>
          </cell>
          <cell r="M140">
            <v>87423</v>
          </cell>
          <cell r="N140">
            <v>118</v>
          </cell>
          <cell r="O140">
            <v>0</v>
          </cell>
        </row>
        <row r="141">
          <cell r="A141" t="str">
            <v>2021수성구</v>
          </cell>
          <cell r="B141">
            <v>2021</v>
          </cell>
          <cell r="C141" t="str">
            <v>수성구</v>
          </cell>
          <cell r="D141">
            <v>225331</v>
          </cell>
          <cell r="E141">
            <v>27907</v>
          </cell>
          <cell r="F141">
            <v>341</v>
          </cell>
          <cell r="G141">
            <v>18350</v>
          </cell>
          <cell r="H141">
            <v>1884</v>
          </cell>
          <cell r="I141">
            <v>73</v>
          </cell>
          <cell r="J141">
            <v>22645</v>
          </cell>
          <cell r="K141">
            <v>57971</v>
          </cell>
          <cell r="L141">
            <v>29208</v>
          </cell>
          <cell r="M141">
            <v>66797</v>
          </cell>
          <cell r="N141">
            <v>127</v>
          </cell>
          <cell r="O141">
            <v>0</v>
          </cell>
        </row>
        <row r="142">
          <cell r="A142" t="str">
            <v>2021달서구</v>
          </cell>
          <cell r="B142">
            <v>2021</v>
          </cell>
          <cell r="C142" t="str">
            <v>달서구</v>
          </cell>
          <cell r="D142">
            <v>2023458</v>
          </cell>
          <cell r="E142">
            <v>63366</v>
          </cell>
          <cell r="F142">
            <v>591</v>
          </cell>
          <cell r="G142">
            <v>27696</v>
          </cell>
          <cell r="H142">
            <v>520</v>
          </cell>
          <cell r="I142">
            <v>305</v>
          </cell>
          <cell r="J142">
            <v>889821</v>
          </cell>
          <cell r="K142">
            <v>352254</v>
          </cell>
          <cell r="L142">
            <v>572543</v>
          </cell>
          <cell r="M142">
            <v>116360</v>
          </cell>
          <cell r="N142">
            <v>114</v>
          </cell>
          <cell r="O142">
            <v>0</v>
          </cell>
        </row>
        <row r="143">
          <cell r="A143" t="str">
            <v>2021달성군</v>
          </cell>
          <cell r="B143">
            <v>2021</v>
          </cell>
          <cell r="C143" t="str">
            <v>달성군</v>
          </cell>
          <cell r="D143">
            <v>1330104</v>
          </cell>
          <cell r="E143">
            <v>11905</v>
          </cell>
          <cell r="F143">
            <v>377</v>
          </cell>
          <cell r="G143">
            <v>59850</v>
          </cell>
          <cell r="H143">
            <v>1209</v>
          </cell>
          <cell r="I143">
            <v>200</v>
          </cell>
          <cell r="J143">
            <v>255879</v>
          </cell>
          <cell r="K143">
            <v>487942</v>
          </cell>
          <cell r="L143">
            <v>405295</v>
          </cell>
          <cell r="M143">
            <v>107444</v>
          </cell>
          <cell r="N143">
            <v>2</v>
          </cell>
          <cell r="O143">
            <v>0</v>
          </cell>
        </row>
        <row r="144">
          <cell r="C144" t="str">
            <v>1월</v>
          </cell>
          <cell r="D144">
            <v>350714</v>
          </cell>
          <cell r="E144">
            <v>19396</v>
          </cell>
          <cell r="F144">
            <v>469</v>
          </cell>
          <cell r="G144">
            <v>12545</v>
          </cell>
          <cell r="H144">
            <v>442</v>
          </cell>
          <cell r="I144">
            <v>485</v>
          </cell>
          <cell r="J144">
            <v>62954</v>
          </cell>
          <cell r="K144">
            <v>94187</v>
          </cell>
          <cell r="L144">
            <v>115640</v>
          </cell>
          <cell r="M144">
            <v>44562</v>
          </cell>
          <cell r="N144">
            <v>111</v>
          </cell>
          <cell r="O144">
            <v>0</v>
          </cell>
          <cell r="P144">
            <v>0</v>
          </cell>
        </row>
        <row r="145">
          <cell r="C145" t="str">
            <v>2월</v>
          </cell>
          <cell r="D145">
            <v>336661</v>
          </cell>
          <cell r="E145">
            <v>17528</v>
          </cell>
          <cell r="F145">
            <v>296</v>
          </cell>
          <cell r="G145">
            <v>11957</v>
          </cell>
          <cell r="H145">
            <v>165</v>
          </cell>
          <cell r="I145">
            <v>58</v>
          </cell>
          <cell r="J145">
            <v>75380</v>
          </cell>
          <cell r="K145">
            <v>99030</v>
          </cell>
          <cell r="L145">
            <v>93415</v>
          </cell>
          <cell r="M145">
            <v>38699</v>
          </cell>
          <cell r="N145">
            <v>136</v>
          </cell>
          <cell r="O145">
            <v>0</v>
          </cell>
        </row>
        <row r="146">
          <cell r="C146" t="str">
            <v>3월</v>
          </cell>
          <cell r="D146">
            <v>449513</v>
          </cell>
          <cell r="E146">
            <v>24323</v>
          </cell>
          <cell r="F146">
            <v>520</v>
          </cell>
          <cell r="G146">
            <v>13450</v>
          </cell>
          <cell r="H146">
            <v>199</v>
          </cell>
          <cell r="I146">
            <v>173</v>
          </cell>
          <cell r="J146">
            <v>94876</v>
          </cell>
          <cell r="K146">
            <v>110939</v>
          </cell>
          <cell r="L146">
            <v>156323</v>
          </cell>
          <cell r="M146">
            <v>48706</v>
          </cell>
          <cell r="N146">
            <v>15</v>
          </cell>
          <cell r="O146">
            <v>0</v>
          </cell>
        </row>
        <row r="147">
          <cell r="C147" t="str">
            <v>4월</v>
          </cell>
          <cell r="D147">
            <v>432517</v>
          </cell>
          <cell r="E147">
            <v>20170</v>
          </cell>
          <cell r="F147">
            <v>277</v>
          </cell>
          <cell r="G147">
            <v>14037</v>
          </cell>
          <cell r="H147">
            <v>345</v>
          </cell>
          <cell r="I147">
            <v>96</v>
          </cell>
          <cell r="J147">
            <v>107999</v>
          </cell>
          <cell r="K147">
            <v>114243</v>
          </cell>
          <cell r="L147">
            <v>124120</v>
          </cell>
          <cell r="M147">
            <v>51041</v>
          </cell>
          <cell r="N147">
            <v>158</v>
          </cell>
          <cell r="O147">
            <v>0</v>
          </cell>
        </row>
        <row r="148">
          <cell r="C148" t="str">
            <v>5월</v>
          </cell>
          <cell r="D148">
            <v>406353</v>
          </cell>
          <cell r="E148">
            <v>21351</v>
          </cell>
          <cell r="F148">
            <v>317</v>
          </cell>
          <cell r="G148">
            <v>12675</v>
          </cell>
          <cell r="H148">
            <v>191</v>
          </cell>
          <cell r="I148">
            <v>50</v>
          </cell>
          <cell r="J148">
            <v>93267</v>
          </cell>
          <cell r="K148">
            <v>111064</v>
          </cell>
          <cell r="L148">
            <v>117737</v>
          </cell>
          <cell r="M148">
            <v>49585</v>
          </cell>
          <cell r="N148">
            <v>0</v>
          </cell>
          <cell r="O148">
            <v>0</v>
          </cell>
        </row>
        <row r="149">
          <cell r="C149" t="str">
            <v>6월</v>
          </cell>
          <cell r="D149">
            <v>470866</v>
          </cell>
          <cell r="E149">
            <v>19300</v>
          </cell>
          <cell r="F149">
            <v>589</v>
          </cell>
          <cell r="G149">
            <v>13419</v>
          </cell>
          <cell r="H149">
            <v>302</v>
          </cell>
          <cell r="I149">
            <v>44</v>
          </cell>
          <cell r="J149">
            <v>114069</v>
          </cell>
          <cell r="K149">
            <v>112942</v>
          </cell>
          <cell r="L149">
            <v>150312</v>
          </cell>
          <cell r="M149">
            <v>59761</v>
          </cell>
          <cell r="N149">
            <v>127</v>
          </cell>
          <cell r="O149">
            <v>0</v>
          </cell>
        </row>
        <row r="150">
          <cell r="C150" t="str">
            <v>7월</v>
          </cell>
          <cell r="D150">
            <v>453778</v>
          </cell>
          <cell r="E150">
            <v>24857</v>
          </cell>
          <cell r="F150">
            <v>313</v>
          </cell>
          <cell r="G150">
            <v>17338</v>
          </cell>
          <cell r="H150">
            <v>599</v>
          </cell>
          <cell r="I150">
            <v>157</v>
          </cell>
          <cell r="J150">
            <v>110902</v>
          </cell>
          <cell r="K150">
            <v>116435</v>
          </cell>
          <cell r="L150">
            <v>133662</v>
          </cell>
          <cell r="M150">
            <v>49399</v>
          </cell>
          <cell r="N150">
            <v>114</v>
          </cell>
          <cell r="O150">
            <v>0</v>
          </cell>
        </row>
        <row r="151">
          <cell r="C151" t="str">
            <v>8월</v>
          </cell>
          <cell r="D151">
            <v>430456</v>
          </cell>
          <cell r="E151">
            <v>19948</v>
          </cell>
          <cell r="F151">
            <v>375</v>
          </cell>
          <cell r="G151">
            <v>15024</v>
          </cell>
          <cell r="H151">
            <v>449</v>
          </cell>
          <cell r="I151">
            <v>681</v>
          </cell>
          <cell r="J151">
            <v>118718</v>
          </cell>
          <cell r="K151">
            <v>103409</v>
          </cell>
          <cell r="L151">
            <v>120564</v>
          </cell>
          <cell r="M151">
            <v>51284</v>
          </cell>
          <cell r="N151">
            <v>2</v>
          </cell>
          <cell r="O151">
            <v>0</v>
          </cell>
        </row>
        <row r="152">
          <cell r="C152" t="str">
            <v>9월</v>
          </cell>
          <cell r="D152">
            <v>424960</v>
          </cell>
          <cell r="E152">
            <v>20088</v>
          </cell>
          <cell r="F152">
            <v>210</v>
          </cell>
          <cell r="G152">
            <v>13877</v>
          </cell>
          <cell r="H152">
            <v>549</v>
          </cell>
          <cell r="I152">
            <v>57</v>
          </cell>
          <cell r="J152">
            <v>108782</v>
          </cell>
          <cell r="K152">
            <v>102463</v>
          </cell>
          <cell r="L152">
            <v>127565</v>
          </cell>
          <cell r="M152">
            <v>51258</v>
          </cell>
          <cell r="N152">
            <v>111</v>
          </cell>
          <cell r="O152">
            <v>0</v>
          </cell>
        </row>
        <row r="153">
          <cell r="C153" t="str">
            <v>10월</v>
          </cell>
          <cell r="D153">
            <v>463145</v>
          </cell>
          <cell r="E153">
            <v>26767</v>
          </cell>
          <cell r="F153">
            <v>288</v>
          </cell>
          <cell r="G153">
            <v>13791</v>
          </cell>
          <cell r="H153">
            <v>249</v>
          </cell>
          <cell r="I153">
            <v>73</v>
          </cell>
          <cell r="J153">
            <v>124454</v>
          </cell>
          <cell r="K153">
            <v>113029</v>
          </cell>
          <cell r="L153">
            <v>128700</v>
          </cell>
          <cell r="M153">
            <v>55658</v>
          </cell>
          <cell r="N153">
            <v>136</v>
          </cell>
          <cell r="O153">
            <v>0</v>
          </cell>
        </row>
        <row r="154">
          <cell r="C154" t="str">
            <v>11월</v>
          </cell>
          <cell r="D154">
            <v>492802</v>
          </cell>
          <cell r="E154">
            <v>23695</v>
          </cell>
          <cell r="F154">
            <v>431</v>
          </cell>
          <cell r="G154">
            <v>15546</v>
          </cell>
          <cell r="H154">
            <v>460</v>
          </cell>
          <cell r="I154">
            <v>107</v>
          </cell>
          <cell r="J154">
            <v>147578</v>
          </cell>
          <cell r="K154">
            <v>112414</v>
          </cell>
          <cell r="L154">
            <v>137636</v>
          </cell>
          <cell r="M154">
            <v>54921</v>
          </cell>
          <cell r="N154">
            <v>15</v>
          </cell>
          <cell r="O154">
            <v>0</v>
          </cell>
        </row>
        <row r="155">
          <cell r="C155" t="str">
            <v>12월</v>
          </cell>
          <cell r="D155">
            <v>528493</v>
          </cell>
          <cell r="E155">
            <v>25810</v>
          </cell>
          <cell r="F155">
            <v>591</v>
          </cell>
          <cell r="G155">
            <v>14839</v>
          </cell>
          <cell r="H155">
            <v>354</v>
          </cell>
          <cell r="I155">
            <v>58</v>
          </cell>
          <cell r="J155">
            <v>162111</v>
          </cell>
          <cell r="K155">
            <v>115619</v>
          </cell>
          <cell r="L155">
            <v>148134</v>
          </cell>
          <cell r="M155">
            <v>60819</v>
          </cell>
          <cell r="N155">
            <v>158</v>
          </cell>
          <cell r="O155">
            <v>0</v>
          </cell>
        </row>
      </sheetData>
      <sheetData sheetId="33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928528</v>
          </cell>
          <cell r="E9">
            <v>943431</v>
          </cell>
          <cell r="F9">
            <v>361132</v>
          </cell>
          <cell r="G9">
            <v>279831</v>
          </cell>
          <cell r="H9">
            <v>509068</v>
          </cell>
          <cell r="I9">
            <v>9381</v>
          </cell>
          <cell r="J9">
            <v>53098</v>
          </cell>
          <cell r="K9">
            <v>10752</v>
          </cell>
          <cell r="L9">
            <v>101.6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33453</v>
          </cell>
          <cell r="E10">
            <v>32345</v>
          </cell>
          <cell r="F10">
            <v>14712</v>
          </cell>
          <cell r="G10">
            <v>8143</v>
          </cell>
          <cell r="H10">
            <v>14725</v>
          </cell>
          <cell r="I10">
            <v>766</v>
          </cell>
          <cell r="J10">
            <v>1247</v>
          </cell>
          <cell r="K10">
            <v>895</v>
          </cell>
          <cell r="L10">
            <v>96.7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131398</v>
          </cell>
          <cell r="E11">
            <v>134293</v>
          </cell>
          <cell r="F11">
            <v>47187</v>
          </cell>
          <cell r="G11">
            <v>33408</v>
          </cell>
          <cell r="H11">
            <v>69965</v>
          </cell>
          <cell r="I11">
            <v>2269</v>
          </cell>
          <cell r="J11">
            <v>13004</v>
          </cell>
          <cell r="K11">
            <v>1868</v>
          </cell>
          <cell r="L11">
            <v>102.2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81000</v>
          </cell>
          <cell r="E12">
            <v>83219</v>
          </cell>
          <cell r="F12">
            <v>52320</v>
          </cell>
          <cell r="G12">
            <v>42410</v>
          </cell>
          <cell r="H12">
            <v>17955</v>
          </cell>
          <cell r="I12">
            <v>722</v>
          </cell>
          <cell r="J12">
            <v>11044</v>
          </cell>
          <cell r="K12">
            <v>1178</v>
          </cell>
          <cell r="L12">
            <v>102.7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69499</v>
          </cell>
          <cell r="E13">
            <v>73696</v>
          </cell>
          <cell r="F13">
            <v>52635</v>
          </cell>
          <cell r="G13">
            <v>41514</v>
          </cell>
          <cell r="H13">
            <v>13961</v>
          </cell>
          <cell r="I13">
            <v>525</v>
          </cell>
          <cell r="J13">
            <v>5626</v>
          </cell>
          <cell r="K13">
            <v>949</v>
          </cell>
          <cell r="L13">
            <v>106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166574</v>
          </cell>
          <cell r="E14">
            <v>163783</v>
          </cell>
          <cell r="F14">
            <v>53202</v>
          </cell>
          <cell r="G14">
            <v>42245</v>
          </cell>
          <cell r="H14">
            <v>100671</v>
          </cell>
          <cell r="I14">
            <v>1790</v>
          </cell>
          <cell r="J14">
            <v>6224</v>
          </cell>
          <cell r="K14">
            <v>1896</v>
          </cell>
          <cell r="L14">
            <v>98.3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157903</v>
          </cell>
          <cell r="E15">
            <v>164453</v>
          </cell>
          <cell r="F15">
            <v>54630</v>
          </cell>
          <cell r="G15">
            <v>44841</v>
          </cell>
          <cell r="H15">
            <v>100096</v>
          </cell>
          <cell r="I15">
            <v>1327</v>
          </cell>
          <cell r="J15">
            <v>7254</v>
          </cell>
          <cell r="K15">
            <v>1146</v>
          </cell>
          <cell r="L15">
            <v>104.1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222242</v>
          </cell>
          <cell r="E16">
            <v>221858</v>
          </cell>
          <cell r="F16">
            <v>66870</v>
          </cell>
          <cell r="G16">
            <v>59448</v>
          </cell>
          <cell r="H16">
            <v>144934</v>
          </cell>
          <cell r="I16">
            <v>1347</v>
          </cell>
          <cell r="J16">
            <v>6778</v>
          </cell>
          <cell r="K16">
            <v>1929</v>
          </cell>
          <cell r="L16">
            <v>99.8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66459</v>
          </cell>
          <cell r="E17">
            <v>69784</v>
          </cell>
          <cell r="F17">
            <v>19576</v>
          </cell>
          <cell r="G17">
            <v>7822</v>
          </cell>
          <cell r="H17">
            <v>46761</v>
          </cell>
          <cell r="I17">
            <v>635</v>
          </cell>
          <cell r="J17">
            <v>1921</v>
          </cell>
          <cell r="K17">
            <v>891</v>
          </cell>
          <cell r="L17">
            <v>105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935753</v>
          </cell>
          <cell r="E18">
            <v>966218</v>
          </cell>
          <cell r="F18">
            <v>360732</v>
          </cell>
          <cell r="G18">
            <v>278987</v>
          </cell>
          <cell r="H18">
            <v>532090</v>
          </cell>
          <cell r="I18">
            <v>9433</v>
          </cell>
          <cell r="J18">
            <v>53440</v>
          </cell>
          <cell r="K18">
            <v>10523</v>
          </cell>
          <cell r="L18">
            <v>103.3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33349</v>
          </cell>
          <cell r="E19">
            <v>32305</v>
          </cell>
          <cell r="F19">
            <v>14638</v>
          </cell>
          <cell r="G19">
            <v>8058</v>
          </cell>
          <cell r="H19">
            <v>14776</v>
          </cell>
          <cell r="I19">
            <v>766</v>
          </cell>
          <cell r="J19">
            <v>1247</v>
          </cell>
          <cell r="K19">
            <v>878</v>
          </cell>
          <cell r="L19">
            <v>96.9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133741</v>
          </cell>
          <cell r="E20">
            <v>136991</v>
          </cell>
          <cell r="F20">
            <v>47289</v>
          </cell>
          <cell r="G20">
            <v>33285</v>
          </cell>
          <cell r="H20">
            <v>72444</v>
          </cell>
          <cell r="I20">
            <v>2294</v>
          </cell>
          <cell r="J20">
            <v>13150</v>
          </cell>
          <cell r="K20">
            <v>1814</v>
          </cell>
          <cell r="L20">
            <v>102.4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79496</v>
          </cell>
          <cell r="E21">
            <v>83426</v>
          </cell>
          <cell r="F21">
            <v>52402</v>
          </cell>
          <cell r="G21">
            <v>42463</v>
          </cell>
          <cell r="H21">
            <v>18085</v>
          </cell>
          <cell r="I21">
            <v>722</v>
          </cell>
          <cell r="J21">
            <v>11068</v>
          </cell>
          <cell r="K21">
            <v>1149</v>
          </cell>
          <cell r="L21">
            <v>104.9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68498</v>
          </cell>
          <cell r="E22">
            <v>73924</v>
          </cell>
          <cell r="F22">
            <v>52614</v>
          </cell>
          <cell r="G22">
            <v>41575</v>
          </cell>
          <cell r="H22">
            <v>14111</v>
          </cell>
          <cell r="I22">
            <v>573</v>
          </cell>
          <cell r="J22">
            <v>5682</v>
          </cell>
          <cell r="K22">
            <v>944</v>
          </cell>
          <cell r="L22">
            <v>107.9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167089</v>
          </cell>
          <cell r="E23">
            <v>167423</v>
          </cell>
          <cell r="F23">
            <v>53120</v>
          </cell>
          <cell r="G23">
            <v>42024</v>
          </cell>
          <cell r="H23">
            <v>104412</v>
          </cell>
          <cell r="I23">
            <v>1789</v>
          </cell>
          <cell r="J23">
            <v>6254</v>
          </cell>
          <cell r="K23">
            <v>1848</v>
          </cell>
          <cell r="L23">
            <v>100.2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157126</v>
          </cell>
          <cell r="E24">
            <v>164740</v>
          </cell>
          <cell r="F24">
            <v>53979</v>
          </cell>
          <cell r="G24">
            <v>44219</v>
          </cell>
          <cell r="H24">
            <v>101003</v>
          </cell>
          <cell r="I24">
            <v>1307</v>
          </cell>
          <cell r="J24">
            <v>7313</v>
          </cell>
          <cell r="K24">
            <v>1138</v>
          </cell>
          <cell r="L24">
            <v>104.8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220750</v>
          </cell>
          <cell r="E25">
            <v>225416</v>
          </cell>
          <cell r="F25">
            <v>67020</v>
          </cell>
          <cell r="G25">
            <v>59413</v>
          </cell>
          <cell r="H25">
            <v>148399</v>
          </cell>
          <cell r="I25">
            <v>1347</v>
          </cell>
          <cell r="J25">
            <v>6760</v>
          </cell>
          <cell r="K25">
            <v>1890</v>
          </cell>
          <cell r="L25">
            <v>102.1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75704</v>
          </cell>
          <cell r="E26">
            <v>81993</v>
          </cell>
          <cell r="F26">
            <v>19670</v>
          </cell>
          <cell r="G26">
            <v>7950</v>
          </cell>
          <cell r="H26">
            <v>58860</v>
          </cell>
          <cell r="I26">
            <v>635</v>
          </cell>
          <cell r="J26">
            <v>1966</v>
          </cell>
          <cell r="K26">
            <v>862</v>
          </cell>
          <cell r="L26">
            <v>108.3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948030</v>
          </cell>
          <cell r="E27">
            <v>988357</v>
          </cell>
          <cell r="F27">
            <v>358851</v>
          </cell>
          <cell r="G27">
            <v>277710</v>
          </cell>
          <cell r="H27">
            <v>555900</v>
          </cell>
          <cell r="I27">
            <v>9440</v>
          </cell>
          <cell r="J27">
            <v>53384</v>
          </cell>
          <cell r="K27">
            <v>10782</v>
          </cell>
          <cell r="L27">
            <v>104.3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32968</v>
          </cell>
          <cell r="E28">
            <v>31980</v>
          </cell>
          <cell r="F28">
            <v>14270</v>
          </cell>
          <cell r="G28">
            <v>7878</v>
          </cell>
          <cell r="H28">
            <v>14794</v>
          </cell>
          <cell r="I28">
            <v>766</v>
          </cell>
          <cell r="J28">
            <v>1226</v>
          </cell>
          <cell r="K28">
            <v>924</v>
          </cell>
          <cell r="L28">
            <v>97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135974</v>
          </cell>
          <cell r="E29">
            <v>140134</v>
          </cell>
          <cell r="F29">
            <v>47191</v>
          </cell>
          <cell r="G29">
            <v>33197</v>
          </cell>
          <cell r="H29">
            <v>75672</v>
          </cell>
          <cell r="I29">
            <v>2288</v>
          </cell>
          <cell r="J29">
            <v>13138</v>
          </cell>
          <cell r="K29">
            <v>1845</v>
          </cell>
          <cell r="L29">
            <v>103.1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78170</v>
          </cell>
          <cell r="E30">
            <v>83255</v>
          </cell>
          <cell r="F30">
            <v>52092</v>
          </cell>
          <cell r="G30">
            <v>42267</v>
          </cell>
          <cell r="H30">
            <v>18223</v>
          </cell>
          <cell r="I30">
            <v>737</v>
          </cell>
          <cell r="J30">
            <v>11025</v>
          </cell>
          <cell r="K30">
            <v>1178</v>
          </cell>
          <cell r="L30">
            <v>106.5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68227</v>
          </cell>
          <cell r="E31">
            <v>73605</v>
          </cell>
          <cell r="F31">
            <v>52225</v>
          </cell>
          <cell r="G31">
            <v>41306</v>
          </cell>
          <cell r="H31">
            <v>14259</v>
          </cell>
          <cell r="I31">
            <v>573</v>
          </cell>
          <cell r="J31">
            <v>5649</v>
          </cell>
          <cell r="K31">
            <v>899</v>
          </cell>
          <cell r="L31">
            <v>107.9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169117</v>
          </cell>
          <cell r="E32">
            <v>172947</v>
          </cell>
          <cell r="F32">
            <v>53185</v>
          </cell>
          <cell r="G32">
            <v>42189</v>
          </cell>
          <cell r="H32">
            <v>109812</v>
          </cell>
          <cell r="I32">
            <v>1810</v>
          </cell>
          <cell r="J32">
            <v>6254</v>
          </cell>
          <cell r="K32">
            <v>1886</v>
          </cell>
          <cell r="L32">
            <v>102.3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156945</v>
          </cell>
          <cell r="E33">
            <v>164639</v>
          </cell>
          <cell r="F33">
            <v>53201</v>
          </cell>
          <cell r="G33">
            <v>43579</v>
          </cell>
          <cell r="H33">
            <v>101717</v>
          </cell>
          <cell r="I33">
            <v>1277</v>
          </cell>
          <cell r="J33">
            <v>7297</v>
          </cell>
          <cell r="K33">
            <v>1147</v>
          </cell>
          <cell r="L33">
            <v>104.9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219535</v>
          </cell>
          <cell r="E34">
            <v>225177</v>
          </cell>
          <cell r="F34">
            <v>66924</v>
          </cell>
          <cell r="G34">
            <v>59249</v>
          </cell>
          <cell r="H34">
            <v>148156</v>
          </cell>
          <cell r="I34">
            <v>1354</v>
          </cell>
          <cell r="J34">
            <v>6758</v>
          </cell>
          <cell r="K34">
            <v>1985</v>
          </cell>
          <cell r="L34">
            <v>102.6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87094</v>
          </cell>
          <cell r="E35">
            <v>96620</v>
          </cell>
          <cell r="F35">
            <v>19763</v>
          </cell>
          <cell r="G35">
            <v>8045</v>
          </cell>
          <cell r="H35">
            <v>73267</v>
          </cell>
          <cell r="I35">
            <v>635</v>
          </cell>
          <cell r="J35">
            <v>2037</v>
          </cell>
          <cell r="K35">
            <v>918</v>
          </cell>
          <cell r="L35">
            <v>110.9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957516</v>
          </cell>
          <cell r="E36">
            <v>996141</v>
          </cell>
          <cell r="F36">
            <v>355107</v>
          </cell>
          <cell r="G36">
            <v>275520</v>
          </cell>
          <cell r="H36">
            <v>567543</v>
          </cell>
          <cell r="I36">
            <v>9563</v>
          </cell>
          <cell r="J36">
            <v>53216</v>
          </cell>
          <cell r="K36">
            <v>10712</v>
          </cell>
          <cell r="L36">
            <v>104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34109</v>
          </cell>
          <cell r="E37">
            <v>32612</v>
          </cell>
          <cell r="F37">
            <v>13492</v>
          </cell>
          <cell r="G37">
            <v>7587</v>
          </cell>
          <cell r="H37">
            <v>16254</v>
          </cell>
          <cell r="I37">
            <v>754</v>
          </cell>
          <cell r="J37">
            <v>1204</v>
          </cell>
          <cell r="K37">
            <v>908</v>
          </cell>
          <cell r="L37">
            <v>95.6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138759</v>
          </cell>
          <cell r="E38">
            <v>143451</v>
          </cell>
          <cell r="F38">
            <v>46276</v>
          </cell>
          <cell r="G38">
            <v>32618</v>
          </cell>
          <cell r="H38">
            <v>79974</v>
          </cell>
          <cell r="I38">
            <v>2314</v>
          </cell>
          <cell r="J38">
            <v>13065</v>
          </cell>
          <cell r="K38">
            <v>1822</v>
          </cell>
          <cell r="L38">
            <v>103.4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76111</v>
          </cell>
          <cell r="E39">
            <v>83149</v>
          </cell>
          <cell r="F39">
            <v>51989</v>
          </cell>
          <cell r="G39">
            <v>42216</v>
          </cell>
          <cell r="H39">
            <v>18247</v>
          </cell>
          <cell r="I39">
            <v>739</v>
          </cell>
          <cell r="J39">
            <v>10994</v>
          </cell>
          <cell r="K39">
            <v>1180</v>
          </cell>
          <cell r="L39">
            <v>109.2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68263</v>
          </cell>
          <cell r="E40">
            <v>73918</v>
          </cell>
          <cell r="F40">
            <v>51815</v>
          </cell>
          <cell r="G40">
            <v>41036</v>
          </cell>
          <cell r="H40">
            <v>14998</v>
          </cell>
          <cell r="I40">
            <v>574</v>
          </cell>
          <cell r="J40">
            <v>5644</v>
          </cell>
          <cell r="K40">
            <v>887</v>
          </cell>
          <cell r="L40">
            <v>108.3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171041</v>
          </cell>
          <cell r="E41">
            <v>173865</v>
          </cell>
          <cell r="F41">
            <v>53031</v>
          </cell>
          <cell r="G41">
            <v>42153</v>
          </cell>
          <cell r="H41">
            <v>110867</v>
          </cell>
          <cell r="I41">
            <v>1855</v>
          </cell>
          <cell r="J41">
            <v>6245</v>
          </cell>
          <cell r="K41">
            <v>1867</v>
          </cell>
          <cell r="L41">
            <v>101.7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156596</v>
          </cell>
          <cell r="E42">
            <v>164654</v>
          </cell>
          <cell r="F42">
            <v>51998</v>
          </cell>
          <cell r="G42">
            <v>42663</v>
          </cell>
          <cell r="H42">
            <v>102927</v>
          </cell>
          <cell r="I42">
            <v>1315</v>
          </cell>
          <cell r="J42">
            <v>7268</v>
          </cell>
          <cell r="K42">
            <v>1146</v>
          </cell>
          <cell r="L42">
            <v>105.1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220531</v>
          </cell>
          <cell r="E43">
            <v>226712</v>
          </cell>
          <cell r="F43">
            <v>66786</v>
          </cell>
          <cell r="G43">
            <v>59132</v>
          </cell>
          <cell r="H43">
            <v>149833</v>
          </cell>
          <cell r="I43">
            <v>1359</v>
          </cell>
          <cell r="J43">
            <v>6758</v>
          </cell>
          <cell r="K43">
            <v>1976</v>
          </cell>
          <cell r="L43">
            <v>102.8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92106</v>
          </cell>
          <cell r="E44">
            <v>97780</v>
          </cell>
          <cell r="F44">
            <v>19720</v>
          </cell>
          <cell r="G44">
            <v>8115</v>
          </cell>
          <cell r="H44">
            <v>74443</v>
          </cell>
          <cell r="I44">
            <v>653</v>
          </cell>
          <cell r="J44">
            <v>2038</v>
          </cell>
          <cell r="K44">
            <v>926</v>
          </cell>
          <cell r="L44">
            <v>106.2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968620</v>
          </cell>
          <cell r="E45">
            <v>1000781</v>
          </cell>
          <cell r="F45">
            <v>348006</v>
          </cell>
          <cell r="G45">
            <v>270797</v>
          </cell>
          <cell r="H45">
            <v>579777</v>
          </cell>
          <cell r="I45">
            <v>9438</v>
          </cell>
          <cell r="J45">
            <v>52880</v>
          </cell>
          <cell r="K45">
            <v>10680</v>
          </cell>
          <cell r="L45">
            <v>103.3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34207</v>
          </cell>
          <cell r="E46">
            <v>31674</v>
          </cell>
          <cell r="F46">
            <v>12495</v>
          </cell>
          <cell r="G46">
            <v>7249</v>
          </cell>
          <cell r="H46">
            <v>16541</v>
          </cell>
          <cell r="I46">
            <v>628</v>
          </cell>
          <cell r="J46">
            <v>1153</v>
          </cell>
          <cell r="K46">
            <v>857</v>
          </cell>
          <cell r="L46">
            <v>92.6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139168</v>
          </cell>
          <cell r="E47">
            <v>141760</v>
          </cell>
          <cell r="F47">
            <v>44320</v>
          </cell>
          <cell r="G47">
            <v>31192</v>
          </cell>
          <cell r="H47">
            <v>80399</v>
          </cell>
          <cell r="I47">
            <v>2308</v>
          </cell>
          <cell r="J47">
            <v>12955</v>
          </cell>
          <cell r="K47">
            <v>1778</v>
          </cell>
          <cell r="L47">
            <v>101.9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73980</v>
          </cell>
          <cell r="E48">
            <v>81141</v>
          </cell>
          <cell r="F48">
            <v>50314</v>
          </cell>
          <cell r="G48">
            <v>40813</v>
          </cell>
          <cell r="H48">
            <v>17970</v>
          </cell>
          <cell r="I48">
            <v>760</v>
          </cell>
          <cell r="J48">
            <v>10916</v>
          </cell>
          <cell r="K48">
            <v>1181</v>
          </cell>
          <cell r="L48">
            <v>109.7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68268</v>
          </cell>
          <cell r="E49">
            <v>72949</v>
          </cell>
          <cell r="F49">
            <v>50509</v>
          </cell>
          <cell r="G49">
            <v>40174</v>
          </cell>
          <cell r="H49">
            <v>15322</v>
          </cell>
          <cell r="I49">
            <v>562</v>
          </cell>
          <cell r="J49">
            <v>5661</v>
          </cell>
          <cell r="K49">
            <v>895</v>
          </cell>
          <cell r="L49">
            <v>106.9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174696</v>
          </cell>
          <cell r="E50">
            <v>176385</v>
          </cell>
          <cell r="F50">
            <v>52970</v>
          </cell>
          <cell r="G50">
            <v>42451</v>
          </cell>
          <cell r="H50">
            <v>113473</v>
          </cell>
          <cell r="I50">
            <v>1851</v>
          </cell>
          <cell r="J50">
            <v>6239</v>
          </cell>
          <cell r="K50">
            <v>1852</v>
          </cell>
          <cell r="L50">
            <v>101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157906</v>
          </cell>
          <cell r="E51">
            <v>166379</v>
          </cell>
          <cell r="F51">
            <v>51578</v>
          </cell>
          <cell r="G51">
            <v>42184</v>
          </cell>
          <cell r="H51">
            <v>105136</v>
          </cell>
          <cell r="I51">
            <v>1305</v>
          </cell>
          <cell r="J51">
            <v>7196</v>
          </cell>
          <cell r="K51">
            <v>1164</v>
          </cell>
          <cell r="L51">
            <v>105.4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224644</v>
          </cell>
          <cell r="E52">
            <v>228862</v>
          </cell>
          <cell r="F52">
            <v>66213</v>
          </cell>
          <cell r="G52">
            <v>58661</v>
          </cell>
          <cell r="H52">
            <v>152599</v>
          </cell>
          <cell r="I52">
            <v>1359</v>
          </cell>
          <cell r="J52">
            <v>6708</v>
          </cell>
          <cell r="K52">
            <v>1983</v>
          </cell>
          <cell r="L52">
            <v>101.9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95751</v>
          </cell>
          <cell r="E53">
            <v>101631</v>
          </cell>
          <cell r="F53">
            <v>19607</v>
          </cell>
          <cell r="G53">
            <v>8073</v>
          </cell>
          <cell r="H53">
            <v>78337</v>
          </cell>
          <cell r="I53">
            <v>665</v>
          </cell>
          <cell r="J53">
            <v>2052</v>
          </cell>
          <cell r="K53">
            <v>970</v>
          </cell>
          <cell r="L53">
            <v>106.1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985816</v>
          </cell>
          <cell r="E54">
            <v>1005836</v>
          </cell>
          <cell r="F54">
            <v>338491</v>
          </cell>
          <cell r="G54">
            <v>263934</v>
          </cell>
          <cell r="H54">
            <v>595392</v>
          </cell>
          <cell r="I54">
            <v>9093</v>
          </cell>
          <cell r="J54">
            <v>52492</v>
          </cell>
          <cell r="K54">
            <v>10368</v>
          </cell>
          <cell r="L54">
            <v>102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34805</v>
          </cell>
          <cell r="E55">
            <v>31593</v>
          </cell>
          <cell r="F55">
            <v>12371</v>
          </cell>
          <cell r="G55">
            <v>7455</v>
          </cell>
          <cell r="H55">
            <v>16880</v>
          </cell>
          <cell r="I55">
            <v>356</v>
          </cell>
          <cell r="J55">
            <v>1152</v>
          </cell>
          <cell r="K55">
            <v>834</v>
          </cell>
          <cell r="L55">
            <v>90.8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141788</v>
          </cell>
          <cell r="E56">
            <v>143495</v>
          </cell>
          <cell r="F56">
            <v>42908</v>
          </cell>
          <cell r="G56">
            <v>30244</v>
          </cell>
          <cell r="H56">
            <v>83630</v>
          </cell>
          <cell r="I56">
            <v>2313</v>
          </cell>
          <cell r="J56">
            <v>12960</v>
          </cell>
          <cell r="K56">
            <v>1684</v>
          </cell>
          <cell r="L56">
            <v>101.2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74097</v>
          </cell>
          <cell r="E57">
            <v>77675</v>
          </cell>
          <cell r="F57">
            <v>47117</v>
          </cell>
          <cell r="G57">
            <v>38399</v>
          </cell>
          <cell r="H57">
            <v>17950</v>
          </cell>
          <cell r="I57">
            <v>747</v>
          </cell>
          <cell r="J57">
            <v>10768</v>
          </cell>
          <cell r="K57">
            <v>1093</v>
          </cell>
          <cell r="L57">
            <v>104.8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69120</v>
          </cell>
          <cell r="E58">
            <v>73180</v>
          </cell>
          <cell r="F58">
            <v>49609</v>
          </cell>
          <cell r="G58">
            <v>39617</v>
          </cell>
          <cell r="H58">
            <v>16495</v>
          </cell>
          <cell r="I58">
            <v>552</v>
          </cell>
          <cell r="J58">
            <v>5660</v>
          </cell>
          <cell r="K58">
            <v>864</v>
          </cell>
          <cell r="L58">
            <v>105.9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179584</v>
          </cell>
          <cell r="E59">
            <v>180196</v>
          </cell>
          <cell r="F59">
            <v>52196</v>
          </cell>
          <cell r="G59">
            <v>41906</v>
          </cell>
          <cell r="H59">
            <v>118066</v>
          </cell>
          <cell r="I59">
            <v>1875</v>
          </cell>
          <cell r="J59">
            <v>6233</v>
          </cell>
          <cell r="K59">
            <v>1826</v>
          </cell>
          <cell r="L59">
            <v>100.3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160239</v>
          </cell>
          <cell r="E60">
            <v>165889</v>
          </cell>
          <cell r="F60">
            <v>49252</v>
          </cell>
          <cell r="G60">
            <v>40263</v>
          </cell>
          <cell r="H60">
            <v>107205</v>
          </cell>
          <cell r="I60">
            <v>1274</v>
          </cell>
          <cell r="J60">
            <v>7035</v>
          </cell>
          <cell r="K60">
            <v>1123</v>
          </cell>
          <cell r="L60">
            <v>103.5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226813</v>
          </cell>
          <cell r="E61">
            <v>229572</v>
          </cell>
          <cell r="F61">
            <v>65409</v>
          </cell>
          <cell r="G61">
            <v>57941</v>
          </cell>
          <cell r="H61">
            <v>154258</v>
          </cell>
          <cell r="I61">
            <v>1311</v>
          </cell>
          <cell r="J61">
            <v>6634</v>
          </cell>
          <cell r="K61">
            <v>1960</v>
          </cell>
          <cell r="L61">
            <v>101.2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99370</v>
          </cell>
          <cell r="E62">
            <v>104236</v>
          </cell>
          <cell r="F62">
            <v>19629</v>
          </cell>
          <cell r="G62">
            <v>8109</v>
          </cell>
          <cell r="H62">
            <v>80908</v>
          </cell>
          <cell r="I62">
            <v>665</v>
          </cell>
          <cell r="J62">
            <v>2050</v>
          </cell>
          <cell r="K62">
            <v>984</v>
          </cell>
          <cell r="L62">
            <v>104.9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</sheetData>
      <sheetData sheetId="34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8009</v>
          </cell>
          <cell r="E9">
            <v>8176969</v>
          </cell>
          <cell r="F9">
            <v>3591</v>
          </cell>
          <cell r="G9">
            <v>3739471</v>
          </cell>
          <cell r="H9">
            <v>2929</v>
          </cell>
          <cell r="I9">
            <v>3068173</v>
          </cell>
          <cell r="J9">
            <v>41</v>
          </cell>
          <cell r="K9">
            <v>8845</v>
          </cell>
          <cell r="L9">
            <v>602</v>
          </cell>
          <cell r="M9">
            <v>438207</v>
          </cell>
          <cell r="N9">
            <v>338</v>
          </cell>
          <cell r="O9">
            <v>295697</v>
          </cell>
          <cell r="P9">
            <v>33</v>
          </cell>
          <cell r="Q9">
            <v>28394</v>
          </cell>
          <cell r="R9">
            <v>475</v>
          </cell>
          <cell r="S9">
            <v>598182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604</v>
          </cell>
          <cell r="E10">
            <v>1542843</v>
          </cell>
          <cell r="F10">
            <v>216</v>
          </cell>
          <cell r="G10">
            <v>1018342</v>
          </cell>
          <cell r="H10">
            <v>262</v>
          </cell>
          <cell r="I10">
            <v>217766</v>
          </cell>
          <cell r="J10" t="str">
            <v>-</v>
          </cell>
          <cell r="K10" t="str">
            <v>-</v>
          </cell>
          <cell r="L10" t="str">
            <v>-</v>
          </cell>
          <cell r="M10" t="str">
            <v>-</v>
          </cell>
          <cell r="N10">
            <v>27</v>
          </cell>
          <cell r="O10">
            <v>25790</v>
          </cell>
          <cell r="P10">
            <v>1</v>
          </cell>
          <cell r="Q10">
            <v>4268</v>
          </cell>
          <cell r="R10">
            <v>98</v>
          </cell>
          <cell r="S10">
            <v>276677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1241</v>
          </cell>
          <cell r="E11">
            <v>1312758</v>
          </cell>
          <cell r="F11">
            <v>622</v>
          </cell>
          <cell r="G11">
            <v>456124</v>
          </cell>
          <cell r="H11">
            <v>448</v>
          </cell>
          <cell r="I11">
            <v>683635</v>
          </cell>
          <cell r="J11">
            <v>6</v>
          </cell>
          <cell r="K11">
            <v>3037</v>
          </cell>
          <cell r="L11">
            <v>37</v>
          </cell>
          <cell r="M11">
            <v>51505</v>
          </cell>
          <cell r="N11">
            <v>51</v>
          </cell>
          <cell r="O11">
            <v>60465</v>
          </cell>
          <cell r="P11">
            <v>10</v>
          </cell>
          <cell r="Q11">
            <v>2107</v>
          </cell>
          <cell r="R11">
            <v>67</v>
          </cell>
          <cell r="S11">
            <v>55885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546</v>
          </cell>
          <cell r="E12">
            <v>214182</v>
          </cell>
          <cell r="F12">
            <v>241</v>
          </cell>
          <cell r="G12">
            <v>74826</v>
          </cell>
          <cell r="H12">
            <v>166</v>
          </cell>
          <cell r="I12">
            <v>71353</v>
          </cell>
          <cell r="J12">
            <v>1</v>
          </cell>
          <cell r="K12">
            <v>45</v>
          </cell>
          <cell r="L12">
            <v>75</v>
          </cell>
          <cell r="M12">
            <v>37316</v>
          </cell>
          <cell r="N12">
            <v>7</v>
          </cell>
          <cell r="O12">
            <v>2147</v>
          </cell>
          <cell r="P12">
            <v>5</v>
          </cell>
          <cell r="Q12">
            <v>12417</v>
          </cell>
          <cell r="R12">
            <v>51</v>
          </cell>
          <cell r="S12">
            <v>16078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685</v>
          </cell>
          <cell r="E13">
            <v>725566</v>
          </cell>
          <cell r="F13">
            <v>455</v>
          </cell>
          <cell r="G13">
            <v>597691</v>
          </cell>
          <cell r="H13">
            <v>179</v>
          </cell>
          <cell r="I13">
            <v>63864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  <cell r="N13">
            <v>28</v>
          </cell>
          <cell r="O13">
            <v>37927</v>
          </cell>
          <cell r="P13">
            <v>2</v>
          </cell>
          <cell r="Q13">
            <v>1412</v>
          </cell>
          <cell r="R13">
            <v>21</v>
          </cell>
          <cell r="S13">
            <v>24672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1115</v>
          </cell>
          <cell r="E14">
            <v>588036</v>
          </cell>
          <cell r="F14">
            <v>453</v>
          </cell>
          <cell r="G14">
            <v>170268</v>
          </cell>
          <cell r="H14">
            <v>390</v>
          </cell>
          <cell r="I14">
            <v>277386</v>
          </cell>
          <cell r="J14">
            <v>14</v>
          </cell>
          <cell r="K14">
            <v>2574</v>
          </cell>
          <cell r="L14">
            <v>141</v>
          </cell>
          <cell r="M14">
            <v>65999</v>
          </cell>
          <cell r="N14">
            <v>51</v>
          </cell>
          <cell r="O14">
            <v>51480</v>
          </cell>
          <cell r="P14">
            <v>3</v>
          </cell>
          <cell r="Q14">
            <v>1110</v>
          </cell>
          <cell r="R14">
            <v>63</v>
          </cell>
          <cell r="S14">
            <v>19219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974</v>
          </cell>
          <cell r="E15">
            <v>568985</v>
          </cell>
          <cell r="F15">
            <v>492</v>
          </cell>
          <cell r="G15">
            <v>318733</v>
          </cell>
          <cell r="H15">
            <v>425</v>
          </cell>
          <cell r="I15">
            <v>198638</v>
          </cell>
          <cell r="J15">
            <v>2</v>
          </cell>
          <cell r="K15">
            <v>212</v>
          </cell>
          <cell r="L15" t="str">
            <v>-</v>
          </cell>
          <cell r="M15" t="str">
            <v>-</v>
          </cell>
          <cell r="N15">
            <v>33</v>
          </cell>
          <cell r="O15">
            <v>31432</v>
          </cell>
          <cell r="P15">
            <v>5</v>
          </cell>
          <cell r="Q15">
            <v>2387</v>
          </cell>
          <cell r="R15">
            <v>17</v>
          </cell>
          <cell r="S15">
            <v>17583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1295</v>
          </cell>
          <cell r="E16">
            <v>1554501</v>
          </cell>
          <cell r="F16">
            <v>561</v>
          </cell>
          <cell r="G16">
            <v>345750</v>
          </cell>
          <cell r="H16">
            <v>432</v>
          </cell>
          <cell r="I16">
            <v>1027568</v>
          </cell>
          <cell r="J16" t="str">
            <v>-</v>
          </cell>
          <cell r="K16" t="str">
            <v>-</v>
          </cell>
          <cell r="L16">
            <v>166</v>
          </cell>
          <cell r="M16">
            <v>95530</v>
          </cell>
          <cell r="N16">
            <v>84</v>
          </cell>
          <cell r="O16">
            <v>37478</v>
          </cell>
          <cell r="P16">
            <v>4</v>
          </cell>
          <cell r="Q16">
            <v>4609</v>
          </cell>
          <cell r="R16">
            <v>48</v>
          </cell>
          <cell r="S16">
            <v>43566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1549</v>
          </cell>
          <cell r="E17">
            <v>1670098</v>
          </cell>
          <cell r="F17">
            <v>551</v>
          </cell>
          <cell r="G17">
            <v>757737</v>
          </cell>
          <cell r="H17">
            <v>627</v>
          </cell>
          <cell r="I17">
            <v>527963</v>
          </cell>
          <cell r="J17">
            <v>18</v>
          </cell>
          <cell r="K17">
            <v>2977</v>
          </cell>
          <cell r="L17">
            <v>183</v>
          </cell>
          <cell r="M17">
            <v>187857</v>
          </cell>
          <cell r="N17">
            <v>57</v>
          </cell>
          <cell r="O17">
            <v>48978</v>
          </cell>
          <cell r="P17">
            <v>3</v>
          </cell>
          <cell r="Q17">
            <v>84</v>
          </cell>
          <cell r="R17">
            <v>110</v>
          </cell>
          <cell r="S17">
            <v>144502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6987</v>
          </cell>
          <cell r="E18">
            <v>6559474</v>
          </cell>
          <cell r="F18">
            <v>2816</v>
          </cell>
          <cell r="G18">
            <v>3307664</v>
          </cell>
          <cell r="H18">
            <v>2713</v>
          </cell>
          <cell r="I18">
            <v>1612339</v>
          </cell>
          <cell r="J18">
            <v>14</v>
          </cell>
          <cell r="K18">
            <v>3555</v>
          </cell>
          <cell r="L18">
            <v>527</v>
          </cell>
          <cell r="M18">
            <v>685587</v>
          </cell>
          <cell r="N18">
            <v>359</v>
          </cell>
          <cell r="O18">
            <v>409067</v>
          </cell>
          <cell r="P18">
            <v>49</v>
          </cell>
          <cell r="Q18">
            <v>38494</v>
          </cell>
          <cell r="R18">
            <v>509</v>
          </cell>
          <cell r="S18">
            <v>502768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456</v>
          </cell>
          <cell r="E19">
            <v>537650</v>
          </cell>
          <cell r="F19">
            <v>109</v>
          </cell>
          <cell r="G19">
            <v>236271</v>
          </cell>
          <cell r="H19">
            <v>284</v>
          </cell>
          <cell r="I19">
            <v>244294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  <cell r="N19">
            <v>32</v>
          </cell>
          <cell r="O19">
            <v>33085</v>
          </cell>
          <cell r="P19" t="str">
            <v>-</v>
          </cell>
          <cell r="Q19" t="str">
            <v>-</v>
          </cell>
          <cell r="R19">
            <v>31</v>
          </cell>
          <cell r="S19">
            <v>24000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1108</v>
          </cell>
          <cell r="E20">
            <v>958433</v>
          </cell>
          <cell r="F20">
            <v>481</v>
          </cell>
          <cell r="G20">
            <v>455128</v>
          </cell>
          <cell r="H20">
            <v>437</v>
          </cell>
          <cell r="I20">
            <v>315853</v>
          </cell>
          <cell r="J20">
            <v>2</v>
          </cell>
          <cell r="K20">
            <v>612</v>
          </cell>
          <cell r="L20">
            <v>31</v>
          </cell>
          <cell r="M20">
            <v>57364</v>
          </cell>
          <cell r="N20">
            <v>60</v>
          </cell>
          <cell r="O20">
            <v>59257</v>
          </cell>
          <cell r="P20">
            <v>10</v>
          </cell>
          <cell r="Q20">
            <v>26564</v>
          </cell>
          <cell r="R20">
            <v>87</v>
          </cell>
          <cell r="S20">
            <v>43655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465</v>
          </cell>
          <cell r="E21">
            <v>355939</v>
          </cell>
          <cell r="F21">
            <v>211</v>
          </cell>
          <cell r="G21">
            <v>183318</v>
          </cell>
          <cell r="H21">
            <v>143</v>
          </cell>
          <cell r="I21">
            <v>51814</v>
          </cell>
          <cell r="J21" t="str">
            <v>-</v>
          </cell>
          <cell r="K21" t="str">
            <v>-</v>
          </cell>
          <cell r="L21">
            <v>57</v>
          </cell>
          <cell r="M21">
            <v>36606</v>
          </cell>
          <cell r="N21">
            <v>12</v>
          </cell>
          <cell r="O21">
            <v>10390</v>
          </cell>
          <cell r="P21" t="str">
            <v>-</v>
          </cell>
          <cell r="Q21" t="str">
            <v>-</v>
          </cell>
          <cell r="R21">
            <v>42</v>
          </cell>
          <cell r="S21">
            <v>73811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460</v>
          </cell>
          <cell r="E22">
            <v>373883</v>
          </cell>
          <cell r="F22">
            <v>253</v>
          </cell>
          <cell r="G22">
            <v>218282</v>
          </cell>
          <cell r="H22">
            <v>149</v>
          </cell>
          <cell r="I22">
            <v>46990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N22">
            <v>25</v>
          </cell>
          <cell r="O22">
            <v>36291</v>
          </cell>
          <cell r="P22">
            <v>1</v>
          </cell>
          <cell r="Q22">
            <v>813</v>
          </cell>
          <cell r="R22">
            <v>32</v>
          </cell>
          <cell r="S22">
            <v>71507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1049</v>
          </cell>
          <cell r="E23">
            <v>1330659</v>
          </cell>
          <cell r="F23">
            <v>475</v>
          </cell>
          <cell r="G23">
            <v>974033</v>
          </cell>
          <cell r="H23">
            <v>367</v>
          </cell>
          <cell r="I23">
            <v>186504</v>
          </cell>
          <cell r="J23">
            <v>2</v>
          </cell>
          <cell r="K23">
            <v>1116</v>
          </cell>
          <cell r="L23">
            <v>72</v>
          </cell>
          <cell r="M23">
            <v>33767</v>
          </cell>
          <cell r="N23">
            <v>38</v>
          </cell>
          <cell r="O23">
            <v>35475</v>
          </cell>
          <cell r="P23">
            <v>6</v>
          </cell>
          <cell r="Q23">
            <v>2359</v>
          </cell>
          <cell r="R23">
            <v>89</v>
          </cell>
          <cell r="S23">
            <v>97405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933</v>
          </cell>
          <cell r="E24">
            <v>883324</v>
          </cell>
          <cell r="F24">
            <v>397</v>
          </cell>
          <cell r="G24">
            <v>567170</v>
          </cell>
          <cell r="H24">
            <v>418</v>
          </cell>
          <cell r="I24">
            <v>221977</v>
          </cell>
          <cell r="J24">
            <v>1</v>
          </cell>
          <cell r="K24">
            <v>250</v>
          </cell>
          <cell r="L24">
            <v>2</v>
          </cell>
          <cell r="M24">
            <v>12947</v>
          </cell>
          <cell r="N24">
            <v>59</v>
          </cell>
          <cell r="O24">
            <v>48759</v>
          </cell>
          <cell r="P24">
            <v>8</v>
          </cell>
          <cell r="Q24">
            <v>6666</v>
          </cell>
          <cell r="R24">
            <v>48</v>
          </cell>
          <cell r="S24">
            <v>25555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1195</v>
          </cell>
          <cell r="E25">
            <v>1018098</v>
          </cell>
          <cell r="F25">
            <v>536</v>
          </cell>
          <cell r="G25">
            <v>412781</v>
          </cell>
          <cell r="H25">
            <v>388</v>
          </cell>
          <cell r="I25">
            <v>288460</v>
          </cell>
          <cell r="J25" t="str">
            <v>-</v>
          </cell>
          <cell r="K25" t="str">
            <v>-</v>
          </cell>
          <cell r="L25">
            <v>116</v>
          </cell>
          <cell r="M25">
            <v>129902</v>
          </cell>
          <cell r="N25">
            <v>55</v>
          </cell>
          <cell r="O25">
            <v>53995</v>
          </cell>
          <cell r="P25">
            <v>2</v>
          </cell>
          <cell r="Q25">
            <v>1255</v>
          </cell>
          <cell r="R25">
            <v>98</v>
          </cell>
          <cell r="S25">
            <v>131705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1321</v>
          </cell>
          <cell r="E26">
            <v>1101488</v>
          </cell>
          <cell r="F26">
            <v>354</v>
          </cell>
          <cell r="G26">
            <v>260681</v>
          </cell>
          <cell r="H26">
            <v>527</v>
          </cell>
          <cell r="I26">
            <v>256447</v>
          </cell>
          <cell r="J26">
            <v>9</v>
          </cell>
          <cell r="K26">
            <v>1577</v>
          </cell>
          <cell r="L26">
            <v>249</v>
          </cell>
          <cell r="M26">
            <v>415001</v>
          </cell>
          <cell r="N26">
            <v>78</v>
          </cell>
          <cell r="O26">
            <v>131815</v>
          </cell>
          <cell r="P26">
            <v>22</v>
          </cell>
          <cell r="Q26">
            <v>837</v>
          </cell>
          <cell r="R26">
            <v>82</v>
          </cell>
          <cell r="S26">
            <v>35130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6587</v>
          </cell>
          <cell r="E27">
            <v>8019591</v>
          </cell>
          <cell r="F27">
            <v>2775</v>
          </cell>
          <cell r="G27">
            <v>4649087</v>
          </cell>
          <cell r="H27">
            <v>2376</v>
          </cell>
          <cell r="I27">
            <v>1551217</v>
          </cell>
          <cell r="J27">
            <v>26</v>
          </cell>
          <cell r="K27">
            <v>5882</v>
          </cell>
          <cell r="L27">
            <v>469</v>
          </cell>
          <cell r="M27">
            <v>516303</v>
          </cell>
          <cell r="N27">
            <v>329</v>
          </cell>
          <cell r="O27">
            <v>334057</v>
          </cell>
          <cell r="P27">
            <v>33</v>
          </cell>
          <cell r="Q27">
            <v>38604</v>
          </cell>
          <cell r="R27">
            <v>579</v>
          </cell>
          <cell r="S27">
            <v>924441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438</v>
          </cell>
          <cell r="E28">
            <v>953033</v>
          </cell>
          <cell r="F28">
            <v>141</v>
          </cell>
          <cell r="G28">
            <v>621320</v>
          </cell>
          <cell r="H28">
            <v>243</v>
          </cell>
          <cell r="I28">
            <v>210928</v>
          </cell>
          <cell r="J28" t="str">
            <v>-</v>
          </cell>
          <cell r="K28" t="str">
            <v>-</v>
          </cell>
          <cell r="L28">
            <v>1</v>
          </cell>
          <cell r="M28">
            <v>207</v>
          </cell>
          <cell r="N28">
            <v>20</v>
          </cell>
          <cell r="O28">
            <v>14066</v>
          </cell>
          <cell r="P28">
            <v>2</v>
          </cell>
          <cell r="Q28">
            <v>2474</v>
          </cell>
          <cell r="R28">
            <v>31</v>
          </cell>
          <cell r="S28">
            <v>104038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1175</v>
          </cell>
          <cell r="E29">
            <v>1650687</v>
          </cell>
          <cell r="F29">
            <v>537</v>
          </cell>
          <cell r="G29">
            <v>952342</v>
          </cell>
          <cell r="H29">
            <v>391</v>
          </cell>
          <cell r="I29">
            <v>282551</v>
          </cell>
          <cell r="J29">
            <v>2</v>
          </cell>
          <cell r="K29" t="str">
            <v>-</v>
          </cell>
          <cell r="L29">
            <v>27</v>
          </cell>
          <cell r="M29">
            <v>20478</v>
          </cell>
          <cell r="N29">
            <v>50</v>
          </cell>
          <cell r="O29">
            <v>73011</v>
          </cell>
          <cell r="P29">
            <v>19</v>
          </cell>
          <cell r="Q29">
            <v>8959</v>
          </cell>
          <cell r="R29">
            <v>149</v>
          </cell>
          <cell r="S29">
            <v>313346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655</v>
          </cell>
          <cell r="E30">
            <v>1852611</v>
          </cell>
          <cell r="F30">
            <v>357</v>
          </cell>
          <cell r="G30">
            <v>1575722</v>
          </cell>
          <cell r="H30">
            <v>155</v>
          </cell>
          <cell r="I30">
            <v>85665</v>
          </cell>
          <cell r="J30">
            <v>1</v>
          </cell>
          <cell r="K30">
            <v>86</v>
          </cell>
          <cell r="L30">
            <v>42</v>
          </cell>
          <cell r="M30">
            <v>37626</v>
          </cell>
          <cell r="N30">
            <v>9</v>
          </cell>
          <cell r="O30">
            <v>13930</v>
          </cell>
          <cell r="P30">
            <v>1</v>
          </cell>
          <cell r="Q30">
            <v>33</v>
          </cell>
          <cell r="R30">
            <v>90</v>
          </cell>
          <cell r="S30">
            <v>139549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398</v>
          </cell>
          <cell r="E31">
            <v>323883</v>
          </cell>
          <cell r="F31">
            <v>234</v>
          </cell>
          <cell r="G31">
            <v>217889</v>
          </cell>
          <cell r="H31">
            <v>136</v>
          </cell>
          <cell r="I31">
            <v>43553</v>
          </cell>
          <cell r="J31" t="str">
            <v>-</v>
          </cell>
          <cell r="K31" t="str">
            <v>-</v>
          </cell>
          <cell r="L31" t="str">
            <v>-</v>
          </cell>
          <cell r="M31" t="str">
            <v>-</v>
          </cell>
          <cell r="N31">
            <v>17</v>
          </cell>
          <cell r="O31">
            <v>26860</v>
          </cell>
          <cell r="P31" t="str">
            <v>-</v>
          </cell>
          <cell r="Q31" t="str">
            <v>-</v>
          </cell>
          <cell r="R31">
            <v>11</v>
          </cell>
          <cell r="S31">
            <v>35581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848</v>
          </cell>
          <cell r="E32">
            <v>979541</v>
          </cell>
          <cell r="F32">
            <v>333</v>
          </cell>
          <cell r="G32">
            <v>525436</v>
          </cell>
          <cell r="H32">
            <v>331</v>
          </cell>
          <cell r="I32">
            <v>209905</v>
          </cell>
          <cell r="J32">
            <v>4</v>
          </cell>
          <cell r="K32">
            <v>2446</v>
          </cell>
          <cell r="L32">
            <v>73</v>
          </cell>
          <cell r="M32">
            <v>28412</v>
          </cell>
          <cell r="N32">
            <v>43</v>
          </cell>
          <cell r="O32">
            <v>86976</v>
          </cell>
          <cell r="P32">
            <v>2</v>
          </cell>
          <cell r="Q32">
            <v>591</v>
          </cell>
          <cell r="R32">
            <v>62</v>
          </cell>
          <cell r="S32">
            <v>125776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828</v>
          </cell>
          <cell r="E33">
            <v>684181</v>
          </cell>
          <cell r="F33">
            <v>341</v>
          </cell>
          <cell r="G33">
            <v>359717</v>
          </cell>
          <cell r="H33">
            <v>387</v>
          </cell>
          <cell r="I33">
            <v>210974</v>
          </cell>
          <cell r="J33" t="str">
            <v>-</v>
          </cell>
          <cell r="K33">
            <v>48</v>
          </cell>
          <cell r="L33" t="str">
            <v>-</v>
          </cell>
          <cell r="M33" t="str">
            <v>-</v>
          </cell>
          <cell r="N33">
            <v>35</v>
          </cell>
          <cell r="O33">
            <v>24581</v>
          </cell>
          <cell r="P33">
            <v>4</v>
          </cell>
          <cell r="Q33">
            <v>7492</v>
          </cell>
          <cell r="R33">
            <v>61</v>
          </cell>
          <cell r="S33">
            <v>81369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1070</v>
          </cell>
          <cell r="E34">
            <v>652722</v>
          </cell>
          <cell r="F34">
            <v>489</v>
          </cell>
          <cell r="G34">
            <v>193566</v>
          </cell>
          <cell r="H34">
            <v>337</v>
          </cell>
          <cell r="I34">
            <v>263703</v>
          </cell>
          <cell r="J34">
            <v>1</v>
          </cell>
          <cell r="K34">
            <v>20</v>
          </cell>
          <cell r="L34">
            <v>123</v>
          </cell>
          <cell r="M34">
            <v>103321</v>
          </cell>
          <cell r="N34">
            <v>33</v>
          </cell>
          <cell r="O34">
            <v>45238</v>
          </cell>
          <cell r="P34">
            <v>3</v>
          </cell>
          <cell r="Q34">
            <v>5051</v>
          </cell>
          <cell r="R34">
            <v>84</v>
          </cell>
          <cell r="S34">
            <v>41822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1175</v>
          </cell>
          <cell r="E35">
            <v>922933</v>
          </cell>
          <cell r="F35">
            <v>343</v>
          </cell>
          <cell r="G35">
            <v>203095</v>
          </cell>
          <cell r="H35">
            <v>396</v>
          </cell>
          <cell r="I35">
            <v>243938</v>
          </cell>
          <cell r="J35">
            <v>18</v>
          </cell>
          <cell r="K35">
            <v>3282</v>
          </cell>
          <cell r="L35">
            <v>203</v>
          </cell>
          <cell r="M35">
            <v>326259</v>
          </cell>
          <cell r="N35">
            <v>122</v>
          </cell>
          <cell r="O35">
            <v>49395</v>
          </cell>
          <cell r="P35">
            <v>2</v>
          </cell>
          <cell r="Q35">
            <v>14004</v>
          </cell>
          <cell r="R35">
            <v>91</v>
          </cell>
          <cell r="S35">
            <v>82960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6525</v>
          </cell>
          <cell r="E36">
            <v>9434675</v>
          </cell>
          <cell r="F36">
            <v>2935</v>
          </cell>
          <cell r="G36">
            <v>5076088</v>
          </cell>
          <cell r="H36">
            <v>2240</v>
          </cell>
          <cell r="I36">
            <v>2094152</v>
          </cell>
          <cell r="J36">
            <v>34</v>
          </cell>
          <cell r="K36">
            <v>7760</v>
          </cell>
          <cell r="L36">
            <v>444</v>
          </cell>
          <cell r="M36">
            <v>619581</v>
          </cell>
          <cell r="N36">
            <v>283</v>
          </cell>
          <cell r="O36">
            <v>392729</v>
          </cell>
          <cell r="P36">
            <v>40</v>
          </cell>
          <cell r="Q36">
            <v>74356</v>
          </cell>
          <cell r="R36">
            <v>549</v>
          </cell>
          <cell r="S36">
            <v>1170009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341</v>
          </cell>
          <cell r="E37">
            <v>285879</v>
          </cell>
          <cell r="F37">
            <v>56</v>
          </cell>
          <cell r="G37">
            <v>68493</v>
          </cell>
          <cell r="H37">
            <v>247</v>
          </cell>
          <cell r="I37">
            <v>159479</v>
          </cell>
          <cell r="J37" t="str">
            <v>-</v>
          </cell>
          <cell r="K37" t="str">
            <v>-</v>
          </cell>
          <cell r="L37" t="str">
            <v>-</v>
          </cell>
          <cell r="M37" t="str">
            <v>-</v>
          </cell>
          <cell r="N37">
            <v>18</v>
          </cell>
          <cell r="O37">
            <v>25731</v>
          </cell>
          <cell r="P37" t="str">
            <v>-</v>
          </cell>
          <cell r="Q37" t="str">
            <v>-</v>
          </cell>
          <cell r="R37">
            <v>20</v>
          </cell>
          <cell r="S37">
            <v>32176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1150</v>
          </cell>
          <cell r="E38">
            <v>2150577</v>
          </cell>
          <cell r="F38">
            <v>555</v>
          </cell>
          <cell r="G38">
            <v>1145851</v>
          </cell>
          <cell r="H38">
            <v>388</v>
          </cell>
          <cell r="I38">
            <v>540846</v>
          </cell>
          <cell r="J38">
            <v>6</v>
          </cell>
          <cell r="K38">
            <v>1649</v>
          </cell>
          <cell r="L38">
            <v>33</v>
          </cell>
          <cell r="M38">
            <v>44086</v>
          </cell>
          <cell r="N38">
            <v>34</v>
          </cell>
          <cell r="O38">
            <v>62046</v>
          </cell>
          <cell r="P38">
            <v>18</v>
          </cell>
          <cell r="Q38">
            <v>47920</v>
          </cell>
          <cell r="R38">
            <v>116</v>
          </cell>
          <cell r="S38">
            <v>308180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354</v>
          </cell>
          <cell r="E39">
            <v>203066</v>
          </cell>
          <cell r="F39">
            <v>168</v>
          </cell>
          <cell r="G39">
            <v>19663</v>
          </cell>
          <cell r="H39">
            <v>116</v>
          </cell>
          <cell r="I39">
            <v>91189</v>
          </cell>
          <cell r="J39" t="str">
            <v>-</v>
          </cell>
          <cell r="K39" t="str">
            <v>-</v>
          </cell>
          <cell r="L39">
            <v>27</v>
          </cell>
          <cell r="M39">
            <v>70713</v>
          </cell>
          <cell r="N39">
            <v>15</v>
          </cell>
          <cell r="O39">
            <v>15605</v>
          </cell>
          <cell r="P39" t="str">
            <v>-</v>
          </cell>
          <cell r="Q39" t="str">
            <v>-</v>
          </cell>
          <cell r="R39">
            <v>28</v>
          </cell>
          <cell r="S39">
            <v>5896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450</v>
          </cell>
          <cell r="E40">
            <v>758916</v>
          </cell>
          <cell r="F40">
            <v>260</v>
          </cell>
          <cell r="G40">
            <v>692335</v>
          </cell>
          <cell r="H40">
            <v>162</v>
          </cell>
          <cell r="I40">
            <v>57985</v>
          </cell>
          <cell r="J40" t="str">
            <v>-</v>
          </cell>
          <cell r="K40" t="str">
            <v>-</v>
          </cell>
          <cell r="L40" t="str">
            <v>-</v>
          </cell>
          <cell r="M40" t="str">
            <v>-</v>
          </cell>
          <cell r="N40">
            <v>11</v>
          </cell>
          <cell r="O40">
            <v>6342</v>
          </cell>
          <cell r="P40">
            <v>1</v>
          </cell>
          <cell r="Q40">
            <v>277</v>
          </cell>
          <cell r="R40">
            <v>16</v>
          </cell>
          <cell r="S40">
            <v>1977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1026</v>
          </cell>
          <cell r="E41">
            <v>1704555</v>
          </cell>
          <cell r="F41">
            <v>504</v>
          </cell>
          <cell r="G41">
            <v>1153346</v>
          </cell>
          <cell r="H41">
            <v>282</v>
          </cell>
          <cell r="I41">
            <v>165570</v>
          </cell>
          <cell r="J41">
            <v>6</v>
          </cell>
          <cell r="K41">
            <v>2226</v>
          </cell>
          <cell r="L41">
            <v>49</v>
          </cell>
          <cell r="M41">
            <v>20700</v>
          </cell>
          <cell r="N41">
            <v>52</v>
          </cell>
          <cell r="O41">
            <v>113017</v>
          </cell>
          <cell r="P41">
            <v>1</v>
          </cell>
          <cell r="Q41">
            <v>490</v>
          </cell>
          <cell r="R41">
            <v>132</v>
          </cell>
          <cell r="S41">
            <v>249207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884</v>
          </cell>
          <cell r="E42">
            <v>1728540</v>
          </cell>
          <cell r="F42">
            <v>411</v>
          </cell>
          <cell r="G42">
            <v>848104</v>
          </cell>
          <cell r="H42">
            <v>369</v>
          </cell>
          <cell r="I42">
            <v>587668</v>
          </cell>
          <cell r="J42" t="str">
            <v>-</v>
          </cell>
          <cell r="K42" t="str">
            <v>-</v>
          </cell>
          <cell r="L42" t="str">
            <v>-</v>
          </cell>
          <cell r="M42" t="str">
            <v>-</v>
          </cell>
          <cell r="N42">
            <v>44</v>
          </cell>
          <cell r="O42">
            <v>51166</v>
          </cell>
          <cell r="P42">
            <v>7</v>
          </cell>
          <cell r="Q42">
            <v>7936</v>
          </cell>
          <cell r="R42">
            <v>53</v>
          </cell>
          <cell r="S42">
            <v>233666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1126</v>
          </cell>
          <cell r="E43">
            <v>1408958</v>
          </cell>
          <cell r="F43">
            <v>529</v>
          </cell>
          <cell r="G43">
            <v>752560</v>
          </cell>
          <cell r="H43">
            <v>323</v>
          </cell>
          <cell r="I43">
            <v>257818</v>
          </cell>
          <cell r="J43" t="str">
            <v>-</v>
          </cell>
          <cell r="K43" t="str">
            <v>-</v>
          </cell>
          <cell r="L43">
            <v>113</v>
          </cell>
          <cell r="M43">
            <v>101923</v>
          </cell>
          <cell r="N43">
            <v>61</v>
          </cell>
          <cell r="O43">
            <v>73529</v>
          </cell>
          <cell r="P43" t="str">
            <v>-</v>
          </cell>
          <cell r="Q43" t="str">
            <v>-</v>
          </cell>
          <cell r="R43">
            <v>100</v>
          </cell>
          <cell r="S43">
            <v>223128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1194</v>
          </cell>
          <cell r="E44">
            <v>1194184</v>
          </cell>
          <cell r="F44">
            <v>452</v>
          </cell>
          <cell r="G44">
            <v>395736</v>
          </cell>
          <cell r="H44">
            <v>353</v>
          </cell>
          <cell r="I44">
            <v>233598</v>
          </cell>
          <cell r="J44">
            <v>22</v>
          </cell>
          <cell r="K44">
            <v>3885</v>
          </cell>
          <cell r="L44">
            <v>222</v>
          </cell>
          <cell r="M44">
            <v>382159</v>
          </cell>
          <cell r="N44">
            <v>48</v>
          </cell>
          <cell r="O44">
            <v>45294</v>
          </cell>
          <cell r="P44">
            <v>13</v>
          </cell>
          <cell r="Q44">
            <v>17734</v>
          </cell>
          <cell r="R44">
            <v>84</v>
          </cell>
          <cell r="S44">
            <v>115779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5840</v>
          </cell>
          <cell r="E45">
            <v>8975733</v>
          </cell>
          <cell r="F45">
            <v>2187</v>
          </cell>
          <cell r="G45">
            <v>4698749</v>
          </cell>
          <cell r="H45">
            <v>2315</v>
          </cell>
          <cell r="I45">
            <v>2115093</v>
          </cell>
          <cell r="J45">
            <v>32</v>
          </cell>
          <cell r="K45">
            <v>8710</v>
          </cell>
          <cell r="L45">
            <v>322</v>
          </cell>
          <cell r="M45">
            <v>306842</v>
          </cell>
          <cell r="N45">
            <v>355</v>
          </cell>
          <cell r="O45">
            <v>681784</v>
          </cell>
          <cell r="P45">
            <v>35</v>
          </cell>
          <cell r="Q45">
            <v>15460</v>
          </cell>
          <cell r="R45">
            <v>594</v>
          </cell>
          <cell r="S45">
            <v>1149095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518</v>
          </cell>
          <cell r="E46">
            <v>1440495</v>
          </cell>
          <cell r="F46">
            <v>131</v>
          </cell>
          <cell r="G46">
            <v>964101</v>
          </cell>
          <cell r="H46">
            <v>302</v>
          </cell>
          <cell r="I46">
            <v>355865</v>
          </cell>
          <cell r="J46" t="str">
            <v>-</v>
          </cell>
          <cell r="K46" t="str">
            <v>-</v>
          </cell>
          <cell r="L46" t="str">
            <v>-</v>
          </cell>
          <cell r="M46">
            <v>-20</v>
          </cell>
          <cell r="N46">
            <v>22</v>
          </cell>
          <cell r="O46">
            <v>27943</v>
          </cell>
          <cell r="P46">
            <v>1</v>
          </cell>
          <cell r="Q46">
            <v>27</v>
          </cell>
          <cell r="R46">
            <v>62</v>
          </cell>
          <cell r="S46">
            <v>92579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830</v>
          </cell>
          <cell r="E47">
            <v>912487</v>
          </cell>
          <cell r="F47">
            <v>358</v>
          </cell>
          <cell r="G47">
            <v>487480</v>
          </cell>
          <cell r="H47">
            <v>291</v>
          </cell>
          <cell r="I47">
            <v>174911</v>
          </cell>
          <cell r="J47">
            <v>3</v>
          </cell>
          <cell r="K47">
            <v>1008</v>
          </cell>
          <cell r="L47">
            <v>17</v>
          </cell>
          <cell r="M47">
            <v>9335</v>
          </cell>
          <cell r="N47">
            <v>64</v>
          </cell>
          <cell r="O47">
            <v>90307</v>
          </cell>
          <cell r="P47">
            <v>10</v>
          </cell>
          <cell r="Q47">
            <v>3903</v>
          </cell>
          <cell r="R47">
            <v>87</v>
          </cell>
          <cell r="S47">
            <v>145544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398</v>
          </cell>
          <cell r="E48">
            <v>582779</v>
          </cell>
          <cell r="F48">
            <v>173</v>
          </cell>
          <cell r="G48">
            <v>385025</v>
          </cell>
          <cell r="H48">
            <v>139</v>
          </cell>
          <cell r="I48">
            <v>109335</v>
          </cell>
          <cell r="J48" t="str">
            <v>-</v>
          </cell>
          <cell r="K48" t="str">
            <v>-</v>
          </cell>
          <cell r="L48">
            <v>39</v>
          </cell>
          <cell r="M48">
            <v>60069</v>
          </cell>
          <cell r="N48">
            <v>21</v>
          </cell>
          <cell r="O48">
            <v>17103</v>
          </cell>
          <cell r="P48">
            <v>1</v>
          </cell>
          <cell r="Q48">
            <v>490</v>
          </cell>
          <cell r="R48">
            <v>25</v>
          </cell>
          <cell r="S48">
            <v>10757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341</v>
          </cell>
          <cell r="E49">
            <v>180196</v>
          </cell>
          <cell r="F49">
            <v>183</v>
          </cell>
          <cell r="G49">
            <v>51849</v>
          </cell>
          <cell r="H49">
            <v>125</v>
          </cell>
          <cell r="I49">
            <v>103033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>
            <v>24</v>
          </cell>
          <cell r="O49">
            <v>25120</v>
          </cell>
          <cell r="P49" t="str">
            <v>-</v>
          </cell>
          <cell r="Q49" t="str">
            <v>-</v>
          </cell>
          <cell r="R49">
            <v>9</v>
          </cell>
          <cell r="S49">
            <v>194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783</v>
          </cell>
          <cell r="E50">
            <v>1622725</v>
          </cell>
          <cell r="F50">
            <v>286</v>
          </cell>
          <cell r="G50">
            <v>771268</v>
          </cell>
          <cell r="H50">
            <v>296</v>
          </cell>
          <cell r="I50">
            <v>457299</v>
          </cell>
          <cell r="J50">
            <v>3</v>
          </cell>
          <cell r="K50">
            <v>717</v>
          </cell>
          <cell r="L50">
            <v>30</v>
          </cell>
          <cell r="M50">
            <v>17553</v>
          </cell>
          <cell r="N50">
            <v>87</v>
          </cell>
          <cell r="O50">
            <v>276694</v>
          </cell>
          <cell r="P50">
            <v>4</v>
          </cell>
          <cell r="Q50">
            <v>2073</v>
          </cell>
          <cell r="R50">
            <v>77</v>
          </cell>
          <cell r="S50">
            <v>97120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821</v>
          </cell>
          <cell r="E51">
            <v>1377855</v>
          </cell>
          <cell r="F51">
            <v>301</v>
          </cell>
          <cell r="G51">
            <v>640147</v>
          </cell>
          <cell r="H51">
            <v>365</v>
          </cell>
          <cell r="I51">
            <v>367191</v>
          </cell>
          <cell r="J51" t="str">
            <v>-</v>
          </cell>
          <cell r="K51" t="str">
            <v>-</v>
          </cell>
          <cell r="L51">
            <v>1</v>
          </cell>
          <cell r="M51">
            <v>30349</v>
          </cell>
          <cell r="N51">
            <v>40</v>
          </cell>
          <cell r="O51">
            <v>122664</v>
          </cell>
          <cell r="P51">
            <v>5</v>
          </cell>
          <cell r="Q51">
            <v>8314</v>
          </cell>
          <cell r="R51">
            <v>109</v>
          </cell>
          <cell r="S51">
            <v>209190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1133</v>
          </cell>
          <cell r="E52">
            <v>1459997</v>
          </cell>
          <cell r="F52">
            <v>497</v>
          </cell>
          <cell r="G52">
            <v>883961</v>
          </cell>
          <cell r="H52">
            <v>391</v>
          </cell>
          <cell r="I52">
            <v>348417</v>
          </cell>
          <cell r="J52" t="str">
            <v>-</v>
          </cell>
          <cell r="K52" t="str">
            <v>-</v>
          </cell>
          <cell r="L52">
            <v>70</v>
          </cell>
          <cell r="M52">
            <v>28924</v>
          </cell>
          <cell r="N52">
            <v>52</v>
          </cell>
          <cell r="O52">
            <v>56434</v>
          </cell>
          <cell r="P52">
            <v>10</v>
          </cell>
          <cell r="Q52">
            <v>541</v>
          </cell>
          <cell r="R52">
            <v>113</v>
          </cell>
          <cell r="S52">
            <v>141720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1016</v>
          </cell>
          <cell r="E53">
            <v>1399198</v>
          </cell>
          <cell r="F53">
            <v>258</v>
          </cell>
          <cell r="G53">
            <v>514917</v>
          </cell>
          <cell r="H53">
            <v>406</v>
          </cell>
          <cell r="I53">
            <v>199042</v>
          </cell>
          <cell r="J53">
            <v>26</v>
          </cell>
          <cell r="K53">
            <v>6986</v>
          </cell>
          <cell r="L53">
            <v>165</v>
          </cell>
          <cell r="M53">
            <v>160631</v>
          </cell>
          <cell r="N53">
            <v>45</v>
          </cell>
          <cell r="O53">
            <v>65519</v>
          </cell>
          <cell r="P53">
            <v>4</v>
          </cell>
          <cell r="Q53">
            <v>113</v>
          </cell>
          <cell r="R53">
            <v>112</v>
          </cell>
          <cell r="S53">
            <v>451990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5807</v>
          </cell>
          <cell r="E54">
            <v>8492679</v>
          </cell>
          <cell r="F54">
            <v>2128</v>
          </cell>
          <cell r="G54">
            <v>4099888</v>
          </cell>
          <cell r="H54">
            <v>2204</v>
          </cell>
          <cell r="I54">
            <v>2357341</v>
          </cell>
          <cell r="J54">
            <v>38</v>
          </cell>
          <cell r="K54">
            <v>9192</v>
          </cell>
          <cell r="L54">
            <v>301</v>
          </cell>
          <cell r="M54">
            <v>364328</v>
          </cell>
          <cell r="N54">
            <v>271</v>
          </cell>
          <cell r="O54">
            <v>446175</v>
          </cell>
          <cell r="P54">
            <v>50</v>
          </cell>
          <cell r="Q54">
            <v>87408</v>
          </cell>
          <cell r="R54">
            <v>815</v>
          </cell>
          <cell r="S54">
            <v>1128346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490</v>
          </cell>
          <cell r="E55">
            <v>1135165</v>
          </cell>
          <cell r="F55">
            <v>112</v>
          </cell>
          <cell r="G55">
            <v>722138</v>
          </cell>
          <cell r="H55">
            <v>297</v>
          </cell>
          <cell r="I55">
            <v>213109</v>
          </cell>
          <cell r="J55" t="str">
            <v>-</v>
          </cell>
          <cell r="K55" t="str">
            <v>-</v>
          </cell>
          <cell r="L55" t="str">
            <v>-</v>
          </cell>
          <cell r="M55" t="str">
            <v>-</v>
          </cell>
          <cell r="N55">
            <v>14</v>
          </cell>
          <cell r="O55">
            <v>6980</v>
          </cell>
          <cell r="P55" t="str">
            <v>-</v>
          </cell>
          <cell r="Q55" t="str">
            <v>-</v>
          </cell>
          <cell r="R55">
            <v>67</v>
          </cell>
          <cell r="S55">
            <v>192938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803</v>
          </cell>
          <cell r="E56">
            <v>998737</v>
          </cell>
          <cell r="F56">
            <v>288</v>
          </cell>
          <cell r="G56">
            <v>520441</v>
          </cell>
          <cell r="H56">
            <v>317</v>
          </cell>
          <cell r="I56">
            <v>224633</v>
          </cell>
          <cell r="J56">
            <v>26</v>
          </cell>
          <cell r="K56">
            <v>6215</v>
          </cell>
          <cell r="L56">
            <v>24</v>
          </cell>
          <cell r="M56">
            <v>46274</v>
          </cell>
          <cell r="N56">
            <v>31</v>
          </cell>
          <cell r="O56">
            <v>57625</v>
          </cell>
          <cell r="P56">
            <v>7</v>
          </cell>
          <cell r="Q56">
            <v>1752</v>
          </cell>
          <cell r="R56">
            <v>110</v>
          </cell>
          <cell r="S56">
            <v>141797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569</v>
          </cell>
          <cell r="E57">
            <v>680388</v>
          </cell>
          <cell r="F57">
            <v>253</v>
          </cell>
          <cell r="G57">
            <v>266245</v>
          </cell>
          <cell r="H57">
            <v>132</v>
          </cell>
          <cell r="I57">
            <v>130009</v>
          </cell>
          <cell r="J57" t="str">
            <v>-</v>
          </cell>
          <cell r="K57" t="str">
            <v>-</v>
          </cell>
          <cell r="L57">
            <v>47</v>
          </cell>
          <cell r="M57">
            <v>77213</v>
          </cell>
          <cell r="N57">
            <v>8</v>
          </cell>
          <cell r="O57">
            <v>24915</v>
          </cell>
          <cell r="P57">
            <v>3</v>
          </cell>
          <cell r="Q57">
            <v>31565</v>
          </cell>
          <cell r="R57">
            <v>126</v>
          </cell>
          <cell r="S57">
            <v>150441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431</v>
          </cell>
          <cell r="E58">
            <v>559340</v>
          </cell>
          <cell r="F58">
            <v>196</v>
          </cell>
          <cell r="G58">
            <v>302863</v>
          </cell>
          <cell r="H58">
            <v>147</v>
          </cell>
          <cell r="I58">
            <v>106800</v>
          </cell>
          <cell r="J58" t="str">
            <v>-</v>
          </cell>
          <cell r="K58" t="str">
            <v>-</v>
          </cell>
          <cell r="L58" t="str">
            <v>-</v>
          </cell>
          <cell r="M58" t="str">
            <v>-</v>
          </cell>
          <cell r="N58">
            <v>21</v>
          </cell>
          <cell r="O58">
            <v>15645</v>
          </cell>
          <cell r="P58">
            <v>1</v>
          </cell>
          <cell r="Q58">
            <v>1499</v>
          </cell>
          <cell r="R58">
            <v>66</v>
          </cell>
          <cell r="S58">
            <v>132533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821</v>
          </cell>
          <cell r="E59">
            <v>1290259</v>
          </cell>
          <cell r="F59">
            <v>304</v>
          </cell>
          <cell r="G59">
            <v>793995</v>
          </cell>
          <cell r="H59">
            <v>311</v>
          </cell>
          <cell r="I59">
            <v>220263</v>
          </cell>
          <cell r="J59">
            <v>2</v>
          </cell>
          <cell r="K59">
            <v>679</v>
          </cell>
          <cell r="L59">
            <v>31</v>
          </cell>
          <cell r="M59">
            <v>8419</v>
          </cell>
          <cell r="N59">
            <v>44</v>
          </cell>
          <cell r="O59">
            <v>192912</v>
          </cell>
          <cell r="P59">
            <v>8</v>
          </cell>
          <cell r="Q59">
            <v>230</v>
          </cell>
          <cell r="R59">
            <v>121</v>
          </cell>
          <cell r="S59">
            <v>73760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864</v>
          </cell>
          <cell r="E60">
            <v>1513611</v>
          </cell>
          <cell r="F60">
            <v>311</v>
          </cell>
          <cell r="G60">
            <v>574763</v>
          </cell>
          <cell r="H60">
            <v>404</v>
          </cell>
          <cell r="I60">
            <v>684186</v>
          </cell>
          <cell r="J60">
            <v>1</v>
          </cell>
          <cell r="K60">
            <v>84</v>
          </cell>
          <cell r="L60">
            <v>1</v>
          </cell>
          <cell r="M60">
            <v>4734</v>
          </cell>
          <cell r="N60">
            <v>31</v>
          </cell>
          <cell r="O60">
            <v>56127</v>
          </cell>
          <cell r="P60">
            <v>22</v>
          </cell>
          <cell r="Q60">
            <v>32007</v>
          </cell>
          <cell r="R60">
            <v>94</v>
          </cell>
          <cell r="S60">
            <v>161708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1072</v>
          </cell>
          <cell r="E61">
            <v>1805089</v>
          </cell>
          <cell r="F61">
            <v>467</v>
          </cell>
          <cell r="G61">
            <v>825069</v>
          </cell>
          <cell r="H61">
            <v>308</v>
          </cell>
          <cell r="I61">
            <v>664603</v>
          </cell>
          <cell r="J61">
            <v>1</v>
          </cell>
          <cell r="K61">
            <v>157</v>
          </cell>
          <cell r="L61">
            <v>55</v>
          </cell>
          <cell r="M61">
            <v>26471</v>
          </cell>
          <cell r="N61">
            <v>63</v>
          </cell>
          <cell r="O61">
            <v>56460</v>
          </cell>
          <cell r="P61">
            <v>6</v>
          </cell>
          <cell r="Q61">
            <v>1112</v>
          </cell>
          <cell r="R61">
            <v>172</v>
          </cell>
          <cell r="S61">
            <v>231216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757</v>
          </cell>
          <cell r="E62">
            <v>510091</v>
          </cell>
          <cell r="F62">
            <v>197</v>
          </cell>
          <cell r="G62">
            <v>94373</v>
          </cell>
          <cell r="H62">
            <v>288</v>
          </cell>
          <cell r="I62">
            <v>113738</v>
          </cell>
          <cell r="J62">
            <v>8</v>
          </cell>
          <cell r="K62">
            <v>2057</v>
          </cell>
          <cell r="L62">
            <v>143</v>
          </cell>
          <cell r="M62">
            <v>201217</v>
          </cell>
          <cell r="N62">
            <v>59</v>
          </cell>
          <cell r="O62">
            <v>35510</v>
          </cell>
          <cell r="P62">
            <v>3</v>
          </cell>
          <cell r="Q62">
            <v>19243</v>
          </cell>
          <cell r="R62">
            <v>59</v>
          </cell>
          <cell r="S62">
            <v>43953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</row>
      </sheetData>
      <sheetData sheetId="35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2513970</v>
          </cell>
          <cell r="E9">
            <v>2457256</v>
          </cell>
          <cell r="F9">
            <v>56714</v>
          </cell>
          <cell r="G9">
            <v>883.56</v>
          </cell>
          <cell r="H9">
            <v>797.96</v>
          </cell>
          <cell r="I9">
            <v>121.48</v>
          </cell>
          <cell r="J9">
            <v>1.05</v>
          </cell>
          <cell r="K9">
            <v>105.39</v>
          </cell>
          <cell r="L9">
            <v>15.04</v>
          </cell>
          <cell r="M9">
            <v>18.29</v>
          </cell>
          <cell r="N9">
            <v>6.93</v>
          </cell>
          <cell r="O9">
            <v>6.31</v>
          </cell>
          <cell r="P9">
            <v>3.68</v>
          </cell>
          <cell r="Q9">
            <v>1.38</v>
          </cell>
          <cell r="R9">
            <v>40.270000000000003</v>
          </cell>
          <cell r="S9" t="str">
            <v>-</v>
          </cell>
          <cell r="T9">
            <v>33</v>
          </cell>
          <cell r="U9">
            <v>7.27</v>
          </cell>
          <cell r="V9">
            <v>617.91999999999996</v>
          </cell>
          <cell r="W9">
            <v>37.979999999999997</v>
          </cell>
          <cell r="X9">
            <v>15.3</v>
          </cell>
          <cell r="Y9">
            <v>564.64</v>
          </cell>
          <cell r="Z9" t="str">
            <v>-</v>
          </cell>
          <cell r="AA9">
            <v>85.6</v>
          </cell>
          <cell r="AB9">
            <v>-0.23</v>
          </cell>
          <cell r="AC9">
            <v>37.07</v>
          </cell>
          <cell r="AD9">
            <v>48.3</v>
          </cell>
          <cell r="AE9">
            <v>56.42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81734</v>
          </cell>
          <cell r="E10">
            <v>81734</v>
          </cell>
          <cell r="F10" t="str">
            <v>-</v>
          </cell>
          <cell r="G10">
            <v>7.06</v>
          </cell>
          <cell r="H10">
            <v>7.06</v>
          </cell>
          <cell r="I10">
            <v>3.38</v>
          </cell>
          <cell r="J10" t="str">
            <v>-</v>
          </cell>
          <cell r="K10">
            <v>2.94</v>
          </cell>
          <cell r="L10">
            <v>0.44</v>
          </cell>
          <cell r="M10">
            <v>3.12</v>
          </cell>
          <cell r="N10">
            <v>2.77</v>
          </cell>
          <cell r="O10" t="str">
            <v>-</v>
          </cell>
          <cell r="P10">
            <v>0.35</v>
          </cell>
          <cell r="Q10" t="str">
            <v>-</v>
          </cell>
          <cell r="R10" t="str">
            <v>-</v>
          </cell>
          <cell r="S10" t="str">
            <v>-</v>
          </cell>
          <cell r="T10" t="str">
            <v>-</v>
          </cell>
          <cell r="U10" t="str">
            <v>-</v>
          </cell>
          <cell r="V10">
            <v>0.56000000000000005</v>
          </cell>
          <cell r="W10" t="str">
            <v>-</v>
          </cell>
          <cell r="X10" t="str">
            <v>-</v>
          </cell>
          <cell r="Y10">
            <v>0.56000000000000005</v>
          </cell>
          <cell r="Z10" t="str">
            <v>-</v>
          </cell>
          <cell r="AA10" t="str">
            <v>-</v>
          </cell>
          <cell r="AB10" t="str">
            <v>-</v>
          </cell>
          <cell r="AC10" t="str">
            <v>-</v>
          </cell>
          <cell r="AD10" t="str">
            <v>-</v>
          </cell>
          <cell r="AE10" t="str">
            <v>-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351486</v>
          </cell>
          <cell r="E11">
            <v>351486</v>
          </cell>
          <cell r="F11" t="str">
            <v>-</v>
          </cell>
          <cell r="G11">
            <v>182.19</v>
          </cell>
          <cell r="H11">
            <v>146.9</v>
          </cell>
          <cell r="I11">
            <v>20.92</v>
          </cell>
          <cell r="J11">
            <v>0.64</v>
          </cell>
          <cell r="K11">
            <v>15.09</v>
          </cell>
          <cell r="L11">
            <v>5.18</v>
          </cell>
          <cell r="M11">
            <v>3.71</v>
          </cell>
          <cell r="N11">
            <v>1.93</v>
          </cell>
          <cell r="O11">
            <v>1.01</v>
          </cell>
          <cell r="P11">
            <v>0.61</v>
          </cell>
          <cell r="Q11">
            <v>0.16</v>
          </cell>
          <cell r="R11">
            <v>0.81</v>
          </cell>
          <cell r="S11" t="str">
            <v>-</v>
          </cell>
          <cell r="T11">
            <v>0.56999999999999995</v>
          </cell>
          <cell r="U11">
            <v>0.24</v>
          </cell>
          <cell r="V11">
            <v>121.46</v>
          </cell>
          <cell r="W11">
            <v>13.02</v>
          </cell>
          <cell r="X11">
            <v>0.4</v>
          </cell>
          <cell r="Y11">
            <v>108.04</v>
          </cell>
          <cell r="Z11" t="str">
            <v>-</v>
          </cell>
          <cell r="AA11">
            <v>35.299999999999997</v>
          </cell>
          <cell r="AB11" t="str">
            <v>-</v>
          </cell>
          <cell r="AC11" t="str">
            <v>-</v>
          </cell>
          <cell r="AD11">
            <v>35.299999999999997</v>
          </cell>
          <cell r="AE11">
            <v>100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208516</v>
          </cell>
          <cell r="E12">
            <v>208516</v>
          </cell>
          <cell r="F12" t="str">
            <v>-</v>
          </cell>
          <cell r="G12">
            <v>17.329999999999998</v>
          </cell>
          <cell r="H12">
            <v>17.329999999999998</v>
          </cell>
          <cell r="I12">
            <v>7.62</v>
          </cell>
          <cell r="J12" t="str">
            <v>-</v>
          </cell>
          <cell r="K12">
            <v>7.12</v>
          </cell>
          <cell r="L12">
            <v>0.49</v>
          </cell>
          <cell r="M12">
            <v>1.29</v>
          </cell>
          <cell r="N12" t="str">
            <v>-</v>
          </cell>
          <cell r="O12">
            <v>0.68</v>
          </cell>
          <cell r="P12">
            <v>0.61</v>
          </cell>
          <cell r="Q12" t="str">
            <v>-</v>
          </cell>
          <cell r="R12">
            <v>4.08</v>
          </cell>
          <cell r="S12" t="str">
            <v>-</v>
          </cell>
          <cell r="T12">
            <v>2.97</v>
          </cell>
          <cell r="U12">
            <v>1.1100000000000001</v>
          </cell>
          <cell r="V12">
            <v>4.34</v>
          </cell>
          <cell r="W12" t="str">
            <v>-</v>
          </cell>
          <cell r="X12" t="str">
            <v>-</v>
          </cell>
          <cell r="Y12">
            <v>4.34</v>
          </cell>
          <cell r="Z12" t="str">
            <v>-</v>
          </cell>
          <cell r="AA12" t="str">
            <v>-</v>
          </cell>
          <cell r="AB12" t="str">
            <v>-</v>
          </cell>
          <cell r="AC12" t="str">
            <v>-</v>
          </cell>
          <cell r="AD12" t="str">
            <v>-</v>
          </cell>
          <cell r="AE12" t="str">
            <v>-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161949</v>
          </cell>
          <cell r="E13">
            <v>161949</v>
          </cell>
          <cell r="F13" t="str">
            <v>-</v>
          </cell>
          <cell r="G13">
            <v>17.440000000000001</v>
          </cell>
          <cell r="H13">
            <v>17.440000000000001</v>
          </cell>
          <cell r="I13">
            <v>8.1</v>
          </cell>
          <cell r="J13" t="str">
            <v>-</v>
          </cell>
          <cell r="K13">
            <v>8.06</v>
          </cell>
          <cell r="L13">
            <v>0.04</v>
          </cell>
          <cell r="M13">
            <v>1.05</v>
          </cell>
          <cell r="N13" t="str">
            <v>-</v>
          </cell>
          <cell r="O13">
            <v>0.4</v>
          </cell>
          <cell r="P13">
            <v>0.65</v>
          </cell>
          <cell r="Q13" t="str">
            <v>-</v>
          </cell>
          <cell r="R13" t="str">
            <v>-</v>
          </cell>
          <cell r="S13" t="str">
            <v>-</v>
          </cell>
          <cell r="T13" t="str">
            <v>-</v>
          </cell>
          <cell r="U13" t="str">
            <v>-</v>
          </cell>
          <cell r="V13">
            <v>8.2899999999999991</v>
          </cell>
          <cell r="W13" t="str">
            <v>-</v>
          </cell>
          <cell r="X13" t="str">
            <v>-</v>
          </cell>
          <cell r="Y13">
            <v>8.2899999999999991</v>
          </cell>
          <cell r="Z13" t="str">
            <v>-</v>
          </cell>
          <cell r="AA13" t="str">
            <v>-</v>
          </cell>
          <cell r="AB13" t="str">
            <v>-</v>
          </cell>
          <cell r="AC13" t="str">
            <v>-</v>
          </cell>
          <cell r="AD13" t="str">
            <v>-</v>
          </cell>
          <cell r="AE13" t="str">
            <v>-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447887</v>
          </cell>
          <cell r="E14">
            <v>447887</v>
          </cell>
          <cell r="F14" t="str">
            <v>-</v>
          </cell>
          <cell r="G14">
            <v>94.07</v>
          </cell>
          <cell r="H14">
            <v>94.07</v>
          </cell>
          <cell r="I14">
            <v>19.899999999999999</v>
          </cell>
          <cell r="J14">
            <v>0.18</v>
          </cell>
          <cell r="K14">
            <v>18.100000000000001</v>
          </cell>
          <cell r="L14">
            <v>1.62</v>
          </cell>
          <cell r="M14">
            <v>3.32</v>
          </cell>
          <cell r="N14">
            <v>0.81</v>
          </cell>
          <cell r="O14">
            <v>1.1499999999999999</v>
          </cell>
          <cell r="P14">
            <v>0.3</v>
          </cell>
          <cell r="Q14">
            <v>1.06</v>
          </cell>
          <cell r="R14">
            <v>4.3099999999999996</v>
          </cell>
          <cell r="S14" t="str">
            <v>-</v>
          </cell>
          <cell r="T14">
            <v>2.2799999999999998</v>
          </cell>
          <cell r="U14">
            <v>2.04</v>
          </cell>
          <cell r="V14">
            <v>66.540000000000006</v>
          </cell>
          <cell r="W14">
            <v>0.05</v>
          </cell>
          <cell r="X14">
            <v>0.1</v>
          </cell>
          <cell r="Y14">
            <v>66.38</v>
          </cell>
          <cell r="Z14" t="str">
            <v>-</v>
          </cell>
          <cell r="AA14" t="str">
            <v>-</v>
          </cell>
          <cell r="AB14" t="str">
            <v>-</v>
          </cell>
          <cell r="AC14" t="str">
            <v>-</v>
          </cell>
          <cell r="AD14" t="str">
            <v>-</v>
          </cell>
          <cell r="AE14" t="str">
            <v>-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453266</v>
          </cell>
          <cell r="E15">
            <v>453266</v>
          </cell>
          <cell r="F15" t="str">
            <v>-</v>
          </cell>
          <cell r="G15">
            <v>76.47</v>
          </cell>
          <cell r="H15">
            <v>76.47</v>
          </cell>
          <cell r="I15">
            <v>18.27</v>
          </cell>
          <cell r="J15" t="str">
            <v>-</v>
          </cell>
          <cell r="K15">
            <v>17.53</v>
          </cell>
          <cell r="L15">
            <v>0.74</v>
          </cell>
          <cell r="M15">
            <v>1.93</v>
          </cell>
          <cell r="N15">
            <v>0.45</v>
          </cell>
          <cell r="O15">
            <v>0.78</v>
          </cell>
          <cell r="P15">
            <v>0.59</v>
          </cell>
          <cell r="Q15">
            <v>0.11</v>
          </cell>
          <cell r="R15" t="str">
            <v>-</v>
          </cell>
          <cell r="S15" t="str">
            <v>-</v>
          </cell>
          <cell r="T15" t="str">
            <v>-</v>
          </cell>
          <cell r="U15" t="str">
            <v>-</v>
          </cell>
          <cell r="V15">
            <v>56.27</v>
          </cell>
          <cell r="W15" t="str">
            <v>-</v>
          </cell>
          <cell r="X15">
            <v>0.28999999999999998</v>
          </cell>
          <cell r="Y15">
            <v>55.98</v>
          </cell>
          <cell r="Z15" t="str">
            <v>-</v>
          </cell>
          <cell r="AA15" t="str">
            <v>-</v>
          </cell>
          <cell r="AB15" t="str">
            <v>-</v>
          </cell>
          <cell r="AC15" t="str">
            <v>-</v>
          </cell>
          <cell r="AD15" t="str">
            <v>-</v>
          </cell>
          <cell r="AE15" t="str">
            <v>-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611460</v>
          </cell>
          <cell r="E16">
            <v>611460</v>
          </cell>
          <cell r="F16" t="str">
            <v>-</v>
          </cell>
          <cell r="G16">
            <v>62.34</v>
          </cell>
          <cell r="H16">
            <v>62.34</v>
          </cell>
          <cell r="I16">
            <v>20.88</v>
          </cell>
          <cell r="J16" t="str">
            <v>-</v>
          </cell>
          <cell r="K16">
            <v>19.600000000000001</v>
          </cell>
          <cell r="L16">
            <v>1.28</v>
          </cell>
          <cell r="M16">
            <v>2.44</v>
          </cell>
          <cell r="N16">
            <v>0.97</v>
          </cell>
          <cell r="O16">
            <v>1.01</v>
          </cell>
          <cell r="P16">
            <v>0.46</v>
          </cell>
          <cell r="Q16" t="str">
            <v>-</v>
          </cell>
          <cell r="R16">
            <v>11.37</v>
          </cell>
          <cell r="S16" t="str">
            <v>-</v>
          </cell>
          <cell r="T16">
            <v>9.9</v>
          </cell>
          <cell r="U16">
            <v>1.47</v>
          </cell>
          <cell r="V16">
            <v>27.65</v>
          </cell>
          <cell r="W16">
            <v>0.03</v>
          </cell>
          <cell r="X16">
            <v>0.11</v>
          </cell>
          <cell r="Y16">
            <v>27.51</v>
          </cell>
          <cell r="Z16" t="str">
            <v>-</v>
          </cell>
          <cell r="AA16" t="str">
            <v>-</v>
          </cell>
          <cell r="AB16" t="str">
            <v>-</v>
          </cell>
          <cell r="AC16" t="str">
            <v>-</v>
          </cell>
          <cell r="AD16" t="str">
            <v>-</v>
          </cell>
          <cell r="AE16" t="str">
            <v>-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197672</v>
          </cell>
          <cell r="E17">
            <v>140958</v>
          </cell>
          <cell r="F17">
            <v>56714</v>
          </cell>
          <cell r="G17">
            <v>426.68</v>
          </cell>
          <cell r="H17">
            <v>376.37</v>
          </cell>
          <cell r="I17">
            <v>22.42</v>
          </cell>
          <cell r="J17">
            <v>0.23</v>
          </cell>
          <cell r="K17">
            <v>16.940000000000001</v>
          </cell>
          <cell r="L17">
            <v>5.25</v>
          </cell>
          <cell r="M17">
            <v>1.42</v>
          </cell>
          <cell r="N17" t="str">
            <v>-</v>
          </cell>
          <cell r="O17">
            <v>1.27</v>
          </cell>
          <cell r="P17">
            <v>0.11</v>
          </cell>
          <cell r="Q17">
            <v>0.05</v>
          </cell>
          <cell r="R17">
            <v>19.690000000000001</v>
          </cell>
          <cell r="S17" t="str">
            <v>-</v>
          </cell>
          <cell r="T17">
            <v>17.28</v>
          </cell>
          <cell r="U17">
            <v>2.41</v>
          </cell>
          <cell r="V17">
            <v>332.84</v>
          </cell>
          <cell r="W17">
            <v>24.88</v>
          </cell>
          <cell r="X17">
            <v>14.41</v>
          </cell>
          <cell r="Y17">
            <v>293.55</v>
          </cell>
          <cell r="Z17" t="str">
            <v>-</v>
          </cell>
          <cell r="AA17">
            <v>50.3</v>
          </cell>
          <cell r="AB17">
            <v>-0.23</v>
          </cell>
          <cell r="AC17">
            <v>37.07</v>
          </cell>
          <cell r="AD17">
            <v>13</v>
          </cell>
          <cell r="AE17">
            <v>25.84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2511050</v>
          </cell>
          <cell r="E18">
            <v>2434513</v>
          </cell>
          <cell r="F18">
            <v>76537</v>
          </cell>
          <cell r="G18">
            <v>883.56</v>
          </cell>
          <cell r="H18">
            <v>797.96</v>
          </cell>
          <cell r="I18">
            <v>121.06</v>
          </cell>
          <cell r="J18">
            <v>0.49</v>
          </cell>
          <cell r="K18">
            <v>105.42</v>
          </cell>
          <cell r="L18">
            <v>15.15</v>
          </cell>
          <cell r="M18">
            <v>18.260000000000002</v>
          </cell>
          <cell r="N18">
            <v>6.88</v>
          </cell>
          <cell r="O18">
            <v>6.32</v>
          </cell>
          <cell r="P18">
            <v>3.68</v>
          </cell>
          <cell r="Q18">
            <v>1.38</v>
          </cell>
          <cell r="R18">
            <v>40.880000000000003</v>
          </cell>
          <cell r="S18" t="str">
            <v>-</v>
          </cell>
          <cell r="T18">
            <v>33.35</v>
          </cell>
          <cell r="U18">
            <v>7.53</v>
          </cell>
          <cell r="V18">
            <v>617.76</v>
          </cell>
          <cell r="W18">
            <v>37.979999999999997</v>
          </cell>
          <cell r="X18">
            <v>15.59</v>
          </cell>
          <cell r="Y18">
            <v>564.19000000000005</v>
          </cell>
          <cell r="Z18" t="str">
            <v>-</v>
          </cell>
          <cell r="AA18">
            <v>85.6</v>
          </cell>
          <cell r="AB18">
            <v>-0.23</v>
          </cell>
          <cell r="AC18">
            <v>37.07</v>
          </cell>
          <cell r="AD18">
            <v>48.3</v>
          </cell>
          <cell r="AE18">
            <v>56.43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80497</v>
          </cell>
          <cell r="E19">
            <v>80497</v>
          </cell>
          <cell r="F19" t="str">
            <v>-</v>
          </cell>
          <cell r="G19">
            <v>7.05</v>
          </cell>
          <cell r="H19">
            <v>7.05</v>
          </cell>
          <cell r="I19">
            <v>3.38</v>
          </cell>
          <cell r="J19" t="str">
            <v>-</v>
          </cell>
          <cell r="K19">
            <v>2.94</v>
          </cell>
          <cell r="L19">
            <v>0.44</v>
          </cell>
          <cell r="M19">
            <v>3.12</v>
          </cell>
          <cell r="N19">
            <v>2.77</v>
          </cell>
          <cell r="O19" t="str">
            <v>-</v>
          </cell>
          <cell r="P19">
            <v>0.35</v>
          </cell>
          <cell r="Q19" t="str">
            <v>-</v>
          </cell>
          <cell r="R19" t="str">
            <v>-</v>
          </cell>
          <cell r="S19" t="str">
            <v>-</v>
          </cell>
          <cell r="T19" t="str">
            <v>-</v>
          </cell>
          <cell r="U19" t="str">
            <v>-</v>
          </cell>
          <cell r="V19">
            <v>0.55000000000000004</v>
          </cell>
          <cell r="W19" t="str">
            <v>-</v>
          </cell>
          <cell r="X19" t="str">
            <v>-</v>
          </cell>
          <cell r="Y19">
            <v>0.55000000000000004</v>
          </cell>
          <cell r="Z19" t="str">
            <v>-</v>
          </cell>
          <cell r="AA19" t="str">
            <v>-</v>
          </cell>
          <cell r="AB19" t="str">
            <v>-</v>
          </cell>
          <cell r="AC19" t="str">
            <v>-</v>
          </cell>
          <cell r="AD19" t="str">
            <v>-</v>
          </cell>
          <cell r="AE19" t="str">
            <v>-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353140</v>
          </cell>
          <cell r="E20">
            <v>353140</v>
          </cell>
          <cell r="F20" t="str">
            <v>-</v>
          </cell>
          <cell r="G20">
            <v>182.18</v>
          </cell>
          <cell r="H20">
            <v>146.88</v>
          </cell>
          <cell r="I20">
            <v>20.83</v>
          </cell>
          <cell r="J20">
            <v>0.11</v>
          </cell>
          <cell r="K20">
            <v>15.53</v>
          </cell>
          <cell r="L20">
            <v>5.19</v>
          </cell>
          <cell r="M20">
            <v>3.67</v>
          </cell>
          <cell r="N20">
            <v>1.88</v>
          </cell>
          <cell r="O20">
            <v>1.02</v>
          </cell>
          <cell r="P20">
            <v>0.61</v>
          </cell>
          <cell r="Q20">
            <v>0.16</v>
          </cell>
          <cell r="R20">
            <v>0.85</v>
          </cell>
          <cell r="S20" t="str">
            <v>-</v>
          </cell>
          <cell r="T20">
            <v>0.56999999999999995</v>
          </cell>
          <cell r="U20">
            <v>0.28000000000000003</v>
          </cell>
          <cell r="V20">
            <v>121.53</v>
          </cell>
          <cell r="W20">
            <v>13.02</v>
          </cell>
          <cell r="X20">
            <v>0.4</v>
          </cell>
          <cell r="Y20">
            <v>108.11</v>
          </cell>
          <cell r="Z20" t="str">
            <v>-</v>
          </cell>
          <cell r="AA20">
            <v>35.299999999999997</v>
          </cell>
          <cell r="AB20" t="str">
            <v>-</v>
          </cell>
          <cell r="AC20" t="str">
            <v>-</v>
          </cell>
          <cell r="AD20">
            <v>35.299999999999997</v>
          </cell>
          <cell r="AE20">
            <v>100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201981</v>
          </cell>
          <cell r="E21">
            <v>201981</v>
          </cell>
          <cell r="F21" t="str">
            <v>-</v>
          </cell>
          <cell r="G21">
            <v>17.329999999999998</v>
          </cell>
          <cell r="H21">
            <v>17.329999999999998</v>
          </cell>
          <cell r="I21">
            <v>7.62</v>
          </cell>
          <cell r="J21" t="str">
            <v>-</v>
          </cell>
          <cell r="K21">
            <v>7.13</v>
          </cell>
          <cell r="L21">
            <v>0.49</v>
          </cell>
          <cell r="M21">
            <v>1.29</v>
          </cell>
          <cell r="N21" t="str">
            <v>-</v>
          </cell>
          <cell r="O21">
            <v>0.68</v>
          </cell>
          <cell r="P21">
            <v>0.61</v>
          </cell>
          <cell r="Q21" t="str">
            <v>-</v>
          </cell>
          <cell r="R21">
            <v>4.08</v>
          </cell>
          <cell r="S21" t="str">
            <v>-</v>
          </cell>
          <cell r="T21">
            <v>2.95</v>
          </cell>
          <cell r="U21">
            <v>1.1299999999999999</v>
          </cell>
          <cell r="V21">
            <v>4.34</v>
          </cell>
          <cell r="W21" t="str">
            <v>-</v>
          </cell>
          <cell r="X21" t="str">
            <v>-</v>
          </cell>
          <cell r="Y21">
            <v>4.34</v>
          </cell>
          <cell r="Z21" t="str">
            <v>-</v>
          </cell>
          <cell r="AA21" t="str">
            <v>-</v>
          </cell>
          <cell r="AB21" t="str">
            <v>-</v>
          </cell>
          <cell r="AC21" t="str">
            <v>-</v>
          </cell>
          <cell r="AD21" t="str">
            <v>-</v>
          </cell>
          <cell r="AE21" t="str">
            <v>-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157557</v>
          </cell>
          <cell r="E22">
            <v>157557</v>
          </cell>
          <cell r="F22" t="str">
            <v>-</v>
          </cell>
          <cell r="G22">
            <v>17.440000000000001</v>
          </cell>
          <cell r="H22">
            <v>17.440000000000001</v>
          </cell>
          <cell r="I22">
            <v>8.1</v>
          </cell>
          <cell r="J22" t="str">
            <v>-</v>
          </cell>
          <cell r="K22">
            <v>8.06</v>
          </cell>
          <cell r="L22">
            <v>0.04</v>
          </cell>
          <cell r="M22">
            <v>1.05</v>
          </cell>
          <cell r="N22" t="str">
            <v>-</v>
          </cell>
          <cell r="O22">
            <v>0.4</v>
          </cell>
          <cell r="P22">
            <v>0.65</v>
          </cell>
          <cell r="Q22" t="str">
            <v>-</v>
          </cell>
          <cell r="R22" t="str">
            <v>-</v>
          </cell>
          <cell r="S22" t="str">
            <v>-</v>
          </cell>
          <cell r="T22" t="str">
            <v>-</v>
          </cell>
          <cell r="U22" t="str">
            <v>-</v>
          </cell>
          <cell r="V22">
            <v>8.2899999999999991</v>
          </cell>
          <cell r="W22" t="str">
            <v>-</v>
          </cell>
          <cell r="X22" t="str">
            <v>-</v>
          </cell>
          <cell r="Y22">
            <v>8.2899999999999991</v>
          </cell>
          <cell r="Z22" t="str">
            <v>-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  <cell r="AE22" t="str">
            <v>-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445230</v>
          </cell>
          <cell r="E23">
            <v>445230</v>
          </cell>
          <cell r="F23" t="str">
            <v>-</v>
          </cell>
          <cell r="G23">
            <v>94.07</v>
          </cell>
          <cell r="H23">
            <v>94.07</v>
          </cell>
          <cell r="I23">
            <v>20.260000000000002</v>
          </cell>
          <cell r="J23">
            <v>0.15</v>
          </cell>
          <cell r="K23">
            <v>18.39</v>
          </cell>
          <cell r="L23">
            <v>1.72</v>
          </cell>
          <cell r="M23">
            <v>3.4</v>
          </cell>
          <cell r="N23">
            <v>0.81</v>
          </cell>
          <cell r="O23">
            <v>1.23</v>
          </cell>
          <cell r="P23">
            <v>0.3</v>
          </cell>
          <cell r="Q23">
            <v>1.06</v>
          </cell>
          <cell r="R23">
            <v>4.8899999999999997</v>
          </cell>
          <cell r="S23" t="str">
            <v>-</v>
          </cell>
          <cell r="T23">
            <v>2.65</v>
          </cell>
          <cell r="U23">
            <v>2.2400000000000002</v>
          </cell>
          <cell r="V23">
            <v>65.52</v>
          </cell>
          <cell r="W23">
            <v>0.05</v>
          </cell>
          <cell r="X23">
            <v>0.1</v>
          </cell>
          <cell r="Y23">
            <v>65.37</v>
          </cell>
          <cell r="Z23" t="str">
            <v>-</v>
          </cell>
          <cell r="AA23" t="str">
            <v>-</v>
          </cell>
          <cell r="AB23" t="str">
            <v>-</v>
          </cell>
          <cell r="AC23" t="str">
            <v>-</v>
          </cell>
          <cell r="AD23" t="str">
            <v>-</v>
          </cell>
          <cell r="AE23" t="str">
            <v>-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448550</v>
          </cell>
          <cell r="E24">
            <v>448550</v>
          </cell>
          <cell r="F24" t="str">
            <v>-</v>
          </cell>
          <cell r="G24">
            <v>76.47</v>
          </cell>
          <cell r="H24">
            <v>76.47</v>
          </cell>
          <cell r="I24">
            <v>18.27</v>
          </cell>
          <cell r="J24" t="str">
            <v>-</v>
          </cell>
          <cell r="K24">
            <v>17.53</v>
          </cell>
          <cell r="L24">
            <v>0.74</v>
          </cell>
          <cell r="M24">
            <v>1.93</v>
          </cell>
          <cell r="N24">
            <v>0.45</v>
          </cell>
          <cell r="O24">
            <v>0.78</v>
          </cell>
          <cell r="P24">
            <v>0.59</v>
          </cell>
          <cell r="Q24">
            <v>0.11</v>
          </cell>
          <cell r="R24" t="str">
            <v>-</v>
          </cell>
          <cell r="S24" t="str">
            <v>-</v>
          </cell>
          <cell r="T24" t="str">
            <v>-</v>
          </cell>
          <cell r="U24" t="str">
            <v>-</v>
          </cell>
          <cell r="V24">
            <v>56.27</v>
          </cell>
          <cell r="W24" t="str">
            <v>-</v>
          </cell>
          <cell r="X24">
            <v>0.28999999999999998</v>
          </cell>
          <cell r="Y24">
            <v>55.98</v>
          </cell>
          <cell r="Z24" t="str">
            <v>-</v>
          </cell>
          <cell r="AA24" t="str">
            <v>-</v>
          </cell>
          <cell r="AB24" t="str">
            <v>-</v>
          </cell>
          <cell r="AC24" t="str">
            <v>-</v>
          </cell>
          <cell r="AD24" t="str">
            <v>-</v>
          </cell>
          <cell r="AE24" t="str">
            <v>-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600510</v>
          </cell>
          <cell r="E25">
            <v>600510</v>
          </cell>
          <cell r="F25" t="str">
            <v>-</v>
          </cell>
          <cell r="G25">
            <v>62.34</v>
          </cell>
          <cell r="H25">
            <v>62.34</v>
          </cell>
          <cell r="I25">
            <v>20.88</v>
          </cell>
          <cell r="J25" t="str">
            <v>-</v>
          </cell>
          <cell r="K25">
            <v>19.600000000000001</v>
          </cell>
          <cell r="L25">
            <v>1.28</v>
          </cell>
          <cell r="M25">
            <v>2.44</v>
          </cell>
          <cell r="N25">
            <v>0.97</v>
          </cell>
          <cell r="O25">
            <v>1.01</v>
          </cell>
          <cell r="P25">
            <v>0.46</v>
          </cell>
          <cell r="Q25" t="str">
            <v>-</v>
          </cell>
          <cell r="R25">
            <v>11.37</v>
          </cell>
          <cell r="S25" t="str">
            <v>-</v>
          </cell>
          <cell r="T25">
            <v>9.9</v>
          </cell>
          <cell r="U25">
            <v>1.47</v>
          </cell>
          <cell r="V25">
            <v>27.65</v>
          </cell>
          <cell r="W25">
            <v>0.03</v>
          </cell>
          <cell r="X25">
            <v>0.11</v>
          </cell>
          <cell r="Y25">
            <v>27.51</v>
          </cell>
          <cell r="Z25" t="str">
            <v>-</v>
          </cell>
          <cell r="AA25" t="str">
            <v>-</v>
          </cell>
          <cell r="AB25" t="str">
            <v>-</v>
          </cell>
          <cell r="AC25" t="str">
            <v>-</v>
          </cell>
          <cell r="AD25" t="str">
            <v>-</v>
          </cell>
          <cell r="AE25" t="str">
            <v>-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223585</v>
          </cell>
          <cell r="E26">
            <v>147048</v>
          </cell>
          <cell r="F26">
            <v>76537</v>
          </cell>
          <cell r="G26">
            <v>426.68</v>
          </cell>
          <cell r="H26">
            <v>376.38</v>
          </cell>
          <cell r="I26">
            <v>21.72</v>
          </cell>
          <cell r="J26">
            <v>0.23</v>
          </cell>
          <cell r="K26">
            <v>16.239999999999998</v>
          </cell>
          <cell r="L26">
            <v>5.25</v>
          </cell>
          <cell r="M26">
            <v>1.36</v>
          </cell>
          <cell r="N26" t="str">
            <v>-</v>
          </cell>
          <cell r="O26">
            <v>1.2</v>
          </cell>
          <cell r="P26">
            <v>0.11</v>
          </cell>
          <cell r="Q26">
            <v>0.05</v>
          </cell>
          <cell r="R26">
            <v>19.690000000000001</v>
          </cell>
          <cell r="S26" t="str">
            <v>-</v>
          </cell>
          <cell r="T26">
            <v>17.28</v>
          </cell>
          <cell r="U26">
            <v>2.41</v>
          </cell>
          <cell r="V26">
            <v>333.61</v>
          </cell>
          <cell r="W26">
            <v>24.88</v>
          </cell>
          <cell r="X26">
            <v>14.69</v>
          </cell>
          <cell r="Y26">
            <v>294.04000000000002</v>
          </cell>
          <cell r="Z26" t="str">
            <v>-</v>
          </cell>
          <cell r="AA26">
            <v>50.3</v>
          </cell>
          <cell r="AB26">
            <v>-0.23</v>
          </cell>
          <cell r="AC26">
            <v>37.07</v>
          </cell>
          <cell r="AD26">
            <v>13</v>
          </cell>
          <cell r="AE26">
            <v>25.84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2501673</v>
          </cell>
          <cell r="E27">
            <v>2409819</v>
          </cell>
          <cell r="F27">
            <v>91854</v>
          </cell>
          <cell r="G27">
            <v>883.6</v>
          </cell>
          <cell r="H27">
            <v>798</v>
          </cell>
          <cell r="I27">
            <v>121.1</v>
          </cell>
          <cell r="J27">
            <v>0.5</v>
          </cell>
          <cell r="K27">
            <v>105.42</v>
          </cell>
          <cell r="L27">
            <v>15.18</v>
          </cell>
          <cell r="M27">
            <v>18.29</v>
          </cell>
          <cell r="N27">
            <v>6.89</v>
          </cell>
          <cell r="O27">
            <v>6.29</v>
          </cell>
          <cell r="P27">
            <v>3.68</v>
          </cell>
          <cell r="Q27">
            <v>1.43</v>
          </cell>
          <cell r="R27">
            <v>41.01</v>
          </cell>
          <cell r="S27" t="str">
            <v>-</v>
          </cell>
          <cell r="T27">
            <v>33.35</v>
          </cell>
          <cell r="U27">
            <v>7.66</v>
          </cell>
          <cell r="V27">
            <v>617.61</v>
          </cell>
          <cell r="W27">
            <v>37.979999999999997</v>
          </cell>
          <cell r="X27">
            <v>15.58</v>
          </cell>
          <cell r="Y27">
            <v>564.04999999999995</v>
          </cell>
          <cell r="Z27" t="str">
            <v>-</v>
          </cell>
          <cell r="AA27">
            <v>85.6</v>
          </cell>
          <cell r="AB27">
            <v>-0.23</v>
          </cell>
          <cell r="AC27">
            <v>37.07</v>
          </cell>
          <cell r="AD27">
            <v>48.3</v>
          </cell>
          <cell r="AE27">
            <v>56.43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79759</v>
          </cell>
          <cell r="E28">
            <v>79759</v>
          </cell>
          <cell r="F28" t="str">
            <v>-</v>
          </cell>
          <cell r="G28">
            <v>7.06</v>
          </cell>
          <cell r="H28">
            <v>7.06</v>
          </cell>
          <cell r="I28">
            <v>3.38</v>
          </cell>
          <cell r="J28" t="str">
            <v>-</v>
          </cell>
          <cell r="K28">
            <v>2.94</v>
          </cell>
          <cell r="L28">
            <v>0.44</v>
          </cell>
          <cell r="M28">
            <v>3.12</v>
          </cell>
          <cell r="N28">
            <v>2.77</v>
          </cell>
          <cell r="O28" t="str">
            <v>-</v>
          </cell>
          <cell r="P28">
            <v>0.35</v>
          </cell>
          <cell r="Q28" t="str">
            <v>-</v>
          </cell>
          <cell r="R28" t="str">
            <v>-</v>
          </cell>
          <cell r="S28" t="str">
            <v>-</v>
          </cell>
          <cell r="T28" t="str">
            <v>-</v>
          </cell>
          <cell r="U28" t="str">
            <v>-</v>
          </cell>
          <cell r="V28">
            <v>0.56000000000000005</v>
          </cell>
          <cell r="W28" t="str">
            <v>-</v>
          </cell>
          <cell r="X28" t="str">
            <v>-</v>
          </cell>
          <cell r="Y28">
            <v>0.56000000000000005</v>
          </cell>
          <cell r="Z28" t="str">
            <v>-</v>
          </cell>
          <cell r="AA28" t="str">
            <v>-</v>
          </cell>
          <cell r="AB28" t="str">
            <v>-</v>
          </cell>
          <cell r="AC28" t="str">
            <v>-</v>
          </cell>
          <cell r="AD28" t="str">
            <v>-</v>
          </cell>
          <cell r="AE28" t="str">
            <v>-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351206</v>
          </cell>
          <cell r="E29">
            <v>351206</v>
          </cell>
          <cell r="F29" t="str">
            <v>-</v>
          </cell>
          <cell r="G29">
            <v>182.16</v>
          </cell>
          <cell r="H29">
            <v>146.87</v>
          </cell>
          <cell r="I29">
            <v>20.82</v>
          </cell>
          <cell r="J29">
            <v>0.12</v>
          </cell>
          <cell r="K29">
            <v>15.48</v>
          </cell>
          <cell r="L29">
            <v>5.22</v>
          </cell>
          <cell r="M29">
            <v>3.7</v>
          </cell>
          <cell r="N29">
            <v>1.88</v>
          </cell>
          <cell r="O29">
            <v>1</v>
          </cell>
          <cell r="P29">
            <v>0.61</v>
          </cell>
          <cell r="Q29">
            <v>0.21</v>
          </cell>
          <cell r="R29">
            <v>0.98</v>
          </cell>
          <cell r="S29" t="str">
            <v>-</v>
          </cell>
          <cell r="T29">
            <v>0.56999999999999995</v>
          </cell>
          <cell r="U29">
            <v>0.41</v>
          </cell>
          <cell r="V29">
            <v>121.37</v>
          </cell>
          <cell r="W29">
            <v>13.02</v>
          </cell>
          <cell r="X29">
            <v>0.4</v>
          </cell>
          <cell r="Y29">
            <v>107.95</v>
          </cell>
          <cell r="Z29" t="str">
            <v>-</v>
          </cell>
          <cell r="AA29">
            <v>35.299999999999997</v>
          </cell>
          <cell r="AB29" t="str">
            <v>-</v>
          </cell>
          <cell r="AC29" t="str">
            <v>-</v>
          </cell>
          <cell r="AD29">
            <v>35.299999999999997</v>
          </cell>
          <cell r="AE29">
            <v>100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194379</v>
          </cell>
          <cell r="E30">
            <v>194379</v>
          </cell>
          <cell r="F30" t="str">
            <v>-</v>
          </cell>
          <cell r="G30">
            <v>17.329999999999998</v>
          </cell>
          <cell r="H30">
            <v>17.329999999999998</v>
          </cell>
          <cell r="I30">
            <v>7.61</v>
          </cell>
          <cell r="J30" t="str">
            <v>-</v>
          </cell>
          <cell r="K30">
            <v>7.12</v>
          </cell>
          <cell r="L30">
            <v>0.49</v>
          </cell>
          <cell r="M30">
            <v>1.3</v>
          </cell>
          <cell r="N30">
            <v>0.01</v>
          </cell>
          <cell r="O30">
            <v>0.68</v>
          </cell>
          <cell r="P30">
            <v>0.61</v>
          </cell>
          <cell r="Q30" t="str">
            <v>-</v>
          </cell>
          <cell r="R30">
            <v>4.08</v>
          </cell>
          <cell r="S30" t="str">
            <v>-</v>
          </cell>
          <cell r="T30">
            <v>2.95</v>
          </cell>
          <cell r="U30">
            <v>1.1299999999999999</v>
          </cell>
          <cell r="V30">
            <v>4.34</v>
          </cell>
          <cell r="W30" t="str">
            <v>-</v>
          </cell>
          <cell r="X30" t="str">
            <v>-</v>
          </cell>
          <cell r="Y30">
            <v>4.34</v>
          </cell>
          <cell r="Z30" t="str">
            <v>-</v>
          </cell>
          <cell r="AA30" t="str">
            <v>-</v>
          </cell>
          <cell r="AB30" t="str">
            <v>-</v>
          </cell>
          <cell r="AC30" t="str">
            <v>-</v>
          </cell>
          <cell r="AD30" t="str">
            <v>-</v>
          </cell>
          <cell r="AE30" t="str">
            <v>-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153963</v>
          </cell>
          <cell r="E31">
            <v>153963</v>
          </cell>
          <cell r="F31" t="str">
            <v>-</v>
          </cell>
          <cell r="G31">
            <v>17.43</v>
          </cell>
          <cell r="H31">
            <v>17.43</v>
          </cell>
          <cell r="I31">
            <v>8.1</v>
          </cell>
          <cell r="J31" t="str">
            <v>-</v>
          </cell>
          <cell r="K31">
            <v>8.06</v>
          </cell>
          <cell r="L31">
            <v>0.04</v>
          </cell>
          <cell r="M31">
            <v>1.05</v>
          </cell>
          <cell r="N31" t="str">
            <v>-</v>
          </cell>
          <cell r="O31">
            <v>0.4</v>
          </cell>
          <cell r="P31">
            <v>0.65</v>
          </cell>
          <cell r="Q31" t="str">
            <v>-</v>
          </cell>
          <cell r="R31" t="str">
            <v>-</v>
          </cell>
          <cell r="S31" t="str">
            <v>-</v>
          </cell>
          <cell r="T31" t="str">
            <v>-</v>
          </cell>
          <cell r="U31" t="str">
            <v>-</v>
          </cell>
          <cell r="V31">
            <v>8.2799999999999994</v>
          </cell>
          <cell r="W31" t="str">
            <v>-</v>
          </cell>
          <cell r="X31" t="str">
            <v>-</v>
          </cell>
          <cell r="Y31">
            <v>8.2799999999999994</v>
          </cell>
          <cell r="Z31" t="str">
            <v>-</v>
          </cell>
          <cell r="AA31" t="str">
            <v>-</v>
          </cell>
          <cell r="AB31" t="str">
            <v>-</v>
          </cell>
          <cell r="AC31" t="str">
            <v>-</v>
          </cell>
          <cell r="AD31" t="str">
            <v>-</v>
          </cell>
          <cell r="AE31" t="str">
            <v>-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446201</v>
          </cell>
          <cell r="E32">
            <v>446201</v>
          </cell>
          <cell r="F32" t="str">
            <v>-</v>
          </cell>
          <cell r="G32">
            <v>94.07</v>
          </cell>
          <cell r="H32">
            <v>94.07</v>
          </cell>
          <cell r="I32">
            <v>20.309999999999999</v>
          </cell>
          <cell r="J32">
            <v>0.14000000000000001</v>
          </cell>
          <cell r="K32">
            <v>18.440000000000001</v>
          </cell>
          <cell r="L32">
            <v>1.73</v>
          </cell>
          <cell r="M32">
            <v>3.39</v>
          </cell>
          <cell r="N32">
            <v>0.81</v>
          </cell>
          <cell r="O32">
            <v>1.22</v>
          </cell>
          <cell r="P32">
            <v>0.3</v>
          </cell>
          <cell r="Q32">
            <v>1.06</v>
          </cell>
          <cell r="R32">
            <v>4.8899999999999997</v>
          </cell>
          <cell r="S32" t="str">
            <v>-</v>
          </cell>
          <cell r="T32">
            <v>2.65</v>
          </cell>
          <cell r="U32">
            <v>2.2400000000000002</v>
          </cell>
          <cell r="V32">
            <v>65.48</v>
          </cell>
          <cell r="W32">
            <v>0.05</v>
          </cell>
          <cell r="X32">
            <v>0.1</v>
          </cell>
          <cell r="Y32">
            <v>65.33</v>
          </cell>
          <cell r="Z32" t="str">
            <v>-</v>
          </cell>
          <cell r="AA32" t="str">
            <v>-</v>
          </cell>
          <cell r="AB32" t="str">
            <v>-</v>
          </cell>
          <cell r="AC32" t="str">
            <v>-</v>
          </cell>
          <cell r="AD32" t="str">
            <v>-</v>
          </cell>
          <cell r="AE32" t="str">
            <v>-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440743</v>
          </cell>
          <cell r="E33">
            <v>440743</v>
          </cell>
          <cell r="F33" t="str">
            <v>-</v>
          </cell>
          <cell r="G33">
            <v>76.540000000000006</v>
          </cell>
          <cell r="H33">
            <v>76.53</v>
          </cell>
          <cell r="I33">
            <v>18.28</v>
          </cell>
          <cell r="J33" t="str">
            <v>-</v>
          </cell>
          <cell r="K33">
            <v>17.54</v>
          </cell>
          <cell r="L33">
            <v>0.74</v>
          </cell>
          <cell r="M33">
            <v>1.93</v>
          </cell>
          <cell r="N33">
            <v>0.45</v>
          </cell>
          <cell r="O33">
            <v>0.78</v>
          </cell>
          <cell r="P33">
            <v>0.59</v>
          </cell>
          <cell r="Q33">
            <v>0.11</v>
          </cell>
          <cell r="R33" t="str">
            <v>-</v>
          </cell>
          <cell r="S33" t="str">
            <v>-</v>
          </cell>
          <cell r="T33" t="str">
            <v>-</v>
          </cell>
          <cell r="U33" t="str">
            <v>-</v>
          </cell>
          <cell r="V33">
            <v>56.32</v>
          </cell>
          <cell r="W33" t="str">
            <v>-</v>
          </cell>
          <cell r="X33">
            <v>0.28000000000000003</v>
          </cell>
          <cell r="Y33">
            <v>56.04</v>
          </cell>
          <cell r="Z33" t="str">
            <v>-</v>
          </cell>
          <cell r="AA33" t="str">
            <v>-</v>
          </cell>
          <cell r="AB33" t="str">
            <v>-</v>
          </cell>
          <cell r="AC33" t="str">
            <v>-</v>
          </cell>
          <cell r="AD33" t="str">
            <v>-</v>
          </cell>
          <cell r="AE33" t="str">
            <v>-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586532</v>
          </cell>
          <cell r="E34">
            <v>586532</v>
          </cell>
          <cell r="F34" t="str">
            <v>-</v>
          </cell>
          <cell r="G34">
            <v>62.34</v>
          </cell>
          <cell r="H34">
            <v>62.34</v>
          </cell>
          <cell r="I34">
            <v>20.88</v>
          </cell>
          <cell r="J34">
            <v>0.01</v>
          </cell>
          <cell r="K34">
            <v>19.600000000000001</v>
          </cell>
          <cell r="L34">
            <v>1.27</v>
          </cell>
          <cell r="M34">
            <v>2.44</v>
          </cell>
          <cell r="N34">
            <v>0.97</v>
          </cell>
          <cell r="O34">
            <v>1.01</v>
          </cell>
          <cell r="P34">
            <v>0.46</v>
          </cell>
          <cell r="Q34" t="str">
            <v>-</v>
          </cell>
          <cell r="R34">
            <v>11.37</v>
          </cell>
          <cell r="S34" t="str">
            <v>-</v>
          </cell>
          <cell r="T34">
            <v>9.9</v>
          </cell>
          <cell r="U34">
            <v>1.47</v>
          </cell>
          <cell r="V34">
            <v>27.65</v>
          </cell>
          <cell r="W34">
            <v>0.03</v>
          </cell>
          <cell r="X34">
            <v>0.11</v>
          </cell>
          <cell r="Y34">
            <v>27.51</v>
          </cell>
          <cell r="Z34" t="str">
            <v>-</v>
          </cell>
          <cell r="AA34" t="str">
            <v>-</v>
          </cell>
          <cell r="AB34" t="str">
            <v>-</v>
          </cell>
          <cell r="AC34" t="str">
            <v>-</v>
          </cell>
          <cell r="AD34" t="str">
            <v>-</v>
          </cell>
          <cell r="AE34" t="str">
            <v>-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248890</v>
          </cell>
          <cell r="E35">
            <v>157036</v>
          </cell>
          <cell r="F35">
            <v>91854</v>
          </cell>
          <cell r="G35">
            <v>426.68</v>
          </cell>
          <cell r="H35">
            <v>376.38</v>
          </cell>
          <cell r="I35">
            <v>21.72</v>
          </cell>
          <cell r="J35">
            <v>0.23</v>
          </cell>
          <cell r="K35">
            <v>16.239999999999998</v>
          </cell>
          <cell r="L35">
            <v>5.25</v>
          </cell>
          <cell r="M35">
            <v>1.36</v>
          </cell>
          <cell r="N35" t="str">
            <v>-</v>
          </cell>
          <cell r="O35">
            <v>1.2</v>
          </cell>
          <cell r="P35">
            <v>0.11</v>
          </cell>
          <cell r="Q35">
            <v>0.05</v>
          </cell>
          <cell r="R35">
            <v>19.690000000000001</v>
          </cell>
          <cell r="S35" t="str">
            <v>-</v>
          </cell>
          <cell r="T35">
            <v>17.28</v>
          </cell>
          <cell r="U35">
            <v>2.41</v>
          </cell>
          <cell r="V35">
            <v>333.61</v>
          </cell>
          <cell r="W35">
            <v>24.88</v>
          </cell>
          <cell r="X35">
            <v>14.69</v>
          </cell>
          <cell r="Y35">
            <v>294.04000000000002</v>
          </cell>
          <cell r="Z35" t="str">
            <v>-</v>
          </cell>
          <cell r="AA35">
            <v>50.3</v>
          </cell>
          <cell r="AB35">
            <v>-0.23</v>
          </cell>
          <cell r="AC35">
            <v>37.07</v>
          </cell>
          <cell r="AD35">
            <v>13</v>
          </cell>
          <cell r="AE35">
            <v>25.84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2489802</v>
          </cell>
          <cell r="E36">
            <v>2467511</v>
          </cell>
          <cell r="F36">
            <v>22291</v>
          </cell>
          <cell r="G36">
            <v>883.52</v>
          </cell>
          <cell r="H36">
            <v>797.92</v>
          </cell>
          <cell r="I36">
            <v>121.13</v>
          </cell>
          <cell r="J36">
            <v>0.51</v>
          </cell>
          <cell r="K36">
            <v>105.44</v>
          </cell>
          <cell r="L36">
            <v>15.18</v>
          </cell>
          <cell r="M36">
            <v>18.28</v>
          </cell>
          <cell r="N36">
            <v>6.88</v>
          </cell>
          <cell r="O36">
            <v>6.3</v>
          </cell>
          <cell r="P36">
            <v>3.68</v>
          </cell>
          <cell r="Q36">
            <v>1.42</v>
          </cell>
          <cell r="R36">
            <v>41.01</v>
          </cell>
          <cell r="S36" t="str">
            <v>-</v>
          </cell>
          <cell r="T36">
            <v>33.35</v>
          </cell>
          <cell r="U36">
            <v>7.65</v>
          </cell>
          <cell r="V36">
            <v>617.5</v>
          </cell>
          <cell r="W36">
            <v>37.979999999999997</v>
          </cell>
          <cell r="X36">
            <v>15.59</v>
          </cell>
          <cell r="Y36">
            <v>563.92999999999995</v>
          </cell>
          <cell r="Z36" t="str">
            <v>-</v>
          </cell>
          <cell r="AA36">
            <v>85.6</v>
          </cell>
          <cell r="AB36">
            <v>-0.23</v>
          </cell>
          <cell r="AC36">
            <v>37.07</v>
          </cell>
          <cell r="AD36">
            <v>48.3</v>
          </cell>
          <cell r="AE36">
            <v>56.42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80225</v>
          </cell>
          <cell r="E37">
            <v>80225</v>
          </cell>
          <cell r="F37" t="str">
            <v>-</v>
          </cell>
          <cell r="G37">
            <v>7.06</v>
          </cell>
          <cell r="H37">
            <v>7.06</v>
          </cell>
          <cell r="I37">
            <v>3.38</v>
          </cell>
          <cell r="J37" t="str">
            <v>-</v>
          </cell>
          <cell r="K37">
            <v>2.94</v>
          </cell>
          <cell r="L37">
            <v>0.44</v>
          </cell>
          <cell r="M37">
            <v>3.12</v>
          </cell>
          <cell r="N37">
            <v>2.77</v>
          </cell>
          <cell r="O37" t="str">
            <v>-</v>
          </cell>
          <cell r="P37">
            <v>0.35</v>
          </cell>
          <cell r="Q37" t="str">
            <v>-</v>
          </cell>
          <cell r="R37" t="str">
            <v>-</v>
          </cell>
          <cell r="S37" t="str">
            <v>-</v>
          </cell>
          <cell r="T37" t="str">
            <v>-</v>
          </cell>
          <cell r="U37" t="str">
            <v>-</v>
          </cell>
          <cell r="V37">
            <v>0.56000000000000005</v>
          </cell>
          <cell r="W37" t="str">
            <v>-</v>
          </cell>
          <cell r="X37" t="str">
            <v>-</v>
          </cell>
          <cell r="Y37">
            <v>0.56000000000000005</v>
          </cell>
          <cell r="Z37" t="str">
            <v>-</v>
          </cell>
          <cell r="AA37" t="str">
            <v>-</v>
          </cell>
          <cell r="AB37" t="str">
            <v>-</v>
          </cell>
          <cell r="AC37" t="str">
            <v>-</v>
          </cell>
          <cell r="AD37" t="str">
            <v>-</v>
          </cell>
          <cell r="AE37" t="str">
            <v>-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353178</v>
          </cell>
          <cell r="E38">
            <v>353178</v>
          </cell>
          <cell r="F38" t="str">
            <v>-</v>
          </cell>
          <cell r="G38">
            <v>182.16</v>
          </cell>
          <cell r="H38">
            <v>146.86000000000001</v>
          </cell>
          <cell r="I38">
            <v>20.85</v>
          </cell>
          <cell r="J38">
            <v>0.12</v>
          </cell>
          <cell r="K38">
            <v>15.51</v>
          </cell>
          <cell r="L38">
            <v>5.22</v>
          </cell>
          <cell r="M38">
            <v>3.7</v>
          </cell>
          <cell r="N38">
            <v>1.88</v>
          </cell>
          <cell r="O38">
            <v>1</v>
          </cell>
          <cell r="P38">
            <v>0.61</v>
          </cell>
          <cell r="Q38">
            <v>0.2</v>
          </cell>
          <cell r="R38">
            <v>0.98</v>
          </cell>
          <cell r="S38" t="str">
            <v>-</v>
          </cell>
          <cell r="T38">
            <v>0.56999999999999995</v>
          </cell>
          <cell r="U38">
            <v>0.41</v>
          </cell>
          <cell r="V38">
            <v>121.34</v>
          </cell>
          <cell r="W38">
            <v>13.02</v>
          </cell>
          <cell r="X38">
            <v>0.4</v>
          </cell>
          <cell r="Y38">
            <v>107.92</v>
          </cell>
          <cell r="Z38" t="str">
            <v>-</v>
          </cell>
          <cell r="AA38">
            <v>35.299999999999997</v>
          </cell>
          <cell r="AB38" t="str">
            <v>-</v>
          </cell>
          <cell r="AC38" t="str">
            <v>-</v>
          </cell>
          <cell r="AD38">
            <v>35.299999999999997</v>
          </cell>
          <cell r="AE38">
            <v>100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186796</v>
          </cell>
          <cell r="E39">
            <v>186796</v>
          </cell>
          <cell r="F39" t="str">
            <v>-</v>
          </cell>
          <cell r="G39">
            <v>17.329999999999998</v>
          </cell>
          <cell r="H39">
            <v>17.329999999999998</v>
          </cell>
          <cell r="I39">
            <v>7.62</v>
          </cell>
          <cell r="J39" t="str">
            <v>-</v>
          </cell>
          <cell r="K39">
            <v>7.12</v>
          </cell>
          <cell r="L39">
            <v>0.49</v>
          </cell>
          <cell r="M39">
            <v>1.29</v>
          </cell>
          <cell r="N39" t="str">
            <v>-</v>
          </cell>
          <cell r="O39">
            <v>0.68</v>
          </cell>
          <cell r="P39">
            <v>0.61</v>
          </cell>
          <cell r="Q39" t="str">
            <v>-</v>
          </cell>
          <cell r="R39">
            <v>4.08</v>
          </cell>
          <cell r="S39" t="str">
            <v>-</v>
          </cell>
          <cell r="T39">
            <v>2.95</v>
          </cell>
          <cell r="U39">
            <v>1.1299999999999999</v>
          </cell>
          <cell r="V39">
            <v>4.34</v>
          </cell>
          <cell r="W39" t="str">
            <v>-</v>
          </cell>
          <cell r="X39" t="str">
            <v>-</v>
          </cell>
          <cell r="Y39">
            <v>4.34</v>
          </cell>
          <cell r="Z39" t="str">
            <v>-</v>
          </cell>
          <cell r="AA39" t="str">
            <v>-</v>
          </cell>
          <cell r="AB39" t="str">
            <v>-</v>
          </cell>
          <cell r="AC39" t="str">
            <v>-</v>
          </cell>
          <cell r="AD39" t="str">
            <v>-</v>
          </cell>
          <cell r="AE39" t="str">
            <v>-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151821</v>
          </cell>
          <cell r="E40">
            <v>151821</v>
          </cell>
          <cell r="F40" t="str">
            <v>-</v>
          </cell>
          <cell r="G40">
            <v>17.43</v>
          </cell>
          <cell r="H40">
            <v>17.43</v>
          </cell>
          <cell r="I40">
            <v>8.1</v>
          </cell>
          <cell r="J40" t="str">
            <v>-</v>
          </cell>
          <cell r="K40">
            <v>8.06</v>
          </cell>
          <cell r="L40">
            <v>0.04</v>
          </cell>
          <cell r="M40">
            <v>1.05</v>
          </cell>
          <cell r="N40" t="str">
            <v>-</v>
          </cell>
          <cell r="O40">
            <v>0.4</v>
          </cell>
          <cell r="P40">
            <v>0.65</v>
          </cell>
          <cell r="Q40" t="str">
            <v>-</v>
          </cell>
          <cell r="R40" t="str">
            <v>-</v>
          </cell>
          <cell r="S40" t="str">
            <v>-</v>
          </cell>
          <cell r="T40" t="str">
            <v>-</v>
          </cell>
          <cell r="U40" t="str">
            <v>-</v>
          </cell>
          <cell r="V40">
            <v>8.2799999999999994</v>
          </cell>
          <cell r="W40" t="str">
            <v>-</v>
          </cell>
          <cell r="X40" t="str">
            <v>-</v>
          </cell>
          <cell r="Y40">
            <v>8.2799999999999994</v>
          </cell>
          <cell r="Z40" t="str">
            <v>-</v>
          </cell>
          <cell r="AA40" t="str">
            <v>-</v>
          </cell>
          <cell r="AB40" t="str">
            <v>-</v>
          </cell>
          <cell r="AC40" t="str">
            <v>-</v>
          </cell>
          <cell r="AD40" t="str">
            <v>-</v>
          </cell>
          <cell r="AE40" t="str">
            <v>-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444616</v>
          </cell>
          <cell r="E41">
            <v>444616</v>
          </cell>
          <cell r="F41" t="str">
            <v>-</v>
          </cell>
          <cell r="G41">
            <v>93.98</v>
          </cell>
          <cell r="H41">
            <v>93.98</v>
          </cell>
          <cell r="I41">
            <v>20.3</v>
          </cell>
          <cell r="J41">
            <v>0.15</v>
          </cell>
          <cell r="K41">
            <v>18.420000000000002</v>
          </cell>
          <cell r="L41">
            <v>1.73</v>
          </cell>
          <cell r="M41">
            <v>3.4</v>
          </cell>
          <cell r="N41">
            <v>0.81</v>
          </cell>
          <cell r="O41">
            <v>1.22</v>
          </cell>
          <cell r="P41">
            <v>0.3</v>
          </cell>
          <cell r="Q41">
            <v>1.06</v>
          </cell>
          <cell r="R41">
            <v>4.8899999999999997</v>
          </cell>
          <cell r="S41" t="str">
            <v>-</v>
          </cell>
          <cell r="T41">
            <v>2.65</v>
          </cell>
          <cell r="U41">
            <v>2.2400000000000002</v>
          </cell>
          <cell r="V41">
            <v>65.39</v>
          </cell>
          <cell r="W41">
            <v>0.05</v>
          </cell>
          <cell r="X41">
            <v>0.1</v>
          </cell>
          <cell r="Y41">
            <v>65.239999999999995</v>
          </cell>
          <cell r="Z41" t="str">
            <v>-</v>
          </cell>
          <cell r="AA41" t="str">
            <v>-</v>
          </cell>
          <cell r="AB41" t="str">
            <v>-</v>
          </cell>
          <cell r="AC41" t="str">
            <v>-</v>
          </cell>
          <cell r="AD41" t="str">
            <v>-</v>
          </cell>
          <cell r="AE41" t="str">
            <v>-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434399</v>
          </cell>
          <cell r="E42">
            <v>434399</v>
          </cell>
          <cell r="F42" t="str">
            <v>-</v>
          </cell>
          <cell r="G42">
            <v>76.53</v>
          </cell>
          <cell r="H42">
            <v>76.53</v>
          </cell>
          <cell r="I42">
            <v>18.28</v>
          </cell>
          <cell r="J42" t="str">
            <v>-</v>
          </cell>
          <cell r="K42">
            <v>17.54</v>
          </cell>
          <cell r="L42">
            <v>0.74</v>
          </cell>
          <cell r="M42">
            <v>1.93</v>
          </cell>
          <cell r="N42">
            <v>0.45</v>
          </cell>
          <cell r="O42">
            <v>0.78</v>
          </cell>
          <cell r="P42">
            <v>0.59</v>
          </cell>
          <cell r="Q42">
            <v>0.11</v>
          </cell>
          <cell r="R42" t="str">
            <v>-</v>
          </cell>
          <cell r="S42" t="str">
            <v>-</v>
          </cell>
          <cell r="T42" t="str">
            <v>-</v>
          </cell>
          <cell r="U42" t="str">
            <v>-</v>
          </cell>
          <cell r="V42">
            <v>56.32</v>
          </cell>
          <cell r="W42" t="str">
            <v>-</v>
          </cell>
          <cell r="X42">
            <v>0.28999999999999998</v>
          </cell>
          <cell r="Y42">
            <v>56.04</v>
          </cell>
          <cell r="Z42" t="str">
            <v>-</v>
          </cell>
          <cell r="AA42" t="str">
            <v>-</v>
          </cell>
          <cell r="AB42" t="str">
            <v>-</v>
          </cell>
          <cell r="AC42" t="str">
            <v>-</v>
          </cell>
          <cell r="AD42" t="str">
            <v>-</v>
          </cell>
          <cell r="AE42" t="str">
            <v>-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582422</v>
          </cell>
          <cell r="E43">
            <v>582422</v>
          </cell>
          <cell r="F43" t="str">
            <v>-</v>
          </cell>
          <cell r="G43">
            <v>62.34</v>
          </cell>
          <cell r="H43">
            <v>62.34</v>
          </cell>
          <cell r="I43">
            <v>20.88</v>
          </cell>
          <cell r="J43" t="str">
            <v>-</v>
          </cell>
          <cell r="K43">
            <v>19.600000000000001</v>
          </cell>
          <cell r="L43">
            <v>1.28</v>
          </cell>
          <cell r="M43">
            <v>2.44</v>
          </cell>
          <cell r="N43">
            <v>0.97</v>
          </cell>
          <cell r="O43">
            <v>1.01</v>
          </cell>
          <cell r="P43">
            <v>0.46</v>
          </cell>
          <cell r="Q43" t="str">
            <v>-</v>
          </cell>
          <cell r="R43">
            <v>11.37</v>
          </cell>
          <cell r="S43" t="str">
            <v>-</v>
          </cell>
          <cell r="T43">
            <v>9.9</v>
          </cell>
          <cell r="U43">
            <v>1.47</v>
          </cell>
          <cell r="V43">
            <v>27.65</v>
          </cell>
          <cell r="W43">
            <v>0.03</v>
          </cell>
          <cell r="X43">
            <v>0.11</v>
          </cell>
          <cell r="Y43">
            <v>27.51</v>
          </cell>
          <cell r="Z43" t="str">
            <v>-</v>
          </cell>
          <cell r="AA43" t="str">
            <v>-</v>
          </cell>
          <cell r="AB43" t="str">
            <v>-</v>
          </cell>
          <cell r="AC43" t="str">
            <v>-</v>
          </cell>
          <cell r="AD43" t="str">
            <v>-</v>
          </cell>
          <cell r="AE43" t="str">
            <v>-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256345</v>
          </cell>
          <cell r="E44">
            <v>234054</v>
          </cell>
          <cell r="F44">
            <v>22291</v>
          </cell>
          <cell r="G44">
            <v>426.69</v>
          </cell>
          <cell r="H44">
            <v>376.38</v>
          </cell>
          <cell r="I44">
            <v>21.72</v>
          </cell>
          <cell r="J44">
            <v>0.23</v>
          </cell>
          <cell r="K44">
            <v>16.239999999999998</v>
          </cell>
          <cell r="L44">
            <v>5.25</v>
          </cell>
          <cell r="M44">
            <v>1.35</v>
          </cell>
          <cell r="N44" t="str">
            <v>-</v>
          </cell>
          <cell r="O44">
            <v>1.2</v>
          </cell>
          <cell r="P44">
            <v>0.11</v>
          </cell>
          <cell r="Q44">
            <v>0.05</v>
          </cell>
          <cell r="R44">
            <v>19.690000000000001</v>
          </cell>
          <cell r="S44" t="str">
            <v>-</v>
          </cell>
          <cell r="T44">
            <v>17.28</v>
          </cell>
          <cell r="U44">
            <v>2.41</v>
          </cell>
          <cell r="V44">
            <v>333.62</v>
          </cell>
          <cell r="W44">
            <v>24.88</v>
          </cell>
          <cell r="X44">
            <v>14.69</v>
          </cell>
          <cell r="Y44">
            <v>294.05</v>
          </cell>
          <cell r="Z44" t="str">
            <v>-</v>
          </cell>
          <cell r="AA44">
            <v>50.3</v>
          </cell>
          <cell r="AB44">
            <v>-0.23</v>
          </cell>
          <cell r="AC44">
            <v>37.07</v>
          </cell>
          <cell r="AD44">
            <v>13</v>
          </cell>
          <cell r="AE44">
            <v>25.84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2468222</v>
          </cell>
          <cell r="E45">
            <v>2445994</v>
          </cell>
          <cell r="F45">
            <v>22228</v>
          </cell>
          <cell r="G45">
            <v>883.52</v>
          </cell>
          <cell r="H45">
            <v>799.33</v>
          </cell>
          <cell r="I45">
            <v>121.05</v>
          </cell>
          <cell r="J45">
            <v>0.51</v>
          </cell>
          <cell r="K45">
            <v>105.43</v>
          </cell>
          <cell r="L45">
            <v>15.1</v>
          </cell>
          <cell r="M45">
            <v>18.38</v>
          </cell>
          <cell r="N45">
            <v>6.88</v>
          </cell>
          <cell r="O45">
            <v>6.39</v>
          </cell>
          <cell r="P45">
            <v>3.68</v>
          </cell>
          <cell r="Q45">
            <v>1.42</v>
          </cell>
          <cell r="R45">
            <v>41.21</v>
          </cell>
          <cell r="S45" t="str">
            <v>-</v>
          </cell>
          <cell r="T45">
            <v>33.4</v>
          </cell>
          <cell r="U45">
            <v>7.81</v>
          </cell>
          <cell r="V45">
            <v>618.69000000000005</v>
          </cell>
          <cell r="W45">
            <v>37.950000000000003</v>
          </cell>
          <cell r="X45">
            <v>16.14</v>
          </cell>
          <cell r="Y45">
            <v>564.6</v>
          </cell>
          <cell r="Z45" t="str">
            <v>-</v>
          </cell>
          <cell r="AA45">
            <v>84.19</v>
          </cell>
          <cell r="AB45" t="str">
            <v>-</v>
          </cell>
          <cell r="AC45">
            <v>35.89</v>
          </cell>
          <cell r="AD45">
            <v>48.3</v>
          </cell>
          <cell r="AE45">
            <v>57.37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78219</v>
          </cell>
          <cell r="E46">
            <v>78219</v>
          </cell>
          <cell r="F46" t="str">
            <v>-</v>
          </cell>
          <cell r="G46">
            <v>7.06</v>
          </cell>
          <cell r="H46">
            <v>7.06</v>
          </cell>
          <cell r="I46">
            <v>3.38</v>
          </cell>
          <cell r="J46" t="str">
            <v>-</v>
          </cell>
          <cell r="K46">
            <v>2.94</v>
          </cell>
          <cell r="L46">
            <v>0.44</v>
          </cell>
          <cell r="M46">
            <v>3.12</v>
          </cell>
          <cell r="N46">
            <v>2.77</v>
          </cell>
          <cell r="O46" t="str">
            <v>-</v>
          </cell>
          <cell r="P46">
            <v>0.35</v>
          </cell>
          <cell r="Q46" t="str">
            <v>-</v>
          </cell>
          <cell r="R46" t="str">
            <v>-</v>
          </cell>
          <cell r="S46" t="str">
            <v>-</v>
          </cell>
          <cell r="T46" t="str">
            <v>-</v>
          </cell>
          <cell r="U46" t="str">
            <v>-</v>
          </cell>
          <cell r="V46">
            <v>0.56000000000000005</v>
          </cell>
          <cell r="W46" t="str">
            <v>-</v>
          </cell>
          <cell r="X46" t="str">
            <v>-</v>
          </cell>
          <cell r="Y46">
            <v>0.56000000000000005</v>
          </cell>
          <cell r="Z46" t="str">
            <v>-</v>
          </cell>
          <cell r="AA46" t="str">
            <v>-</v>
          </cell>
          <cell r="AB46" t="str">
            <v>-</v>
          </cell>
          <cell r="AC46" t="str">
            <v>-</v>
          </cell>
          <cell r="AD46" t="str">
            <v>-</v>
          </cell>
          <cell r="AE46" t="str">
            <v>-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347376</v>
          </cell>
          <cell r="E47">
            <v>347376</v>
          </cell>
          <cell r="F47" t="str">
            <v>-</v>
          </cell>
          <cell r="G47">
            <v>182.15</v>
          </cell>
          <cell r="H47">
            <v>146.85</v>
          </cell>
          <cell r="I47">
            <v>20.85</v>
          </cell>
          <cell r="J47">
            <v>0.12</v>
          </cell>
          <cell r="K47">
            <v>15.51</v>
          </cell>
          <cell r="L47">
            <v>5.22</v>
          </cell>
          <cell r="M47">
            <v>3.7</v>
          </cell>
          <cell r="N47">
            <v>1.88</v>
          </cell>
          <cell r="O47">
            <v>1</v>
          </cell>
          <cell r="P47">
            <v>0.61</v>
          </cell>
          <cell r="Q47">
            <v>0.2</v>
          </cell>
          <cell r="R47">
            <v>0.98</v>
          </cell>
          <cell r="S47" t="str">
            <v>-</v>
          </cell>
          <cell r="T47">
            <v>0.56999999999999995</v>
          </cell>
          <cell r="U47">
            <v>0.41</v>
          </cell>
          <cell r="V47">
            <v>121.33</v>
          </cell>
          <cell r="W47">
            <v>12.99</v>
          </cell>
          <cell r="X47">
            <v>0.4</v>
          </cell>
          <cell r="Y47">
            <v>107.94</v>
          </cell>
          <cell r="Z47" t="str">
            <v>-</v>
          </cell>
          <cell r="AA47">
            <v>35.299999999999997</v>
          </cell>
          <cell r="AB47" t="str">
            <v>-</v>
          </cell>
          <cell r="AC47" t="str">
            <v>-</v>
          </cell>
          <cell r="AD47">
            <v>35.299999999999997</v>
          </cell>
          <cell r="AE47">
            <v>100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177758</v>
          </cell>
          <cell r="E48">
            <v>177758</v>
          </cell>
          <cell r="F48" t="str">
            <v>-</v>
          </cell>
          <cell r="G48">
            <v>17.329999999999998</v>
          </cell>
          <cell r="H48">
            <v>17.329999999999998</v>
          </cell>
          <cell r="I48">
            <v>7.62</v>
          </cell>
          <cell r="J48" t="str">
            <v>-</v>
          </cell>
          <cell r="K48">
            <v>7.13</v>
          </cell>
          <cell r="L48">
            <v>0.5</v>
          </cell>
          <cell r="M48">
            <v>1.29</v>
          </cell>
          <cell r="N48" t="str">
            <v>-</v>
          </cell>
          <cell r="O48">
            <v>0.68</v>
          </cell>
          <cell r="P48">
            <v>0.61</v>
          </cell>
          <cell r="Q48" t="str">
            <v>-</v>
          </cell>
          <cell r="R48">
            <v>4.08</v>
          </cell>
          <cell r="S48" t="str">
            <v>-</v>
          </cell>
          <cell r="T48">
            <v>2.96</v>
          </cell>
          <cell r="U48">
            <v>1.1299999999999999</v>
          </cell>
          <cell r="V48">
            <v>4.33</v>
          </cell>
          <cell r="W48" t="str">
            <v>-</v>
          </cell>
          <cell r="X48" t="str">
            <v>-</v>
          </cell>
          <cell r="Y48">
            <v>4.33</v>
          </cell>
          <cell r="Z48" t="str">
            <v>-</v>
          </cell>
          <cell r="AA48" t="str">
            <v>-</v>
          </cell>
          <cell r="AB48" t="str">
            <v>-</v>
          </cell>
          <cell r="AC48" t="str">
            <v>-</v>
          </cell>
          <cell r="AD48" t="str">
            <v>-</v>
          </cell>
          <cell r="AE48" t="str">
            <v>-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149660</v>
          </cell>
          <cell r="E49">
            <v>149660</v>
          </cell>
          <cell r="F49" t="str">
            <v>-</v>
          </cell>
          <cell r="G49">
            <v>17.43</v>
          </cell>
          <cell r="H49">
            <v>17.43</v>
          </cell>
          <cell r="I49">
            <v>8.11</v>
          </cell>
          <cell r="J49" t="str">
            <v>-</v>
          </cell>
          <cell r="K49">
            <v>8.06</v>
          </cell>
          <cell r="L49">
            <v>0.04</v>
          </cell>
          <cell r="M49">
            <v>1.05</v>
          </cell>
          <cell r="N49" t="str">
            <v>-</v>
          </cell>
          <cell r="O49">
            <v>0.4</v>
          </cell>
          <cell r="P49">
            <v>0.65</v>
          </cell>
          <cell r="Q49" t="str">
            <v>-</v>
          </cell>
          <cell r="R49" t="str">
            <v>-</v>
          </cell>
          <cell r="S49" t="str">
            <v>-</v>
          </cell>
          <cell r="T49" t="str">
            <v>-</v>
          </cell>
          <cell r="U49" t="str">
            <v>-</v>
          </cell>
          <cell r="V49">
            <v>8.2799999999999994</v>
          </cell>
          <cell r="W49" t="str">
            <v>-</v>
          </cell>
          <cell r="X49" t="str">
            <v>-</v>
          </cell>
          <cell r="Y49">
            <v>8.2799999999999994</v>
          </cell>
          <cell r="Z49" t="str">
            <v>-</v>
          </cell>
          <cell r="AA49" t="str">
            <v>-</v>
          </cell>
          <cell r="AB49" t="str">
            <v>-</v>
          </cell>
          <cell r="AC49" t="str">
            <v>-</v>
          </cell>
          <cell r="AD49" t="str">
            <v>-</v>
          </cell>
          <cell r="AE49" t="str">
            <v>-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442943</v>
          </cell>
          <cell r="E50">
            <v>442943</v>
          </cell>
          <cell r="F50" t="str">
            <v>-</v>
          </cell>
          <cell r="G50">
            <v>93.98</v>
          </cell>
          <cell r="H50">
            <v>93.98</v>
          </cell>
          <cell r="I50">
            <v>20.16</v>
          </cell>
          <cell r="J50">
            <v>0.15</v>
          </cell>
          <cell r="K50">
            <v>18.37</v>
          </cell>
          <cell r="L50">
            <v>1.64</v>
          </cell>
          <cell r="M50">
            <v>3.5</v>
          </cell>
          <cell r="N50">
            <v>0.81</v>
          </cell>
          <cell r="O50">
            <v>1.32</v>
          </cell>
          <cell r="P50">
            <v>0.3</v>
          </cell>
          <cell r="Q50">
            <v>1.06</v>
          </cell>
          <cell r="R50">
            <v>5.01</v>
          </cell>
          <cell r="S50" t="str">
            <v>-</v>
          </cell>
          <cell r="T50">
            <v>2.66</v>
          </cell>
          <cell r="U50">
            <v>2.35</v>
          </cell>
          <cell r="V50">
            <v>65.319999999999993</v>
          </cell>
          <cell r="W50">
            <v>0.05</v>
          </cell>
          <cell r="X50">
            <v>7.0000000000000007E-2</v>
          </cell>
          <cell r="Y50">
            <v>65.2</v>
          </cell>
          <cell r="Z50" t="str">
            <v>-</v>
          </cell>
          <cell r="AA50" t="str">
            <v>-</v>
          </cell>
          <cell r="AB50" t="str">
            <v>-</v>
          </cell>
          <cell r="AC50" t="str">
            <v>-</v>
          </cell>
          <cell r="AD50" t="str">
            <v>-</v>
          </cell>
          <cell r="AE50" t="str">
            <v>-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430334</v>
          </cell>
          <cell r="E51">
            <v>430334</v>
          </cell>
          <cell r="F51" t="str">
            <v>-</v>
          </cell>
          <cell r="G51">
            <v>76.540000000000006</v>
          </cell>
          <cell r="H51">
            <v>76.540000000000006</v>
          </cell>
          <cell r="I51">
            <v>18.3</v>
          </cell>
          <cell r="J51" t="str">
            <v>-</v>
          </cell>
          <cell r="K51">
            <v>17.559999999999999</v>
          </cell>
          <cell r="L51">
            <v>0.74</v>
          </cell>
          <cell r="M51">
            <v>1.93</v>
          </cell>
          <cell r="N51">
            <v>0.45</v>
          </cell>
          <cell r="O51">
            <v>0.78</v>
          </cell>
          <cell r="P51">
            <v>0.59</v>
          </cell>
          <cell r="Q51">
            <v>0.11</v>
          </cell>
          <cell r="R51" t="str">
            <v>-</v>
          </cell>
          <cell r="S51" t="str">
            <v>-</v>
          </cell>
          <cell r="T51" t="str">
            <v>-</v>
          </cell>
          <cell r="U51" t="str">
            <v>-</v>
          </cell>
          <cell r="V51">
            <v>56.31</v>
          </cell>
          <cell r="W51" t="str">
            <v>-</v>
          </cell>
          <cell r="X51">
            <v>0.28000000000000003</v>
          </cell>
          <cell r="Y51">
            <v>56.02</v>
          </cell>
          <cell r="Z51" t="str">
            <v>-</v>
          </cell>
          <cell r="AA51" t="str">
            <v>-</v>
          </cell>
          <cell r="AB51" t="str">
            <v>-</v>
          </cell>
          <cell r="AC51" t="str">
            <v>-</v>
          </cell>
          <cell r="AD51" t="str">
            <v>-</v>
          </cell>
          <cell r="AE51" t="str">
            <v>-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579352</v>
          </cell>
          <cell r="E52">
            <v>579352</v>
          </cell>
          <cell r="F52" t="str">
            <v>-</v>
          </cell>
          <cell r="G52">
            <v>62.34</v>
          </cell>
          <cell r="H52">
            <v>62.34</v>
          </cell>
          <cell r="I52">
            <v>20.89</v>
          </cell>
          <cell r="J52" t="str">
            <v>-</v>
          </cell>
          <cell r="K52">
            <v>19.61</v>
          </cell>
          <cell r="L52">
            <v>1.28</v>
          </cell>
          <cell r="M52">
            <v>2.44</v>
          </cell>
          <cell r="N52">
            <v>0.97</v>
          </cell>
          <cell r="O52">
            <v>1.01</v>
          </cell>
          <cell r="P52">
            <v>0.46</v>
          </cell>
          <cell r="Q52" t="str">
            <v>-</v>
          </cell>
          <cell r="R52">
            <v>11.4</v>
          </cell>
          <cell r="S52" t="str">
            <v>-</v>
          </cell>
          <cell r="T52">
            <v>9.91</v>
          </cell>
          <cell r="U52">
            <v>1.49</v>
          </cell>
          <cell r="V52">
            <v>27.61</v>
          </cell>
          <cell r="W52">
            <v>0.02</v>
          </cell>
          <cell r="X52">
            <v>0.03</v>
          </cell>
          <cell r="Y52">
            <v>27.55</v>
          </cell>
          <cell r="Z52" t="str">
            <v>-</v>
          </cell>
          <cell r="AA52" t="str">
            <v>-</v>
          </cell>
          <cell r="AB52" t="str">
            <v>-</v>
          </cell>
          <cell r="AC52" t="str">
            <v>-</v>
          </cell>
          <cell r="AD52" t="str">
            <v>-</v>
          </cell>
          <cell r="AE52" t="str">
            <v>-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262580</v>
          </cell>
          <cell r="E53">
            <v>240352</v>
          </cell>
          <cell r="F53">
            <v>22228</v>
          </cell>
          <cell r="G53">
            <v>426.69</v>
          </cell>
          <cell r="H53">
            <v>377.8</v>
          </cell>
          <cell r="I53">
            <v>21.75</v>
          </cell>
          <cell r="J53">
            <v>0.23</v>
          </cell>
          <cell r="K53">
            <v>16.27</v>
          </cell>
          <cell r="L53">
            <v>5.25</v>
          </cell>
          <cell r="M53">
            <v>1.35</v>
          </cell>
          <cell r="N53" t="str">
            <v>-</v>
          </cell>
          <cell r="O53">
            <v>1.2</v>
          </cell>
          <cell r="P53">
            <v>0.11</v>
          </cell>
          <cell r="Q53">
            <v>0.05</v>
          </cell>
          <cell r="R53">
            <v>19.73</v>
          </cell>
          <cell r="S53" t="str">
            <v>-</v>
          </cell>
          <cell r="T53">
            <v>17.29</v>
          </cell>
          <cell r="U53">
            <v>2.44</v>
          </cell>
          <cell r="V53">
            <v>334.97</v>
          </cell>
          <cell r="W53">
            <v>24.88</v>
          </cell>
          <cell r="X53">
            <v>15.37</v>
          </cell>
          <cell r="Y53">
            <v>294.72000000000003</v>
          </cell>
          <cell r="Z53" t="str">
            <v>-</v>
          </cell>
          <cell r="AA53">
            <v>48.89</v>
          </cell>
          <cell r="AB53" t="str">
            <v>-</v>
          </cell>
          <cell r="AC53">
            <v>35.89</v>
          </cell>
          <cell r="AD53">
            <v>13</v>
          </cell>
          <cell r="AE53">
            <v>26.59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2446144</v>
          </cell>
          <cell r="E54">
            <v>2420183</v>
          </cell>
          <cell r="F54">
            <v>25961</v>
          </cell>
          <cell r="G54">
            <v>883.49</v>
          </cell>
          <cell r="H54">
            <v>799.3</v>
          </cell>
          <cell r="I54">
            <v>121.51</v>
          </cell>
          <cell r="J54">
            <v>0.56999999999999995</v>
          </cell>
          <cell r="K54">
            <v>105.62</v>
          </cell>
          <cell r="L54">
            <v>15.32</v>
          </cell>
          <cell r="M54">
            <v>18.46</v>
          </cell>
          <cell r="N54">
            <v>6.88</v>
          </cell>
          <cell r="O54">
            <v>6.45</v>
          </cell>
          <cell r="P54">
            <v>3.68</v>
          </cell>
          <cell r="Q54">
            <v>1.44</v>
          </cell>
          <cell r="R54">
            <v>41.21</v>
          </cell>
          <cell r="S54" t="str">
            <v>-</v>
          </cell>
          <cell r="T54">
            <v>33.4</v>
          </cell>
          <cell r="U54">
            <v>7.81</v>
          </cell>
          <cell r="V54">
            <v>618.12</v>
          </cell>
          <cell r="W54">
            <v>37.950000000000003</v>
          </cell>
          <cell r="X54">
            <v>16.14</v>
          </cell>
          <cell r="Y54">
            <v>564.04</v>
          </cell>
          <cell r="Z54" t="str">
            <v>-</v>
          </cell>
          <cell r="AA54">
            <v>84.19</v>
          </cell>
          <cell r="AB54" t="str">
            <v>-</v>
          </cell>
          <cell r="AC54">
            <v>35.89</v>
          </cell>
          <cell r="AD54">
            <v>48.3</v>
          </cell>
          <cell r="AE54">
            <v>57.37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77262</v>
          </cell>
          <cell r="E55">
            <v>77262</v>
          </cell>
          <cell r="F55" t="str">
            <v>-</v>
          </cell>
          <cell r="G55">
            <v>7.06</v>
          </cell>
          <cell r="H55">
            <v>7.06</v>
          </cell>
          <cell r="I55">
            <v>3.38</v>
          </cell>
          <cell r="J55" t="str">
            <v>-</v>
          </cell>
          <cell r="K55">
            <v>2.94</v>
          </cell>
          <cell r="L55">
            <v>0.44</v>
          </cell>
          <cell r="M55">
            <v>3.12</v>
          </cell>
          <cell r="N55">
            <v>2.77</v>
          </cell>
          <cell r="O55" t="str">
            <v>-</v>
          </cell>
          <cell r="P55">
            <v>0.35</v>
          </cell>
          <cell r="Q55" t="str">
            <v>-</v>
          </cell>
          <cell r="R55" t="str">
            <v>-</v>
          </cell>
          <cell r="S55" t="str">
            <v>-</v>
          </cell>
          <cell r="T55" t="str">
            <v>-</v>
          </cell>
          <cell r="U55" t="str">
            <v>-</v>
          </cell>
          <cell r="V55">
            <v>0.56000000000000005</v>
          </cell>
          <cell r="W55" t="str">
            <v>-</v>
          </cell>
          <cell r="X55" t="str">
            <v>-</v>
          </cell>
          <cell r="Y55">
            <v>0.56000000000000005</v>
          </cell>
          <cell r="Z55" t="str">
            <v>-</v>
          </cell>
          <cell r="AA55" t="str">
            <v>-</v>
          </cell>
          <cell r="AB55" t="str">
            <v>-</v>
          </cell>
          <cell r="AC55" t="str">
            <v>-</v>
          </cell>
          <cell r="AD55" t="str">
            <v>-</v>
          </cell>
          <cell r="AE55" t="str">
            <v>-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343685</v>
          </cell>
          <cell r="E56">
            <v>343685</v>
          </cell>
          <cell r="F56" t="str">
            <v>-</v>
          </cell>
          <cell r="G56">
            <v>182.14</v>
          </cell>
          <cell r="H56">
            <v>146.84</v>
          </cell>
          <cell r="I56">
            <v>20.85</v>
          </cell>
          <cell r="J56">
            <v>0.12</v>
          </cell>
          <cell r="K56">
            <v>15.51</v>
          </cell>
          <cell r="L56">
            <v>5.22</v>
          </cell>
          <cell r="M56">
            <v>3.7</v>
          </cell>
          <cell r="N56">
            <v>1.88</v>
          </cell>
          <cell r="O56">
            <v>1</v>
          </cell>
          <cell r="P56">
            <v>0.61</v>
          </cell>
          <cell r="Q56">
            <v>0.2</v>
          </cell>
          <cell r="R56">
            <v>0.98</v>
          </cell>
          <cell r="S56" t="str">
            <v>-</v>
          </cell>
          <cell r="T56">
            <v>0.56999999999999995</v>
          </cell>
          <cell r="U56">
            <v>0.41</v>
          </cell>
          <cell r="V56">
            <v>121.32</v>
          </cell>
          <cell r="W56">
            <v>12.99</v>
          </cell>
          <cell r="X56">
            <v>0.4</v>
          </cell>
          <cell r="Y56">
            <v>107.93</v>
          </cell>
          <cell r="Z56" t="str">
            <v>-</v>
          </cell>
          <cell r="AA56">
            <v>35.299999999999997</v>
          </cell>
          <cell r="AB56" t="str">
            <v>-</v>
          </cell>
          <cell r="AC56" t="str">
            <v>-</v>
          </cell>
          <cell r="AD56">
            <v>35.299999999999997</v>
          </cell>
          <cell r="AE56">
            <v>100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172879</v>
          </cell>
          <cell r="E57">
            <v>172879</v>
          </cell>
          <cell r="F57" t="str">
            <v>-</v>
          </cell>
          <cell r="G57">
            <v>17.32</v>
          </cell>
          <cell r="H57">
            <v>17.32</v>
          </cell>
          <cell r="I57">
            <v>7.62</v>
          </cell>
          <cell r="J57" t="str">
            <v>-</v>
          </cell>
          <cell r="K57">
            <v>7.13</v>
          </cell>
          <cell r="L57">
            <v>0.5</v>
          </cell>
          <cell r="M57">
            <v>1.29</v>
          </cell>
          <cell r="N57" t="str">
            <v>-</v>
          </cell>
          <cell r="O57">
            <v>0.68</v>
          </cell>
          <cell r="P57">
            <v>0.61</v>
          </cell>
          <cell r="Q57" t="str">
            <v>-</v>
          </cell>
          <cell r="R57">
            <v>4.08</v>
          </cell>
          <cell r="S57" t="str">
            <v>-</v>
          </cell>
          <cell r="T57">
            <v>2.95</v>
          </cell>
          <cell r="U57">
            <v>1.1399999999999999</v>
          </cell>
          <cell r="V57">
            <v>4.32</v>
          </cell>
          <cell r="W57" t="str">
            <v>-</v>
          </cell>
          <cell r="X57" t="str">
            <v>-</v>
          </cell>
          <cell r="Y57">
            <v>4.32</v>
          </cell>
          <cell r="Z57" t="str">
            <v>-</v>
          </cell>
          <cell r="AA57" t="str">
            <v>-</v>
          </cell>
          <cell r="AB57" t="str">
            <v>-</v>
          </cell>
          <cell r="AC57" t="str">
            <v>-</v>
          </cell>
          <cell r="AD57" t="str">
            <v>-</v>
          </cell>
          <cell r="AE57" t="str">
            <v>-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148247</v>
          </cell>
          <cell r="E58">
            <v>148247</v>
          </cell>
          <cell r="F58" t="str">
            <v>-</v>
          </cell>
          <cell r="G58">
            <v>17.43</v>
          </cell>
          <cell r="H58">
            <v>17.43</v>
          </cell>
          <cell r="I58">
            <v>8.11</v>
          </cell>
          <cell r="J58" t="str">
            <v>-</v>
          </cell>
          <cell r="K58">
            <v>8.06</v>
          </cell>
          <cell r="L58">
            <v>0.04</v>
          </cell>
          <cell r="M58">
            <v>1.05</v>
          </cell>
          <cell r="N58" t="str">
            <v>-</v>
          </cell>
          <cell r="O58">
            <v>0.4</v>
          </cell>
          <cell r="P58">
            <v>0.65</v>
          </cell>
          <cell r="Q58" t="str">
            <v>-</v>
          </cell>
          <cell r="R58" t="str">
            <v>-</v>
          </cell>
          <cell r="S58" t="str">
            <v>-</v>
          </cell>
          <cell r="T58" t="str">
            <v>-</v>
          </cell>
          <cell r="U58" t="str">
            <v>-</v>
          </cell>
          <cell r="V58">
            <v>8.2799999999999994</v>
          </cell>
          <cell r="W58" t="str">
            <v>-</v>
          </cell>
          <cell r="X58" t="str">
            <v>-</v>
          </cell>
          <cell r="Y58">
            <v>8.2799999999999994</v>
          </cell>
          <cell r="Z58" t="str">
            <v>-</v>
          </cell>
          <cell r="AA58" t="str">
            <v>-</v>
          </cell>
          <cell r="AB58" t="str">
            <v>-</v>
          </cell>
          <cell r="AC58" t="str">
            <v>-</v>
          </cell>
          <cell r="AD58" t="str">
            <v>-</v>
          </cell>
          <cell r="AE58" t="str">
            <v>-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444923</v>
          </cell>
          <cell r="E59">
            <v>444923</v>
          </cell>
          <cell r="F59" t="str">
            <v>-</v>
          </cell>
          <cell r="G59">
            <v>93.99</v>
          </cell>
          <cell r="H59">
            <v>93.99</v>
          </cell>
          <cell r="I59">
            <v>20.149999999999999</v>
          </cell>
          <cell r="J59">
            <v>0.21</v>
          </cell>
          <cell r="K59">
            <v>18.3</v>
          </cell>
          <cell r="L59">
            <v>1.63</v>
          </cell>
          <cell r="M59">
            <v>3.51</v>
          </cell>
          <cell r="N59">
            <v>0.81</v>
          </cell>
          <cell r="O59">
            <v>1.32</v>
          </cell>
          <cell r="P59">
            <v>0.3</v>
          </cell>
          <cell r="Q59">
            <v>1.07</v>
          </cell>
          <cell r="R59">
            <v>5.01</v>
          </cell>
          <cell r="S59" t="str">
            <v>-</v>
          </cell>
          <cell r="T59">
            <v>2.66</v>
          </cell>
          <cell r="U59">
            <v>2.35</v>
          </cell>
          <cell r="V59">
            <v>65.319999999999993</v>
          </cell>
          <cell r="W59">
            <v>0.05</v>
          </cell>
          <cell r="X59">
            <v>7.0000000000000007E-2</v>
          </cell>
          <cell r="Y59">
            <v>65.2</v>
          </cell>
          <cell r="Z59" t="str">
            <v>-</v>
          </cell>
          <cell r="AA59" t="str">
            <v>-</v>
          </cell>
          <cell r="AB59" t="str">
            <v>-</v>
          </cell>
          <cell r="AC59" t="str">
            <v>-</v>
          </cell>
          <cell r="AD59" t="str">
            <v>-</v>
          </cell>
          <cell r="AE59" t="str">
            <v>-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425987</v>
          </cell>
          <cell r="E60">
            <v>425987</v>
          </cell>
          <cell r="F60" t="str">
            <v>-</v>
          </cell>
          <cell r="G60">
            <v>76.540000000000006</v>
          </cell>
          <cell r="H60">
            <v>76.540000000000006</v>
          </cell>
          <cell r="I60">
            <v>18.77</v>
          </cell>
          <cell r="J60" t="str">
            <v>-</v>
          </cell>
          <cell r="K60">
            <v>17.809999999999999</v>
          </cell>
          <cell r="L60">
            <v>0.97</v>
          </cell>
          <cell r="M60">
            <v>1.99</v>
          </cell>
          <cell r="N60">
            <v>0.45</v>
          </cell>
          <cell r="O60">
            <v>0.84</v>
          </cell>
          <cell r="P60">
            <v>0.59</v>
          </cell>
          <cell r="Q60">
            <v>0.11</v>
          </cell>
          <cell r="R60" t="str">
            <v>-</v>
          </cell>
          <cell r="S60" t="str">
            <v>-</v>
          </cell>
          <cell r="T60" t="str">
            <v>-</v>
          </cell>
          <cell r="U60" t="str">
            <v>-</v>
          </cell>
          <cell r="V60">
            <v>55.77</v>
          </cell>
          <cell r="W60" t="str">
            <v>-</v>
          </cell>
          <cell r="X60">
            <v>0.28000000000000003</v>
          </cell>
          <cell r="Y60">
            <v>55.49</v>
          </cell>
          <cell r="Z60" t="str">
            <v>-</v>
          </cell>
          <cell r="AA60" t="str">
            <v>-</v>
          </cell>
          <cell r="AB60" t="str">
            <v>-</v>
          </cell>
          <cell r="AC60" t="str">
            <v>-</v>
          </cell>
          <cell r="AD60" t="str">
            <v>-</v>
          </cell>
          <cell r="AE60" t="str">
            <v>-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568481</v>
          </cell>
          <cell r="E61">
            <v>568481</v>
          </cell>
          <cell r="F61" t="str">
            <v>-</v>
          </cell>
          <cell r="G61">
            <v>62.34</v>
          </cell>
          <cell r="H61">
            <v>62.34</v>
          </cell>
          <cell r="I61">
            <v>20.89</v>
          </cell>
          <cell r="J61" t="str">
            <v>-</v>
          </cell>
          <cell r="K61">
            <v>19.61</v>
          </cell>
          <cell r="L61">
            <v>1.28</v>
          </cell>
          <cell r="M61">
            <v>2.44</v>
          </cell>
          <cell r="N61">
            <v>0.97</v>
          </cell>
          <cell r="O61">
            <v>1.01</v>
          </cell>
          <cell r="P61">
            <v>0.46</v>
          </cell>
          <cell r="Q61" t="str">
            <v>-</v>
          </cell>
          <cell r="R61">
            <v>11.4</v>
          </cell>
          <cell r="S61" t="str">
            <v>-</v>
          </cell>
          <cell r="T61">
            <v>9.92</v>
          </cell>
          <cell r="U61">
            <v>1.48</v>
          </cell>
          <cell r="V61">
            <v>27.61</v>
          </cell>
          <cell r="W61">
            <v>0.02</v>
          </cell>
          <cell r="X61">
            <v>0.03</v>
          </cell>
          <cell r="Y61">
            <v>27.55</v>
          </cell>
          <cell r="Z61" t="str">
            <v>-</v>
          </cell>
          <cell r="AA61" t="str">
            <v>-</v>
          </cell>
          <cell r="AB61" t="str">
            <v>-</v>
          </cell>
          <cell r="AC61" t="str">
            <v>-</v>
          </cell>
          <cell r="AD61" t="str">
            <v>-</v>
          </cell>
          <cell r="AE61" t="str">
            <v>-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264680</v>
          </cell>
          <cell r="E62">
            <v>238719</v>
          </cell>
          <cell r="F62">
            <v>25961</v>
          </cell>
          <cell r="G62">
            <v>426.68</v>
          </cell>
          <cell r="H62">
            <v>377.79</v>
          </cell>
          <cell r="I62">
            <v>21.75</v>
          </cell>
          <cell r="J62">
            <v>0.23</v>
          </cell>
          <cell r="K62">
            <v>16.27</v>
          </cell>
          <cell r="L62">
            <v>5.25</v>
          </cell>
          <cell r="M62">
            <v>1.35</v>
          </cell>
          <cell r="N62" t="str">
            <v>-</v>
          </cell>
          <cell r="O62">
            <v>1.2</v>
          </cell>
          <cell r="P62">
            <v>0.11</v>
          </cell>
          <cell r="Q62">
            <v>0.05</v>
          </cell>
          <cell r="R62">
            <v>19.73</v>
          </cell>
          <cell r="S62" t="str">
            <v>-</v>
          </cell>
          <cell r="T62">
            <v>17.29</v>
          </cell>
          <cell r="U62">
            <v>2.44</v>
          </cell>
          <cell r="V62">
            <v>334.95</v>
          </cell>
          <cell r="W62">
            <v>24.88</v>
          </cell>
          <cell r="X62">
            <v>15.37</v>
          </cell>
          <cell r="Y62">
            <v>294.70999999999998</v>
          </cell>
          <cell r="Z62" t="str">
            <v>-</v>
          </cell>
          <cell r="AA62">
            <v>48.89</v>
          </cell>
          <cell r="AB62" t="str">
            <v>-</v>
          </cell>
          <cell r="AC62">
            <v>35.89</v>
          </cell>
          <cell r="AD62">
            <v>13</v>
          </cell>
          <cell r="AE62">
            <v>26.59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2412642</v>
          </cell>
          <cell r="E63">
            <v>2381278</v>
          </cell>
          <cell r="F63">
            <v>31364</v>
          </cell>
          <cell r="G63">
            <v>883.69821899999999</v>
          </cell>
          <cell r="H63">
            <v>799.50975700000004</v>
          </cell>
          <cell r="I63">
            <v>121.536744</v>
          </cell>
          <cell r="J63">
            <v>0.56639700000000004</v>
          </cell>
          <cell r="K63">
            <v>105.64341</v>
          </cell>
          <cell r="L63">
            <v>15.326936999999999</v>
          </cell>
          <cell r="M63">
            <v>18.456375999999999</v>
          </cell>
          <cell r="N63">
            <v>6.8836500000000003</v>
          </cell>
          <cell r="O63">
            <v>6.4543119999999998</v>
          </cell>
          <cell r="P63">
            <v>3.6803629999999998</v>
          </cell>
          <cell r="Q63">
            <v>1.438051</v>
          </cell>
          <cell r="R63">
            <v>41.212820999999998</v>
          </cell>
          <cell r="S63" t="str">
            <v>-</v>
          </cell>
          <cell r="T63">
            <v>33.573534000000002</v>
          </cell>
          <cell r="U63">
            <v>7.6392870000000004</v>
          </cell>
          <cell r="V63">
            <v>618.30381599999998</v>
          </cell>
          <cell r="W63">
            <v>37.945258000000003</v>
          </cell>
          <cell r="X63">
            <v>16.140761000000001</v>
          </cell>
          <cell r="Y63">
            <v>564.21779700000002</v>
          </cell>
          <cell r="Z63" t="str">
            <v>-</v>
          </cell>
          <cell r="AA63">
            <v>84.188462000000001</v>
          </cell>
          <cell r="AB63">
            <v>0</v>
          </cell>
          <cell r="AC63">
            <v>35.892842000000002</v>
          </cell>
          <cell r="AD63">
            <v>48.29562</v>
          </cell>
          <cell r="AE63">
            <v>57.37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75511</v>
          </cell>
          <cell r="E64">
            <v>75511</v>
          </cell>
          <cell r="F64" t="str">
            <v>-</v>
          </cell>
          <cell r="G64">
            <v>7.056241</v>
          </cell>
          <cell r="H64">
            <v>7.056241</v>
          </cell>
          <cell r="I64">
            <v>3.3771399999999998</v>
          </cell>
          <cell r="J64" t="str">
            <v>-</v>
          </cell>
          <cell r="K64">
            <v>2.9398339999999998</v>
          </cell>
          <cell r="L64">
            <v>0.43730599999999997</v>
          </cell>
          <cell r="M64">
            <v>3.1211259999999998</v>
          </cell>
          <cell r="N64">
            <v>2.7737590000000001</v>
          </cell>
          <cell r="O64" t="str">
            <v>-</v>
          </cell>
          <cell r="P64">
            <v>0.34736699999999998</v>
          </cell>
          <cell r="Q64" t="str">
            <v>-</v>
          </cell>
          <cell r="R64" t="str">
            <v>-</v>
          </cell>
          <cell r="S64" t="str">
            <v>-</v>
          </cell>
          <cell r="T64" t="str">
            <v>-</v>
          </cell>
          <cell r="U64" t="str">
            <v>-</v>
          </cell>
          <cell r="V64">
            <v>0.557975</v>
          </cell>
          <cell r="W64" t="str">
            <v>-</v>
          </cell>
          <cell r="X64" t="str">
            <v>-</v>
          </cell>
          <cell r="Y64">
            <v>0.557975</v>
          </cell>
          <cell r="Z64" t="str">
            <v>-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343096</v>
          </cell>
          <cell r="E65">
            <v>343096</v>
          </cell>
          <cell r="F65" t="str">
            <v>-</v>
          </cell>
          <cell r="G65">
            <v>182.15028000000001</v>
          </cell>
          <cell r="H65">
            <v>146.85466</v>
          </cell>
          <cell r="I65">
            <v>20.845991999999999</v>
          </cell>
          <cell r="J65">
            <v>0.12303799999999999</v>
          </cell>
          <cell r="K65">
            <v>15.500347</v>
          </cell>
          <cell r="L65">
            <v>5.222607</v>
          </cell>
          <cell r="M65">
            <v>3.6950530000000001</v>
          </cell>
          <cell r="N65">
            <v>1.8801110000000001</v>
          </cell>
          <cell r="O65">
            <v>0.99813700000000005</v>
          </cell>
          <cell r="P65">
            <v>0.61284099999999997</v>
          </cell>
          <cell r="Q65">
            <v>0.20396400000000001</v>
          </cell>
          <cell r="R65">
            <v>0.97902400000000001</v>
          </cell>
          <cell r="S65" t="str">
            <v>-</v>
          </cell>
          <cell r="T65">
            <v>0.57117600000000002</v>
          </cell>
          <cell r="U65">
            <v>0.40784799999999999</v>
          </cell>
          <cell r="V65">
            <v>121.334591</v>
          </cell>
          <cell r="W65">
            <v>12.994348</v>
          </cell>
          <cell r="X65">
            <v>0.39814100000000002</v>
          </cell>
          <cell r="Y65">
            <v>107.94210200000001</v>
          </cell>
          <cell r="Z65" t="str">
            <v>-</v>
          </cell>
          <cell r="AA65">
            <v>35.29562</v>
          </cell>
          <cell r="AB65">
            <v>0</v>
          </cell>
          <cell r="AC65">
            <v>0</v>
          </cell>
          <cell r="AD65">
            <v>35.29562</v>
          </cell>
          <cell r="AE65">
            <v>100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166559</v>
          </cell>
          <cell r="E66">
            <v>166559</v>
          </cell>
          <cell r="F66" t="str">
            <v>-</v>
          </cell>
          <cell r="G66">
            <v>17.319407999999999</v>
          </cell>
          <cell r="H66">
            <v>17.319407999999999</v>
          </cell>
          <cell r="I66">
            <v>7.6244379999999996</v>
          </cell>
          <cell r="J66" t="str">
            <v>-</v>
          </cell>
          <cell r="K66">
            <v>7.1252529999999998</v>
          </cell>
          <cell r="L66">
            <v>0.49918499999999999</v>
          </cell>
          <cell r="M66">
            <v>1.2948949999999999</v>
          </cell>
          <cell r="N66">
            <v>2.369E-3</v>
          </cell>
          <cell r="O66">
            <v>0.68341399999999997</v>
          </cell>
          <cell r="P66">
            <v>0.60911199999999999</v>
          </cell>
          <cell r="Q66" t="str">
            <v>-</v>
          </cell>
          <cell r="R66">
            <v>4.084803</v>
          </cell>
          <cell r="S66" t="str">
            <v>-</v>
          </cell>
          <cell r="T66">
            <v>2.9540630000000001</v>
          </cell>
          <cell r="U66">
            <v>1.1307400000000001</v>
          </cell>
          <cell r="V66">
            <v>4.3152720000000002</v>
          </cell>
          <cell r="W66" t="str">
            <v>-</v>
          </cell>
          <cell r="X66" t="str">
            <v>-</v>
          </cell>
          <cell r="Y66">
            <v>4.3152720000000002</v>
          </cell>
          <cell r="Z66" t="str">
            <v>-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145002</v>
          </cell>
          <cell r="E67">
            <v>145002</v>
          </cell>
          <cell r="F67" t="str">
            <v>-</v>
          </cell>
          <cell r="G67">
            <v>17.431453000000001</v>
          </cell>
          <cell r="H67">
            <v>17.431453000000001</v>
          </cell>
          <cell r="I67">
            <v>8.1053650000000008</v>
          </cell>
          <cell r="J67" t="str">
            <v>-</v>
          </cell>
          <cell r="K67">
            <v>8.0644650000000002</v>
          </cell>
          <cell r="L67">
            <v>4.0899999999999999E-2</v>
          </cell>
          <cell r="M67">
            <v>1.045866</v>
          </cell>
          <cell r="N67" t="str">
            <v>-</v>
          </cell>
          <cell r="O67">
            <v>0.39840500000000001</v>
          </cell>
          <cell r="P67">
            <v>0.64746099999999995</v>
          </cell>
          <cell r="Q67" t="str">
            <v>-</v>
          </cell>
          <cell r="R67" t="str">
            <v>-</v>
          </cell>
          <cell r="S67" t="str">
            <v>-</v>
          </cell>
          <cell r="T67" t="str">
            <v>-</v>
          </cell>
          <cell r="U67" t="str">
            <v>-</v>
          </cell>
          <cell r="V67">
            <v>8.2802220000000002</v>
          </cell>
          <cell r="W67" t="str">
            <v>-</v>
          </cell>
          <cell r="X67" t="str">
            <v>-</v>
          </cell>
          <cell r="Y67">
            <v>8.2802220000000002</v>
          </cell>
          <cell r="Z67" t="str">
            <v>-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441642</v>
          </cell>
          <cell r="E68">
            <v>441642</v>
          </cell>
          <cell r="F68" t="str">
            <v>-</v>
          </cell>
          <cell r="G68">
            <v>93.987601999999995</v>
          </cell>
          <cell r="H68">
            <v>93.987601999999995</v>
          </cell>
          <cell r="I68">
            <v>20.174917000000001</v>
          </cell>
          <cell r="J68">
            <v>0.20889199999999999</v>
          </cell>
          <cell r="K68">
            <v>18.332906999999999</v>
          </cell>
          <cell r="L68">
            <v>1.6331180000000001</v>
          </cell>
          <cell r="M68">
            <v>3.5133380000000001</v>
          </cell>
          <cell r="N68">
            <v>0.81235900000000005</v>
          </cell>
          <cell r="O68">
            <v>1.324338</v>
          </cell>
          <cell r="P68">
            <v>0.30281200000000003</v>
          </cell>
          <cell r="Q68">
            <v>1.0738289999999999</v>
          </cell>
          <cell r="R68">
            <v>5.0124750000000002</v>
          </cell>
          <cell r="S68" t="str">
            <v>-</v>
          </cell>
          <cell r="T68">
            <v>2.8475410000000001</v>
          </cell>
          <cell r="U68">
            <v>2.1649340000000001</v>
          </cell>
          <cell r="V68">
            <v>65.286872000000002</v>
          </cell>
          <cell r="W68">
            <v>4.9123E-2</v>
          </cell>
          <cell r="X68">
            <v>6.5948000000000007E-2</v>
          </cell>
          <cell r="Y68">
            <v>65.171801000000002</v>
          </cell>
          <cell r="Z68" t="str">
            <v>-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418730</v>
          </cell>
          <cell r="E69">
            <v>418730</v>
          </cell>
          <cell r="F69" t="str">
            <v>-</v>
          </cell>
          <cell r="G69">
            <v>76.535523999999995</v>
          </cell>
          <cell r="H69">
            <v>76.535523999999995</v>
          </cell>
          <cell r="I69">
            <v>18.773294</v>
          </cell>
          <cell r="J69" t="str">
            <v>-</v>
          </cell>
          <cell r="K69">
            <v>17.805433000000001</v>
          </cell>
          <cell r="L69">
            <v>0.96786099999999997</v>
          </cell>
          <cell r="M69">
            <v>1.9924679999999999</v>
          </cell>
          <cell r="N69">
            <v>0.44909300000000002</v>
          </cell>
          <cell r="O69">
            <v>0.84130700000000003</v>
          </cell>
          <cell r="P69">
            <v>0.58779899999999996</v>
          </cell>
          <cell r="Q69">
            <v>0.114269</v>
          </cell>
          <cell r="R69" t="str">
            <v>-</v>
          </cell>
          <cell r="S69" t="str">
            <v>-</v>
          </cell>
          <cell r="T69" t="str">
            <v>-</v>
          </cell>
          <cell r="U69" t="str">
            <v>-</v>
          </cell>
          <cell r="V69">
            <v>55.769762</v>
          </cell>
          <cell r="W69" t="str">
            <v>-</v>
          </cell>
          <cell r="X69">
            <v>0.28043200000000001</v>
          </cell>
          <cell r="Y69">
            <v>55.489330000000002</v>
          </cell>
          <cell r="Z69" t="str">
            <v>-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554629</v>
          </cell>
          <cell r="E70">
            <v>554629</v>
          </cell>
          <cell r="F70" t="str">
            <v>-</v>
          </cell>
          <cell r="G70">
            <v>62.352606000000002</v>
          </cell>
          <cell r="H70">
            <v>62.352606000000002</v>
          </cell>
          <cell r="I70">
            <v>20.886683999999999</v>
          </cell>
          <cell r="J70">
            <v>2.6480000000000002E-3</v>
          </cell>
          <cell r="K70">
            <v>19.608730999999999</v>
          </cell>
          <cell r="L70">
            <v>1.2753049999999999</v>
          </cell>
          <cell r="M70">
            <v>2.4421330000000001</v>
          </cell>
          <cell r="N70">
            <v>0.96595900000000001</v>
          </cell>
          <cell r="O70">
            <v>1.013333</v>
          </cell>
          <cell r="P70">
            <v>0.462841</v>
          </cell>
          <cell r="Q70" t="str">
            <v>-</v>
          </cell>
          <cell r="R70">
            <v>11.402022000000001</v>
          </cell>
          <cell r="S70" t="str">
            <v>-</v>
          </cell>
          <cell r="T70">
            <v>9.9221439999999994</v>
          </cell>
          <cell r="U70">
            <v>1.479878</v>
          </cell>
          <cell r="V70">
            <v>27.621766999999998</v>
          </cell>
          <cell r="W70">
            <v>2.3994999999999999E-2</v>
          </cell>
          <cell r="X70">
            <v>3.0745999999999999E-2</v>
          </cell>
          <cell r="Y70">
            <v>27.567025999999998</v>
          </cell>
          <cell r="Z70" t="str">
            <v>-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267473</v>
          </cell>
          <cell r="E71">
            <v>236109</v>
          </cell>
          <cell r="F71">
            <v>31364</v>
          </cell>
          <cell r="G71">
            <v>426.86510500000003</v>
          </cell>
          <cell r="H71">
            <v>377.972263</v>
          </cell>
          <cell r="I71">
            <v>21.748913999999999</v>
          </cell>
          <cell r="J71">
            <v>0.231819</v>
          </cell>
          <cell r="K71">
            <v>16.266439999999999</v>
          </cell>
          <cell r="L71">
            <v>5.2506550000000001</v>
          </cell>
          <cell r="M71">
            <v>1.3514969999999999</v>
          </cell>
          <cell r="N71" t="str">
            <v>-</v>
          </cell>
          <cell r="O71">
            <v>1.1953780000000001</v>
          </cell>
          <cell r="P71">
            <v>0.11013000000000001</v>
          </cell>
          <cell r="Q71">
            <v>4.5989000000000002E-2</v>
          </cell>
          <cell r="R71">
            <v>19.734497000000001</v>
          </cell>
          <cell r="S71" t="str">
            <v>-</v>
          </cell>
          <cell r="T71">
            <v>17.27861</v>
          </cell>
          <cell r="U71">
            <v>2.4558870000000002</v>
          </cell>
          <cell r="V71">
            <v>335.13735500000001</v>
          </cell>
          <cell r="W71">
            <v>24.877791999999999</v>
          </cell>
          <cell r="X71">
            <v>15.365494</v>
          </cell>
          <cell r="Y71">
            <v>294.894069</v>
          </cell>
          <cell r="Z71" t="str">
            <v>-</v>
          </cell>
          <cell r="AA71">
            <v>48.892842000000002</v>
          </cell>
          <cell r="AB71">
            <v>0</v>
          </cell>
          <cell r="AC71">
            <v>35.892842000000002</v>
          </cell>
          <cell r="AD71">
            <v>13</v>
          </cell>
          <cell r="AE71">
            <v>26.59</v>
          </cell>
        </row>
      </sheetData>
      <sheetData sheetId="36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2734093</v>
          </cell>
          <cell r="E9">
            <v>2734093</v>
          </cell>
          <cell r="F9">
            <v>100</v>
          </cell>
          <cell r="G9" t="str">
            <v>-</v>
          </cell>
          <cell r="H9" t="str">
            <v>-</v>
          </cell>
          <cell r="I9">
            <v>96840</v>
          </cell>
          <cell r="J9">
            <v>107838</v>
          </cell>
          <cell r="K9">
            <v>107838</v>
          </cell>
          <cell r="L9">
            <v>100</v>
          </cell>
          <cell r="M9" t="str">
            <v>-</v>
          </cell>
          <cell r="N9" t="str">
            <v>-</v>
          </cell>
          <cell r="O9">
            <v>11604</v>
          </cell>
          <cell r="P9">
            <v>11604</v>
          </cell>
          <cell r="Q9">
            <v>100</v>
          </cell>
          <cell r="R9" t="str">
            <v>-</v>
          </cell>
          <cell r="S9" t="str">
            <v>-</v>
          </cell>
          <cell r="T9">
            <v>143300</v>
          </cell>
          <cell r="U9">
            <v>143300</v>
          </cell>
          <cell r="V9">
            <v>100</v>
          </cell>
          <cell r="W9" t="str">
            <v>-</v>
          </cell>
          <cell r="X9" t="str">
            <v>-</v>
          </cell>
          <cell r="Y9">
            <v>2374511</v>
          </cell>
          <cell r="Z9">
            <v>2374511</v>
          </cell>
          <cell r="AA9">
            <v>100</v>
          </cell>
          <cell r="AB9" t="str">
            <v>-</v>
          </cell>
          <cell r="AC9" t="str">
            <v>-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2764108</v>
          </cell>
          <cell r="E18">
            <v>2764108</v>
          </cell>
          <cell r="F18">
            <v>100</v>
          </cell>
          <cell r="G18" t="str">
            <v>-</v>
          </cell>
          <cell r="H18" t="str">
            <v>-</v>
          </cell>
          <cell r="I18">
            <v>96840</v>
          </cell>
          <cell r="J18">
            <v>107838</v>
          </cell>
          <cell r="K18">
            <v>107838</v>
          </cell>
          <cell r="L18">
            <v>100</v>
          </cell>
          <cell r="M18" t="str">
            <v>-</v>
          </cell>
          <cell r="N18" t="str">
            <v>-</v>
          </cell>
          <cell r="O18">
            <v>11604</v>
          </cell>
          <cell r="P18">
            <v>11604</v>
          </cell>
          <cell r="Q18">
            <v>100</v>
          </cell>
          <cell r="R18" t="str">
            <v>-</v>
          </cell>
          <cell r="S18" t="str">
            <v>-</v>
          </cell>
          <cell r="T18">
            <v>143300</v>
          </cell>
          <cell r="U18">
            <v>143300</v>
          </cell>
          <cell r="V18">
            <v>100</v>
          </cell>
          <cell r="W18" t="str">
            <v>-</v>
          </cell>
          <cell r="X18" t="str">
            <v>-</v>
          </cell>
          <cell r="Y18">
            <v>2404526</v>
          </cell>
          <cell r="Z18">
            <v>2404526</v>
          </cell>
          <cell r="AA18">
            <v>100</v>
          </cell>
          <cell r="AB18" t="str">
            <v>-</v>
          </cell>
          <cell r="AC18" t="str">
            <v>-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2794541</v>
          </cell>
          <cell r="E27">
            <v>2794541</v>
          </cell>
          <cell r="F27">
            <v>100</v>
          </cell>
          <cell r="G27" t="str">
            <v>-</v>
          </cell>
          <cell r="H27" t="str">
            <v>-</v>
          </cell>
          <cell r="I27">
            <v>96840</v>
          </cell>
          <cell r="J27">
            <v>107838</v>
          </cell>
          <cell r="K27">
            <v>107838</v>
          </cell>
          <cell r="L27">
            <v>100</v>
          </cell>
          <cell r="M27" t="str">
            <v>-</v>
          </cell>
          <cell r="N27" t="str">
            <v>-</v>
          </cell>
          <cell r="O27">
            <v>11604</v>
          </cell>
          <cell r="P27">
            <v>11604</v>
          </cell>
          <cell r="Q27">
            <v>100</v>
          </cell>
          <cell r="R27" t="str">
            <v>-</v>
          </cell>
          <cell r="S27" t="str">
            <v>-</v>
          </cell>
          <cell r="T27">
            <v>143300</v>
          </cell>
          <cell r="U27">
            <v>143300</v>
          </cell>
          <cell r="V27">
            <v>100</v>
          </cell>
          <cell r="W27" t="str">
            <v>-</v>
          </cell>
          <cell r="X27" t="str">
            <v>-</v>
          </cell>
          <cell r="Y27">
            <v>2434959</v>
          </cell>
          <cell r="Z27">
            <v>2434959</v>
          </cell>
          <cell r="AA27">
            <v>100</v>
          </cell>
          <cell r="AB27" t="str">
            <v>-</v>
          </cell>
          <cell r="AC27" t="str">
            <v>-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110065</v>
          </cell>
          <cell r="E28">
            <v>110065</v>
          </cell>
          <cell r="F28">
            <v>100</v>
          </cell>
          <cell r="G28" t="str">
            <v>-</v>
          </cell>
          <cell r="H28" t="str">
            <v>-</v>
          </cell>
          <cell r="I28" t="str">
            <v>-</v>
          </cell>
          <cell r="J28" t="str">
            <v>-</v>
          </cell>
          <cell r="K28" t="str">
            <v>-</v>
          </cell>
          <cell r="L28" t="str">
            <v>-</v>
          </cell>
          <cell r="M28" t="str">
            <v>-</v>
          </cell>
          <cell r="N28" t="str">
            <v>-</v>
          </cell>
          <cell r="O28" t="str">
            <v>-</v>
          </cell>
          <cell r="P28" t="str">
            <v>-</v>
          </cell>
          <cell r="Q28" t="str">
            <v>-</v>
          </cell>
          <cell r="R28" t="str">
            <v>-</v>
          </cell>
          <cell r="S28" t="str">
            <v>-</v>
          </cell>
          <cell r="T28" t="str">
            <v>-</v>
          </cell>
          <cell r="U28" t="str">
            <v>-</v>
          </cell>
          <cell r="V28" t="str">
            <v>-</v>
          </cell>
          <cell r="W28" t="str">
            <v>-</v>
          </cell>
          <cell r="X28" t="str">
            <v>-</v>
          </cell>
          <cell r="Y28">
            <v>110065</v>
          </cell>
          <cell r="Z28">
            <v>110065</v>
          </cell>
          <cell r="AA28">
            <v>100</v>
          </cell>
          <cell r="AB28" t="str">
            <v>-</v>
          </cell>
          <cell r="AC28" t="str">
            <v>-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386502</v>
          </cell>
          <cell r="E29">
            <v>386502</v>
          </cell>
          <cell r="F29">
            <v>100</v>
          </cell>
          <cell r="G29" t="str">
            <v>-</v>
          </cell>
          <cell r="H29" t="str">
            <v>-</v>
          </cell>
          <cell r="I29">
            <v>26270</v>
          </cell>
          <cell r="J29">
            <v>14689</v>
          </cell>
          <cell r="K29">
            <v>14689</v>
          </cell>
          <cell r="L29">
            <v>100</v>
          </cell>
          <cell r="M29" t="str">
            <v>-</v>
          </cell>
          <cell r="N29" t="str">
            <v>-</v>
          </cell>
          <cell r="O29" t="str">
            <v>-</v>
          </cell>
          <cell r="P29" t="str">
            <v>-</v>
          </cell>
          <cell r="Q29" t="str">
            <v>-</v>
          </cell>
          <cell r="R29" t="str">
            <v>-</v>
          </cell>
          <cell r="S29" t="str">
            <v>-</v>
          </cell>
          <cell r="T29" t="str">
            <v>-</v>
          </cell>
          <cell r="U29" t="str">
            <v>-</v>
          </cell>
          <cell r="V29" t="str">
            <v>-</v>
          </cell>
          <cell r="W29" t="str">
            <v>-</v>
          </cell>
          <cell r="X29" t="str">
            <v>-</v>
          </cell>
          <cell r="Y29">
            <v>345543</v>
          </cell>
          <cell r="Z29">
            <v>345543</v>
          </cell>
          <cell r="AA29">
            <v>100</v>
          </cell>
          <cell r="AB29" t="str">
            <v>-</v>
          </cell>
          <cell r="AC29" t="str">
            <v>-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218678</v>
          </cell>
          <cell r="E30">
            <v>218678</v>
          </cell>
          <cell r="F30">
            <v>100</v>
          </cell>
          <cell r="G30" t="str">
            <v>-</v>
          </cell>
          <cell r="H30" t="str">
            <v>-</v>
          </cell>
          <cell r="I30">
            <v>2730</v>
          </cell>
          <cell r="J30">
            <v>4870</v>
          </cell>
          <cell r="K30">
            <v>4870</v>
          </cell>
          <cell r="L30">
            <v>100</v>
          </cell>
          <cell r="M30" t="str">
            <v>-</v>
          </cell>
          <cell r="N30" t="str">
            <v>-</v>
          </cell>
          <cell r="O30" t="str">
            <v>-</v>
          </cell>
          <cell r="P30" t="str">
            <v>-</v>
          </cell>
          <cell r="Q30" t="str">
            <v>-</v>
          </cell>
          <cell r="R30" t="str">
            <v>-</v>
          </cell>
          <cell r="S30" t="str">
            <v>-</v>
          </cell>
          <cell r="T30" t="str">
            <v>-</v>
          </cell>
          <cell r="U30" t="str">
            <v>-</v>
          </cell>
          <cell r="V30" t="str">
            <v>-</v>
          </cell>
          <cell r="W30" t="str">
            <v>-</v>
          </cell>
          <cell r="X30" t="str">
            <v>-</v>
          </cell>
          <cell r="Y30">
            <v>211078</v>
          </cell>
          <cell r="Z30">
            <v>211078</v>
          </cell>
          <cell r="AA30">
            <v>100</v>
          </cell>
          <cell r="AB30" t="str">
            <v>-</v>
          </cell>
          <cell r="AC30" t="str">
            <v>-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155840</v>
          </cell>
          <cell r="E31">
            <v>155840</v>
          </cell>
          <cell r="F31">
            <v>100</v>
          </cell>
          <cell r="G31" t="str">
            <v>-</v>
          </cell>
          <cell r="H31" t="str">
            <v>-</v>
          </cell>
          <cell r="I31" t="str">
            <v>-</v>
          </cell>
          <cell r="J31">
            <v>1760</v>
          </cell>
          <cell r="K31">
            <v>1760</v>
          </cell>
          <cell r="L31">
            <v>100</v>
          </cell>
          <cell r="M31" t="str">
            <v>-</v>
          </cell>
          <cell r="N31" t="str">
            <v>-</v>
          </cell>
          <cell r="O31" t="str">
            <v>-</v>
          </cell>
          <cell r="P31" t="str">
            <v>-</v>
          </cell>
          <cell r="Q31" t="str">
            <v>-</v>
          </cell>
          <cell r="R31" t="str">
            <v>-</v>
          </cell>
          <cell r="S31" t="str">
            <v>-</v>
          </cell>
          <cell r="T31" t="str">
            <v>-</v>
          </cell>
          <cell r="U31" t="str">
            <v>-</v>
          </cell>
          <cell r="V31" t="str">
            <v>-</v>
          </cell>
          <cell r="W31" t="str">
            <v>-</v>
          </cell>
          <cell r="X31" t="str">
            <v>-</v>
          </cell>
          <cell r="Y31">
            <v>154080</v>
          </cell>
          <cell r="Z31">
            <v>154080</v>
          </cell>
          <cell r="AA31">
            <v>100</v>
          </cell>
          <cell r="AB31" t="str">
            <v>-</v>
          </cell>
          <cell r="AC31" t="str">
            <v>-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452279</v>
          </cell>
          <cell r="E32">
            <v>452279</v>
          </cell>
          <cell r="F32">
            <v>100</v>
          </cell>
          <cell r="G32" t="str">
            <v>-</v>
          </cell>
          <cell r="H32" t="str">
            <v>-</v>
          </cell>
          <cell r="I32">
            <v>18970</v>
          </cell>
          <cell r="J32">
            <v>20764</v>
          </cell>
          <cell r="K32">
            <v>20764</v>
          </cell>
          <cell r="L32">
            <v>100</v>
          </cell>
          <cell r="M32" t="str">
            <v>-</v>
          </cell>
          <cell r="N32" t="str">
            <v>-</v>
          </cell>
          <cell r="O32" t="str">
            <v>-</v>
          </cell>
          <cell r="P32" t="str">
            <v>-</v>
          </cell>
          <cell r="Q32" t="str">
            <v>-</v>
          </cell>
          <cell r="R32" t="str">
            <v>-</v>
          </cell>
          <cell r="S32" t="str">
            <v>-</v>
          </cell>
          <cell r="T32" t="str">
            <v>-</v>
          </cell>
          <cell r="U32" t="str">
            <v>-</v>
          </cell>
          <cell r="V32" t="str">
            <v>-</v>
          </cell>
          <cell r="W32" t="str">
            <v>-</v>
          </cell>
          <cell r="X32" t="str">
            <v>-</v>
          </cell>
          <cell r="Y32">
            <v>412545</v>
          </cell>
          <cell r="Z32">
            <v>412545</v>
          </cell>
          <cell r="AA32">
            <v>100</v>
          </cell>
          <cell r="AB32" t="str">
            <v>-</v>
          </cell>
          <cell r="AC32" t="str">
            <v>-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366152</v>
          </cell>
          <cell r="E33">
            <v>366152</v>
          </cell>
          <cell r="F33">
            <v>100</v>
          </cell>
          <cell r="G33" t="str">
            <v>-</v>
          </cell>
          <cell r="H33" t="str">
            <v>-</v>
          </cell>
          <cell r="I33">
            <v>4750</v>
          </cell>
          <cell r="J33">
            <v>13000</v>
          </cell>
          <cell r="K33">
            <v>13000</v>
          </cell>
          <cell r="L33">
            <v>100</v>
          </cell>
          <cell r="M33" t="str">
            <v>-</v>
          </cell>
          <cell r="N33" t="str">
            <v>-</v>
          </cell>
          <cell r="O33" t="str">
            <v>-</v>
          </cell>
          <cell r="P33" t="str">
            <v>-</v>
          </cell>
          <cell r="Q33" t="str">
            <v>-</v>
          </cell>
          <cell r="R33" t="str">
            <v>-</v>
          </cell>
          <cell r="S33" t="str">
            <v>-</v>
          </cell>
          <cell r="T33" t="str">
            <v>-</v>
          </cell>
          <cell r="U33" t="str">
            <v>-</v>
          </cell>
          <cell r="V33" t="str">
            <v>-</v>
          </cell>
          <cell r="W33" t="str">
            <v>-</v>
          </cell>
          <cell r="X33" t="str">
            <v>-</v>
          </cell>
          <cell r="Y33">
            <v>348402</v>
          </cell>
          <cell r="Z33">
            <v>348402</v>
          </cell>
          <cell r="AA33">
            <v>100</v>
          </cell>
          <cell r="AB33" t="str">
            <v>-</v>
          </cell>
          <cell r="AC33" t="str">
            <v>-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509011</v>
          </cell>
          <cell r="E34">
            <v>509011</v>
          </cell>
          <cell r="F34">
            <v>100</v>
          </cell>
          <cell r="G34" t="str">
            <v>-</v>
          </cell>
          <cell r="H34" t="str">
            <v>-</v>
          </cell>
          <cell r="I34">
            <v>6730</v>
          </cell>
          <cell r="J34">
            <v>20874</v>
          </cell>
          <cell r="K34">
            <v>20874</v>
          </cell>
          <cell r="L34">
            <v>100</v>
          </cell>
          <cell r="M34" t="str">
            <v>-</v>
          </cell>
          <cell r="N34" t="str">
            <v>-</v>
          </cell>
          <cell r="O34" t="str">
            <v>-</v>
          </cell>
          <cell r="P34" t="str">
            <v>-</v>
          </cell>
          <cell r="Q34" t="str">
            <v>-</v>
          </cell>
          <cell r="R34" t="str">
            <v>-</v>
          </cell>
          <cell r="S34" t="str">
            <v>-</v>
          </cell>
          <cell r="T34" t="str">
            <v>-</v>
          </cell>
          <cell r="U34" t="str">
            <v>-</v>
          </cell>
          <cell r="V34" t="str">
            <v>-</v>
          </cell>
          <cell r="W34" t="str">
            <v>-</v>
          </cell>
          <cell r="X34" t="str">
            <v>-</v>
          </cell>
          <cell r="Y34">
            <v>481407</v>
          </cell>
          <cell r="Z34">
            <v>481407</v>
          </cell>
          <cell r="AA34">
            <v>100</v>
          </cell>
          <cell r="AB34" t="str">
            <v>-</v>
          </cell>
          <cell r="AC34" t="str">
            <v>-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596014</v>
          </cell>
          <cell r="E35">
            <v>596014</v>
          </cell>
          <cell r="F35">
            <v>100</v>
          </cell>
          <cell r="G35" t="str">
            <v>-</v>
          </cell>
          <cell r="H35" t="str">
            <v>-</v>
          </cell>
          <cell r="I35">
            <v>37390</v>
          </cell>
          <cell r="J35">
            <v>31881</v>
          </cell>
          <cell r="K35">
            <v>31881</v>
          </cell>
          <cell r="L35">
            <v>100</v>
          </cell>
          <cell r="M35" t="str">
            <v>-</v>
          </cell>
          <cell r="N35" t="str">
            <v>-</v>
          </cell>
          <cell r="O35">
            <v>11604</v>
          </cell>
          <cell r="P35">
            <v>11604</v>
          </cell>
          <cell r="Q35">
            <v>100</v>
          </cell>
          <cell r="R35" t="str">
            <v>-</v>
          </cell>
          <cell r="S35" t="str">
            <v>-</v>
          </cell>
          <cell r="T35">
            <v>143300</v>
          </cell>
          <cell r="U35">
            <v>143300</v>
          </cell>
          <cell r="V35">
            <v>100</v>
          </cell>
          <cell r="W35" t="str">
            <v>-</v>
          </cell>
          <cell r="X35" t="str">
            <v>-</v>
          </cell>
          <cell r="Y35">
            <v>371839</v>
          </cell>
          <cell r="Z35">
            <v>371839</v>
          </cell>
          <cell r="AA35">
            <v>100</v>
          </cell>
          <cell r="AB35" t="str">
            <v>-</v>
          </cell>
          <cell r="AC35" t="str">
            <v>-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2830224</v>
          </cell>
          <cell r="E36">
            <v>2830224</v>
          </cell>
          <cell r="F36">
            <v>100</v>
          </cell>
          <cell r="G36" t="str">
            <v>-</v>
          </cell>
          <cell r="H36" t="str">
            <v>-</v>
          </cell>
          <cell r="I36">
            <v>96840</v>
          </cell>
          <cell r="J36">
            <v>107838</v>
          </cell>
          <cell r="K36">
            <v>107838</v>
          </cell>
          <cell r="L36">
            <v>100</v>
          </cell>
          <cell r="M36" t="str">
            <v>-</v>
          </cell>
          <cell r="N36" t="str">
            <v>-</v>
          </cell>
          <cell r="O36">
            <v>11604</v>
          </cell>
          <cell r="P36">
            <v>11604</v>
          </cell>
          <cell r="Q36">
            <v>100</v>
          </cell>
          <cell r="R36" t="str">
            <v>-</v>
          </cell>
          <cell r="S36" t="str">
            <v>-</v>
          </cell>
          <cell r="T36">
            <v>143300</v>
          </cell>
          <cell r="U36">
            <v>143300</v>
          </cell>
          <cell r="V36">
            <v>100</v>
          </cell>
          <cell r="W36" t="str">
            <v>-</v>
          </cell>
          <cell r="X36" t="str">
            <v>-</v>
          </cell>
          <cell r="Y36">
            <v>2470642</v>
          </cell>
          <cell r="Z36">
            <v>2470642</v>
          </cell>
          <cell r="AA36">
            <v>100</v>
          </cell>
          <cell r="AB36" t="str">
            <v>-</v>
          </cell>
          <cell r="AC36" t="str">
            <v>-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110937</v>
          </cell>
          <cell r="E37">
            <v>110937</v>
          </cell>
          <cell r="F37">
            <v>100</v>
          </cell>
          <cell r="G37" t="str">
            <v>-</v>
          </cell>
          <cell r="H37" t="str">
            <v>-</v>
          </cell>
          <cell r="I37" t="str">
            <v>-</v>
          </cell>
          <cell r="J37" t="str">
            <v>-</v>
          </cell>
          <cell r="K37" t="str">
            <v>-</v>
          </cell>
          <cell r="L37" t="str">
            <v>-</v>
          </cell>
          <cell r="M37" t="str">
            <v>-</v>
          </cell>
          <cell r="N37" t="str">
            <v>-</v>
          </cell>
          <cell r="O37" t="str">
            <v>-</v>
          </cell>
          <cell r="P37" t="str">
            <v>-</v>
          </cell>
          <cell r="Q37" t="str">
            <v>-</v>
          </cell>
          <cell r="R37" t="str">
            <v>-</v>
          </cell>
          <cell r="S37" t="str">
            <v>-</v>
          </cell>
          <cell r="T37" t="str">
            <v>-</v>
          </cell>
          <cell r="U37" t="str">
            <v>-</v>
          </cell>
          <cell r="V37" t="str">
            <v>-</v>
          </cell>
          <cell r="W37" t="str">
            <v>-</v>
          </cell>
          <cell r="X37" t="str">
            <v>-</v>
          </cell>
          <cell r="Y37">
            <v>110937</v>
          </cell>
          <cell r="Z37">
            <v>110937</v>
          </cell>
          <cell r="AA37">
            <v>100</v>
          </cell>
          <cell r="AB37" t="str">
            <v>-</v>
          </cell>
          <cell r="AC37" t="str">
            <v>-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387826</v>
          </cell>
          <cell r="E38">
            <v>387826</v>
          </cell>
          <cell r="F38">
            <v>100</v>
          </cell>
          <cell r="G38" t="str">
            <v>-</v>
          </cell>
          <cell r="H38" t="str">
            <v>-</v>
          </cell>
          <cell r="I38">
            <v>26270</v>
          </cell>
          <cell r="J38">
            <v>14689</v>
          </cell>
          <cell r="K38">
            <v>14689</v>
          </cell>
          <cell r="L38">
            <v>100</v>
          </cell>
          <cell r="M38" t="str">
            <v>-</v>
          </cell>
          <cell r="N38" t="str">
            <v>-</v>
          </cell>
          <cell r="O38" t="str">
            <v>-</v>
          </cell>
          <cell r="P38" t="str">
            <v>-</v>
          </cell>
          <cell r="Q38" t="str">
            <v>-</v>
          </cell>
          <cell r="R38" t="str">
            <v>-</v>
          </cell>
          <cell r="S38" t="str">
            <v>-</v>
          </cell>
          <cell r="T38" t="str">
            <v>-</v>
          </cell>
          <cell r="U38" t="str">
            <v>-</v>
          </cell>
          <cell r="V38" t="str">
            <v>-</v>
          </cell>
          <cell r="W38" t="str">
            <v>-</v>
          </cell>
          <cell r="X38" t="str">
            <v>-</v>
          </cell>
          <cell r="Y38">
            <v>346867</v>
          </cell>
          <cell r="Z38">
            <v>346867</v>
          </cell>
          <cell r="AA38">
            <v>100</v>
          </cell>
          <cell r="AB38" t="str">
            <v>-</v>
          </cell>
          <cell r="AC38" t="str">
            <v>-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227846</v>
          </cell>
          <cell r="E39">
            <v>227846</v>
          </cell>
          <cell r="F39">
            <v>100</v>
          </cell>
          <cell r="G39" t="str">
            <v>-</v>
          </cell>
          <cell r="H39" t="str">
            <v>-</v>
          </cell>
          <cell r="I39">
            <v>2730</v>
          </cell>
          <cell r="J39">
            <v>4870</v>
          </cell>
          <cell r="K39">
            <v>4870</v>
          </cell>
          <cell r="L39">
            <v>100</v>
          </cell>
          <cell r="M39" t="str">
            <v>-</v>
          </cell>
          <cell r="N39" t="str">
            <v>-</v>
          </cell>
          <cell r="O39" t="str">
            <v>-</v>
          </cell>
          <cell r="P39" t="str">
            <v>-</v>
          </cell>
          <cell r="Q39" t="str">
            <v>-</v>
          </cell>
          <cell r="R39" t="str">
            <v>-</v>
          </cell>
          <cell r="S39" t="str">
            <v>-</v>
          </cell>
          <cell r="T39" t="str">
            <v>-</v>
          </cell>
          <cell r="U39" t="str">
            <v>-</v>
          </cell>
          <cell r="V39" t="str">
            <v>-</v>
          </cell>
          <cell r="W39" t="str">
            <v>-</v>
          </cell>
          <cell r="X39" t="str">
            <v>-</v>
          </cell>
          <cell r="Y39">
            <v>220246</v>
          </cell>
          <cell r="Z39">
            <v>220246</v>
          </cell>
          <cell r="AA39">
            <v>100</v>
          </cell>
          <cell r="AB39" t="str">
            <v>-</v>
          </cell>
          <cell r="AC39" t="str">
            <v>-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154756</v>
          </cell>
          <cell r="E40">
            <v>154756</v>
          </cell>
          <cell r="F40">
            <v>100</v>
          </cell>
          <cell r="G40" t="str">
            <v>-</v>
          </cell>
          <cell r="H40" t="str">
            <v>-</v>
          </cell>
          <cell r="I40" t="str">
            <v>-</v>
          </cell>
          <cell r="J40">
            <v>1760</v>
          </cell>
          <cell r="K40">
            <v>1760</v>
          </cell>
          <cell r="L40">
            <v>100</v>
          </cell>
          <cell r="M40" t="str">
            <v>-</v>
          </cell>
          <cell r="N40" t="str">
            <v>-</v>
          </cell>
          <cell r="O40" t="str">
            <v>-</v>
          </cell>
          <cell r="P40" t="str">
            <v>-</v>
          </cell>
          <cell r="Q40" t="str">
            <v>-</v>
          </cell>
          <cell r="R40" t="str">
            <v>-</v>
          </cell>
          <cell r="S40" t="str">
            <v>-</v>
          </cell>
          <cell r="T40" t="str">
            <v>-</v>
          </cell>
          <cell r="U40" t="str">
            <v>-</v>
          </cell>
          <cell r="V40" t="str">
            <v>-</v>
          </cell>
          <cell r="W40" t="str">
            <v>-</v>
          </cell>
          <cell r="X40" t="str">
            <v>-</v>
          </cell>
          <cell r="Y40">
            <v>152996</v>
          </cell>
          <cell r="Z40">
            <v>152996</v>
          </cell>
          <cell r="AA40">
            <v>100</v>
          </cell>
          <cell r="AB40" t="str">
            <v>-</v>
          </cell>
          <cell r="AC40" t="str">
            <v>-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452499</v>
          </cell>
          <cell r="E41">
            <v>452499</v>
          </cell>
          <cell r="F41">
            <v>100</v>
          </cell>
          <cell r="G41" t="str">
            <v>-</v>
          </cell>
          <cell r="H41" t="str">
            <v>-</v>
          </cell>
          <cell r="I41">
            <v>18970</v>
          </cell>
          <cell r="J41">
            <v>20764</v>
          </cell>
          <cell r="K41">
            <v>20764</v>
          </cell>
          <cell r="L41">
            <v>100</v>
          </cell>
          <cell r="M41" t="str">
            <v>-</v>
          </cell>
          <cell r="N41" t="str">
            <v>-</v>
          </cell>
          <cell r="O41" t="str">
            <v>-</v>
          </cell>
          <cell r="P41" t="str">
            <v>-</v>
          </cell>
          <cell r="Q41" t="str">
            <v>-</v>
          </cell>
          <cell r="R41" t="str">
            <v>-</v>
          </cell>
          <cell r="S41" t="str">
            <v>-</v>
          </cell>
          <cell r="T41" t="str">
            <v>-</v>
          </cell>
          <cell r="U41" t="str">
            <v>-</v>
          </cell>
          <cell r="V41" t="str">
            <v>-</v>
          </cell>
          <cell r="W41" t="str">
            <v>-</v>
          </cell>
          <cell r="X41" t="str">
            <v>-</v>
          </cell>
          <cell r="Y41">
            <v>412765</v>
          </cell>
          <cell r="Z41">
            <v>412765</v>
          </cell>
          <cell r="AA41">
            <v>100</v>
          </cell>
          <cell r="AB41" t="str">
            <v>-</v>
          </cell>
          <cell r="AC41" t="str">
            <v>-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372481</v>
          </cell>
          <cell r="E42">
            <v>372481</v>
          </cell>
          <cell r="F42">
            <v>100</v>
          </cell>
          <cell r="G42" t="str">
            <v>-</v>
          </cell>
          <cell r="H42" t="str">
            <v>-</v>
          </cell>
          <cell r="I42">
            <v>4750</v>
          </cell>
          <cell r="J42">
            <v>13000</v>
          </cell>
          <cell r="K42">
            <v>13000</v>
          </cell>
          <cell r="L42">
            <v>100</v>
          </cell>
          <cell r="M42" t="str">
            <v>-</v>
          </cell>
          <cell r="N42" t="str">
            <v>-</v>
          </cell>
          <cell r="O42" t="str">
            <v>-</v>
          </cell>
          <cell r="P42" t="str">
            <v>-</v>
          </cell>
          <cell r="Q42" t="str">
            <v>-</v>
          </cell>
          <cell r="R42" t="str">
            <v>-</v>
          </cell>
          <cell r="S42" t="str">
            <v>-</v>
          </cell>
          <cell r="T42" t="str">
            <v>-</v>
          </cell>
          <cell r="U42" t="str">
            <v>-</v>
          </cell>
          <cell r="V42" t="str">
            <v>-</v>
          </cell>
          <cell r="W42" t="str">
            <v>-</v>
          </cell>
          <cell r="X42" t="str">
            <v>-</v>
          </cell>
          <cell r="Y42">
            <v>354731</v>
          </cell>
          <cell r="Z42">
            <v>354731</v>
          </cell>
          <cell r="AA42">
            <v>100</v>
          </cell>
          <cell r="AB42" t="str">
            <v>-</v>
          </cell>
          <cell r="AC42" t="str">
            <v>-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512989</v>
          </cell>
          <cell r="E43">
            <v>512989</v>
          </cell>
          <cell r="F43">
            <v>100</v>
          </cell>
          <cell r="G43" t="str">
            <v>-</v>
          </cell>
          <cell r="H43" t="str">
            <v>-</v>
          </cell>
          <cell r="I43">
            <v>6730</v>
          </cell>
          <cell r="J43">
            <v>20874</v>
          </cell>
          <cell r="K43">
            <v>20874</v>
          </cell>
          <cell r="L43">
            <v>100</v>
          </cell>
          <cell r="M43" t="str">
            <v>-</v>
          </cell>
          <cell r="N43" t="str">
            <v>-</v>
          </cell>
          <cell r="O43" t="str">
            <v>-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  <cell r="T43" t="str">
            <v>-</v>
          </cell>
          <cell r="U43" t="str">
            <v>-</v>
          </cell>
          <cell r="V43" t="str">
            <v>-</v>
          </cell>
          <cell r="W43" t="str">
            <v>-</v>
          </cell>
          <cell r="X43" t="str">
            <v>-</v>
          </cell>
          <cell r="Y43">
            <v>485385</v>
          </cell>
          <cell r="Z43">
            <v>485385</v>
          </cell>
          <cell r="AA43">
            <v>100</v>
          </cell>
          <cell r="AB43" t="str">
            <v>-</v>
          </cell>
          <cell r="AC43" t="str">
            <v>-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610890</v>
          </cell>
          <cell r="E44">
            <v>610890</v>
          </cell>
          <cell r="F44">
            <v>100</v>
          </cell>
          <cell r="G44" t="str">
            <v>-</v>
          </cell>
          <cell r="H44" t="str">
            <v>-</v>
          </cell>
          <cell r="I44">
            <v>37390</v>
          </cell>
          <cell r="J44">
            <v>31881</v>
          </cell>
          <cell r="K44">
            <v>31881</v>
          </cell>
          <cell r="L44">
            <v>100</v>
          </cell>
          <cell r="M44" t="str">
            <v>-</v>
          </cell>
          <cell r="N44" t="str">
            <v>-</v>
          </cell>
          <cell r="O44">
            <v>11604</v>
          </cell>
          <cell r="P44">
            <v>11604</v>
          </cell>
          <cell r="Q44">
            <v>100</v>
          </cell>
          <cell r="R44" t="str">
            <v>-</v>
          </cell>
          <cell r="S44" t="str">
            <v>-</v>
          </cell>
          <cell r="T44">
            <v>143300</v>
          </cell>
          <cell r="U44">
            <v>143300</v>
          </cell>
          <cell r="V44">
            <v>100</v>
          </cell>
          <cell r="W44" t="str">
            <v>-</v>
          </cell>
          <cell r="X44" t="str">
            <v>-</v>
          </cell>
          <cell r="Y44">
            <v>386715</v>
          </cell>
          <cell r="Z44">
            <v>386715</v>
          </cell>
          <cell r="AA44">
            <v>100</v>
          </cell>
          <cell r="AB44" t="str">
            <v>-</v>
          </cell>
          <cell r="AC44" t="str">
            <v>-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2854021</v>
          </cell>
          <cell r="E45">
            <v>2854021</v>
          </cell>
          <cell r="F45">
            <v>100</v>
          </cell>
          <cell r="G45" t="str">
            <v>-</v>
          </cell>
          <cell r="H45" t="str">
            <v>-</v>
          </cell>
          <cell r="I45">
            <v>96840</v>
          </cell>
          <cell r="J45">
            <v>107838</v>
          </cell>
          <cell r="K45">
            <v>107838</v>
          </cell>
          <cell r="L45">
            <v>100</v>
          </cell>
          <cell r="M45" t="str">
            <v>-</v>
          </cell>
          <cell r="N45" t="str">
            <v>-</v>
          </cell>
          <cell r="O45">
            <v>11604</v>
          </cell>
          <cell r="P45">
            <v>11604</v>
          </cell>
          <cell r="Q45">
            <v>100</v>
          </cell>
          <cell r="R45" t="str">
            <v>-</v>
          </cell>
          <cell r="S45" t="str">
            <v>-</v>
          </cell>
          <cell r="T45">
            <v>143300</v>
          </cell>
          <cell r="U45">
            <v>143300</v>
          </cell>
          <cell r="V45">
            <v>100</v>
          </cell>
          <cell r="W45" t="str">
            <v>-</v>
          </cell>
          <cell r="X45" t="str">
            <v>-</v>
          </cell>
          <cell r="Y45">
            <v>2494439</v>
          </cell>
          <cell r="Z45">
            <v>2494439</v>
          </cell>
          <cell r="AA45">
            <v>100</v>
          </cell>
          <cell r="AB45" t="str">
            <v>-</v>
          </cell>
          <cell r="AC45" t="str">
            <v>-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111091</v>
          </cell>
          <cell r="E46">
            <v>111091</v>
          </cell>
          <cell r="F46">
            <v>100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  <cell r="T46" t="str">
            <v>-</v>
          </cell>
          <cell r="U46" t="str">
            <v>-</v>
          </cell>
          <cell r="V46" t="str">
            <v>-</v>
          </cell>
          <cell r="W46" t="str">
            <v>-</v>
          </cell>
          <cell r="X46" t="str">
            <v>-</v>
          </cell>
          <cell r="Y46">
            <v>111091</v>
          </cell>
          <cell r="Z46">
            <v>111091</v>
          </cell>
          <cell r="AA46">
            <v>100</v>
          </cell>
          <cell r="AB46" t="str">
            <v>-</v>
          </cell>
          <cell r="AC46" t="str">
            <v>-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391159</v>
          </cell>
          <cell r="E47">
            <v>391159</v>
          </cell>
          <cell r="F47">
            <v>100</v>
          </cell>
          <cell r="G47" t="str">
            <v>-</v>
          </cell>
          <cell r="H47" t="str">
            <v>-</v>
          </cell>
          <cell r="I47">
            <v>26270</v>
          </cell>
          <cell r="J47">
            <v>14689</v>
          </cell>
          <cell r="K47">
            <v>14689</v>
          </cell>
          <cell r="L47">
            <v>100</v>
          </cell>
          <cell r="M47" t="str">
            <v>-</v>
          </cell>
          <cell r="N47" t="str">
            <v>-</v>
          </cell>
          <cell r="O47" t="str">
            <v>-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  <cell r="T47" t="str">
            <v>-</v>
          </cell>
          <cell r="U47" t="str">
            <v>-</v>
          </cell>
          <cell r="V47" t="str">
            <v>-</v>
          </cell>
          <cell r="W47" t="str">
            <v>-</v>
          </cell>
          <cell r="X47" t="str">
            <v>-</v>
          </cell>
          <cell r="Y47">
            <v>350200</v>
          </cell>
          <cell r="Z47">
            <v>350200</v>
          </cell>
          <cell r="AA47">
            <v>100</v>
          </cell>
          <cell r="AB47" t="str">
            <v>-</v>
          </cell>
          <cell r="AC47" t="str">
            <v>-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227846</v>
          </cell>
          <cell r="E48">
            <v>227846</v>
          </cell>
          <cell r="F48">
            <v>100</v>
          </cell>
          <cell r="G48" t="str">
            <v>-</v>
          </cell>
          <cell r="H48" t="str">
            <v>-</v>
          </cell>
          <cell r="I48">
            <v>2730</v>
          </cell>
          <cell r="J48">
            <v>4870</v>
          </cell>
          <cell r="K48">
            <v>4870</v>
          </cell>
          <cell r="L48">
            <v>100</v>
          </cell>
          <cell r="M48" t="str">
            <v>-</v>
          </cell>
          <cell r="N48" t="str">
            <v>-</v>
          </cell>
          <cell r="O48" t="str">
            <v>-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  <cell r="T48" t="str">
            <v>-</v>
          </cell>
          <cell r="U48" t="str">
            <v>-</v>
          </cell>
          <cell r="V48" t="str">
            <v>-</v>
          </cell>
          <cell r="W48" t="str">
            <v>-</v>
          </cell>
          <cell r="X48" t="str">
            <v>-</v>
          </cell>
          <cell r="Y48">
            <v>220246</v>
          </cell>
          <cell r="Z48">
            <v>220246</v>
          </cell>
          <cell r="AA48">
            <v>100</v>
          </cell>
          <cell r="AB48" t="str">
            <v>-</v>
          </cell>
          <cell r="AC48" t="str">
            <v>-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155429</v>
          </cell>
          <cell r="E49">
            <v>155429</v>
          </cell>
          <cell r="F49">
            <v>100</v>
          </cell>
          <cell r="G49" t="str">
            <v>-</v>
          </cell>
          <cell r="H49" t="str">
            <v>-</v>
          </cell>
          <cell r="I49" t="str">
            <v>-</v>
          </cell>
          <cell r="J49">
            <v>1760</v>
          </cell>
          <cell r="K49">
            <v>1760</v>
          </cell>
          <cell r="L49">
            <v>100</v>
          </cell>
          <cell r="M49" t="str">
            <v>-</v>
          </cell>
          <cell r="N49" t="str">
            <v>-</v>
          </cell>
          <cell r="O49" t="str">
            <v>-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  <cell r="T49" t="str">
            <v>-</v>
          </cell>
          <cell r="U49" t="str">
            <v>-</v>
          </cell>
          <cell r="V49" t="str">
            <v>-</v>
          </cell>
          <cell r="W49" t="str">
            <v>-</v>
          </cell>
          <cell r="X49" t="str">
            <v>-</v>
          </cell>
          <cell r="Y49">
            <v>153669</v>
          </cell>
          <cell r="Z49">
            <v>153669</v>
          </cell>
          <cell r="AA49">
            <v>100</v>
          </cell>
          <cell r="AB49" t="str">
            <v>-</v>
          </cell>
          <cell r="AC49" t="str">
            <v>-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456458</v>
          </cell>
          <cell r="E50">
            <v>456458</v>
          </cell>
          <cell r="F50">
            <v>100</v>
          </cell>
          <cell r="G50" t="str">
            <v>-</v>
          </cell>
          <cell r="H50" t="str">
            <v>-</v>
          </cell>
          <cell r="I50">
            <v>18970</v>
          </cell>
          <cell r="J50">
            <v>20764</v>
          </cell>
          <cell r="K50">
            <v>20764</v>
          </cell>
          <cell r="L50">
            <v>100</v>
          </cell>
          <cell r="M50" t="str">
            <v>-</v>
          </cell>
          <cell r="N50" t="str">
            <v>-</v>
          </cell>
          <cell r="O50" t="str">
            <v>-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  <cell r="T50" t="str">
            <v>-</v>
          </cell>
          <cell r="U50" t="str">
            <v>-</v>
          </cell>
          <cell r="V50" t="str">
            <v>-</v>
          </cell>
          <cell r="W50" t="str">
            <v>-</v>
          </cell>
          <cell r="X50" t="str">
            <v>-</v>
          </cell>
          <cell r="Y50">
            <v>416724</v>
          </cell>
          <cell r="Z50">
            <v>416724</v>
          </cell>
          <cell r="AA50">
            <v>100</v>
          </cell>
          <cell r="AB50" t="str">
            <v>-</v>
          </cell>
          <cell r="AC50" t="str">
            <v>-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371646</v>
          </cell>
          <cell r="E51">
            <v>371646</v>
          </cell>
          <cell r="F51">
            <v>100</v>
          </cell>
          <cell r="G51" t="str">
            <v>-</v>
          </cell>
          <cell r="H51" t="str">
            <v>-</v>
          </cell>
          <cell r="I51">
            <v>4750</v>
          </cell>
          <cell r="J51">
            <v>13000</v>
          </cell>
          <cell r="K51">
            <v>13000</v>
          </cell>
          <cell r="L51">
            <v>100</v>
          </cell>
          <cell r="M51" t="str">
            <v>-</v>
          </cell>
          <cell r="N51" t="str">
            <v>-</v>
          </cell>
          <cell r="O51" t="str">
            <v>-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  <cell r="T51" t="str">
            <v>-</v>
          </cell>
          <cell r="U51" t="str">
            <v>-</v>
          </cell>
          <cell r="V51" t="str">
            <v>-</v>
          </cell>
          <cell r="W51" t="str">
            <v>-</v>
          </cell>
          <cell r="X51" t="str">
            <v>-</v>
          </cell>
          <cell r="Y51">
            <v>353896</v>
          </cell>
          <cell r="Z51">
            <v>353896</v>
          </cell>
          <cell r="AA51">
            <v>100</v>
          </cell>
          <cell r="AB51" t="str">
            <v>-</v>
          </cell>
          <cell r="AC51" t="str">
            <v>-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513672</v>
          </cell>
          <cell r="E52">
            <v>513672</v>
          </cell>
          <cell r="F52">
            <v>100</v>
          </cell>
          <cell r="G52" t="str">
            <v>-</v>
          </cell>
          <cell r="H52" t="str">
            <v>-</v>
          </cell>
          <cell r="I52">
            <v>6730</v>
          </cell>
          <cell r="J52">
            <v>20874</v>
          </cell>
          <cell r="K52">
            <v>20874</v>
          </cell>
          <cell r="L52">
            <v>100</v>
          </cell>
          <cell r="M52" t="str">
            <v>-</v>
          </cell>
          <cell r="N52" t="str">
            <v>-</v>
          </cell>
          <cell r="O52" t="str">
            <v>-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  <cell r="T52" t="str">
            <v>-</v>
          </cell>
          <cell r="U52" t="str">
            <v>-</v>
          </cell>
          <cell r="V52" t="str">
            <v>-</v>
          </cell>
          <cell r="W52" t="str">
            <v>-</v>
          </cell>
          <cell r="X52" t="str">
            <v>-</v>
          </cell>
          <cell r="Y52">
            <v>486068</v>
          </cell>
          <cell r="Z52">
            <v>486068</v>
          </cell>
          <cell r="AA52">
            <v>100</v>
          </cell>
          <cell r="AB52" t="str">
            <v>-</v>
          </cell>
          <cell r="AC52" t="str">
            <v>-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626720</v>
          </cell>
          <cell r="E53">
            <v>626720</v>
          </cell>
          <cell r="F53">
            <v>100</v>
          </cell>
          <cell r="G53" t="str">
            <v>-</v>
          </cell>
          <cell r="H53" t="str">
            <v>-</v>
          </cell>
          <cell r="I53">
            <v>37390</v>
          </cell>
          <cell r="J53">
            <v>31881</v>
          </cell>
          <cell r="K53">
            <v>31881</v>
          </cell>
          <cell r="L53">
            <v>100</v>
          </cell>
          <cell r="M53" t="str">
            <v>-</v>
          </cell>
          <cell r="N53" t="str">
            <v>-</v>
          </cell>
          <cell r="O53">
            <v>11604</v>
          </cell>
          <cell r="P53">
            <v>11604</v>
          </cell>
          <cell r="Q53">
            <v>100</v>
          </cell>
          <cell r="R53" t="str">
            <v>-</v>
          </cell>
          <cell r="S53" t="str">
            <v>-</v>
          </cell>
          <cell r="T53">
            <v>143300</v>
          </cell>
          <cell r="U53">
            <v>143300</v>
          </cell>
          <cell r="V53">
            <v>100</v>
          </cell>
          <cell r="W53" t="str">
            <v>-</v>
          </cell>
          <cell r="X53" t="str">
            <v>-</v>
          </cell>
          <cell r="Y53">
            <v>402545</v>
          </cell>
          <cell r="Z53">
            <v>402545</v>
          </cell>
          <cell r="AA53">
            <v>100</v>
          </cell>
          <cell r="AB53" t="str">
            <v>-</v>
          </cell>
          <cell r="AC53" t="str">
            <v>-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2938609</v>
          </cell>
          <cell r="E54">
            <v>2938609</v>
          </cell>
          <cell r="F54">
            <v>100</v>
          </cell>
          <cell r="G54" t="str">
            <v>-</v>
          </cell>
          <cell r="H54" t="str">
            <v>-</v>
          </cell>
          <cell r="I54">
            <v>96840</v>
          </cell>
          <cell r="J54">
            <v>107838</v>
          </cell>
          <cell r="K54">
            <v>107838</v>
          </cell>
          <cell r="L54">
            <v>100</v>
          </cell>
          <cell r="M54" t="str">
            <v>-</v>
          </cell>
          <cell r="N54" t="str">
            <v>-</v>
          </cell>
          <cell r="O54">
            <v>11604</v>
          </cell>
          <cell r="P54">
            <v>11604</v>
          </cell>
          <cell r="Q54">
            <v>100</v>
          </cell>
          <cell r="R54" t="str">
            <v>-</v>
          </cell>
          <cell r="S54" t="str">
            <v>-</v>
          </cell>
          <cell r="T54">
            <v>143300</v>
          </cell>
          <cell r="U54">
            <v>143300</v>
          </cell>
          <cell r="V54">
            <v>100</v>
          </cell>
          <cell r="W54" t="str">
            <v>-</v>
          </cell>
          <cell r="X54" t="str">
            <v>-</v>
          </cell>
          <cell r="Y54">
            <v>2579027</v>
          </cell>
          <cell r="Z54">
            <v>2579027</v>
          </cell>
          <cell r="AA54">
            <v>100</v>
          </cell>
          <cell r="AB54" t="str">
            <v>-</v>
          </cell>
          <cell r="AC54" t="str">
            <v>-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109125</v>
          </cell>
          <cell r="E55">
            <v>109125</v>
          </cell>
          <cell r="F55">
            <v>100</v>
          </cell>
          <cell r="G55" t="str">
            <v>-</v>
          </cell>
          <cell r="H55" t="str">
            <v>-</v>
          </cell>
          <cell r="I55" t="str">
            <v>-</v>
          </cell>
          <cell r="J55" t="str">
            <v>-</v>
          </cell>
          <cell r="K55" t="str">
            <v>-</v>
          </cell>
          <cell r="L55" t="str">
            <v>-</v>
          </cell>
          <cell r="M55" t="str">
            <v>-</v>
          </cell>
          <cell r="N55" t="str">
            <v>-</v>
          </cell>
          <cell r="O55" t="str">
            <v>-</v>
          </cell>
          <cell r="P55" t="str">
            <v>-</v>
          </cell>
          <cell r="Q55" t="str">
            <v>-</v>
          </cell>
          <cell r="R55" t="str">
            <v>-</v>
          </cell>
          <cell r="S55" t="str">
            <v>-</v>
          </cell>
          <cell r="T55" t="str">
            <v>-</v>
          </cell>
          <cell r="U55" t="str">
            <v>-</v>
          </cell>
          <cell r="V55" t="str">
            <v>-</v>
          </cell>
          <cell r="W55" t="str">
            <v>-</v>
          </cell>
          <cell r="X55" t="str">
            <v>-</v>
          </cell>
          <cell r="Y55">
            <v>109125</v>
          </cell>
          <cell r="Z55">
            <v>109125</v>
          </cell>
          <cell r="AA55">
            <v>100</v>
          </cell>
          <cell r="AB55" t="str">
            <v>-</v>
          </cell>
          <cell r="AC55" t="str">
            <v>-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370816</v>
          </cell>
          <cell r="E56">
            <v>370816</v>
          </cell>
          <cell r="F56">
            <v>100</v>
          </cell>
          <cell r="G56" t="str">
            <v>-</v>
          </cell>
          <cell r="H56" t="str">
            <v>-</v>
          </cell>
          <cell r="I56">
            <v>26270</v>
          </cell>
          <cell r="J56">
            <v>14689</v>
          </cell>
          <cell r="K56">
            <v>14689</v>
          </cell>
          <cell r="L56">
            <v>100</v>
          </cell>
          <cell r="M56" t="str">
            <v>-</v>
          </cell>
          <cell r="N56" t="str">
            <v>-</v>
          </cell>
          <cell r="O56" t="str">
            <v>-</v>
          </cell>
          <cell r="P56" t="str">
            <v>-</v>
          </cell>
          <cell r="Q56" t="str">
            <v>-</v>
          </cell>
          <cell r="R56" t="str">
            <v>-</v>
          </cell>
          <cell r="S56" t="str">
            <v>-</v>
          </cell>
          <cell r="T56" t="str">
            <v>-</v>
          </cell>
          <cell r="U56" t="str">
            <v>-</v>
          </cell>
          <cell r="V56" t="str">
            <v>-</v>
          </cell>
          <cell r="W56" t="str">
            <v>-</v>
          </cell>
          <cell r="X56" t="str">
            <v>-</v>
          </cell>
          <cell r="Y56">
            <v>329857</v>
          </cell>
          <cell r="Z56">
            <v>329857</v>
          </cell>
          <cell r="AA56">
            <v>100</v>
          </cell>
          <cell r="AB56" t="str">
            <v>-</v>
          </cell>
          <cell r="AC56" t="str">
            <v>-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222652</v>
          </cell>
          <cell r="E57">
            <v>222652</v>
          </cell>
          <cell r="F57">
            <v>100</v>
          </cell>
          <cell r="G57" t="str">
            <v>-</v>
          </cell>
          <cell r="H57" t="str">
            <v>-</v>
          </cell>
          <cell r="I57">
            <v>2730</v>
          </cell>
          <cell r="J57">
            <v>4870</v>
          </cell>
          <cell r="K57">
            <v>4870</v>
          </cell>
          <cell r="L57">
            <v>100</v>
          </cell>
          <cell r="M57" t="str">
            <v>-</v>
          </cell>
          <cell r="N57" t="str">
            <v>-</v>
          </cell>
          <cell r="O57" t="str">
            <v>-</v>
          </cell>
          <cell r="P57" t="str">
            <v>-</v>
          </cell>
          <cell r="Q57" t="str">
            <v>-</v>
          </cell>
          <cell r="R57" t="str">
            <v>-</v>
          </cell>
          <cell r="S57" t="str">
            <v>-</v>
          </cell>
          <cell r="T57" t="str">
            <v>-</v>
          </cell>
          <cell r="U57" t="str">
            <v>-</v>
          </cell>
          <cell r="V57" t="str">
            <v>-</v>
          </cell>
          <cell r="W57" t="str">
            <v>-</v>
          </cell>
          <cell r="X57" t="str">
            <v>-</v>
          </cell>
          <cell r="Y57">
            <v>215052</v>
          </cell>
          <cell r="Z57">
            <v>215052</v>
          </cell>
          <cell r="AA57">
            <v>100</v>
          </cell>
          <cell r="AB57" t="str">
            <v>-</v>
          </cell>
          <cell r="AC57" t="str">
            <v>-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154979</v>
          </cell>
          <cell r="E58">
            <v>154979</v>
          </cell>
          <cell r="F58">
            <v>100</v>
          </cell>
          <cell r="G58" t="str">
            <v>-</v>
          </cell>
          <cell r="H58" t="str">
            <v>-</v>
          </cell>
          <cell r="I58" t="str">
            <v>-</v>
          </cell>
          <cell r="J58">
            <v>1760</v>
          </cell>
          <cell r="K58">
            <v>1760</v>
          </cell>
          <cell r="L58">
            <v>100</v>
          </cell>
          <cell r="M58" t="str">
            <v>-</v>
          </cell>
          <cell r="N58" t="str">
            <v>-</v>
          </cell>
          <cell r="O58" t="str">
            <v>-</v>
          </cell>
          <cell r="P58" t="str">
            <v>-</v>
          </cell>
          <cell r="Q58" t="str">
            <v>-</v>
          </cell>
          <cell r="R58" t="str">
            <v>-</v>
          </cell>
          <cell r="S58" t="str">
            <v>-</v>
          </cell>
          <cell r="T58" t="str">
            <v>-</v>
          </cell>
          <cell r="U58" t="str">
            <v>-</v>
          </cell>
          <cell r="V58" t="str">
            <v>-</v>
          </cell>
          <cell r="W58" t="str">
            <v>-</v>
          </cell>
          <cell r="X58" t="str">
            <v>-</v>
          </cell>
          <cell r="Y58">
            <v>153219</v>
          </cell>
          <cell r="Z58">
            <v>153219</v>
          </cell>
          <cell r="AA58">
            <v>100</v>
          </cell>
          <cell r="AB58" t="str">
            <v>-</v>
          </cell>
          <cell r="AC58" t="str">
            <v>-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437954</v>
          </cell>
          <cell r="E59">
            <v>437954</v>
          </cell>
          <cell r="F59">
            <v>100</v>
          </cell>
          <cell r="G59" t="str">
            <v>-</v>
          </cell>
          <cell r="H59" t="str">
            <v>-</v>
          </cell>
          <cell r="I59">
            <v>18970</v>
          </cell>
          <cell r="J59">
            <v>20764</v>
          </cell>
          <cell r="K59">
            <v>20764</v>
          </cell>
          <cell r="L59">
            <v>100</v>
          </cell>
          <cell r="M59" t="str">
            <v>-</v>
          </cell>
          <cell r="N59" t="str">
            <v>-</v>
          </cell>
          <cell r="O59" t="str">
            <v>-</v>
          </cell>
          <cell r="P59" t="str">
            <v>-</v>
          </cell>
          <cell r="Q59" t="str">
            <v>-</v>
          </cell>
          <cell r="R59" t="str">
            <v>-</v>
          </cell>
          <cell r="S59" t="str">
            <v>-</v>
          </cell>
          <cell r="T59" t="str">
            <v>-</v>
          </cell>
          <cell r="U59" t="str">
            <v>-</v>
          </cell>
          <cell r="V59" t="str">
            <v>-</v>
          </cell>
          <cell r="W59" t="str">
            <v>-</v>
          </cell>
          <cell r="X59" t="str">
            <v>-</v>
          </cell>
          <cell r="Y59">
            <v>398220</v>
          </cell>
          <cell r="Z59">
            <v>398220</v>
          </cell>
          <cell r="AA59">
            <v>100</v>
          </cell>
          <cell r="AB59" t="str">
            <v>-</v>
          </cell>
          <cell r="AC59" t="str">
            <v>-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293900</v>
          </cell>
          <cell r="E60">
            <v>293900</v>
          </cell>
          <cell r="F60">
            <v>100</v>
          </cell>
          <cell r="G60" t="str">
            <v>-</v>
          </cell>
          <cell r="H60" t="str">
            <v>-</v>
          </cell>
          <cell r="I60">
            <v>4750</v>
          </cell>
          <cell r="J60">
            <v>13000</v>
          </cell>
          <cell r="K60">
            <v>13000</v>
          </cell>
          <cell r="L60">
            <v>100</v>
          </cell>
          <cell r="M60" t="str">
            <v>-</v>
          </cell>
          <cell r="N60" t="str">
            <v>-</v>
          </cell>
          <cell r="O60" t="str">
            <v>-</v>
          </cell>
          <cell r="P60" t="str">
            <v>-</v>
          </cell>
          <cell r="Q60" t="str">
            <v>-</v>
          </cell>
          <cell r="R60" t="str">
            <v>-</v>
          </cell>
          <cell r="S60" t="str">
            <v>-</v>
          </cell>
          <cell r="T60" t="str">
            <v>-</v>
          </cell>
          <cell r="U60" t="str">
            <v>-</v>
          </cell>
          <cell r="V60" t="str">
            <v>-</v>
          </cell>
          <cell r="W60" t="str">
            <v>-</v>
          </cell>
          <cell r="X60" t="str">
            <v>-</v>
          </cell>
          <cell r="Y60">
            <v>276150</v>
          </cell>
          <cell r="Z60">
            <v>276150</v>
          </cell>
          <cell r="AA60">
            <v>100</v>
          </cell>
          <cell r="AB60" t="str">
            <v>-</v>
          </cell>
          <cell r="AC60" t="str">
            <v>-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511074</v>
          </cell>
          <cell r="E61">
            <v>511074</v>
          </cell>
          <cell r="F61">
            <v>100</v>
          </cell>
          <cell r="G61" t="str">
            <v>-</v>
          </cell>
          <cell r="H61" t="str">
            <v>-</v>
          </cell>
          <cell r="I61">
            <v>6730</v>
          </cell>
          <cell r="J61">
            <v>20874</v>
          </cell>
          <cell r="K61">
            <v>20874</v>
          </cell>
          <cell r="L61">
            <v>100</v>
          </cell>
          <cell r="M61" t="str">
            <v>-</v>
          </cell>
          <cell r="N61" t="str">
            <v>-</v>
          </cell>
          <cell r="O61" t="str">
            <v>-</v>
          </cell>
          <cell r="P61" t="str">
            <v>-</v>
          </cell>
          <cell r="Q61" t="str">
            <v>-</v>
          </cell>
          <cell r="R61" t="str">
            <v>-</v>
          </cell>
          <cell r="S61" t="str">
            <v>-</v>
          </cell>
          <cell r="T61" t="str">
            <v>-</v>
          </cell>
          <cell r="U61" t="str">
            <v>-</v>
          </cell>
          <cell r="V61" t="str">
            <v>-</v>
          </cell>
          <cell r="W61" t="str">
            <v>-</v>
          </cell>
          <cell r="X61" t="str">
            <v>-</v>
          </cell>
          <cell r="Y61">
            <v>483470</v>
          </cell>
          <cell r="Z61">
            <v>483470</v>
          </cell>
          <cell r="AA61">
            <v>100</v>
          </cell>
          <cell r="AB61" t="str">
            <v>-</v>
          </cell>
          <cell r="AC61" t="str">
            <v>-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838109</v>
          </cell>
          <cell r="E62">
            <v>838109</v>
          </cell>
          <cell r="F62">
            <v>100</v>
          </cell>
          <cell r="G62" t="str">
            <v>-</v>
          </cell>
          <cell r="H62" t="str">
            <v>-</v>
          </cell>
          <cell r="I62">
            <v>37390</v>
          </cell>
          <cell r="J62">
            <v>31881</v>
          </cell>
          <cell r="K62">
            <v>31881</v>
          </cell>
          <cell r="L62">
            <v>100</v>
          </cell>
          <cell r="M62" t="str">
            <v>-</v>
          </cell>
          <cell r="N62" t="str">
            <v>-</v>
          </cell>
          <cell r="O62">
            <v>11604</v>
          </cell>
          <cell r="P62">
            <v>11604</v>
          </cell>
          <cell r="Q62">
            <v>100</v>
          </cell>
          <cell r="R62" t="str">
            <v>-</v>
          </cell>
          <cell r="S62" t="str">
            <v>-</v>
          </cell>
          <cell r="T62">
            <v>143300</v>
          </cell>
          <cell r="U62">
            <v>143300</v>
          </cell>
          <cell r="V62">
            <v>100</v>
          </cell>
          <cell r="W62" t="str">
            <v>-</v>
          </cell>
          <cell r="X62" t="str">
            <v>-</v>
          </cell>
          <cell r="Y62">
            <v>613934</v>
          </cell>
          <cell r="Z62">
            <v>613934</v>
          </cell>
          <cell r="AA62">
            <v>100</v>
          </cell>
          <cell r="AB62" t="str">
            <v>-</v>
          </cell>
          <cell r="AC62" t="str">
            <v>-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</row>
      </sheetData>
      <sheetData sheetId="37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1106002</v>
          </cell>
          <cell r="E9">
            <v>2728</v>
          </cell>
          <cell r="F9">
            <v>1054536</v>
          </cell>
          <cell r="G9">
            <v>48738</v>
          </cell>
          <cell r="H9">
            <v>902932</v>
          </cell>
          <cell r="I9">
            <v>801</v>
          </cell>
          <cell r="J9">
            <v>878297</v>
          </cell>
          <cell r="K9">
            <v>23834</v>
          </cell>
          <cell r="L9">
            <v>37483</v>
          </cell>
          <cell r="M9">
            <v>719</v>
          </cell>
          <cell r="N9">
            <v>32369</v>
          </cell>
          <cell r="O9">
            <v>4395</v>
          </cell>
          <cell r="P9">
            <v>163241</v>
          </cell>
          <cell r="Q9">
            <v>1110</v>
          </cell>
          <cell r="R9">
            <v>143358</v>
          </cell>
          <cell r="S9">
            <v>18773</v>
          </cell>
          <cell r="T9">
            <v>2346</v>
          </cell>
          <cell r="U9">
            <v>98</v>
          </cell>
          <cell r="V9">
            <v>512</v>
          </cell>
          <cell r="W9">
            <v>1736</v>
          </cell>
          <cell r="X9">
            <v>130397</v>
          </cell>
          <cell r="Y9">
            <v>1124</v>
          </cell>
          <cell r="Z9">
            <v>129273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64646</v>
          </cell>
          <cell r="E10">
            <v>370</v>
          </cell>
          <cell r="F10">
            <v>62281</v>
          </cell>
          <cell r="G10">
            <v>1995</v>
          </cell>
          <cell r="H10">
            <v>57502</v>
          </cell>
          <cell r="I10">
            <v>76</v>
          </cell>
          <cell r="J10">
            <v>56473</v>
          </cell>
          <cell r="K10">
            <v>953</v>
          </cell>
          <cell r="L10">
            <v>2076</v>
          </cell>
          <cell r="M10">
            <v>170</v>
          </cell>
          <cell r="N10">
            <v>1470</v>
          </cell>
          <cell r="O10">
            <v>436</v>
          </cell>
          <cell r="P10">
            <v>5030</v>
          </cell>
          <cell r="Q10">
            <v>111</v>
          </cell>
          <cell r="R10">
            <v>4331</v>
          </cell>
          <cell r="S10">
            <v>588</v>
          </cell>
          <cell r="T10">
            <v>38</v>
          </cell>
          <cell r="U10">
            <v>13</v>
          </cell>
          <cell r="V10">
            <v>7</v>
          </cell>
          <cell r="W10">
            <v>18</v>
          </cell>
          <cell r="X10">
            <v>8438</v>
          </cell>
          <cell r="Y10">
            <v>96</v>
          </cell>
          <cell r="Z10">
            <v>8342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151512</v>
          </cell>
          <cell r="E11">
            <v>294</v>
          </cell>
          <cell r="F11">
            <v>140030</v>
          </cell>
          <cell r="G11">
            <v>11188</v>
          </cell>
          <cell r="H11">
            <v>121034</v>
          </cell>
          <cell r="I11">
            <v>100</v>
          </cell>
          <cell r="J11">
            <v>114710</v>
          </cell>
          <cell r="K11">
            <v>6224</v>
          </cell>
          <cell r="L11">
            <v>5583</v>
          </cell>
          <cell r="M11">
            <v>72</v>
          </cell>
          <cell r="N11">
            <v>4731</v>
          </cell>
          <cell r="O11">
            <v>780</v>
          </cell>
          <cell r="P11">
            <v>24456</v>
          </cell>
          <cell r="Q11">
            <v>114</v>
          </cell>
          <cell r="R11">
            <v>20506</v>
          </cell>
          <cell r="S11">
            <v>3836</v>
          </cell>
          <cell r="T11">
            <v>439</v>
          </cell>
          <cell r="U11">
            <v>8</v>
          </cell>
          <cell r="V11">
            <v>83</v>
          </cell>
          <cell r="W11">
            <v>348</v>
          </cell>
          <cell r="X11">
            <v>18842</v>
          </cell>
          <cell r="Y11">
            <v>165</v>
          </cell>
          <cell r="Z11">
            <v>18677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81008</v>
          </cell>
          <cell r="E12">
            <v>191</v>
          </cell>
          <cell r="F12">
            <v>76442</v>
          </cell>
          <cell r="G12">
            <v>4375</v>
          </cell>
          <cell r="H12">
            <v>62855</v>
          </cell>
          <cell r="I12">
            <v>52</v>
          </cell>
          <cell r="J12">
            <v>60413</v>
          </cell>
          <cell r="K12">
            <v>2390</v>
          </cell>
          <cell r="L12">
            <v>3030</v>
          </cell>
          <cell r="M12">
            <v>41</v>
          </cell>
          <cell r="N12">
            <v>2706</v>
          </cell>
          <cell r="O12">
            <v>283</v>
          </cell>
          <cell r="P12">
            <v>14902</v>
          </cell>
          <cell r="Q12">
            <v>90</v>
          </cell>
          <cell r="R12">
            <v>13271</v>
          </cell>
          <cell r="S12">
            <v>1541</v>
          </cell>
          <cell r="T12">
            <v>221</v>
          </cell>
          <cell r="U12">
            <v>8</v>
          </cell>
          <cell r="V12">
            <v>52</v>
          </cell>
          <cell r="W12">
            <v>161</v>
          </cell>
          <cell r="X12">
            <v>26485</v>
          </cell>
          <cell r="Y12">
            <v>97</v>
          </cell>
          <cell r="Z12">
            <v>26388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58789</v>
          </cell>
          <cell r="E13">
            <v>180</v>
          </cell>
          <cell r="F13">
            <v>56523</v>
          </cell>
          <cell r="G13">
            <v>2086</v>
          </cell>
          <cell r="H13">
            <v>47983</v>
          </cell>
          <cell r="I13">
            <v>65</v>
          </cell>
          <cell r="J13">
            <v>46524</v>
          </cell>
          <cell r="K13">
            <v>1394</v>
          </cell>
          <cell r="L13">
            <v>2335</v>
          </cell>
          <cell r="M13">
            <v>33</v>
          </cell>
          <cell r="N13">
            <v>2181</v>
          </cell>
          <cell r="O13">
            <v>121</v>
          </cell>
          <cell r="P13">
            <v>8350</v>
          </cell>
          <cell r="Q13">
            <v>78</v>
          </cell>
          <cell r="R13">
            <v>7770</v>
          </cell>
          <cell r="S13">
            <v>502</v>
          </cell>
          <cell r="T13">
            <v>121</v>
          </cell>
          <cell r="U13">
            <v>4</v>
          </cell>
          <cell r="V13">
            <v>48</v>
          </cell>
          <cell r="W13">
            <v>69</v>
          </cell>
          <cell r="X13">
            <v>10177</v>
          </cell>
          <cell r="Y13">
            <v>42</v>
          </cell>
          <cell r="Z13">
            <v>10135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190095</v>
          </cell>
          <cell r="E14">
            <v>423</v>
          </cell>
          <cell r="F14">
            <v>181335</v>
          </cell>
          <cell r="G14">
            <v>8337</v>
          </cell>
          <cell r="H14">
            <v>149693</v>
          </cell>
          <cell r="I14">
            <v>112</v>
          </cell>
          <cell r="J14">
            <v>146142</v>
          </cell>
          <cell r="K14">
            <v>3439</v>
          </cell>
          <cell r="L14">
            <v>6475</v>
          </cell>
          <cell r="M14">
            <v>95</v>
          </cell>
          <cell r="N14">
            <v>5648</v>
          </cell>
          <cell r="O14">
            <v>732</v>
          </cell>
          <cell r="P14">
            <v>33431</v>
          </cell>
          <cell r="Q14">
            <v>200</v>
          </cell>
          <cell r="R14">
            <v>29450</v>
          </cell>
          <cell r="S14">
            <v>3781</v>
          </cell>
          <cell r="T14">
            <v>496</v>
          </cell>
          <cell r="U14">
            <v>16</v>
          </cell>
          <cell r="V14">
            <v>95</v>
          </cell>
          <cell r="W14">
            <v>385</v>
          </cell>
          <cell r="X14">
            <v>22062</v>
          </cell>
          <cell r="Y14">
            <v>228</v>
          </cell>
          <cell r="Z14">
            <v>21834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208412</v>
          </cell>
          <cell r="E15">
            <v>481</v>
          </cell>
          <cell r="F15">
            <v>202719</v>
          </cell>
          <cell r="G15">
            <v>5212</v>
          </cell>
          <cell r="H15">
            <v>182706</v>
          </cell>
          <cell r="I15">
            <v>145</v>
          </cell>
          <cell r="J15">
            <v>179489</v>
          </cell>
          <cell r="K15">
            <v>3072</v>
          </cell>
          <cell r="L15">
            <v>6148</v>
          </cell>
          <cell r="M15">
            <v>138</v>
          </cell>
          <cell r="N15">
            <v>5053</v>
          </cell>
          <cell r="O15">
            <v>957</v>
          </cell>
          <cell r="P15">
            <v>19398</v>
          </cell>
          <cell r="Q15">
            <v>185</v>
          </cell>
          <cell r="R15">
            <v>18122</v>
          </cell>
          <cell r="S15">
            <v>1091</v>
          </cell>
          <cell r="T15">
            <v>160</v>
          </cell>
          <cell r="U15">
            <v>13</v>
          </cell>
          <cell r="V15">
            <v>55</v>
          </cell>
          <cell r="W15">
            <v>92</v>
          </cell>
          <cell r="X15">
            <v>11987</v>
          </cell>
          <cell r="Y15">
            <v>204</v>
          </cell>
          <cell r="Z15">
            <v>11783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259094</v>
          </cell>
          <cell r="E16">
            <v>409</v>
          </cell>
          <cell r="F16">
            <v>246499</v>
          </cell>
          <cell r="G16">
            <v>12186</v>
          </cell>
          <cell r="H16">
            <v>210672</v>
          </cell>
          <cell r="I16">
            <v>168</v>
          </cell>
          <cell r="J16">
            <v>205087</v>
          </cell>
          <cell r="K16">
            <v>5417</v>
          </cell>
          <cell r="L16">
            <v>8280</v>
          </cell>
          <cell r="M16">
            <v>81</v>
          </cell>
          <cell r="N16">
            <v>7440</v>
          </cell>
          <cell r="O16">
            <v>759</v>
          </cell>
          <cell r="P16">
            <v>39537</v>
          </cell>
          <cell r="Q16">
            <v>154</v>
          </cell>
          <cell r="R16">
            <v>33866</v>
          </cell>
          <cell r="S16">
            <v>5517</v>
          </cell>
          <cell r="T16">
            <v>605</v>
          </cell>
          <cell r="U16">
            <v>6</v>
          </cell>
          <cell r="V16">
            <v>106</v>
          </cell>
          <cell r="W16">
            <v>493</v>
          </cell>
          <cell r="X16">
            <v>22142</v>
          </cell>
          <cell r="Y16">
            <v>193</v>
          </cell>
          <cell r="Z16">
            <v>21949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92446</v>
          </cell>
          <cell r="E17">
            <v>380</v>
          </cell>
          <cell r="F17">
            <v>88707</v>
          </cell>
          <cell r="G17">
            <v>3359</v>
          </cell>
          <cell r="H17">
            <v>70487</v>
          </cell>
          <cell r="I17">
            <v>83</v>
          </cell>
          <cell r="J17">
            <v>69459</v>
          </cell>
          <cell r="K17">
            <v>945</v>
          </cell>
          <cell r="L17">
            <v>3556</v>
          </cell>
          <cell r="M17">
            <v>89</v>
          </cell>
          <cell r="N17">
            <v>3140</v>
          </cell>
          <cell r="O17">
            <v>327</v>
          </cell>
          <cell r="P17">
            <v>18137</v>
          </cell>
          <cell r="Q17">
            <v>178</v>
          </cell>
          <cell r="R17">
            <v>16042</v>
          </cell>
          <cell r="S17">
            <v>1917</v>
          </cell>
          <cell r="T17">
            <v>266</v>
          </cell>
          <cell r="U17">
            <v>30</v>
          </cell>
          <cell r="V17">
            <v>66</v>
          </cell>
          <cell r="W17">
            <v>170</v>
          </cell>
          <cell r="X17">
            <v>10264</v>
          </cell>
          <cell r="Y17">
            <v>99</v>
          </cell>
          <cell r="Z17">
            <v>10165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1130811</v>
          </cell>
          <cell r="E18">
            <v>2885</v>
          </cell>
          <cell r="F18">
            <v>1078747</v>
          </cell>
          <cell r="G18">
            <v>49179</v>
          </cell>
          <cell r="H18">
            <v>929198</v>
          </cell>
          <cell r="I18">
            <v>828</v>
          </cell>
          <cell r="J18">
            <v>904263</v>
          </cell>
          <cell r="K18">
            <v>24107</v>
          </cell>
          <cell r="L18">
            <v>35742</v>
          </cell>
          <cell r="M18">
            <v>769</v>
          </cell>
          <cell r="N18">
            <v>30591</v>
          </cell>
          <cell r="O18">
            <v>4382</v>
          </cell>
          <cell r="P18">
            <v>163361</v>
          </cell>
          <cell r="Q18">
            <v>1176</v>
          </cell>
          <cell r="R18">
            <v>143306</v>
          </cell>
          <cell r="S18">
            <v>18879</v>
          </cell>
          <cell r="T18">
            <v>2510</v>
          </cell>
          <cell r="U18">
            <v>112</v>
          </cell>
          <cell r="V18">
            <v>587</v>
          </cell>
          <cell r="W18">
            <v>1811</v>
          </cell>
          <cell r="X18">
            <v>129820</v>
          </cell>
          <cell r="Y18">
            <v>1187</v>
          </cell>
          <cell r="Z18">
            <v>128633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58764</v>
          </cell>
          <cell r="E19">
            <v>270</v>
          </cell>
          <cell r="F19">
            <v>56692</v>
          </cell>
          <cell r="G19">
            <v>1802</v>
          </cell>
          <cell r="H19">
            <v>52058</v>
          </cell>
          <cell r="I19">
            <v>76</v>
          </cell>
          <cell r="J19">
            <v>51184</v>
          </cell>
          <cell r="K19">
            <v>798</v>
          </cell>
          <cell r="L19">
            <v>1786</v>
          </cell>
          <cell r="M19">
            <v>64</v>
          </cell>
          <cell r="N19">
            <v>1331</v>
          </cell>
          <cell r="O19">
            <v>391</v>
          </cell>
          <cell r="P19">
            <v>4875</v>
          </cell>
          <cell r="Q19">
            <v>117</v>
          </cell>
          <cell r="R19">
            <v>4164</v>
          </cell>
          <cell r="S19">
            <v>594</v>
          </cell>
          <cell r="T19">
            <v>45</v>
          </cell>
          <cell r="U19">
            <v>13</v>
          </cell>
          <cell r="V19">
            <v>13</v>
          </cell>
          <cell r="W19">
            <v>19</v>
          </cell>
          <cell r="X19">
            <v>8219</v>
          </cell>
          <cell r="Y19">
            <v>97</v>
          </cell>
          <cell r="Z19">
            <v>8122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155850</v>
          </cell>
          <cell r="E20">
            <v>300</v>
          </cell>
          <cell r="F20">
            <v>144864</v>
          </cell>
          <cell r="G20">
            <v>10686</v>
          </cell>
          <cell r="H20">
            <v>125670</v>
          </cell>
          <cell r="I20">
            <v>96</v>
          </cell>
          <cell r="J20">
            <v>119834</v>
          </cell>
          <cell r="K20">
            <v>5740</v>
          </cell>
          <cell r="L20">
            <v>5333</v>
          </cell>
          <cell r="M20">
            <v>70</v>
          </cell>
          <cell r="N20">
            <v>4510</v>
          </cell>
          <cell r="O20">
            <v>753</v>
          </cell>
          <cell r="P20">
            <v>24396</v>
          </cell>
          <cell r="Q20">
            <v>126</v>
          </cell>
          <cell r="R20">
            <v>20440</v>
          </cell>
          <cell r="S20">
            <v>3830</v>
          </cell>
          <cell r="T20">
            <v>451</v>
          </cell>
          <cell r="U20">
            <v>8</v>
          </cell>
          <cell r="V20">
            <v>80</v>
          </cell>
          <cell r="W20">
            <v>363</v>
          </cell>
          <cell r="X20">
            <v>18754</v>
          </cell>
          <cell r="Y20">
            <v>174</v>
          </cell>
          <cell r="Z20">
            <v>18580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80934</v>
          </cell>
          <cell r="E21">
            <v>211</v>
          </cell>
          <cell r="F21">
            <v>76141</v>
          </cell>
          <cell r="G21">
            <v>4582</v>
          </cell>
          <cell r="H21">
            <v>62996</v>
          </cell>
          <cell r="I21">
            <v>55</v>
          </cell>
          <cell r="J21">
            <v>60429</v>
          </cell>
          <cell r="K21">
            <v>2512</v>
          </cell>
          <cell r="L21">
            <v>2959</v>
          </cell>
          <cell r="M21">
            <v>46</v>
          </cell>
          <cell r="N21">
            <v>2571</v>
          </cell>
          <cell r="O21">
            <v>342</v>
          </cell>
          <cell r="P21">
            <v>14790</v>
          </cell>
          <cell r="Q21">
            <v>102</v>
          </cell>
          <cell r="R21">
            <v>13076</v>
          </cell>
          <cell r="S21">
            <v>1612</v>
          </cell>
          <cell r="T21">
            <v>189</v>
          </cell>
          <cell r="U21">
            <v>8</v>
          </cell>
          <cell r="V21">
            <v>65</v>
          </cell>
          <cell r="W21">
            <v>116</v>
          </cell>
          <cell r="X21">
            <v>26253</v>
          </cell>
          <cell r="Y21">
            <v>99</v>
          </cell>
          <cell r="Z21">
            <v>26154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58707</v>
          </cell>
          <cell r="E22">
            <v>311</v>
          </cell>
          <cell r="F22">
            <v>56309</v>
          </cell>
          <cell r="G22">
            <v>2087</v>
          </cell>
          <cell r="H22">
            <v>48036</v>
          </cell>
          <cell r="I22">
            <v>63</v>
          </cell>
          <cell r="J22">
            <v>46562</v>
          </cell>
          <cell r="K22">
            <v>1411</v>
          </cell>
          <cell r="L22">
            <v>2299</v>
          </cell>
          <cell r="M22">
            <v>162</v>
          </cell>
          <cell r="N22">
            <v>2022</v>
          </cell>
          <cell r="O22">
            <v>115</v>
          </cell>
          <cell r="P22">
            <v>8242</v>
          </cell>
          <cell r="Q22">
            <v>82</v>
          </cell>
          <cell r="R22">
            <v>7669</v>
          </cell>
          <cell r="S22">
            <v>491</v>
          </cell>
          <cell r="T22">
            <v>130</v>
          </cell>
          <cell r="U22">
            <v>4</v>
          </cell>
          <cell r="V22">
            <v>56</v>
          </cell>
          <cell r="W22">
            <v>70</v>
          </cell>
          <cell r="X22">
            <v>10044</v>
          </cell>
          <cell r="Y22">
            <v>43</v>
          </cell>
          <cell r="Z22">
            <v>10001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193902</v>
          </cell>
          <cell r="E23">
            <v>420</v>
          </cell>
          <cell r="F23">
            <v>185094</v>
          </cell>
          <cell r="G23">
            <v>8388</v>
          </cell>
          <cell r="H23">
            <v>153637</v>
          </cell>
          <cell r="I23">
            <v>117</v>
          </cell>
          <cell r="J23">
            <v>150131</v>
          </cell>
          <cell r="K23">
            <v>3389</v>
          </cell>
          <cell r="L23">
            <v>6100</v>
          </cell>
          <cell r="M23">
            <v>98</v>
          </cell>
          <cell r="N23">
            <v>5263</v>
          </cell>
          <cell r="O23">
            <v>739</v>
          </cell>
          <cell r="P23">
            <v>33645</v>
          </cell>
          <cell r="Q23">
            <v>192</v>
          </cell>
          <cell r="R23">
            <v>29594</v>
          </cell>
          <cell r="S23">
            <v>3859</v>
          </cell>
          <cell r="T23">
            <v>520</v>
          </cell>
          <cell r="U23">
            <v>13</v>
          </cell>
          <cell r="V23">
            <v>106</v>
          </cell>
          <cell r="W23">
            <v>401</v>
          </cell>
          <cell r="X23">
            <v>21824</v>
          </cell>
          <cell r="Y23">
            <v>242</v>
          </cell>
          <cell r="Z23">
            <v>21582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209951</v>
          </cell>
          <cell r="E24">
            <v>507</v>
          </cell>
          <cell r="F24">
            <v>204038</v>
          </cell>
          <cell r="G24">
            <v>5406</v>
          </cell>
          <cell r="H24">
            <v>184611</v>
          </cell>
          <cell r="I24">
            <v>151</v>
          </cell>
          <cell r="J24">
            <v>181319</v>
          </cell>
          <cell r="K24">
            <v>3141</v>
          </cell>
          <cell r="L24">
            <v>5811</v>
          </cell>
          <cell r="M24">
            <v>148</v>
          </cell>
          <cell r="N24">
            <v>4714</v>
          </cell>
          <cell r="O24">
            <v>949</v>
          </cell>
          <cell r="P24">
            <v>19280</v>
          </cell>
          <cell r="Q24">
            <v>194</v>
          </cell>
          <cell r="R24">
            <v>17939</v>
          </cell>
          <cell r="S24">
            <v>1147</v>
          </cell>
          <cell r="T24">
            <v>249</v>
          </cell>
          <cell r="U24">
            <v>14</v>
          </cell>
          <cell r="V24">
            <v>66</v>
          </cell>
          <cell r="W24">
            <v>169</v>
          </cell>
          <cell r="X24">
            <v>11922</v>
          </cell>
          <cell r="Y24">
            <v>231</v>
          </cell>
          <cell r="Z24">
            <v>11691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265918</v>
          </cell>
          <cell r="E25">
            <v>437</v>
          </cell>
          <cell r="F25">
            <v>252876</v>
          </cell>
          <cell r="G25">
            <v>12605</v>
          </cell>
          <cell r="H25">
            <v>218913</v>
          </cell>
          <cell r="I25">
            <v>179</v>
          </cell>
          <cell r="J25">
            <v>212640</v>
          </cell>
          <cell r="K25">
            <v>6094</v>
          </cell>
          <cell r="L25">
            <v>7762</v>
          </cell>
          <cell r="M25">
            <v>87</v>
          </cell>
          <cell r="N25">
            <v>6907</v>
          </cell>
          <cell r="O25">
            <v>768</v>
          </cell>
          <cell r="P25">
            <v>38645</v>
          </cell>
          <cell r="Q25">
            <v>164</v>
          </cell>
          <cell r="R25">
            <v>33215</v>
          </cell>
          <cell r="S25">
            <v>5266</v>
          </cell>
          <cell r="T25">
            <v>598</v>
          </cell>
          <cell r="U25">
            <v>7</v>
          </cell>
          <cell r="V25">
            <v>114</v>
          </cell>
          <cell r="W25">
            <v>477</v>
          </cell>
          <cell r="X25">
            <v>22129</v>
          </cell>
          <cell r="Y25">
            <v>198</v>
          </cell>
          <cell r="Z25">
            <v>21931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106785</v>
          </cell>
          <cell r="E26">
            <v>429</v>
          </cell>
          <cell r="F26">
            <v>102733</v>
          </cell>
          <cell r="G26">
            <v>3623</v>
          </cell>
          <cell r="H26">
            <v>83277</v>
          </cell>
          <cell r="I26">
            <v>91</v>
          </cell>
          <cell r="J26">
            <v>82164</v>
          </cell>
          <cell r="K26">
            <v>1022</v>
          </cell>
          <cell r="L26">
            <v>3692</v>
          </cell>
          <cell r="M26">
            <v>94</v>
          </cell>
          <cell r="N26">
            <v>3273</v>
          </cell>
          <cell r="O26">
            <v>325</v>
          </cell>
          <cell r="P26">
            <v>19488</v>
          </cell>
          <cell r="Q26">
            <v>199</v>
          </cell>
          <cell r="R26">
            <v>17209</v>
          </cell>
          <cell r="S26">
            <v>2080</v>
          </cell>
          <cell r="T26">
            <v>328</v>
          </cell>
          <cell r="U26">
            <v>45</v>
          </cell>
          <cell r="V26">
            <v>87</v>
          </cell>
          <cell r="W26">
            <v>196</v>
          </cell>
          <cell r="X26">
            <v>10675</v>
          </cell>
          <cell r="Y26">
            <v>103</v>
          </cell>
          <cell r="Z26">
            <v>10572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1157053</v>
          </cell>
          <cell r="E27">
            <v>3094</v>
          </cell>
          <cell r="F27">
            <v>1106192</v>
          </cell>
          <cell r="G27">
            <v>47767</v>
          </cell>
          <cell r="H27">
            <v>956778</v>
          </cell>
          <cell r="I27">
            <v>926</v>
          </cell>
          <cell r="J27">
            <v>932738</v>
          </cell>
          <cell r="K27">
            <v>23114</v>
          </cell>
          <cell r="L27">
            <v>34329</v>
          </cell>
          <cell r="M27">
            <v>847</v>
          </cell>
          <cell r="N27">
            <v>29213</v>
          </cell>
          <cell r="O27">
            <v>4269</v>
          </cell>
          <cell r="P27">
            <v>163254</v>
          </cell>
          <cell r="Q27">
            <v>1204</v>
          </cell>
          <cell r="R27">
            <v>143520</v>
          </cell>
          <cell r="S27">
            <v>18530</v>
          </cell>
          <cell r="T27">
            <v>2692</v>
          </cell>
          <cell r="U27">
            <v>117</v>
          </cell>
          <cell r="V27">
            <v>721</v>
          </cell>
          <cell r="W27">
            <v>1854</v>
          </cell>
          <cell r="X27">
            <v>129918</v>
          </cell>
          <cell r="Y27">
            <v>1220</v>
          </cell>
          <cell r="Z27">
            <v>128698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57774</v>
          </cell>
          <cell r="E28">
            <v>272</v>
          </cell>
          <cell r="F28">
            <v>55786</v>
          </cell>
          <cell r="G28">
            <v>1716</v>
          </cell>
          <cell r="H28">
            <v>51246</v>
          </cell>
          <cell r="I28">
            <v>75</v>
          </cell>
          <cell r="J28">
            <v>50514</v>
          </cell>
          <cell r="K28">
            <v>657</v>
          </cell>
          <cell r="L28">
            <v>1657</v>
          </cell>
          <cell r="M28">
            <v>66</v>
          </cell>
          <cell r="N28">
            <v>1213</v>
          </cell>
          <cell r="O28">
            <v>378</v>
          </cell>
          <cell r="P28">
            <v>4821</v>
          </cell>
          <cell r="Q28">
            <v>118</v>
          </cell>
          <cell r="R28">
            <v>4043</v>
          </cell>
          <cell r="S28">
            <v>660</v>
          </cell>
          <cell r="T28">
            <v>50</v>
          </cell>
          <cell r="U28">
            <v>13</v>
          </cell>
          <cell r="V28">
            <v>16</v>
          </cell>
          <cell r="W28">
            <v>21</v>
          </cell>
          <cell r="X28">
            <v>8181</v>
          </cell>
          <cell r="Y28">
            <v>97</v>
          </cell>
          <cell r="Z28">
            <v>8084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157676</v>
          </cell>
          <cell r="E29">
            <v>319</v>
          </cell>
          <cell r="F29">
            <v>147256</v>
          </cell>
          <cell r="G29">
            <v>10101</v>
          </cell>
          <cell r="H29">
            <v>127984</v>
          </cell>
          <cell r="I29">
            <v>111</v>
          </cell>
          <cell r="J29">
            <v>122559</v>
          </cell>
          <cell r="K29">
            <v>5314</v>
          </cell>
          <cell r="L29">
            <v>5107</v>
          </cell>
          <cell r="M29">
            <v>75</v>
          </cell>
          <cell r="N29">
            <v>4291</v>
          </cell>
          <cell r="O29">
            <v>741</v>
          </cell>
          <cell r="P29">
            <v>24112</v>
          </cell>
          <cell r="Q29">
            <v>124</v>
          </cell>
          <cell r="R29">
            <v>20294</v>
          </cell>
          <cell r="S29">
            <v>3694</v>
          </cell>
          <cell r="T29">
            <v>473</v>
          </cell>
          <cell r="U29">
            <v>9</v>
          </cell>
          <cell r="V29">
            <v>112</v>
          </cell>
          <cell r="W29">
            <v>352</v>
          </cell>
          <cell r="X29">
            <v>18615</v>
          </cell>
          <cell r="Y29">
            <v>170</v>
          </cell>
          <cell r="Z29">
            <v>18445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79606</v>
          </cell>
          <cell r="E30">
            <v>223</v>
          </cell>
          <cell r="F30">
            <v>75013</v>
          </cell>
          <cell r="G30">
            <v>4370</v>
          </cell>
          <cell r="H30">
            <v>62163</v>
          </cell>
          <cell r="I30">
            <v>70</v>
          </cell>
          <cell r="J30">
            <v>59639</v>
          </cell>
          <cell r="K30">
            <v>2454</v>
          </cell>
          <cell r="L30">
            <v>2851</v>
          </cell>
          <cell r="M30">
            <v>44</v>
          </cell>
          <cell r="N30">
            <v>2467</v>
          </cell>
          <cell r="O30">
            <v>340</v>
          </cell>
          <cell r="P30">
            <v>14388</v>
          </cell>
          <cell r="Q30">
            <v>101</v>
          </cell>
          <cell r="R30">
            <v>12828</v>
          </cell>
          <cell r="S30">
            <v>1459</v>
          </cell>
          <cell r="T30">
            <v>204</v>
          </cell>
          <cell r="U30">
            <v>8</v>
          </cell>
          <cell r="V30">
            <v>79</v>
          </cell>
          <cell r="W30">
            <v>117</v>
          </cell>
          <cell r="X30">
            <v>26308</v>
          </cell>
          <cell r="Y30">
            <v>99</v>
          </cell>
          <cell r="Z30">
            <v>26209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58419</v>
          </cell>
          <cell r="E31">
            <v>363</v>
          </cell>
          <cell r="F31">
            <v>56048</v>
          </cell>
          <cell r="G31">
            <v>2008</v>
          </cell>
          <cell r="H31">
            <v>48073</v>
          </cell>
          <cell r="I31">
            <v>68</v>
          </cell>
          <cell r="J31">
            <v>46630</v>
          </cell>
          <cell r="K31">
            <v>1375</v>
          </cell>
          <cell r="L31">
            <v>2236</v>
          </cell>
          <cell r="M31">
            <v>213</v>
          </cell>
          <cell r="N31">
            <v>1924</v>
          </cell>
          <cell r="O31">
            <v>99</v>
          </cell>
          <cell r="P31">
            <v>7974</v>
          </cell>
          <cell r="Q31">
            <v>78</v>
          </cell>
          <cell r="R31">
            <v>7435</v>
          </cell>
          <cell r="S31">
            <v>461</v>
          </cell>
          <cell r="T31">
            <v>136</v>
          </cell>
          <cell r="U31">
            <v>4</v>
          </cell>
          <cell r="V31">
            <v>59</v>
          </cell>
          <cell r="W31">
            <v>73</v>
          </cell>
          <cell r="X31">
            <v>9950</v>
          </cell>
          <cell r="Y31">
            <v>48</v>
          </cell>
          <cell r="Z31">
            <v>9902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198959</v>
          </cell>
          <cell r="E32">
            <v>467</v>
          </cell>
          <cell r="F32">
            <v>190443</v>
          </cell>
          <cell r="G32">
            <v>8049</v>
          </cell>
          <cell r="H32">
            <v>158559</v>
          </cell>
          <cell r="I32">
            <v>151</v>
          </cell>
          <cell r="J32">
            <v>155270</v>
          </cell>
          <cell r="K32">
            <v>3138</v>
          </cell>
          <cell r="L32">
            <v>5896</v>
          </cell>
          <cell r="M32">
            <v>104</v>
          </cell>
          <cell r="N32">
            <v>5073</v>
          </cell>
          <cell r="O32">
            <v>719</v>
          </cell>
          <cell r="P32">
            <v>33937</v>
          </cell>
          <cell r="Q32">
            <v>198</v>
          </cell>
          <cell r="R32">
            <v>29948</v>
          </cell>
          <cell r="S32">
            <v>3791</v>
          </cell>
          <cell r="T32">
            <v>567</v>
          </cell>
          <cell r="U32">
            <v>14</v>
          </cell>
          <cell r="V32">
            <v>152</v>
          </cell>
          <cell r="W32">
            <v>401</v>
          </cell>
          <cell r="X32">
            <v>21895</v>
          </cell>
          <cell r="Y32">
            <v>253</v>
          </cell>
          <cell r="Z32">
            <v>21642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213452</v>
          </cell>
          <cell r="E33">
            <v>537</v>
          </cell>
          <cell r="F33">
            <v>207691</v>
          </cell>
          <cell r="G33">
            <v>5224</v>
          </cell>
          <cell r="H33">
            <v>188955</v>
          </cell>
          <cell r="I33">
            <v>156</v>
          </cell>
          <cell r="J33">
            <v>185571</v>
          </cell>
          <cell r="K33">
            <v>3228</v>
          </cell>
          <cell r="L33">
            <v>5315</v>
          </cell>
          <cell r="M33">
            <v>160</v>
          </cell>
          <cell r="N33">
            <v>4413</v>
          </cell>
          <cell r="O33">
            <v>742</v>
          </cell>
          <cell r="P33">
            <v>18919</v>
          </cell>
          <cell r="Q33">
            <v>204</v>
          </cell>
          <cell r="R33">
            <v>17634</v>
          </cell>
          <cell r="S33">
            <v>1081</v>
          </cell>
          <cell r="T33">
            <v>263</v>
          </cell>
          <cell r="U33">
            <v>17</v>
          </cell>
          <cell r="V33">
            <v>73</v>
          </cell>
          <cell r="W33">
            <v>173</v>
          </cell>
          <cell r="X33">
            <v>11797</v>
          </cell>
          <cell r="Y33">
            <v>237</v>
          </cell>
          <cell r="Z33">
            <v>11560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268762</v>
          </cell>
          <cell r="E34">
            <v>460</v>
          </cell>
          <cell r="F34">
            <v>256285</v>
          </cell>
          <cell r="G34">
            <v>12017</v>
          </cell>
          <cell r="H34">
            <v>222687</v>
          </cell>
          <cell r="I34">
            <v>197</v>
          </cell>
          <cell r="J34">
            <v>216827</v>
          </cell>
          <cell r="K34">
            <v>5663</v>
          </cell>
          <cell r="L34">
            <v>7335</v>
          </cell>
          <cell r="M34">
            <v>90</v>
          </cell>
          <cell r="N34">
            <v>6491</v>
          </cell>
          <cell r="O34">
            <v>754</v>
          </cell>
          <cell r="P34">
            <v>38117</v>
          </cell>
          <cell r="Q34">
            <v>166</v>
          </cell>
          <cell r="R34">
            <v>32836</v>
          </cell>
          <cell r="S34">
            <v>5115</v>
          </cell>
          <cell r="T34">
            <v>623</v>
          </cell>
          <cell r="U34">
            <v>7</v>
          </cell>
          <cell r="V34">
            <v>131</v>
          </cell>
          <cell r="W34">
            <v>485</v>
          </cell>
          <cell r="X34">
            <v>21913</v>
          </cell>
          <cell r="Y34">
            <v>209</v>
          </cell>
          <cell r="Z34">
            <v>21704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122405</v>
          </cell>
          <cell r="E35">
            <v>453</v>
          </cell>
          <cell r="F35">
            <v>117670</v>
          </cell>
          <cell r="G35">
            <v>4282</v>
          </cell>
          <cell r="H35">
            <v>97111</v>
          </cell>
          <cell r="I35">
            <v>98</v>
          </cell>
          <cell r="J35">
            <v>95728</v>
          </cell>
          <cell r="K35">
            <v>1285</v>
          </cell>
          <cell r="L35">
            <v>3932</v>
          </cell>
          <cell r="M35">
            <v>95</v>
          </cell>
          <cell r="N35">
            <v>3341</v>
          </cell>
          <cell r="O35">
            <v>496</v>
          </cell>
          <cell r="P35">
            <v>20986</v>
          </cell>
          <cell r="Q35">
            <v>215</v>
          </cell>
          <cell r="R35">
            <v>18502</v>
          </cell>
          <cell r="S35">
            <v>2269</v>
          </cell>
          <cell r="T35">
            <v>376</v>
          </cell>
          <cell r="U35">
            <v>45</v>
          </cell>
          <cell r="V35">
            <v>99</v>
          </cell>
          <cell r="W35">
            <v>232</v>
          </cell>
          <cell r="X35">
            <v>11259</v>
          </cell>
          <cell r="Y35">
            <v>107</v>
          </cell>
          <cell r="Z35">
            <v>11152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1178353</v>
          </cell>
          <cell r="E36">
            <v>3269</v>
          </cell>
          <cell r="F36">
            <v>1126666</v>
          </cell>
          <cell r="G36">
            <v>48418</v>
          </cell>
          <cell r="H36">
            <v>979600</v>
          </cell>
          <cell r="I36">
            <v>1013</v>
          </cell>
          <cell r="J36">
            <v>955190</v>
          </cell>
          <cell r="K36">
            <v>23397</v>
          </cell>
          <cell r="L36">
            <v>33206</v>
          </cell>
          <cell r="M36">
            <v>879</v>
          </cell>
          <cell r="N36">
            <v>28138</v>
          </cell>
          <cell r="O36">
            <v>4189</v>
          </cell>
          <cell r="P36">
            <v>162693</v>
          </cell>
          <cell r="Q36">
            <v>1260</v>
          </cell>
          <cell r="R36">
            <v>142490</v>
          </cell>
          <cell r="S36">
            <v>18943</v>
          </cell>
          <cell r="T36">
            <v>2854</v>
          </cell>
          <cell r="U36">
            <v>117</v>
          </cell>
          <cell r="V36">
            <v>848</v>
          </cell>
          <cell r="W36">
            <v>1889</v>
          </cell>
          <cell r="X36">
            <v>129986</v>
          </cell>
          <cell r="Y36">
            <v>1206</v>
          </cell>
          <cell r="Z36">
            <v>128780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57808</v>
          </cell>
          <cell r="E37">
            <v>290</v>
          </cell>
          <cell r="F37">
            <v>55674</v>
          </cell>
          <cell r="G37">
            <v>1844</v>
          </cell>
          <cell r="H37">
            <v>51329</v>
          </cell>
          <cell r="I37">
            <v>88</v>
          </cell>
          <cell r="J37">
            <v>50447</v>
          </cell>
          <cell r="K37">
            <v>794</v>
          </cell>
          <cell r="L37">
            <v>1577</v>
          </cell>
          <cell r="M37">
            <v>71</v>
          </cell>
          <cell r="N37">
            <v>1167</v>
          </cell>
          <cell r="O37">
            <v>339</v>
          </cell>
          <cell r="P37">
            <v>4846</v>
          </cell>
          <cell r="Q37">
            <v>119</v>
          </cell>
          <cell r="R37">
            <v>4039</v>
          </cell>
          <cell r="S37">
            <v>688</v>
          </cell>
          <cell r="T37">
            <v>56</v>
          </cell>
          <cell r="U37">
            <v>12</v>
          </cell>
          <cell r="V37">
            <v>21</v>
          </cell>
          <cell r="W37">
            <v>23</v>
          </cell>
          <cell r="X37">
            <v>7887</v>
          </cell>
          <cell r="Y37">
            <v>111</v>
          </cell>
          <cell r="Z37">
            <v>7776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162203</v>
          </cell>
          <cell r="E38">
            <v>351</v>
          </cell>
          <cell r="F38">
            <v>151594</v>
          </cell>
          <cell r="G38">
            <v>10258</v>
          </cell>
          <cell r="H38">
            <v>132643</v>
          </cell>
          <cell r="I38">
            <v>124</v>
          </cell>
          <cell r="J38">
            <v>127074</v>
          </cell>
          <cell r="K38">
            <v>5445</v>
          </cell>
          <cell r="L38">
            <v>5053</v>
          </cell>
          <cell r="M38">
            <v>87</v>
          </cell>
          <cell r="N38">
            <v>4203</v>
          </cell>
          <cell r="O38">
            <v>763</v>
          </cell>
          <cell r="P38">
            <v>23989</v>
          </cell>
          <cell r="Q38">
            <v>133</v>
          </cell>
          <cell r="R38">
            <v>20173</v>
          </cell>
          <cell r="S38">
            <v>3683</v>
          </cell>
          <cell r="T38">
            <v>518</v>
          </cell>
          <cell r="U38">
            <v>7</v>
          </cell>
          <cell r="V38">
            <v>144</v>
          </cell>
          <cell r="W38">
            <v>367</v>
          </cell>
          <cell r="X38">
            <v>18948</v>
          </cell>
          <cell r="Y38">
            <v>172</v>
          </cell>
          <cell r="Z38">
            <v>18776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77597</v>
          </cell>
          <cell r="E39">
            <v>240</v>
          </cell>
          <cell r="F39">
            <v>73113</v>
          </cell>
          <cell r="G39">
            <v>4244</v>
          </cell>
          <cell r="H39">
            <v>60723</v>
          </cell>
          <cell r="I39">
            <v>78</v>
          </cell>
          <cell r="J39">
            <v>58293</v>
          </cell>
          <cell r="K39">
            <v>2352</v>
          </cell>
          <cell r="L39">
            <v>2672</v>
          </cell>
          <cell r="M39">
            <v>49</v>
          </cell>
          <cell r="N39">
            <v>2317</v>
          </cell>
          <cell r="O39">
            <v>306</v>
          </cell>
          <cell r="P39">
            <v>13992</v>
          </cell>
          <cell r="Q39">
            <v>106</v>
          </cell>
          <cell r="R39">
            <v>12420</v>
          </cell>
          <cell r="S39">
            <v>1466</v>
          </cell>
          <cell r="T39">
            <v>210</v>
          </cell>
          <cell r="U39">
            <v>7</v>
          </cell>
          <cell r="V39">
            <v>83</v>
          </cell>
          <cell r="W39">
            <v>120</v>
          </cell>
          <cell r="X39">
            <v>26078</v>
          </cell>
          <cell r="Y39">
            <v>96</v>
          </cell>
          <cell r="Z39">
            <v>25982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58363</v>
          </cell>
          <cell r="E40">
            <v>346</v>
          </cell>
          <cell r="F40">
            <v>56155</v>
          </cell>
          <cell r="G40">
            <v>1862</v>
          </cell>
          <cell r="H40">
            <v>48215</v>
          </cell>
          <cell r="I40">
            <v>77</v>
          </cell>
          <cell r="J40">
            <v>46911</v>
          </cell>
          <cell r="K40">
            <v>1227</v>
          </cell>
          <cell r="L40">
            <v>2077</v>
          </cell>
          <cell r="M40">
            <v>183</v>
          </cell>
          <cell r="N40">
            <v>1807</v>
          </cell>
          <cell r="O40">
            <v>87</v>
          </cell>
          <cell r="P40">
            <v>7936</v>
          </cell>
          <cell r="Q40">
            <v>81</v>
          </cell>
          <cell r="R40">
            <v>7375</v>
          </cell>
          <cell r="S40">
            <v>480</v>
          </cell>
          <cell r="T40">
            <v>135</v>
          </cell>
          <cell r="U40">
            <v>5</v>
          </cell>
          <cell r="V40">
            <v>62</v>
          </cell>
          <cell r="W40">
            <v>68</v>
          </cell>
          <cell r="X40">
            <v>9864</v>
          </cell>
          <cell r="Y40">
            <v>50</v>
          </cell>
          <cell r="Z40">
            <v>9814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202631</v>
          </cell>
          <cell r="E41">
            <v>506</v>
          </cell>
          <cell r="F41">
            <v>194171</v>
          </cell>
          <cell r="G41">
            <v>7954</v>
          </cell>
          <cell r="H41">
            <v>162562</v>
          </cell>
          <cell r="I41">
            <v>170</v>
          </cell>
          <cell r="J41">
            <v>159415</v>
          </cell>
          <cell r="K41">
            <v>2977</v>
          </cell>
          <cell r="L41">
            <v>5650</v>
          </cell>
          <cell r="M41">
            <v>108</v>
          </cell>
          <cell r="N41">
            <v>4842</v>
          </cell>
          <cell r="O41">
            <v>700</v>
          </cell>
          <cell r="P41">
            <v>33805</v>
          </cell>
          <cell r="Q41">
            <v>213</v>
          </cell>
          <cell r="R41">
            <v>29732</v>
          </cell>
          <cell r="S41">
            <v>3860</v>
          </cell>
          <cell r="T41">
            <v>614</v>
          </cell>
          <cell r="U41">
            <v>15</v>
          </cell>
          <cell r="V41">
            <v>182</v>
          </cell>
          <cell r="W41">
            <v>417</v>
          </cell>
          <cell r="X41">
            <v>21808</v>
          </cell>
          <cell r="Y41">
            <v>232</v>
          </cell>
          <cell r="Z41">
            <v>21576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215966</v>
          </cell>
          <cell r="E42">
            <v>562</v>
          </cell>
          <cell r="F42">
            <v>210066</v>
          </cell>
          <cell r="G42">
            <v>5338</v>
          </cell>
          <cell r="H42">
            <v>192209</v>
          </cell>
          <cell r="I42">
            <v>174</v>
          </cell>
          <cell r="J42">
            <v>188646</v>
          </cell>
          <cell r="K42">
            <v>3389</v>
          </cell>
          <cell r="L42">
            <v>5049</v>
          </cell>
          <cell r="M42">
            <v>171</v>
          </cell>
          <cell r="N42">
            <v>4185</v>
          </cell>
          <cell r="O42">
            <v>693</v>
          </cell>
          <cell r="P42">
            <v>18468</v>
          </cell>
          <cell r="Q42">
            <v>202</v>
          </cell>
          <cell r="R42">
            <v>17148</v>
          </cell>
          <cell r="S42">
            <v>1118</v>
          </cell>
          <cell r="T42">
            <v>240</v>
          </cell>
          <cell r="U42">
            <v>15</v>
          </cell>
          <cell r="V42">
            <v>87</v>
          </cell>
          <cell r="W42">
            <v>138</v>
          </cell>
          <cell r="X42">
            <v>11638</v>
          </cell>
          <cell r="Y42">
            <v>226</v>
          </cell>
          <cell r="Z42">
            <v>11412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274665</v>
          </cell>
          <cell r="E43">
            <v>480</v>
          </cell>
          <cell r="F43">
            <v>261979</v>
          </cell>
          <cell r="G43">
            <v>12206</v>
          </cell>
          <cell r="H43">
            <v>228921</v>
          </cell>
          <cell r="I43">
            <v>195</v>
          </cell>
          <cell r="J43">
            <v>223059</v>
          </cell>
          <cell r="K43">
            <v>5667</v>
          </cell>
          <cell r="L43">
            <v>7142</v>
          </cell>
          <cell r="M43">
            <v>105</v>
          </cell>
          <cell r="N43">
            <v>6269</v>
          </cell>
          <cell r="O43">
            <v>768</v>
          </cell>
          <cell r="P43">
            <v>37945</v>
          </cell>
          <cell r="Q43">
            <v>173</v>
          </cell>
          <cell r="R43">
            <v>32506</v>
          </cell>
          <cell r="S43">
            <v>5266</v>
          </cell>
          <cell r="T43">
            <v>657</v>
          </cell>
          <cell r="U43">
            <v>7</v>
          </cell>
          <cell r="V43">
            <v>145</v>
          </cell>
          <cell r="W43">
            <v>505</v>
          </cell>
          <cell r="X43">
            <v>22214</v>
          </cell>
          <cell r="Y43">
            <v>209</v>
          </cell>
          <cell r="Z43">
            <v>22005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129120</v>
          </cell>
          <cell r="E44">
            <v>494</v>
          </cell>
          <cell r="F44">
            <v>123914</v>
          </cell>
          <cell r="G44">
            <v>4712</v>
          </cell>
          <cell r="H44">
            <v>102998</v>
          </cell>
          <cell r="I44">
            <v>107</v>
          </cell>
          <cell r="J44">
            <v>101345</v>
          </cell>
          <cell r="K44">
            <v>1546</v>
          </cell>
          <cell r="L44">
            <v>3986</v>
          </cell>
          <cell r="M44">
            <v>105</v>
          </cell>
          <cell r="N44">
            <v>3348</v>
          </cell>
          <cell r="O44">
            <v>533</v>
          </cell>
          <cell r="P44">
            <v>21712</v>
          </cell>
          <cell r="Q44">
            <v>233</v>
          </cell>
          <cell r="R44">
            <v>19097</v>
          </cell>
          <cell r="S44">
            <v>2382</v>
          </cell>
          <cell r="T44">
            <v>424</v>
          </cell>
          <cell r="U44">
            <v>49</v>
          </cell>
          <cell r="V44">
            <v>124</v>
          </cell>
          <cell r="W44">
            <v>251</v>
          </cell>
          <cell r="X44">
            <v>11549</v>
          </cell>
          <cell r="Y44">
            <v>110</v>
          </cell>
          <cell r="Z44">
            <v>11439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1190154</v>
          </cell>
          <cell r="E45">
            <v>3304</v>
          </cell>
          <cell r="F45">
            <v>1134819</v>
          </cell>
          <cell r="G45">
            <v>52031</v>
          </cell>
          <cell r="H45">
            <v>995003</v>
          </cell>
          <cell r="I45">
            <v>963</v>
          </cell>
          <cell r="J45">
            <v>967158</v>
          </cell>
          <cell r="K45">
            <v>26882</v>
          </cell>
          <cell r="L45">
            <v>31688</v>
          </cell>
          <cell r="M45">
            <v>872</v>
          </cell>
          <cell r="N45">
            <v>26693</v>
          </cell>
          <cell r="O45">
            <v>4123</v>
          </cell>
          <cell r="P45">
            <v>160458</v>
          </cell>
          <cell r="Q45">
            <v>1350</v>
          </cell>
          <cell r="R45">
            <v>140016</v>
          </cell>
          <cell r="S45">
            <v>19092</v>
          </cell>
          <cell r="T45">
            <v>3005</v>
          </cell>
          <cell r="U45">
            <v>119</v>
          </cell>
          <cell r="V45">
            <v>952</v>
          </cell>
          <cell r="W45">
            <v>1934</v>
          </cell>
          <cell r="X45">
            <v>132565</v>
          </cell>
          <cell r="Y45">
            <v>1246</v>
          </cell>
          <cell r="Z45">
            <v>131319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57421</v>
          </cell>
          <cell r="E46">
            <v>299</v>
          </cell>
          <cell r="F46">
            <v>55326</v>
          </cell>
          <cell r="G46">
            <v>1796</v>
          </cell>
          <cell r="H46">
            <v>50744</v>
          </cell>
          <cell r="I46">
            <v>90</v>
          </cell>
          <cell r="J46">
            <v>49848</v>
          </cell>
          <cell r="K46">
            <v>806</v>
          </cell>
          <cell r="L46">
            <v>1484</v>
          </cell>
          <cell r="M46">
            <v>66</v>
          </cell>
          <cell r="N46">
            <v>1119</v>
          </cell>
          <cell r="O46">
            <v>299</v>
          </cell>
          <cell r="P46">
            <v>5141</v>
          </cell>
          <cell r="Q46">
            <v>130</v>
          </cell>
          <cell r="R46">
            <v>4334</v>
          </cell>
          <cell r="S46">
            <v>677</v>
          </cell>
          <cell r="T46">
            <v>52</v>
          </cell>
          <cell r="U46">
            <v>13</v>
          </cell>
          <cell r="V46">
            <v>25</v>
          </cell>
          <cell r="W46">
            <v>14</v>
          </cell>
          <cell r="X46">
            <v>7758</v>
          </cell>
          <cell r="Y46">
            <v>108</v>
          </cell>
          <cell r="Z46">
            <v>7650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162564</v>
          </cell>
          <cell r="E47">
            <v>346</v>
          </cell>
          <cell r="F47">
            <v>150670</v>
          </cell>
          <cell r="G47">
            <v>11548</v>
          </cell>
          <cell r="H47">
            <v>133869</v>
          </cell>
          <cell r="I47">
            <v>112</v>
          </cell>
          <cell r="J47">
            <v>127055</v>
          </cell>
          <cell r="K47">
            <v>6702</v>
          </cell>
          <cell r="L47">
            <v>4774</v>
          </cell>
          <cell r="M47">
            <v>77</v>
          </cell>
          <cell r="N47">
            <v>3965</v>
          </cell>
          <cell r="O47">
            <v>732</v>
          </cell>
          <cell r="P47">
            <v>23367</v>
          </cell>
          <cell r="Q47">
            <v>150</v>
          </cell>
          <cell r="R47">
            <v>19493</v>
          </cell>
          <cell r="S47">
            <v>3724</v>
          </cell>
          <cell r="T47">
            <v>554</v>
          </cell>
          <cell r="U47">
            <v>7</v>
          </cell>
          <cell r="V47">
            <v>157</v>
          </cell>
          <cell r="W47">
            <v>390</v>
          </cell>
          <cell r="X47">
            <v>18821</v>
          </cell>
          <cell r="Y47">
            <v>173</v>
          </cell>
          <cell r="Z47">
            <v>18648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74345</v>
          </cell>
          <cell r="E48">
            <v>236</v>
          </cell>
          <cell r="F48">
            <v>70006</v>
          </cell>
          <cell r="G48">
            <v>4103</v>
          </cell>
          <cell r="H48">
            <v>58380</v>
          </cell>
          <cell r="I48">
            <v>74</v>
          </cell>
          <cell r="J48">
            <v>56011</v>
          </cell>
          <cell r="K48">
            <v>2295</v>
          </cell>
          <cell r="L48">
            <v>2450</v>
          </cell>
          <cell r="M48">
            <v>46</v>
          </cell>
          <cell r="N48">
            <v>2119</v>
          </cell>
          <cell r="O48">
            <v>285</v>
          </cell>
          <cell r="P48">
            <v>13299</v>
          </cell>
          <cell r="Q48">
            <v>109</v>
          </cell>
          <cell r="R48">
            <v>11787</v>
          </cell>
          <cell r="S48">
            <v>1403</v>
          </cell>
          <cell r="T48">
            <v>216</v>
          </cell>
          <cell r="U48">
            <v>7</v>
          </cell>
          <cell r="V48">
            <v>89</v>
          </cell>
          <cell r="W48">
            <v>120</v>
          </cell>
          <cell r="X48">
            <v>27915</v>
          </cell>
          <cell r="Y48">
            <v>101</v>
          </cell>
          <cell r="Z48">
            <v>27814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57617</v>
          </cell>
          <cell r="E49">
            <v>351</v>
          </cell>
          <cell r="F49">
            <v>55501</v>
          </cell>
          <cell r="G49">
            <v>1765</v>
          </cell>
          <cell r="H49">
            <v>47788</v>
          </cell>
          <cell r="I49">
            <v>76</v>
          </cell>
          <cell r="J49">
            <v>46602</v>
          </cell>
          <cell r="K49">
            <v>1110</v>
          </cell>
          <cell r="L49">
            <v>1981</v>
          </cell>
          <cell r="M49">
            <v>190</v>
          </cell>
          <cell r="N49">
            <v>1691</v>
          </cell>
          <cell r="O49">
            <v>100</v>
          </cell>
          <cell r="P49">
            <v>7695</v>
          </cell>
          <cell r="Q49">
            <v>81</v>
          </cell>
          <cell r="R49">
            <v>7135</v>
          </cell>
          <cell r="S49">
            <v>479</v>
          </cell>
          <cell r="T49">
            <v>153</v>
          </cell>
          <cell r="U49">
            <v>4</v>
          </cell>
          <cell r="V49">
            <v>73</v>
          </cell>
          <cell r="W49">
            <v>76</v>
          </cell>
          <cell r="X49">
            <v>9834</v>
          </cell>
          <cell r="Y49">
            <v>50</v>
          </cell>
          <cell r="Z49">
            <v>9784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204108</v>
          </cell>
          <cell r="E50">
            <v>490</v>
          </cell>
          <cell r="F50">
            <v>195854</v>
          </cell>
          <cell r="G50">
            <v>7764</v>
          </cell>
          <cell r="H50">
            <v>164744</v>
          </cell>
          <cell r="I50">
            <v>154</v>
          </cell>
          <cell r="J50">
            <v>161741</v>
          </cell>
          <cell r="K50">
            <v>2849</v>
          </cell>
          <cell r="L50">
            <v>5424</v>
          </cell>
          <cell r="M50">
            <v>101</v>
          </cell>
          <cell r="N50">
            <v>4646</v>
          </cell>
          <cell r="O50">
            <v>677</v>
          </cell>
          <cell r="P50">
            <v>33326</v>
          </cell>
          <cell r="Q50">
            <v>219</v>
          </cell>
          <cell r="R50">
            <v>29276</v>
          </cell>
          <cell r="S50">
            <v>3831</v>
          </cell>
          <cell r="T50">
            <v>614</v>
          </cell>
          <cell r="U50">
            <v>16</v>
          </cell>
          <cell r="V50">
            <v>191</v>
          </cell>
          <cell r="W50">
            <v>407</v>
          </cell>
          <cell r="X50">
            <v>22068</v>
          </cell>
          <cell r="Y50">
            <v>249</v>
          </cell>
          <cell r="Z50">
            <v>21819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218885</v>
          </cell>
          <cell r="E51">
            <v>600</v>
          </cell>
          <cell r="F51">
            <v>212861</v>
          </cell>
          <cell r="G51">
            <v>5424</v>
          </cell>
          <cell r="H51">
            <v>195253</v>
          </cell>
          <cell r="I51">
            <v>169</v>
          </cell>
          <cell r="J51">
            <v>191764</v>
          </cell>
          <cell r="K51">
            <v>3320</v>
          </cell>
          <cell r="L51">
            <v>4758</v>
          </cell>
          <cell r="M51">
            <v>182</v>
          </cell>
          <cell r="N51">
            <v>3876</v>
          </cell>
          <cell r="O51">
            <v>700</v>
          </cell>
          <cell r="P51">
            <v>18612</v>
          </cell>
          <cell r="Q51">
            <v>234</v>
          </cell>
          <cell r="R51">
            <v>17114</v>
          </cell>
          <cell r="S51">
            <v>1264</v>
          </cell>
          <cell r="T51">
            <v>262</v>
          </cell>
          <cell r="U51">
            <v>15</v>
          </cell>
          <cell r="V51">
            <v>107</v>
          </cell>
          <cell r="W51">
            <v>140</v>
          </cell>
          <cell r="X51">
            <v>11564</v>
          </cell>
          <cell r="Y51">
            <v>202</v>
          </cell>
          <cell r="Z51">
            <v>11362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280913</v>
          </cell>
          <cell r="E52">
            <v>485</v>
          </cell>
          <cell r="F52">
            <v>265680</v>
          </cell>
          <cell r="G52">
            <v>14748</v>
          </cell>
          <cell r="H52">
            <v>236350</v>
          </cell>
          <cell r="I52">
            <v>187</v>
          </cell>
          <cell r="J52">
            <v>228043</v>
          </cell>
          <cell r="K52">
            <v>8120</v>
          </cell>
          <cell r="L52">
            <v>6898</v>
          </cell>
          <cell r="M52">
            <v>106</v>
          </cell>
          <cell r="N52">
            <v>5993</v>
          </cell>
          <cell r="O52">
            <v>799</v>
          </cell>
          <cell r="P52">
            <v>36944</v>
          </cell>
          <cell r="Q52">
            <v>184</v>
          </cell>
          <cell r="R52">
            <v>31466</v>
          </cell>
          <cell r="S52">
            <v>5294</v>
          </cell>
          <cell r="T52">
            <v>721</v>
          </cell>
          <cell r="U52">
            <v>8</v>
          </cell>
          <cell r="V52">
            <v>178</v>
          </cell>
          <cell r="W52">
            <v>535</v>
          </cell>
          <cell r="X52">
            <v>22683</v>
          </cell>
          <cell r="Y52">
            <v>214</v>
          </cell>
          <cell r="Z52">
            <v>22469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134301</v>
          </cell>
          <cell r="E53">
            <v>497</v>
          </cell>
          <cell r="F53">
            <v>128921</v>
          </cell>
          <cell r="G53">
            <v>4883</v>
          </cell>
          <cell r="H53">
            <v>107875</v>
          </cell>
          <cell r="I53">
            <v>101</v>
          </cell>
          <cell r="J53">
            <v>106094</v>
          </cell>
          <cell r="K53">
            <v>1680</v>
          </cell>
          <cell r="L53">
            <v>3919</v>
          </cell>
          <cell r="M53">
            <v>104</v>
          </cell>
          <cell r="N53">
            <v>3284</v>
          </cell>
          <cell r="O53">
            <v>531</v>
          </cell>
          <cell r="P53">
            <v>22074</v>
          </cell>
          <cell r="Q53">
            <v>243</v>
          </cell>
          <cell r="R53">
            <v>19411</v>
          </cell>
          <cell r="S53">
            <v>2420</v>
          </cell>
          <cell r="T53">
            <v>433</v>
          </cell>
          <cell r="U53">
            <v>49</v>
          </cell>
          <cell r="V53">
            <v>132</v>
          </cell>
          <cell r="W53">
            <v>252</v>
          </cell>
          <cell r="X53">
            <v>11922</v>
          </cell>
          <cell r="Y53">
            <v>149</v>
          </cell>
          <cell r="Z53">
            <v>11773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1219196</v>
          </cell>
          <cell r="E54">
            <v>3382</v>
          </cell>
          <cell r="F54">
            <v>1164674</v>
          </cell>
          <cell r="G54">
            <v>51140</v>
          </cell>
          <cell r="H54">
            <v>1027075</v>
          </cell>
          <cell r="I54">
            <v>1002</v>
          </cell>
          <cell r="J54">
            <v>1000105</v>
          </cell>
          <cell r="K54">
            <v>25968</v>
          </cell>
          <cell r="L54">
            <v>30501</v>
          </cell>
          <cell r="M54">
            <v>893</v>
          </cell>
          <cell r="N54">
            <v>25605</v>
          </cell>
          <cell r="O54">
            <v>4003</v>
          </cell>
          <cell r="P54">
            <v>157979</v>
          </cell>
          <cell r="Q54">
            <v>1365</v>
          </cell>
          <cell r="R54">
            <v>137478</v>
          </cell>
          <cell r="S54">
            <v>19136</v>
          </cell>
          <cell r="T54">
            <v>3641</v>
          </cell>
          <cell r="U54">
            <v>122</v>
          </cell>
          <cell r="V54">
            <v>1486</v>
          </cell>
          <cell r="W54">
            <v>2033</v>
          </cell>
          <cell r="X54">
            <v>136849</v>
          </cell>
          <cell r="Y54">
            <v>1212</v>
          </cell>
          <cell r="Z54">
            <v>135637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69216</v>
          </cell>
          <cell r="E55">
            <v>304</v>
          </cell>
          <cell r="F55">
            <v>66408</v>
          </cell>
          <cell r="G55">
            <v>2504</v>
          </cell>
          <cell r="H55">
            <v>62601</v>
          </cell>
          <cell r="I55">
            <v>88</v>
          </cell>
          <cell r="J55">
            <v>61025</v>
          </cell>
          <cell r="K55">
            <v>1488</v>
          </cell>
          <cell r="L55">
            <v>1477</v>
          </cell>
          <cell r="M55">
            <v>71</v>
          </cell>
          <cell r="N55">
            <v>1068</v>
          </cell>
          <cell r="O55">
            <v>338</v>
          </cell>
          <cell r="P55">
            <v>5065</v>
          </cell>
          <cell r="Q55">
            <v>135</v>
          </cell>
          <cell r="R55">
            <v>4267</v>
          </cell>
          <cell r="S55">
            <v>663</v>
          </cell>
          <cell r="T55">
            <v>73</v>
          </cell>
          <cell r="U55">
            <v>10</v>
          </cell>
          <cell r="V55">
            <v>48</v>
          </cell>
          <cell r="W55">
            <v>15</v>
          </cell>
          <cell r="X55">
            <v>7817</v>
          </cell>
          <cell r="Y55">
            <v>106</v>
          </cell>
          <cell r="Z55">
            <v>7711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164629</v>
          </cell>
          <cell r="E56">
            <v>358</v>
          </cell>
          <cell r="F56">
            <v>153099</v>
          </cell>
          <cell r="G56">
            <v>11172</v>
          </cell>
          <cell r="H56">
            <v>136395</v>
          </cell>
          <cell r="I56">
            <v>120</v>
          </cell>
          <cell r="J56">
            <v>130046</v>
          </cell>
          <cell r="K56">
            <v>6229</v>
          </cell>
          <cell r="L56">
            <v>4639</v>
          </cell>
          <cell r="M56">
            <v>74</v>
          </cell>
          <cell r="N56">
            <v>3825</v>
          </cell>
          <cell r="O56">
            <v>740</v>
          </cell>
          <cell r="P56">
            <v>22930</v>
          </cell>
          <cell r="Q56">
            <v>157</v>
          </cell>
          <cell r="R56">
            <v>19005</v>
          </cell>
          <cell r="S56">
            <v>3768</v>
          </cell>
          <cell r="T56">
            <v>665</v>
          </cell>
          <cell r="U56">
            <v>7</v>
          </cell>
          <cell r="V56">
            <v>223</v>
          </cell>
          <cell r="W56">
            <v>435</v>
          </cell>
          <cell r="X56">
            <v>19003</v>
          </cell>
          <cell r="Y56">
            <v>163</v>
          </cell>
          <cell r="Z56">
            <v>18840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73530</v>
          </cell>
          <cell r="E57">
            <v>250</v>
          </cell>
          <cell r="F57">
            <v>69369</v>
          </cell>
          <cell r="G57">
            <v>3911</v>
          </cell>
          <cell r="H57">
            <v>58164</v>
          </cell>
          <cell r="I57">
            <v>76</v>
          </cell>
          <cell r="J57">
            <v>55791</v>
          </cell>
          <cell r="K57">
            <v>2297</v>
          </cell>
          <cell r="L57">
            <v>2318</v>
          </cell>
          <cell r="M57">
            <v>51</v>
          </cell>
          <cell r="N57">
            <v>2035</v>
          </cell>
          <cell r="O57">
            <v>232</v>
          </cell>
          <cell r="P57">
            <v>12810</v>
          </cell>
          <cell r="Q57">
            <v>115</v>
          </cell>
          <cell r="R57">
            <v>11439</v>
          </cell>
          <cell r="S57">
            <v>1256</v>
          </cell>
          <cell r="T57">
            <v>238</v>
          </cell>
          <cell r="U57">
            <v>8</v>
          </cell>
          <cell r="V57">
            <v>104</v>
          </cell>
          <cell r="W57">
            <v>126</v>
          </cell>
          <cell r="X57">
            <v>30711</v>
          </cell>
          <cell r="Y57">
            <v>84</v>
          </cell>
          <cell r="Z57">
            <v>30627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58063</v>
          </cell>
          <cell r="E58">
            <v>351</v>
          </cell>
          <cell r="F58">
            <v>56056</v>
          </cell>
          <cell r="G58">
            <v>1656</v>
          </cell>
          <cell r="H58">
            <v>48513</v>
          </cell>
          <cell r="I58">
            <v>79</v>
          </cell>
          <cell r="J58">
            <v>47399</v>
          </cell>
          <cell r="K58">
            <v>1035</v>
          </cell>
          <cell r="L58">
            <v>1894</v>
          </cell>
          <cell r="M58">
            <v>186</v>
          </cell>
          <cell r="N58">
            <v>1616</v>
          </cell>
          <cell r="O58">
            <v>92</v>
          </cell>
          <cell r="P58">
            <v>7499</v>
          </cell>
          <cell r="Q58">
            <v>82</v>
          </cell>
          <cell r="R58">
            <v>6962</v>
          </cell>
          <cell r="S58">
            <v>455</v>
          </cell>
          <cell r="T58">
            <v>157</v>
          </cell>
          <cell r="U58">
            <v>4</v>
          </cell>
          <cell r="V58">
            <v>79</v>
          </cell>
          <cell r="W58">
            <v>74</v>
          </cell>
          <cell r="X58">
            <v>10020</v>
          </cell>
          <cell r="Y58">
            <v>53</v>
          </cell>
          <cell r="Z58">
            <v>9967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209462</v>
          </cell>
          <cell r="E59">
            <v>502</v>
          </cell>
          <cell r="F59">
            <v>201427</v>
          </cell>
          <cell r="G59">
            <v>7533</v>
          </cell>
          <cell r="H59">
            <v>170274</v>
          </cell>
          <cell r="I59">
            <v>162</v>
          </cell>
          <cell r="J59">
            <v>167605</v>
          </cell>
          <cell r="K59">
            <v>2507</v>
          </cell>
          <cell r="L59">
            <v>5177</v>
          </cell>
          <cell r="M59">
            <v>105</v>
          </cell>
          <cell r="N59">
            <v>4491</v>
          </cell>
          <cell r="O59">
            <v>581</v>
          </cell>
          <cell r="P59">
            <v>33285</v>
          </cell>
          <cell r="Q59">
            <v>218</v>
          </cell>
          <cell r="R59">
            <v>29033</v>
          </cell>
          <cell r="S59">
            <v>4034</v>
          </cell>
          <cell r="T59">
            <v>726</v>
          </cell>
          <cell r="U59">
            <v>17</v>
          </cell>
          <cell r="V59">
            <v>298</v>
          </cell>
          <cell r="W59">
            <v>411</v>
          </cell>
          <cell r="X59">
            <v>22506</v>
          </cell>
          <cell r="Y59">
            <v>258</v>
          </cell>
          <cell r="Z59">
            <v>22248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220692</v>
          </cell>
          <cell r="E60">
            <v>579</v>
          </cell>
          <cell r="F60">
            <v>214842</v>
          </cell>
          <cell r="G60">
            <v>5271</v>
          </cell>
          <cell r="H60">
            <v>197396</v>
          </cell>
          <cell r="I60">
            <v>174</v>
          </cell>
          <cell r="J60">
            <v>194070</v>
          </cell>
          <cell r="K60">
            <v>3152</v>
          </cell>
          <cell r="L60">
            <v>4482</v>
          </cell>
          <cell r="M60">
            <v>183</v>
          </cell>
          <cell r="N60">
            <v>3580</v>
          </cell>
          <cell r="O60">
            <v>719</v>
          </cell>
          <cell r="P60">
            <v>18438</v>
          </cell>
          <cell r="Q60">
            <v>209</v>
          </cell>
          <cell r="R60">
            <v>16976</v>
          </cell>
          <cell r="S60">
            <v>1253</v>
          </cell>
          <cell r="T60">
            <v>376</v>
          </cell>
          <cell r="U60">
            <v>13</v>
          </cell>
          <cell r="V60">
            <v>216</v>
          </cell>
          <cell r="W60">
            <v>147</v>
          </cell>
          <cell r="X60">
            <v>11761</v>
          </cell>
          <cell r="Y60">
            <v>208</v>
          </cell>
          <cell r="Z60">
            <v>11553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285020</v>
          </cell>
          <cell r="E61">
            <v>493</v>
          </cell>
          <cell r="F61">
            <v>270482</v>
          </cell>
          <cell r="G61">
            <v>14045</v>
          </cell>
          <cell r="H61">
            <v>241570</v>
          </cell>
          <cell r="I61">
            <v>191</v>
          </cell>
          <cell r="J61">
            <v>233893</v>
          </cell>
          <cell r="K61">
            <v>7486</v>
          </cell>
          <cell r="L61">
            <v>6628</v>
          </cell>
          <cell r="M61">
            <v>111</v>
          </cell>
          <cell r="N61">
            <v>5750</v>
          </cell>
          <cell r="O61">
            <v>767</v>
          </cell>
          <cell r="P61">
            <v>35946</v>
          </cell>
          <cell r="Q61">
            <v>182</v>
          </cell>
          <cell r="R61">
            <v>30531</v>
          </cell>
          <cell r="S61">
            <v>5233</v>
          </cell>
          <cell r="T61">
            <v>876</v>
          </cell>
          <cell r="U61">
            <v>9</v>
          </cell>
          <cell r="V61">
            <v>308</v>
          </cell>
          <cell r="W61">
            <v>559</v>
          </cell>
          <cell r="X61">
            <v>22750</v>
          </cell>
          <cell r="Y61">
            <v>198</v>
          </cell>
          <cell r="Z61">
            <v>22552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138584</v>
          </cell>
          <cell r="E62">
            <v>545</v>
          </cell>
          <cell r="F62">
            <v>132991</v>
          </cell>
          <cell r="G62">
            <v>5048</v>
          </cell>
          <cell r="H62">
            <v>112162</v>
          </cell>
          <cell r="I62">
            <v>112</v>
          </cell>
          <cell r="J62">
            <v>110276</v>
          </cell>
          <cell r="K62">
            <v>1774</v>
          </cell>
          <cell r="L62">
            <v>3886</v>
          </cell>
          <cell r="M62">
            <v>112</v>
          </cell>
          <cell r="N62">
            <v>3240</v>
          </cell>
          <cell r="O62">
            <v>534</v>
          </cell>
          <cell r="P62">
            <v>22006</v>
          </cell>
          <cell r="Q62">
            <v>267</v>
          </cell>
          <cell r="R62">
            <v>19265</v>
          </cell>
          <cell r="S62">
            <v>2474</v>
          </cell>
          <cell r="T62">
            <v>530</v>
          </cell>
          <cell r="U62">
            <v>54</v>
          </cell>
          <cell r="V62">
            <v>210</v>
          </cell>
          <cell r="W62">
            <v>266</v>
          </cell>
          <cell r="X62">
            <v>12281</v>
          </cell>
          <cell r="Y62">
            <v>142</v>
          </cell>
          <cell r="Z62">
            <v>12139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1211095</v>
          </cell>
          <cell r="E63">
            <v>3434</v>
          </cell>
          <cell r="F63">
            <v>1156597</v>
          </cell>
          <cell r="G63">
            <v>51064</v>
          </cell>
          <cell r="H63">
            <v>1022281</v>
          </cell>
          <cell r="I63">
            <v>989</v>
          </cell>
          <cell r="J63">
            <v>995814</v>
          </cell>
          <cell r="K63">
            <v>25478</v>
          </cell>
          <cell r="L63">
            <v>28828</v>
          </cell>
          <cell r="M63">
            <v>950</v>
          </cell>
          <cell r="N63">
            <v>24000</v>
          </cell>
          <cell r="O63">
            <v>3878</v>
          </cell>
          <cell r="P63">
            <v>155718</v>
          </cell>
          <cell r="Q63">
            <v>1369</v>
          </cell>
          <cell r="R63">
            <v>134764</v>
          </cell>
          <cell r="S63">
            <v>19585</v>
          </cell>
          <cell r="T63">
            <v>4268</v>
          </cell>
          <cell r="U63">
            <v>126</v>
          </cell>
          <cell r="V63">
            <v>2019</v>
          </cell>
          <cell r="W63">
            <v>2123</v>
          </cell>
          <cell r="X63">
            <v>135778</v>
          </cell>
          <cell r="Y63">
            <v>1198</v>
          </cell>
          <cell r="Z63">
            <v>134580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61010</v>
          </cell>
          <cell r="E64">
            <v>328</v>
          </cell>
          <cell r="F64">
            <v>58163</v>
          </cell>
          <cell r="G64">
            <v>2519</v>
          </cell>
          <cell r="H64">
            <v>54551</v>
          </cell>
          <cell r="I64">
            <v>84</v>
          </cell>
          <cell r="J64">
            <v>52958</v>
          </cell>
          <cell r="K64">
            <v>1509</v>
          </cell>
          <cell r="L64">
            <v>1433</v>
          </cell>
          <cell r="M64">
            <v>98</v>
          </cell>
          <cell r="N64">
            <v>998</v>
          </cell>
          <cell r="O64">
            <v>337</v>
          </cell>
          <cell r="P64">
            <v>4938</v>
          </cell>
          <cell r="Q64">
            <v>133</v>
          </cell>
          <cell r="R64">
            <v>4149</v>
          </cell>
          <cell r="S64">
            <v>656</v>
          </cell>
          <cell r="T64">
            <v>88</v>
          </cell>
          <cell r="U64">
            <v>13</v>
          </cell>
          <cell r="V64">
            <v>58</v>
          </cell>
          <cell r="W64">
            <v>17</v>
          </cell>
          <cell r="X64">
            <v>7544</v>
          </cell>
          <cell r="Y64">
            <v>99</v>
          </cell>
          <cell r="Z64">
            <v>7445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166914</v>
          </cell>
          <cell r="E65">
            <v>365</v>
          </cell>
          <cell r="F65">
            <v>155505</v>
          </cell>
          <cell r="G65">
            <v>11044</v>
          </cell>
          <cell r="H65">
            <v>138666</v>
          </cell>
          <cell r="I65">
            <v>117</v>
          </cell>
          <cell r="J65">
            <v>132594</v>
          </cell>
          <cell r="K65">
            <v>5955</v>
          </cell>
          <cell r="L65">
            <v>4442</v>
          </cell>
          <cell r="M65">
            <v>84</v>
          </cell>
          <cell r="N65">
            <v>3616</v>
          </cell>
          <cell r="O65">
            <v>742</v>
          </cell>
          <cell r="P65">
            <v>23023</v>
          </cell>
          <cell r="Q65">
            <v>157</v>
          </cell>
          <cell r="R65">
            <v>18987</v>
          </cell>
          <cell r="S65">
            <v>3879</v>
          </cell>
          <cell r="T65">
            <v>783</v>
          </cell>
          <cell r="U65">
            <v>7</v>
          </cell>
          <cell r="V65">
            <v>308</v>
          </cell>
          <cell r="W65">
            <v>468</v>
          </cell>
          <cell r="X65">
            <v>19057</v>
          </cell>
          <cell r="Y65">
            <v>161</v>
          </cell>
          <cell r="Z65">
            <v>18896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71969</v>
          </cell>
          <cell r="E66">
            <v>253</v>
          </cell>
          <cell r="F66">
            <v>67672</v>
          </cell>
          <cell r="G66">
            <v>4044</v>
          </cell>
          <cell r="H66">
            <v>57268</v>
          </cell>
          <cell r="I66">
            <v>82</v>
          </cell>
          <cell r="J66">
            <v>54777</v>
          </cell>
          <cell r="K66">
            <v>2409</v>
          </cell>
          <cell r="L66">
            <v>2106</v>
          </cell>
          <cell r="M66">
            <v>49</v>
          </cell>
          <cell r="N66">
            <v>1845</v>
          </cell>
          <cell r="O66">
            <v>212</v>
          </cell>
          <cell r="P66">
            <v>12306</v>
          </cell>
          <cell r="Q66">
            <v>113</v>
          </cell>
          <cell r="R66">
            <v>10910</v>
          </cell>
          <cell r="S66">
            <v>1283</v>
          </cell>
          <cell r="T66">
            <v>289</v>
          </cell>
          <cell r="U66">
            <v>9</v>
          </cell>
          <cell r="V66">
            <v>140</v>
          </cell>
          <cell r="W66">
            <v>140</v>
          </cell>
          <cell r="X66">
            <v>23690</v>
          </cell>
          <cell r="Y66">
            <v>65</v>
          </cell>
          <cell r="Z66">
            <v>23625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57566</v>
          </cell>
          <cell r="E67">
            <v>342</v>
          </cell>
          <cell r="F67">
            <v>55628</v>
          </cell>
          <cell r="G67">
            <v>1596</v>
          </cell>
          <cell r="H67">
            <v>48432</v>
          </cell>
          <cell r="I67">
            <v>71</v>
          </cell>
          <cell r="J67">
            <v>47416</v>
          </cell>
          <cell r="K67">
            <v>945</v>
          </cell>
          <cell r="L67">
            <v>1770</v>
          </cell>
          <cell r="M67">
            <v>188</v>
          </cell>
          <cell r="N67">
            <v>1475</v>
          </cell>
          <cell r="O67">
            <v>107</v>
          </cell>
          <cell r="P67">
            <v>7180</v>
          </cell>
          <cell r="Q67">
            <v>80</v>
          </cell>
          <cell r="R67">
            <v>6634</v>
          </cell>
          <cell r="S67">
            <v>466</v>
          </cell>
          <cell r="T67">
            <v>184</v>
          </cell>
          <cell r="U67">
            <v>3</v>
          </cell>
          <cell r="V67">
            <v>103</v>
          </cell>
          <cell r="W67">
            <v>78</v>
          </cell>
          <cell r="X67">
            <v>9991</v>
          </cell>
          <cell r="Y67">
            <v>52</v>
          </cell>
          <cell r="Z67">
            <v>9939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211462</v>
          </cell>
          <cell r="E68">
            <v>506</v>
          </cell>
          <cell r="F68">
            <v>203348</v>
          </cell>
          <cell r="G68">
            <v>7608</v>
          </cell>
          <cell r="H68">
            <v>172860</v>
          </cell>
          <cell r="I68">
            <v>161</v>
          </cell>
          <cell r="J68">
            <v>170216</v>
          </cell>
          <cell r="K68">
            <v>2483</v>
          </cell>
          <cell r="L68">
            <v>4939</v>
          </cell>
          <cell r="M68">
            <v>111</v>
          </cell>
          <cell r="N68">
            <v>4247</v>
          </cell>
          <cell r="O68">
            <v>581</v>
          </cell>
          <cell r="P68">
            <v>32814</v>
          </cell>
          <cell r="Q68">
            <v>216</v>
          </cell>
          <cell r="R68">
            <v>28487</v>
          </cell>
          <cell r="S68">
            <v>4111</v>
          </cell>
          <cell r="T68">
            <v>849</v>
          </cell>
          <cell r="U68">
            <v>18</v>
          </cell>
          <cell r="V68">
            <v>398</v>
          </cell>
          <cell r="W68">
            <v>433</v>
          </cell>
          <cell r="X68">
            <v>21277</v>
          </cell>
          <cell r="Y68">
            <v>260</v>
          </cell>
          <cell r="Z68">
            <v>21017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213513</v>
          </cell>
          <cell r="E69">
            <v>596</v>
          </cell>
          <cell r="F69">
            <v>208160</v>
          </cell>
          <cell r="G69">
            <v>4757</v>
          </cell>
          <cell r="H69">
            <v>190773</v>
          </cell>
          <cell r="I69">
            <v>175</v>
          </cell>
          <cell r="J69">
            <v>187902</v>
          </cell>
          <cell r="K69">
            <v>2696</v>
          </cell>
          <cell r="L69">
            <v>4217</v>
          </cell>
          <cell r="M69">
            <v>197</v>
          </cell>
          <cell r="N69">
            <v>3369</v>
          </cell>
          <cell r="O69">
            <v>651</v>
          </cell>
          <cell r="P69">
            <v>18062</v>
          </cell>
          <cell r="Q69">
            <v>212</v>
          </cell>
          <cell r="R69">
            <v>16587</v>
          </cell>
          <cell r="S69">
            <v>1263</v>
          </cell>
          <cell r="T69">
            <v>461</v>
          </cell>
          <cell r="U69">
            <v>12</v>
          </cell>
          <cell r="V69">
            <v>302</v>
          </cell>
          <cell r="W69">
            <v>147</v>
          </cell>
          <cell r="X69">
            <v>11802</v>
          </cell>
          <cell r="Y69">
            <v>213</v>
          </cell>
          <cell r="Z69">
            <v>11589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286576</v>
          </cell>
          <cell r="E70">
            <v>485</v>
          </cell>
          <cell r="F70">
            <v>271706</v>
          </cell>
          <cell r="G70">
            <v>14385</v>
          </cell>
          <cell r="H70">
            <v>244193</v>
          </cell>
          <cell r="I70">
            <v>189</v>
          </cell>
          <cell r="J70">
            <v>236249</v>
          </cell>
          <cell r="K70">
            <v>7755</v>
          </cell>
          <cell r="L70">
            <v>6148</v>
          </cell>
          <cell r="M70">
            <v>108</v>
          </cell>
          <cell r="N70">
            <v>5289</v>
          </cell>
          <cell r="O70">
            <v>751</v>
          </cell>
          <cell r="P70">
            <v>35257</v>
          </cell>
          <cell r="Q70">
            <v>179</v>
          </cell>
          <cell r="R70">
            <v>29767</v>
          </cell>
          <cell r="S70">
            <v>5311</v>
          </cell>
          <cell r="T70">
            <v>978</v>
          </cell>
          <cell r="U70">
            <v>9</v>
          </cell>
          <cell r="V70">
            <v>401</v>
          </cell>
          <cell r="W70">
            <v>568</v>
          </cell>
          <cell r="X70">
            <v>30341</v>
          </cell>
          <cell r="Y70">
            <v>222</v>
          </cell>
          <cell r="Z70">
            <v>30119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142085</v>
          </cell>
          <cell r="E71">
            <v>559</v>
          </cell>
          <cell r="F71">
            <v>136415</v>
          </cell>
          <cell r="G71">
            <v>5111</v>
          </cell>
          <cell r="H71">
            <v>115538</v>
          </cell>
          <cell r="I71">
            <v>110</v>
          </cell>
          <cell r="J71">
            <v>113702</v>
          </cell>
          <cell r="K71">
            <v>1726</v>
          </cell>
          <cell r="L71">
            <v>3773</v>
          </cell>
          <cell r="M71">
            <v>115</v>
          </cell>
          <cell r="N71">
            <v>3161</v>
          </cell>
          <cell r="O71">
            <v>497</v>
          </cell>
          <cell r="P71">
            <v>22138</v>
          </cell>
          <cell r="Q71">
            <v>279</v>
          </cell>
          <cell r="R71">
            <v>19243</v>
          </cell>
          <cell r="S71">
            <v>2616</v>
          </cell>
          <cell r="T71">
            <v>636</v>
          </cell>
          <cell r="U71">
            <v>55</v>
          </cell>
          <cell r="V71">
            <v>309</v>
          </cell>
          <cell r="W71">
            <v>272</v>
          </cell>
          <cell r="X71">
            <v>12076</v>
          </cell>
          <cell r="Y71">
            <v>126</v>
          </cell>
          <cell r="Z71">
            <v>11950</v>
          </cell>
        </row>
      </sheetData>
      <sheetData sheetId="38">
        <row r="9">
          <cell r="A9" t="str">
            <v>2015대구광역시</v>
          </cell>
        </row>
      </sheetData>
      <sheetData sheetId="39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64</v>
          </cell>
          <cell r="E9">
            <v>76</v>
          </cell>
          <cell r="F9">
            <v>59</v>
          </cell>
          <cell r="G9">
            <v>324</v>
          </cell>
          <cell r="H9">
            <v>21</v>
          </cell>
          <cell r="I9">
            <v>22</v>
          </cell>
          <cell r="J9">
            <v>24</v>
          </cell>
          <cell r="K9">
            <v>1</v>
          </cell>
          <cell r="L9">
            <v>21</v>
          </cell>
          <cell r="M9">
            <v>123</v>
          </cell>
          <cell r="N9">
            <v>1</v>
          </cell>
          <cell r="O9">
            <v>8</v>
          </cell>
          <cell r="P9">
            <v>38</v>
          </cell>
          <cell r="Q9">
            <v>50</v>
          </cell>
          <cell r="R9">
            <v>2</v>
          </cell>
          <cell r="S9" t="str">
            <v>-</v>
          </cell>
          <cell r="T9" t="str">
            <v>-</v>
          </cell>
          <cell r="U9" t="str">
            <v>-</v>
          </cell>
          <cell r="V9">
            <v>2</v>
          </cell>
          <cell r="W9">
            <v>0</v>
          </cell>
          <cell r="X9" t="str">
            <v>-</v>
          </cell>
          <cell r="Y9">
            <v>0</v>
          </cell>
          <cell r="Z9">
            <v>22</v>
          </cell>
          <cell r="AB9" t="str">
            <v>2015 대구시</v>
          </cell>
          <cell r="AC9">
            <v>15</v>
          </cell>
          <cell r="AD9" t="str">
            <v>-</v>
          </cell>
          <cell r="AE9">
            <v>22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29</v>
          </cell>
          <cell r="E10">
            <v>35</v>
          </cell>
          <cell r="F10">
            <v>12</v>
          </cell>
          <cell r="G10">
            <v>149</v>
          </cell>
          <cell r="H10">
            <v>4</v>
          </cell>
          <cell r="I10">
            <v>5</v>
          </cell>
          <cell r="J10">
            <v>4</v>
          </cell>
          <cell r="K10" t="str">
            <v>-</v>
          </cell>
          <cell r="L10">
            <v>2</v>
          </cell>
          <cell r="M10">
            <v>25</v>
          </cell>
          <cell r="N10" t="str">
            <v>-</v>
          </cell>
          <cell r="O10">
            <v>1</v>
          </cell>
          <cell r="P10" t="str">
            <v>-</v>
          </cell>
          <cell r="Q10">
            <v>12</v>
          </cell>
          <cell r="R10" t="str">
            <v>-</v>
          </cell>
          <cell r="S10" t="str">
            <v>-</v>
          </cell>
          <cell r="T10" t="str">
            <v>-</v>
          </cell>
          <cell r="U10" t="str">
            <v>-</v>
          </cell>
          <cell r="V10" t="str">
            <v>-</v>
          </cell>
          <cell r="W10">
            <v>0</v>
          </cell>
          <cell r="X10" t="str">
            <v>-</v>
          </cell>
          <cell r="Y10">
            <v>0</v>
          </cell>
          <cell r="Z10">
            <v>12</v>
          </cell>
          <cell r="AB10" t="str">
            <v>중구</v>
          </cell>
          <cell r="AC10">
            <v>5</v>
          </cell>
          <cell r="AD10" t="str">
            <v>-</v>
          </cell>
          <cell r="AE10">
            <v>12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5</v>
          </cell>
          <cell r="E11">
            <v>7</v>
          </cell>
          <cell r="F11">
            <v>6</v>
          </cell>
          <cell r="G11">
            <v>23</v>
          </cell>
          <cell r="H11">
            <v>5</v>
          </cell>
          <cell r="I11">
            <v>8</v>
          </cell>
          <cell r="J11">
            <v>2</v>
          </cell>
          <cell r="K11" t="str">
            <v>-</v>
          </cell>
          <cell r="L11">
            <v>5</v>
          </cell>
          <cell r="M11">
            <v>14</v>
          </cell>
          <cell r="N11" t="str">
            <v>-</v>
          </cell>
          <cell r="O11">
            <v>2</v>
          </cell>
          <cell r="P11">
            <v>7</v>
          </cell>
          <cell r="Q11">
            <v>3</v>
          </cell>
          <cell r="R11" t="str">
            <v>-</v>
          </cell>
          <cell r="S11" t="str">
            <v>-</v>
          </cell>
          <cell r="T11" t="str">
            <v>-</v>
          </cell>
          <cell r="U11" t="str">
            <v>-</v>
          </cell>
          <cell r="V11">
            <v>1</v>
          </cell>
          <cell r="W11">
            <v>0</v>
          </cell>
          <cell r="X11" t="str">
            <v>-</v>
          </cell>
          <cell r="Y11">
            <v>0</v>
          </cell>
          <cell r="Z11">
            <v>1</v>
          </cell>
          <cell r="AB11" t="str">
            <v>동구</v>
          </cell>
          <cell r="AC11">
            <v>5</v>
          </cell>
          <cell r="AD11" t="str">
            <v>-</v>
          </cell>
          <cell r="AE11">
            <v>1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1</v>
          </cell>
          <cell r="E12" t="str">
            <v>-</v>
          </cell>
          <cell r="F12">
            <v>6</v>
          </cell>
          <cell r="G12">
            <v>14</v>
          </cell>
          <cell r="H12">
            <v>1</v>
          </cell>
          <cell r="I12">
            <v>0</v>
          </cell>
          <cell r="J12">
            <v>0</v>
          </cell>
          <cell r="K12" t="str">
            <v>-</v>
          </cell>
          <cell r="L12">
            <v>0</v>
          </cell>
          <cell r="M12">
            <v>3</v>
          </cell>
          <cell r="N12" t="str">
            <v>-</v>
          </cell>
          <cell r="O12" t="str">
            <v>-</v>
          </cell>
          <cell r="P12">
            <v>1</v>
          </cell>
          <cell r="Q12">
            <v>1</v>
          </cell>
          <cell r="R12" t="str">
            <v>-</v>
          </cell>
          <cell r="S12" t="str">
            <v>-</v>
          </cell>
          <cell r="T12" t="str">
            <v>-</v>
          </cell>
          <cell r="U12" t="str">
            <v>-</v>
          </cell>
          <cell r="V12" t="str">
            <v>-</v>
          </cell>
          <cell r="W12">
            <v>0</v>
          </cell>
          <cell r="X12" t="str">
            <v>-</v>
          </cell>
          <cell r="Y12">
            <v>0</v>
          </cell>
          <cell r="Z12">
            <v>1</v>
          </cell>
          <cell r="AB12" t="str">
            <v>서구</v>
          </cell>
          <cell r="AC12" t="str">
            <v>-</v>
          </cell>
          <cell r="AD12" t="str">
            <v>-</v>
          </cell>
          <cell r="AE12">
            <v>1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3</v>
          </cell>
          <cell r="E13">
            <v>7</v>
          </cell>
          <cell r="F13">
            <v>3</v>
          </cell>
          <cell r="G13">
            <v>12</v>
          </cell>
          <cell r="H13">
            <v>2</v>
          </cell>
          <cell r="I13">
            <v>0</v>
          </cell>
          <cell r="J13">
            <v>2</v>
          </cell>
          <cell r="K13" t="str">
            <v>-</v>
          </cell>
          <cell r="L13">
            <v>2</v>
          </cell>
          <cell r="M13">
            <v>13</v>
          </cell>
          <cell r="N13" t="str">
            <v>-</v>
          </cell>
          <cell r="O13" t="str">
            <v>-</v>
          </cell>
          <cell r="P13">
            <v>6</v>
          </cell>
          <cell r="Q13">
            <v>2</v>
          </cell>
          <cell r="R13">
            <v>1</v>
          </cell>
          <cell r="S13" t="str">
            <v>-</v>
          </cell>
          <cell r="T13" t="str">
            <v>-</v>
          </cell>
          <cell r="U13" t="str">
            <v>-</v>
          </cell>
          <cell r="V13">
            <v>1</v>
          </cell>
          <cell r="W13">
            <v>0</v>
          </cell>
          <cell r="X13" t="str">
            <v>-</v>
          </cell>
          <cell r="Y13">
            <v>0</v>
          </cell>
          <cell r="Z13">
            <v>3</v>
          </cell>
          <cell r="AB13" t="str">
            <v>남구</v>
          </cell>
          <cell r="AC13" t="str">
            <v>-</v>
          </cell>
          <cell r="AD13" t="str">
            <v>-</v>
          </cell>
          <cell r="AE13">
            <v>3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4</v>
          </cell>
          <cell r="E14">
            <v>3</v>
          </cell>
          <cell r="F14">
            <v>7</v>
          </cell>
          <cell r="G14">
            <v>27</v>
          </cell>
          <cell r="H14">
            <v>1</v>
          </cell>
          <cell r="I14">
            <v>0</v>
          </cell>
          <cell r="J14">
            <v>9</v>
          </cell>
          <cell r="K14" t="str">
            <v>-</v>
          </cell>
          <cell r="L14">
            <v>0</v>
          </cell>
          <cell r="M14">
            <v>18</v>
          </cell>
          <cell r="N14" t="str">
            <v>-</v>
          </cell>
          <cell r="O14">
            <v>2</v>
          </cell>
          <cell r="P14">
            <v>6</v>
          </cell>
          <cell r="Q14">
            <v>10</v>
          </cell>
          <cell r="R14" t="str">
            <v>-</v>
          </cell>
          <cell r="S14" t="str">
            <v>-</v>
          </cell>
          <cell r="T14" t="str">
            <v>-</v>
          </cell>
          <cell r="U14" t="str">
            <v>-</v>
          </cell>
          <cell r="V14" t="str">
            <v>-</v>
          </cell>
          <cell r="W14">
            <v>0</v>
          </cell>
          <cell r="X14" t="str">
            <v>-</v>
          </cell>
          <cell r="Y14">
            <v>0</v>
          </cell>
          <cell r="Z14" t="str">
            <v>-</v>
          </cell>
          <cell r="AB14" t="str">
            <v>북구</v>
          </cell>
          <cell r="AC14" t="str">
            <v>-</v>
          </cell>
          <cell r="AD14" t="str">
            <v>-</v>
          </cell>
          <cell r="AE14" t="str">
            <v>-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14</v>
          </cell>
          <cell r="E15">
            <v>17</v>
          </cell>
          <cell r="F15">
            <v>18</v>
          </cell>
          <cell r="G15">
            <v>47</v>
          </cell>
          <cell r="H15">
            <v>5</v>
          </cell>
          <cell r="I15">
            <v>0</v>
          </cell>
          <cell r="J15">
            <v>6</v>
          </cell>
          <cell r="K15">
            <v>1</v>
          </cell>
          <cell r="L15">
            <v>4</v>
          </cell>
          <cell r="M15">
            <v>35</v>
          </cell>
          <cell r="N15">
            <v>1</v>
          </cell>
          <cell r="O15">
            <v>1</v>
          </cell>
          <cell r="P15">
            <v>5</v>
          </cell>
          <cell r="Q15">
            <v>22</v>
          </cell>
          <cell r="R15">
            <v>1</v>
          </cell>
          <cell r="S15" t="str">
            <v>-</v>
          </cell>
          <cell r="T15" t="str">
            <v>-</v>
          </cell>
          <cell r="U15" t="str">
            <v>-</v>
          </cell>
          <cell r="V15" t="str">
            <v>-</v>
          </cell>
          <cell r="W15">
            <v>0</v>
          </cell>
          <cell r="X15" t="str">
            <v>-</v>
          </cell>
          <cell r="Y15">
            <v>0</v>
          </cell>
          <cell r="Z15">
            <v>5</v>
          </cell>
          <cell r="AB15" t="str">
            <v>수성구</v>
          </cell>
          <cell r="AC15" t="str">
            <v>-</v>
          </cell>
          <cell r="AD15" t="str">
            <v>-</v>
          </cell>
          <cell r="AE15">
            <v>5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7</v>
          </cell>
          <cell r="E16">
            <v>6</v>
          </cell>
          <cell r="F16">
            <v>6</v>
          </cell>
          <cell r="G16">
            <v>43</v>
          </cell>
          <cell r="H16">
            <v>2</v>
          </cell>
          <cell r="I16">
            <v>1</v>
          </cell>
          <cell r="J16">
            <v>1</v>
          </cell>
          <cell r="K16" t="str">
            <v>-</v>
          </cell>
          <cell r="L16">
            <v>4</v>
          </cell>
          <cell r="M16">
            <v>14</v>
          </cell>
          <cell r="N16" t="str">
            <v>-</v>
          </cell>
          <cell r="O16">
            <v>2</v>
          </cell>
          <cell r="P16">
            <v>12</v>
          </cell>
          <cell r="Q16" t="str">
            <v>-</v>
          </cell>
          <cell r="R16" t="str">
            <v>-</v>
          </cell>
          <cell r="S16" t="str">
            <v>-</v>
          </cell>
          <cell r="T16" t="str">
            <v>-</v>
          </cell>
          <cell r="U16" t="str">
            <v>-</v>
          </cell>
          <cell r="V16" t="str">
            <v>-</v>
          </cell>
          <cell r="W16">
            <v>0</v>
          </cell>
          <cell r="X16" t="str">
            <v>-</v>
          </cell>
          <cell r="Y16">
            <v>0</v>
          </cell>
          <cell r="Z16" t="str">
            <v>-</v>
          </cell>
          <cell r="AB16" t="str">
            <v>달서구</v>
          </cell>
          <cell r="AC16">
            <v>1</v>
          </cell>
          <cell r="AD16" t="str">
            <v>-</v>
          </cell>
          <cell r="AE16" t="str">
            <v>-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1</v>
          </cell>
          <cell r="E17">
            <v>1</v>
          </cell>
          <cell r="F17">
            <v>1</v>
          </cell>
          <cell r="G17">
            <v>9</v>
          </cell>
          <cell r="H17">
            <v>1</v>
          </cell>
          <cell r="I17">
            <v>8</v>
          </cell>
          <cell r="J17">
            <v>0</v>
          </cell>
          <cell r="K17" t="str">
            <v>-</v>
          </cell>
          <cell r="L17">
            <v>4</v>
          </cell>
          <cell r="M17">
            <v>1</v>
          </cell>
          <cell r="N17" t="str">
            <v>-</v>
          </cell>
          <cell r="O17" t="str">
            <v>-</v>
          </cell>
          <cell r="P17">
            <v>1</v>
          </cell>
          <cell r="Q17" t="str">
            <v>-</v>
          </cell>
          <cell r="R17" t="str">
            <v>-</v>
          </cell>
          <cell r="S17" t="str">
            <v>-</v>
          </cell>
          <cell r="T17" t="str">
            <v>-</v>
          </cell>
          <cell r="U17" t="str">
            <v>-</v>
          </cell>
          <cell r="V17" t="str">
            <v>-</v>
          </cell>
          <cell r="W17">
            <v>0</v>
          </cell>
          <cell r="X17" t="str">
            <v>-</v>
          </cell>
          <cell r="Y17">
            <v>0</v>
          </cell>
          <cell r="Z17" t="str">
            <v>-</v>
          </cell>
          <cell r="AB17" t="str">
            <v>달성군</v>
          </cell>
          <cell r="AC17">
            <v>4</v>
          </cell>
          <cell r="AD17" t="str">
            <v>-</v>
          </cell>
          <cell r="AE17" t="str">
            <v>-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87</v>
          </cell>
          <cell r="E18">
            <v>81</v>
          </cell>
          <cell r="F18">
            <v>58</v>
          </cell>
          <cell r="G18">
            <v>320</v>
          </cell>
          <cell r="H18">
            <v>22</v>
          </cell>
          <cell r="I18">
            <v>30</v>
          </cell>
          <cell r="J18">
            <v>28</v>
          </cell>
          <cell r="K18">
            <v>1</v>
          </cell>
          <cell r="L18">
            <v>62</v>
          </cell>
          <cell r="M18">
            <v>133</v>
          </cell>
          <cell r="N18">
            <v>1</v>
          </cell>
          <cell r="O18">
            <v>8</v>
          </cell>
          <cell r="P18">
            <v>24</v>
          </cell>
          <cell r="Q18">
            <v>67</v>
          </cell>
          <cell r="R18">
            <v>4</v>
          </cell>
          <cell r="S18" t="str">
            <v>-</v>
          </cell>
          <cell r="T18" t="str">
            <v>-</v>
          </cell>
          <cell r="U18" t="str">
            <v>-</v>
          </cell>
          <cell r="V18">
            <v>2</v>
          </cell>
          <cell r="W18">
            <v>0</v>
          </cell>
          <cell r="X18" t="str">
            <v>-</v>
          </cell>
          <cell r="Y18">
            <v>0</v>
          </cell>
          <cell r="Z18">
            <v>27</v>
          </cell>
          <cell r="AB18" t="str">
            <v>2016 대구시</v>
          </cell>
          <cell r="AC18">
            <v>17</v>
          </cell>
          <cell r="AD18" t="str">
            <v>-</v>
          </cell>
          <cell r="AE18">
            <v>27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32</v>
          </cell>
          <cell r="E19">
            <v>37</v>
          </cell>
          <cell r="F19">
            <v>13</v>
          </cell>
          <cell r="G19">
            <v>157</v>
          </cell>
          <cell r="H19">
            <v>5</v>
          </cell>
          <cell r="I19">
            <v>6</v>
          </cell>
          <cell r="J19">
            <v>4</v>
          </cell>
          <cell r="K19" t="str">
            <v>-</v>
          </cell>
          <cell r="L19">
            <v>12</v>
          </cell>
          <cell r="M19">
            <v>31</v>
          </cell>
          <cell r="N19" t="str">
            <v>-</v>
          </cell>
          <cell r="O19">
            <v>1</v>
          </cell>
          <cell r="P19" t="str">
            <v>-</v>
          </cell>
          <cell r="Q19">
            <v>13</v>
          </cell>
          <cell r="R19">
            <v>1</v>
          </cell>
          <cell r="S19" t="str">
            <v>-</v>
          </cell>
          <cell r="T19" t="str">
            <v>-</v>
          </cell>
          <cell r="U19" t="str">
            <v>-</v>
          </cell>
          <cell r="V19" t="str">
            <v>-</v>
          </cell>
          <cell r="W19">
            <v>0</v>
          </cell>
          <cell r="X19" t="str">
            <v>-</v>
          </cell>
          <cell r="Y19">
            <v>0</v>
          </cell>
          <cell r="Z19">
            <v>16</v>
          </cell>
          <cell r="AB19" t="str">
            <v>중구</v>
          </cell>
          <cell r="AC19">
            <v>6</v>
          </cell>
          <cell r="AD19" t="str">
            <v>-</v>
          </cell>
          <cell r="AE19">
            <v>16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10</v>
          </cell>
          <cell r="E20">
            <v>6</v>
          </cell>
          <cell r="F20">
            <v>6</v>
          </cell>
          <cell r="G20">
            <v>21</v>
          </cell>
          <cell r="H20">
            <v>5</v>
          </cell>
          <cell r="I20">
            <v>10</v>
          </cell>
          <cell r="J20">
            <v>2</v>
          </cell>
          <cell r="K20" t="str">
            <v>-</v>
          </cell>
          <cell r="L20">
            <v>10</v>
          </cell>
          <cell r="M20">
            <v>11</v>
          </cell>
          <cell r="N20" t="str">
            <v>-</v>
          </cell>
          <cell r="O20">
            <v>2</v>
          </cell>
          <cell r="P20">
            <v>4</v>
          </cell>
          <cell r="Q20">
            <v>3</v>
          </cell>
          <cell r="R20" t="str">
            <v>-</v>
          </cell>
          <cell r="S20" t="str">
            <v>-</v>
          </cell>
          <cell r="T20" t="str">
            <v>-</v>
          </cell>
          <cell r="U20" t="str">
            <v>-</v>
          </cell>
          <cell r="V20">
            <v>1</v>
          </cell>
          <cell r="W20">
            <v>0</v>
          </cell>
          <cell r="X20" t="str">
            <v>-</v>
          </cell>
          <cell r="Y20">
            <v>0</v>
          </cell>
          <cell r="Z20">
            <v>1</v>
          </cell>
          <cell r="AB20" t="str">
            <v>동구</v>
          </cell>
          <cell r="AC20">
            <v>5</v>
          </cell>
          <cell r="AD20" t="str">
            <v>-</v>
          </cell>
          <cell r="AE20">
            <v>1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2</v>
          </cell>
          <cell r="E21">
            <v>1</v>
          </cell>
          <cell r="F21">
            <v>5</v>
          </cell>
          <cell r="G21">
            <v>11</v>
          </cell>
          <cell r="H21">
            <v>1</v>
          </cell>
          <cell r="I21">
            <v>0</v>
          </cell>
          <cell r="J21">
            <v>0</v>
          </cell>
          <cell r="K21" t="str">
            <v>-</v>
          </cell>
          <cell r="L21">
            <v>2</v>
          </cell>
          <cell r="M21">
            <v>3</v>
          </cell>
          <cell r="N21" t="str">
            <v>-</v>
          </cell>
          <cell r="O21" t="str">
            <v>-</v>
          </cell>
          <cell r="P21">
            <v>1</v>
          </cell>
          <cell r="Q21">
            <v>1</v>
          </cell>
          <cell r="R21" t="str">
            <v>-</v>
          </cell>
          <cell r="S21" t="str">
            <v>-</v>
          </cell>
          <cell r="T21" t="str">
            <v>-</v>
          </cell>
          <cell r="U21" t="str">
            <v>-</v>
          </cell>
          <cell r="V21" t="str">
            <v>-</v>
          </cell>
          <cell r="W21">
            <v>0</v>
          </cell>
          <cell r="X21" t="str">
            <v>-</v>
          </cell>
          <cell r="Y21">
            <v>0</v>
          </cell>
          <cell r="Z21">
            <v>1</v>
          </cell>
          <cell r="AB21" t="str">
            <v>서구</v>
          </cell>
          <cell r="AC21" t="str">
            <v>-</v>
          </cell>
          <cell r="AD21" t="str">
            <v>-</v>
          </cell>
          <cell r="AE21">
            <v>1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2</v>
          </cell>
          <cell r="E22">
            <v>7</v>
          </cell>
          <cell r="F22">
            <v>1</v>
          </cell>
          <cell r="G22">
            <v>12</v>
          </cell>
          <cell r="H22">
            <v>2</v>
          </cell>
          <cell r="I22">
            <v>0</v>
          </cell>
          <cell r="J22">
            <v>3</v>
          </cell>
          <cell r="K22" t="str">
            <v>-</v>
          </cell>
          <cell r="L22">
            <v>2</v>
          </cell>
          <cell r="M22">
            <v>11</v>
          </cell>
          <cell r="N22" t="str">
            <v>-</v>
          </cell>
          <cell r="O22" t="str">
            <v>-</v>
          </cell>
          <cell r="P22">
            <v>4</v>
          </cell>
          <cell r="Q22">
            <v>3</v>
          </cell>
          <cell r="R22">
            <v>1</v>
          </cell>
          <cell r="S22" t="str">
            <v>-</v>
          </cell>
          <cell r="T22" t="str">
            <v>-</v>
          </cell>
          <cell r="U22" t="str">
            <v>-</v>
          </cell>
          <cell r="V22">
            <v>1</v>
          </cell>
          <cell r="W22">
            <v>0</v>
          </cell>
          <cell r="X22" t="str">
            <v>-</v>
          </cell>
          <cell r="Y22">
            <v>0</v>
          </cell>
          <cell r="Z22">
            <v>2</v>
          </cell>
          <cell r="AB22" t="str">
            <v>남구</v>
          </cell>
          <cell r="AC22" t="str">
            <v>-</v>
          </cell>
          <cell r="AD22" t="str">
            <v>-</v>
          </cell>
          <cell r="AE22">
            <v>2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5</v>
          </cell>
          <cell r="E23">
            <v>6</v>
          </cell>
          <cell r="F23">
            <v>12</v>
          </cell>
          <cell r="G23">
            <v>27</v>
          </cell>
          <cell r="H23">
            <v>1</v>
          </cell>
          <cell r="I23">
            <v>2</v>
          </cell>
          <cell r="J23">
            <v>10</v>
          </cell>
          <cell r="K23" t="str">
            <v>-</v>
          </cell>
          <cell r="L23">
            <v>13</v>
          </cell>
          <cell r="M23">
            <v>17</v>
          </cell>
          <cell r="N23" t="str">
            <v>-</v>
          </cell>
          <cell r="O23">
            <v>2</v>
          </cell>
          <cell r="P23">
            <v>5</v>
          </cell>
          <cell r="Q23">
            <v>8</v>
          </cell>
          <cell r="R23" t="str">
            <v>-</v>
          </cell>
          <cell r="S23" t="str">
            <v>-</v>
          </cell>
          <cell r="T23" t="str">
            <v>-</v>
          </cell>
          <cell r="U23" t="str">
            <v>-</v>
          </cell>
          <cell r="V23" t="str">
            <v>-</v>
          </cell>
          <cell r="W23">
            <v>0</v>
          </cell>
          <cell r="X23" t="str">
            <v>-</v>
          </cell>
          <cell r="Y23">
            <v>0</v>
          </cell>
          <cell r="Z23">
            <v>2</v>
          </cell>
          <cell r="AB23" t="str">
            <v>북구</v>
          </cell>
          <cell r="AC23">
            <v>1</v>
          </cell>
          <cell r="AD23" t="str">
            <v>-</v>
          </cell>
          <cell r="AE23">
            <v>2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22</v>
          </cell>
          <cell r="E24">
            <v>15</v>
          </cell>
          <cell r="F24">
            <v>13</v>
          </cell>
          <cell r="G24">
            <v>38</v>
          </cell>
          <cell r="H24">
            <v>5</v>
          </cell>
          <cell r="I24">
            <v>0</v>
          </cell>
          <cell r="J24">
            <v>8</v>
          </cell>
          <cell r="K24">
            <v>1</v>
          </cell>
          <cell r="L24">
            <v>8</v>
          </cell>
          <cell r="M24">
            <v>37</v>
          </cell>
          <cell r="N24">
            <v>1</v>
          </cell>
          <cell r="O24">
            <v>1</v>
          </cell>
          <cell r="P24">
            <v>4</v>
          </cell>
          <cell r="Q24">
            <v>27</v>
          </cell>
          <cell r="R24" t="str">
            <v>-</v>
          </cell>
          <cell r="S24" t="str">
            <v>-</v>
          </cell>
          <cell r="T24" t="str">
            <v>-</v>
          </cell>
          <cell r="U24" t="str">
            <v>-</v>
          </cell>
          <cell r="V24" t="str">
            <v>-</v>
          </cell>
          <cell r="W24">
            <v>0</v>
          </cell>
          <cell r="X24" t="str">
            <v>-</v>
          </cell>
          <cell r="Y24">
            <v>0</v>
          </cell>
          <cell r="Z24">
            <v>4</v>
          </cell>
          <cell r="AB24" t="str">
            <v>수성구</v>
          </cell>
          <cell r="AC24" t="str">
            <v>-</v>
          </cell>
          <cell r="AD24" t="str">
            <v>-</v>
          </cell>
          <cell r="AE24">
            <v>4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10</v>
          </cell>
          <cell r="E25">
            <v>8</v>
          </cell>
          <cell r="F25">
            <v>7</v>
          </cell>
          <cell r="G25">
            <v>46</v>
          </cell>
          <cell r="H25">
            <v>2</v>
          </cell>
          <cell r="I25">
            <v>1</v>
          </cell>
          <cell r="J25">
            <v>1</v>
          </cell>
          <cell r="K25" t="str">
            <v>-</v>
          </cell>
          <cell r="L25">
            <v>10</v>
          </cell>
          <cell r="M25">
            <v>18</v>
          </cell>
          <cell r="N25" t="str">
            <v>-</v>
          </cell>
          <cell r="O25">
            <v>2</v>
          </cell>
          <cell r="P25">
            <v>5</v>
          </cell>
          <cell r="Q25">
            <v>9</v>
          </cell>
          <cell r="R25">
            <v>1</v>
          </cell>
          <cell r="S25" t="str">
            <v>-</v>
          </cell>
          <cell r="T25" t="str">
            <v>-</v>
          </cell>
          <cell r="U25" t="str">
            <v>-</v>
          </cell>
          <cell r="V25" t="str">
            <v>-</v>
          </cell>
          <cell r="W25">
            <v>0</v>
          </cell>
          <cell r="X25" t="str">
            <v>-</v>
          </cell>
          <cell r="Y25">
            <v>0</v>
          </cell>
          <cell r="Z25">
            <v>1</v>
          </cell>
          <cell r="AB25" t="str">
            <v>달서구</v>
          </cell>
          <cell r="AC25">
            <v>1</v>
          </cell>
          <cell r="AD25" t="str">
            <v>-</v>
          </cell>
          <cell r="AE25">
            <v>1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4</v>
          </cell>
          <cell r="E26">
            <v>1</v>
          </cell>
          <cell r="F26">
            <v>1</v>
          </cell>
          <cell r="G26">
            <v>8</v>
          </cell>
          <cell r="H26">
            <v>1</v>
          </cell>
          <cell r="I26">
            <v>11</v>
          </cell>
          <cell r="J26">
            <v>0</v>
          </cell>
          <cell r="K26" t="str">
            <v>-</v>
          </cell>
          <cell r="L26">
            <v>5</v>
          </cell>
          <cell r="M26">
            <v>5</v>
          </cell>
          <cell r="N26" t="str">
            <v>-</v>
          </cell>
          <cell r="O26" t="str">
            <v>-</v>
          </cell>
          <cell r="P26">
            <v>1</v>
          </cell>
          <cell r="Q26">
            <v>3</v>
          </cell>
          <cell r="R26">
            <v>1</v>
          </cell>
          <cell r="S26" t="str">
            <v>-</v>
          </cell>
          <cell r="T26" t="str">
            <v>-</v>
          </cell>
          <cell r="U26" t="str">
            <v>-</v>
          </cell>
          <cell r="V26" t="str">
            <v>-</v>
          </cell>
          <cell r="W26">
            <v>0</v>
          </cell>
          <cell r="X26" t="str">
            <v>-</v>
          </cell>
          <cell r="Y26">
            <v>0</v>
          </cell>
          <cell r="Z26" t="str">
            <v>-</v>
          </cell>
          <cell r="AB26" t="str">
            <v>달성군</v>
          </cell>
          <cell r="AC26">
            <v>4</v>
          </cell>
          <cell r="AD26" t="str">
            <v>-</v>
          </cell>
          <cell r="AE26" t="str">
            <v>-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109</v>
          </cell>
          <cell r="E27">
            <v>82</v>
          </cell>
          <cell r="F27">
            <v>52</v>
          </cell>
          <cell r="G27">
            <v>345</v>
          </cell>
          <cell r="H27">
            <v>26</v>
          </cell>
          <cell r="I27">
            <v>33</v>
          </cell>
          <cell r="J27">
            <v>34</v>
          </cell>
          <cell r="K27">
            <v>1</v>
          </cell>
          <cell r="L27">
            <v>76</v>
          </cell>
          <cell r="M27">
            <v>143</v>
          </cell>
          <cell r="N27">
            <v>1</v>
          </cell>
          <cell r="O27">
            <v>7</v>
          </cell>
          <cell r="P27">
            <v>20</v>
          </cell>
          <cell r="Q27">
            <v>77</v>
          </cell>
          <cell r="R27">
            <v>4</v>
          </cell>
          <cell r="S27" t="str">
            <v>-</v>
          </cell>
          <cell r="T27" t="str">
            <v>-</v>
          </cell>
          <cell r="U27" t="str">
            <v>-</v>
          </cell>
          <cell r="V27">
            <v>2</v>
          </cell>
          <cell r="W27">
            <v>0</v>
          </cell>
          <cell r="X27" t="str">
            <v>-</v>
          </cell>
          <cell r="Y27">
            <v>0</v>
          </cell>
          <cell r="Z27">
            <v>32</v>
          </cell>
          <cell r="AB27" t="str">
            <v>2017 대구시</v>
          </cell>
          <cell r="AC27">
            <v>20</v>
          </cell>
          <cell r="AD27" t="str">
            <v>-</v>
          </cell>
          <cell r="AE27">
            <v>32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43</v>
          </cell>
          <cell r="E28">
            <v>34</v>
          </cell>
          <cell r="F28">
            <v>12</v>
          </cell>
          <cell r="G28">
            <v>161</v>
          </cell>
          <cell r="H28">
            <v>6</v>
          </cell>
          <cell r="I28">
            <v>9</v>
          </cell>
          <cell r="J28">
            <v>5</v>
          </cell>
          <cell r="K28" t="str">
            <v>-</v>
          </cell>
          <cell r="L28">
            <v>11</v>
          </cell>
          <cell r="M28">
            <v>31</v>
          </cell>
          <cell r="N28" t="str">
            <v>-</v>
          </cell>
          <cell r="O28">
            <v>1</v>
          </cell>
          <cell r="P28" t="str">
            <v>-</v>
          </cell>
          <cell r="Q28">
            <v>11</v>
          </cell>
          <cell r="R28">
            <v>1</v>
          </cell>
          <cell r="S28" t="str">
            <v>-</v>
          </cell>
          <cell r="T28" t="str">
            <v>-</v>
          </cell>
          <cell r="U28" t="str">
            <v>-</v>
          </cell>
          <cell r="V28" t="str">
            <v>-</v>
          </cell>
          <cell r="W28">
            <v>0</v>
          </cell>
          <cell r="X28" t="str">
            <v>-</v>
          </cell>
          <cell r="Y28">
            <v>0</v>
          </cell>
          <cell r="Z28">
            <v>18</v>
          </cell>
          <cell r="AB28" t="str">
            <v>중구</v>
          </cell>
          <cell r="AC28">
            <v>9</v>
          </cell>
          <cell r="AD28" t="str">
            <v>-</v>
          </cell>
          <cell r="AE28">
            <v>18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11</v>
          </cell>
          <cell r="E29">
            <v>5</v>
          </cell>
          <cell r="F29">
            <v>7</v>
          </cell>
          <cell r="G29">
            <v>28</v>
          </cell>
          <cell r="H29">
            <v>6</v>
          </cell>
          <cell r="I29">
            <v>10</v>
          </cell>
          <cell r="J29">
            <v>1</v>
          </cell>
          <cell r="K29" t="str">
            <v>-</v>
          </cell>
          <cell r="L29">
            <v>15</v>
          </cell>
          <cell r="M29">
            <v>16</v>
          </cell>
          <cell r="N29" t="str">
            <v>-</v>
          </cell>
          <cell r="O29">
            <v>2</v>
          </cell>
          <cell r="P29">
            <v>4</v>
          </cell>
          <cell r="Q29">
            <v>7</v>
          </cell>
          <cell r="R29" t="str">
            <v>-</v>
          </cell>
          <cell r="S29" t="str">
            <v>-</v>
          </cell>
          <cell r="T29" t="str">
            <v>-</v>
          </cell>
          <cell r="U29" t="str">
            <v>-</v>
          </cell>
          <cell r="V29">
            <v>1</v>
          </cell>
          <cell r="W29">
            <v>0</v>
          </cell>
          <cell r="X29" t="str">
            <v>-</v>
          </cell>
          <cell r="Y29">
            <v>0</v>
          </cell>
          <cell r="Z29">
            <v>2</v>
          </cell>
          <cell r="AB29" t="str">
            <v>동구</v>
          </cell>
          <cell r="AC29">
            <v>5</v>
          </cell>
          <cell r="AD29" t="str">
            <v>-</v>
          </cell>
          <cell r="AE29">
            <v>2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2</v>
          </cell>
          <cell r="E30">
            <v>1</v>
          </cell>
          <cell r="F30">
            <v>5</v>
          </cell>
          <cell r="G30">
            <v>12</v>
          </cell>
          <cell r="H30">
            <v>1</v>
          </cell>
          <cell r="I30">
            <v>0</v>
          </cell>
          <cell r="J30">
            <v>0</v>
          </cell>
          <cell r="K30" t="str">
            <v>-</v>
          </cell>
          <cell r="L30">
            <v>4</v>
          </cell>
          <cell r="M30">
            <v>3</v>
          </cell>
          <cell r="N30" t="str">
            <v>-</v>
          </cell>
          <cell r="O30" t="str">
            <v>-</v>
          </cell>
          <cell r="P30">
            <v>1</v>
          </cell>
          <cell r="Q30">
            <v>1</v>
          </cell>
          <cell r="R30" t="str">
            <v>-</v>
          </cell>
          <cell r="S30" t="str">
            <v>-</v>
          </cell>
          <cell r="T30" t="str">
            <v>-</v>
          </cell>
          <cell r="U30" t="str">
            <v>-</v>
          </cell>
          <cell r="V30" t="str">
            <v>-</v>
          </cell>
          <cell r="W30">
            <v>0</v>
          </cell>
          <cell r="X30" t="str">
            <v>-</v>
          </cell>
          <cell r="Y30">
            <v>0</v>
          </cell>
          <cell r="Z30">
            <v>1</v>
          </cell>
          <cell r="AB30" t="str">
            <v>서구</v>
          </cell>
          <cell r="AC30" t="str">
            <v>-</v>
          </cell>
          <cell r="AD30" t="str">
            <v>-</v>
          </cell>
          <cell r="AE30">
            <v>1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2</v>
          </cell>
          <cell r="E31">
            <v>8</v>
          </cell>
          <cell r="F31">
            <v>1</v>
          </cell>
          <cell r="G31">
            <v>14</v>
          </cell>
          <cell r="H31">
            <v>2</v>
          </cell>
          <cell r="I31">
            <v>0</v>
          </cell>
          <cell r="J31">
            <v>3</v>
          </cell>
          <cell r="K31" t="str">
            <v>-</v>
          </cell>
          <cell r="L31">
            <v>2</v>
          </cell>
          <cell r="M31">
            <v>14</v>
          </cell>
          <cell r="N31" t="str">
            <v>-</v>
          </cell>
          <cell r="O31" t="str">
            <v>-</v>
          </cell>
          <cell r="P31">
            <v>4</v>
          </cell>
          <cell r="Q31">
            <v>5</v>
          </cell>
          <cell r="R31">
            <v>1</v>
          </cell>
          <cell r="S31" t="str">
            <v>-</v>
          </cell>
          <cell r="T31" t="str">
            <v>-</v>
          </cell>
          <cell r="U31" t="str">
            <v>-</v>
          </cell>
          <cell r="V31">
            <v>1</v>
          </cell>
          <cell r="W31">
            <v>0</v>
          </cell>
          <cell r="X31" t="str">
            <v>-</v>
          </cell>
          <cell r="Y31">
            <v>0</v>
          </cell>
          <cell r="Z31">
            <v>3</v>
          </cell>
          <cell r="AB31" t="str">
            <v>남구</v>
          </cell>
          <cell r="AC31" t="str">
            <v>-</v>
          </cell>
          <cell r="AD31" t="str">
            <v>-</v>
          </cell>
          <cell r="AE31">
            <v>3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7</v>
          </cell>
          <cell r="E32">
            <v>4</v>
          </cell>
          <cell r="F32">
            <v>9</v>
          </cell>
          <cell r="G32">
            <v>33</v>
          </cell>
          <cell r="H32">
            <v>1</v>
          </cell>
          <cell r="I32">
            <v>1</v>
          </cell>
          <cell r="J32">
            <v>12</v>
          </cell>
          <cell r="K32" t="str">
            <v>-</v>
          </cell>
          <cell r="L32">
            <v>15</v>
          </cell>
          <cell r="M32">
            <v>15</v>
          </cell>
          <cell r="N32" t="str">
            <v>-</v>
          </cell>
          <cell r="O32">
            <v>1</v>
          </cell>
          <cell r="P32">
            <v>3</v>
          </cell>
          <cell r="Q32">
            <v>9</v>
          </cell>
          <cell r="R32" t="str">
            <v>-</v>
          </cell>
          <cell r="S32" t="str">
            <v>-</v>
          </cell>
          <cell r="T32" t="str">
            <v>-</v>
          </cell>
          <cell r="U32" t="str">
            <v>-</v>
          </cell>
          <cell r="V32" t="str">
            <v>-</v>
          </cell>
          <cell r="W32">
            <v>0</v>
          </cell>
          <cell r="X32" t="str">
            <v>-</v>
          </cell>
          <cell r="Y32">
            <v>0</v>
          </cell>
          <cell r="Z32">
            <v>2</v>
          </cell>
          <cell r="AB32" t="str">
            <v>북구</v>
          </cell>
          <cell r="AC32">
            <v>1</v>
          </cell>
          <cell r="AD32" t="str">
            <v>-</v>
          </cell>
          <cell r="AE32">
            <v>2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28</v>
          </cell>
          <cell r="E33">
            <v>19</v>
          </cell>
          <cell r="F33">
            <v>9</v>
          </cell>
          <cell r="G33">
            <v>41</v>
          </cell>
          <cell r="H33">
            <v>5</v>
          </cell>
          <cell r="I33">
            <v>0</v>
          </cell>
          <cell r="J33">
            <v>11</v>
          </cell>
          <cell r="K33">
            <v>1</v>
          </cell>
          <cell r="L33">
            <v>11</v>
          </cell>
          <cell r="M33">
            <v>35</v>
          </cell>
          <cell r="N33">
            <v>1</v>
          </cell>
          <cell r="O33">
            <v>1</v>
          </cell>
          <cell r="P33">
            <v>3</v>
          </cell>
          <cell r="Q33">
            <v>25</v>
          </cell>
          <cell r="R33" t="str">
            <v>-</v>
          </cell>
          <cell r="S33" t="str">
            <v>-</v>
          </cell>
          <cell r="T33" t="str">
            <v>-</v>
          </cell>
          <cell r="U33" t="str">
            <v>-</v>
          </cell>
          <cell r="V33" t="str">
            <v>-</v>
          </cell>
          <cell r="W33">
            <v>0</v>
          </cell>
          <cell r="X33" t="str">
            <v>-</v>
          </cell>
          <cell r="Y33">
            <v>0</v>
          </cell>
          <cell r="Z33">
            <v>5</v>
          </cell>
          <cell r="AB33" t="str">
            <v>수성구</v>
          </cell>
          <cell r="AC33" t="str">
            <v>-</v>
          </cell>
          <cell r="AD33" t="str">
            <v>-</v>
          </cell>
          <cell r="AE33">
            <v>5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11</v>
          </cell>
          <cell r="E34">
            <v>10</v>
          </cell>
          <cell r="F34">
            <v>8</v>
          </cell>
          <cell r="G34">
            <v>48</v>
          </cell>
          <cell r="H34">
            <v>2</v>
          </cell>
          <cell r="I34">
            <v>1</v>
          </cell>
          <cell r="J34">
            <v>2</v>
          </cell>
          <cell r="K34" t="str">
            <v>-</v>
          </cell>
          <cell r="L34">
            <v>13</v>
          </cell>
          <cell r="M34">
            <v>20</v>
          </cell>
          <cell r="N34" t="str">
            <v>-</v>
          </cell>
          <cell r="O34">
            <v>2</v>
          </cell>
          <cell r="P34">
            <v>4</v>
          </cell>
          <cell r="Q34">
            <v>12</v>
          </cell>
          <cell r="R34">
            <v>1</v>
          </cell>
          <cell r="S34" t="str">
            <v>-</v>
          </cell>
          <cell r="T34" t="str">
            <v>-</v>
          </cell>
          <cell r="U34" t="str">
            <v>-</v>
          </cell>
          <cell r="V34" t="str">
            <v>-</v>
          </cell>
          <cell r="W34">
            <v>0</v>
          </cell>
          <cell r="X34" t="str">
            <v>-</v>
          </cell>
          <cell r="Y34">
            <v>0</v>
          </cell>
          <cell r="Z34">
            <v>1</v>
          </cell>
          <cell r="AB34" t="str">
            <v>달서구</v>
          </cell>
          <cell r="AC34">
            <v>1</v>
          </cell>
          <cell r="AD34" t="str">
            <v>-</v>
          </cell>
          <cell r="AE34">
            <v>1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5</v>
          </cell>
          <cell r="E35">
            <v>1</v>
          </cell>
          <cell r="F35">
            <v>1</v>
          </cell>
          <cell r="G35">
            <v>8</v>
          </cell>
          <cell r="H35">
            <v>3</v>
          </cell>
          <cell r="I35">
            <v>12</v>
          </cell>
          <cell r="J35">
            <v>0</v>
          </cell>
          <cell r="K35" t="str">
            <v>-</v>
          </cell>
          <cell r="L35">
            <v>5</v>
          </cell>
          <cell r="M35">
            <v>9</v>
          </cell>
          <cell r="N35" t="str">
            <v>-</v>
          </cell>
          <cell r="O35" t="str">
            <v>-</v>
          </cell>
          <cell r="P35">
            <v>1</v>
          </cell>
          <cell r="Q35">
            <v>7</v>
          </cell>
          <cell r="R35">
            <v>1</v>
          </cell>
          <cell r="S35" t="str">
            <v>-</v>
          </cell>
          <cell r="T35" t="str">
            <v>-</v>
          </cell>
          <cell r="U35" t="str">
            <v>-</v>
          </cell>
          <cell r="V35" t="str">
            <v>-</v>
          </cell>
          <cell r="W35">
            <v>0</v>
          </cell>
          <cell r="X35" t="str">
            <v>-</v>
          </cell>
          <cell r="Y35">
            <v>0</v>
          </cell>
          <cell r="Z35" t="str">
            <v>-</v>
          </cell>
          <cell r="AB35" t="str">
            <v>달성군</v>
          </cell>
          <cell r="AC35">
            <v>4</v>
          </cell>
          <cell r="AD35" t="str">
            <v>-</v>
          </cell>
          <cell r="AE35" t="str">
            <v>-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123</v>
          </cell>
          <cell r="E36">
            <v>88</v>
          </cell>
          <cell r="F36">
            <v>47</v>
          </cell>
          <cell r="G36">
            <v>355</v>
          </cell>
          <cell r="H36">
            <v>23</v>
          </cell>
          <cell r="I36">
            <v>71</v>
          </cell>
          <cell r="J36">
            <v>39</v>
          </cell>
          <cell r="K36">
            <v>1</v>
          </cell>
          <cell r="L36">
            <v>83</v>
          </cell>
          <cell r="M36">
            <v>128</v>
          </cell>
          <cell r="N36">
            <v>1</v>
          </cell>
          <cell r="O36">
            <v>7</v>
          </cell>
          <cell r="P36">
            <v>20</v>
          </cell>
          <cell r="Q36">
            <v>92</v>
          </cell>
          <cell r="R36">
            <v>4</v>
          </cell>
          <cell r="S36" t="str">
            <v>-</v>
          </cell>
          <cell r="T36" t="str">
            <v>-</v>
          </cell>
          <cell r="U36" t="str">
            <v>-</v>
          </cell>
          <cell r="V36">
            <v>2</v>
          </cell>
          <cell r="W36">
            <v>0</v>
          </cell>
          <cell r="X36">
            <v>2</v>
          </cell>
          <cell r="Y36">
            <v>0</v>
          </cell>
          <cell r="Z36" t="str">
            <v>-</v>
          </cell>
          <cell r="AB36" t="str">
            <v>2018 대구시</v>
          </cell>
          <cell r="AC36">
            <v>21</v>
          </cell>
          <cell r="AD36">
            <v>36</v>
          </cell>
          <cell r="AE36" t="str">
            <v>-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45</v>
          </cell>
          <cell r="E37">
            <v>36</v>
          </cell>
          <cell r="F37">
            <v>12</v>
          </cell>
          <cell r="G37">
            <v>152</v>
          </cell>
          <cell r="H37">
            <v>5</v>
          </cell>
          <cell r="I37">
            <v>27</v>
          </cell>
          <cell r="J37">
            <v>6</v>
          </cell>
          <cell r="K37" t="str">
            <v>-</v>
          </cell>
          <cell r="L37">
            <v>9</v>
          </cell>
          <cell r="M37">
            <v>15</v>
          </cell>
          <cell r="N37" t="str">
            <v>-</v>
          </cell>
          <cell r="O37">
            <v>1</v>
          </cell>
          <cell r="P37" t="str">
            <v>-</v>
          </cell>
          <cell r="Q37">
            <v>13</v>
          </cell>
          <cell r="R37">
            <v>1</v>
          </cell>
          <cell r="S37" t="str">
            <v>-</v>
          </cell>
          <cell r="T37" t="str">
            <v>-</v>
          </cell>
          <cell r="U37" t="str">
            <v>-</v>
          </cell>
          <cell r="V37" t="str">
            <v>-</v>
          </cell>
          <cell r="W37">
            <v>0</v>
          </cell>
          <cell r="X37" t="str">
            <v>-</v>
          </cell>
          <cell r="Y37">
            <v>0</v>
          </cell>
          <cell r="Z37" t="str">
            <v>-</v>
          </cell>
          <cell r="AB37" t="str">
            <v>중구</v>
          </cell>
          <cell r="AC37">
            <v>10</v>
          </cell>
          <cell r="AD37">
            <v>17</v>
          </cell>
          <cell r="AE37" t="str">
            <v>-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16</v>
          </cell>
          <cell r="E38">
            <v>9</v>
          </cell>
          <cell r="F38">
            <v>9</v>
          </cell>
          <cell r="G38">
            <v>30</v>
          </cell>
          <cell r="H38">
            <v>5</v>
          </cell>
          <cell r="I38">
            <v>14</v>
          </cell>
          <cell r="J38">
            <v>1</v>
          </cell>
          <cell r="K38" t="str">
            <v>-</v>
          </cell>
          <cell r="L38">
            <v>17</v>
          </cell>
          <cell r="M38">
            <v>16</v>
          </cell>
          <cell r="N38" t="str">
            <v>-</v>
          </cell>
          <cell r="O38">
            <v>2</v>
          </cell>
          <cell r="P38">
            <v>4</v>
          </cell>
          <cell r="Q38">
            <v>9</v>
          </cell>
          <cell r="R38" t="str">
            <v>-</v>
          </cell>
          <cell r="S38" t="str">
            <v>-</v>
          </cell>
          <cell r="T38" t="str">
            <v>-</v>
          </cell>
          <cell r="U38" t="str">
            <v>-</v>
          </cell>
          <cell r="V38">
            <v>1</v>
          </cell>
          <cell r="W38">
            <v>0</v>
          </cell>
          <cell r="X38" t="str">
            <v>-</v>
          </cell>
          <cell r="Y38">
            <v>0</v>
          </cell>
          <cell r="Z38" t="str">
            <v>-</v>
          </cell>
          <cell r="AB38" t="str">
            <v>동구</v>
          </cell>
          <cell r="AC38">
            <v>5</v>
          </cell>
          <cell r="AD38">
            <v>4</v>
          </cell>
          <cell r="AE38" t="str">
            <v>-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3</v>
          </cell>
          <cell r="E39">
            <v>3</v>
          </cell>
          <cell r="F39">
            <v>4</v>
          </cell>
          <cell r="G39">
            <v>15</v>
          </cell>
          <cell r="H39">
            <v>0</v>
          </cell>
          <cell r="I39">
            <v>1</v>
          </cell>
          <cell r="J39">
            <v>0</v>
          </cell>
          <cell r="K39" t="str">
            <v>-</v>
          </cell>
          <cell r="L39">
            <v>3</v>
          </cell>
          <cell r="M39">
            <v>3</v>
          </cell>
          <cell r="N39" t="str">
            <v>-</v>
          </cell>
          <cell r="O39" t="str">
            <v>-</v>
          </cell>
          <cell r="P39">
            <v>1</v>
          </cell>
          <cell r="Q39">
            <v>2</v>
          </cell>
          <cell r="R39" t="str">
            <v>-</v>
          </cell>
          <cell r="S39" t="str">
            <v>-</v>
          </cell>
          <cell r="T39" t="str">
            <v>-</v>
          </cell>
          <cell r="U39" t="str">
            <v>-</v>
          </cell>
          <cell r="V39" t="str">
            <v>-</v>
          </cell>
          <cell r="W39">
            <v>0</v>
          </cell>
          <cell r="X39" t="str">
            <v>-</v>
          </cell>
          <cell r="Y39">
            <v>0</v>
          </cell>
          <cell r="Z39" t="str">
            <v>-</v>
          </cell>
          <cell r="AB39" t="str">
            <v>서구</v>
          </cell>
          <cell r="AC39" t="str">
            <v>-</v>
          </cell>
          <cell r="AD39">
            <v>1</v>
          </cell>
          <cell r="AE39" t="str">
            <v>-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5</v>
          </cell>
          <cell r="E40">
            <v>8</v>
          </cell>
          <cell r="F40" t="str">
            <v>-</v>
          </cell>
          <cell r="G40">
            <v>14</v>
          </cell>
          <cell r="H40">
            <v>2</v>
          </cell>
          <cell r="I40">
            <v>6</v>
          </cell>
          <cell r="J40">
            <v>3</v>
          </cell>
          <cell r="K40" t="str">
            <v>-</v>
          </cell>
          <cell r="L40">
            <v>1</v>
          </cell>
          <cell r="M40">
            <v>11</v>
          </cell>
          <cell r="N40" t="str">
            <v>-</v>
          </cell>
          <cell r="O40" t="str">
            <v>-</v>
          </cell>
          <cell r="P40">
            <v>4</v>
          </cell>
          <cell r="Q40">
            <v>5</v>
          </cell>
          <cell r="R40">
            <v>1</v>
          </cell>
          <cell r="S40" t="str">
            <v>-</v>
          </cell>
          <cell r="T40" t="str">
            <v>-</v>
          </cell>
          <cell r="U40" t="str">
            <v>-</v>
          </cell>
          <cell r="V40">
            <v>1</v>
          </cell>
          <cell r="W40">
            <v>0</v>
          </cell>
          <cell r="X40" t="str">
            <v>-</v>
          </cell>
          <cell r="Y40">
            <v>0</v>
          </cell>
          <cell r="Z40" t="str">
            <v>-</v>
          </cell>
          <cell r="AB40" t="str">
            <v>남구</v>
          </cell>
          <cell r="AC40" t="str">
            <v>-</v>
          </cell>
          <cell r="AD40">
            <v>6</v>
          </cell>
          <cell r="AE40" t="str">
            <v>-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10</v>
          </cell>
          <cell r="E41">
            <v>4</v>
          </cell>
          <cell r="F41">
            <v>6</v>
          </cell>
          <cell r="G41">
            <v>33</v>
          </cell>
          <cell r="H41">
            <v>1</v>
          </cell>
          <cell r="I41">
            <v>3</v>
          </cell>
          <cell r="J41">
            <v>14</v>
          </cell>
          <cell r="K41" t="str">
            <v>-</v>
          </cell>
          <cell r="L41">
            <v>20</v>
          </cell>
          <cell r="M41">
            <v>15</v>
          </cell>
          <cell r="N41" t="str">
            <v>-</v>
          </cell>
          <cell r="O41">
            <v>1</v>
          </cell>
          <cell r="P41">
            <v>3</v>
          </cell>
          <cell r="Q41">
            <v>10</v>
          </cell>
          <cell r="R41" t="str">
            <v>-</v>
          </cell>
          <cell r="S41" t="str">
            <v>-</v>
          </cell>
          <cell r="T41" t="str">
            <v>-</v>
          </cell>
          <cell r="U41" t="str">
            <v>-</v>
          </cell>
          <cell r="V41" t="str">
            <v>-</v>
          </cell>
          <cell r="W41">
            <v>0</v>
          </cell>
          <cell r="X41">
            <v>1</v>
          </cell>
          <cell r="Y41">
            <v>0</v>
          </cell>
          <cell r="Z41" t="str">
            <v>-</v>
          </cell>
          <cell r="AB41" t="str">
            <v>북구</v>
          </cell>
          <cell r="AC41">
            <v>1</v>
          </cell>
          <cell r="AD41">
            <v>2</v>
          </cell>
          <cell r="AE41" t="str">
            <v>-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26</v>
          </cell>
          <cell r="E42">
            <v>18</v>
          </cell>
          <cell r="F42">
            <v>8</v>
          </cell>
          <cell r="G42">
            <v>51</v>
          </cell>
          <cell r="H42">
            <v>5</v>
          </cell>
          <cell r="I42">
            <v>5</v>
          </cell>
          <cell r="J42">
            <v>12</v>
          </cell>
          <cell r="K42">
            <v>1</v>
          </cell>
          <cell r="L42">
            <v>8</v>
          </cell>
          <cell r="M42">
            <v>34</v>
          </cell>
          <cell r="N42">
            <v>1</v>
          </cell>
          <cell r="O42">
            <v>1</v>
          </cell>
          <cell r="P42">
            <v>3</v>
          </cell>
          <cell r="Q42">
            <v>28</v>
          </cell>
          <cell r="R42" t="str">
            <v>-</v>
          </cell>
          <cell r="S42" t="str">
            <v>-</v>
          </cell>
          <cell r="T42" t="str">
            <v>-</v>
          </cell>
          <cell r="U42" t="str">
            <v>-</v>
          </cell>
          <cell r="V42" t="str">
            <v>-</v>
          </cell>
          <cell r="W42">
            <v>0</v>
          </cell>
          <cell r="X42">
            <v>1</v>
          </cell>
          <cell r="Y42">
            <v>0</v>
          </cell>
          <cell r="Z42" t="str">
            <v>-</v>
          </cell>
          <cell r="AB42" t="str">
            <v>수성구</v>
          </cell>
          <cell r="AC42" t="str">
            <v>-</v>
          </cell>
          <cell r="AD42">
            <v>5</v>
          </cell>
          <cell r="AE42" t="str">
            <v>-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12</v>
          </cell>
          <cell r="E43">
            <v>8</v>
          </cell>
          <cell r="F43">
            <v>7</v>
          </cell>
          <cell r="G43">
            <v>52</v>
          </cell>
          <cell r="H43">
            <v>2</v>
          </cell>
          <cell r="I43">
            <v>3</v>
          </cell>
          <cell r="J43">
            <v>2</v>
          </cell>
          <cell r="K43" t="str">
            <v>-</v>
          </cell>
          <cell r="L43">
            <v>16</v>
          </cell>
          <cell r="M43">
            <v>21</v>
          </cell>
          <cell r="N43" t="str">
            <v>-</v>
          </cell>
          <cell r="O43">
            <v>2</v>
          </cell>
          <cell r="P43">
            <v>4</v>
          </cell>
          <cell r="Q43">
            <v>14</v>
          </cell>
          <cell r="R43">
            <v>1</v>
          </cell>
          <cell r="S43" t="str">
            <v>-</v>
          </cell>
          <cell r="T43" t="str">
            <v>-</v>
          </cell>
          <cell r="U43" t="str">
            <v>-</v>
          </cell>
          <cell r="V43" t="str">
            <v>-</v>
          </cell>
          <cell r="W43">
            <v>0</v>
          </cell>
          <cell r="X43" t="str">
            <v>-</v>
          </cell>
          <cell r="Y43">
            <v>0</v>
          </cell>
          <cell r="Z43" t="str">
            <v>-</v>
          </cell>
          <cell r="AB43" t="str">
            <v>달서구</v>
          </cell>
          <cell r="AC43">
            <v>1</v>
          </cell>
          <cell r="AD43">
            <v>1</v>
          </cell>
          <cell r="AE43" t="str">
            <v>-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6</v>
          </cell>
          <cell r="E44">
            <v>2</v>
          </cell>
          <cell r="F44">
            <v>1</v>
          </cell>
          <cell r="G44">
            <v>8</v>
          </cell>
          <cell r="H44">
            <v>3</v>
          </cell>
          <cell r="I44">
            <v>12</v>
          </cell>
          <cell r="J44">
            <v>1</v>
          </cell>
          <cell r="K44" t="str">
            <v>-</v>
          </cell>
          <cell r="L44">
            <v>9</v>
          </cell>
          <cell r="M44">
            <v>13</v>
          </cell>
          <cell r="N44" t="str">
            <v>-</v>
          </cell>
          <cell r="O44" t="str">
            <v>-</v>
          </cell>
          <cell r="P44">
            <v>1</v>
          </cell>
          <cell r="Q44">
            <v>11</v>
          </cell>
          <cell r="R44">
            <v>1</v>
          </cell>
          <cell r="S44" t="str">
            <v>-</v>
          </cell>
          <cell r="T44" t="str">
            <v>-</v>
          </cell>
          <cell r="U44" t="str">
            <v>-</v>
          </cell>
          <cell r="V44" t="str">
            <v>-</v>
          </cell>
          <cell r="W44">
            <v>0</v>
          </cell>
          <cell r="X44" t="str">
            <v>-</v>
          </cell>
          <cell r="Y44">
            <v>0</v>
          </cell>
          <cell r="Z44" t="str">
            <v>-</v>
          </cell>
          <cell r="AB44" t="str">
            <v>달성군</v>
          </cell>
          <cell r="AC44">
            <v>4</v>
          </cell>
          <cell r="AD44" t="str">
            <v>-</v>
          </cell>
          <cell r="AE44" t="str">
            <v>-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128</v>
          </cell>
          <cell r="E45">
            <v>431</v>
          </cell>
          <cell r="F45">
            <v>383</v>
          </cell>
          <cell r="G45">
            <v>348</v>
          </cell>
          <cell r="H45">
            <v>27</v>
          </cell>
          <cell r="I45">
            <v>80</v>
          </cell>
          <cell r="J45">
            <v>41</v>
          </cell>
          <cell r="K45">
            <v>1</v>
          </cell>
          <cell r="L45">
            <v>88</v>
          </cell>
          <cell r="M45">
            <v>127</v>
          </cell>
          <cell r="N45">
            <v>1</v>
          </cell>
          <cell r="O45">
            <v>6</v>
          </cell>
          <cell r="P45">
            <v>18</v>
          </cell>
          <cell r="Q45">
            <v>98</v>
          </cell>
          <cell r="R45" t="str">
            <v>-</v>
          </cell>
          <cell r="S45" t="str">
            <v>-</v>
          </cell>
          <cell r="T45" t="str">
            <v>-</v>
          </cell>
          <cell r="U45" t="str">
            <v>-</v>
          </cell>
          <cell r="V45">
            <v>2</v>
          </cell>
          <cell r="W45">
            <v>0</v>
          </cell>
          <cell r="X45">
            <v>2</v>
          </cell>
          <cell r="Y45">
            <v>0</v>
          </cell>
          <cell r="Z45" t="str">
            <v>-</v>
          </cell>
          <cell r="AB45" t="str">
            <v>2019 대구시</v>
          </cell>
          <cell r="AC45">
            <v>25</v>
          </cell>
          <cell r="AD45">
            <v>38</v>
          </cell>
          <cell r="AE45" t="str">
            <v>-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41</v>
          </cell>
          <cell r="E46">
            <v>178</v>
          </cell>
          <cell r="F46">
            <v>141</v>
          </cell>
          <cell r="G46">
            <v>134</v>
          </cell>
          <cell r="H46">
            <v>8</v>
          </cell>
          <cell r="I46">
            <v>28</v>
          </cell>
          <cell r="J46">
            <v>6</v>
          </cell>
          <cell r="K46" t="str">
            <v>-</v>
          </cell>
          <cell r="L46">
            <v>8</v>
          </cell>
          <cell r="M46">
            <v>15</v>
          </cell>
          <cell r="N46" t="str">
            <v>-</v>
          </cell>
          <cell r="O46" t="str">
            <v>-</v>
          </cell>
          <cell r="P46" t="str">
            <v>-</v>
          </cell>
          <cell r="Q46">
            <v>15</v>
          </cell>
          <cell r="R46" t="str">
            <v>-</v>
          </cell>
          <cell r="S46" t="str">
            <v>-</v>
          </cell>
          <cell r="T46" t="str">
            <v>-</v>
          </cell>
          <cell r="U46" t="str">
            <v>-</v>
          </cell>
          <cell r="V46" t="str">
            <v>-</v>
          </cell>
          <cell r="W46">
            <v>0</v>
          </cell>
          <cell r="X46" t="str">
            <v>-</v>
          </cell>
          <cell r="Y46">
            <v>0</v>
          </cell>
          <cell r="Z46" t="str">
            <v>-</v>
          </cell>
          <cell r="AB46" t="str">
            <v>중구</v>
          </cell>
          <cell r="AC46">
            <v>12</v>
          </cell>
          <cell r="AD46">
            <v>16</v>
          </cell>
          <cell r="AE46" t="str">
            <v>-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20</v>
          </cell>
          <cell r="E47">
            <v>42</v>
          </cell>
          <cell r="F47">
            <v>46</v>
          </cell>
          <cell r="G47">
            <v>35</v>
          </cell>
          <cell r="H47">
            <v>6</v>
          </cell>
          <cell r="I47">
            <v>16</v>
          </cell>
          <cell r="J47">
            <v>2</v>
          </cell>
          <cell r="K47" t="str">
            <v>-</v>
          </cell>
          <cell r="L47">
            <v>19</v>
          </cell>
          <cell r="M47">
            <v>15</v>
          </cell>
          <cell r="N47" t="str">
            <v>-</v>
          </cell>
          <cell r="O47">
            <v>2</v>
          </cell>
          <cell r="P47">
            <v>3</v>
          </cell>
          <cell r="Q47">
            <v>9</v>
          </cell>
          <cell r="R47" t="str">
            <v>-</v>
          </cell>
          <cell r="S47" t="str">
            <v>-</v>
          </cell>
          <cell r="T47" t="str">
            <v>-</v>
          </cell>
          <cell r="U47" t="str">
            <v>-</v>
          </cell>
          <cell r="V47">
            <v>1</v>
          </cell>
          <cell r="W47">
            <v>0</v>
          </cell>
          <cell r="X47" t="str">
            <v>-</v>
          </cell>
          <cell r="Y47">
            <v>0</v>
          </cell>
          <cell r="Z47" t="str">
            <v>-</v>
          </cell>
          <cell r="AB47" t="str">
            <v>동구</v>
          </cell>
          <cell r="AC47">
            <v>5</v>
          </cell>
          <cell r="AD47">
            <v>6</v>
          </cell>
          <cell r="AE47" t="str">
            <v>-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4</v>
          </cell>
          <cell r="E48">
            <v>19</v>
          </cell>
          <cell r="F48">
            <v>19</v>
          </cell>
          <cell r="G48">
            <v>15</v>
          </cell>
          <cell r="H48">
            <v>0</v>
          </cell>
          <cell r="I48">
            <v>1</v>
          </cell>
          <cell r="J48">
            <v>0</v>
          </cell>
          <cell r="K48" t="str">
            <v>-</v>
          </cell>
          <cell r="L48">
            <v>3</v>
          </cell>
          <cell r="M48">
            <v>3</v>
          </cell>
          <cell r="N48" t="str">
            <v>-</v>
          </cell>
          <cell r="O48" t="str">
            <v>-</v>
          </cell>
          <cell r="P48">
            <v>1</v>
          </cell>
          <cell r="Q48">
            <v>2</v>
          </cell>
          <cell r="R48" t="str">
            <v>-</v>
          </cell>
          <cell r="S48" t="str">
            <v>-</v>
          </cell>
          <cell r="T48" t="str">
            <v>-</v>
          </cell>
          <cell r="U48" t="str">
            <v>-</v>
          </cell>
          <cell r="V48" t="str">
            <v>-</v>
          </cell>
          <cell r="W48">
            <v>0</v>
          </cell>
          <cell r="X48" t="str">
            <v>-</v>
          </cell>
          <cell r="Y48">
            <v>0</v>
          </cell>
          <cell r="Z48" t="str">
            <v>-</v>
          </cell>
          <cell r="AB48" t="str">
            <v>서구</v>
          </cell>
          <cell r="AC48" t="str">
            <v>-</v>
          </cell>
          <cell r="AD48">
            <v>1</v>
          </cell>
          <cell r="AE48" t="str">
            <v>-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4</v>
          </cell>
          <cell r="E49">
            <v>20</v>
          </cell>
          <cell r="F49">
            <v>14</v>
          </cell>
          <cell r="G49">
            <v>13</v>
          </cell>
          <cell r="H49">
            <v>1</v>
          </cell>
          <cell r="I49">
            <v>9</v>
          </cell>
          <cell r="J49">
            <v>2</v>
          </cell>
          <cell r="K49" t="str">
            <v>-</v>
          </cell>
          <cell r="L49">
            <v>1</v>
          </cell>
          <cell r="M49">
            <v>9</v>
          </cell>
          <cell r="N49" t="str">
            <v>-</v>
          </cell>
          <cell r="O49" t="str">
            <v>-</v>
          </cell>
          <cell r="P49">
            <v>3</v>
          </cell>
          <cell r="Q49">
            <v>5</v>
          </cell>
          <cell r="R49" t="str">
            <v>-</v>
          </cell>
          <cell r="S49" t="str">
            <v>-</v>
          </cell>
          <cell r="T49" t="str">
            <v>-</v>
          </cell>
          <cell r="U49" t="str">
            <v>-</v>
          </cell>
          <cell r="V49">
            <v>1</v>
          </cell>
          <cell r="W49">
            <v>0</v>
          </cell>
          <cell r="X49" t="str">
            <v>-</v>
          </cell>
          <cell r="Y49">
            <v>0</v>
          </cell>
          <cell r="Z49" t="str">
            <v>-</v>
          </cell>
          <cell r="AB49" t="str">
            <v>남구</v>
          </cell>
          <cell r="AC49" t="str">
            <v>-</v>
          </cell>
          <cell r="AD49">
            <v>9</v>
          </cell>
          <cell r="AE49" t="str">
            <v>-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14</v>
          </cell>
          <cell r="E50">
            <v>38</v>
          </cell>
          <cell r="F50">
            <v>39</v>
          </cell>
          <cell r="G50">
            <v>33</v>
          </cell>
          <cell r="H50">
            <v>1</v>
          </cell>
          <cell r="I50">
            <v>4</v>
          </cell>
          <cell r="J50">
            <v>14</v>
          </cell>
          <cell r="K50" t="str">
            <v>-</v>
          </cell>
          <cell r="L50">
            <v>20</v>
          </cell>
          <cell r="M50">
            <v>14</v>
          </cell>
          <cell r="N50" t="str">
            <v>-</v>
          </cell>
          <cell r="O50">
            <v>1</v>
          </cell>
          <cell r="P50">
            <v>2</v>
          </cell>
          <cell r="Q50">
            <v>10</v>
          </cell>
          <cell r="R50" t="str">
            <v>-</v>
          </cell>
          <cell r="S50" t="str">
            <v>-</v>
          </cell>
          <cell r="T50" t="str">
            <v>-</v>
          </cell>
          <cell r="U50" t="str">
            <v>-</v>
          </cell>
          <cell r="V50" t="str">
            <v>-</v>
          </cell>
          <cell r="W50">
            <v>0</v>
          </cell>
          <cell r="X50">
            <v>1</v>
          </cell>
          <cell r="Y50">
            <v>0</v>
          </cell>
          <cell r="Z50" t="str">
            <v>-</v>
          </cell>
          <cell r="AB50" t="str">
            <v>북구</v>
          </cell>
          <cell r="AC50">
            <v>1</v>
          </cell>
          <cell r="AD50">
            <v>2</v>
          </cell>
          <cell r="AE50" t="str">
            <v>-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21</v>
          </cell>
          <cell r="E51">
            <v>65</v>
          </cell>
          <cell r="F51">
            <v>58</v>
          </cell>
          <cell r="G51">
            <v>50</v>
          </cell>
          <cell r="H51">
            <v>5</v>
          </cell>
          <cell r="I51">
            <v>3</v>
          </cell>
          <cell r="J51">
            <v>12</v>
          </cell>
          <cell r="K51">
            <v>1</v>
          </cell>
          <cell r="L51">
            <v>8</v>
          </cell>
          <cell r="M51">
            <v>37</v>
          </cell>
          <cell r="N51">
            <v>1</v>
          </cell>
          <cell r="O51">
            <v>1</v>
          </cell>
          <cell r="P51">
            <v>3</v>
          </cell>
          <cell r="Q51">
            <v>31</v>
          </cell>
          <cell r="R51" t="str">
            <v>-</v>
          </cell>
          <cell r="S51" t="str">
            <v>-</v>
          </cell>
          <cell r="T51" t="str">
            <v>-</v>
          </cell>
          <cell r="U51" t="str">
            <v>-</v>
          </cell>
          <cell r="V51" t="str">
            <v>-</v>
          </cell>
          <cell r="W51">
            <v>0</v>
          </cell>
          <cell r="X51">
            <v>1</v>
          </cell>
          <cell r="Y51">
            <v>0</v>
          </cell>
          <cell r="Z51" t="str">
            <v>-</v>
          </cell>
          <cell r="AB51" t="str">
            <v>수성구</v>
          </cell>
          <cell r="AC51">
            <v>1</v>
          </cell>
          <cell r="AD51">
            <v>1</v>
          </cell>
          <cell r="AE51" t="str">
            <v>-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18</v>
          </cell>
          <cell r="E52">
            <v>67</v>
          </cell>
          <cell r="F52">
            <v>65</v>
          </cell>
          <cell r="G52">
            <v>60</v>
          </cell>
          <cell r="H52">
            <v>3</v>
          </cell>
          <cell r="I52">
            <v>6</v>
          </cell>
          <cell r="J52">
            <v>4</v>
          </cell>
          <cell r="K52" t="str">
            <v>-</v>
          </cell>
          <cell r="L52">
            <v>18</v>
          </cell>
          <cell r="M52">
            <v>25</v>
          </cell>
          <cell r="N52" t="str">
            <v>-</v>
          </cell>
          <cell r="O52">
            <v>2</v>
          </cell>
          <cell r="P52">
            <v>5</v>
          </cell>
          <cell r="Q52">
            <v>18</v>
          </cell>
          <cell r="R52" t="str">
            <v>-</v>
          </cell>
          <cell r="S52" t="str">
            <v>-</v>
          </cell>
          <cell r="T52" t="str">
            <v>-</v>
          </cell>
          <cell r="U52" t="str">
            <v>-</v>
          </cell>
          <cell r="V52" t="str">
            <v>-</v>
          </cell>
          <cell r="W52">
            <v>0</v>
          </cell>
          <cell r="X52" t="str">
            <v>-</v>
          </cell>
          <cell r="Y52">
            <v>0</v>
          </cell>
          <cell r="Z52" t="str">
            <v>-</v>
          </cell>
          <cell r="AB52" t="str">
            <v>달서구</v>
          </cell>
          <cell r="AC52">
            <v>2</v>
          </cell>
          <cell r="AD52">
            <v>3</v>
          </cell>
          <cell r="AE52" t="str">
            <v>-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6</v>
          </cell>
          <cell r="E53">
            <v>2</v>
          </cell>
          <cell r="F53">
            <v>1</v>
          </cell>
          <cell r="G53">
            <v>8</v>
          </cell>
          <cell r="H53">
            <v>3</v>
          </cell>
          <cell r="I53">
            <v>13</v>
          </cell>
          <cell r="J53">
            <v>1</v>
          </cell>
          <cell r="K53" t="str">
            <v>-</v>
          </cell>
          <cell r="L53">
            <v>11</v>
          </cell>
          <cell r="M53">
            <v>9</v>
          </cell>
          <cell r="N53" t="str">
            <v>-</v>
          </cell>
          <cell r="O53" t="str">
            <v>-</v>
          </cell>
          <cell r="P53">
            <v>1</v>
          </cell>
          <cell r="Q53">
            <v>8</v>
          </cell>
          <cell r="R53" t="str">
            <v>-</v>
          </cell>
          <cell r="S53" t="str">
            <v>-</v>
          </cell>
          <cell r="T53" t="str">
            <v>-</v>
          </cell>
          <cell r="U53" t="str">
            <v>-</v>
          </cell>
          <cell r="V53" t="str">
            <v>-</v>
          </cell>
          <cell r="W53">
            <v>0</v>
          </cell>
          <cell r="X53" t="str">
            <v>-</v>
          </cell>
          <cell r="Y53">
            <v>0</v>
          </cell>
          <cell r="Z53" t="str">
            <v>-</v>
          </cell>
          <cell r="AB53" t="str">
            <v>달성군</v>
          </cell>
          <cell r="AC53">
            <v>4</v>
          </cell>
          <cell r="AD53" t="str">
            <v>-</v>
          </cell>
          <cell r="AE53" t="str">
            <v>-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136</v>
          </cell>
          <cell r="E54">
            <v>417</v>
          </cell>
          <cell r="F54">
            <v>378</v>
          </cell>
          <cell r="G54">
            <v>324</v>
          </cell>
          <cell r="H54">
            <v>29</v>
          </cell>
          <cell r="I54">
            <v>74</v>
          </cell>
          <cell r="J54">
            <v>43</v>
          </cell>
          <cell r="K54">
            <v>1</v>
          </cell>
          <cell r="L54">
            <v>87</v>
          </cell>
          <cell r="M54">
            <v>125</v>
          </cell>
          <cell r="N54">
            <v>1</v>
          </cell>
          <cell r="O54">
            <v>3</v>
          </cell>
          <cell r="P54">
            <v>15</v>
          </cell>
          <cell r="Q54">
            <v>99</v>
          </cell>
          <cell r="R54">
            <v>3</v>
          </cell>
          <cell r="S54" t="str">
            <v>-</v>
          </cell>
          <cell r="T54" t="str">
            <v>-</v>
          </cell>
          <cell r="U54" t="str">
            <v>-</v>
          </cell>
          <cell r="V54">
            <v>2</v>
          </cell>
          <cell r="W54">
            <v>0</v>
          </cell>
          <cell r="X54">
            <v>2</v>
          </cell>
          <cell r="Y54">
            <v>0</v>
          </cell>
          <cell r="Z54" t="str">
            <v>-</v>
          </cell>
          <cell r="AB54" t="str">
            <v>2020 대구시</v>
          </cell>
          <cell r="AC54">
            <v>25</v>
          </cell>
          <cell r="AD54">
            <v>33</v>
          </cell>
          <cell r="AE54" t="str">
            <v>-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46</v>
          </cell>
          <cell r="E55">
            <v>168</v>
          </cell>
          <cell r="F55">
            <v>137</v>
          </cell>
          <cell r="G55">
            <v>117</v>
          </cell>
          <cell r="H55">
            <v>9</v>
          </cell>
          <cell r="I55">
            <v>26</v>
          </cell>
          <cell r="J55">
            <v>5</v>
          </cell>
          <cell r="K55" t="str">
            <v>-</v>
          </cell>
          <cell r="L55">
            <v>9</v>
          </cell>
          <cell r="M55">
            <v>19</v>
          </cell>
          <cell r="N55" t="str">
            <v>-</v>
          </cell>
          <cell r="O55" t="str">
            <v>-</v>
          </cell>
          <cell r="P55" t="str">
            <v>-</v>
          </cell>
          <cell r="Q55">
            <v>18</v>
          </cell>
          <cell r="R55">
            <v>1</v>
          </cell>
          <cell r="S55" t="str">
            <v>-</v>
          </cell>
          <cell r="T55" t="str">
            <v>-</v>
          </cell>
          <cell r="U55" t="str">
            <v>-</v>
          </cell>
          <cell r="V55" t="str">
            <v>-</v>
          </cell>
          <cell r="W55">
            <v>0</v>
          </cell>
          <cell r="X55" t="str">
            <v>-</v>
          </cell>
          <cell r="Y55">
            <v>0</v>
          </cell>
          <cell r="Z55" t="str">
            <v>-</v>
          </cell>
          <cell r="AB55" t="str">
            <v>중구</v>
          </cell>
          <cell r="AC55">
            <v>11</v>
          </cell>
          <cell r="AD55">
            <v>15</v>
          </cell>
          <cell r="AE55" t="str">
            <v>-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21</v>
          </cell>
          <cell r="E56">
            <v>37</v>
          </cell>
          <cell r="F56">
            <v>41</v>
          </cell>
          <cell r="G56">
            <v>32</v>
          </cell>
          <cell r="H56">
            <v>7</v>
          </cell>
          <cell r="I56">
            <v>15</v>
          </cell>
          <cell r="J56">
            <v>3</v>
          </cell>
          <cell r="K56" t="str">
            <v>-</v>
          </cell>
          <cell r="L56">
            <v>19</v>
          </cell>
          <cell r="M56">
            <v>14</v>
          </cell>
          <cell r="N56" t="str">
            <v>-</v>
          </cell>
          <cell r="O56" t="str">
            <v>-</v>
          </cell>
          <cell r="P56">
            <v>2</v>
          </cell>
          <cell r="Q56">
            <v>11</v>
          </cell>
          <cell r="R56" t="str">
            <v>-</v>
          </cell>
          <cell r="S56" t="str">
            <v>-</v>
          </cell>
          <cell r="T56" t="str">
            <v>-</v>
          </cell>
          <cell r="U56" t="str">
            <v>-</v>
          </cell>
          <cell r="V56">
            <v>1</v>
          </cell>
          <cell r="W56">
            <v>0</v>
          </cell>
          <cell r="X56" t="str">
            <v>-</v>
          </cell>
          <cell r="Y56">
            <v>0</v>
          </cell>
          <cell r="Z56" t="str">
            <v>-</v>
          </cell>
          <cell r="AB56" t="str">
            <v>동구</v>
          </cell>
          <cell r="AC56">
            <v>6</v>
          </cell>
          <cell r="AD56">
            <v>4</v>
          </cell>
          <cell r="AE56" t="str">
            <v>-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4</v>
          </cell>
          <cell r="E57">
            <v>15</v>
          </cell>
          <cell r="F57">
            <v>16</v>
          </cell>
          <cell r="G57">
            <v>12</v>
          </cell>
          <cell r="H57">
            <v>0</v>
          </cell>
          <cell r="I57">
            <v>2</v>
          </cell>
          <cell r="J57">
            <v>0</v>
          </cell>
          <cell r="K57" t="str">
            <v>-</v>
          </cell>
          <cell r="L57">
            <v>3</v>
          </cell>
          <cell r="M57">
            <v>3</v>
          </cell>
          <cell r="N57" t="str">
            <v>-</v>
          </cell>
          <cell r="O57" t="str">
            <v>-</v>
          </cell>
          <cell r="P57">
            <v>1</v>
          </cell>
          <cell r="Q57">
            <v>2</v>
          </cell>
          <cell r="R57" t="str">
            <v>-</v>
          </cell>
          <cell r="S57" t="str">
            <v>-</v>
          </cell>
          <cell r="T57" t="str">
            <v>-</v>
          </cell>
          <cell r="U57" t="str">
            <v>-</v>
          </cell>
          <cell r="V57" t="str">
            <v>-</v>
          </cell>
          <cell r="W57">
            <v>0</v>
          </cell>
          <cell r="X57" t="str">
            <v>-</v>
          </cell>
          <cell r="Y57">
            <v>0</v>
          </cell>
          <cell r="Z57" t="str">
            <v>-</v>
          </cell>
          <cell r="AB57" t="str">
            <v>서구</v>
          </cell>
          <cell r="AC57" t="str">
            <v>-</v>
          </cell>
          <cell r="AD57">
            <v>2</v>
          </cell>
          <cell r="AE57" t="str">
            <v>-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3</v>
          </cell>
          <cell r="E58">
            <v>20</v>
          </cell>
          <cell r="F58">
            <v>17</v>
          </cell>
          <cell r="G58">
            <v>13</v>
          </cell>
          <cell r="H58">
            <v>1</v>
          </cell>
          <cell r="I58">
            <v>10</v>
          </cell>
          <cell r="J58">
            <v>2</v>
          </cell>
          <cell r="K58" t="str">
            <v>-</v>
          </cell>
          <cell r="L58">
            <v>1</v>
          </cell>
          <cell r="M58">
            <v>7</v>
          </cell>
          <cell r="N58" t="str">
            <v>-</v>
          </cell>
          <cell r="O58" t="str">
            <v>-</v>
          </cell>
          <cell r="P58">
            <v>2</v>
          </cell>
          <cell r="Q58">
            <v>4</v>
          </cell>
          <cell r="R58" t="str">
            <v>-</v>
          </cell>
          <cell r="S58" t="str">
            <v>-</v>
          </cell>
          <cell r="T58" t="str">
            <v>-</v>
          </cell>
          <cell r="U58" t="str">
            <v>-</v>
          </cell>
          <cell r="V58">
            <v>1</v>
          </cell>
          <cell r="W58">
            <v>0</v>
          </cell>
          <cell r="X58" t="str">
            <v>-</v>
          </cell>
          <cell r="Y58">
            <v>0</v>
          </cell>
          <cell r="Z58" t="str">
            <v>-</v>
          </cell>
          <cell r="AB58" t="str">
            <v>남구</v>
          </cell>
          <cell r="AC58" t="str">
            <v>-</v>
          </cell>
          <cell r="AD58">
            <v>10</v>
          </cell>
          <cell r="AE58" t="str">
            <v>-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16</v>
          </cell>
          <cell r="E59">
            <v>38</v>
          </cell>
          <cell r="F59">
            <v>36</v>
          </cell>
          <cell r="G59">
            <v>30</v>
          </cell>
          <cell r="H59">
            <v>1</v>
          </cell>
          <cell r="I59">
            <v>3</v>
          </cell>
          <cell r="J59">
            <v>13</v>
          </cell>
          <cell r="K59" t="str">
            <v>-</v>
          </cell>
          <cell r="L59">
            <v>18</v>
          </cell>
          <cell r="M59">
            <v>13</v>
          </cell>
          <cell r="N59" t="str">
            <v>-</v>
          </cell>
          <cell r="O59">
            <v>1</v>
          </cell>
          <cell r="P59">
            <v>1</v>
          </cell>
          <cell r="Q59">
            <v>10</v>
          </cell>
          <cell r="R59" t="str">
            <v>-</v>
          </cell>
          <cell r="S59" t="str">
            <v>-</v>
          </cell>
          <cell r="T59" t="str">
            <v>-</v>
          </cell>
          <cell r="U59" t="str">
            <v>-</v>
          </cell>
          <cell r="V59" t="str">
            <v>-</v>
          </cell>
          <cell r="W59">
            <v>0</v>
          </cell>
          <cell r="X59">
            <v>1</v>
          </cell>
          <cell r="Y59">
            <v>0</v>
          </cell>
          <cell r="Z59" t="str">
            <v>-</v>
          </cell>
          <cell r="AB59" t="str">
            <v>북구</v>
          </cell>
          <cell r="AC59">
            <v>1</v>
          </cell>
          <cell r="AD59">
            <v>1</v>
          </cell>
          <cell r="AE59" t="str">
            <v>-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19</v>
          </cell>
          <cell r="E60">
            <v>61</v>
          </cell>
          <cell r="F60">
            <v>55</v>
          </cell>
          <cell r="G60">
            <v>49</v>
          </cell>
          <cell r="H60">
            <v>5</v>
          </cell>
          <cell r="I60">
            <v>2</v>
          </cell>
          <cell r="J60">
            <v>14</v>
          </cell>
          <cell r="K60">
            <v>1</v>
          </cell>
          <cell r="L60">
            <v>8</v>
          </cell>
          <cell r="M60">
            <v>35</v>
          </cell>
          <cell r="N60">
            <v>1</v>
          </cell>
          <cell r="O60" t="str">
            <v>-</v>
          </cell>
          <cell r="P60">
            <v>3</v>
          </cell>
          <cell r="Q60">
            <v>30</v>
          </cell>
          <cell r="R60" t="str">
            <v>-</v>
          </cell>
          <cell r="S60" t="str">
            <v>-</v>
          </cell>
          <cell r="T60" t="str">
            <v>-</v>
          </cell>
          <cell r="U60" t="str">
            <v>-</v>
          </cell>
          <cell r="V60" t="str">
            <v>-</v>
          </cell>
          <cell r="W60">
            <v>0</v>
          </cell>
          <cell r="X60">
            <v>1</v>
          </cell>
          <cell r="Y60">
            <v>0</v>
          </cell>
          <cell r="Z60" t="str">
            <v>-</v>
          </cell>
          <cell r="AB60" t="str">
            <v>수성구</v>
          </cell>
          <cell r="AC60">
            <v>1</v>
          </cell>
          <cell r="AD60" t="str">
            <v>-</v>
          </cell>
          <cell r="AE60" t="str">
            <v>-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22</v>
          </cell>
          <cell r="E61">
            <v>67</v>
          </cell>
          <cell r="F61">
            <v>66</v>
          </cell>
          <cell r="G61">
            <v>61</v>
          </cell>
          <cell r="H61">
            <v>3</v>
          </cell>
          <cell r="I61">
            <v>4</v>
          </cell>
          <cell r="J61">
            <v>4</v>
          </cell>
          <cell r="K61" t="str">
            <v>-</v>
          </cell>
          <cell r="L61">
            <v>19</v>
          </cell>
          <cell r="M61">
            <v>25</v>
          </cell>
          <cell r="N61" t="str">
            <v>-</v>
          </cell>
          <cell r="O61">
            <v>2</v>
          </cell>
          <cell r="P61">
            <v>5</v>
          </cell>
          <cell r="Q61">
            <v>17</v>
          </cell>
          <cell r="R61">
            <v>1</v>
          </cell>
          <cell r="S61" t="str">
            <v>-</v>
          </cell>
          <cell r="T61" t="str">
            <v>-</v>
          </cell>
          <cell r="U61" t="str">
            <v>-</v>
          </cell>
          <cell r="V61" t="str">
            <v>-</v>
          </cell>
          <cell r="W61">
            <v>0</v>
          </cell>
          <cell r="X61" t="str">
            <v>-</v>
          </cell>
          <cell r="Y61">
            <v>0</v>
          </cell>
          <cell r="Z61" t="str">
            <v>-</v>
          </cell>
          <cell r="AB61" t="str">
            <v>달서구</v>
          </cell>
          <cell r="AC61">
            <v>2</v>
          </cell>
          <cell r="AD61">
            <v>1</v>
          </cell>
          <cell r="AE61" t="str">
            <v>-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5</v>
          </cell>
          <cell r="E62">
            <v>11</v>
          </cell>
          <cell r="F62">
            <v>10</v>
          </cell>
          <cell r="G62">
            <v>10</v>
          </cell>
          <cell r="H62">
            <v>3</v>
          </cell>
          <cell r="I62">
            <v>12</v>
          </cell>
          <cell r="J62">
            <v>2</v>
          </cell>
          <cell r="K62" t="str">
            <v>-</v>
          </cell>
          <cell r="L62">
            <v>10</v>
          </cell>
          <cell r="M62">
            <v>9</v>
          </cell>
          <cell r="N62" t="str">
            <v>-</v>
          </cell>
          <cell r="O62" t="str">
            <v>-</v>
          </cell>
          <cell r="P62">
            <v>1</v>
          </cell>
          <cell r="Q62">
            <v>7</v>
          </cell>
          <cell r="R62">
            <v>1</v>
          </cell>
          <cell r="S62" t="str">
            <v>-</v>
          </cell>
          <cell r="T62" t="str">
            <v>-</v>
          </cell>
          <cell r="U62" t="str">
            <v>-</v>
          </cell>
          <cell r="V62" t="str">
            <v>-</v>
          </cell>
          <cell r="W62">
            <v>0</v>
          </cell>
          <cell r="X62" t="str">
            <v>-</v>
          </cell>
          <cell r="Y62">
            <v>0</v>
          </cell>
          <cell r="Z62" t="str">
            <v>-</v>
          </cell>
          <cell r="AB62" t="str">
            <v>달성군</v>
          </cell>
          <cell r="AC62">
            <v>4</v>
          </cell>
          <cell r="AD62" t="str">
            <v>-</v>
          </cell>
          <cell r="AE62" t="str">
            <v>-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B63" t="str">
            <v>2021 대구시</v>
          </cell>
          <cell r="AC63">
            <v>0</v>
          </cell>
          <cell r="AD63">
            <v>0</v>
          </cell>
          <cell r="AE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B64" t="str">
            <v>중구</v>
          </cell>
          <cell r="AC64">
            <v>0</v>
          </cell>
          <cell r="AD64">
            <v>0</v>
          </cell>
          <cell r="AE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B65" t="str">
            <v>동구</v>
          </cell>
          <cell r="AC65">
            <v>0</v>
          </cell>
          <cell r="AD65">
            <v>0</v>
          </cell>
          <cell r="AE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B66" t="str">
            <v>서구</v>
          </cell>
          <cell r="AC66">
            <v>0</v>
          </cell>
          <cell r="AD66">
            <v>0</v>
          </cell>
          <cell r="AE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B67" t="str">
            <v>남구</v>
          </cell>
          <cell r="AC67">
            <v>0</v>
          </cell>
          <cell r="AD67">
            <v>0</v>
          </cell>
          <cell r="AE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B68" t="str">
            <v>북구</v>
          </cell>
          <cell r="AC68">
            <v>0</v>
          </cell>
          <cell r="AD68">
            <v>0</v>
          </cell>
          <cell r="AE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B69" t="str">
            <v>수성구</v>
          </cell>
          <cell r="AC69">
            <v>0</v>
          </cell>
          <cell r="AD69">
            <v>0</v>
          </cell>
          <cell r="AE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B70" t="str">
            <v>달서구</v>
          </cell>
          <cell r="AC70">
            <v>0</v>
          </cell>
          <cell r="AD70">
            <v>0</v>
          </cell>
          <cell r="AE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B71" t="str">
            <v>달성군</v>
          </cell>
          <cell r="AC71">
            <v>0</v>
          </cell>
          <cell r="AD71">
            <v>0</v>
          </cell>
          <cell r="AE71">
            <v>0</v>
          </cell>
        </row>
      </sheetData>
      <sheetData sheetId="40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3505</v>
          </cell>
          <cell r="E9">
            <v>35509</v>
          </cell>
          <cell r="F9">
            <v>12</v>
          </cell>
          <cell r="G9">
            <v>6755</v>
          </cell>
          <cell r="H9">
            <v>111</v>
          </cell>
          <cell r="I9">
            <v>14759</v>
          </cell>
          <cell r="J9">
            <v>1623</v>
          </cell>
          <cell r="K9">
            <v>2748</v>
          </cell>
          <cell r="L9">
            <v>2</v>
          </cell>
          <cell r="M9">
            <v>729</v>
          </cell>
          <cell r="N9">
            <v>61</v>
          </cell>
          <cell r="O9">
            <v>10302</v>
          </cell>
          <cell r="P9">
            <v>841</v>
          </cell>
          <cell r="Q9">
            <v>15</v>
          </cell>
          <cell r="R9">
            <v>2</v>
          </cell>
          <cell r="S9">
            <v>152</v>
          </cell>
          <cell r="T9">
            <v>840</v>
          </cell>
          <cell r="U9">
            <v>17</v>
          </cell>
          <cell r="V9">
            <v>2</v>
          </cell>
          <cell r="W9">
            <v>22</v>
          </cell>
          <cell r="X9">
            <v>11</v>
          </cell>
          <cell r="Y9">
            <v>10</v>
          </cell>
          <cell r="Z9" t="str">
            <v>-</v>
          </cell>
          <cell r="AA9">
            <v>8</v>
          </cell>
          <cell r="AB9">
            <v>10</v>
          </cell>
          <cell r="AC9">
            <v>8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413</v>
          </cell>
          <cell r="E10">
            <v>3720</v>
          </cell>
          <cell r="F10">
            <v>3</v>
          </cell>
          <cell r="G10">
            <v>2011</v>
          </cell>
          <cell r="H10">
            <v>9</v>
          </cell>
          <cell r="I10">
            <v>830</v>
          </cell>
          <cell r="J10">
            <v>217</v>
          </cell>
          <cell r="K10">
            <v>352</v>
          </cell>
          <cell r="L10" t="str">
            <v>-</v>
          </cell>
          <cell r="M10" t="str">
            <v>-</v>
          </cell>
          <cell r="N10">
            <v>3</v>
          </cell>
          <cell r="O10">
            <v>458</v>
          </cell>
          <cell r="P10">
            <v>108</v>
          </cell>
          <cell r="Q10">
            <v>15</v>
          </cell>
          <cell r="R10">
            <v>1</v>
          </cell>
          <cell r="S10">
            <v>54</v>
          </cell>
          <cell r="T10">
            <v>71</v>
          </cell>
          <cell r="U10" t="str">
            <v>-</v>
          </cell>
          <cell r="V10" t="str">
            <v>-</v>
          </cell>
          <cell r="W10" t="str">
            <v>-</v>
          </cell>
          <cell r="X10">
            <v>1</v>
          </cell>
          <cell r="Y10" t="str">
            <v>-</v>
          </cell>
          <cell r="Z10" t="str">
            <v>-</v>
          </cell>
          <cell r="AA10">
            <v>1</v>
          </cell>
          <cell r="AB10" t="str">
            <v>-</v>
          </cell>
          <cell r="AC10" t="str">
            <v>-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428</v>
          </cell>
          <cell r="E11">
            <v>3952</v>
          </cell>
          <cell r="F11">
            <v>1</v>
          </cell>
          <cell r="G11">
            <v>702</v>
          </cell>
          <cell r="H11">
            <v>9</v>
          </cell>
          <cell r="I11">
            <v>1565</v>
          </cell>
          <cell r="J11">
            <v>209</v>
          </cell>
          <cell r="K11">
            <v>506</v>
          </cell>
          <cell r="L11" t="str">
            <v>-</v>
          </cell>
          <cell r="M11" t="str">
            <v>-</v>
          </cell>
          <cell r="N11">
            <v>7</v>
          </cell>
          <cell r="O11">
            <v>1169</v>
          </cell>
          <cell r="P11">
            <v>95</v>
          </cell>
          <cell r="Q11" t="str">
            <v>-</v>
          </cell>
          <cell r="R11" t="str">
            <v>-</v>
          </cell>
          <cell r="S11" t="str">
            <v>-</v>
          </cell>
          <cell r="T11">
            <v>105</v>
          </cell>
          <cell r="U11" t="str">
            <v>-</v>
          </cell>
          <cell r="V11" t="str">
            <v>-</v>
          </cell>
          <cell r="W11" t="str">
            <v>-</v>
          </cell>
          <cell r="X11">
            <v>2</v>
          </cell>
          <cell r="Y11">
            <v>10</v>
          </cell>
          <cell r="Z11" t="str">
            <v>-</v>
          </cell>
          <cell r="AA11">
            <v>1</v>
          </cell>
          <cell r="AB11" t="str">
            <v>-</v>
          </cell>
          <cell r="AC11" t="str">
            <v>-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263</v>
          </cell>
          <cell r="E12">
            <v>3757</v>
          </cell>
          <cell r="F12">
            <v>1</v>
          </cell>
          <cell r="G12">
            <v>544</v>
          </cell>
          <cell r="H12">
            <v>9</v>
          </cell>
          <cell r="I12">
            <v>1200</v>
          </cell>
          <cell r="J12">
            <v>121</v>
          </cell>
          <cell r="K12">
            <v>236</v>
          </cell>
          <cell r="L12" t="str">
            <v>-</v>
          </cell>
          <cell r="M12" t="str">
            <v>-</v>
          </cell>
          <cell r="N12">
            <v>9</v>
          </cell>
          <cell r="O12">
            <v>1777</v>
          </cell>
          <cell r="P12">
            <v>54</v>
          </cell>
          <cell r="Q12" t="str">
            <v>-</v>
          </cell>
          <cell r="R12" t="str">
            <v>-</v>
          </cell>
          <cell r="S12" t="str">
            <v>-</v>
          </cell>
          <cell r="T12">
            <v>69</v>
          </cell>
          <cell r="U12" t="str">
            <v>-</v>
          </cell>
          <cell r="V12" t="str">
            <v>-</v>
          </cell>
          <cell r="W12" t="str">
            <v>-</v>
          </cell>
          <cell r="X12" t="str">
            <v>-</v>
          </cell>
          <cell r="Y12" t="str">
            <v>-</v>
          </cell>
          <cell r="Z12" t="str">
            <v>-</v>
          </cell>
          <cell r="AA12">
            <v>1</v>
          </cell>
          <cell r="AB12" t="str">
            <v>-</v>
          </cell>
          <cell r="AC12" t="str">
            <v>-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248</v>
          </cell>
          <cell r="E13">
            <v>4511</v>
          </cell>
          <cell r="F13">
            <v>2</v>
          </cell>
          <cell r="G13">
            <v>1764</v>
          </cell>
          <cell r="H13">
            <v>9</v>
          </cell>
          <cell r="I13">
            <v>1300</v>
          </cell>
          <cell r="J13">
            <v>105</v>
          </cell>
          <cell r="K13">
            <v>127</v>
          </cell>
          <cell r="L13" t="str">
            <v>-</v>
          </cell>
          <cell r="M13" t="str">
            <v>-</v>
          </cell>
          <cell r="N13">
            <v>9</v>
          </cell>
          <cell r="O13">
            <v>1320</v>
          </cell>
          <cell r="P13">
            <v>57</v>
          </cell>
          <cell r="Q13" t="str">
            <v>-</v>
          </cell>
          <cell r="R13" t="str">
            <v>-</v>
          </cell>
          <cell r="S13" t="str">
            <v>-</v>
          </cell>
          <cell r="T13">
            <v>66</v>
          </cell>
          <cell r="U13" t="str">
            <v>-</v>
          </cell>
          <cell r="V13" t="str">
            <v>-</v>
          </cell>
          <cell r="W13" t="str">
            <v>-</v>
          </cell>
          <cell r="X13" t="str">
            <v>-</v>
          </cell>
          <cell r="Y13" t="str">
            <v>-</v>
          </cell>
          <cell r="Z13" t="str">
            <v>-</v>
          </cell>
          <cell r="AA13">
            <v>1</v>
          </cell>
          <cell r="AB13" t="str">
            <v>-</v>
          </cell>
          <cell r="AC13" t="str">
            <v>-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516</v>
          </cell>
          <cell r="E14">
            <v>6176</v>
          </cell>
          <cell r="F14">
            <v>2</v>
          </cell>
          <cell r="G14">
            <v>741</v>
          </cell>
          <cell r="H14">
            <v>17</v>
          </cell>
          <cell r="I14">
            <v>2658</v>
          </cell>
          <cell r="J14">
            <v>231</v>
          </cell>
          <cell r="K14">
            <v>661</v>
          </cell>
          <cell r="L14">
            <v>1</v>
          </cell>
          <cell r="M14">
            <v>369</v>
          </cell>
          <cell r="N14">
            <v>10</v>
          </cell>
          <cell r="O14">
            <v>1725</v>
          </cell>
          <cell r="P14">
            <v>134</v>
          </cell>
          <cell r="Q14" t="str">
            <v>-</v>
          </cell>
          <cell r="R14" t="str">
            <v>-</v>
          </cell>
          <cell r="S14" t="str">
            <v>-</v>
          </cell>
          <cell r="T14">
            <v>116</v>
          </cell>
          <cell r="U14" t="str">
            <v>-</v>
          </cell>
          <cell r="V14">
            <v>1</v>
          </cell>
          <cell r="W14">
            <v>22</v>
          </cell>
          <cell r="X14">
            <v>4</v>
          </cell>
          <cell r="Y14" t="str">
            <v>-</v>
          </cell>
          <cell r="Z14" t="str">
            <v>-</v>
          </cell>
          <cell r="AA14">
            <v>1</v>
          </cell>
          <cell r="AB14">
            <v>1</v>
          </cell>
          <cell r="AC14" t="str">
            <v>-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694</v>
          </cell>
          <cell r="E15">
            <v>3451</v>
          </cell>
          <cell r="F15">
            <v>1</v>
          </cell>
          <cell r="G15">
            <v>285</v>
          </cell>
          <cell r="H15">
            <v>19</v>
          </cell>
          <cell r="I15">
            <v>1504</v>
          </cell>
          <cell r="J15">
            <v>308</v>
          </cell>
          <cell r="K15">
            <v>428</v>
          </cell>
          <cell r="L15" t="str">
            <v>-</v>
          </cell>
          <cell r="M15" t="str">
            <v>-</v>
          </cell>
          <cell r="N15">
            <v>6</v>
          </cell>
          <cell r="O15">
            <v>1119</v>
          </cell>
          <cell r="P15">
            <v>163</v>
          </cell>
          <cell r="Q15" t="str">
            <v>-</v>
          </cell>
          <cell r="R15">
            <v>1</v>
          </cell>
          <cell r="S15">
            <v>98</v>
          </cell>
          <cell r="T15">
            <v>193</v>
          </cell>
          <cell r="U15">
            <v>17</v>
          </cell>
          <cell r="V15">
            <v>1</v>
          </cell>
          <cell r="W15" t="str">
            <v>-</v>
          </cell>
          <cell r="X15">
            <v>2</v>
          </cell>
          <cell r="Y15" t="str">
            <v>-</v>
          </cell>
          <cell r="Z15" t="str">
            <v>-</v>
          </cell>
          <cell r="AA15">
            <v>1</v>
          </cell>
          <cell r="AB15" t="str">
            <v>-</v>
          </cell>
          <cell r="AC15" t="str">
            <v>-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751</v>
          </cell>
          <cell r="E16">
            <v>7664</v>
          </cell>
          <cell r="F16">
            <v>2</v>
          </cell>
          <cell r="G16">
            <v>708</v>
          </cell>
          <cell r="H16">
            <v>33</v>
          </cell>
          <cell r="I16">
            <v>4909</v>
          </cell>
          <cell r="J16">
            <v>338</v>
          </cell>
          <cell r="K16">
            <v>235</v>
          </cell>
          <cell r="L16" t="str">
            <v>-</v>
          </cell>
          <cell r="M16" t="str">
            <v>-</v>
          </cell>
          <cell r="N16">
            <v>12</v>
          </cell>
          <cell r="O16">
            <v>1812</v>
          </cell>
          <cell r="P16">
            <v>189</v>
          </cell>
          <cell r="Q16" t="str">
            <v>-</v>
          </cell>
          <cell r="R16" t="str">
            <v>-</v>
          </cell>
          <cell r="S16" t="str">
            <v>-</v>
          </cell>
          <cell r="T16">
            <v>177</v>
          </cell>
          <cell r="U16" t="str">
            <v>-</v>
          </cell>
          <cell r="V16" t="str">
            <v>-</v>
          </cell>
          <cell r="W16" t="str">
            <v>-</v>
          </cell>
          <cell r="X16" t="str">
            <v>-</v>
          </cell>
          <cell r="Y16" t="str">
            <v>-</v>
          </cell>
          <cell r="Z16" t="str">
            <v>-</v>
          </cell>
          <cell r="AA16">
            <v>1</v>
          </cell>
          <cell r="AB16">
            <v>1</v>
          </cell>
          <cell r="AC16" t="str">
            <v>-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192</v>
          </cell>
          <cell r="E17">
            <v>2278</v>
          </cell>
          <cell r="F17" t="str">
            <v>-</v>
          </cell>
          <cell r="G17" t="str">
            <v>-</v>
          </cell>
          <cell r="H17">
            <v>6</v>
          </cell>
          <cell r="I17">
            <v>793</v>
          </cell>
          <cell r="J17">
            <v>94</v>
          </cell>
          <cell r="K17">
            <v>203</v>
          </cell>
          <cell r="L17">
            <v>1</v>
          </cell>
          <cell r="M17">
            <v>360</v>
          </cell>
          <cell r="N17">
            <v>5</v>
          </cell>
          <cell r="O17">
            <v>922</v>
          </cell>
          <cell r="P17">
            <v>41</v>
          </cell>
          <cell r="Q17" t="str">
            <v>-</v>
          </cell>
          <cell r="R17" t="str">
            <v>-</v>
          </cell>
          <cell r="S17" t="str">
            <v>-</v>
          </cell>
          <cell r="T17">
            <v>43</v>
          </cell>
          <cell r="U17" t="str">
            <v>-</v>
          </cell>
          <cell r="V17" t="str">
            <v>-</v>
          </cell>
          <cell r="W17" t="str">
            <v>-</v>
          </cell>
          <cell r="X17">
            <v>2</v>
          </cell>
          <cell r="Y17" t="str">
            <v>-</v>
          </cell>
          <cell r="Z17" t="str">
            <v>-</v>
          </cell>
          <cell r="AA17">
            <v>1</v>
          </cell>
          <cell r="AB17">
            <v>8</v>
          </cell>
          <cell r="AC17">
            <v>8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3593</v>
          </cell>
          <cell r="E18">
            <v>35963</v>
          </cell>
          <cell r="F18">
            <v>12</v>
          </cell>
          <cell r="G18">
            <v>6890</v>
          </cell>
          <cell r="H18">
            <v>111</v>
          </cell>
          <cell r="I18">
            <v>14837</v>
          </cell>
          <cell r="J18">
            <v>1666</v>
          </cell>
          <cell r="K18">
            <v>2962</v>
          </cell>
          <cell r="L18">
            <v>1</v>
          </cell>
          <cell r="M18">
            <v>369</v>
          </cell>
          <cell r="N18">
            <v>63</v>
          </cell>
          <cell r="O18">
            <v>10735</v>
          </cell>
          <cell r="P18">
            <v>873</v>
          </cell>
          <cell r="Q18">
            <v>15</v>
          </cell>
          <cell r="R18">
            <v>2</v>
          </cell>
          <cell r="S18">
            <v>133</v>
          </cell>
          <cell r="T18">
            <v>854</v>
          </cell>
          <cell r="U18" t="str">
            <v>-</v>
          </cell>
          <cell r="V18">
            <v>1</v>
          </cell>
          <cell r="W18">
            <v>22</v>
          </cell>
          <cell r="X18">
            <v>10</v>
          </cell>
          <cell r="Y18" t="str">
            <v>-</v>
          </cell>
          <cell r="Z18" t="str">
            <v>-</v>
          </cell>
          <cell r="AA18">
            <v>8</v>
          </cell>
          <cell r="AB18">
            <v>10</v>
          </cell>
          <cell r="AC18">
            <v>8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424</v>
          </cell>
          <cell r="E19">
            <v>3832</v>
          </cell>
          <cell r="F19">
            <v>3</v>
          </cell>
          <cell r="G19">
            <v>2069</v>
          </cell>
          <cell r="H19">
            <v>9</v>
          </cell>
          <cell r="I19">
            <v>876</v>
          </cell>
          <cell r="J19">
            <v>224</v>
          </cell>
          <cell r="K19">
            <v>382</v>
          </cell>
          <cell r="L19" t="str">
            <v>-</v>
          </cell>
          <cell r="M19" t="str">
            <v>-</v>
          </cell>
          <cell r="N19">
            <v>3</v>
          </cell>
          <cell r="O19">
            <v>436</v>
          </cell>
          <cell r="P19">
            <v>112</v>
          </cell>
          <cell r="Q19">
            <v>15</v>
          </cell>
          <cell r="R19">
            <v>1</v>
          </cell>
          <cell r="S19">
            <v>54</v>
          </cell>
          <cell r="T19">
            <v>71</v>
          </cell>
          <cell r="U19" t="str">
            <v>-</v>
          </cell>
          <cell r="V19" t="str">
            <v>-</v>
          </cell>
          <cell r="W19" t="str">
            <v>-</v>
          </cell>
          <cell r="X19">
            <v>1</v>
          </cell>
          <cell r="Y19" t="str">
            <v>-</v>
          </cell>
          <cell r="Z19" t="str">
            <v>-</v>
          </cell>
          <cell r="AA19">
            <v>1</v>
          </cell>
          <cell r="AB19" t="str">
            <v>-</v>
          </cell>
          <cell r="AC19" t="str">
            <v>-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432</v>
          </cell>
          <cell r="E20">
            <v>3878</v>
          </cell>
          <cell r="F20">
            <v>1</v>
          </cell>
          <cell r="G20">
            <v>744</v>
          </cell>
          <cell r="H20">
            <v>10</v>
          </cell>
          <cell r="I20">
            <v>1535</v>
          </cell>
          <cell r="J20">
            <v>209</v>
          </cell>
          <cell r="K20">
            <v>534</v>
          </cell>
          <cell r="L20" t="str">
            <v>-</v>
          </cell>
          <cell r="M20" t="str">
            <v>-</v>
          </cell>
          <cell r="N20">
            <v>7</v>
          </cell>
          <cell r="O20">
            <v>1065</v>
          </cell>
          <cell r="P20">
            <v>97</v>
          </cell>
          <cell r="Q20" t="str">
            <v>-</v>
          </cell>
          <cell r="R20" t="str">
            <v>-</v>
          </cell>
          <cell r="S20" t="str">
            <v>-</v>
          </cell>
          <cell r="T20">
            <v>106</v>
          </cell>
          <cell r="U20" t="str">
            <v>-</v>
          </cell>
          <cell r="V20" t="str">
            <v>-</v>
          </cell>
          <cell r="W20" t="str">
            <v>-</v>
          </cell>
          <cell r="X20">
            <v>2</v>
          </cell>
          <cell r="Y20" t="str">
            <v>-</v>
          </cell>
          <cell r="Z20" t="str">
            <v>-</v>
          </cell>
          <cell r="AA20">
            <v>1</v>
          </cell>
          <cell r="AB20" t="str">
            <v>-</v>
          </cell>
          <cell r="AC20" t="str">
            <v>-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269</v>
          </cell>
          <cell r="E21">
            <v>3782</v>
          </cell>
          <cell r="F21">
            <v>1</v>
          </cell>
          <cell r="G21">
            <v>544</v>
          </cell>
          <cell r="H21">
            <v>8</v>
          </cell>
          <cell r="I21">
            <v>1145</v>
          </cell>
          <cell r="J21">
            <v>124</v>
          </cell>
          <cell r="K21">
            <v>260</v>
          </cell>
          <cell r="L21" t="str">
            <v>-</v>
          </cell>
          <cell r="M21" t="str">
            <v>-</v>
          </cell>
          <cell r="N21">
            <v>9</v>
          </cell>
          <cell r="O21">
            <v>1833</v>
          </cell>
          <cell r="P21">
            <v>55</v>
          </cell>
          <cell r="Q21" t="str">
            <v>-</v>
          </cell>
          <cell r="R21" t="str">
            <v>-</v>
          </cell>
          <cell r="S21" t="str">
            <v>-</v>
          </cell>
          <cell r="T21">
            <v>72</v>
          </cell>
          <cell r="U21" t="str">
            <v>-</v>
          </cell>
          <cell r="V21" t="str">
            <v>-</v>
          </cell>
          <cell r="W21" t="str">
            <v>-</v>
          </cell>
          <cell r="X21" t="str">
            <v>-</v>
          </cell>
          <cell r="Y21" t="str">
            <v>-</v>
          </cell>
          <cell r="Z21" t="str">
            <v>-</v>
          </cell>
          <cell r="AA21">
            <v>1</v>
          </cell>
          <cell r="AB21" t="str">
            <v>-</v>
          </cell>
          <cell r="AC21" t="str">
            <v>-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243</v>
          </cell>
          <cell r="E22">
            <v>4476</v>
          </cell>
          <cell r="F22">
            <v>2</v>
          </cell>
          <cell r="G22">
            <v>1785</v>
          </cell>
          <cell r="H22">
            <v>9</v>
          </cell>
          <cell r="I22">
            <v>1364</v>
          </cell>
          <cell r="J22">
            <v>102</v>
          </cell>
          <cell r="K22">
            <v>153</v>
          </cell>
          <cell r="L22" t="str">
            <v>-</v>
          </cell>
          <cell r="M22" t="str">
            <v>-</v>
          </cell>
          <cell r="N22">
            <v>9</v>
          </cell>
          <cell r="O22">
            <v>1174</v>
          </cell>
          <cell r="P22">
            <v>56</v>
          </cell>
          <cell r="Q22" t="str">
            <v>-</v>
          </cell>
          <cell r="R22" t="str">
            <v>-</v>
          </cell>
          <cell r="S22" t="str">
            <v>-</v>
          </cell>
          <cell r="T22">
            <v>65</v>
          </cell>
          <cell r="U22" t="str">
            <v>-</v>
          </cell>
          <cell r="V22" t="str">
            <v>-</v>
          </cell>
          <cell r="W22" t="str">
            <v>-</v>
          </cell>
          <cell r="X22" t="str">
            <v>-</v>
          </cell>
          <cell r="Y22" t="str">
            <v>-</v>
          </cell>
          <cell r="Z22" t="str">
            <v>-</v>
          </cell>
          <cell r="AA22">
            <v>1</v>
          </cell>
          <cell r="AB22" t="str">
            <v>-</v>
          </cell>
          <cell r="AC22" t="str">
            <v>-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529</v>
          </cell>
          <cell r="E23">
            <v>6394</v>
          </cell>
          <cell r="F23">
            <v>2</v>
          </cell>
          <cell r="G23">
            <v>765</v>
          </cell>
          <cell r="H23">
            <v>17</v>
          </cell>
          <cell r="I23">
            <v>2651</v>
          </cell>
          <cell r="J23">
            <v>238</v>
          </cell>
          <cell r="K23">
            <v>624</v>
          </cell>
          <cell r="L23">
            <v>1</v>
          </cell>
          <cell r="M23">
            <v>369</v>
          </cell>
          <cell r="N23">
            <v>10</v>
          </cell>
          <cell r="O23">
            <v>1963</v>
          </cell>
          <cell r="P23">
            <v>139</v>
          </cell>
          <cell r="Q23" t="str">
            <v>-</v>
          </cell>
          <cell r="R23" t="str">
            <v>-</v>
          </cell>
          <cell r="S23" t="str">
            <v>-</v>
          </cell>
          <cell r="T23">
            <v>117</v>
          </cell>
          <cell r="U23" t="str">
            <v>-</v>
          </cell>
          <cell r="V23">
            <v>1</v>
          </cell>
          <cell r="W23">
            <v>22</v>
          </cell>
          <cell r="X23">
            <v>4</v>
          </cell>
          <cell r="Y23" t="str">
            <v>-</v>
          </cell>
          <cell r="Z23" t="str">
            <v>-</v>
          </cell>
          <cell r="AA23">
            <v>1</v>
          </cell>
          <cell r="AB23">
            <v>1</v>
          </cell>
          <cell r="AC23" t="str">
            <v>-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693</v>
          </cell>
          <cell r="E24">
            <v>3604</v>
          </cell>
          <cell r="F24">
            <v>1</v>
          </cell>
          <cell r="G24">
            <v>285</v>
          </cell>
          <cell r="H24">
            <v>17</v>
          </cell>
          <cell r="I24">
            <v>1471</v>
          </cell>
          <cell r="J24">
            <v>312</v>
          </cell>
          <cell r="K24">
            <v>414</v>
          </cell>
          <cell r="L24" t="str">
            <v>-</v>
          </cell>
          <cell r="M24" t="str">
            <v>-</v>
          </cell>
          <cell r="N24">
            <v>7</v>
          </cell>
          <cell r="O24">
            <v>1355</v>
          </cell>
          <cell r="P24">
            <v>162</v>
          </cell>
          <cell r="Q24" t="str">
            <v>-</v>
          </cell>
          <cell r="R24">
            <v>1</v>
          </cell>
          <cell r="S24">
            <v>79</v>
          </cell>
          <cell r="T24">
            <v>192</v>
          </cell>
          <cell r="U24" t="str">
            <v>-</v>
          </cell>
          <cell r="V24" t="str">
            <v>-</v>
          </cell>
          <cell r="W24" t="str">
            <v>-</v>
          </cell>
          <cell r="X24">
            <v>1</v>
          </cell>
          <cell r="Y24" t="str">
            <v>-</v>
          </cell>
          <cell r="Z24" t="str">
            <v>-</v>
          </cell>
          <cell r="AA24">
            <v>1</v>
          </cell>
          <cell r="AB24" t="str">
            <v>-</v>
          </cell>
          <cell r="AC24" t="str">
            <v>-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768</v>
          </cell>
          <cell r="E25">
            <v>7603</v>
          </cell>
          <cell r="F25">
            <v>2</v>
          </cell>
          <cell r="G25">
            <v>698</v>
          </cell>
          <cell r="H25">
            <v>33</v>
          </cell>
          <cell r="I25">
            <v>4611</v>
          </cell>
          <cell r="J25">
            <v>353</v>
          </cell>
          <cell r="K25">
            <v>397</v>
          </cell>
          <cell r="L25" t="str">
            <v>-</v>
          </cell>
          <cell r="M25" t="str">
            <v>-</v>
          </cell>
          <cell r="N25">
            <v>12</v>
          </cell>
          <cell r="O25">
            <v>1897</v>
          </cell>
          <cell r="P25">
            <v>192</v>
          </cell>
          <cell r="Q25" t="str">
            <v>-</v>
          </cell>
          <cell r="R25" t="str">
            <v>-</v>
          </cell>
          <cell r="S25" t="str">
            <v>-</v>
          </cell>
          <cell r="T25">
            <v>176</v>
          </cell>
          <cell r="U25" t="str">
            <v>-</v>
          </cell>
          <cell r="V25" t="str">
            <v>-</v>
          </cell>
          <cell r="W25" t="str">
            <v>-</v>
          </cell>
          <cell r="X25" t="str">
            <v>-</v>
          </cell>
          <cell r="Y25" t="str">
            <v>-</v>
          </cell>
          <cell r="Z25" t="str">
            <v>-</v>
          </cell>
          <cell r="AA25">
            <v>1</v>
          </cell>
          <cell r="AB25">
            <v>1</v>
          </cell>
          <cell r="AC25" t="str">
            <v>-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235</v>
          </cell>
          <cell r="E26">
            <v>2394</v>
          </cell>
          <cell r="F26" t="str">
            <v>-</v>
          </cell>
          <cell r="G26" t="str">
            <v>-</v>
          </cell>
          <cell r="H26">
            <v>8</v>
          </cell>
          <cell r="I26">
            <v>1184</v>
          </cell>
          <cell r="J26">
            <v>104</v>
          </cell>
          <cell r="K26">
            <v>198</v>
          </cell>
          <cell r="L26" t="str">
            <v>-</v>
          </cell>
          <cell r="M26" t="str">
            <v>-</v>
          </cell>
          <cell r="N26">
            <v>6</v>
          </cell>
          <cell r="O26">
            <v>1012</v>
          </cell>
          <cell r="P26">
            <v>60</v>
          </cell>
          <cell r="Q26" t="str">
            <v>-</v>
          </cell>
          <cell r="R26" t="str">
            <v>-</v>
          </cell>
          <cell r="S26" t="str">
            <v>-</v>
          </cell>
          <cell r="T26">
            <v>55</v>
          </cell>
          <cell r="U26" t="str">
            <v>-</v>
          </cell>
          <cell r="V26" t="str">
            <v>-</v>
          </cell>
          <cell r="W26" t="str">
            <v>-</v>
          </cell>
          <cell r="X26">
            <v>2</v>
          </cell>
          <cell r="Y26" t="str">
            <v>-</v>
          </cell>
          <cell r="Z26" t="str">
            <v>-</v>
          </cell>
          <cell r="AA26">
            <v>1</v>
          </cell>
          <cell r="AB26">
            <v>8</v>
          </cell>
          <cell r="AC26">
            <v>8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3664</v>
          </cell>
          <cell r="E27">
            <v>36327</v>
          </cell>
          <cell r="F27">
            <v>12</v>
          </cell>
          <cell r="G27">
            <v>6870</v>
          </cell>
          <cell r="H27">
            <v>112</v>
          </cell>
          <cell r="I27">
            <v>14839</v>
          </cell>
          <cell r="J27">
            <v>1715</v>
          </cell>
          <cell r="K27">
            <v>2942</v>
          </cell>
          <cell r="L27">
            <v>1</v>
          </cell>
          <cell r="M27">
            <v>350</v>
          </cell>
          <cell r="N27">
            <v>61</v>
          </cell>
          <cell r="O27">
            <v>11133</v>
          </cell>
          <cell r="P27">
            <v>884</v>
          </cell>
          <cell r="Q27">
            <v>27</v>
          </cell>
          <cell r="R27">
            <v>2</v>
          </cell>
          <cell r="S27">
            <v>149</v>
          </cell>
          <cell r="T27">
            <v>867</v>
          </cell>
          <cell r="U27">
            <v>17</v>
          </cell>
          <cell r="V27" t="str">
            <v>-</v>
          </cell>
          <cell r="W27" t="str">
            <v>-</v>
          </cell>
          <cell r="X27">
            <v>10</v>
          </cell>
          <cell r="Y27" t="str">
            <v>-</v>
          </cell>
          <cell r="Z27" t="str">
            <v>-</v>
          </cell>
          <cell r="AA27">
            <v>8</v>
          </cell>
          <cell r="AB27">
            <v>10</v>
          </cell>
          <cell r="AC27">
            <v>8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430</v>
          </cell>
          <cell r="E28">
            <v>4043</v>
          </cell>
          <cell r="F28">
            <v>3</v>
          </cell>
          <cell r="G28">
            <v>2071</v>
          </cell>
          <cell r="H28">
            <v>10</v>
          </cell>
          <cell r="I28">
            <v>1084</v>
          </cell>
          <cell r="J28">
            <v>232</v>
          </cell>
          <cell r="K28">
            <v>339</v>
          </cell>
          <cell r="L28" t="str">
            <v>-</v>
          </cell>
          <cell r="M28" t="str">
            <v>-</v>
          </cell>
          <cell r="N28">
            <v>3</v>
          </cell>
          <cell r="O28">
            <v>452</v>
          </cell>
          <cell r="P28">
            <v>109</v>
          </cell>
          <cell r="Q28">
            <v>27</v>
          </cell>
          <cell r="R28">
            <v>1</v>
          </cell>
          <cell r="S28">
            <v>70</v>
          </cell>
          <cell r="T28">
            <v>71</v>
          </cell>
          <cell r="U28" t="str">
            <v>-</v>
          </cell>
          <cell r="V28" t="str">
            <v>-</v>
          </cell>
          <cell r="W28" t="str">
            <v>-</v>
          </cell>
          <cell r="X28">
            <v>1</v>
          </cell>
          <cell r="Y28" t="str">
            <v>-</v>
          </cell>
          <cell r="Z28" t="str">
            <v>-</v>
          </cell>
          <cell r="AA28">
            <v>1</v>
          </cell>
          <cell r="AB28" t="str">
            <v>-</v>
          </cell>
          <cell r="AC28" t="str">
            <v>-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458</v>
          </cell>
          <cell r="E29">
            <v>3900</v>
          </cell>
          <cell r="F29">
            <v>1</v>
          </cell>
          <cell r="G29">
            <v>729</v>
          </cell>
          <cell r="H29">
            <v>10</v>
          </cell>
          <cell r="I29">
            <v>1493</v>
          </cell>
          <cell r="J29">
            <v>224</v>
          </cell>
          <cell r="K29">
            <v>517</v>
          </cell>
          <cell r="L29" t="str">
            <v>-</v>
          </cell>
          <cell r="M29" t="str">
            <v>-</v>
          </cell>
          <cell r="N29">
            <v>7</v>
          </cell>
          <cell r="O29">
            <v>1144</v>
          </cell>
          <cell r="P29">
            <v>101</v>
          </cell>
          <cell r="Q29" t="str">
            <v>-</v>
          </cell>
          <cell r="R29" t="str">
            <v>-</v>
          </cell>
          <cell r="S29" t="str">
            <v>-</v>
          </cell>
          <cell r="T29">
            <v>113</v>
          </cell>
          <cell r="U29">
            <v>17</v>
          </cell>
          <cell r="V29" t="str">
            <v>-</v>
          </cell>
          <cell r="W29" t="str">
            <v>-</v>
          </cell>
          <cell r="X29">
            <v>2</v>
          </cell>
          <cell r="Y29" t="str">
            <v>-</v>
          </cell>
          <cell r="Z29" t="str">
            <v>-</v>
          </cell>
          <cell r="AA29">
            <v>1</v>
          </cell>
          <cell r="AB29" t="str">
            <v>-</v>
          </cell>
          <cell r="AC29" t="str">
            <v>-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264</v>
          </cell>
          <cell r="E30">
            <v>3791</v>
          </cell>
          <cell r="F30">
            <v>1</v>
          </cell>
          <cell r="G30">
            <v>544</v>
          </cell>
          <cell r="H30">
            <v>8</v>
          </cell>
          <cell r="I30">
            <v>1109</v>
          </cell>
          <cell r="J30">
            <v>122</v>
          </cell>
          <cell r="K30">
            <v>260</v>
          </cell>
          <cell r="L30" t="str">
            <v>-</v>
          </cell>
          <cell r="M30" t="str">
            <v>-</v>
          </cell>
          <cell r="N30">
            <v>9</v>
          </cell>
          <cell r="O30">
            <v>1878</v>
          </cell>
          <cell r="P30">
            <v>55</v>
          </cell>
          <cell r="Q30" t="str">
            <v>-</v>
          </cell>
          <cell r="R30" t="str">
            <v>-</v>
          </cell>
          <cell r="S30" t="str">
            <v>-</v>
          </cell>
          <cell r="T30">
            <v>69</v>
          </cell>
          <cell r="U30" t="str">
            <v>-</v>
          </cell>
          <cell r="V30" t="str">
            <v>-</v>
          </cell>
          <cell r="W30" t="str">
            <v>-</v>
          </cell>
          <cell r="X30" t="str">
            <v>-</v>
          </cell>
          <cell r="Y30" t="str">
            <v>-</v>
          </cell>
          <cell r="Z30" t="str">
            <v>-</v>
          </cell>
          <cell r="AA30">
            <v>1</v>
          </cell>
          <cell r="AB30" t="str">
            <v>-</v>
          </cell>
          <cell r="AC30" t="str">
            <v>-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238</v>
          </cell>
          <cell r="E31">
            <v>4456</v>
          </cell>
          <cell r="F31">
            <v>2</v>
          </cell>
          <cell r="G31">
            <v>1785</v>
          </cell>
          <cell r="H31">
            <v>8</v>
          </cell>
          <cell r="I31">
            <v>1197</v>
          </cell>
          <cell r="J31">
            <v>103</v>
          </cell>
          <cell r="K31">
            <v>126</v>
          </cell>
          <cell r="L31" t="str">
            <v>-</v>
          </cell>
          <cell r="M31" t="str">
            <v>-</v>
          </cell>
          <cell r="N31">
            <v>8</v>
          </cell>
          <cell r="O31">
            <v>1348</v>
          </cell>
          <cell r="P31">
            <v>55</v>
          </cell>
          <cell r="Q31" t="str">
            <v>-</v>
          </cell>
          <cell r="R31" t="str">
            <v>-</v>
          </cell>
          <cell r="S31" t="str">
            <v>-</v>
          </cell>
          <cell r="T31">
            <v>62</v>
          </cell>
          <cell r="U31" t="str">
            <v>-</v>
          </cell>
          <cell r="V31" t="str">
            <v>-</v>
          </cell>
          <cell r="W31" t="str">
            <v>-</v>
          </cell>
          <cell r="X31" t="str">
            <v>-</v>
          </cell>
          <cell r="Y31" t="str">
            <v>-</v>
          </cell>
          <cell r="Z31" t="str">
            <v>-</v>
          </cell>
          <cell r="AA31">
            <v>1</v>
          </cell>
          <cell r="AB31" t="str">
            <v>-</v>
          </cell>
          <cell r="AC31" t="str">
            <v>-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540</v>
          </cell>
          <cell r="E32">
            <v>6427</v>
          </cell>
          <cell r="F32">
            <v>2</v>
          </cell>
          <cell r="G32">
            <v>757</v>
          </cell>
          <cell r="H32">
            <v>19</v>
          </cell>
          <cell r="I32">
            <v>2800</v>
          </cell>
          <cell r="J32">
            <v>244</v>
          </cell>
          <cell r="K32">
            <v>610</v>
          </cell>
          <cell r="L32">
            <v>1</v>
          </cell>
          <cell r="M32">
            <v>350</v>
          </cell>
          <cell r="N32">
            <v>9</v>
          </cell>
          <cell r="O32">
            <v>1910</v>
          </cell>
          <cell r="P32">
            <v>142</v>
          </cell>
          <cell r="Q32" t="str">
            <v>-</v>
          </cell>
          <cell r="R32" t="str">
            <v>-</v>
          </cell>
          <cell r="S32" t="str">
            <v>-</v>
          </cell>
          <cell r="T32">
            <v>120</v>
          </cell>
          <cell r="U32" t="str">
            <v>-</v>
          </cell>
          <cell r="V32" t="str">
            <v>-</v>
          </cell>
          <cell r="W32" t="str">
            <v>-</v>
          </cell>
          <cell r="X32">
            <v>3</v>
          </cell>
          <cell r="Y32" t="str">
            <v>-</v>
          </cell>
          <cell r="Z32" t="str">
            <v>-</v>
          </cell>
          <cell r="AA32">
            <v>1</v>
          </cell>
          <cell r="AB32">
            <v>1</v>
          </cell>
          <cell r="AC32" t="str">
            <v>-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718</v>
          </cell>
          <cell r="E33">
            <v>3602</v>
          </cell>
          <cell r="F33">
            <v>1</v>
          </cell>
          <cell r="G33">
            <v>285</v>
          </cell>
          <cell r="H33">
            <v>17</v>
          </cell>
          <cell r="I33">
            <v>1458</v>
          </cell>
          <cell r="J33">
            <v>324</v>
          </cell>
          <cell r="K33">
            <v>423</v>
          </cell>
          <cell r="L33" t="str">
            <v>-</v>
          </cell>
          <cell r="M33" t="str">
            <v>-</v>
          </cell>
          <cell r="N33">
            <v>7</v>
          </cell>
          <cell r="O33">
            <v>1357</v>
          </cell>
          <cell r="P33">
            <v>165</v>
          </cell>
          <cell r="Q33" t="str">
            <v>-</v>
          </cell>
          <cell r="R33">
            <v>1</v>
          </cell>
          <cell r="S33">
            <v>79</v>
          </cell>
          <cell r="T33">
            <v>201</v>
          </cell>
          <cell r="U33" t="str">
            <v>-</v>
          </cell>
          <cell r="V33" t="str">
            <v>-</v>
          </cell>
          <cell r="W33" t="str">
            <v>-</v>
          </cell>
          <cell r="X33">
            <v>2</v>
          </cell>
          <cell r="Y33" t="str">
            <v>-</v>
          </cell>
          <cell r="Z33" t="str">
            <v>-</v>
          </cell>
          <cell r="AA33">
            <v>1</v>
          </cell>
          <cell r="AB33" t="str">
            <v>-</v>
          </cell>
          <cell r="AC33" t="str">
            <v>-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774</v>
          </cell>
          <cell r="E34">
            <v>7776</v>
          </cell>
          <cell r="F34">
            <v>2</v>
          </cell>
          <cell r="G34">
            <v>699</v>
          </cell>
          <cell r="H34">
            <v>33</v>
          </cell>
          <cell r="I34">
            <v>4587</v>
          </cell>
          <cell r="J34">
            <v>354</v>
          </cell>
          <cell r="K34">
            <v>452</v>
          </cell>
          <cell r="L34" t="str">
            <v>-</v>
          </cell>
          <cell r="M34" t="str">
            <v>-</v>
          </cell>
          <cell r="N34">
            <v>12</v>
          </cell>
          <cell r="O34">
            <v>2038</v>
          </cell>
          <cell r="P34">
            <v>198</v>
          </cell>
          <cell r="Q34" t="str">
            <v>-</v>
          </cell>
          <cell r="R34" t="str">
            <v>-</v>
          </cell>
          <cell r="S34" t="str">
            <v>-</v>
          </cell>
          <cell r="T34">
            <v>175</v>
          </cell>
          <cell r="U34" t="str">
            <v>-</v>
          </cell>
          <cell r="V34" t="str">
            <v>-</v>
          </cell>
          <cell r="W34" t="str">
            <v>-</v>
          </cell>
          <cell r="X34" t="str">
            <v>-</v>
          </cell>
          <cell r="Y34" t="str">
            <v>-</v>
          </cell>
          <cell r="Z34" t="str">
            <v>-</v>
          </cell>
          <cell r="AA34">
            <v>1</v>
          </cell>
          <cell r="AB34">
            <v>1</v>
          </cell>
          <cell r="AC34" t="str">
            <v>-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242</v>
          </cell>
          <cell r="E35">
            <v>2332</v>
          </cell>
          <cell r="F35" t="str">
            <v>-</v>
          </cell>
          <cell r="G35" t="str">
            <v>-</v>
          </cell>
          <cell r="H35">
            <v>7</v>
          </cell>
          <cell r="I35">
            <v>1111</v>
          </cell>
          <cell r="J35">
            <v>112</v>
          </cell>
          <cell r="K35">
            <v>215</v>
          </cell>
          <cell r="L35" t="str">
            <v>-</v>
          </cell>
          <cell r="M35" t="str">
            <v>-</v>
          </cell>
          <cell r="N35">
            <v>6</v>
          </cell>
          <cell r="O35">
            <v>1006</v>
          </cell>
          <cell r="P35">
            <v>59</v>
          </cell>
          <cell r="Q35" t="str">
            <v>-</v>
          </cell>
          <cell r="R35" t="str">
            <v>-</v>
          </cell>
          <cell r="S35" t="str">
            <v>-</v>
          </cell>
          <cell r="T35">
            <v>56</v>
          </cell>
          <cell r="U35" t="str">
            <v>-</v>
          </cell>
          <cell r="V35" t="str">
            <v>-</v>
          </cell>
          <cell r="W35" t="str">
            <v>-</v>
          </cell>
          <cell r="X35">
            <v>2</v>
          </cell>
          <cell r="Y35" t="str">
            <v>-</v>
          </cell>
          <cell r="Z35" t="str">
            <v>-</v>
          </cell>
          <cell r="AA35">
            <v>1</v>
          </cell>
          <cell r="AB35">
            <v>8</v>
          </cell>
          <cell r="AC35">
            <v>8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3723</v>
          </cell>
          <cell r="E36">
            <v>37015</v>
          </cell>
          <cell r="F36">
            <v>15</v>
          </cell>
          <cell r="G36">
            <v>7425</v>
          </cell>
          <cell r="H36">
            <v>106</v>
          </cell>
          <cell r="I36">
            <v>14004</v>
          </cell>
          <cell r="J36">
            <v>1761</v>
          </cell>
          <cell r="K36">
            <v>2731</v>
          </cell>
          <cell r="L36">
            <v>1</v>
          </cell>
          <cell r="M36">
            <v>350</v>
          </cell>
          <cell r="N36">
            <v>64</v>
          </cell>
          <cell r="O36">
            <v>12199</v>
          </cell>
          <cell r="P36">
            <v>894</v>
          </cell>
          <cell r="Q36">
            <v>27</v>
          </cell>
          <cell r="R36">
            <v>3</v>
          </cell>
          <cell r="S36">
            <v>248</v>
          </cell>
          <cell r="T36">
            <v>872</v>
          </cell>
          <cell r="U36">
            <v>31</v>
          </cell>
          <cell r="V36" t="str">
            <v>-</v>
          </cell>
          <cell r="W36" t="str">
            <v>-</v>
          </cell>
          <cell r="X36">
            <v>7</v>
          </cell>
          <cell r="Y36" t="str">
            <v>-</v>
          </cell>
          <cell r="Z36" t="str">
            <v>-</v>
          </cell>
          <cell r="AA36">
            <v>8</v>
          </cell>
          <cell r="AB36">
            <v>10</v>
          </cell>
          <cell r="AC36">
            <v>8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444</v>
          </cell>
          <cell r="E37">
            <v>4042</v>
          </cell>
          <cell r="F37">
            <v>3</v>
          </cell>
          <cell r="G37">
            <v>2071</v>
          </cell>
          <cell r="H37">
            <v>10</v>
          </cell>
          <cell r="I37">
            <v>1084</v>
          </cell>
          <cell r="J37">
            <v>239</v>
          </cell>
          <cell r="K37">
            <v>338</v>
          </cell>
          <cell r="L37" t="str">
            <v>-</v>
          </cell>
          <cell r="M37" t="str">
            <v>-</v>
          </cell>
          <cell r="N37">
            <v>3</v>
          </cell>
          <cell r="O37">
            <v>452</v>
          </cell>
          <cell r="P37">
            <v>114</v>
          </cell>
          <cell r="Q37">
            <v>27</v>
          </cell>
          <cell r="R37">
            <v>1</v>
          </cell>
          <cell r="S37">
            <v>70</v>
          </cell>
          <cell r="T37">
            <v>73</v>
          </cell>
          <cell r="U37" t="str">
            <v>-</v>
          </cell>
          <cell r="V37" t="str">
            <v>-</v>
          </cell>
          <cell r="W37" t="str">
            <v>-</v>
          </cell>
          <cell r="X37">
            <v>1</v>
          </cell>
          <cell r="Y37" t="str">
            <v>-</v>
          </cell>
          <cell r="Z37" t="str">
            <v>-</v>
          </cell>
          <cell r="AA37">
            <v>1</v>
          </cell>
          <cell r="AB37" t="str">
            <v>-</v>
          </cell>
          <cell r="AC37" t="str">
            <v>-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465</v>
          </cell>
          <cell r="E38">
            <v>3579</v>
          </cell>
          <cell r="F38">
            <v>1</v>
          </cell>
          <cell r="G38">
            <v>665</v>
          </cell>
          <cell r="H38">
            <v>9</v>
          </cell>
          <cell r="I38">
            <v>1237</v>
          </cell>
          <cell r="J38">
            <v>230</v>
          </cell>
          <cell r="K38">
            <v>498</v>
          </cell>
          <cell r="L38" t="str">
            <v>-</v>
          </cell>
          <cell r="M38" t="str">
            <v>-</v>
          </cell>
          <cell r="N38">
            <v>7</v>
          </cell>
          <cell r="O38">
            <v>1162</v>
          </cell>
          <cell r="P38">
            <v>101</v>
          </cell>
          <cell r="Q38" t="str">
            <v>-</v>
          </cell>
          <cell r="R38" t="str">
            <v>-</v>
          </cell>
          <cell r="S38" t="str">
            <v>-</v>
          </cell>
          <cell r="T38">
            <v>116</v>
          </cell>
          <cell r="U38">
            <v>17</v>
          </cell>
          <cell r="V38" t="str">
            <v>-</v>
          </cell>
          <cell r="W38" t="str">
            <v>-</v>
          </cell>
          <cell r="X38">
            <v>1</v>
          </cell>
          <cell r="Y38" t="str">
            <v>-</v>
          </cell>
          <cell r="Z38" t="str">
            <v>-</v>
          </cell>
          <cell r="AA38">
            <v>1</v>
          </cell>
          <cell r="AB38" t="str">
            <v>-</v>
          </cell>
          <cell r="AC38" t="str">
            <v>-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264</v>
          </cell>
          <cell r="E39">
            <v>3674</v>
          </cell>
          <cell r="F39">
            <v>1</v>
          </cell>
          <cell r="G39">
            <v>514</v>
          </cell>
          <cell r="H39">
            <v>9</v>
          </cell>
          <cell r="I39">
            <v>1397</v>
          </cell>
          <cell r="J39">
            <v>123</v>
          </cell>
          <cell r="K39">
            <v>237</v>
          </cell>
          <cell r="L39" t="str">
            <v>-</v>
          </cell>
          <cell r="M39" t="str">
            <v>-</v>
          </cell>
          <cell r="N39">
            <v>8</v>
          </cell>
          <cell r="O39">
            <v>1526</v>
          </cell>
          <cell r="P39">
            <v>55</v>
          </cell>
          <cell r="Q39" t="str">
            <v>-</v>
          </cell>
          <cell r="R39" t="str">
            <v>-</v>
          </cell>
          <cell r="S39" t="str">
            <v>-</v>
          </cell>
          <cell r="T39">
            <v>68</v>
          </cell>
          <cell r="U39" t="str">
            <v>-</v>
          </cell>
          <cell r="V39" t="str">
            <v>-</v>
          </cell>
          <cell r="W39" t="str">
            <v>-</v>
          </cell>
          <cell r="X39" t="str">
            <v>-</v>
          </cell>
          <cell r="Y39" t="str">
            <v>-</v>
          </cell>
          <cell r="Z39" t="str">
            <v>-</v>
          </cell>
          <cell r="AA39">
            <v>1</v>
          </cell>
          <cell r="AB39" t="str">
            <v>-</v>
          </cell>
          <cell r="AC39" t="str">
            <v>-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235</v>
          </cell>
          <cell r="E40">
            <v>5068</v>
          </cell>
          <cell r="F40">
            <v>3</v>
          </cell>
          <cell r="G40">
            <v>2015</v>
          </cell>
          <cell r="H40">
            <v>7</v>
          </cell>
          <cell r="I40">
            <v>983</v>
          </cell>
          <cell r="J40">
            <v>99</v>
          </cell>
          <cell r="K40">
            <v>104</v>
          </cell>
          <cell r="L40" t="str">
            <v>-</v>
          </cell>
          <cell r="M40" t="str">
            <v>-</v>
          </cell>
          <cell r="N40">
            <v>9</v>
          </cell>
          <cell r="O40">
            <v>1966</v>
          </cell>
          <cell r="P40">
            <v>55</v>
          </cell>
          <cell r="Q40" t="str">
            <v>-</v>
          </cell>
          <cell r="R40" t="str">
            <v>-</v>
          </cell>
          <cell r="S40" t="str">
            <v>-</v>
          </cell>
          <cell r="T40">
            <v>62</v>
          </cell>
          <cell r="U40" t="str">
            <v>-</v>
          </cell>
          <cell r="V40" t="str">
            <v>-</v>
          </cell>
          <cell r="W40" t="str">
            <v>-</v>
          </cell>
          <cell r="X40" t="str">
            <v>-</v>
          </cell>
          <cell r="Y40" t="str">
            <v>-</v>
          </cell>
          <cell r="Z40" t="str">
            <v>-</v>
          </cell>
          <cell r="AA40">
            <v>1</v>
          </cell>
          <cell r="AB40" t="str">
            <v>-</v>
          </cell>
          <cell r="AC40" t="str">
            <v>-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538</v>
          </cell>
          <cell r="E41">
            <v>6516</v>
          </cell>
          <cell r="F41">
            <v>2</v>
          </cell>
          <cell r="G41">
            <v>788</v>
          </cell>
          <cell r="H41">
            <v>19</v>
          </cell>
          <cell r="I41">
            <v>2779</v>
          </cell>
          <cell r="J41">
            <v>244</v>
          </cell>
          <cell r="K41">
            <v>587</v>
          </cell>
          <cell r="L41">
            <v>1</v>
          </cell>
          <cell r="M41">
            <v>350</v>
          </cell>
          <cell r="N41">
            <v>10</v>
          </cell>
          <cell r="O41">
            <v>1998</v>
          </cell>
          <cell r="P41">
            <v>142</v>
          </cell>
          <cell r="Q41" t="str">
            <v>-</v>
          </cell>
          <cell r="R41" t="str">
            <v>-</v>
          </cell>
          <cell r="S41" t="str">
            <v>-</v>
          </cell>
          <cell r="T41">
            <v>117</v>
          </cell>
          <cell r="U41">
            <v>14</v>
          </cell>
          <cell r="V41" t="str">
            <v>-</v>
          </cell>
          <cell r="W41" t="str">
            <v>-</v>
          </cell>
          <cell r="X41">
            <v>3</v>
          </cell>
          <cell r="Y41" t="str">
            <v>-</v>
          </cell>
          <cell r="Z41" t="str">
            <v>-</v>
          </cell>
          <cell r="AA41">
            <v>1</v>
          </cell>
          <cell r="AB41">
            <v>1</v>
          </cell>
          <cell r="AC41" t="str">
            <v>-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746</v>
          </cell>
          <cell r="E42">
            <v>3916</v>
          </cell>
          <cell r="F42">
            <v>1</v>
          </cell>
          <cell r="G42">
            <v>285</v>
          </cell>
          <cell r="H42">
            <v>15</v>
          </cell>
          <cell r="I42">
            <v>1345</v>
          </cell>
          <cell r="J42">
            <v>345</v>
          </cell>
          <cell r="K42">
            <v>374</v>
          </cell>
          <cell r="L42" t="str">
            <v>-</v>
          </cell>
          <cell r="M42" t="str">
            <v>-</v>
          </cell>
          <cell r="N42">
            <v>8</v>
          </cell>
          <cell r="O42">
            <v>1734</v>
          </cell>
          <cell r="P42">
            <v>169</v>
          </cell>
          <cell r="Q42" t="str">
            <v>-</v>
          </cell>
          <cell r="R42">
            <v>2</v>
          </cell>
          <cell r="S42">
            <v>178</v>
          </cell>
          <cell r="T42">
            <v>206</v>
          </cell>
          <cell r="U42" t="str">
            <v>-</v>
          </cell>
          <cell r="V42" t="str">
            <v>-</v>
          </cell>
          <cell r="W42" t="str">
            <v>-</v>
          </cell>
          <cell r="X42" t="str">
            <v>-</v>
          </cell>
          <cell r="Y42" t="str">
            <v>-</v>
          </cell>
          <cell r="Z42" t="str">
            <v>-</v>
          </cell>
          <cell r="AA42">
            <v>1</v>
          </cell>
          <cell r="AB42" t="str">
            <v>-</v>
          </cell>
          <cell r="AC42" t="str">
            <v>-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779</v>
          </cell>
          <cell r="E43">
            <v>7776</v>
          </cell>
          <cell r="F43">
            <v>4</v>
          </cell>
          <cell r="G43">
            <v>1087</v>
          </cell>
          <cell r="H43">
            <v>30</v>
          </cell>
          <cell r="I43">
            <v>4100</v>
          </cell>
          <cell r="J43">
            <v>361</v>
          </cell>
          <cell r="K43">
            <v>360</v>
          </cell>
          <cell r="L43" t="str">
            <v>-</v>
          </cell>
          <cell r="M43" t="str">
            <v>-</v>
          </cell>
          <cell r="N43">
            <v>13</v>
          </cell>
          <cell r="O43">
            <v>2229</v>
          </cell>
          <cell r="P43">
            <v>199</v>
          </cell>
          <cell r="Q43" t="str">
            <v>-</v>
          </cell>
          <cell r="R43" t="str">
            <v>-</v>
          </cell>
          <cell r="S43" t="str">
            <v>-</v>
          </cell>
          <cell r="T43">
            <v>172</v>
          </cell>
          <cell r="U43" t="str">
            <v>-</v>
          </cell>
          <cell r="V43" t="str">
            <v>-</v>
          </cell>
          <cell r="W43" t="str">
            <v>-</v>
          </cell>
          <cell r="X43" t="str">
            <v>-</v>
          </cell>
          <cell r="Y43" t="str">
            <v>-</v>
          </cell>
          <cell r="Z43" t="str">
            <v>-</v>
          </cell>
          <cell r="AA43">
            <v>1</v>
          </cell>
          <cell r="AB43">
            <v>1</v>
          </cell>
          <cell r="AC43" t="str">
            <v>-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252</v>
          </cell>
          <cell r="E44">
            <v>2444</v>
          </cell>
          <cell r="F44" t="str">
            <v>-</v>
          </cell>
          <cell r="G44" t="str">
            <v>-</v>
          </cell>
          <cell r="H44">
            <v>7</v>
          </cell>
          <cell r="I44">
            <v>1079</v>
          </cell>
          <cell r="J44">
            <v>120</v>
          </cell>
          <cell r="K44">
            <v>233</v>
          </cell>
          <cell r="L44" t="str">
            <v>-</v>
          </cell>
          <cell r="M44" t="str">
            <v>-</v>
          </cell>
          <cell r="N44">
            <v>6</v>
          </cell>
          <cell r="O44">
            <v>1132</v>
          </cell>
          <cell r="P44">
            <v>59</v>
          </cell>
          <cell r="Q44" t="str">
            <v>-</v>
          </cell>
          <cell r="R44" t="str">
            <v>-</v>
          </cell>
          <cell r="S44" t="str">
            <v>-</v>
          </cell>
          <cell r="T44">
            <v>58</v>
          </cell>
          <cell r="U44" t="str">
            <v>-</v>
          </cell>
          <cell r="V44" t="str">
            <v>-</v>
          </cell>
          <cell r="W44" t="str">
            <v>-</v>
          </cell>
          <cell r="X44">
            <v>2</v>
          </cell>
          <cell r="Y44" t="str">
            <v>-</v>
          </cell>
          <cell r="Z44" t="str">
            <v>-</v>
          </cell>
          <cell r="AA44">
            <v>1</v>
          </cell>
          <cell r="AB44">
            <v>8</v>
          </cell>
          <cell r="AC44">
            <v>8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3778</v>
          </cell>
          <cell r="E45">
            <v>36818</v>
          </cell>
          <cell r="F45">
            <v>15</v>
          </cell>
          <cell r="G45">
            <v>7411</v>
          </cell>
          <cell r="H45">
            <v>106</v>
          </cell>
          <cell r="I45">
            <v>12224</v>
          </cell>
          <cell r="J45">
            <v>1801</v>
          </cell>
          <cell r="K45">
            <v>2780</v>
          </cell>
          <cell r="L45">
            <v>3</v>
          </cell>
          <cell r="M45">
            <v>1004</v>
          </cell>
          <cell r="N45">
            <v>68</v>
          </cell>
          <cell r="O45">
            <v>13039</v>
          </cell>
          <cell r="P45">
            <v>898</v>
          </cell>
          <cell r="Q45">
            <v>27</v>
          </cell>
          <cell r="R45">
            <v>3</v>
          </cell>
          <cell r="S45">
            <v>248</v>
          </cell>
          <cell r="T45">
            <v>877</v>
          </cell>
          <cell r="U45">
            <v>85</v>
          </cell>
          <cell r="V45" t="str">
            <v>-</v>
          </cell>
          <cell r="W45" t="str">
            <v>-</v>
          </cell>
          <cell r="X45">
            <v>7</v>
          </cell>
          <cell r="Y45" t="str">
            <v>-</v>
          </cell>
          <cell r="Z45" t="str">
            <v>-</v>
          </cell>
          <cell r="AA45">
            <v>8</v>
          </cell>
          <cell r="AB45">
            <v>10</v>
          </cell>
          <cell r="AC45">
            <v>8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454</v>
          </cell>
          <cell r="E46">
            <v>3559</v>
          </cell>
          <cell r="F46">
            <v>3</v>
          </cell>
          <cell r="G46">
            <v>1378</v>
          </cell>
          <cell r="H46">
            <v>12</v>
          </cell>
          <cell r="I46">
            <v>1298</v>
          </cell>
          <cell r="J46">
            <v>251</v>
          </cell>
          <cell r="K46">
            <v>329</v>
          </cell>
          <cell r="L46" t="str">
            <v>-</v>
          </cell>
          <cell r="M46" t="str">
            <v>-</v>
          </cell>
          <cell r="N46">
            <v>3</v>
          </cell>
          <cell r="O46">
            <v>457</v>
          </cell>
          <cell r="P46">
            <v>113</v>
          </cell>
          <cell r="Q46">
            <v>27</v>
          </cell>
          <cell r="R46">
            <v>1</v>
          </cell>
          <cell r="S46">
            <v>70</v>
          </cell>
          <cell r="T46">
            <v>70</v>
          </cell>
          <cell r="U46" t="str">
            <v>-</v>
          </cell>
          <cell r="V46" t="str">
            <v>-</v>
          </cell>
          <cell r="W46" t="str">
            <v>-</v>
          </cell>
          <cell r="X46">
            <v>1</v>
          </cell>
          <cell r="Y46" t="str">
            <v>-</v>
          </cell>
          <cell r="Z46" t="str">
            <v>-</v>
          </cell>
          <cell r="AA46">
            <v>1</v>
          </cell>
          <cell r="AB46" t="str">
            <v>-</v>
          </cell>
          <cell r="AC46" t="str">
            <v>-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476</v>
          </cell>
          <cell r="E47">
            <v>3579</v>
          </cell>
          <cell r="F47">
            <v>1</v>
          </cell>
          <cell r="G47">
            <v>665</v>
          </cell>
          <cell r="H47">
            <v>9</v>
          </cell>
          <cell r="I47">
            <v>1237</v>
          </cell>
          <cell r="J47">
            <v>237</v>
          </cell>
          <cell r="K47">
            <v>498</v>
          </cell>
          <cell r="L47" t="str">
            <v>-</v>
          </cell>
          <cell r="M47" t="str">
            <v>-</v>
          </cell>
          <cell r="N47">
            <v>7</v>
          </cell>
          <cell r="O47">
            <v>1162</v>
          </cell>
          <cell r="P47">
            <v>103</v>
          </cell>
          <cell r="Q47" t="str">
            <v>-</v>
          </cell>
          <cell r="R47" t="str">
            <v>-</v>
          </cell>
          <cell r="S47" t="str">
            <v>-</v>
          </cell>
          <cell r="T47">
            <v>118</v>
          </cell>
          <cell r="U47">
            <v>17</v>
          </cell>
          <cell r="V47" t="str">
            <v>-</v>
          </cell>
          <cell r="W47" t="str">
            <v>-</v>
          </cell>
          <cell r="X47">
            <v>1</v>
          </cell>
          <cell r="Y47" t="str">
            <v>-</v>
          </cell>
          <cell r="Z47" t="str">
            <v>-</v>
          </cell>
          <cell r="AA47">
            <v>1</v>
          </cell>
          <cell r="AB47" t="str">
            <v>-</v>
          </cell>
          <cell r="AC47" t="str">
            <v>-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260</v>
          </cell>
          <cell r="E48">
            <v>3723</v>
          </cell>
          <cell r="F48">
            <v>1</v>
          </cell>
          <cell r="G48">
            <v>442</v>
          </cell>
          <cell r="H48">
            <v>8</v>
          </cell>
          <cell r="I48">
            <v>1235</v>
          </cell>
          <cell r="J48">
            <v>119</v>
          </cell>
          <cell r="K48">
            <v>248</v>
          </cell>
          <cell r="L48" t="str">
            <v>-</v>
          </cell>
          <cell r="M48" t="str">
            <v>-</v>
          </cell>
          <cell r="N48">
            <v>9</v>
          </cell>
          <cell r="O48">
            <v>1798</v>
          </cell>
          <cell r="P48">
            <v>53</v>
          </cell>
          <cell r="Q48" t="str">
            <v>-</v>
          </cell>
          <cell r="R48" t="str">
            <v>-</v>
          </cell>
          <cell r="S48" t="str">
            <v>-</v>
          </cell>
          <cell r="T48">
            <v>70</v>
          </cell>
          <cell r="U48" t="str">
            <v>-</v>
          </cell>
          <cell r="V48" t="str">
            <v>-</v>
          </cell>
          <cell r="W48" t="str">
            <v>-</v>
          </cell>
          <cell r="X48" t="str">
            <v>-</v>
          </cell>
          <cell r="Y48" t="str">
            <v>-</v>
          </cell>
          <cell r="Z48" t="str">
            <v>-</v>
          </cell>
          <cell r="AA48">
            <v>1</v>
          </cell>
          <cell r="AB48" t="str">
            <v>-</v>
          </cell>
          <cell r="AC48" t="str">
            <v>-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241</v>
          </cell>
          <cell r="E49">
            <v>5278</v>
          </cell>
          <cell r="F49">
            <v>3</v>
          </cell>
          <cell r="G49">
            <v>2031</v>
          </cell>
          <cell r="H49">
            <v>7</v>
          </cell>
          <cell r="I49">
            <v>983</v>
          </cell>
          <cell r="J49">
            <v>103</v>
          </cell>
          <cell r="K49">
            <v>104</v>
          </cell>
          <cell r="L49" t="str">
            <v>-</v>
          </cell>
          <cell r="M49" t="str">
            <v>-</v>
          </cell>
          <cell r="N49">
            <v>10</v>
          </cell>
          <cell r="O49">
            <v>2160</v>
          </cell>
          <cell r="P49">
            <v>56</v>
          </cell>
          <cell r="Q49" t="str">
            <v>-</v>
          </cell>
          <cell r="R49" t="str">
            <v>-</v>
          </cell>
          <cell r="S49" t="str">
            <v>-</v>
          </cell>
          <cell r="T49">
            <v>62</v>
          </cell>
          <cell r="U49" t="str">
            <v>-</v>
          </cell>
          <cell r="V49" t="str">
            <v>-</v>
          </cell>
          <cell r="W49" t="str">
            <v>-</v>
          </cell>
          <cell r="X49" t="str">
            <v>-</v>
          </cell>
          <cell r="Y49" t="str">
            <v>-</v>
          </cell>
          <cell r="Z49" t="str">
            <v>-</v>
          </cell>
          <cell r="AA49">
            <v>1</v>
          </cell>
          <cell r="AB49" t="str">
            <v>-</v>
          </cell>
          <cell r="AC49" t="str">
            <v>-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540</v>
          </cell>
          <cell r="E50">
            <v>6513</v>
          </cell>
          <cell r="F50">
            <v>2</v>
          </cell>
          <cell r="G50">
            <v>778</v>
          </cell>
          <cell r="H50">
            <v>20</v>
          </cell>
          <cell r="I50">
            <v>2789</v>
          </cell>
          <cell r="J50">
            <v>244</v>
          </cell>
          <cell r="K50">
            <v>563</v>
          </cell>
          <cell r="L50">
            <v>1</v>
          </cell>
          <cell r="M50">
            <v>350</v>
          </cell>
          <cell r="N50">
            <v>10</v>
          </cell>
          <cell r="O50">
            <v>2019</v>
          </cell>
          <cell r="P50">
            <v>142</v>
          </cell>
          <cell r="Q50" t="str">
            <v>-</v>
          </cell>
          <cell r="R50" t="str">
            <v>-</v>
          </cell>
          <cell r="S50" t="str">
            <v>-</v>
          </cell>
          <cell r="T50">
            <v>118</v>
          </cell>
          <cell r="U50">
            <v>14</v>
          </cell>
          <cell r="V50" t="str">
            <v>-</v>
          </cell>
          <cell r="W50" t="str">
            <v>-</v>
          </cell>
          <cell r="X50">
            <v>3</v>
          </cell>
          <cell r="Y50" t="str">
            <v>-</v>
          </cell>
          <cell r="Z50" t="str">
            <v>-</v>
          </cell>
          <cell r="AA50">
            <v>1</v>
          </cell>
          <cell r="AB50">
            <v>1</v>
          </cell>
          <cell r="AC50" t="str">
            <v>-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755</v>
          </cell>
          <cell r="E51">
            <v>3952</v>
          </cell>
          <cell r="F51">
            <v>1</v>
          </cell>
          <cell r="G51">
            <v>285</v>
          </cell>
          <cell r="H51">
            <v>15</v>
          </cell>
          <cell r="I51">
            <v>1381</v>
          </cell>
          <cell r="J51">
            <v>349</v>
          </cell>
          <cell r="K51">
            <v>374</v>
          </cell>
          <cell r="L51" t="str">
            <v>-</v>
          </cell>
          <cell r="M51" t="str">
            <v>-</v>
          </cell>
          <cell r="N51">
            <v>8</v>
          </cell>
          <cell r="O51">
            <v>1734</v>
          </cell>
          <cell r="P51">
            <v>171</v>
          </cell>
          <cell r="Q51" t="str">
            <v>-</v>
          </cell>
          <cell r="R51">
            <v>2</v>
          </cell>
          <cell r="S51">
            <v>178</v>
          </cell>
          <cell r="T51">
            <v>209</v>
          </cell>
          <cell r="U51" t="str">
            <v>-</v>
          </cell>
          <cell r="V51" t="str">
            <v>-</v>
          </cell>
          <cell r="W51" t="str">
            <v>-</v>
          </cell>
          <cell r="X51" t="str">
            <v>-</v>
          </cell>
          <cell r="Y51" t="str">
            <v>-</v>
          </cell>
          <cell r="Z51" t="str">
            <v>-</v>
          </cell>
          <cell r="AA51">
            <v>1</v>
          </cell>
          <cell r="AB51" t="str">
            <v>-</v>
          </cell>
          <cell r="AC51" t="str">
            <v>-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798</v>
          </cell>
          <cell r="E52">
            <v>7393</v>
          </cell>
          <cell r="F52">
            <v>4</v>
          </cell>
          <cell r="G52">
            <v>1832</v>
          </cell>
          <cell r="H52">
            <v>31</v>
          </cell>
          <cell r="I52">
            <v>2990</v>
          </cell>
          <cell r="J52">
            <v>378</v>
          </cell>
          <cell r="K52">
            <v>416</v>
          </cell>
          <cell r="L52" t="str">
            <v>-</v>
          </cell>
          <cell r="M52" t="str">
            <v>-</v>
          </cell>
          <cell r="N52">
            <v>13</v>
          </cell>
          <cell r="O52">
            <v>2129</v>
          </cell>
          <cell r="P52">
            <v>200</v>
          </cell>
          <cell r="Q52" t="str">
            <v>-</v>
          </cell>
          <cell r="R52" t="str">
            <v>-</v>
          </cell>
          <cell r="S52" t="str">
            <v>-</v>
          </cell>
          <cell r="T52">
            <v>172</v>
          </cell>
          <cell r="U52">
            <v>26</v>
          </cell>
          <cell r="V52" t="str">
            <v>-</v>
          </cell>
          <cell r="W52" t="str">
            <v>-</v>
          </cell>
          <cell r="X52" t="str">
            <v>-</v>
          </cell>
          <cell r="Y52" t="str">
            <v>-</v>
          </cell>
          <cell r="Z52" t="str">
            <v>-</v>
          </cell>
          <cell r="AA52">
            <v>1</v>
          </cell>
          <cell r="AB52">
            <v>1</v>
          </cell>
          <cell r="AC52" t="str">
            <v>-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254</v>
          </cell>
          <cell r="E53">
            <v>2821</v>
          </cell>
          <cell r="F53" t="str">
            <v>-</v>
          </cell>
          <cell r="G53" t="str">
            <v>-</v>
          </cell>
          <cell r="H53">
            <v>4</v>
          </cell>
          <cell r="I53">
            <v>311</v>
          </cell>
          <cell r="J53">
            <v>120</v>
          </cell>
          <cell r="K53">
            <v>248</v>
          </cell>
          <cell r="L53">
            <v>2</v>
          </cell>
          <cell r="M53">
            <v>654</v>
          </cell>
          <cell r="N53">
            <v>8</v>
          </cell>
          <cell r="O53">
            <v>1580</v>
          </cell>
          <cell r="P53">
            <v>60</v>
          </cell>
          <cell r="Q53" t="str">
            <v>-</v>
          </cell>
          <cell r="R53" t="str">
            <v>-</v>
          </cell>
          <cell r="S53" t="str">
            <v>-</v>
          </cell>
          <cell r="T53">
            <v>58</v>
          </cell>
          <cell r="U53">
            <v>28</v>
          </cell>
          <cell r="V53" t="str">
            <v>-</v>
          </cell>
          <cell r="W53" t="str">
            <v>-</v>
          </cell>
          <cell r="X53">
            <v>2</v>
          </cell>
          <cell r="Y53" t="str">
            <v>-</v>
          </cell>
          <cell r="Z53" t="str">
            <v>-</v>
          </cell>
          <cell r="AA53">
            <v>1</v>
          </cell>
          <cell r="AB53">
            <v>8</v>
          </cell>
          <cell r="AC53">
            <v>8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3804</v>
          </cell>
          <cell r="E54">
            <v>38900</v>
          </cell>
          <cell r="F54">
            <v>17</v>
          </cell>
          <cell r="G54">
            <v>8327</v>
          </cell>
          <cell r="H54">
            <v>104</v>
          </cell>
          <cell r="I54">
            <v>12396</v>
          </cell>
          <cell r="J54">
            <v>1820</v>
          </cell>
          <cell r="K54">
            <v>2777</v>
          </cell>
          <cell r="L54">
            <v>7</v>
          </cell>
          <cell r="M54">
            <v>1499</v>
          </cell>
          <cell r="N54">
            <v>70</v>
          </cell>
          <cell r="O54">
            <v>13204</v>
          </cell>
          <cell r="P54">
            <v>899</v>
          </cell>
          <cell r="Q54">
            <v>21</v>
          </cell>
          <cell r="R54">
            <v>7</v>
          </cell>
          <cell r="S54">
            <v>478</v>
          </cell>
          <cell r="T54">
            <v>871</v>
          </cell>
          <cell r="U54">
            <v>198</v>
          </cell>
          <cell r="V54" t="str">
            <v>-</v>
          </cell>
          <cell r="W54" t="str">
            <v>-</v>
          </cell>
          <cell r="X54">
            <v>9</v>
          </cell>
          <cell r="Y54" t="str">
            <v>-</v>
          </cell>
          <cell r="Z54" t="str">
            <v>-</v>
          </cell>
          <cell r="AA54">
            <v>8</v>
          </cell>
          <cell r="AB54">
            <v>9</v>
          </cell>
          <cell r="AC54">
            <v>8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460</v>
          </cell>
          <cell r="E55">
            <v>3334</v>
          </cell>
          <cell r="F55">
            <v>3</v>
          </cell>
          <cell r="G55">
            <v>1364</v>
          </cell>
          <cell r="H55">
            <v>12</v>
          </cell>
          <cell r="I55">
            <v>1247</v>
          </cell>
          <cell r="J55">
            <v>261</v>
          </cell>
          <cell r="K55">
            <v>354</v>
          </cell>
          <cell r="L55" t="str">
            <v>-</v>
          </cell>
          <cell r="M55" t="str">
            <v>-</v>
          </cell>
          <cell r="N55">
            <v>2</v>
          </cell>
          <cell r="O55">
            <v>258</v>
          </cell>
          <cell r="P55">
            <v>111</v>
          </cell>
          <cell r="Q55">
            <v>21</v>
          </cell>
          <cell r="R55">
            <v>1</v>
          </cell>
          <cell r="S55">
            <v>70</v>
          </cell>
          <cell r="T55">
            <v>69</v>
          </cell>
          <cell r="U55">
            <v>20</v>
          </cell>
          <cell r="V55" t="str">
            <v>-</v>
          </cell>
          <cell r="W55" t="str">
            <v>-</v>
          </cell>
          <cell r="X55">
            <v>1</v>
          </cell>
          <cell r="Y55" t="str">
            <v>-</v>
          </cell>
          <cell r="Z55" t="str">
            <v>-</v>
          </cell>
          <cell r="AA55">
            <v>1</v>
          </cell>
          <cell r="AB55" t="str">
            <v>-</v>
          </cell>
          <cell r="AC55" t="str">
            <v>-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469</v>
          </cell>
          <cell r="E56">
            <v>3994</v>
          </cell>
          <cell r="F56">
            <v>1</v>
          </cell>
          <cell r="G56">
            <v>658</v>
          </cell>
          <cell r="H56">
            <v>8</v>
          </cell>
          <cell r="I56">
            <v>663</v>
          </cell>
          <cell r="J56">
            <v>234</v>
          </cell>
          <cell r="K56">
            <v>497</v>
          </cell>
          <cell r="L56">
            <v>3</v>
          </cell>
          <cell r="M56">
            <v>737</v>
          </cell>
          <cell r="N56">
            <v>8</v>
          </cell>
          <cell r="O56">
            <v>1381</v>
          </cell>
          <cell r="P56">
            <v>103</v>
          </cell>
          <cell r="Q56" t="str">
            <v>-</v>
          </cell>
          <cell r="R56">
            <v>1</v>
          </cell>
          <cell r="S56">
            <v>37</v>
          </cell>
          <cell r="T56">
            <v>108</v>
          </cell>
          <cell r="U56">
            <v>21</v>
          </cell>
          <cell r="V56" t="str">
            <v>-</v>
          </cell>
          <cell r="W56" t="str">
            <v>-</v>
          </cell>
          <cell r="X56">
            <v>3</v>
          </cell>
          <cell r="Y56" t="str">
            <v>-</v>
          </cell>
          <cell r="Z56" t="str">
            <v>-</v>
          </cell>
          <cell r="AA56">
            <v>1</v>
          </cell>
          <cell r="AB56" t="str">
            <v>-</v>
          </cell>
          <cell r="AC56" t="str">
            <v>-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257</v>
          </cell>
          <cell r="E57">
            <v>3890</v>
          </cell>
          <cell r="F57">
            <v>1</v>
          </cell>
          <cell r="G57">
            <v>495</v>
          </cell>
          <cell r="H57">
            <v>8</v>
          </cell>
          <cell r="I57">
            <v>1201</v>
          </cell>
          <cell r="J57">
            <v>117</v>
          </cell>
          <cell r="K57">
            <v>240</v>
          </cell>
          <cell r="L57" t="str">
            <v>-</v>
          </cell>
          <cell r="M57" t="str">
            <v>-</v>
          </cell>
          <cell r="N57">
            <v>10</v>
          </cell>
          <cell r="O57">
            <v>1954</v>
          </cell>
          <cell r="P57">
            <v>52</v>
          </cell>
          <cell r="Q57" t="str">
            <v>-</v>
          </cell>
          <cell r="R57" t="str">
            <v>-</v>
          </cell>
          <cell r="S57" t="str">
            <v>-</v>
          </cell>
          <cell r="T57">
            <v>69</v>
          </cell>
          <cell r="U57" t="str">
            <v>-</v>
          </cell>
          <cell r="V57" t="str">
            <v>-</v>
          </cell>
          <cell r="W57" t="str">
            <v>-</v>
          </cell>
          <cell r="X57" t="str">
            <v>-</v>
          </cell>
          <cell r="Y57" t="str">
            <v>-</v>
          </cell>
          <cell r="Z57" t="str">
            <v>-</v>
          </cell>
          <cell r="AA57">
            <v>1</v>
          </cell>
          <cell r="AB57" t="str">
            <v>-</v>
          </cell>
          <cell r="AC57" t="str">
            <v>-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246</v>
          </cell>
          <cell r="E58">
            <v>4946</v>
          </cell>
          <cell r="F58">
            <v>3</v>
          </cell>
          <cell r="G58">
            <v>2061</v>
          </cell>
          <cell r="H58">
            <v>7</v>
          </cell>
          <cell r="I58">
            <v>971</v>
          </cell>
          <cell r="J58">
            <v>106</v>
          </cell>
          <cell r="K58">
            <v>104</v>
          </cell>
          <cell r="L58" t="str">
            <v>-</v>
          </cell>
          <cell r="M58" t="str">
            <v>-</v>
          </cell>
          <cell r="N58">
            <v>10</v>
          </cell>
          <cell r="O58">
            <v>1790</v>
          </cell>
          <cell r="P58">
            <v>57</v>
          </cell>
          <cell r="Q58" t="str">
            <v>-</v>
          </cell>
          <cell r="R58" t="str">
            <v>-</v>
          </cell>
          <cell r="S58" t="str">
            <v>-</v>
          </cell>
          <cell r="T58">
            <v>63</v>
          </cell>
          <cell r="U58">
            <v>20</v>
          </cell>
          <cell r="V58" t="str">
            <v>-</v>
          </cell>
          <cell r="W58" t="str">
            <v>-</v>
          </cell>
          <cell r="X58" t="str">
            <v>-</v>
          </cell>
          <cell r="Y58" t="str">
            <v>-</v>
          </cell>
          <cell r="Z58" t="str">
            <v>-</v>
          </cell>
          <cell r="AA58">
            <v>1</v>
          </cell>
          <cell r="AB58" t="str">
            <v>-</v>
          </cell>
          <cell r="AC58" t="str">
            <v>-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553</v>
          </cell>
          <cell r="E59">
            <v>7004</v>
          </cell>
          <cell r="F59">
            <v>2</v>
          </cell>
          <cell r="G59">
            <v>1127</v>
          </cell>
          <cell r="H59">
            <v>21</v>
          </cell>
          <cell r="I59">
            <v>3019</v>
          </cell>
          <cell r="J59">
            <v>249</v>
          </cell>
          <cell r="K59">
            <v>549</v>
          </cell>
          <cell r="L59" t="str">
            <v>-</v>
          </cell>
          <cell r="M59" t="str">
            <v>-</v>
          </cell>
          <cell r="N59">
            <v>11</v>
          </cell>
          <cell r="O59">
            <v>2190</v>
          </cell>
          <cell r="P59">
            <v>143</v>
          </cell>
          <cell r="Q59" t="str">
            <v>-</v>
          </cell>
          <cell r="R59">
            <v>1</v>
          </cell>
          <cell r="S59">
            <v>83</v>
          </cell>
          <cell r="T59">
            <v>123</v>
          </cell>
          <cell r="U59">
            <v>36</v>
          </cell>
          <cell r="V59" t="str">
            <v>-</v>
          </cell>
          <cell r="W59" t="str">
            <v>-</v>
          </cell>
          <cell r="X59">
            <v>3</v>
          </cell>
          <cell r="Y59" t="str">
            <v>-</v>
          </cell>
          <cell r="Z59" t="str">
            <v>-</v>
          </cell>
          <cell r="AA59">
            <v>1</v>
          </cell>
          <cell r="AB59">
            <v>1</v>
          </cell>
          <cell r="AC59" t="str">
            <v>-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754</v>
          </cell>
          <cell r="E60">
            <v>3624</v>
          </cell>
          <cell r="F60">
            <v>1</v>
          </cell>
          <cell r="G60">
            <v>264</v>
          </cell>
          <cell r="H60">
            <v>13</v>
          </cell>
          <cell r="I60">
            <v>823</v>
          </cell>
          <cell r="J60">
            <v>350</v>
          </cell>
          <cell r="K60">
            <v>359</v>
          </cell>
          <cell r="L60">
            <v>2</v>
          </cell>
          <cell r="M60">
            <v>108</v>
          </cell>
          <cell r="N60">
            <v>8</v>
          </cell>
          <cell r="O60">
            <v>1825</v>
          </cell>
          <cell r="P60">
            <v>170</v>
          </cell>
          <cell r="Q60" t="str">
            <v>-</v>
          </cell>
          <cell r="R60">
            <v>3</v>
          </cell>
          <cell r="S60">
            <v>216</v>
          </cell>
          <cell r="T60">
            <v>207</v>
          </cell>
          <cell r="U60">
            <v>29</v>
          </cell>
          <cell r="V60" t="str">
            <v>-</v>
          </cell>
          <cell r="W60" t="str">
            <v>-</v>
          </cell>
          <cell r="X60" t="str">
            <v>-</v>
          </cell>
          <cell r="Y60" t="str">
            <v>-</v>
          </cell>
          <cell r="Z60" t="str">
            <v>-</v>
          </cell>
          <cell r="AA60">
            <v>1</v>
          </cell>
          <cell r="AB60" t="str">
            <v>-</v>
          </cell>
          <cell r="AC60" t="str">
            <v>-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802</v>
          </cell>
          <cell r="E61">
            <v>9223</v>
          </cell>
          <cell r="F61">
            <v>6</v>
          </cell>
          <cell r="G61">
            <v>2358</v>
          </cell>
          <cell r="H61">
            <v>30</v>
          </cell>
          <cell r="I61">
            <v>4099</v>
          </cell>
          <cell r="J61">
            <v>380</v>
          </cell>
          <cell r="K61">
            <v>426</v>
          </cell>
          <cell r="L61" t="str">
            <v>-</v>
          </cell>
          <cell r="M61" t="str">
            <v>-</v>
          </cell>
          <cell r="N61">
            <v>13</v>
          </cell>
          <cell r="O61">
            <v>2224</v>
          </cell>
          <cell r="P61">
            <v>202</v>
          </cell>
          <cell r="Q61" t="str">
            <v>-</v>
          </cell>
          <cell r="R61">
            <v>1</v>
          </cell>
          <cell r="S61">
            <v>72</v>
          </cell>
          <cell r="T61">
            <v>170</v>
          </cell>
          <cell r="U61">
            <v>44</v>
          </cell>
          <cell r="V61" t="str">
            <v>-</v>
          </cell>
          <cell r="W61" t="str">
            <v>-</v>
          </cell>
          <cell r="X61" t="str">
            <v>-</v>
          </cell>
          <cell r="Y61" t="str">
            <v>-</v>
          </cell>
          <cell r="Z61" t="str">
            <v>-</v>
          </cell>
          <cell r="AA61">
            <v>1</v>
          </cell>
          <cell r="AB61">
            <v>1</v>
          </cell>
          <cell r="AC61" t="str">
            <v>-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263</v>
          </cell>
          <cell r="E62">
            <v>2885</v>
          </cell>
          <cell r="F62" t="str">
            <v>-</v>
          </cell>
          <cell r="G62" t="str">
            <v>-</v>
          </cell>
          <cell r="H62">
            <v>5</v>
          </cell>
          <cell r="I62">
            <v>373</v>
          </cell>
          <cell r="J62">
            <v>123</v>
          </cell>
          <cell r="K62">
            <v>248</v>
          </cell>
          <cell r="L62">
            <v>2</v>
          </cell>
          <cell r="M62">
            <v>654</v>
          </cell>
          <cell r="N62">
            <v>8</v>
          </cell>
          <cell r="O62">
            <v>1582</v>
          </cell>
          <cell r="P62">
            <v>61</v>
          </cell>
          <cell r="Q62" t="str">
            <v>-</v>
          </cell>
          <cell r="R62" t="str">
            <v>-</v>
          </cell>
          <cell r="S62" t="str">
            <v>-</v>
          </cell>
          <cell r="T62">
            <v>62</v>
          </cell>
          <cell r="U62">
            <v>28</v>
          </cell>
          <cell r="V62" t="str">
            <v>-</v>
          </cell>
          <cell r="W62" t="str">
            <v>-</v>
          </cell>
          <cell r="X62">
            <v>2</v>
          </cell>
          <cell r="Y62" t="str">
            <v>-</v>
          </cell>
          <cell r="Z62" t="str">
            <v>-</v>
          </cell>
          <cell r="AA62">
            <v>1</v>
          </cell>
          <cell r="AB62">
            <v>7</v>
          </cell>
          <cell r="AC62">
            <v>8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</row>
      </sheetData>
      <sheetData sheetId="41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28930</v>
          </cell>
          <cell r="E9">
            <v>5541</v>
          </cell>
          <cell r="F9">
            <v>28</v>
          </cell>
          <cell r="G9">
            <v>1213</v>
          </cell>
          <cell r="H9">
            <v>996</v>
          </cell>
          <cell r="I9">
            <v>334</v>
          </cell>
          <cell r="J9">
            <v>4</v>
          </cell>
          <cell r="K9">
            <v>8644</v>
          </cell>
          <cell r="L9">
            <v>6557</v>
          </cell>
          <cell r="M9">
            <v>5413</v>
          </cell>
          <cell r="N9">
            <v>200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6208</v>
          </cell>
          <cell r="E10">
            <v>1519</v>
          </cell>
          <cell r="F10" t="str">
            <v>-</v>
          </cell>
          <cell r="G10">
            <v>267</v>
          </cell>
          <cell r="H10">
            <v>95</v>
          </cell>
          <cell r="I10">
            <v>79</v>
          </cell>
          <cell r="J10" t="str">
            <v>-</v>
          </cell>
          <cell r="K10">
            <v>2044</v>
          </cell>
          <cell r="L10">
            <v>967</v>
          </cell>
          <cell r="M10">
            <v>1201</v>
          </cell>
          <cell r="N10">
            <v>36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3282</v>
          </cell>
          <cell r="E11">
            <v>531</v>
          </cell>
          <cell r="F11" t="str">
            <v>-</v>
          </cell>
          <cell r="G11">
            <v>111</v>
          </cell>
          <cell r="H11">
            <v>116</v>
          </cell>
          <cell r="I11">
            <v>27</v>
          </cell>
          <cell r="J11" t="str">
            <v>-</v>
          </cell>
          <cell r="K11">
            <v>985</v>
          </cell>
          <cell r="L11">
            <v>935</v>
          </cell>
          <cell r="M11">
            <v>556</v>
          </cell>
          <cell r="N11">
            <v>21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2073</v>
          </cell>
          <cell r="E12">
            <v>269</v>
          </cell>
          <cell r="F12">
            <v>28</v>
          </cell>
          <cell r="G12">
            <v>54</v>
          </cell>
          <cell r="H12">
            <v>68</v>
          </cell>
          <cell r="I12">
            <v>22</v>
          </cell>
          <cell r="J12">
            <v>1</v>
          </cell>
          <cell r="K12">
            <v>609</v>
          </cell>
          <cell r="L12">
            <v>573</v>
          </cell>
          <cell r="M12">
            <v>431</v>
          </cell>
          <cell r="N12">
            <v>18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4078</v>
          </cell>
          <cell r="E13">
            <v>958</v>
          </cell>
          <cell r="F13" t="str">
            <v>-</v>
          </cell>
          <cell r="G13">
            <v>87</v>
          </cell>
          <cell r="H13">
            <v>84</v>
          </cell>
          <cell r="I13">
            <v>78</v>
          </cell>
          <cell r="J13" t="str">
            <v>-</v>
          </cell>
          <cell r="K13">
            <v>1616</v>
          </cell>
          <cell r="L13">
            <v>592</v>
          </cell>
          <cell r="M13">
            <v>632</v>
          </cell>
          <cell r="N13">
            <v>31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3548</v>
          </cell>
          <cell r="E14">
            <v>625</v>
          </cell>
          <cell r="F14" t="str">
            <v>-</v>
          </cell>
          <cell r="G14">
            <v>155</v>
          </cell>
          <cell r="H14">
            <v>117</v>
          </cell>
          <cell r="I14">
            <v>35</v>
          </cell>
          <cell r="J14">
            <v>1</v>
          </cell>
          <cell r="K14">
            <v>890</v>
          </cell>
          <cell r="L14">
            <v>764</v>
          </cell>
          <cell r="M14">
            <v>930</v>
          </cell>
          <cell r="N14">
            <v>31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3259</v>
          </cell>
          <cell r="E15">
            <v>610</v>
          </cell>
          <cell r="F15" t="str">
            <v>-</v>
          </cell>
          <cell r="G15">
            <v>234</v>
          </cell>
          <cell r="H15">
            <v>255</v>
          </cell>
          <cell r="I15">
            <v>26</v>
          </cell>
          <cell r="J15">
            <v>1</v>
          </cell>
          <cell r="K15">
            <v>817</v>
          </cell>
          <cell r="L15">
            <v>978</v>
          </cell>
          <cell r="M15">
            <v>325</v>
          </cell>
          <cell r="N15">
            <v>13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5561</v>
          </cell>
          <cell r="E16">
            <v>870</v>
          </cell>
          <cell r="F16" t="str">
            <v>-</v>
          </cell>
          <cell r="G16">
            <v>254</v>
          </cell>
          <cell r="H16">
            <v>210</v>
          </cell>
          <cell r="I16">
            <v>55</v>
          </cell>
          <cell r="J16">
            <v>1</v>
          </cell>
          <cell r="K16">
            <v>1511</v>
          </cell>
          <cell r="L16">
            <v>1438</v>
          </cell>
          <cell r="M16">
            <v>1172</v>
          </cell>
          <cell r="N16">
            <v>50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921</v>
          </cell>
          <cell r="E17">
            <v>159</v>
          </cell>
          <cell r="F17" t="str">
            <v>-</v>
          </cell>
          <cell r="G17">
            <v>51</v>
          </cell>
          <cell r="H17">
            <v>51</v>
          </cell>
          <cell r="I17">
            <v>12</v>
          </cell>
          <cell r="J17" t="str">
            <v>-</v>
          </cell>
          <cell r="K17">
            <v>172</v>
          </cell>
          <cell r="L17">
            <v>310</v>
          </cell>
          <cell r="M17">
            <v>166</v>
          </cell>
          <cell r="N17" t="str">
            <v>-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31086</v>
          </cell>
          <cell r="E18">
            <v>5259</v>
          </cell>
          <cell r="F18">
            <v>25</v>
          </cell>
          <cell r="G18">
            <v>1146</v>
          </cell>
          <cell r="H18">
            <v>1034</v>
          </cell>
          <cell r="I18">
            <v>337</v>
          </cell>
          <cell r="J18">
            <v>2</v>
          </cell>
          <cell r="K18">
            <v>9555</v>
          </cell>
          <cell r="L18">
            <v>7185</v>
          </cell>
          <cell r="M18">
            <v>6330</v>
          </cell>
          <cell r="N18">
            <v>213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6578</v>
          </cell>
          <cell r="E19">
            <v>1530</v>
          </cell>
          <cell r="F19" t="str">
            <v>-</v>
          </cell>
          <cell r="G19">
            <v>243</v>
          </cell>
          <cell r="H19">
            <v>95</v>
          </cell>
          <cell r="I19">
            <v>77</v>
          </cell>
          <cell r="J19" t="str">
            <v>-</v>
          </cell>
          <cell r="K19">
            <v>2334</v>
          </cell>
          <cell r="L19">
            <v>1005</v>
          </cell>
          <cell r="M19">
            <v>1248</v>
          </cell>
          <cell r="N19">
            <v>46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3302</v>
          </cell>
          <cell r="E20">
            <v>539</v>
          </cell>
          <cell r="F20" t="str">
            <v>-</v>
          </cell>
          <cell r="G20">
            <v>113</v>
          </cell>
          <cell r="H20">
            <v>117</v>
          </cell>
          <cell r="I20">
            <v>27</v>
          </cell>
          <cell r="J20" t="str">
            <v>-</v>
          </cell>
          <cell r="K20">
            <v>988</v>
          </cell>
          <cell r="L20">
            <v>937</v>
          </cell>
          <cell r="M20">
            <v>560</v>
          </cell>
          <cell r="N20">
            <v>21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2170</v>
          </cell>
          <cell r="E21">
            <v>261</v>
          </cell>
          <cell r="F21">
            <v>25</v>
          </cell>
          <cell r="G21">
            <v>60</v>
          </cell>
          <cell r="H21">
            <v>87</v>
          </cell>
          <cell r="I21">
            <v>21</v>
          </cell>
          <cell r="J21">
            <v>1</v>
          </cell>
          <cell r="K21">
            <v>603</v>
          </cell>
          <cell r="L21">
            <v>660</v>
          </cell>
          <cell r="M21">
            <v>434</v>
          </cell>
          <cell r="N21">
            <v>18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4415</v>
          </cell>
          <cell r="E22">
            <v>767</v>
          </cell>
          <cell r="F22" t="str">
            <v>-</v>
          </cell>
          <cell r="G22">
            <v>87</v>
          </cell>
          <cell r="H22">
            <v>78</v>
          </cell>
          <cell r="I22">
            <v>80</v>
          </cell>
          <cell r="J22" t="str">
            <v>-</v>
          </cell>
          <cell r="K22">
            <v>1906</v>
          </cell>
          <cell r="L22">
            <v>646</v>
          </cell>
          <cell r="M22">
            <v>819</v>
          </cell>
          <cell r="N22">
            <v>32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3693</v>
          </cell>
          <cell r="E23">
            <v>631</v>
          </cell>
          <cell r="F23" t="str">
            <v>-</v>
          </cell>
          <cell r="G23">
            <v>157</v>
          </cell>
          <cell r="H23">
            <v>117</v>
          </cell>
          <cell r="I23">
            <v>36</v>
          </cell>
          <cell r="J23">
            <v>1</v>
          </cell>
          <cell r="K23">
            <v>947</v>
          </cell>
          <cell r="L23">
            <v>829</v>
          </cell>
          <cell r="M23">
            <v>943</v>
          </cell>
          <cell r="N23">
            <v>32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3604</v>
          </cell>
          <cell r="E24">
            <v>517</v>
          </cell>
          <cell r="F24" t="str">
            <v>-</v>
          </cell>
          <cell r="G24">
            <v>152</v>
          </cell>
          <cell r="H24">
            <v>265</v>
          </cell>
          <cell r="I24">
            <v>25</v>
          </cell>
          <cell r="J24" t="str">
            <v>-</v>
          </cell>
          <cell r="K24">
            <v>859</v>
          </cell>
          <cell r="L24">
            <v>928</v>
          </cell>
          <cell r="M24">
            <v>844</v>
          </cell>
          <cell r="N24">
            <v>14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6064</v>
          </cell>
          <cell r="E25">
            <v>830</v>
          </cell>
          <cell r="F25" t="str">
            <v>-</v>
          </cell>
          <cell r="G25">
            <v>262</v>
          </cell>
          <cell r="H25">
            <v>207</v>
          </cell>
          <cell r="I25">
            <v>57</v>
          </cell>
          <cell r="J25" t="str">
            <v>-</v>
          </cell>
          <cell r="K25">
            <v>1690</v>
          </cell>
          <cell r="L25">
            <v>1717</v>
          </cell>
          <cell r="M25">
            <v>1251</v>
          </cell>
          <cell r="N25">
            <v>50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1260</v>
          </cell>
          <cell r="E26">
            <v>184</v>
          </cell>
          <cell r="F26" t="str">
            <v>-</v>
          </cell>
          <cell r="G26">
            <v>72</v>
          </cell>
          <cell r="H26">
            <v>68</v>
          </cell>
          <cell r="I26">
            <v>14</v>
          </cell>
          <cell r="J26" t="str">
            <v>-</v>
          </cell>
          <cell r="K26">
            <v>228</v>
          </cell>
          <cell r="L26">
            <v>463</v>
          </cell>
          <cell r="M26">
            <v>231</v>
          </cell>
          <cell r="N26" t="str">
            <v>-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32712</v>
          </cell>
          <cell r="E27">
            <v>5408</v>
          </cell>
          <cell r="F27">
            <v>25</v>
          </cell>
          <cell r="G27">
            <v>1188</v>
          </cell>
          <cell r="H27">
            <v>1096</v>
          </cell>
          <cell r="I27">
            <v>336</v>
          </cell>
          <cell r="J27">
            <v>2</v>
          </cell>
          <cell r="K27">
            <v>10053</v>
          </cell>
          <cell r="L27">
            <v>7703</v>
          </cell>
          <cell r="M27">
            <v>6687</v>
          </cell>
          <cell r="N27">
            <v>214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6625</v>
          </cell>
          <cell r="E28">
            <v>1399</v>
          </cell>
          <cell r="F28" t="str">
            <v>-</v>
          </cell>
          <cell r="G28">
            <v>246</v>
          </cell>
          <cell r="H28">
            <v>95</v>
          </cell>
          <cell r="I28">
            <v>73</v>
          </cell>
          <cell r="J28" t="str">
            <v>-</v>
          </cell>
          <cell r="K28">
            <v>2500</v>
          </cell>
          <cell r="L28">
            <v>948</v>
          </cell>
          <cell r="M28">
            <v>1319</v>
          </cell>
          <cell r="N28">
            <v>45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3409</v>
          </cell>
          <cell r="E29">
            <v>597</v>
          </cell>
          <cell r="F29" t="str">
            <v>-</v>
          </cell>
          <cell r="G29">
            <v>122</v>
          </cell>
          <cell r="H29">
            <v>130</v>
          </cell>
          <cell r="I29">
            <v>29</v>
          </cell>
          <cell r="J29">
            <v>1</v>
          </cell>
          <cell r="K29">
            <v>970</v>
          </cell>
          <cell r="L29">
            <v>913</v>
          </cell>
          <cell r="M29">
            <v>625</v>
          </cell>
          <cell r="N29">
            <v>22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2243</v>
          </cell>
          <cell r="E30">
            <v>269</v>
          </cell>
          <cell r="F30">
            <v>25</v>
          </cell>
          <cell r="G30">
            <v>56</v>
          </cell>
          <cell r="H30">
            <v>90</v>
          </cell>
          <cell r="I30">
            <v>21</v>
          </cell>
          <cell r="J30">
            <v>1</v>
          </cell>
          <cell r="K30">
            <v>600</v>
          </cell>
          <cell r="L30">
            <v>708</v>
          </cell>
          <cell r="M30">
            <v>455</v>
          </cell>
          <cell r="N30">
            <v>18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4477</v>
          </cell>
          <cell r="E31">
            <v>923</v>
          </cell>
          <cell r="F31" t="str">
            <v>-</v>
          </cell>
          <cell r="G31">
            <v>86</v>
          </cell>
          <cell r="H31">
            <v>81</v>
          </cell>
          <cell r="I31">
            <v>81</v>
          </cell>
          <cell r="J31" t="str">
            <v>-</v>
          </cell>
          <cell r="K31">
            <v>1837</v>
          </cell>
          <cell r="L31">
            <v>662</v>
          </cell>
          <cell r="M31">
            <v>783</v>
          </cell>
          <cell r="N31">
            <v>24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4688</v>
          </cell>
          <cell r="E32">
            <v>644</v>
          </cell>
          <cell r="F32" t="str">
            <v>-</v>
          </cell>
          <cell r="G32">
            <v>177</v>
          </cell>
          <cell r="H32">
            <v>141</v>
          </cell>
          <cell r="I32">
            <v>38</v>
          </cell>
          <cell r="J32" t="str">
            <v>-</v>
          </cell>
          <cell r="K32">
            <v>1331</v>
          </cell>
          <cell r="L32">
            <v>1243</v>
          </cell>
          <cell r="M32">
            <v>1081</v>
          </cell>
          <cell r="N32">
            <v>33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3706</v>
          </cell>
          <cell r="E33">
            <v>520</v>
          </cell>
          <cell r="F33" t="str">
            <v>-</v>
          </cell>
          <cell r="G33">
            <v>162</v>
          </cell>
          <cell r="H33">
            <v>272</v>
          </cell>
          <cell r="I33">
            <v>24</v>
          </cell>
          <cell r="J33" t="str">
            <v>-</v>
          </cell>
          <cell r="K33">
            <v>855</v>
          </cell>
          <cell r="L33">
            <v>989</v>
          </cell>
          <cell r="M33">
            <v>870</v>
          </cell>
          <cell r="N33">
            <v>14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6225</v>
          </cell>
          <cell r="E34">
            <v>859</v>
          </cell>
          <cell r="F34" t="str">
            <v>-</v>
          </cell>
          <cell r="G34">
            <v>266</v>
          </cell>
          <cell r="H34">
            <v>209</v>
          </cell>
          <cell r="I34">
            <v>57</v>
          </cell>
          <cell r="J34" t="str">
            <v>-</v>
          </cell>
          <cell r="K34">
            <v>1719</v>
          </cell>
          <cell r="L34">
            <v>1750</v>
          </cell>
          <cell r="M34">
            <v>1315</v>
          </cell>
          <cell r="N34">
            <v>50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1339</v>
          </cell>
          <cell r="E35">
            <v>197</v>
          </cell>
          <cell r="F35" t="str">
            <v>-</v>
          </cell>
          <cell r="G35">
            <v>73</v>
          </cell>
          <cell r="H35">
            <v>78</v>
          </cell>
          <cell r="I35">
            <v>13</v>
          </cell>
          <cell r="J35" t="str">
            <v>-</v>
          </cell>
          <cell r="K35">
            <v>241</v>
          </cell>
          <cell r="L35">
            <v>490</v>
          </cell>
          <cell r="M35">
            <v>239</v>
          </cell>
          <cell r="N35">
            <v>8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34711</v>
          </cell>
          <cell r="E36">
            <v>5578</v>
          </cell>
          <cell r="F36">
            <v>25</v>
          </cell>
          <cell r="G36">
            <v>1204</v>
          </cell>
          <cell r="H36">
            <v>1100</v>
          </cell>
          <cell r="I36">
            <v>467</v>
          </cell>
          <cell r="J36">
            <v>1</v>
          </cell>
          <cell r="K36">
            <v>10462</v>
          </cell>
          <cell r="L36">
            <v>8357</v>
          </cell>
          <cell r="M36">
            <v>7289</v>
          </cell>
          <cell r="N36">
            <v>228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6707</v>
          </cell>
          <cell r="E37">
            <v>1414</v>
          </cell>
          <cell r="F37" t="str">
            <v>-</v>
          </cell>
          <cell r="G37">
            <v>255</v>
          </cell>
          <cell r="H37">
            <v>96</v>
          </cell>
          <cell r="I37">
            <v>73</v>
          </cell>
          <cell r="J37" t="str">
            <v>-</v>
          </cell>
          <cell r="K37">
            <v>2502</v>
          </cell>
          <cell r="L37">
            <v>968</v>
          </cell>
          <cell r="M37">
            <v>1354</v>
          </cell>
          <cell r="N37">
            <v>45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3752</v>
          </cell>
          <cell r="E38">
            <v>610</v>
          </cell>
          <cell r="F38" t="str">
            <v>-</v>
          </cell>
          <cell r="G38">
            <v>125</v>
          </cell>
          <cell r="H38">
            <v>130</v>
          </cell>
          <cell r="I38">
            <v>28</v>
          </cell>
          <cell r="J38" t="str">
            <v>-</v>
          </cell>
          <cell r="K38">
            <v>998</v>
          </cell>
          <cell r="L38">
            <v>1104</v>
          </cell>
          <cell r="M38">
            <v>735</v>
          </cell>
          <cell r="N38">
            <v>22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2387</v>
          </cell>
          <cell r="E39">
            <v>277</v>
          </cell>
          <cell r="F39">
            <v>25</v>
          </cell>
          <cell r="G39">
            <v>61</v>
          </cell>
          <cell r="H39">
            <v>90</v>
          </cell>
          <cell r="I39">
            <v>23</v>
          </cell>
          <cell r="J39">
            <v>1</v>
          </cell>
          <cell r="K39">
            <v>651</v>
          </cell>
          <cell r="L39">
            <v>737</v>
          </cell>
          <cell r="M39">
            <v>505</v>
          </cell>
          <cell r="N39">
            <v>17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4854</v>
          </cell>
          <cell r="E40">
            <v>950</v>
          </cell>
          <cell r="F40" t="str">
            <v>-</v>
          </cell>
          <cell r="G40">
            <v>83</v>
          </cell>
          <cell r="H40">
            <v>85</v>
          </cell>
          <cell r="I40">
            <v>218</v>
          </cell>
          <cell r="J40" t="str">
            <v>-</v>
          </cell>
          <cell r="K40">
            <v>1880</v>
          </cell>
          <cell r="L40">
            <v>805</v>
          </cell>
          <cell r="M40">
            <v>808</v>
          </cell>
          <cell r="N40">
            <v>25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5198</v>
          </cell>
          <cell r="E41">
            <v>669</v>
          </cell>
          <cell r="F41" t="str">
            <v>-</v>
          </cell>
          <cell r="G41">
            <v>176</v>
          </cell>
          <cell r="H41">
            <v>137</v>
          </cell>
          <cell r="I41">
            <v>55</v>
          </cell>
          <cell r="J41" t="str">
            <v>-</v>
          </cell>
          <cell r="K41">
            <v>1460</v>
          </cell>
          <cell r="L41">
            <v>1339</v>
          </cell>
          <cell r="M41">
            <v>1323</v>
          </cell>
          <cell r="N41">
            <v>39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3960</v>
          </cell>
          <cell r="E42">
            <v>564</v>
          </cell>
          <cell r="F42" t="str">
            <v>-</v>
          </cell>
          <cell r="G42">
            <v>161</v>
          </cell>
          <cell r="H42">
            <v>279</v>
          </cell>
          <cell r="I42" t="str">
            <v>-</v>
          </cell>
          <cell r="J42" t="str">
            <v>-</v>
          </cell>
          <cell r="K42">
            <v>910</v>
          </cell>
          <cell r="L42">
            <v>1093</v>
          </cell>
          <cell r="M42">
            <v>936</v>
          </cell>
          <cell r="N42">
            <v>17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6472</v>
          </cell>
          <cell r="E43">
            <v>887</v>
          </cell>
          <cell r="F43" t="str">
            <v>-</v>
          </cell>
          <cell r="G43">
            <v>274</v>
          </cell>
          <cell r="H43">
            <v>206</v>
          </cell>
          <cell r="I43">
            <v>57</v>
          </cell>
          <cell r="J43" t="str">
            <v>-</v>
          </cell>
          <cell r="K43">
            <v>1815</v>
          </cell>
          <cell r="L43">
            <v>1802</v>
          </cell>
          <cell r="M43">
            <v>1376</v>
          </cell>
          <cell r="N43">
            <v>55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1381</v>
          </cell>
          <cell r="E44">
            <v>207</v>
          </cell>
          <cell r="F44" t="str">
            <v>-</v>
          </cell>
          <cell r="G44">
            <v>69</v>
          </cell>
          <cell r="H44">
            <v>77</v>
          </cell>
          <cell r="I44">
            <v>13</v>
          </cell>
          <cell r="J44" t="str">
            <v>-</v>
          </cell>
          <cell r="K44">
            <v>246</v>
          </cell>
          <cell r="L44">
            <v>509</v>
          </cell>
          <cell r="M44">
            <v>252</v>
          </cell>
          <cell r="N44">
            <v>8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38571</v>
          </cell>
          <cell r="E45">
            <v>5849</v>
          </cell>
          <cell r="F45">
            <v>17</v>
          </cell>
          <cell r="G45">
            <v>1318</v>
          </cell>
          <cell r="H45">
            <v>1129</v>
          </cell>
          <cell r="I45">
            <v>351</v>
          </cell>
          <cell r="J45">
            <v>1</v>
          </cell>
          <cell r="K45">
            <v>12086</v>
          </cell>
          <cell r="L45">
            <v>9448</v>
          </cell>
          <cell r="M45">
            <v>8136</v>
          </cell>
          <cell r="N45">
            <v>236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5902</v>
          </cell>
          <cell r="E46">
            <v>1119</v>
          </cell>
          <cell r="F46" t="str">
            <v>-</v>
          </cell>
          <cell r="G46">
            <v>302</v>
          </cell>
          <cell r="H46">
            <v>99</v>
          </cell>
          <cell r="I46">
            <v>42</v>
          </cell>
          <cell r="J46" t="str">
            <v>-</v>
          </cell>
          <cell r="K46">
            <v>1879</v>
          </cell>
          <cell r="L46">
            <v>1132</v>
          </cell>
          <cell r="M46">
            <v>1297</v>
          </cell>
          <cell r="N46">
            <v>32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3787</v>
          </cell>
          <cell r="E47">
            <v>617</v>
          </cell>
          <cell r="F47" t="str">
            <v>-</v>
          </cell>
          <cell r="G47">
            <v>127</v>
          </cell>
          <cell r="H47">
            <v>132</v>
          </cell>
          <cell r="I47">
            <v>28</v>
          </cell>
          <cell r="J47" t="str">
            <v>-</v>
          </cell>
          <cell r="K47">
            <v>1000</v>
          </cell>
          <cell r="L47">
            <v>1119</v>
          </cell>
          <cell r="M47">
            <v>742</v>
          </cell>
          <cell r="N47">
            <v>22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2231</v>
          </cell>
          <cell r="E48">
            <v>261</v>
          </cell>
          <cell r="F48">
            <v>17</v>
          </cell>
          <cell r="G48">
            <v>57</v>
          </cell>
          <cell r="H48">
            <v>90</v>
          </cell>
          <cell r="I48">
            <v>24</v>
          </cell>
          <cell r="J48">
            <v>1</v>
          </cell>
          <cell r="K48">
            <v>668</v>
          </cell>
          <cell r="L48">
            <v>621</v>
          </cell>
          <cell r="M48">
            <v>477</v>
          </cell>
          <cell r="N48">
            <v>15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5734</v>
          </cell>
          <cell r="E49">
            <v>971</v>
          </cell>
          <cell r="F49" t="str">
            <v>-</v>
          </cell>
          <cell r="G49">
            <v>79</v>
          </cell>
          <cell r="H49">
            <v>84</v>
          </cell>
          <cell r="I49">
            <v>88</v>
          </cell>
          <cell r="J49" t="str">
            <v>-</v>
          </cell>
          <cell r="K49">
            <v>2596</v>
          </cell>
          <cell r="L49">
            <v>920</v>
          </cell>
          <cell r="M49">
            <v>955</v>
          </cell>
          <cell r="N49">
            <v>41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5210</v>
          </cell>
          <cell r="E50">
            <v>664</v>
          </cell>
          <cell r="F50" t="str">
            <v>-</v>
          </cell>
          <cell r="G50">
            <v>175</v>
          </cell>
          <cell r="H50">
            <v>135</v>
          </cell>
          <cell r="I50">
            <v>55</v>
          </cell>
          <cell r="J50" t="str">
            <v>-</v>
          </cell>
          <cell r="K50">
            <v>1466</v>
          </cell>
          <cell r="L50">
            <v>1331</v>
          </cell>
          <cell r="M50">
            <v>1347</v>
          </cell>
          <cell r="N50">
            <v>37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4892</v>
          </cell>
          <cell r="E51">
            <v>668</v>
          </cell>
          <cell r="F51" t="str">
            <v>-</v>
          </cell>
          <cell r="G51">
            <v>227</v>
          </cell>
          <cell r="H51">
            <v>290</v>
          </cell>
          <cell r="I51" t="str">
            <v>-</v>
          </cell>
          <cell r="J51" t="str">
            <v>-</v>
          </cell>
          <cell r="K51">
            <v>1043</v>
          </cell>
          <cell r="L51">
            <v>1466</v>
          </cell>
          <cell r="M51">
            <v>1185</v>
          </cell>
          <cell r="N51">
            <v>13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9247</v>
          </cell>
          <cell r="E52">
            <v>1341</v>
          </cell>
          <cell r="F52" t="str">
            <v>-</v>
          </cell>
          <cell r="G52">
            <v>280</v>
          </cell>
          <cell r="H52">
            <v>212</v>
          </cell>
          <cell r="I52">
            <v>99</v>
          </cell>
          <cell r="J52" t="str">
            <v>-</v>
          </cell>
          <cell r="K52">
            <v>3168</v>
          </cell>
          <cell r="L52">
            <v>2251</v>
          </cell>
          <cell r="M52">
            <v>1830</v>
          </cell>
          <cell r="N52">
            <v>66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1568</v>
          </cell>
          <cell r="E53">
            <v>208</v>
          </cell>
          <cell r="F53" t="str">
            <v>-</v>
          </cell>
          <cell r="G53">
            <v>71</v>
          </cell>
          <cell r="H53">
            <v>87</v>
          </cell>
          <cell r="I53">
            <v>15</v>
          </cell>
          <cell r="J53" t="str">
            <v>-</v>
          </cell>
          <cell r="K53">
            <v>266</v>
          </cell>
          <cell r="L53">
            <v>608</v>
          </cell>
          <cell r="M53">
            <v>303</v>
          </cell>
          <cell r="N53">
            <v>10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40387</v>
          </cell>
          <cell r="E54">
            <v>5681</v>
          </cell>
          <cell r="F54">
            <v>44</v>
          </cell>
          <cell r="G54">
            <v>1305</v>
          </cell>
          <cell r="H54">
            <v>1164</v>
          </cell>
          <cell r="I54">
            <v>952</v>
          </cell>
          <cell r="J54" t="str">
            <v>-</v>
          </cell>
          <cell r="K54">
            <v>12540</v>
          </cell>
          <cell r="L54">
            <v>9853</v>
          </cell>
          <cell r="M54">
            <v>8604</v>
          </cell>
          <cell r="N54">
            <v>244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5941</v>
          </cell>
          <cell r="E55">
            <v>1143</v>
          </cell>
          <cell r="F55">
            <v>10</v>
          </cell>
          <cell r="G55">
            <v>293</v>
          </cell>
          <cell r="H55">
            <v>96</v>
          </cell>
          <cell r="I55">
            <v>39</v>
          </cell>
          <cell r="J55" t="str">
            <v>-</v>
          </cell>
          <cell r="K55">
            <v>1846</v>
          </cell>
          <cell r="L55">
            <v>1154</v>
          </cell>
          <cell r="M55">
            <v>1330</v>
          </cell>
          <cell r="N55">
            <v>30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3853</v>
          </cell>
          <cell r="E56">
            <v>573</v>
          </cell>
          <cell r="F56" t="str">
            <v>-</v>
          </cell>
          <cell r="G56">
            <v>107</v>
          </cell>
          <cell r="H56">
            <v>131</v>
          </cell>
          <cell r="I56">
            <v>176</v>
          </cell>
          <cell r="J56" t="str">
            <v>-</v>
          </cell>
          <cell r="K56">
            <v>1048</v>
          </cell>
          <cell r="L56">
            <v>1044</v>
          </cell>
          <cell r="M56">
            <v>752</v>
          </cell>
          <cell r="N56">
            <v>22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2459</v>
          </cell>
          <cell r="E57">
            <v>255</v>
          </cell>
          <cell r="F57">
            <v>25</v>
          </cell>
          <cell r="G57">
            <v>54</v>
          </cell>
          <cell r="H57">
            <v>91</v>
          </cell>
          <cell r="I57">
            <v>25</v>
          </cell>
          <cell r="J57" t="str">
            <v>-</v>
          </cell>
          <cell r="K57">
            <v>692</v>
          </cell>
          <cell r="L57">
            <v>750</v>
          </cell>
          <cell r="M57">
            <v>549</v>
          </cell>
          <cell r="N57">
            <v>18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5681</v>
          </cell>
          <cell r="E58">
            <v>967</v>
          </cell>
          <cell r="F58">
            <v>3</v>
          </cell>
          <cell r="G58">
            <v>80</v>
          </cell>
          <cell r="H58">
            <v>84</v>
          </cell>
          <cell r="I58">
            <v>81</v>
          </cell>
          <cell r="J58" t="str">
            <v>-</v>
          </cell>
          <cell r="K58">
            <v>2564</v>
          </cell>
          <cell r="L58">
            <v>912</v>
          </cell>
          <cell r="M58">
            <v>950</v>
          </cell>
          <cell r="N58">
            <v>40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5976</v>
          </cell>
          <cell r="E59">
            <v>734</v>
          </cell>
          <cell r="F59" t="str">
            <v>-</v>
          </cell>
          <cell r="G59">
            <v>183</v>
          </cell>
          <cell r="H59">
            <v>160</v>
          </cell>
          <cell r="I59">
            <v>57</v>
          </cell>
          <cell r="J59" t="str">
            <v>-</v>
          </cell>
          <cell r="K59">
            <v>1806</v>
          </cell>
          <cell r="L59">
            <v>1508</v>
          </cell>
          <cell r="M59">
            <v>1484</v>
          </cell>
          <cell r="N59">
            <v>44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5153</v>
          </cell>
          <cell r="E60">
            <v>672</v>
          </cell>
          <cell r="F60" t="str">
            <v>-</v>
          </cell>
          <cell r="G60">
            <v>230</v>
          </cell>
          <cell r="H60">
            <v>294</v>
          </cell>
          <cell r="I60">
            <v>95</v>
          </cell>
          <cell r="J60" t="str">
            <v>-</v>
          </cell>
          <cell r="K60">
            <v>1073</v>
          </cell>
          <cell r="L60">
            <v>1504</v>
          </cell>
          <cell r="M60">
            <v>1271</v>
          </cell>
          <cell r="N60">
            <v>14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9663</v>
          </cell>
          <cell r="E61">
            <v>1137</v>
          </cell>
          <cell r="F61">
            <v>6</v>
          </cell>
          <cell r="G61">
            <v>289</v>
          </cell>
          <cell r="H61">
            <v>219</v>
          </cell>
          <cell r="I61">
            <v>464</v>
          </cell>
          <cell r="J61" t="str">
            <v>-</v>
          </cell>
          <cell r="K61">
            <v>3249</v>
          </cell>
          <cell r="L61">
            <v>2286</v>
          </cell>
          <cell r="M61">
            <v>1948</v>
          </cell>
          <cell r="N61">
            <v>65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1661</v>
          </cell>
          <cell r="E62">
            <v>200</v>
          </cell>
          <cell r="F62" t="str">
            <v>-</v>
          </cell>
          <cell r="G62">
            <v>69</v>
          </cell>
          <cell r="H62">
            <v>89</v>
          </cell>
          <cell r="I62">
            <v>15</v>
          </cell>
          <cell r="J62" t="str">
            <v>-</v>
          </cell>
          <cell r="K62">
            <v>262</v>
          </cell>
          <cell r="L62">
            <v>695</v>
          </cell>
          <cell r="M62">
            <v>320</v>
          </cell>
          <cell r="N62">
            <v>11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</sheetData>
      <sheetData sheetId="42"/>
      <sheetData sheetId="43"/>
      <sheetData sheetId="44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51216</v>
          </cell>
          <cell r="E9">
            <v>46399</v>
          </cell>
          <cell r="F9">
            <v>36302</v>
          </cell>
          <cell r="G9">
            <v>5327</v>
          </cell>
          <cell r="H9">
            <v>27844</v>
          </cell>
          <cell r="I9">
            <v>901</v>
          </cell>
          <cell r="J9">
            <v>478</v>
          </cell>
          <cell r="K9">
            <v>1428</v>
          </cell>
          <cell r="L9">
            <v>324</v>
          </cell>
          <cell r="M9">
            <v>1732</v>
          </cell>
          <cell r="N9">
            <v>5109</v>
          </cell>
          <cell r="O9">
            <v>1005</v>
          </cell>
          <cell r="P9">
            <v>3582</v>
          </cell>
          <cell r="Q9">
            <v>12</v>
          </cell>
          <cell r="R9">
            <v>510</v>
          </cell>
          <cell r="S9">
            <v>3256</v>
          </cell>
          <cell r="T9">
            <v>56</v>
          </cell>
          <cell r="U9">
            <v>3105</v>
          </cell>
          <cell r="V9">
            <v>8</v>
          </cell>
          <cell r="W9">
            <v>87</v>
          </cell>
          <cell r="X9">
            <v>4817</v>
          </cell>
          <cell r="Y9" t="str">
            <v>-</v>
          </cell>
          <cell r="Z9">
            <v>27</v>
          </cell>
          <cell r="AA9">
            <v>4790</v>
          </cell>
          <cell r="AC9">
            <v>51216</v>
          </cell>
          <cell r="AD9" t="str">
            <v/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4346</v>
          </cell>
          <cell r="E10">
            <v>4017</v>
          </cell>
          <cell r="F10">
            <v>3396</v>
          </cell>
          <cell r="G10">
            <v>735</v>
          </cell>
          <cell r="H10">
            <v>2414</v>
          </cell>
          <cell r="I10">
            <v>83</v>
          </cell>
          <cell r="J10">
            <v>44</v>
          </cell>
          <cell r="K10">
            <v>101</v>
          </cell>
          <cell r="L10">
            <v>19</v>
          </cell>
          <cell r="M10">
            <v>63</v>
          </cell>
          <cell r="N10">
            <v>340</v>
          </cell>
          <cell r="O10">
            <v>49</v>
          </cell>
          <cell r="P10">
            <v>262</v>
          </cell>
          <cell r="Q10" t="str">
            <v>-</v>
          </cell>
          <cell r="R10">
            <v>29</v>
          </cell>
          <cell r="S10">
            <v>218</v>
          </cell>
          <cell r="T10">
            <v>2</v>
          </cell>
          <cell r="U10">
            <v>215</v>
          </cell>
          <cell r="V10" t="str">
            <v>-</v>
          </cell>
          <cell r="W10">
            <v>1</v>
          </cell>
          <cell r="X10">
            <v>329</v>
          </cell>
          <cell r="Y10" t="str">
            <v>-</v>
          </cell>
          <cell r="Z10">
            <v>9</v>
          </cell>
          <cell r="AA10">
            <v>320</v>
          </cell>
          <cell r="AC10">
            <v>4346</v>
          </cell>
          <cell r="AD10" t="str">
            <v/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6974</v>
          </cell>
          <cell r="E11">
            <v>6264</v>
          </cell>
          <cell r="F11">
            <v>4986</v>
          </cell>
          <cell r="G11">
            <v>722</v>
          </cell>
          <cell r="H11">
            <v>3814</v>
          </cell>
          <cell r="I11">
            <v>106</v>
          </cell>
          <cell r="J11">
            <v>86</v>
          </cell>
          <cell r="K11">
            <v>226</v>
          </cell>
          <cell r="L11">
            <v>32</v>
          </cell>
          <cell r="M11">
            <v>179</v>
          </cell>
          <cell r="N11">
            <v>680</v>
          </cell>
          <cell r="O11">
            <v>129</v>
          </cell>
          <cell r="P11">
            <v>490</v>
          </cell>
          <cell r="Q11">
            <v>1</v>
          </cell>
          <cell r="R11">
            <v>60</v>
          </cell>
          <cell r="S11">
            <v>419</v>
          </cell>
          <cell r="T11">
            <v>11</v>
          </cell>
          <cell r="U11">
            <v>405</v>
          </cell>
          <cell r="V11">
            <v>1</v>
          </cell>
          <cell r="W11">
            <v>2</v>
          </cell>
          <cell r="X11">
            <v>710</v>
          </cell>
          <cell r="Y11" t="str">
            <v>-</v>
          </cell>
          <cell r="Z11" t="str">
            <v>-</v>
          </cell>
          <cell r="AA11">
            <v>710</v>
          </cell>
          <cell r="AC11">
            <v>6974</v>
          </cell>
          <cell r="AD11" t="str">
            <v/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4415</v>
          </cell>
          <cell r="E12">
            <v>4138</v>
          </cell>
          <cell r="F12">
            <v>3259</v>
          </cell>
          <cell r="G12">
            <v>428</v>
          </cell>
          <cell r="H12">
            <v>2532</v>
          </cell>
          <cell r="I12">
            <v>67</v>
          </cell>
          <cell r="J12">
            <v>40</v>
          </cell>
          <cell r="K12">
            <v>176</v>
          </cell>
          <cell r="L12">
            <v>16</v>
          </cell>
          <cell r="M12">
            <v>121</v>
          </cell>
          <cell r="N12">
            <v>487</v>
          </cell>
          <cell r="O12">
            <v>107</v>
          </cell>
          <cell r="P12">
            <v>334</v>
          </cell>
          <cell r="Q12">
            <v>2</v>
          </cell>
          <cell r="R12">
            <v>44</v>
          </cell>
          <cell r="S12">
            <v>271</v>
          </cell>
          <cell r="T12">
            <v>5</v>
          </cell>
          <cell r="U12">
            <v>264</v>
          </cell>
          <cell r="V12" t="str">
            <v>-</v>
          </cell>
          <cell r="W12">
            <v>2</v>
          </cell>
          <cell r="X12">
            <v>277</v>
          </cell>
          <cell r="Y12" t="str">
            <v>-</v>
          </cell>
          <cell r="Z12" t="str">
            <v>-</v>
          </cell>
          <cell r="AA12">
            <v>277</v>
          </cell>
          <cell r="AC12">
            <v>4415</v>
          </cell>
          <cell r="AD12" t="str">
            <v/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3829</v>
          </cell>
          <cell r="E13">
            <v>3520</v>
          </cell>
          <cell r="F13">
            <v>2752</v>
          </cell>
          <cell r="G13">
            <v>394</v>
          </cell>
          <cell r="H13">
            <v>2148</v>
          </cell>
          <cell r="I13">
            <v>56</v>
          </cell>
          <cell r="J13">
            <v>33</v>
          </cell>
          <cell r="K13">
            <v>112</v>
          </cell>
          <cell r="L13">
            <v>9</v>
          </cell>
          <cell r="M13">
            <v>117</v>
          </cell>
          <cell r="N13">
            <v>398</v>
          </cell>
          <cell r="O13">
            <v>48</v>
          </cell>
          <cell r="P13">
            <v>321</v>
          </cell>
          <cell r="Q13">
            <v>1</v>
          </cell>
          <cell r="R13">
            <v>28</v>
          </cell>
          <cell r="S13">
            <v>253</v>
          </cell>
          <cell r="T13">
            <v>2</v>
          </cell>
          <cell r="U13">
            <v>251</v>
          </cell>
          <cell r="V13" t="str">
            <v>-</v>
          </cell>
          <cell r="W13" t="str">
            <v>-</v>
          </cell>
          <cell r="X13">
            <v>309</v>
          </cell>
          <cell r="Y13" t="str">
            <v>-</v>
          </cell>
          <cell r="Z13">
            <v>6</v>
          </cell>
          <cell r="AA13">
            <v>303</v>
          </cell>
          <cell r="AC13">
            <v>3829</v>
          </cell>
          <cell r="AD13" t="str">
            <v/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9119</v>
          </cell>
          <cell r="E14">
            <v>8243</v>
          </cell>
          <cell r="F14">
            <v>6060</v>
          </cell>
          <cell r="G14">
            <v>816</v>
          </cell>
          <cell r="H14">
            <v>4766</v>
          </cell>
          <cell r="I14">
            <v>158</v>
          </cell>
          <cell r="J14">
            <v>65</v>
          </cell>
          <cell r="K14">
            <v>214</v>
          </cell>
          <cell r="L14">
            <v>41</v>
          </cell>
          <cell r="M14">
            <v>315</v>
          </cell>
          <cell r="N14">
            <v>1043</v>
          </cell>
          <cell r="O14">
            <v>291</v>
          </cell>
          <cell r="P14">
            <v>616</v>
          </cell>
          <cell r="Q14">
            <v>1</v>
          </cell>
          <cell r="R14">
            <v>135</v>
          </cell>
          <cell r="S14">
            <v>825</v>
          </cell>
          <cell r="T14">
            <v>14</v>
          </cell>
          <cell r="U14">
            <v>797</v>
          </cell>
          <cell r="V14">
            <v>4</v>
          </cell>
          <cell r="W14">
            <v>10</v>
          </cell>
          <cell r="X14">
            <v>876</v>
          </cell>
          <cell r="Y14" t="str">
            <v>-</v>
          </cell>
          <cell r="Z14">
            <v>5</v>
          </cell>
          <cell r="AA14">
            <v>871</v>
          </cell>
          <cell r="AC14">
            <v>9119</v>
          </cell>
          <cell r="AD14" t="str">
            <v/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8089</v>
          </cell>
          <cell r="E15">
            <v>7010</v>
          </cell>
          <cell r="F15">
            <v>5722</v>
          </cell>
          <cell r="G15">
            <v>885</v>
          </cell>
          <cell r="H15">
            <v>4287</v>
          </cell>
          <cell r="I15">
            <v>182</v>
          </cell>
          <cell r="J15">
            <v>110</v>
          </cell>
          <cell r="K15">
            <v>227</v>
          </cell>
          <cell r="L15">
            <v>31</v>
          </cell>
          <cell r="M15">
            <v>254</v>
          </cell>
          <cell r="N15">
            <v>761</v>
          </cell>
          <cell r="O15">
            <v>106</v>
          </cell>
          <cell r="P15">
            <v>582</v>
          </cell>
          <cell r="Q15" t="str">
            <v>-</v>
          </cell>
          <cell r="R15">
            <v>73</v>
          </cell>
          <cell r="S15">
            <v>273</v>
          </cell>
          <cell r="T15">
            <v>2</v>
          </cell>
          <cell r="U15">
            <v>271</v>
          </cell>
          <cell r="V15" t="str">
            <v>-</v>
          </cell>
          <cell r="W15" t="str">
            <v>-</v>
          </cell>
          <cell r="X15">
            <v>1079</v>
          </cell>
          <cell r="Y15" t="str">
            <v>-</v>
          </cell>
          <cell r="Z15" t="str">
            <v>-</v>
          </cell>
          <cell r="AA15">
            <v>1079</v>
          </cell>
          <cell r="AC15">
            <v>8089</v>
          </cell>
          <cell r="AD15" t="str">
            <v/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10568</v>
          </cell>
          <cell r="E16">
            <v>9507</v>
          </cell>
          <cell r="F16">
            <v>7359</v>
          </cell>
          <cell r="G16">
            <v>1034</v>
          </cell>
          <cell r="H16">
            <v>5599</v>
          </cell>
          <cell r="I16">
            <v>201</v>
          </cell>
          <cell r="J16">
            <v>86</v>
          </cell>
          <cell r="K16">
            <v>339</v>
          </cell>
          <cell r="L16">
            <v>100</v>
          </cell>
          <cell r="M16">
            <v>449</v>
          </cell>
          <cell r="N16">
            <v>975</v>
          </cell>
          <cell r="O16">
            <v>135</v>
          </cell>
          <cell r="P16">
            <v>732</v>
          </cell>
          <cell r="Q16">
            <v>3</v>
          </cell>
          <cell r="R16">
            <v>105</v>
          </cell>
          <cell r="S16">
            <v>724</v>
          </cell>
          <cell r="T16">
            <v>12</v>
          </cell>
          <cell r="U16">
            <v>677</v>
          </cell>
          <cell r="V16">
            <v>3</v>
          </cell>
          <cell r="W16">
            <v>32</v>
          </cell>
          <cell r="X16">
            <v>1061</v>
          </cell>
          <cell r="Y16" t="str">
            <v>-</v>
          </cell>
          <cell r="Z16">
            <v>7</v>
          </cell>
          <cell r="AA16">
            <v>1054</v>
          </cell>
          <cell r="AC16">
            <v>10568</v>
          </cell>
          <cell r="AD16" t="str">
            <v/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3876</v>
          </cell>
          <cell r="E17">
            <v>3700</v>
          </cell>
          <cell r="F17">
            <v>2768</v>
          </cell>
          <cell r="G17">
            <v>313</v>
          </cell>
          <cell r="H17">
            <v>2284</v>
          </cell>
          <cell r="I17">
            <v>48</v>
          </cell>
          <cell r="J17">
            <v>14</v>
          </cell>
          <cell r="K17">
            <v>33</v>
          </cell>
          <cell r="L17">
            <v>76</v>
          </cell>
          <cell r="M17">
            <v>234</v>
          </cell>
          <cell r="N17">
            <v>425</v>
          </cell>
          <cell r="O17">
            <v>140</v>
          </cell>
          <cell r="P17">
            <v>245</v>
          </cell>
          <cell r="Q17">
            <v>4</v>
          </cell>
          <cell r="R17">
            <v>36</v>
          </cell>
          <cell r="S17">
            <v>273</v>
          </cell>
          <cell r="T17">
            <v>8</v>
          </cell>
          <cell r="U17">
            <v>225</v>
          </cell>
          <cell r="V17" t="str">
            <v>-</v>
          </cell>
          <cell r="W17">
            <v>40</v>
          </cell>
          <cell r="X17">
            <v>176</v>
          </cell>
          <cell r="Y17" t="str">
            <v>-</v>
          </cell>
          <cell r="Z17" t="str">
            <v>-</v>
          </cell>
          <cell r="AA17">
            <v>176</v>
          </cell>
          <cell r="AC17">
            <v>3876</v>
          </cell>
          <cell r="AD17" t="str">
            <v/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53399</v>
          </cell>
          <cell r="E18">
            <v>47918</v>
          </cell>
          <cell r="F18">
            <v>37945</v>
          </cell>
          <cell r="G18">
            <v>6001</v>
          </cell>
          <cell r="H18">
            <v>28753</v>
          </cell>
          <cell r="I18">
            <v>951</v>
          </cell>
          <cell r="J18">
            <v>479</v>
          </cell>
          <cell r="K18">
            <v>1432</v>
          </cell>
          <cell r="L18">
            <v>329</v>
          </cell>
          <cell r="M18">
            <v>1843</v>
          </cell>
          <cell r="N18">
            <v>4690</v>
          </cell>
          <cell r="O18">
            <v>1019</v>
          </cell>
          <cell r="P18">
            <v>3658</v>
          </cell>
          <cell r="Q18">
            <v>13</v>
          </cell>
          <cell r="R18" t="str">
            <v>-</v>
          </cell>
          <cell r="S18">
            <v>3440</v>
          </cell>
          <cell r="T18">
            <v>52</v>
          </cell>
          <cell r="U18">
            <v>3300</v>
          </cell>
          <cell r="V18">
            <v>8</v>
          </cell>
          <cell r="W18">
            <v>80</v>
          </cell>
          <cell r="X18">
            <v>5481</v>
          </cell>
          <cell r="Y18">
            <v>7</v>
          </cell>
          <cell r="Z18">
            <v>653</v>
          </cell>
          <cell r="AA18">
            <v>4821</v>
          </cell>
          <cell r="AC18">
            <v>53399</v>
          </cell>
          <cell r="AD18" t="str">
            <v/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4608</v>
          </cell>
          <cell r="E19">
            <v>4245</v>
          </cell>
          <cell r="F19">
            <v>3644</v>
          </cell>
          <cell r="G19">
            <v>876</v>
          </cell>
          <cell r="H19">
            <v>2514</v>
          </cell>
          <cell r="I19">
            <v>92</v>
          </cell>
          <cell r="J19">
            <v>43</v>
          </cell>
          <cell r="K19">
            <v>100</v>
          </cell>
          <cell r="L19">
            <v>19</v>
          </cell>
          <cell r="M19">
            <v>63</v>
          </cell>
          <cell r="N19">
            <v>326</v>
          </cell>
          <cell r="O19">
            <v>54</v>
          </cell>
          <cell r="P19">
            <v>272</v>
          </cell>
          <cell r="Q19" t="str">
            <v>-</v>
          </cell>
          <cell r="R19" t="str">
            <v>-</v>
          </cell>
          <cell r="S19">
            <v>212</v>
          </cell>
          <cell r="T19">
            <v>1</v>
          </cell>
          <cell r="U19">
            <v>211</v>
          </cell>
          <cell r="V19" t="str">
            <v>-</v>
          </cell>
          <cell r="W19" t="str">
            <v>-</v>
          </cell>
          <cell r="X19">
            <v>363</v>
          </cell>
          <cell r="Y19" t="str">
            <v>-</v>
          </cell>
          <cell r="Z19">
            <v>62</v>
          </cell>
          <cell r="AA19">
            <v>301</v>
          </cell>
          <cell r="AC19">
            <v>4608</v>
          </cell>
          <cell r="AD19" t="str">
            <v/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7603</v>
          </cell>
          <cell r="E20">
            <v>6753</v>
          </cell>
          <cell r="F20">
            <v>5348</v>
          </cell>
          <cell r="G20">
            <v>853</v>
          </cell>
          <cell r="H20">
            <v>4032</v>
          </cell>
          <cell r="I20">
            <v>116</v>
          </cell>
          <cell r="J20">
            <v>87</v>
          </cell>
          <cell r="K20">
            <v>228</v>
          </cell>
          <cell r="L20">
            <v>32</v>
          </cell>
          <cell r="M20">
            <v>248</v>
          </cell>
          <cell r="N20">
            <v>665</v>
          </cell>
          <cell r="O20">
            <v>129</v>
          </cell>
          <cell r="P20">
            <v>535</v>
          </cell>
          <cell r="Q20">
            <v>1</v>
          </cell>
          <cell r="R20" t="str">
            <v>-</v>
          </cell>
          <cell r="S20">
            <v>492</v>
          </cell>
          <cell r="T20">
            <v>10</v>
          </cell>
          <cell r="U20">
            <v>479</v>
          </cell>
          <cell r="V20">
            <v>1</v>
          </cell>
          <cell r="W20">
            <v>2</v>
          </cell>
          <cell r="X20">
            <v>850</v>
          </cell>
          <cell r="Y20" t="str">
            <v>-</v>
          </cell>
          <cell r="Z20">
            <v>116</v>
          </cell>
          <cell r="AA20">
            <v>734</v>
          </cell>
          <cell r="AC20">
            <v>7603</v>
          </cell>
          <cell r="AD20" t="str">
            <v/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4510</v>
          </cell>
          <cell r="E21">
            <v>4201</v>
          </cell>
          <cell r="F21">
            <v>3292</v>
          </cell>
          <cell r="G21">
            <v>424</v>
          </cell>
          <cell r="H21">
            <v>2573</v>
          </cell>
          <cell r="I21">
            <v>64</v>
          </cell>
          <cell r="J21">
            <v>40</v>
          </cell>
          <cell r="K21">
            <v>176</v>
          </cell>
          <cell r="L21">
            <v>15</v>
          </cell>
          <cell r="M21">
            <v>149</v>
          </cell>
          <cell r="N21">
            <v>442</v>
          </cell>
          <cell r="O21">
            <v>105</v>
          </cell>
          <cell r="P21">
            <v>335</v>
          </cell>
          <cell r="Q21">
            <v>2</v>
          </cell>
          <cell r="R21" t="str">
            <v>-</v>
          </cell>
          <cell r="S21">
            <v>318</v>
          </cell>
          <cell r="T21">
            <v>5</v>
          </cell>
          <cell r="U21">
            <v>312</v>
          </cell>
          <cell r="V21" t="str">
            <v>-</v>
          </cell>
          <cell r="W21">
            <v>1</v>
          </cell>
          <cell r="X21">
            <v>309</v>
          </cell>
          <cell r="Y21">
            <v>1</v>
          </cell>
          <cell r="Z21">
            <v>39</v>
          </cell>
          <cell r="AA21">
            <v>269</v>
          </cell>
          <cell r="AC21">
            <v>4510</v>
          </cell>
          <cell r="AD21" t="str">
            <v/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3814</v>
          </cell>
          <cell r="E22">
            <v>3499</v>
          </cell>
          <cell r="F22">
            <v>2787</v>
          </cell>
          <cell r="G22">
            <v>405</v>
          </cell>
          <cell r="H22">
            <v>2173</v>
          </cell>
          <cell r="I22">
            <v>60</v>
          </cell>
          <cell r="J22">
            <v>33</v>
          </cell>
          <cell r="K22">
            <v>108</v>
          </cell>
          <cell r="L22">
            <v>8</v>
          </cell>
          <cell r="M22">
            <v>115</v>
          </cell>
          <cell r="N22">
            <v>352</v>
          </cell>
          <cell r="O22">
            <v>48</v>
          </cell>
          <cell r="P22">
            <v>304</v>
          </cell>
          <cell r="Q22" t="str">
            <v>-</v>
          </cell>
          <cell r="R22" t="str">
            <v>-</v>
          </cell>
          <cell r="S22">
            <v>245</v>
          </cell>
          <cell r="T22">
            <v>1</v>
          </cell>
          <cell r="U22">
            <v>244</v>
          </cell>
          <cell r="V22" t="str">
            <v>-</v>
          </cell>
          <cell r="W22" t="str">
            <v>-</v>
          </cell>
          <cell r="X22">
            <v>315</v>
          </cell>
          <cell r="Y22" t="str">
            <v>-</v>
          </cell>
          <cell r="Z22">
            <v>38</v>
          </cell>
          <cell r="AA22">
            <v>277</v>
          </cell>
          <cell r="AC22">
            <v>3814</v>
          </cell>
          <cell r="AD22" t="str">
            <v/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9392</v>
          </cell>
          <cell r="E23">
            <v>8370</v>
          </cell>
          <cell r="F23">
            <v>6266</v>
          </cell>
          <cell r="G23">
            <v>891</v>
          </cell>
          <cell r="H23">
            <v>4869</v>
          </cell>
          <cell r="I23">
            <v>174</v>
          </cell>
          <cell r="J23">
            <v>66</v>
          </cell>
          <cell r="K23">
            <v>222</v>
          </cell>
          <cell r="L23">
            <v>44</v>
          </cell>
          <cell r="M23">
            <v>311</v>
          </cell>
          <cell r="N23">
            <v>933</v>
          </cell>
          <cell r="O23">
            <v>293</v>
          </cell>
          <cell r="P23">
            <v>638</v>
          </cell>
          <cell r="Q23">
            <v>2</v>
          </cell>
          <cell r="R23" t="str">
            <v>-</v>
          </cell>
          <cell r="S23">
            <v>860</v>
          </cell>
          <cell r="T23">
            <v>13</v>
          </cell>
          <cell r="U23">
            <v>835</v>
          </cell>
          <cell r="V23">
            <v>4</v>
          </cell>
          <cell r="W23">
            <v>8</v>
          </cell>
          <cell r="X23">
            <v>1022</v>
          </cell>
          <cell r="Y23">
            <v>1</v>
          </cell>
          <cell r="Z23">
            <v>130</v>
          </cell>
          <cell r="AA23">
            <v>891</v>
          </cell>
          <cell r="AC23">
            <v>9392</v>
          </cell>
          <cell r="AD23" t="str">
            <v/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8379</v>
          </cell>
          <cell r="E24">
            <v>7198</v>
          </cell>
          <cell r="F24">
            <v>5837</v>
          </cell>
          <cell r="G24">
            <v>975</v>
          </cell>
          <cell r="H24">
            <v>4321</v>
          </cell>
          <cell r="I24">
            <v>179</v>
          </cell>
          <cell r="J24">
            <v>110</v>
          </cell>
          <cell r="K24">
            <v>222</v>
          </cell>
          <cell r="L24">
            <v>30</v>
          </cell>
          <cell r="M24">
            <v>257</v>
          </cell>
          <cell r="N24">
            <v>734</v>
          </cell>
          <cell r="O24">
            <v>118</v>
          </cell>
          <cell r="P24">
            <v>615</v>
          </cell>
          <cell r="Q24">
            <v>1</v>
          </cell>
          <cell r="R24" t="str">
            <v>-</v>
          </cell>
          <cell r="S24">
            <v>370</v>
          </cell>
          <cell r="T24">
            <v>3</v>
          </cell>
          <cell r="U24">
            <v>367</v>
          </cell>
          <cell r="V24" t="str">
            <v>-</v>
          </cell>
          <cell r="W24" t="str">
            <v>-</v>
          </cell>
          <cell r="X24">
            <v>1181</v>
          </cell>
          <cell r="Y24" t="str">
            <v>-</v>
          </cell>
          <cell r="Z24">
            <v>104</v>
          </cell>
          <cell r="AA24">
            <v>1077</v>
          </cell>
          <cell r="AC24">
            <v>8379</v>
          </cell>
          <cell r="AD24" t="str">
            <v/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10797</v>
          </cell>
          <cell r="E25">
            <v>9595</v>
          </cell>
          <cell r="F25">
            <v>7682</v>
          </cell>
          <cell r="G25">
            <v>1179</v>
          </cell>
          <cell r="H25">
            <v>5771</v>
          </cell>
          <cell r="I25">
            <v>206</v>
          </cell>
          <cell r="J25">
            <v>87</v>
          </cell>
          <cell r="K25">
            <v>338</v>
          </cell>
          <cell r="L25">
            <v>101</v>
          </cell>
          <cell r="M25">
            <v>448</v>
          </cell>
          <cell r="N25">
            <v>823</v>
          </cell>
          <cell r="O25">
            <v>129</v>
          </cell>
          <cell r="P25">
            <v>691</v>
          </cell>
          <cell r="Q25">
            <v>3</v>
          </cell>
          <cell r="R25" t="str">
            <v>-</v>
          </cell>
          <cell r="S25">
            <v>642</v>
          </cell>
          <cell r="T25">
            <v>11</v>
          </cell>
          <cell r="U25">
            <v>597</v>
          </cell>
          <cell r="V25">
            <v>2</v>
          </cell>
          <cell r="W25">
            <v>32</v>
          </cell>
          <cell r="X25">
            <v>1202</v>
          </cell>
          <cell r="Y25">
            <v>2</v>
          </cell>
          <cell r="Z25">
            <v>123</v>
          </cell>
          <cell r="AA25">
            <v>1077</v>
          </cell>
          <cell r="AC25">
            <v>10797</v>
          </cell>
          <cell r="AD25" t="str">
            <v/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4296</v>
          </cell>
          <cell r="E26">
            <v>4057</v>
          </cell>
          <cell r="F26">
            <v>3089</v>
          </cell>
          <cell r="G26">
            <v>398</v>
          </cell>
          <cell r="H26">
            <v>2500</v>
          </cell>
          <cell r="I26">
            <v>60</v>
          </cell>
          <cell r="J26">
            <v>13</v>
          </cell>
          <cell r="K26">
            <v>38</v>
          </cell>
          <cell r="L26">
            <v>80</v>
          </cell>
          <cell r="M26">
            <v>252</v>
          </cell>
          <cell r="N26">
            <v>415</v>
          </cell>
          <cell r="O26">
            <v>143</v>
          </cell>
          <cell r="P26">
            <v>268</v>
          </cell>
          <cell r="Q26">
            <v>4</v>
          </cell>
          <cell r="R26" t="str">
            <v>-</v>
          </cell>
          <cell r="S26">
            <v>301</v>
          </cell>
          <cell r="T26">
            <v>8</v>
          </cell>
          <cell r="U26">
            <v>255</v>
          </cell>
          <cell r="V26">
            <v>1</v>
          </cell>
          <cell r="W26">
            <v>37</v>
          </cell>
          <cell r="X26">
            <v>239</v>
          </cell>
          <cell r="Y26">
            <v>3</v>
          </cell>
          <cell r="Z26">
            <v>41</v>
          </cell>
          <cell r="AA26">
            <v>195</v>
          </cell>
          <cell r="AC26">
            <v>4296</v>
          </cell>
          <cell r="AD26" t="str">
            <v/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53483</v>
          </cell>
          <cell r="E27">
            <v>49446</v>
          </cell>
          <cell r="F27">
            <v>39226</v>
          </cell>
          <cell r="G27">
            <v>6605</v>
          </cell>
          <cell r="H27">
            <v>29423</v>
          </cell>
          <cell r="I27">
            <v>958</v>
          </cell>
          <cell r="J27">
            <v>481</v>
          </cell>
          <cell r="K27">
            <v>1414</v>
          </cell>
          <cell r="L27">
            <v>345</v>
          </cell>
          <cell r="M27">
            <v>1862</v>
          </cell>
          <cell r="N27">
            <v>4850</v>
          </cell>
          <cell r="O27">
            <v>1015</v>
          </cell>
          <cell r="P27">
            <v>3824</v>
          </cell>
          <cell r="Q27">
            <v>11</v>
          </cell>
          <cell r="R27" t="str">
            <v>-</v>
          </cell>
          <cell r="S27">
            <v>3508</v>
          </cell>
          <cell r="T27">
            <v>52</v>
          </cell>
          <cell r="U27">
            <v>3367</v>
          </cell>
          <cell r="V27">
            <v>8</v>
          </cell>
          <cell r="W27">
            <v>81</v>
          </cell>
          <cell r="X27">
            <v>4037</v>
          </cell>
          <cell r="Y27">
            <v>6</v>
          </cell>
          <cell r="Z27">
            <v>110</v>
          </cell>
          <cell r="AA27">
            <v>3921</v>
          </cell>
          <cell r="AC27">
            <v>53483</v>
          </cell>
          <cell r="AD27" t="str">
            <v/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4835</v>
          </cell>
          <cell r="E28">
            <v>4532</v>
          </cell>
          <cell r="F28">
            <v>3888</v>
          </cell>
          <cell r="G28">
            <v>922</v>
          </cell>
          <cell r="H28">
            <v>2697</v>
          </cell>
          <cell r="I28">
            <v>104</v>
          </cell>
          <cell r="J28">
            <v>45</v>
          </cell>
          <cell r="K28">
            <v>96</v>
          </cell>
          <cell r="L28">
            <v>24</v>
          </cell>
          <cell r="M28">
            <v>66</v>
          </cell>
          <cell r="N28">
            <v>355</v>
          </cell>
          <cell r="O28">
            <v>59</v>
          </cell>
          <cell r="P28">
            <v>296</v>
          </cell>
          <cell r="Q28" t="str">
            <v>-</v>
          </cell>
          <cell r="R28" t="str">
            <v>-</v>
          </cell>
          <cell r="S28">
            <v>223</v>
          </cell>
          <cell r="T28" t="str">
            <v>-</v>
          </cell>
          <cell r="U28">
            <v>223</v>
          </cell>
          <cell r="V28" t="str">
            <v>-</v>
          </cell>
          <cell r="W28" t="str">
            <v>-</v>
          </cell>
          <cell r="X28">
            <v>303</v>
          </cell>
          <cell r="Y28" t="str">
            <v>-</v>
          </cell>
          <cell r="Z28">
            <v>11</v>
          </cell>
          <cell r="AA28">
            <v>292</v>
          </cell>
          <cell r="AC28">
            <v>4835</v>
          </cell>
          <cell r="AD28" t="str">
            <v/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7461</v>
          </cell>
          <cell r="E29">
            <v>6879</v>
          </cell>
          <cell r="F29">
            <v>5437</v>
          </cell>
          <cell r="G29">
            <v>906</v>
          </cell>
          <cell r="H29">
            <v>4059</v>
          </cell>
          <cell r="I29">
            <v>121</v>
          </cell>
          <cell r="J29">
            <v>89</v>
          </cell>
          <cell r="K29">
            <v>226</v>
          </cell>
          <cell r="L29">
            <v>36</v>
          </cell>
          <cell r="M29">
            <v>251</v>
          </cell>
          <cell r="N29">
            <v>710</v>
          </cell>
          <cell r="O29">
            <v>130</v>
          </cell>
          <cell r="P29">
            <v>580</v>
          </cell>
          <cell r="Q29" t="str">
            <v>-</v>
          </cell>
          <cell r="R29" t="str">
            <v>-</v>
          </cell>
          <cell r="S29">
            <v>481</v>
          </cell>
          <cell r="T29">
            <v>9</v>
          </cell>
          <cell r="U29">
            <v>470</v>
          </cell>
          <cell r="V29">
            <v>1</v>
          </cell>
          <cell r="W29">
            <v>1</v>
          </cell>
          <cell r="X29">
            <v>582</v>
          </cell>
          <cell r="Y29" t="str">
            <v>-</v>
          </cell>
          <cell r="Z29">
            <v>21</v>
          </cell>
          <cell r="AA29">
            <v>561</v>
          </cell>
          <cell r="AC29">
            <v>7461</v>
          </cell>
          <cell r="AD29" t="str">
            <v/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4414</v>
          </cell>
          <cell r="E30">
            <v>4212</v>
          </cell>
          <cell r="F30">
            <v>3316</v>
          </cell>
          <cell r="G30">
            <v>453</v>
          </cell>
          <cell r="H30">
            <v>2574</v>
          </cell>
          <cell r="I30">
            <v>56</v>
          </cell>
          <cell r="J30">
            <v>41</v>
          </cell>
          <cell r="K30">
            <v>175</v>
          </cell>
          <cell r="L30">
            <v>17</v>
          </cell>
          <cell r="M30">
            <v>144</v>
          </cell>
          <cell r="N30">
            <v>444</v>
          </cell>
          <cell r="O30">
            <v>101</v>
          </cell>
          <cell r="P30">
            <v>341</v>
          </cell>
          <cell r="Q30">
            <v>2</v>
          </cell>
          <cell r="R30" t="str">
            <v>-</v>
          </cell>
          <cell r="S30">
            <v>308</v>
          </cell>
          <cell r="T30">
            <v>5</v>
          </cell>
          <cell r="U30">
            <v>302</v>
          </cell>
          <cell r="V30" t="str">
            <v>-</v>
          </cell>
          <cell r="W30">
            <v>1</v>
          </cell>
          <cell r="X30">
            <v>202</v>
          </cell>
          <cell r="Y30">
            <v>1</v>
          </cell>
          <cell r="Z30">
            <v>12</v>
          </cell>
          <cell r="AA30">
            <v>189</v>
          </cell>
          <cell r="AC30">
            <v>4414</v>
          </cell>
          <cell r="AD30" t="str">
            <v/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3738</v>
          </cell>
          <cell r="E31">
            <v>3545</v>
          </cell>
          <cell r="F31">
            <v>2819</v>
          </cell>
          <cell r="G31">
            <v>443</v>
          </cell>
          <cell r="H31">
            <v>2175</v>
          </cell>
          <cell r="I31">
            <v>57</v>
          </cell>
          <cell r="J31">
            <v>33</v>
          </cell>
          <cell r="K31">
            <v>104</v>
          </cell>
          <cell r="L31">
            <v>7</v>
          </cell>
          <cell r="M31">
            <v>110</v>
          </cell>
          <cell r="N31">
            <v>369</v>
          </cell>
          <cell r="O31">
            <v>52</v>
          </cell>
          <cell r="P31">
            <v>317</v>
          </cell>
          <cell r="Q31" t="str">
            <v>-</v>
          </cell>
          <cell r="R31" t="str">
            <v>-</v>
          </cell>
          <cell r="S31">
            <v>247</v>
          </cell>
          <cell r="T31">
            <v>2</v>
          </cell>
          <cell r="U31">
            <v>245</v>
          </cell>
          <cell r="V31" t="str">
            <v>-</v>
          </cell>
          <cell r="W31" t="str">
            <v>-</v>
          </cell>
          <cell r="X31">
            <v>193</v>
          </cell>
          <cell r="Y31" t="str">
            <v>-</v>
          </cell>
          <cell r="Z31">
            <v>7</v>
          </cell>
          <cell r="AA31">
            <v>186</v>
          </cell>
          <cell r="AC31">
            <v>3738</v>
          </cell>
          <cell r="AD31" t="str">
            <v/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9323</v>
          </cell>
          <cell r="E32">
            <v>8555</v>
          </cell>
          <cell r="F32">
            <v>6449</v>
          </cell>
          <cell r="G32">
            <v>1021</v>
          </cell>
          <cell r="H32">
            <v>4928</v>
          </cell>
          <cell r="I32">
            <v>171</v>
          </cell>
          <cell r="J32">
            <v>65</v>
          </cell>
          <cell r="K32">
            <v>219</v>
          </cell>
          <cell r="L32">
            <v>45</v>
          </cell>
          <cell r="M32">
            <v>313</v>
          </cell>
          <cell r="N32">
            <v>940</v>
          </cell>
          <cell r="O32">
            <v>293</v>
          </cell>
          <cell r="P32">
            <v>645</v>
          </cell>
          <cell r="Q32">
            <v>2</v>
          </cell>
          <cell r="R32" t="str">
            <v>-</v>
          </cell>
          <cell r="S32">
            <v>853</v>
          </cell>
          <cell r="T32">
            <v>16</v>
          </cell>
          <cell r="U32">
            <v>825</v>
          </cell>
          <cell r="V32">
            <v>4</v>
          </cell>
          <cell r="W32">
            <v>8</v>
          </cell>
          <cell r="X32">
            <v>768</v>
          </cell>
          <cell r="Y32">
            <v>1</v>
          </cell>
          <cell r="Z32">
            <v>23</v>
          </cell>
          <cell r="AA32">
            <v>744</v>
          </cell>
          <cell r="AC32">
            <v>9323</v>
          </cell>
          <cell r="AD32" t="str">
            <v/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8282</v>
          </cell>
          <cell r="E33">
            <v>7425</v>
          </cell>
          <cell r="F33">
            <v>6023</v>
          </cell>
          <cell r="G33">
            <v>1112</v>
          </cell>
          <cell r="H33">
            <v>4378</v>
          </cell>
          <cell r="I33">
            <v>179</v>
          </cell>
          <cell r="J33">
            <v>103</v>
          </cell>
          <cell r="K33">
            <v>219</v>
          </cell>
          <cell r="L33">
            <v>32</v>
          </cell>
          <cell r="M33">
            <v>255</v>
          </cell>
          <cell r="N33">
            <v>756</v>
          </cell>
          <cell r="O33">
            <v>116</v>
          </cell>
          <cell r="P33">
            <v>639</v>
          </cell>
          <cell r="Q33">
            <v>1</v>
          </cell>
          <cell r="R33" t="str">
            <v>-</v>
          </cell>
          <cell r="S33">
            <v>391</v>
          </cell>
          <cell r="T33">
            <v>3</v>
          </cell>
          <cell r="U33">
            <v>388</v>
          </cell>
          <cell r="V33" t="str">
            <v>-</v>
          </cell>
          <cell r="W33" t="str">
            <v>-</v>
          </cell>
          <cell r="X33">
            <v>857</v>
          </cell>
          <cell r="Y33" t="str">
            <v>-</v>
          </cell>
          <cell r="Z33">
            <v>12</v>
          </cell>
          <cell r="AA33">
            <v>845</v>
          </cell>
          <cell r="AC33">
            <v>8282</v>
          </cell>
          <cell r="AD33" t="str">
            <v/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10855</v>
          </cell>
          <cell r="E34">
            <v>9925</v>
          </cell>
          <cell r="F34">
            <v>7964</v>
          </cell>
          <cell r="G34">
            <v>1274</v>
          </cell>
          <cell r="H34">
            <v>5959</v>
          </cell>
          <cell r="I34">
            <v>207</v>
          </cell>
          <cell r="J34">
            <v>89</v>
          </cell>
          <cell r="K34">
            <v>329</v>
          </cell>
          <cell r="L34">
            <v>106</v>
          </cell>
          <cell r="M34">
            <v>446</v>
          </cell>
          <cell r="N34">
            <v>837</v>
          </cell>
          <cell r="O34">
            <v>122</v>
          </cell>
          <cell r="P34">
            <v>713</v>
          </cell>
          <cell r="Q34">
            <v>2</v>
          </cell>
          <cell r="R34" t="str">
            <v>-</v>
          </cell>
          <cell r="S34">
            <v>678</v>
          </cell>
          <cell r="T34">
            <v>9</v>
          </cell>
          <cell r="U34">
            <v>634</v>
          </cell>
          <cell r="V34">
            <v>2</v>
          </cell>
          <cell r="W34">
            <v>33</v>
          </cell>
          <cell r="X34">
            <v>930</v>
          </cell>
          <cell r="Y34">
            <v>2</v>
          </cell>
          <cell r="Z34">
            <v>19</v>
          </cell>
          <cell r="AA34">
            <v>909</v>
          </cell>
          <cell r="AC34">
            <v>10855</v>
          </cell>
          <cell r="AD34" t="str">
            <v/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4575</v>
          </cell>
          <cell r="E35">
            <v>4373</v>
          </cell>
          <cell r="F35">
            <v>3330</v>
          </cell>
          <cell r="G35">
            <v>474</v>
          </cell>
          <cell r="H35">
            <v>2653</v>
          </cell>
          <cell r="I35">
            <v>63</v>
          </cell>
          <cell r="J35">
            <v>16</v>
          </cell>
          <cell r="K35">
            <v>46</v>
          </cell>
          <cell r="L35">
            <v>78</v>
          </cell>
          <cell r="M35">
            <v>277</v>
          </cell>
          <cell r="N35">
            <v>439</v>
          </cell>
          <cell r="O35">
            <v>142</v>
          </cell>
          <cell r="P35">
            <v>293</v>
          </cell>
          <cell r="Q35">
            <v>4</v>
          </cell>
          <cell r="R35" t="str">
            <v>-</v>
          </cell>
          <cell r="S35">
            <v>327</v>
          </cell>
          <cell r="T35">
            <v>8</v>
          </cell>
          <cell r="U35">
            <v>280</v>
          </cell>
          <cell r="V35">
            <v>1</v>
          </cell>
          <cell r="W35">
            <v>38</v>
          </cell>
          <cell r="X35">
            <v>202</v>
          </cell>
          <cell r="Y35">
            <v>2</v>
          </cell>
          <cell r="Z35">
            <v>5</v>
          </cell>
          <cell r="AA35">
            <v>195</v>
          </cell>
          <cell r="AC35">
            <v>4575</v>
          </cell>
          <cell r="AD35">
            <v>0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54385</v>
          </cell>
          <cell r="E36">
            <v>50582</v>
          </cell>
          <cell r="F36">
            <v>40212</v>
          </cell>
          <cell r="G36">
            <v>7103</v>
          </cell>
          <cell r="H36">
            <v>29917</v>
          </cell>
          <cell r="I36">
            <v>953</v>
          </cell>
          <cell r="J36">
            <v>476</v>
          </cell>
          <cell r="K36">
            <v>1398</v>
          </cell>
          <cell r="L36">
            <v>365</v>
          </cell>
          <cell r="M36">
            <v>1891</v>
          </cell>
          <cell r="N36">
            <v>4897</v>
          </cell>
          <cell r="O36">
            <v>1019</v>
          </cell>
          <cell r="P36">
            <v>3866</v>
          </cell>
          <cell r="Q36">
            <v>12</v>
          </cell>
          <cell r="R36" t="str">
            <v>-</v>
          </cell>
          <cell r="S36">
            <v>3582</v>
          </cell>
          <cell r="T36">
            <v>64</v>
          </cell>
          <cell r="U36">
            <v>3435</v>
          </cell>
          <cell r="V36">
            <v>7</v>
          </cell>
          <cell r="W36">
            <v>76</v>
          </cell>
          <cell r="X36">
            <v>3803</v>
          </cell>
          <cell r="Y36">
            <v>7</v>
          </cell>
          <cell r="Z36" t="str">
            <v>-</v>
          </cell>
          <cell r="AA36">
            <v>3796</v>
          </cell>
          <cell r="AD36">
            <v>50582</v>
          </cell>
          <cell r="AE36" t="str">
            <v/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4929</v>
          </cell>
          <cell r="E37">
            <v>4632</v>
          </cell>
          <cell r="F37">
            <v>3994</v>
          </cell>
          <cell r="G37">
            <v>956</v>
          </cell>
          <cell r="H37">
            <v>2774</v>
          </cell>
          <cell r="I37">
            <v>99</v>
          </cell>
          <cell r="J37">
            <v>43</v>
          </cell>
          <cell r="K37">
            <v>96</v>
          </cell>
          <cell r="L37">
            <v>26</v>
          </cell>
          <cell r="M37">
            <v>70</v>
          </cell>
          <cell r="N37">
            <v>345</v>
          </cell>
          <cell r="O37">
            <v>58</v>
          </cell>
          <cell r="P37">
            <v>287</v>
          </cell>
          <cell r="Q37" t="str">
            <v>-</v>
          </cell>
          <cell r="R37" t="str">
            <v>-</v>
          </cell>
          <cell r="S37">
            <v>223</v>
          </cell>
          <cell r="T37">
            <v>1</v>
          </cell>
          <cell r="U37">
            <v>222</v>
          </cell>
          <cell r="V37" t="str">
            <v>-</v>
          </cell>
          <cell r="W37" t="str">
            <v>-</v>
          </cell>
          <cell r="X37">
            <v>297</v>
          </cell>
          <cell r="Y37" t="str">
            <v>-</v>
          </cell>
          <cell r="Z37" t="str">
            <v>-</v>
          </cell>
          <cell r="AA37">
            <v>297</v>
          </cell>
          <cell r="AC37">
            <v>0</v>
          </cell>
          <cell r="AD37">
            <v>4632</v>
          </cell>
          <cell r="AE37" t="str">
            <v/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7533</v>
          </cell>
          <cell r="E38">
            <v>7017</v>
          </cell>
          <cell r="F38">
            <v>5593</v>
          </cell>
          <cell r="G38">
            <v>1008</v>
          </cell>
          <cell r="H38">
            <v>4104</v>
          </cell>
          <cell r="I38">
            <v>130</v>
          </cell>
          <cell r="J38">
            <v>87</v>
          </cell>
          <cell r="K38">
            <v>225</v>
          </cell>
          <cell r="L38">
            <v>39</v>
          </cell>
          <cell r="M38">
            <v>252</v>
          </cell>
          <cell r="N38">
            <v>695</v>
          </cell>
          <cell r="O38">
            <v>125</v>
          </cell>
          <cell r="P38">
            <v>570</v>
          </cell>
          <cell r="Q38" t="str">
            <v>-</v>
          </cell>
          <cell r="R38" t="str">
            <v>-</v>
          </cell>
          <cell r="S38">
            <v>477</v>
          </cell>
          <cell r="T38">
            <v>12</v>
          </cell>
          <cell r="U38">
            <v>463</v>
          </cell>
          <cell r="V38">
            <v>1</v>
          </cell>
          <cell r="W38">
            <v>1</v>
          </cell>
          <cell r="X38">
            <v>516</v>
          </cell>
          <cell r="Y38">
            <v>1</v>
          </cell>
          <cell r="Z38" t="str">
            <v>-</v>
          </cell>
          <cell r="AA38">
            <v>515</v>
          </cell>
          <cell r="AC38">
            <v>0</v>
          </cell>
          <cell r="AD38">
            <v>7017</v>
          </cell>
          <cell r="AE38" t="str">
            <v/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4394</v>
          </cell>
          <cell r="E39">
            <v>4210</v>
          </cell>
          <cell r="F39">
            <v>3339</v>
          </cell>
          <cell r="G39">
            <v>473</v>
          </cell>
          <cell r="H39">
            <v>2583</v>
          </cell>
          <cell r="I39">
            <v>53</v>
          </cell>
          <cell r="J39">
            <v>40</v>
          </cell>
          <cell r="K39">
            <v>172</v>
          </cell>
          <cell r="L39">
            <v>18</v>
          </cell>
          <cell r="M39">
            <v>140</v>
          </cell>
          <cell r="N39">
            <v>424</v>
          </cell>
          <cell r="O39">
            <v>100</v>
          </cell>
          <cell r="P39">
            <v>322</v>
          </cell>
          <cell r="Q39">
            <v>2</v>
          </cell>
          <cell r="R39" t="str">
            <v>-</v>
          </cell>
          <cell r="S39">
            <v>307</v>
          </cell>
          <cell r="T39">
            <v>4</v>
          </cell>
          <cell r="U39">
            <v>302</v>
          </cell>
          <cell r="V39" t="str">
            <v>-</v>
          </cell>
          <cell r="W39">
            <v>1</v>
          </cell>
          <cell r="X39">
            <v>184</v>
          </cell>
          <cell r="Y39">
            <v>1</v>
          </cell>
          <cell r="Z39" t="str">
            <v>-</v>
          </cell>
          <cell r="AA39">
            <v>183</v>
          </cell>
          <cell r="AC39">
            <v>0</v>
          </cell>
          <cell r="AD39">
            <v>4210</v>
          </cell>
          <cell r="AE39" t="str">
            <v/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3732</v>
          </cell>
          <cell r="E40">
            <v>3527</v>
          </cell>
          <cell r="F40">
            <v>2802</v>
          </cell>
          <cell r="G40">
            <v>464</v>
          </cell>
          <cell r="H40">
            <v>2141</v>
          </cell>
          <cell r="I40">
            <v>55</v>
          </cell>
          <cell r="J40">
            <v>33</v>
          </cell>
          <cell r="K40">
            <v>102</v>
          </cell>
          <cell r="L40">
            <v>7</v>
          </cell>
          <cell r="M40">
            <v>113</v>
          </cell>
          <cell r="N40">
            <v>368</v>
          </cell>
          <cell r="O40">
            <v>48</v>
          </cell>
          <cell r="P40">
            <v>320</v>
          </cell>
          <cell r="Q40" t="str">
            <v>-</v>
          </cell>
          <cell r="R40" t="str">
            <v>-</v>
          </cell>
          <cell r="S40">
            <v>244</v>
          </cell>
          <cell r="T40">
            <v>4</v>
          </cell>
          <cell r="U40">
            <v>240</v>
          </cell>
          <cell r="V40" t="str">
            <v>-</v>
          </cell>
          <cell r="W40" t="str">
            <v>-</v>
          </cell>
          <cell r="X40">
            <v>205</v>
          </cell>
          <cell r="Y40" t="str">
            <v>-</v>
          </cell>
          <cell r="Z40" t="str">
            <v>-</v>
          </cell>
          <cell r="AA40">
            <v>205</v>
          </cell>
          <cell r="AC40">
            <v>0</v>
          </cell>
          <cell r="AD40">
            <v>3527</v>
          </cell>
          <cell r="AE40" t="str">
            <v/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9542</v>
          </cell>
          <cell r="E41">
            <v>8830</v>
          </cell>
          <cell r="F41">
            <v>6648</v>
          </cell>
          <cell r="G41">
            <v>1102</v>
          </cell>
          <cell r="H41">
            <v>5040</v>
          </cell>
          <cell r="I41">
            <v>175</v>
          </cell>
          <cell r="J41">
            <v>67</v>
          </cell>
          <cell r="K41">
            <v>214</v>
          </cell>
          <cell r="L41">
            <v>50</v>
          </cell>
          <cell r="M41">
            <v>321</v>
          </cell>
          <cell r="N41">
            <v>973</v>
          </cell>
          <cell r="O41">
            <v>297</v>
          </cell>
          <cell r="P41">
            <v>674</v>
          </cell>
          <cell r="Q41">
            <v>2</v>
          </cell>
          <cell r="R41" t="str">
            <v>-</v>
          </cell>
          <cell r="S41">
            <v>888</v>
          </cell>
          <cell r="T41">
            <v>21</v>
          </cell>
          <cell r="U41">
            <v>856</v>
          </cell>
          <cell r="V41">
            <v>4</v>
          </cell>
          <cell r="W41">
            <v>7</v>
          </cell>
          <cell r="X41">
            <v>712</v>
          </cell>
          <cell r="Y41">
            <v>1</v>
          </cell>
          <cell r="Z41" t="str">
            <v>-</v>
          </cell>
          <cell r="AA41">
            <v>711</v>
          </cell>
          <cell r="AC41">
            <v>0</v>
          </cell>
          <cell r="AD41">
            <v>8830</v>
          </cell>
          <cell r="AE41" t="str">
            <v/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8249</v>
          </cell>
          <cell r="E42">
            <v>7508</v>
          </cell>
          <cell r="F42">
            <v>6092</v>
          </cell>
          <cell r="G42">
            <v>1166</v>
          </cell>
          <cell r="H42">
            <v>4412</v>
          </cell>
          <cell r="I42">
            <v>170</v>
          </cell>
          <cell r="J42">
            <v>98</v>
          </cell>
          <cell r="K42">
            <v>213</v>
          </cell>
          <cell r="L42">
            <v>33</v>
          </cell>
          <cell r="M42">
            <v>255</v>
          </cell>
          <cell r="N42">
            <v>756</v>
          </cell>
          <cell r="O42">
            <v>106</v>
          </cell>
          <cell r="P42">
            <v>649</v>
          </cell>
          <cell r="Q42">
            <v>1</v>
          </cell>
          <cell r="R42" t="str">
            <v>-</v>
          </cell>
          <cell r="S42">
            <v>405</v>
          </cell>
          <cell r="T42">
            <v>3</v>
          </cell>
          <cell r="U42">
            <v>402</v>
          </cell>
          <cell r="V42" t="str">
            <v>-</v>
          </cell>
          <cell r="W42" t="str">
            <v>-</v>
          </cell>
          <cell r="X42">
            <v>741</v>
          </cell>
          <cell r="Y42" t="str">
            <v>-</v>
          </cell>
          <cell r="Z42" t="str">
            <v>-</v>
          </cell>
          <cell r="AA42">
            <v>741</v>
          </cell>
          <cell r="AC42">
            <v>0</v>
          </cell>
          <cell r="AD42">
            <v>7508</v>
          </cell>
          <cell r="AE42" t="str">
            <v/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11190</v>
          </cell>
          <cell r="E43">
            <v>10249</v>
          </cell>
          <cell r="F43">
            <v>8237</v>
          </cell>
          <cell r="G43">
            <v>1387</v>
          </cell>
          <cell r="H43">
            <v>6125</v>
          </cell>
          <cell r="I43">
            <v>204</v>
          </cell>
          <cell r="J43">
            <v>89</v>
          </cell>
          <cell r="K43">
            <v>325</v>
          </cell>
          <cell r="L43">
            <v>107</v>
          </cell>
          <cell r="M43">
            <v>446</v>
          </cell>
          <cell r="N43">
            <v>860</v>
          </cell>
          <cell r="O43">
            <v>127</v>
          </cell>
          <cell r="P43">
            <v>731</v>
          </cell>
          <cell r="Q43">
            <v>2</v>
          </cell>
          <cell r="R43" t="str">
            <v>-</v>
          </cell>
          <cell r="S43">
            <v>706</v>
          </cell>
          <cell r="T43">
            <v>11</v>
          </cell>
          <cell r="U43">
            <v>664</v>
          </cell>
          <cell r="V43">
            <v>2</v>
          </cell>
          <cell r="W43">
            <v>29</v>
          </cell>
          <cell r="X43">
            <v>941</v>
          </cell>
          <cell r="Y43">
            <v>2</v>
          </cell>
          <cell r="Z43" t="str">
            <v>-</v>
          </cell>
          <cell r="AA43">
            <v>939</v>
          </cell>
          <cell r="AC43">
            <v>0</v>
          </cell>
          <cell r="AD43">
            <v>10249</v>
          </cell>
          <cell r="AE43" t="str">
            <v/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4816</v>
          </cell>
          <cell r="E44">
            <v>4609</v>
          </cell>
          <cell r="F44">
            <v>3507</v>
          </cell>
          <cell r="G44">
            <v>547</v>
          </cell>
          <cell r="H44">
            <v>2738</v>
          </cell>
          <cell r="I44">
            <v>67</v>
          </cell>
          <cell r="J44">
            <v>19</v>
          </cell>
          <cell r="K44">
            <v>51</v>
          </cell>
          <cell r="L44">
            <v>85</v>
          </cell>
          <cell r="M44">
            <v>294</v>
          </cell>
          <cell r="N44">
            <v>476</v>
          </cell>
          <cell r="O44">
            <v>158</v>
          </cell>
          <cell r="P44">
            <v>313</v>
          </cell>
          <cell r="Q44">
            <v>5</v>
          </cell>
          <cell r="R44" t="str">
            <v>-</v>
          </cell>
          <cell r="S44">
            <v>332</v>
          </cell>
          <cell r="T44">
            <v>8</v>
          </cell>
          <cell r="U44">
            <v>286</v>
          </cell>
          <cell r="V44" t="str">
            <v>-</v>
          </cell>
          <cell r="W44">
            <v>38</v>
          </cell>
          <cell r="X44">
            <v>207</v>
          </cell>
          <cell r="Y44">
            <v>2</v>
          </cell>
          <cell r="Z44" t="str">
            <v>-</v>
          </cell>
          <cell r="AA44">
            <v>205</v>
          </cell>
          <cell r="AC44">
            <v>0</v>
          </cell>
          <cell r="AD44">
            <v>4609</v>
          </cell>
          <cell r="AE44" t="str">
            <v/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55264</v>
          </cell>
          <cell r="E45">
            <v>51959</v>
          </cell>
          <cell r="F45">
            <v>41626</v>
          </cell>
          <cell r="G45">
            <v>8045</v>
          </cell>
          <cell r="H45">
            <v>30454</v>
          </cell>
          <cell r="I45">
            <v>935</v>
          </cell>
          <cell r="J45">
            <v>472</v>
          </cell>
          <cell r="K45">
            <v>1359</v>
          </cell>
          <cell r="L45">
            <v>361</v>
          </cell>
          <cell r="M45">
            <v>1872</v>
          </cell>
          <cell r="N45">
            <v>5029</v>
          </cell>
          <cell r="O45">
            <v>1026</v>
          </cell>
          <cell r="P45">
            <v>3990</v>
          </cell>
          <cell r="Q45">
            <v>13</v>
          </cell>
          <cell r="R45" t="str">
            <v>-</v>
          </cell>
          <cell r="S45">
            <v>3432</v>
          </cell>
          <cell r="T45">
            <v>63</v>
          </cell>
          <cell r="U45">
            <v>3291</v>
          </cell>
          <cell r="V45">
            <v>8</v>
          </cell>
          <cell r="W45">
            <v>70</v>
          </cell>
          <cell r="X45">
            <v>3305</v>
          </cell>
          <cell r="Y45" t="str">
            <v>-</v>
          </cell>
          <cell r="Z45" t="str">
            <v>-</v>
          </cell>
          <cell r="AA45">
            <v>3305</v>
          </cell>
          <cell r="AD45">
            <v>51959</v>
          </cell>
          <cell r="AE45" t="str">
            <v/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5074</v>
          </cell>
          <cell r="E46">
            <v>4754</v>
          </cell>
          <cell r="F46">
            <v>4102</v>
          </cell>
          <cell r="G46">
            <v>1040</v>
          </cell>
          <cell r="H46">
            <v>2802</v>
          </cell>
          <cell r="I46">
            <v>100</v>
          </cell>
          <cell r="J46">
            <v>42</v>
          </cell>
          <cell r="K46">
            <v>94</v>
          </cell>
          <cell r="L46">
            <v>24</v>
          </cell>
          <cell r="M46">
            <v>70</v>
          </cell>
          <cell r="N46">
            <v>359</v>
          </cell>
          <cell r="O46">
            <v>53</v>
          </cell>
          <cell r="P46">
            <v>306</v>
          </cell>
          <cell r="Q46" t="str">
            <v>-</v>
          </cell>
          <cell r="R46" t="str">
            <v>-</v>
          </cell>
          <cell r="S46">
            <v>223</v>
          </cell>
          <cell r="T46">
            <v>1</v>
          </cell>
          <cell r="U46">
            <v>222</v>
          </cell>
          <cell r="V46" t="str">
            <v>-</v>
          </cell>
          <cell r="W46" t="str">
            <v>-</v>
          </cell>
          <cell r="X46">
            <v>320</v>
          </cell>
          <cell r="Y46" t="str">
            <v>-</v>
          </cell>
          <cell r="Z46" t="str">
            <v>-</v>
          </cell>
          <cell r="AA46">
            <v>320</v>
          </cell>
          <cell r="AC46">
            <v>0</v>
          </cell>
          <cell r="AD46">
            <v>4754</v>
          </cell>
          <cell r="AE46" t="str">
            <v/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7733</v>
          </cell>
          <cell r="E47">
            <v>7235</v>
          </cell>
          <cell r="F47">
            <v>5790</v>
          </cell>
          <cell r="G47">
            <v>1134</v>
          </cell>
          <cell r="H47">
            <v>4175</v>
          </cell>
          <cell r="I47">
            <v>128</v>
          </cell>
          <cell r="J47">
            <v>89</v>
          </cell>
          <cell r="K47">
            <v>223</v>
          </cell>
          <cell r="L47">
            <v>41</v>
          </cell>
          <cell r="M47">
            <v>246</v>
          </cell>
          <cell r="N47">
            <v>738</v>
          </cell>
          <cell r="O47">
            <v>130</v>
          </cell>
          <cell r="P47">
            <v>608</v>
          </cell>
          <cell r="Q47" t="str">
            <v>-</v>
          </cell>
          <cell r="R47" t="str">
            <v>-</v>
          </cell>
          <cell r="S47">
            <v>461</v>
          </cell>
          <cell r="T47">
            <v>12</v>
          </cell>
          <cell r="U47">
            <v>449</v>
          </cell>
          <cell r="V47" t="str">
            <v>-</v>
          </cell>
          <cell r="W47" t="str">
            <v>-</v>
          </cell>
          <cell r="X47">
            <v>498</v>
          </cell>
          <cell r="Y47" t="str">
            <v>-</v>
          </cell>
          <cell r="Z47" t="str">
            <v>-</v>
          </cell>
          <cell r="AA47">
            <v>498</v>
          </cell>
          <cell r="AC47">
            <v>0</v>
          </cell>
          <cell r="AD47">
            <v>7235</v>
          </cell>
          <cell r="AE47" t="str">
            <v/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4325</v>
          </cell>
          <cell r="E48">
            <v>4150</v>
          </cell>
          <cell r="F48">
            <v>3323</v>
          </cell>
          <cell r="G48">
            <v>501</v>
          </cell>
          <cell r="H48">
            <v>2552</v>
          </cell>
          <cell r="I48">
            <v>50</v>
          </cell>
          <cell r="J48">
            <v>39</v>
          </cell>
          <cell r="K48">
            <v>164</v>
          </cell>
          <cell r="L48">
            <v>17</v>
          </cell>
          <cell r="M48">
            <v>136</v>
          </cell>
          <cell r="N48">
            <v>414</v>
          </cell>
          <cell r="O48">
            <v>96</v>
          </cell>
          <cell r="P48">
            <v>314</v>
          </cell>
          <cell r="Q48">
            <v>4</v>
          </cell>
          <cell r="R48" t="str">
            <v>-</v>
          </cell>
          <cell r="S48">
            <v>277</v>
          </cell>
          <cell r="T48">
            <v>6</v>
          </cell>
          <cell r="U48">
            <v>269</v>
          </cell>
          <cell r="V48">
            <v>1</v>
          </cell>
          <cell r="W48">
            <v>1</v>
          </cell>
          <cell r="X48">
            <v>175</v>
          </cell>
          <cell r="Y48" t="str">
            <v>-</v>
          </cell>
          <cell r="Z48" t="str">
            <v>-</v>
          </cell>
          <cell r="AA48">
            <v>175</v>
          </cell>
          <cell r="AC48">
            <v>0</v>
          </cell>
          <cell r="AD48">
            <v>4150</v>
          </cell>
          <cell r="AE48" t="str">
            <v/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3755</v>
          </cell>
          <cell r="E49">
            <v>3562</v>
          </cell>
          <cell r="F49">
            <v>2888</v>
          </cell>
          <cell r="G49">
            <v>532</v>
          </cell>
          <cell r="H49">
            <v>2164</v>
          </cell>
          <cell r="I49">
            <v>59</v>
          </cell>
          <cell r="J49">
            <v>32</v>
          </cell>
          <cell r="K49">
            <v>93</v>
          </cell>
          <cell r="L49">
            <v>8</v>
          </cell>
          <cell r="M49">
            <v>109</v>
          </cell>
          <cell r="N49">
            <v>366</v>
          </cell>
          <cell r="O49">
            <v>53</v>
          </cell>
          <cell r="P49">
            <v>313</v>
          </cell>
          <cell r="Q49" t="str">
            <v>-</v>
          </cell>
          <cell r="R49" t="str">
            <v>-</v>
          </cell>
          <cell r="S49">
            <v>199</v>
          </cell>
          <cell r="T49">
            <v>2</v>
          </cell>
          <cell r="U49">
            <v>197</v>
          </cell>
          <cell r="V49" t="str">
            <v>-</v>
          </cell>
          <cell r="W49" t="str">
            <v>-</v>
          </cell>
          <cell r="X49">
            <v>193</v>
          </cell>
          <cell r="Y49" t="str">
            <v>-</v>
          </cell>
          <cell r="Z49" t="str">
            <v>-</v>
          </cell>
          <cell r="AA49">
            <v>193</v>
          </cell>
          <cell r="AC49">
            <v>0</v>
          </cell>
          <cell r="AD49">
            <v>3562</v>
          </cell>
          <cell r="AE49" t="str">
            <v/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9741</v>
          </cell>
          <cell r="E50">
            <v>9186</v>
          </cell>
          <cell r="F50">
            <v>7028</v>
          </cell>
          <cell r="G50">
            <v>1348</v>
          </cell>
          <cell r="H50">
            <v>5190</v>
          </cell>
          <cell r="I50">
            <v>174</v>
          </cell>
          <cell r="J50">
            <v>64</v>
          </cell>
          <cell r="K50">
            <v>205</v>
          </cell>
          <cell r="L50">
            <v>47</v>
          </cell>
          <cell r="M50">
            <v>313</v>
          </cell>
          <cell r="N50">
            <v>985</v>
          </cell>
          <cell r="O50">
            <v>302</v>
          </cell>
          <cell r="P50">
            <v>682</v>
          </cell>
          <cell r="Q50">
            <v>1</v>
          </cell>
          <cell r="R50" t="str">
            <v>-</v>
          </cell>
          <cell r="S50">
            <v>860</v>
          </cell>
          <cell r="T50">
            <v>18</v>
          </cell>
          <cell r="U50">
            <v>831</v>
          </cell>
          <cell r="V50">
            <v>4</v>
          </cell>
          <cell r="W50">
            <v>7</v>
          </cell>
          <cell r="X50">
            <v>555</v>
          </cell>
          <cell r="Y50" t="str">
            <v>-</v>
          </cell>
          <cell r="Z50" t="str">
            <v>-</v>
          </cell>
          <cell r="AA50">
            <v>555</v>
          </cell>
          <cell r="AC50">
            <v>0</v>
          </cell>
          <cell r="AD50">
            <v>9186</v>
          </cell>
          <cell r="AE50" t="str">
            <v/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8253</v>
          </cell>
          <cell r="E51">
            <v>7633</v>
          </cell>
          <cell r="F51">
            <v>6223</v>
          </cell>
          <cell r="G51">
            <v>1274</v>
          </cell>
          <cell r="H51">
            <v>4458</v>
          </cell>
          <cell r="I51">
            <v>166</v>
          </cell>
          <cell r="J51">
            <v>93</v>
          </cell>
          <cell r="K51">
            <v>200</v>
          </cell>
          <cell r="L51">
            <v>32</v>
          </cell>
          <cell r="M51">
            <v>252</v>
          </cell>
          <cell r="N51">
            <v>773</v>
          </cell>
          <cell r="O51">
            <v>107</v>
          </cell>
          <cell r="P51">
            <v>666</v>
          </cell>
          <cell r="Q51" t="str">
            <v>-</v>
          </cell>
          <cell r="R51" t="str">
            <v>-</v>
          </cell>
          <cell r="S51">
            <v>385</v>
          </cell>
          <cell r="T51">
            <v>4</v>
          </cell>
          <cell r="U51">
            <v>381</v>
          </cell>
          <cell r="V51" t="str">
            <v>-</v>
          </cell>
          <cell r="W51" t="str">
            <v>-</v>
          </cell>
          <cell r="X51">
            <v>620</v>
          </cell>
          <cell r="Y51" t="str">
            <v>-</v>
          </cell>
          <cell r="Z51" t="str">
            <v>-</v>
          </cell>
          <cell r="AA51">
            <v>620</v>
          </cell>
          <cell r="AC51">
            <v>0</v>
          </cell>
          <cell r="AD51">
            <v>7633</v>
          </cell>
          <cell r="AE51" t="str">
            <v/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11256</v>
          </cell>
          <cell r="E52">
            <v>10534</v>
          </cell>
          <cell r="F52">
            <v>8545</v>
          </cell>
          <cell r="G52">
            <v>1569</v>
          </cell>
          <cell r="H52">
            <v>6263</v>
          </cell>
          <cell r="I52">
            <v>196</v>
          </cell>
          <cell r="J52">
            <v>92</v>
          </cell>
          <cell r="K52">
            <v>321</v>
          </cell>
          <cell r="L52">
            <v>104</v>
          </cell>
          <cell r="M52">
            <v>439</v>
          </cell>
          <cell r="N52">
            <v>880</v>
          </cell>
          <cell r="O52">
            <v>116</v>
          </cell>
          <cell r="P52">
            <v>762</v>
          </cell>
          <cell r="Q52">
            <v>2</v>
          </cell>
          <cell r="R52" t="str">
            <v>-</v>
          </cell>
          <cell r="S52">
            <v>670</v>
          </cell>
          <cell r="T52">
            <v>12</v>
          </cell>
          <cell r="U52">
            <v>628</v>
          </cell>
          <cell r="V52">
            <v>2</v>
          </cell>
          <cell r="W52">
            <v>28</v>
          </cell>
          <cell r="X52">
            <v>722</v>
          </cell>
          <cell r="Y52" t="str">
            <v>-</v>
          </cell>
          <cell r="Z52" t="str">
            <v>-</v>
          </cell>
          <cell r="AA52">
            <v>722</v>
          </cell>
          <cell r="AC52">
            <v>0</v>
          </cell>
          <cell r="AD52">
            <v>10534</v>
          </cell>
          <cell r="AE52" t="str">
            <v/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5127</v>
          </cell>
          <cell r="E53">
            <v>4905</v>
          </cell>
          <cell r="F53">
            <v>3727</v>
          </cell>
          <cell r="G53">
            <v>647</v>
          </cell>
          <cell r="H53">
            <v>2850</v>
          </cell>
          <cell r="I53">
            <v>62</v>
          </cell>
          <cell r="J53">
            <v>21</v>
          </cell>
          <cell r="K53">
            <v>59</v>
          </cell>
          <cell r="L53">
            <v>88</v>
          </cell>
          <cell r="M53">
            <v>307</v>
          </cell>
          <cell r="N53">
            <v>514</v>
          </cell>
          <cell r="O53">
            <v>169</v>
          </cell>
          <cell r="P53">
            <v>339</v>
          </cell>
          <cell r="Q53">
            <v>6</v>
          </cell>
          <cell r="R53" t="str">
            <v>-</v>
          </cell>
          <cell r="S53">
            <v>357</v>
          </cell>
          <cell r="T53">
            <v>8</v>
          </cell>
          <cell r="U53">
            <v>314</v>
          </cell>
          <cell r="V53">
            <v>1</v>
          </cell>
          <cell r="W53">
            <v>34</v>
          </cell>
          <cell r="X53">
            <v>222</v>
          </cell>
          <cell r="Y53" t="str">
            <v>-</v>
          </cell>
          <cell r="Z53" t="str">
            <v>-</v>
          </cell>
          <cell r="AA53">
            <v>222</v>
          </cell>
          <cell r="AC53">
            <v>0</v>
          </cell>
          <cell r="AD53">
            <v>4905</v>
          </cell>
          <cell r="AE53" t="str">
            <v/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56580</v>
          </cell>
          <cell r="E54">
            <v>52901</v>
          </cell>
          <cell r="F54">
            <v>42070</v>
          </cell>
          <cell r="G54">
            <v>8581</v>
          </cell>
          <cell r="H54">
            <v>30462</v>
          </cell>
          <cell r="I54">
            <v>943</v>
          </cell>
          <cell r="J54">
            <v>458</v>
          </cell>
          <cell r="K54">
            <v>1294</v>
          </cell>
          <cell r="L54">
            <v>332</v>
          </cell>
          <cell r="M54">
            <v>2011</v>
          </cell>
          <cell r="N54">
            <v>5287</v>
          </cell>
          <cell r="O54">
            <v>1014</v>
          </cell>
          <cell r="P54">
            <v>4258</v>
          </cell>
          <cell r="Q54">
            <v>15</v>
          </cell>
          <cell r="R54" t="str">
            <v>-</v>
          </cell>
          <cell r="S54">
            <v>3533</v>
          </cell>
          <cell r="T54">
            <v>66</v>
          </cell>
          <cell r="U54">
            <v>3385</v>
          </cell>
          <cell r="V54">
            <v>8</v>
          </cell>
          <cell r="W54">
            <v>74</v>
          </cell>
          <cell r="X54">
            <v>3679</v>
          </cell>
          <cell r="Y54">
            <v>4</v>
          </cell>
          <cell r="Z54" t="str">
            <v>-</v>
          </cell>
          <cell r="AA54">
            <v>3675</v>
          </cell>
          <cell r="AD54">
            <v>52901</v>
          </cell>
          <cell r="AE54" t="str">
            <v/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5104</v>
          </cell>
          <cell r="E55">
            <v>4779</v>
          </cell>
          <cell r="F55">
            <v>4094</v>
          </cell>
          <cell r="G55">
            <v>1064</v>
          </cell>
          <cell r="H55">
            <v>2774</v>
          </cell>
          <cell r="I55">
            <v>103</v>
          </cell>
          <cell r="J55">
            <v>41</v>
          </cell>
          <cell r="K55">
            <v>91</v>
          </cell>
          <cell r="L55">
            <v>21</v>
          </cell>
          <cell r="M55">
            <v>73</v>
          </cell>
          <cell r="N55">
            <v>374</v>
          </cell>
          <cell r="O55">
            <v>51</v>
          </cell>
          <cell r="P55">
            <v>323</v>
          </cell>
          <cell r="Q55" t="str">
            <v>-</v>
          </cell>
          <cell r="R55" t="str">
            <v>-</v>
          </cell>
          <cell r="S55">
            <v>238</v>
          </cell>
          <cell r="T55">
            <v>1</v>
          </cell>
          <cell r="U55">
            <v>237</v>
          </cell>
          <cell r="V55" t="str">
            <v>-</v>
          </cell>
          <cell r="W55" t="str">
            <v>-</v>
          </cell>
          <cell r="X55">
            <v>325</v>
          </cell>
          <cell r="Y55" t="str">
            <v>-</v>
          </cell>
          <cell r="Z55" t="str">
            <v>-</v>
          </cell>
          <cell r="AA55">
            <v>325</v>
          </cell>
          <cell r="AC55">
            <v>0</v>
          </cell>
          <cell r="AD55">
            <v>4779</v>
          </cell>
          <cell r="AE55" t="str">
            <v/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8013</v>
          </cell>
          <cell r="E56">
            <v>7452</v>
          </cell>
          <cell r="F56">
            <v>5955</v>
          </cell>
          <cell r="G56">
            <v>1223</v>
          </cell>
          <cell r="H56">
            <v>4262</v>
          </cell>
          <cell r="I56">
            <v>129</v>
          </cell>
          <cell r="J56">
            <v>86</v>
          </cell>
          <cell r="K56">
            <v>219</v>
          </cell>
          <cell r="L56">
            <v>36</v>
          </cell>
          <cell r="M56">
            <v>282</v>
          </cell>
          <cell r="N56">
            <v>748</v>
          </cell>
          <cell r="O56">
            <v>125</v>
          </cell>
          <cell r="P56">
            <v>623</v>
          </cell>
          <cell r="Q56" t="str">
            <v>-</v>
          </cell>
          <cell r="R56" t="str">
            <v>-</v>
          </cell>
          <cell r="S56">
            <v>467</v>
          </cell>
          <cell r="T56">
            <v>11</v>
          </cell>
          <cell r="U56">
            <v>455</v>
          </cell>
          <cell r="V56" t="str">
            <v>-</v>
          </cell>
          <cell r="W56">
            <v>1</v>
          </cell>
          <cell r="X56">
            <v>561</v>
          </cell>
          <cell r="Y56">
            <v>1</v>
          </cell>
          <cell r="Z56" t="str">
            <v>-</v>
          </cell>
          <cell r="AA56">
            <v>560</v>
          </cell>
          <cell r="AC56">
            <v>0</v>
          </cell>
          <cell r="AD56">
            <v>7452</v>
          </cell>
          <cell r="AE56" t="str">
            <v/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4196</v>
          </cell>
          <cell r="E57">
            <v>3995</v>
          </cell>
          <cell r="F57">
            <v>3149</v>
          </cell>
          <cell r="G57">
            <v>511</v>
          </cell>
          <cell r="H57">
            <v>2390</v>
          </cell>
          <cell r="I57">
            <v>50</v>
          </cell>
          <cell r="J57">
            <v>38</v>
          </cell>
          <cell r="K57">
            <v>147</v>
          </cell>
          <cell r="L57">
            <v>13</v>
          </cell>
          <cell r="M57">
            <v>145</v>
          </cell>
          <cell r="N57">
            <v>421</v>
          </cell>
          <cell r="O57">
            <v>89</v>
          </cell>
          <cell r="P57">
            <v>329</v>
          </cell>
          <cell r="Q57">
            <v>3</v>
          </cell>
          <cell r="R57" t="str">
            <v>-</v>
          </cell>
          <cell r="S57">
            <v>280</v>
          </cell>
          <cell r="T57">
            <v>7</v>
          </cell>
          <cell r="U57">
            <v>271</v>
          </cell>
          <cell r="V57">
            <v>1</v>
          </cell>
          <cell r="W57">
            <v>1</v>
          </cell>
          <cell r="X57">
            <v>201</v>
          </cell>
          <cell r="Y57">
            <v>1</v>
          </cell>
          <cell r="Z57" t="str">
            <v>-</v>
          </cell>
          <cell r="AA57">
            <v>200</v>
          </cell>
          <cell r="AC57">
            <v>0</v>
          </cell>
          <cell r="AD57">
            <v>3995</v>
          </cell>
          <cell r="AE57" t="str">
            <v/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3808</v>
          </cell>
          <cell r="E58">
            <v>3607</v>
          </cell>
          <cell r="F58">
            <v>2921</v>
          </cell>
          <cell r="G58">
            <v>584</v>
          </cell>
          <cell r="H58">
            <v>2147</v>
          </cell>
          <cell r="I58">
            <v>61</v>
          </cell>
          <cell r="J58">
            <v>31</v>
          </cell>
          <cell r="K58">
            <v>90</v>
          </cell>
          <cell r="L58">
            <v>8</v>
          </cell>
          <cell r="M58">
            <v>113</v>
          </cell>
          <cell r="N58">
            <v>380</v>
          </cell>
          <cell r="O58">
            <v>52</v>
          </cell>
          <cell r="P58">
            <v>328</v>
          </cell>
          <cell r="Q58" t="str">
            <v>-</v>
          </cell>
          <cell r="R58" t="str">
            <v>-</v>
          </cell>
          <cell r="S58">
            <v>193</v>
          </cell>
          <cell r="T58">
            <v>1</v>
          </cell>
          <cell r="U58">
            <v>192</v>
          </cell>
          <cell r="V58" t="str">
            <v>-</v>
          </cell>
          <cell r="W58" t="str">
            <v>-</v>
          </cell>
          <cell r="X58">
            <v>201</v>
          </cell>
          <cell r="Y58" t="str">
            <v>-</v>
          </cell>
          <cell r="Z58" t="str">
            <v>-</v>
          </cell>
          <cell r="AA58">
            <v>201</v>
          </cell>
          <cell r="AC58">
            <v>0</v>
          </cell>
          <cell r="AD58">
            <v>3607</v>
          </cell>
          <cell r="AE58" t="str">
            <v/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10046</v>
          </cell>
          <cell r="E59">
            <v>9456</v>
          </cell>
          <cell r="F59">
            <v>7256</v>
          </cell>
          <cell r="G59">
            <v>1451</v>
          </cell>
          <cell r="H59">
            <v>5322</v>
          </cell>
          <cell r="I59">
            <v>181</v>
          </cell>
          <cell r="J59">
            <v>61</v>
          </cell>
          <cell r="K59">
            <v>199</v>
          </cell>
          <cell r="L59">
            <v>42</v>
          </cell>
          <cell r="M59">
            <v>279</v>
          </cell>
          <cell r="N59">
            <v>1014</v>
          </cell>
          <cell r="O59">
            <v>293</v>
          </cell>
          <cell r="P59">
            <v>720</v>
          </cell>
          <cell r="Q59">
            <v>1</v>
          </cell>
          <cell r="R59" t="str">
            <v>-</v>
          </cell>
          <cell r="S59">
            <v>907</v>
          </cell>
          <cell r="T59">
            <v>21</v>
          </cell>
          <cell r="U59">
            <v>874</v>
          </cell>
          <cell r="V59">
            <v>4</v>
          </cell>
          <cell r="W59">
            <v>8</v>
          </cell>
          <cell r="X59">
            <v>590</v>
          </cell>
          <cell r="Y59">
            <v>1</v>
          </cell>
          <cell r="Z59" t="str">
            <v>-</v>
          </cell>
          <cell r="AA59">
            <v>589</v>
          </cell>
          <cell r="AC59">
            <v>0</v>
          </cell>
          <cell r="AD59">
            <v>9456</v>
          </cell>
          <cell r="AE59" t="str">
            <v/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8358</v>
          </cell>
          <cell r="E60">
            <v>7672</v>
          </cell>
          <cell r="F60">
            <v>6162</v>
          </cell>
          <cell r="G60">
            <v>1358</v>
          </cell>
          <cell r="H60">
            <v>4341</v>
          </cell>
          <cell r="I60">
            <v>160</v>
          </cell>
          <cell r="J60">
            <v>88</v>
          </cell>
          <cell r="K60">
            <v>181</v>
          </cell>
          <cell r="L60">
            <v>34</v>
          </cell>
          <cell r="M60">
            <v>288</v>
          </cell>
          <cell r="N60">
            <v>818</v>
          </cell>
          <cell r="O60">
            <v>102</v>
          </cell>
          <cell r="P60">
            <v>716</v>
          </cell>
          <cell r="Q60" t="str">
            <v>-</v>
          </cell>
          <cell r="R60" t="str">
            <v>-</v>
          </cell>
          <cell r="S60">
            <v>404</v>
          </cell>
          <cell r="T60">
            <v>4</v>
          </cell>
          <cell r="U60">
            <v>400</v>
          </cell>
          <cell r="V60" t="str">
            <v>-</v>
          </cell>
          <cell r="W60" t="str">
            <v>-</v>
          </cell>
          <cell r="X60">
            <v>686</v>
          </cell>
          <cell r="Y60" t="str">
            <v>-</v>
          </cell>
          <cell r="Z60" t="str">
            <v>-</v>
          </cell>
          <cell r="AA60">
            <v>686</v>
          </cell>
          <cell r="AC60">
            <v>0</v>
          </cell>
          <cell r="AD60">
            <v>7672</v>
          </cell>
          <cell r="AE60" t="str">
            <v/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11527</v>
          </cell>
          <cell r="E61">
            <v>10701</v>
          </cell>
          <cell r="F61">
            <v>8697</v>
          </cell>
          <cell r="G61">
            <v>1669</v>
          </cell>
          <cell r="H61">
            <v>6342</v>
          </cell>
          <cell r="I61">
            <v>199</v>
          </cell>
          <cell r="J61">
            <v>92</v>
          </cell>
          <cell r="K61">
            <v>304</v>
          </cell>
          <cell r="L61">
            <v>91</v>
          </cell>
          <cell r="M61">
            <v>430</v>
          </cell>
          <cell r="N61">
            <v>965</v>
          </cell>
          <cell r="O61">
            <v>124</v>
          </cell>
          <cell r="P61">
            <v>838</v>
          </cell>
          <cell r="Q61">
            <v>3</v>
          </cell>
          <cell r="R61" t="str">
            <v>-</v>
          </cell>
          <cell r="S61">
            <v>609</v>
          </cell>
          <cell r="T61">
            <v>13</v>
          </cell>
          <cell r="U61">
            <v>566</v>
          </cell>
          <cell r="V61">
            <v>2</v>
          </cell>
          <cell r="W61">
            <v>28</v>
          </cell>
          <cell r="X61">
            <v>826</v>
          </cell>
          <cell r="Y61" t="str">
            <v>-</v>
          </cell>
          <cell r="Z61" t="str">
            <v>-</v>
          </cell>
          <cell r="AA61">
            <v>826</v>
          </cell>
          <cell r="AC61">
            <v>0</v>
          </cell>
          <cell r="AD61">
            <v>10701</v>
          </cell>
          <cell r="AE61" t="str">
            <v/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5528</v>
          </cell>
          <cell r="E62">
            <v>5239</v>
          </cell>
          <cell r="F62">
            <v>3836</v>
          </cell>
          <cell r="G62">
            <v>721</v>
          </cell>
          <cell r="H62">
            <v>2884</v>
          </cell>
          <cell r="I62">
            <v>60</v>
          </cell>
          <cell r="J62">
            <v>21</v>
          </cell>
          <cell r="K62">
            <v>63</v>
          </cell>
          <cell r="L62">
            <v>87</v>
          </cell>
          <cell r="M62">
            <v>401</v>
          </cell>
          <cell r="N62">
            <v>567</v>
          </cell>
          <cell r="O62">
            <v>178</v>
          </cell>
          <cell r="P62">
            <v>381</v>
          </cell>
          <cell r="Q62">
            <v>8</v>
          </cell>
          <cell r="R62" t="str">
            <v>-</v>
          </cell>
          <cell r="S62">
            <v>435</v>
          </cell>
          <cell r="T62">
            <v>8</v>
          </cell>
          <cell r="U62">
            <v>390</v>
          </cell>
          <cell r="V62">
            <v>1</v>
          </cell>
          <cell r="W62">
            <v>36</v>
          </cell>
          <cell r="X62">
            <v>289</v>
          </cell>
          <cell r="Y62">
            <v>1</v>
          </cell>
          <cell r="Z62" t="str">
            <v>-</v>
          </cell>
          <cell r="AA62">
            <v>288</v>
          </cell>
          <cell r="AC62">
            <v>0</v>
          </cell>
          <cell r="AD62">
            <v>5239</v>
          </cell>
          <cell r="AE62" t="str">
            <v/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D63">
            <v>0</v>
          </cell>
          <cell r="AE63" t="str">
            <v/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C64">
            <v>0</v>
          </cell>
          <cell r="AD64">
            <v>0</v>
          </cell>
          <cell r="AE64" t="str">
            <v/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C65">
            <v>0</v>
          </cell>
          <cell r="AD65">
            <v>0</v>
          </cell>
          <cell r="AE65" t="str">
            <v/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C66">
            <v>0</v>
          </cell>
          <cell r="AD66">
            <v>0</v>
          </cell>
          <cell r="AE66" t="str">
            <v/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C67">
            <v>0</v>
          </cell>
          <cell r="AD67">
            <v>0</v>
          </cell>
          <cell r="AE67" t="str">
            <v/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C68">
            <v>0</v>
          </cell>
          <cell r="AD68">
            <v>0</v>
          </cell>
          <cell r="AE68" t="str">
            <v/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C69">
            <v>0</v>
          </cell>
          <cell r="AD69">
            <v>0</v>
          </cell>
          <cell r="AE69" t="str">
            <v/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C70">
            <v>0</v>
          </cell>
          <cell r="AD70">
            <v>0</v>
          </cell>
          <cell r="AE70" t="str">
            <v/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C71">
            <v>0</v>
          </cell>
          <cell r="AD71">
            <v>0</v>
          </cell>
          <cell r="AE71" t="str">
            <v/>
          </cell>
        </row>
      </sheetData>
      <sheetData sheetId="45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2390958</v>
          </cell>
          <cell r="E9" t="str">
            <v>-</v>
          </cell>
          <cell r="F9" t="str">
            <v>-</v>
          </cell>
          <cell r="G9">
            <v>1390564</v>
          </cell>
          <cell r="H9">
            <v>1000394</v>
          </cell>
          <cell r="I9">
            <v>65668</v>
          </cell>
          <cell r="J9">
            <v>1484115</v>
          </cell>
          <cell r="K9">
            <v>0</v>
          </cell>
          <cell r="L9">
            <v>0</v>
          </cell>
          <cell r="M9">
            <v>630031</v>
          </cell>
          <cell r="N9">
            <v>854084</v>
          </cell>
          <cell r="O9">
            <v>842</v>
          </cell>
          <cell r="P9">
            <v>222958</v>
          </cell>
          <cell r="Q9">
            <v>0</v>
          </cell>
          <cell r="R9">
            <v>0</v>
          </cell>
          <cell r="S9">
            <v>76648</v>
          </cell>
          <cell r="T9">
            <v>146310</v>
          </cell>
          <cell r="U9">
            <v>0</v>
          </cell>
          <cell r="V9">
            <v>0</v>
          </cell>
          <cell r="W9">
            <v>0</v>
          </cell>
          <cell r="X9">
            <v>355403</v>
          </cell>
          <cell r="Y9">
            <v>683885</v>
          </cell>
          <cell r="AA9">
            <v>66510</v>
          </cell>
          <cell r="AB9">
            <v>1707073</v>
          </cell>
          <cell r="AC9">
            <v>0</v>
          </cell>
          <cell r="AD9">
            <v>0</v>
          </cell>
          <cell r="AE9">
            <v>706679</v>
          </cell>
          <cell r="AF9">
            <v>1000394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76528</v>
          </cell>
          <cell r="E10" t="str">
            <v>-</v>
          </cell>
          <cell r="F10" t="str">
            <v>-</v>
          </cell>
          <cell r="G10">
            <v>48881</v>
          </cell>
          <cell r="H10">
            <v>27647</v>
          </cell>
          <cell r="I10">
            <v>5677</v>
          </cell>
          <cell r="J10">
            <v>42453</v>
          </cell>
          <cell r="K10">
            <v>0</v>
          </cell>
          <cell r="L10">
            <v>0</v>
          </cell>
          <cell r="M10">
            <v>19007</v>
          </cell>
          <cell r="N10">
            <v>23446</v>
          </cell>
          <cell r="O10">
            <v>36</v>
          </cell>
          <cell r="P10">
            <v>6344</v>
          </cell>
          <cell r="Q10">
            <v>0</v>
          </cell>
          <cell r="R10">
            <v>0</v>
          </cell>
          <cell r="S10">
            <v>2143</v>
          </cell>
          <cell r="T10">
            <v>4201</v>
          </cell>
          <cell r="U10">
            <v>0</v>
          </cell>
          <cell r="V10">
            <v>0</v>
          </cell>
          <cell r="W10">
            <v>0</v>
          </cell>
          <cell r="X10">
            <v>15620</v>
          </cell>
          <cell r="Y10">
            <v>27731</v>
          </cell>
          <cell r="AA10">
            <v>5713</v>
          </cell>
          <cell r="AB10">
            <v>48797</v>
          </cell>
          <cell r="AC10">
            <v>0</v>
          </cell>
          <cell r="AD10">
            <v>0</v>
          </cell>
          <cell r="AE10">
            <v>21150</v>
          </cell>
          <cell r="AF10">
            <v>27647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333315</v>
          </cell>
          <cell r="E11" t="str">
            <v>-</v>
          </cell>
          <cell r="F11" t="str">
            <v>-</v>
          </cell>
          <cell r="G11">
            <v>193717</v>
          </cell>
          <cell r="H11">
            <v>139598</v>
          </cell>
          <cell r="I11">
            <v>7242</v>
          </cell>
          <cell r="J11">
            <v>198737</v>
          </cell>
          <cell r="K11">
            <v>0</v>
          </cell>
          <cell r="L11">
            <v>0</v>
          </cell>
          <cell r="M11">
            <v>82578</v>
          </cell>
          <cell r="N11">
            <v>116159</v>
          </cell>
          <cell r="O11">
            <v>108</v>
          </cell>
          <cell r="P11">
            <v>34947</v>
          </cell>
          <cell r="Q11">
            <v>0</v>
          </cell>
          <cell r="R11">
            <v>0</v>
          </cell>
          <cell r="S11">
            <v>11508</v>
          </cell>
          <cell r="T11">
            <v>23439</v>
          </cell>
          <cell r="U11">
            <v>0</v>
          </cell>
          <cell r="V11">
            <v>0</v>
          </cell>
          <cell r="W11">
            <v>0</v>
          </cell>
          <cell r="X11">
            <v>53220</v>
          </cell>
          <cell r="Y11">
            <v>99631</v>
          </cell>
          <cell r="AA11">
            <v>7350</v>
          </cell>
          <cell r="AB11">
            <v>233684</v>
          </cell>
          <cell r="AC11">
            <v>0</v>
          </cell>
          <cell r="AD11">
            <v>0</v>
          </cell>
          <cell r="AE11">
            <v>94086</v>
          </cell>
          <cell r="AF11">
            <v>139598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194832</v>
          </cell>
          <cell r="E12" t="str">
            <v>-</v>
          </cell>
          <cell r="F12" t="str">
            <v>-</v>
          </cell>
          <cell r="G12">
            <v>120753</v>
          </cell>
          <cell r="H12">
            <v>74079</v>
          </cell>
          <cell r="I12">
            <v>5840</v>
          </cell>
          <cell r="J12">
            <v>118524</v>
          </cell>
          <cell r="K12">
            <v>0</v>
          </cell>
          <cell r="L12">
            <v>0</v>
          </cell>
          <cell r="M12">
            <v>50651</v>
          </cell>
          <cell r="N12">
            <v>67873</v>
          </cell>
          <cell r="O12">
            <v>48</v>
          </cell>
          <cell r="P12">
            <v>8679</v>
          </cell>
          <cell r="Q12">
            <v>0</v>
          </cell>
          <cell r="R12">
            <v>0</v>
          </cell>
          <cell r="S12">
            <v>2473</v>
          </cell>
          <cell r="T12">
            <v>6206</v>
          </cell>
          <cell r="U12">
            <v>0</v>
          </cell>
          <cell r="V12">
            <v>0</v>
          </cell>
          <cell r="W12">
            <v>0</v>
          </cell>
          <cell r="X12">
            <v>36669</v>
          </cell>
          <cell r="Y12">
            <v>67629</v>
          </cell>
          <cell r="AA12">
            <v>5888</v>
          </cell>
          <cell r="AB12">
            <v>127203</v>
          </cell>
          <cell r="AC12">
            <v>0</v>
          </cell>
          <cell r="AD12">
            <v>0</v>
          </cell>
          <cell r="AE12">
            <v>53124</v>
          </cell>
          <cell r="AF12">
            <v>74079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148609</v>
          </cell>
          <cell r="E13" t="str">
            <v>-</v>
          </cell>
          <cell r="F13" t="str">
            <v>-</v>
          </cell>
          <cell r="G13">
            <v>92261</v>
          </cell>
          <cell r="H13">
            <v>56348</v>
          </cell>
          <cell r="I13">
            <v>3151</v>
          </cell>
          <cell r="J13">
            <v>83706</v>
          </cell>
          <cell r="K13">
            <v>0</v>
          </cell>
          <cell r="L13">
            <v>0</v>
          </cell>
          <cell r="M13">
            <v>34822</v>
          </cell>
          <cell r="N13">
            <v>48884</v>
          </cell>
          <cell r="O13">
            <v>56</v>
          </cell>
          <cell r="P13">
            <v>10490</v>
          </cell>
          <cell r="Q13">
            <v>0</v>
          </cell>
          <cell r="R13">
            <v>0</v>
          </cell>
          <cell r="S13">
            <v>3026</v>
          </cell>
          <cell r="T13">
            <v>7464</v>
          </cell>
          <cell r="U13">
            <v>0</v>
          </cell>
          <cell r="V13">
            <v>0</v>
          </cell>
          <cell r="W13">
            <v>0</v>
          </cell>
          <cell r="X13">
            <v>31297</v>
          </cell>
          <cell r="Y13">
            <v>54413</v>
          </cell>
          <cell r="AA13">
            <v>3207</v>
          </cell>
          <cell r="AB13">
            <v>94196</v>
          </cell>
          <cell r="AC13">
            <v>0</v>
          </cell>
          <cell r="AD13">
            <v>0</v>
          </cell>
          <cell r="AE13">
            <v>37848</v>
          </cell>
          <cell r="AF13">
            <v>56348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429448</v>
          </cell>
          <cell r="E14" t="str">
            <v>-</v>
          </cell>
          <cell r="F14" t="str">
            <v>-</v>
          </cell>
          <cell r="G14">
            <v>249983</v>
          </cell>
          <cell r="H14">
            <v>179465</v>
          </cell>
          <cell r="I14">
            <v>13944</v>
          </cell>
          <cell r="J14">
            <v>269981</v>
          </cell>
          <cell r="K14">
            <v>0</v>
          </cell>
          <cell r="L14">
            <v>0</v>
          </cell>
          <cell r="M14">
            <v>114392</v>
          </cell>
          <cell r="N14">
            <v>155589</v>
          </cell>
          <cell r="O14">
            <v>167</v>
          </cell>
          <cell r="P14">
            <v>36764</v>
          </cell>
          <cell r="Q14">
            <v>0</v>
          </cell>
          <cell r="R14">
            <v>0</v>
          </cell>
          <cell r="S14">
            <v>12888</v>
          </cell>
          <cell r="T14">
            <v>23876</v>
          </cell>
          <cell r="U14">
            <v>0</v>
          </cell>
          <cell r="V14">
            <v>0</v>
          </cell>
          <cell r="W14">
            <v>0</v>
          </cell>
          <cell r="X14">
            <v>60884</v>
          </cell>
          <cell r="Y14">
            <v>122703</v>
          </cell>
          <cell r="AA14">
            <v>14111</v>
          </cell>
          <cell r="AB14">
            <v>306745</v>
          </cell>
          <cell r="AC14">
            <v>0</v>
          </cell>
          <cell r="AD14">
            <v>0</v>
          </cell>
          <cell r="AE14">
            <v>127280</v>
          </cell>
          <cell r="AF14">
            <v>179465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435949</v>
          </cell>
          <cell r="E15" t="str">
            <v>-</v>
          </cell>
          <cell r="F15" t="str">
            <v>-</v>
          </cell>
          <cell r="G15">
            <v>238693</v>
          </cell>
          <cell r="H15">
            <v>197256</v>
          </cell>
          <cell r="I15">
            <v>9632</v>
          </cell>
          <cell r="J15">
            <v>263935</v>
          </cell>
          <cell r="K15">
            <v>0</v>
          </cell>
          <cell r="L15">
            <v>0</v>
          </cell>
          <cell r="M15">
            <v>107425</v>
          </cell>
          <cell r="N15">
            <v>156510</v>
          </cell>
          <cell r="O15">
            <v>144</v>
          </cell>
          <cell r="P15">
            <v>63341</v>
          </cell>
          <cell r="Q15">
            <v>0</v>
          </cell>
          <cell r="R15">
            <v>0</v>
          </cell>
          <cell r="S15">
            <v>22595</v>
          </cell>
          <cell r="T15">
            <v>40746</v>
          </cell>
          <cell r="U15">
            <v>0</v>
          </cell>
          <cell r="V15">
            <v>0</v>
          </cell>
          <cell r="W15">
            <v>0</v>
          </cell>
          <cell r="X15">
            <v>55247</v>
          </cell>
          <cell r="Y15">
            <v>108673</v>
          </cell>
          <cell r="AA15">
            <v>9776</v>
          </cell>
          <cell r="AB15">
            <v>327276</v>
          </cell>
          <cell r="AC15">
            <v>0</v>
          </cell>
          <cell r="AD15">
            <v>0</v>
          </cell>
          <cell r="AE15">
            <v>130020</v>
          </cell>
          <cell r="AF15">
            <v>197256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583189</v>
          </cell>
          <cell r="E16" t="str">
            <v>-</v>
          </cell>
          <cell r="F16" t="str">
            <v>-</v>
          </cell>
          <cell r="G16">
            <v>335524</v>
          </cell>
          <cell r="H16">
            <v>247665</v>
          </cell>
          <cell r="I16">
            <v>14251</v>
          </cell>
          <cell r="J16">
            <v>380179</v>
          </cell>
          <cell r="K16">
            <v>0</v>
          </cell>
          <cell r="L16">
            <v>0</v>
          </cell>
          <cell r="M16">
            <v>165112</v>
          </cell>
          <cell r="N16">
            <v>215067</v>
          </cell>
          <cell r="O16">
            <v>193</v>
          </cell>
          <cell r="P16">
            <v>50760</v>
          </cell>
          <cell r="Q16">
            <v>0</v>
          </cell>
          <cell r="R16">
            <v>0</v>
          </cell>
          <cell r="S16">
            <v>18162</v>
          </cell>
          <cell r="T16">
            <v>32598</v>
          </cell>
          <cell r="U16">
            <v>0</v>
          </cell>
          <cell r="V16">
            <v>0</v>
          </cell>
          <cell r="W16">
            <v>0</v>
          </cell>
          <cell r="X16">
            <v>77109</v>
          </cell>
          <cell r="Y16">
            <v>152250</v>
          </cell>
          <cell r="AA16">
            <v>14444</v>
          </cell>
          <cell r="AB16">
            <v>430939</v>
          </cell>
          <cell r="AC16">
            <v>0</v>
          </cell>
          <cell r="AD16">
            <v>0</v>
          </cell>
          <cell r="AE16">
            <v>183274</v>
          </cell>
          <cell r="AF16">
            <v>247665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189088</v>
          </cell>
          <cell r="E17" t="str">
            <v>-</v>
          </cell>
          <cell r="F17" t="str">
            <v>-</v>
          </cell>
          <cell r="G17">
            <v>110752</v>
          </cell>
          <cell r="H17">
            <v>78336</v>
          </cell>
          <cell r="I17">
            <v>5931</v>
          </cell>
          <cell r="J17">
            <v>126600</v>
          </cell>
          <cell r="K17">
            <v>0</v>
          </cell>
          <cell r="L17">
            <v>0</v>
          </cell>
          <cell r="M17">
            <v>56044</v>
          </cell>
          <cell r="N17">
            <v>70556</v>
          </cell>
          <cell r="O17">
            <v>90</v>
          </cell>
          <cell r="P17">
            <v>11633</v>
          </cell>
          <cell r="Q17">
            <v>0</v>
          </cell>
          <cell r="R17">
            <v>0</v>
          </cell>
          <cell r="S17">
            <v>3853</v>
          </cell>
          <cell r="T17">
            <v>7780</v>
          </cell>
          <cell r="U17">
            <v>0</v>
          </cell>
          <cell r="V17">
            <v>0</v>
          </cell>
          <cell r="W17">
            <v>0</v>
          </cell>
          <cell r="X17">
            <v>25357</v>
          </cell>
          <cell r="Y17">
            <v>50855</v>
          </cell>
          <cell r="AA17">
            <v>6021</v>
          </cell>
          <cell r="AB17">
            <v>138233</v>
          </cell>
          <cell r="AC17">
            <v>0</v>
          </cell>
          <cell r="AD17">
            <v>0</v>
          </cell>
          <cell r="AE17">
            <v>59897</v>
          </cell>
          <cell r="AF17">
            <v>78336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2392784</v>
          </cell>
          <cell r="E18" t="str">
            <v>-</v>
          </cell>
          <cell r="F18" t="str">
            <v>-</v>
          </cell>
          <cell r="G18">
            <v>1400592</v>
          </cell>
          <cell r="H18">
            <v>992192</v>
          </cell>
          <cell r="I18">
            <v>70692</v>
          </cell>
          <cell r="J18">
            <v>1502993</v>
          </cell>
          <cell r="K18">
            <v>0</v>
          </cell>
          <cell r="L18">
            <v>0</v>
          </cell>
          <cell r="M18">
            <v>654242</v>
          </cell>
          <cell r="N18">
            <v>848751</v>
          </cell>
          <cell r="O18">
            <v>854</v>
          </cell>
          <cell r="P18">
            <v>220499</v>
          </cell>
          <cell r="Q18">
            <v>0</v>
          </cell>
          <cell r="R18">
            <v>0</v>
          </cell>
          <cell r="S18">
            <v>77058</v>
          </cell>
          <cell r="T18">
            <v>143441</v>
          </cell>
          <cell r="U18">
            <v>0</v>
          </cell>
          <cell r="V18">
            <v>0</v>
          </cell>
          <cell r="W18">
            <v>0</v>
          </cell>
          <cell r="X18">
            <v>353413</v>
          </cell>
          <cell r="Y18">
            <v>669292</v>
          </cell>
          <cell r="AA18">
            <v>71546</v>
          </cell>
          <cell r="AB18">
            <v>1723492</v>
          </cell>
          <cell r="AC18">
            <v>0</v>
          </cell>
          <cell r="AD18">
            <v>0</v>
          </cell>
          <cell r="AE18">
            <v>731300</v>
          </cell>
          <cell r="AF18">
            <v>992192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75232</v>
          </cell>
          <cell r="E19" t="str">
            <v>-</v>
          </cell>
          <cell r="F19" t="str">
            <v>-</v>
          </cell>
          <cell r="G19">
            <v>48056</v>
          </cell>
          <cell r="H19">
            <v>27176</v>
          </cell>
          <cell r="I19">
            <v>6126</v>
          </cell>
          <cell r="J19">
            <v>42428</v>
          </cell>
          <cell r="K19">
            <v>0</v>
          </cell>
          <cell r="L19">
            <v>0</v>
          </cell>
          <cell r="M19">
            <v>19356</v>
          </cell>
          <cell r="N19">
            <v>23072</v>
          </cell>
          <cell r="O19">
            <v>34</v>
          </cell>
          <cell r="P19">
            <v>6284</v>
          </cell>
          <cell r="Q19">
            <v>0</v>
          </cell>
          <cell r="R19">
            <v>0</v>
          </cell>
          <cell r="S19">
            <v>2180</v>
          </cell>
          <cell r="T19">
            <v>4104</v>
          </cell>
          <cell r="U19">
            <v>0</v>
          </cell>
          <cell r="V19">
            <v>0</v>
          </cell>
          <cell r="W19">
            <v>0</v>
          </cell>
          <cell r="X19">
            <v>15017</v>
          </cell>
          <cell r="Y19">
            <v>26520</v>
          </cell>
          <cell r="AA19">
            <v>6160</v>
          </cell>
          <cell r="AB19">
            <v>48712</v>
          </cell>
          <cell r="AC19">
            <v>0</v>
          </cell>
          <cell r="AD19">
            <v>0</v>
          </cell>
          <cell r="AE19">
            <v>21536</v>
          </cell>
          <cell r="AF19">
            <v>27176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335425</v>
          </cell>
          <cell r="E20" t="str">
            <v>-</v>
          </cell>
          <cell r="F20" t="str">
            <v>-</v>
          </cell>
          <cell r="G20">
            <v>196299</v>
          </cell>
          <cell r="H20">
            <v>139126</v>
          </cell>
          <cell r="I20">
            <v>8083</v>
          </cell>
          <cell r="J20">
            <v>202438</v>
          </cell>
          <cell r="K20">
            <v>0</v>
          </cell>
          <cell r="L20">
            <v>0</v>
          </cell>
          <cell r="M20">
            <v>86461</v>
          </cell>
          <cell r="N20">
            <v>115977</v>
          </cell>
          <cell r="O20">
            <v>111</v>
          </cell>
          <cell r="P20">
            <v>34921</v>
          </cell>
          <cell r="Q20">
            <v>0</v>
          </cell>
          <cell r="R20">
            <v>0</v>
          </cell>
          <cell r="S20">
            <v>11772</v>
          </cell>
          <cell r="T20">
            <v>23149</v>
          </cell>
          <cell r="U20">
            <v>0</v>
          </cell>
          <cell r="V20">
            <v>0</v>
          </cell>
          <cell r="W20">
            <v>0</v>
          </cell>
          <cell r="X20">
            <v>53190</v>
          </cell>
          <cell r="Y20">
            <v>98066</v>
          </cell>
          <cell r="AA20">
            <v>8194</v>
          </cell>
          <cell r="AB20">
            <v>237359</v>
          </cell>
          <cell r="AC20">
            <v>0</v>
          </cell>
          <cell r="AD20">
            <v>0</v>
          </cell>
          <cell r="AE20">
            <v>98233</v>
          </cell>
          <cell r="AF20">
            <v>139126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188948</v>
          </cell>
          <cell r="E21" t="str">
            <v>-</v>
          </cell>
          <cell r="F21" t="str">
            <v>-</v>
          </cell>
          <cell r="G21">
            <v>117313</v>
          </cell>
          <cell r="H21">
            <v>71635</v>
          </cell>
          <cell r="I21">
            <v>6078</v>
          </cell>
          <cell r="J21">
            <v>116357</v>
          </cell>
          <cell r="K21">
            <v>0</v>
          </cell>
          <cell r="L21">
            <v>0</v>
          </cell>
          <cell r="M21">
            <v>50748</v>
          </cell>
          <cell r="N21">
            <v>65609</v>
          </cell>
          <cell r="O21">
            <v>49</v>
          </cell>
          <cell r="P21">
            <v>8422</v>
          </cell>
          <cell r="Q21">
            <v>0</v>
          </cell>
          <cell r="R21">
            <v>0</v>
          </cell>
          <cell r="S21">
            <v>2396</v>
          </cell>
          <cell r="T21">
            <v>6026</v>
          </cell>
          <cell r="U21">
            <v>0</v>
          </cell>
          <cell r="V21">
            <v>0</v>
          </cell>
          <cell r="W21">
            <v>0</v>
          </cell>
          <cell r="X21">
            <v>35582</v>
          </cell>
          <cell r="Y21">
            <v>64169</v>
          </cell>
          <cell r="AA21">
            <v>6127</v>
          </cell>
          <cell r="AB21">
            <v>124779</v>
          </cell>
          <cell r="AC21">
            <v>0</v>
          </cell>
          <cell r="AD21">
            <v>0</v>
          </cell>
          <cell r="AE21">
            <v>53144</v>
          </cell>
          <cell r="AF21">
            <v>71635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144625</v>
          </cell>
          <cell r="E22" t="str">
            <v>-</v>
          </cell>
          <cell r="F22" t="str">
            <v>-</v>
          </cell>
          <cell r="G22">
            <v>90315</v>
          </cell>
          <cell r="H22">
            <v>54310</v>
          </cell>
          <cell r="I22">
            <v>3462</v>
          </cell>
          <cell r="J22">
            <v>82387</v>
          </cell>
          <cell r="K22">
            <v>0</v>
          </cell>
          <cell r="L22">
            <v>0</v>
          </cell>
          <cell r="M22">
            <v>35146</v>
          </cell>
          <cell r="N22">
            <v>47241</v>
          </cell>
          <cell r="O22">
            <v>58</v>
          </cell>
          <cell r="P22">
            <v>9941</v>
          </cell>
          <cell r="Q22">
            <v>0</v>
          </cell>
          <cell r="R22">
            <v>0</v>
          </cell>
          <cell r="S22">
            <v>2872</v>
          </cell>
          <cell r="T22">
            <v>7069</v>
          </cell>
          <cell r="U22">
            <v>0</v>
          </cell>
          <cell r="V22">
            <v>0</v>
          </cell>
          <cell r="W22">
            <v>0</v>
          </cell>
          <cell r="X22">
            <v>30624</v>
          </cell>
          <cell r="Y22">
            <v>52297</v>
          </cell>
          <cell r="AA22">
            <v>3520</v>
          </cell>
          <cell r="AB22">
            <v>92328</v>
          </cell>
          <cell r="AC22">
            <v>0</v>
          </cell>
          <cell r="AD22">
            <v>0</v>
          </cell>
          <cell r="AE22">
            <v>38018</v>
          </cell>
          <cell r="AF22">
            <v>54310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427677</v>
          </cell>
          <cell r="E23" t="str">
            <v>-</v>
          </cell>
          <cell r="F23" t="str">
            <v>-</v>
          </cell>
          <cell r="G23">
            <v>250618</v>
          </cell>
          <cell r="H23">
            <v>177059</v>
          </cell>
          <cell r="I23">
            <v>14869</v>
          </cell>
          <cell r="J23">
            <v>272468</v>
          </cell>
          <cell r="K23">
            <v>0</v>
          </cell>
          <cell r="L23">
            <v>0</v>
          </cell>
          <cell r="M23">
            <v>118519</v>
          </cell>
          <cell r="N23">
            <v>153949</v>
          </cell>
          <cell r="O23">
            <v>163</v>
          </cell>
          <cell r="P23">
            <v>35751</v>
          </cell>
          <cell r="Q23">
            <v>0</v>
          </cell>
          <cell r="R23">
            <v>0</v>
          </cell>
          <cell r="S23">
            <v>12641</v>
          </cell>
          <cell r="T23">
            <v>23110</v>
          </cell>
          <cell r="U23">
            <v>0</v>
          </cell>
          <cell r="V23">
            <v>0</v>
          </cell>
          <cell r="W23">
            <v>0</v>
          </cell>
          <cell r="X23">
            <v>60457</v>
          </cell>
          <cell r="Y23">
            <v>119458</v>
          </cell>
          <cell r="AA23">
            <v>15032</v>
          </cell>
          <cell r="AB23">
            <v>308219</v>
          </cell>
          <cell r="AC23">
            <v>0</v>
          </cell>
          <cell r="AD23">
            <v>0</v>
          </cell>
          <cell r="AE23">
            <v>131160</v>
          </cell>
          <cell r="AF23">
            <v>177059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432030</v>
          </cell>
          <cell r="E24" t="str">
            <v>-</v>
          </cell>
          <cell r="F24" t="str">
            <v>-</v>
          </cell>
          <cell r="G24">
            <v>238482</v>
          </cell>
          <cell r="H24">
            <v>193548</v>
          </cell>
          <cell r="I24">
            <v>10647</v>
          </cell>
          <cell r="J24">
            <v>264474</v>
          </cell>
          <cell r="K24">
            <v>0</v>
          </cell>
          <cell r="L24">
            <v>0</v>
          </cell>
          <cell r="M24">
            <v>110573</v>
          </cell>
          <cell r="N24">
            <v>153901</v>
          </cell>
          <cell r="O24">
            <v>145</v>
          </cell>
          <cell r="P24">
            <v>62184</v>
          </cell>
          <cell r="Q24">
            <v>0</v>
          </cell>
          <cell r="R24">
            <v>0</v>
          </cell>
          <cell r="S24">
            <v>22537</v>
          </cell>
          <cell r="T24">
            <v>39647</v>
          </cell>
          <cell r="U24">
            <v>0</v>
          </cell>
          <cell r="V24">
            <v>0</v>
          </cell>
          <cell r="W24">
            <v>0</v>
          </cell>
          <cell r="X24">
            <v>54445</v>
          </cell>
          <cell r="Y24">
            <v>105372</v>
          </cell>
          <cell r="AA24">
            <v>10792</v>
          </cell>
          <cell r="AB24">
            <v>326658</v>
          </cell>
          <cell r="AC24">
            <v>0</v>
          </cell>
          <cell r="AD24">
            <v>0</v>
          </cell>
          <cell r="AE24">
            <v>133110</v>
          </cell>
          <cell r="AF24">
            <v>193548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574055</v>
          </cell>
          <cell r="E25" t="str">
            <v>-</v>
          </cell>
          <cell r="F25" t="str">
            <v>-</v>
          </cell>
          <cell r="G25">
            <v>333119</v>
          </cell>
          <cell r="H25">
            <v>240936</v>
          </cell>
          <cell r="I25">
            <v>14993</v>
          </cell>
          <cell r="J25">
            <v>376924</v>
          </cell>
          <cell r="K25">
            <v>0</v>
          </cell>
          <cell r="L25">
            <v>0</v>
          </cell>
          <cell r="M25">
            <v>167500</v>
          </cell>
          <cell r="N25">
            <v>209424</v>
          </cell>
          <cell r="O25">
            <v>196</v>
          </cell>
          <cell r="P25">
            <v>49495</v>
          </cell>
          <cell r="Q25">
            <v>0</v>
          </cell>
          <cell r="R25">
            <v>0</v>
          </cell>
          <cell r="S25">
            <v>17983</v>
          </cell>
          <cell r="T25">
            <v>31512</v>
          </cell>
          <cell r="U25">
            <v>0</v>
          </cell>
          <cell r="V25">
            <v>0</v>
          </cell>
          <cell r="W25">
            <v>0</v>
          </cell>
          <cell r="X25">
            <v>76004</v>
          </cell>
          <cell r="Y25">
            <v>147636</v>
          </cell>
          <cell r="AA25">
            <v>15189</v>
          </cell>
          <cell r="AB25">
            <v>426419</v>
          </cell>
          <cell r="AC25">
            <v>0</v>
          </cell>
          <cell r="AD25">
            <v>0</v>
          </cell>
          <cell r="AE25">
            <v>185483</v>
          </cell>
          <cell r="AF25">
            <v>240936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214792</v>
          </cell>
          <cell r="E26" t="str">
            <v>-</v>
          </cell>
          <cell r="F26" t="str">
            <v>-</v>
          </cell>
          <cell r="G26">
            <v>126390</v>
          </cell>
          <cell r="H26">
            <v>88402</v>
          </cell>
          <cell r="I26">
            <v>6434</v>
          </cell>
          <cell r="J26">
            <v>145517</v>
          </cell>
          <cell r="K26">
            <v>0</v>
          </cell>
          <cell r="L26">
            <v>0</v>
          </cell>
          <cell r="M26">
            <v>65939</v>
          </cell>
          <cell r="N26">
            <v>79578</v>
          </cell>
          <cell r="O26">
            <v>98</v>
          </cell>
          <cell r="P26">
            <v>13501</v>
          </cell>
          <cell r="Q26">
            <v>0</v>
          </cell>
          <cell r="R26">
            <v>0</v>
          </cell>
          <cell r="S26">
            <v>4677</v>
          </cell>
          <cell r="T26">
            <v>8824</v>
          </cell>
          <cell r="U26">
            <v>0</v>
          </cell>
          <cell r="V26">
            <v>0</v>
          </cell>
          <cell r="W26">
            <v>0</v>
          </cell>
          <cell r="X26">
            <v>28094</v>
          </cell>
          <cell r="Y26">
            <v>55774</v>
          </cell>
          <cell r="AA26">
            <v>6532</v>
          </cell>
          <cell r="AB26">
            <v>159018</v>
          </cell>
          <cell r="AC26">
            <v>0</v>
          </cell>
          <cell r="AD26">
            <v>0</v>
          </cell>
          <cell r="AE26">
            <v>70616</v>
          </cell>
          <cell r="AF26">
            <v>88402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2388454</v>
          </cell>
          <cell r="E27" t="str">
            <v>-</v>
          </cell>
          <cell r="F27" t="str">
            <v>-</v>
          </cell>
          <cell r="G27">
            <v>1408165</v>
          </cell>
          <cell r="H27">
            <v>980289</v>
          </cell>
          <cell r="I27">
            <v>74222</v>
          </cell>
          <cell r="J27">
            <v>1514086</v>
          </cell>
          <cell r="K27">
            <v>0</v>
          </cell>
          <cell r="L27">
            <v>0</v>
          </cell>
          <cell r="M27">
            <v>673678</v>
          </cell>
          <cell r="N27">
            <v>840408</v>
          </cell>
          <cell r="O27">
            <v>863</v>
          </cell>
          <cell r="P27">
            <v>217292</v>
          </cell>
          <cell r="Q27">
            <v>0</v>
          </cell>
          <cell r="R27">
            <v>0</v>
          </cell>
          <cell r="S27">
            <v>77411</v>
          </cell>
          <cell r="T27">
            <v>139881</v>
          </cell>
          <cell r="U27">
            <v>0</v>
          </cell>
          <cell r="V27">
            <v>0</v>
          </cell>
          <cell r="W27">
            <v>0</v>
          </cell>
          <cell r="X27">
            <v>353795</v>
          </cell>
          <cell r="Y27">
            <v>657076</v>
          </cell>
          <cell r="AA27">
            <v>75085</v>
          </cell>
          <cell r="AB27">
            <v>1731378</v>
          </cell>
          <cell r="AC27">
            <v>0</v>
          </cell>
          <cell r="AD27">
            <v>0</v>
          </cell>
          <cell r="AE27">
            <v>751089</v>
          </cell>
          <cell r="AF27">
            <v>980289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74805</v>
          </cell>
          <cell r="E28" t="str">
            <v>-</v>
          </cell>
          <cell r="F28" t="str">
            <v>-</v>
          </cell>
          <cell r="G28">
            <v>47822</v>
          </cell>
          <cell r="H28">
            <v>26983</v>
          </cell>
          <cell r="I28">
            <v>6434</v>
          </cell>
          <cell r="J28">
            <v>42789</v>
          </cell>
          <cell r="K28">
            <v>0</v>
          </cell>
          <cell r="L28">
            <v>0</v>
          </cell>
          <cell r="M28">
            <v>19954</v>
          </cell>
          <cell r="N28">
            <v>22835</v>
          </cell>
          <cell r="O28">
            <v>34</v>
          </cell>
          <cell r="P28">
            <v>6447</v>
          </cell>
          <cell r="Q28">
            <v>0</v>
          </cell>
          <cell r="R28">
            <v>0</v>
          </cell>
          <cell r="S28">
            <v>2299</v>
          </cell>
          <cell r="T28">
            <v>4148</v>
          </cell>
          <cell r="U28">
            <v>0</v>
          </cell>
          <cell r="V28">
            <v>0</v>
          </cell>
          <cell r="W28">
            <v>0</v>
          </cell>
          <cell r="X28">
            <v>14638</v>
          </cell>
          <cell r="Y28">
            <v>25569</v>
          </cell>
          <cell r="AA28">
            <v>6468</v>
          </cell>
          <cell r="AB28">
            <v>49236</v>
          </cell>
          <cell r="AC28">
            <v>0</v>
          </cell>
          <cell r="AD28">
            <v>0</v>
          </cell>
          <cell r="AE28">
            <v>22253</v>
          </cell>
          <cell r="AF28">
            <v>26983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334221</v>
          </cell>
          <cell r="E29" t="str">
            <v>-</v>
          </cell>
          <cell r="F29" t="str">
            <v>-</v>
          </cell>
          <cell r="G29">
            <v>197042</v>
          </cell>
          <cell r="H29">
            <v>137179</v>
          </cell>
          <cell r="I29">
            <v>8755</v>
          </cell>
          <cell r="J29">
            <v>203928</v>
          </cell>
          <cell r="K29">
            <v>0</v>
          </cell>
          <cell r="L29">
            <v>0</v>
          </cell>
          <cell r="M29">
            <v>89316</v>
          </cell>
          <cell r="N29">
            <v>114612</v>
          </cell>
          <cell r="O29">
            <v>114</v>
          </cell>
          <cell r="P29">
            <v>34393</v>
          </cell>
          <cell r="Q29">
            <v>0</v>
          </cell>
          <cell r="R29">
            <v>0</v>
          </cell>
          <cell r="S29">
            <v>11826</v>
          </cell>
          <cell r="T29">
            <v>22567</v>
          </cell>
          <cell r="U29">
            <v>0</v>
          </cell>
          <cell r="V29">
            <v>0</v>
          </cell>
          <cell r="W29">
            <v>0</v>
          </cell>
          <cell r="X29">
            <v>52857</v>
          </cell>
          <cell r="Y29">
            <v>95900</v>
          </cell>
          <cell r="AA29">
            <v>8869</v>
          </cell>
          <cell r="AB29">
            <v>238321</v>
          </cell>
          <cell r="AC29">
            <v>0</v>
          </cell>
          <cell r="AD29">
            <v>0</v>
          </cell>
          <cell r="AE29">
            <v>101142</v>
          </cell>
          <cell r="AF29">
            <v>137179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181765</v>
          </cell>
          <cell r="E30" t="str">
            <v>-</v>
          </cell>
          <cell r="F30" t="str">
            <v>-</v>
          </cell>
          <cell r="G30">
            <v>113122</v>
          </cell>
          <cell r="H30">
            <v>68643</v>
          </cell>
          <cell r="I30">
            <v>6275</v>
          </cell>
          <cell r="J30">
            <v>112550</v>
          </cell>
          <cell r="K30">
            <v>0</v>
          </cell>
          <cell r="L30">
            <v>0</v>
          </cell>
          <cell r="M30">
            <v>49704</v>
          </cell>
          <cell r="N30">
            <v>62846</v>
          </cell>
          <cell r="O30">
            <v>49</v>
          </cell>
          <cell r="P30">
            <v>8050</v>
          </cell>
          <cell r="Q30">
            <v>0</v>
          </cell>
          <cell r="R30">
            <v>0</v>
          </cell>
          <cell r="S30">
            <v>2253</v>
          </cell>
          <cell r="T30">
            <v>5797</v>
          </cell>
          <cell r="U30">
            <v>0</v>
          </cell>
          <cell r="V30">
            <v>0</v>
          </cell>
          <cell r="W30">
            <v>0</v>
          </cell>
          <cell r="X30">
            <v>34606</v>
          </cell>
          <cell r="Y30">
            <v>61165</v>
          </cell>
          <cell r="AA30">
            <v>6324</v>
          </cell>
          <cell r="AB30">
            <v>120600</v>
          </cell>
          <cell r="AC30">
            <v>0</v>
          </cell>
          <cell r="AD30">
            <v>0</v>
          </cell>
          <cell r="AE30">
            <v>51957</v>
          </cell>
          <cell r="AF30">
            <v>68643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141431</v>
          </cell>
          <cell r="E31" t="str">
            <v>-</v>
          </cell>
          <cell r="F31" t="str">
            <v>-</v>
          </cell>
          <cell r="G31">
            <v>88835</v>
          </cell>
          <cell r="H31">
            <v>52596</v>
          </cell>
          <cell r="I31">
            <v>3563</v>
          </cell>
          <cell r="J31">
            <v>81408</v>
          </cell>
          <cell r="K31">
            <v>0</v>
          </cell>
          <cell r="L31">
            <v>0</v>
          </cell>
          <cell r="M31">
            <v>35519</v>
          </cell>
          <cell r="N31">
            <v>45889</v>
          </cell>
          <cell r="O31">
            <v>58</v>
          </cell>
          <cell r="P31">
            <v>9473</v>
          </cell>
          <cell r="Q31">
            <v>0</v>
          </cell>
          <cell r="R31">
            <v>0</v>
          </cell>
          <cell r="S31">
            <v>2766</v>
          </cell>
          <cell r="T31">
            <v>6707</v>
          </cell>
          <cell r="U31">
            <v>0</v>
          </cell>
          <cell r="V31">
            <v>0</v>
          </cell>
          <cell r="W31">
            <v>0</v>
          </cell>
          <cell r="X31">
            <v>30140</v>
          </cell>
          <cell r="Y31">
            <v>50550</v>
          </cell>
          <cell r="AA31">
            <v>3621</v>
          </cell>
          <cell r="AB31">
            <v>90881</v>
          </cell>
          <cell r="AC31">
            <v>0</v>
          </cell>
          <cell r="AD31">
            <v>0</v>
          </cell>
          <cell r="AE31">
            <v>38285</v>
          </cell>
          <cell r="AF31">
            <v>52596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429606</v>
          </cell>
          <cell r="E32" t="str">
            <v>-</v>
          </cell>
          <cell r="F32" t="str">
            <v>-</v>
          </cell>
          <cell r="G32">
            <v>254023</v>
          </cell>
          <cell r="H32">
            <v>175583</v>
          </cell>
          <cell r="I32">
            <v>15341</v>
          </cell>
          <cell r="J32">
            <v>276134</v>
          </cell>
          <cell r="K32">
            <v>0</v>
          </cell>
          <cell r="L32">
            <v>0</v>
          </cell>
          <cell r="M32">
            <v>123059</v>
          </cell>
          <cell r="N32">
            <v>153075</v>
          </cell>
          <cell r="O32">
            <v>161</v>
          </cell>
          <cell r="P32">
            <v>35334</v>
          </cell>
          <cell r="Q32">
            <v>0</v>
          </cell>
          <cell r="R32">
            <v>0</v>
          </cell>
          <cell r="S32">
            <v>12826</v>
          </cell>
          <cell r="T32">
            <v>22508</v>
          </cell>
          <cell r="U32">
            <v>0</v>
          </cell>
          <cell r="V32">
            <v>0</v>
          </cell>
          <cell r="W32">
            <v>0</v>
          </cell>
          <cell r="X32">
            <v>61150</v>
          </cell>
          <cell r="Y32">
            <v>118138</v>
          </cell>
          <cell r="AA32">
            <v>15502</v>
          </cell>
          <cell r="AB32">
            <v>311468</v>
          </cell>
          <cell r="AC32">
            <v>0</v>
          </cell>
          <cell r="AD32">
            <v>0</v>
          </cell>
          <cell r="AE32">
            <v>135885</v>
          </cell>
          <cell r="AF32">
            <v>175583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425370</v>
          </cell>
          <cell r="E33" t="str">
            <v>-</v>
          </cell>
          <cell r="F33" t="str">
            <v>-</v>
          </cell>
          <cell r="G33">
            <v>236660</v>
          </cell>
          <cell r="H33">
            <v>188710</v>
          </cell>
          <cell r="I33">
            <v>11131</v>
          </cell>
          <cell r="J33">
            <v>263148</v>
          </cell>
          <cell r="K33">
            <v>0</v>
          </cell>
          <cell r="L33">
            <v>0</v>
          </cell>
          <cell r="M33">
            <v>112643</v>
          </cell>
          <cell r="N33">
            <v>150505</v>
          </cell>
          <cell r="O33">
            <v>144</v>
          </cell>
          <cell r="P33">
            <v>60555</v>
          </cell>
          <cell r="Q33">
            <v>0</v>
          </cell>
          <cell r="R33">
            <v>0</v>
          </cell>
          <cell r="S33">
            <v>22350</v>
          </cell>
          <cell r="T33">
            <v>38205</v>
          </cell>
          <cell r="U33">
            <v>0</v>
          </cell>
          <cell r="V33">
            <v>0</v>
          </cell>
          <cell r="W33">
            <v>0</v>
          </cell>
          <cell r="X33">
            <v>53575</v>
          </cell>
          <cell r="Y33">
            <v>101667</v>
          </cell>
          <cell r="AA33">
            <v>11275</v>
          </cell>
          <cell r="AB33">
            <v>323703</v>
          </cell>
          <cell r="AC33">
            <v>0</v>
          </cell>
          <cell r="AD33">
            <v>0</v>
          </cell>
          <cell r="AE33">
            <v>134993</v>
          </cell>
          <cell r="AF33">
            <v>188710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561133</v>
          </cell>
          <cell r="E34" t="str">
            <v>-</v>
          </cell>
          <cell r="F34" t="str">
            <v>-</v>
          </cell>
          <cell r="G34">
            <v>328319</v>
          </cell>
          <cell r="H34">
            <v>232814</v>
          </cell>
          <cell r="I34">
            <v>15755</v>
          </cell>
          <cell r="J34">
            <v>370234</v>
          </cell>
          <cell r="K34">
            <v>0</v>
          </cell>
          <cell r="L34">
            <v>0</v>
          </cell>
          <cell r="M34">
            <v>167538</v>
          </cell>
          <cell r="N34">
            <v>202696</v>
          </cell>
          <cell r="O34">
            <v>197</v>
          </cell>
          <cell r="P34">
            <v>47745</v>
          </cell>
          <cell r="Q34">
            <v>0</v>
          </cell>
          <cell r="R34">
            <v>0</v>
          </cell>
          <cell r="S34">
            <v>17627</v>
          </cell>
          <cell r="T34">
            <v>30118</v>
          </cell>
          <cell r="U34">
            <v>0</v>
          </cell>
          <cell r="V34">
            <v>0</v>
          </cell>
          <cell r="W34">
            <v>0</v>
          </cell>
          <cell r="X34">
            <v>75507</v>
          </cell>
          <cell r="Y34">
            <v>143154</v>
          </cell>
          <cell r="AA34">
            <v>15952</v>
          </cell>
          <cell r="AB34">
            <v>417979</v>
          </cell>
          <cell r="AC34">
            <v>0</v>
          </cell>
          <cell r="AD34">
            <v>0</v>
          </cell>
          <cell r="AE34">
            <v>185165</v>
          </cell>
          <cell r="AF34">
            <v>232814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240123</v>
          </cell>
          <cell r="E35" t="str">
            <v>-</v>
          </cell>
          <cell r="F35" t="str">
            <v>-</v>
          </cell>
          <cell r="G35">
            <v>142342</v>
          </cell>
          <cell r="H35">
            <v>97781</v>
          </cell>
          <cell r="I35">
            <v>6968</v>
          </cell>
          <cell r="J35">
            <v>163895</v>
          </cell>
          <cell r="K35">
            <v>0</v>
          </cell>
          <cell r="L35">
            <v>0</v>
          </cell>
          <cell r="M35">
            <v>75945</v>
          </cell>
          <cell r="N35">
            <v>87950</v>
          </cell>
          <cell r="O35">
            <v>106</v>
          </cell>
          <cell r="P35">
            <v>15295</v>
          </cell>
          <cell r="Q35">
            <v>0</v>
          </cell>
          <cell r="R35">
            <v>0</v>
          </cell>
          <cell r="S35">
            <v>5464</v>
          </cell>
          <cell r="T35">
            <v>9831</v>
          </cell>
          <cell r="U35">
            <v>0</v>
          </cell>
          <cell r="V35">
            <v>0</v>
          </cell>
          <cell r="W35">
            <v>0</v>
          </cell>
          <cell r="X35">
            <v>31322</v>
          </cell>
          <cell r="Y35">
            <v>60933</v>
          </cell>
          <cell r="AA35">
            <v>7074</v>
          </cell>
          <cell r="AB35">
            <v>179190</v>
          </cell>
          <cell r="AC35">
            <v>0</v>
          </cell>
          <cell r="AD35">
            <v>0</v>
          </cell>
          <cell r="AE35">
            <v>81409</v>
          </cell>
          <cell r="AF35">
            <v>97781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2376565</v>
          </cell>
          <cell r="E36">
            <v>1183990</v>
          </cell>
          <cell r="F36">
            <v>1192575</v>
          </cell>
          <cell r="G36">
            <v>1429233</v>
          </cell>
          <cell r="H36">
            <v>947332</v>
          </cell>
          <cell r="I36">
            <v>78052</v>
          </cell>
          <cell r="J36">
            <v>1508830</v>
          </cell>
          <cell r="K36">
            <v>753370</v>
          </cell>
          <cell r="L36">
            <v>755460</v>
          </cell>
          <cell r="M36">
            <v>693502</v>
          </cell>
          <cell r="N36">
            <v>815328</v>
          </cell>
          <cell r="O36">
            <v>859</v>
          </cell>
          <cell r="P36">
            <v>210229</v>
          </cell>
          <cell r="Q36">
            <v>99563</v>
          </cell>
          <cell r="R36">
            <v>110666</v>
          </cell>
          <cell r="S36">
            <v>78225</v>
          </cell>
          <cell r="T36">
            <v>132004</v>
          </cell>
          <cell r="U36">
            <v>657506</v>
          </cell>
          <cell r="V36">
            <v>331057</v>
          </cell>
          <cell r="W36">
            <v>326449</v>
          </cell>
          <cell r="X36">
            <v>303163</v>
          </cell>
          <cell r="Y36">
            <v>657506</v>
          </cell>
          <cell r="AA36">
            <v>78911</v>
          </cell>
          <cell r="AB36">
            <v>1719059</v>
          </cell>
          <cell r="AC36">
            <v>852933</v>
          </cell>
          <cell r="AD36">
            <v>866126</v>
          </cell>
          <cell r="AE36">
            <v>771727</v>
          </cell>
          <cell r="AF36">
            <v>947332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75505</v>
          </cell>
          <cell r="E37">
            <v>36757</v>
          </cell>
          <cell r="F37">
            <v>38748</v>
          </cell>
          <cell r="G37">
            <v>49305</v>
          </cell>
          <cell r="H37">
            <v>26200</v>
          </cell>
          <cell r="I37">
            <v>6671</v>
          </cell>
          <cell r="J37">
            <v>43455</v>
          </cell>
          <cell r="K37">
            <v>21218</v>
          </cell>
          <cell r="L37">
            <v>22237</v>
          </cell>
          <cell r="M37">
            <v>21258</v>
          </cell>
          <cell r="N37">
            <v>22197</v>
          </cell>
          <cell r="O37">
            <v>31</v>
          </cell>
          <cell r="P37">
            <v>6450</v>
          </cell>
          <cell r="Q37">
            <v>2949</v>
          </cell>
          <cell r="R37">
            <v>3501</v>
          </cell>
          <cell r="S37">
            <v>2447</v>
          </cell>
          <cell r="T37">
            <v>4003</v>
          </cell>
          <cell r="U37">
            <v>25600</v>
          </cell>
          <cell r="V37">
            <v>12590</v>
          </cell>
          <cell r="W37">
            <v>13010</v>
          </cell>
          <cell r="X37">
            <v>13002</v>
          </cell>
          <cell r="Y37">
            <v>25600</v>
          </cell>
          <cell r="AA37">
            <v>6702</v>
          </cell>
          <cell r="AB37">
            <v>49905</v>
          </cell>
          <cell r="AC37">
            <v>24167</v>
          </cell>
          <cell r="AD37">
            <v>25738</v>
          </cell>
          <cell r="AE37">
            <v>23705</v>
          </cell>
          <cell r="AF37">
            <v>26200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336143</v>
          </cell>
          <cell r="E38">
            <v>166861</v>
          </cell>
          <cell r="F38">
            <v>169282</v>
          </cell>
          <cell r="G38">
            <v>202490</v>
          </cell>
          <cell r="H38">
            <v>133653</v>
          </cell>
          <cell r="I38">
            <v>9296</v>
          </cell>
          <cell r="J38">
            <v>205887</v>
          </cell>
          <cell r="K38">
            <v>101290</v>
          </cell>
          <cell r="L38">
            <v>104597</v>
          </cell>
          <cell r="M38">
            <v>93733</v>
          </cell>
          <cell r="N38">
            <v>112154</v>
          </cell>
          <cell r="O38">
            <v>113</v>
          </cell>
          <cell r="P38">
            <v>33450</v>
          </cell>
          <cell r="Q38">
            <v>16231</v>
          </cell>
          <cell r="R38">
            <v>17219</v>
          </cell>
          <cell r="S38">
            <v>11951</v>
          </cell>
          <cell r="T38">
            <v>21499</v>
          </cell>
          <cell r="U38">
            <v>96806</v>
          </cell>
          <cell r="V38">
            <v>49340</v>
          </cell>
          <cell r="W38">
            <v>47466</v>
          </cell>
          <cell r="X38">
            <v>45667</v>
          </cell>
          <cell r="Y38">
            <v>96806</v>
          </cell>
          <cell r="AA38">
            <v>9409</v>
          </cell>
          <cell r="AB38">
            <v>239337</v>
          </cell>
          <cell r="AC38">
            <v>117521</v>
          </cell>
          <cell r="AD38">
            <v>121816</v>
          </cell>
          <cell r="AE38">
            <v>105684</v>
          </cell>
          <cell r="AF38">
            <v>133653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174326</v>
          </cell>
          <cell r="E39">
            <v>88057</v>
          </cell>
          <cell r="F39">
            <v>86269</v>
          </cell>
          <cell r="G39">
            <v>110252</v>
          </cell>
          <cell r="H39">
            <v>64074</v>
          </cell>
          <cell r="I39">
            <v>6549</v>
          </cell>
          <cell r="J39">
            <v>107616</v>
          </cell>
          <cell r="K39">
            <v>53484</v>
          </cell>
          <cell r="L39">
            <v>54132</v>
          </cell>
          <cell r="M39">
            <v>48822</v>
          </cell>
          <cell r="N39">
            <v>58794</v>
          </cell>
          <cell r="O39">
            <v>47</v>
          </cell>
          <cell r="P39">
            <v>7423</v>
          </cell>
          <cell r="Q39">
            <v>3396</v>
          </cell>
          <cell r="R39">
            <v>4027</v>
          </cell>
          <cell r="S39">
            <v>2143</v>
          </cell>
          <cell r="T39">
            <v>5280</v>
          </cell>
          <cell r="U39">
            <v>59287</v>
          </cell>
          <cell r="V39">
            <v>31177</v>
          </cell>
          <cell r="W39">
            <v>28110</v>
          </cell>
          <cell r="X39">
            <v>29534</v>
          </cell>
          <cell r="Y39">
            <v>59287</v>
          </cell>
          <cell r="AA39">
            <v>6596</v>
          </cell>
          <cell r="AB39">
            <v>115039</v>
          </cell>
          <cell r="AC39">
            <v>56880</v>
          </cell>
          <cell r="AD39">
            <v>58159</v>
          </cell>
          <cell r="AE39">
            <v>50965</v>
          </cell>
          <cell r="AF39">
            <v>64074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139061</v>
          </cell>
          <cell r="E40">
            <v>67603</v>
          </cell>
          <cell r="F40">
            <v>71458</v>
          </cell>
          <cell r="G40">
            <v>89285</v>
          </cell>
          <cell r="H40">
            <v>49776</v>
          </cell>
          <cell r="I40">
            <v>3919</v>
          </cell>
          <cell r="J40">
            <v>79834</v>
          </cell>
          <cell r="K40">
            <v>38575</v>
          </cell>
          <cell r="L40">
            <v>41259</v>
          </cell>
          <cell r="M40">
            <v>36243</v>
          </cell>
          <cell r="N40">
            <v>43591</v>
          </cell>
          <cell r="O40">
            <v>57</v>
          </cell>
          <cell r="P40">
            <v>8950</v>
          </cell>
          <cell r="Q40">
            <v>4061</v>
          </cell>
          <cell r="R40">
            <v>4889</v>
          </cell>
          <cell r="S40">
            <v>2765</v>
          </cell>
          <cell r="T40">
            <v>6185</v>
          </cell>
          <cell r="U40">
            <v>50277</v>
          </cell>
          <cell r="V40">
            <v>24967</v>
          </cell>
          <cell r="W40">
            <v>25310</v>
          </cell>
          <cell r="X40">
            <v>26524</v>
          </cell>
          <cell r="Y40">
            <v>50277</v>
          </cell>
          <cell r="AA40">
            <v>3976</v>
          </cell>
          <cell r="AB40">
            <v>88784</v>
          </cell>
          <cell r="AC40">
            <v>42636</v>
          </cell>
          <cell r="AD40">
            <v>46148</v>
          </cell>
          <cell r="AE40">
            <v>39008</v>
          </cell>
          <cell r="AF40">
            <v>49776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427997</v>
          </cell>
          <cell r="E41">
            <v>214350</v>
          </cell>
          <cell r="F41">
            <v>213647</v>
          </cell>
          <cell r="G41">
            <v>257619</v>
          </cell>
          <cell r="H41">
            <v>170378</v>
          </cell>
          <cell r="I41">
            <v>15996</v>
          </cell>
          <cell r="J41">
            <v>276217</v>
          </cell>
          <cell r="K41">
            <v>137972</v>
          </cell>
          <cell r="L41">
            <v>138245</v>
          </cell>
          <cell r="M41">
            <v>127179</v>
          </cell>
          <cell r="N41">
            <v>149038</v>
          </cell>
          <cell r="O41">
            <v>163</v>
          </cell>
          <cell r="P41">
            <v>34334</v>
          </cell>
          <cell r="Q41">
            <v>16183</v>
          </cell>
          <cell r="R41">
            <v>18151</v>
          </cell>
          <cell r="S41">
            <v>12994</v>
          </cell>
          <cell r="T41">
            <v>21340</v>
          </cell>
          <cell r="U41">
            <v>117446</v>
          </cell>
          <cell r="V41">
            <v>60195</v>
          </cell>
          <cell r="W41">
            <v>57251</v>
          </cell>
          <cell r="X41">
            <v>52678</v>
          </cell>
          <cell r="Y41">
            <v>117446</v>
          </cell>
          <cell r="AA41">
            <v>16159</v>
          </cell>
          <cell r="AB41">
            <v>310551</v>
          </cell>
          <cell r="AC41">
            <v>154155</v>
          </cell>
          <cell r="AD41">
            <v>156396</v>
          </cell>
          <cell r="AE41">
            <v>140173</v>
          </cell>
          <cell r="AF41">
            <v>170378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419443</v>
          </cell>
          <cell r="E42">
            <v>205744</v>
          </cell>
          <cell r="F42">
            <v>213699</v>
          </cell>
          <cell r="G42">
            <v>239628</v>
          </cell>
          <cell r="H42">
            <v>179815</v>
          </cell>
          <cell r="I42">
            <v>11772</v>
          </cell>
          <cell r="J42">
            <v>258809</v>
          </cell>
          <cell r="K42">
            <v>129429</v>
          </cell>
          <cell r="L42">
            <v>129380</v>
          </cell>
          <cell r="M42">
            <v>114638</v>
          </cell>
          <cell r="N42">
            <v>144171</v>
          </cell>
          <cell r="O42">
            <v>143</v>
          </cell>
          <cell r="P42">
            <v>58042</v>
          </cell>
          <cell r="Q42">
            <v>27593</v>
          </cell>
          <cell r="R42">
            <v>30449</v>
          </cell>
          <cell r="S42">
            <v>22398</v>
          </cell>
          <cell r="T42">
            <v>35644</v>
          </cell>
          <cell r="U42">
            <v>102592</v>
          </cell>
          <cell r="V42">
            <v>48722</v>
          </cell>
          <cell r="W42">
            <v>53870</v>
          </cell>
          <cell r="X42">
            <v>44582</v>
          </cell>
          <cell r="Y42">
            <v>102592</v>
          </cell>
          <cell r="AA42">
            <v>11915</v>
          </cell>
          <cell r="AB42">
            <v>316851</v>
          </cell>
          <cell r="AC42">
            <v>157022</v>
          </cell>
          <cell r="AD42">
            <v>159829</v>
          </cell>
          <cell r="AE42">
            <v>137036</v>
          </cell>
          <cell r="AF42">
            <v>179815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556611</v>
          </cell>
          <cell r="E43">
            <v>277732</v>
          </cell>
          <cell r="F43">
            <v>278879</v>
          </cell>
          <cell r="G43">
            <v>332042</v>
          </cell>
          <cell r="H43">
            <v>224569</v>
          </cell>
          <cell r="I43">
            <v>16308</v>
          </cell>
          <cell r="J43">
            <v>367567</v>
          </cell>
          <cell r="K43">
            <v>184233</v>
          </cell>
          <cell r="L43">
            <v>183334</v>
          </cell>
          <cell r="M43">
            <v>171439</v>
          </cell>
          <cell r="N43">
            <v>196128</v>
          </cell>
          <cell r="O43">
            <v>196</v>
          </cell>
          <cell r="P43">
            <v>46154</v>
          </cell>
          <cell r="Q43">
            <v>21600</v>
          </cell>
          <cell r="R43">
            <v>24554</v>
          </cell>
          <cell r="S43">
            <v>17713</v>
          </cell>
          <cell r="T43">
            <v>28441</v>
          </cell>
          <cell r="U43">
            <v>142890</v>
          </cell>
          <cell r="V43">
            <v>71899</v>
          </cell>
          <cell r="W43">
            <v>70991</v>
          </cell>
          <cell r="X43">
            <v>63629</v>
          </cell>
          <cell r="Y43">
            <v>142890</v>
          </cell>
          <cell r="AA43">
            <v>16504</v>
          </cell>
          <cell r="AB43">
            <v>413721</v>
          </cell>
          <cell r="AC43">
            <v>205833</v>
          </cell>
          <cell r="AD43">
            <v>207888</v>
          </cell>
          <cell r="AE43">
            <v>189152</v>
          </cell>
          <cell r="AF43">
            <v>224569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247479</v>
          </cell>
          <cell r="E44">
            <v>126886</v>
          </cell>
          <cell r="F44">
            <v>120593</v>
          </cell>
          <cell r="G44">
            <v>148612</v>
          </cell>
          <cell r="H44">
            <v>98867</v>
          </cell>
          <cell r="I44">
            <v>7541</v>
          </cell>
          <cell r="J44">
            <v>169445</v>
          </cell>
          <cell r="K44">
            <v>87169</v>
          </cell>
          <cell r="L44">
            <v>82276</v>
          </cell>
          <cell r="M44">
            <v>80190</v>
          </cell>
          <cell r="N44">
            <v>89255</v>
          </cell>
          <cell r="O44">
            <v>109</v>
          </cell>
          <cell r="P44">
            <v>15426</v>
          </cell>
          <cell r="Q44">
            <v>7550</v>
          </cell>
          <cell r="R44">
            <v>7876</v>
          </cell>
          <cell r="S44">
            <v>5814</v>
          </cell>
          <cell r="T44">
            <v>9612</v>
          </cell>
          <cell r="U44">
            <v>62608</v>
          </cell>
          <cell r="V44">
            <v>32167</v>
          </cell>
          <cell r="W44">
            <v>30441</v>
          </cell>
          <cell r="X44">
            <v>27547</v>
          </cell>
          <cell r="Y44">
            <v>62608</v>
          </cell>
          <cell r="AA44">
            <v>7650</v>
          </cell>
          <cell r="AB44">
            <v>184871</v>
          </cell>
          <cell r="AC44">
            <v>94719</v>
          </cell>
          <cell r="AD44">
            <v>90152</v>
          </cell>
          <cell r="AE44">
            <v>86004</v>
          </cell>
          <cell r="AF44">
            <v>98867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2358099</v>
          </cell>
          <cell r="E45">
            <v>1172257</v>
          </cell>
          <cell r="F45">
            <v>1185842</v>
          </cell>
          <cell r="G45">
            <v>1436375</v>
          </cell>
          <cell r="H45">
            <v>921724</v>
          </cell>
          <cell r="I45">
            <v>81397</v>
          </cell>
          <cell r="J45">
            <v>1504281</v>
          </cell>
          <cell r="K45">
            <v>750208</v>
          </cell>
          <cell r="L45">
            <v>754073</v>
          </cell>
          <cell r="M45">
            <v>710164</v>
          </cell>
          <cell r="N45">
            <v>794117</v>
          </cell>
          <cell r="O45">
            <v>844</v>
          </cell>
          <cell r="P45">
            <v>206656</v>
          </cell>
          <cell r="Q45">
            <v>97832</v>
          </cell>
          <cell r="R45">
            <v>108824</v>
          </cell>
          <cell r="S45">
            <v>79049</v>
          </cell>
          <cell r="T45">
            <v>127607</v>
          </cell>
          <cell r="U45">
            <v>647162</v>
          </cell>
          <cell r="V45">
            <v>324217</v>
          </cell>
          <cell r="W45">
            <v>322945</v>
          </cell>
          <cell r="X45">
            <v>304673</v>
          </cell>
          <cell r="Y45">
            <v>647162</v>
          </cell>
          <cell r="AA45">
            <v>82241</v>
          </cell>
          <cell r="AB45">
            <v>1710937</v>
          </cell>
          <cell r="AC45">
            <v>848040</v>
          </cell>
          <cell r="AD45">
            <v>862897</v>
          </cell>
          <cell r="AE45">
            <v>789213</v>
          </cell>
          <cell r="AF45">
            <v>921724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73965</v>
          </cell>
          <cell r="E46">
            <v>35867</v>
          </cell>
          <cell r="F46">
            <v>38098</v>
          </cell>
          <cell r="G46">
            <v>48729</v>
          </cell>
          <cell r="H46">
            <v>25236</v>
          </cell>
          <cell r="I46">
            <v>6891</v>
          </cell>
          <cell r="J46">
            <v>43242</v>
          </cell>
          <cell r="K46">
            <v>21067</v>
          </cell>
          <cell r="L46">
            <v>22175</v>
          </cell>
          <cell r="M46">
            <v>21903</v>
          </cell>
          <cell r="N46">
            <v>21339</v>
          </cell>
          <cell r="O46">
            <v>30</v>
          </cell>
          <cell r="P46">
            <v>6441</v>
          </cell>
          <cell r="Q46">
            <v>2983</v>
          </cell>
          <cell r="R46">
            <v>3458</v>
          </cell>
          <cell r="S46">
            <v>2544</v>
          </cell>
          <cell r="T46">
            <v>3897</v>
          </cell>
          <cell r="U46">
            <v>24282</v>
          </cell>
          <cell r="V46">
            <v>11817</v>
          </cell>
          <cell r="W46">
            <v>12465</v>
          </cell>
          <cell r="X46">
            <v>12679</v>
          </cell>
          <cell r="Y46">
            <v>24282</v>
          </cell>
          <cell r="AA46">
            <v>6921</v>
          </cell>
          <cell r="AB46">
            <v>49683</v>
          </cell>
          <cell r="AC46">
            <v>24050</v>
          </cell>
          <cell r="AD46">
            <v>25633</v>
          </cell>
          <cell r="AE46">
            <v>24447</v>
          </cell>
          <cell r="AF46">
            <v>25236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330896</v>
          </cell>
          <cell r="E47">
            <v>163723</v>
          </cell>
          <cell r="F47">
            <v>167173</v>
          </cell>
          <cell r="G47">
            <v>201764</v>
          </cell>
          <cell r="H47">
            <v>129132</v>
          </cell>
          <cell r="I47">
            <v>9971</v>
          </cell>
          <cell r="J47">
            <v>203787</v>
          </cell>
          <cell r="K47">
            <v>99940</v>
          </cell>
          <cell r="L47">
            <v>103847</v>
          </cell>
          <cell r="M47">
            <v>95308</v>
          </cell>
          <cell r="N47">
            <v>108479</v>
          </cell>
          <cell r="O47">
            <v>109</v>
          </cell>
          <cell r="P47">
            <v>32695</v>
          </cell>
          <cell r="Q47">
            <v>15920</v>
          </cell>
          <cell r="R47">
            <v>16775</v>
          </cell>
          <cell r="S47">
            <v>12042</v>
          </cell>
          <cell r="T47">
            <v>20653</v>
          </cell>
          <cell r="U47">
            <v>94414</v>
          </cell>
          <cell r="V47">
            <v>47863</v>
          </cell>
          <cell r="W47">
            <v>46551</v>
          </cell>
          <cell r="X47">
            <v>45268</v>
          </cell>
          <cell r="Y47">
            <v>94414</v>
          </cell>
          <cell r="AA47">
            <v>10080</v>
          </cell>
          <cell r="AB47">
            <v>236482</v>
          </cell>
          <cell r="AC47">
            <v>115860</v>
          </cell>
          <cell r="AD47">
            <v>120622</v>
          </cell>
          <cell r="AE47">
            <v>107350</v>
          </cell>
          <cell r="AF47">
            <v>129132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165431</v>
          </cell>
          <cell r="E48">
            <v>83342</v>
          </cell>
          <cell r="F48">
            <v>82089</v>
          </cell>
          <cell r="G48">
            <v>105889</v>
          </cell>
          <cell r="H48">
            <v>59542</v>
          </cell>
          <cell r="I48">
            <v>6668</v>
          </cell>
          <cell r="J48">
            <v>102443</v>
          </cell>
          <cell r="K48">
            <v>50948</v>
          </cell>
          <cell r="L48">
            <v>51495</v>
          </cell>
          <cell r="M48">
            <v>47826</v>
          </cell>
          <cell r="N48">
            <v>54617</v>
          </cell>
          <cell r="O48">
            <v>47</v>
          </cell>
          <cell r="P48">
            <v>6949</v>
          </cell>
          <cell r="Q48">
            <v>3150</v>
          </cell>
          <cell r="R48">
            <v>3799</v>
          </cell>
          <cell r="S48">
            <v>2024</v>
          </cell>
          <cell r="T48">
            <v>4925</v>
          </cell>
          <cell r="U48">
            <v>56039</v>
          </cell>
          <cell r="V48">
            <v>29244</v>
          </cell>
          <cell r="W48">
            <v>26795</v>
          </cell>
          <cell r="X48">
            <v>28420</v>
          </cell>
          <cell r="Y48">
            <v>56039</v>
          </cell>
          <cell r="AA48">
            <v>6715</v>
          </cell>
          <cell r="AB48">
            <v>109392</v>
          </cell>
          <cell r="AC48">
            <v>54098</v>
          </cell>
          <cell r="AD48">
            <v>55294</v>
          </cell>
          <cell r="AE48">
            <v>49850</v>
          </cell>
          <cell r="AF48">
            <v>59542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137057</v>
          </cell>
          <cell r="E49">
            <v>66446</v>
          </cell>
          <cell r="F49">
            <v>70611</v>
          </cell>
          <cell r="G49">
            <v>89250</v>
          </cell>
          <cell r="H49">
            <v>47807</v>
          </cell>
          <cell r="I49">
            <v>4061</v>
          </cell>
          <cell r="J49">
            <v>79272</v>
          </cell>
          <cell r="K49">
            <v>38189</v>
          </cell>
          <cell r="L49">
            <v>41083</v>
          </cell>
          <cell r="M49">
            <v>37442</v>
          </cell>
          <cell r="N49">
            <v>41830</v>
          </cell>
          <cell r="O49">
            <v>55</v>
          </cell>
          <cell r="P49">
            <v>8750</v>
          </cell>
          <cell r="Q49">
            <v>4007</v>
          </cell>
          <cell r="R49">
            <v>4743</v>
          </cell>
          <cell r="S49">
            <v>2773</v>
          </cell>
          <cell r="T49">
            <v>5977</v>
          </cell>
          <cell r="U49">
            <v>49035</v>
          </cell>
          <cell r="V49">
            <v>24250</v>
          </cell>
          <cell r="W49">
            <v>24785</v>
          </cell>
          <cell r="X49">
            <v>26322</v>
          </cell>
          <cell r="Y49">
            <v>49035</v>
          </cell>
          <cell r="AA49">
            <v>4116</v>
          </cell>
          <cell r="AB49">
            <v>88022</v>
          </cell>
          <cell r="AC49">
            <v>42196</v>
          </cell>
          <cell r="AD49">
            <v>45826</v>
          </cell>
          <cell r="AE49">
            <v>40215</v>
          </cell>
          <cell r="AF49">
            <v>47807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426994</v>
          </cell>
          <cell r="E50">
            <v>213576</v>
          </cell>
          <cell r="F50">
            <v>213418</v>
          </cell>
          <cell r="G50">
            <v>259968</v>
          </cell>
          <cell r="H50">
            <v>167026</v>
          </cell>
          <cell r="I50">
            <v>16593</v>
          </cell>
          <cell r="J50">
            <v>276542</v>
          </cell>
          <cell r="K50">
            <v>138054</v>
          </cell>
          <cell r="L50">
            <v>138488</v>
          </cell>
          <cell r="M50">
            <v>130242</v>
          </cell>
          <cell r="N50">
            <v>146300</v>
          </cell>
          <cell r="O50">
            <v>159</v>
          </cell>
          <cell r="P50">
            <v>33851</v>
          </cell>
          <cell r="Q50">
            <v>15876</v>
          </cell>
          <cell r="R50">
            <v>17975</v>
          </cell>
          <cell r="S50">
            <v>13125</v>
          </cell>
          <cell r="T50">
            <v>20726</v>
          </cell>
          <cell r="U50">
            <v>116601</v>
          </cell>
          <cell r="V50">
            <v>59646</v>
          </cell>
          <cell r="W50">
            <v>56955</v>
          </cell>
          <cell r="X50">
            <v>53407</v>
          </cell>
          <cell r="Y50">
            <v>116601</v>
          </cell>
          <cell r="AA50">
            <v>16752</v>
          </cell>
          <cell r="AB50">
            <v>310393</v>
          </cell>
          <cell r="AC50">
            <v>153930</v>
          </cell>
          <cell r="AD50">
            <v>156463</v>
          </cell>
          <cell r="AE50">
            <v>143367</v>
          </cell>
          <cell r="AF50">
            <v>167026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416341</v>
          </cell>
          <cell r="E51">
            <v>203734</v>
          </cell>
          <cell r="F51">
            <v>212607</v>
          </cell>
          <cell r="G51">
            <v>241442</v>
          </cell>
          <cell r="H51">
            <v>174899</v>
          </cell>
          <cell r="I51">
            <v>12316</v>
          </cell>
          <cell r="J51">
            <v>258391</v>
          </cell>
          <cell r="K51">
            <v>129110</v>
          </cell>
          <cell r="L51">
            <v>129281</v>
          </cell>
          <cell r="M51">
            <v>117864</v>
          </cell>
          <cell r="N51">
            <v>140527</v>
          </cell>
          <cell r="O51">
            <v>142</v>
          </cell>
          <cell r="P51">
            <v>57125</v>
          </cell>
          <cell r="Q51">
            <v>27072</v>
          </cell>
          <cell r="R51">
            <v>30053</v>
          </cell>
          <cell r="S51">
            <v>22753</v>
          </cell>
          <cell r="T51">
            <v>34372</v>
          </cell>
          <cell r="U51">
            <v>100825</v>
          </cell>
          <cell r="V51">
            <v>47552</v>
          </cell>
          <cell r="W51">
            <v>53273</v>
          </cell>
          <cell r="X51">
            <v>44512</v>
          </cell>
          <cell r="Y51">
            <v>100825</v>
          </cell>
          <cell r="AA51">
            <v>12458</v>
          </cell>
          <cell r="AB51">
            <v>315516</v>
          </cell>
          <cell r="AC51">
            <v>156182</v>
          </cell>
          <cell r="AD51">
            <v>159334</v>
          </cell>
          <cell r="AE51">
            <v>140617</v>
          </cell>
          <cell r="AF51">
            <v>174899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552618</v>
          </cell>
          <cell r="E52">
            <v>275070</v>
          </cell>
          <cell r="F52">
            <v>277548</v>
          </cell>
          <cell r="G52">
            <v>334455</v>
          </cell>
          <cell r="H52">
            <v>218163</v>
          </cell>
          <cell r="I52">
            <v>16861</v>
          </cell>
          <cell r="J52">
            <v>366198</v>
          </cell>
          <cell r="K52">
            <v>183212</v>
          </cell>
          <cell r="L52">
            <v>182986</v>
          </cell>
          <cell r="M52">
            <v>175301</v>
          </cell>
          <cell r="N52">
            <v>190897</v>
          </cell>
          <cell r="O52">
            <v>195</v>
          </cell>
          <cell r="P52">
            <v>44938</v>
          </cell>
          <cell r="Q52">
            <v>21044</v>
          </cell>
          <cell r="R52">
            <v>23894</v>
          </cell>
          <cell r="S52">
            <v>17672</v>
          </cell>
          <cell r="T52">
            <v>27266</v>
          </cell>
          <cell r="U52">
            <v>141482</v>
          </cell>
          <cell r="V52">
            <v>70814</v>
          </cell>
          <cell r="W52">
            <v>70668</v>
          </cell>
          <cell r="X52">
            <v>64816</v>
          </cell>
          <cell r="Y52">
            <v>141482</v>
          </cell>
          <cell r="AA52">
            <v>17056</v>
          </cell>
          <cell r="AB52">
            <v>411136</v>
          </cell>
          <cell r="AC52">
            <v>204256</v>
          </cell>
          <cell r="AD52">
            <v>206880</v>
          </cell>
          <cell r="AE52">
            <v>192973</v>
          </cell>
          <cell r="AF52">
            <v>218163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254797</v>
          </cell>
          <cell r="E53">
            <v>130499</v>
          </cell>
          <cell r="F53">
            <v>124298</v>
          </cell>
          <cell r="G53">
            <v>154878</v>
          </cell>
          <cell r="H53">
            <v>99919</v>
          </cell>
          <cell r="I53">
            <v>8036</v>
          </cell>
          <cell r="J53">
            <v>174406</v>
          </cell>
          <cell r="K53">
            <v>89688</v>
          </cell>
          <cell r="L53">
            <v>84718</v>
          </cell>
          <cell r="M53">
            <v>84278</v>
          </cell>
          <cell r="N53">
            <v>90128</v>
          </cell>
          <cell r="O53">
            <v>107</v>
          </cell>
          <cell r="P53">
            <v>15907</v>
          </cell>
          <cell r="Q53">
            <v>7780</v>
          </cell>
          <cell r="R53">
            <v>8127</v>
          </cell>
          <cell r="S53">
            <v>6116</v>
          </cell>
          <cell r="T53">
            <v>9791</v>
          </cell>
          <cell r="U53">
            <v>64484</v>
          </cell>
          <cell r="V53">
            <v>33031</v>
          </cell>
          <cell r="W53">
            <v>31453</v>
          </cell>
          <cell r="X53">
            <v>29249</v>
          </cell>
          <cell r="Y53">
            <v>64484</v>
          </cell>
          <cell r="AA53">
            <v>8143</v>
          </cell>
          <cell r="AB53">
            <v>190313</v>
          </cell>
          <cell r="AC53">
            <v>97468</v>
          </cell>
          <cell r="AD53">
            <v>92845</v>
          </cell>
          <cell r="AE53">
            <v>90394</v>
          </cell>
          <cell r="AF53">
            <v>99919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2338426</v>
          </cell>
          <cell r="E54">
            <v>1159759</v>
          </cell>
          <cell r="F54">
            <v>1178667</v>
          </cell>
          <cell r="G54">
            <v>1445867</v>
          </cell>
          <cell r="H54">
            <v>892559</v>
          </cell>
          <cell r="I54">
            <v>83510</v>
          </cell>
          <cell r="J54">
            <v>1492107</v>
          </cell>
          <cell r="K54">
            <v>742610</v>
          </cell>
          <cell r="L54">
            <v>749497</v>
          </cell>
          <cell r="M54">
            <v>721741</v>
          </cell>
          <cell r="N54">
            <v>770366</v>
          </cell>
          <cell r="O54">
            <v>835</v>
          </cell>
          <cell r="P54">
            <v>201435</v>
          </cell>
          <cell r="Q54">
            <v>95220</v>
          </cell>
          <cell r="R54">
            <v>106215</v>
          </cell>
          <cell r="S54">
            <v>79242</v>
          </cell>
          <cell r="T54">
            <v>122193</v>
          </cell>
          <cell r="U54">
            <v>644884</v>
          </cell>
          <cell r="V54">
            <v>321929</v>
          </cell>
          <cell r="W54">
            <v>322955</v>
          </cell>
          <cell r="X54">
            <v>377647</v>
          </cell>
          <cell r="Y54">
            <v>644884</v>
          </cell>
          <cell r="AA54">
            <v>84345</v>
          </cell>
          <cell r="AB54">
            <v>1693542</v>
          </cell>
          <cell r="AC54">
            <v>837830</v>
          </cell>
          <cell r="AD54">
            <v>855712</v>
          </cell>
          <cell r="AE54">
            <v>800983</v>
          </cell>
          <cell r="AF54">
            <v>892559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73431</v>
          </cell>
          <cell r="E55">
            <v>35473</v>
          </cell>
          <cell r="F55">
            <v>37958</v>
          </cell>
          <cell r="G55">
            <v>49066</v>
          </cell>
          <cell r="H55">
            <v>24365</v>
          </cell>
          <cell r="I55">
            <v>6917</v>
          </cell>
          <cell r="J55">
            <v>43293</v>
          </cell>
          <cell r="K55">
            <v>21030</v>
          </cell>
          <cell r="L55">
            <v>22263</v>
          </cell>
          <cell r="M55">
            <v>22610</v>
          </cell>
          <cell r="N55">
            <v>20683</v>
          </cell>
          <cell r="O55">
            <v>30</v>
          </cell>
          <cell r="P55">
            <v>6252</v>
          </cell>
          <cell r="Q55">
            <v>2897</v>
          </cell>
          <cell r="R55">
            <v>3355</v>
          </cell>
          <cell r="S55">
            <v>2570</v>
          </cell>
          <cell r="T55">
            <v>3682</v>
          </cell>
          <cell r="U55">
            <v>23886</v>
          </cell>
          <cell r="V55">
            <v>11546</v>
          </cell>
          <cell r="W55">
            <v>12340</v>
          </cell>
          <cell r="X55">
            <v>14868</v>
          </cell>
          <cell r="Y55">
            <v>23886</v>
          </cell>
          <cell r="AA55">
            <v>6947</v>
          </cell>
          <cell r="AB55">
            <v>49545</v>
          </cell>
          <cell r="AC55">
            <v>23927</v>
          </cell>
          <cell r="AD55">
            <v>25618</v>
          </cell>
          <cell r="AE55">
            <v>25180</v>
          </cell>
          <cell r="AF55">
            <v>24365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327236</v>
          </cell>
          <cell r="E56">
            <v>161553</v>
          </cell>
          <cell r="F56">
            <v>165683</v>
          </cell>
          <cell r="G56">
            <v>202724</v>
          </cell>
          <cell r="H56">
            <v>124512</v>
          </cell>
          <cell r="I56">
            <v>10260</v>
          </cell>
          <cell r="J56">
            <v>203616</v>
          </cell>
          <cell r="K56">
            <v>99714</v>
          </cell>
          <cell r="L56">
            <v>103902</v>
          </cell>
          <cell r="M56">
            <v>98679</v>
          </cell>
          <cell r="N56">
            <v>104937</v>
          </cell>
          <cell r="O56">
            <v>107</v>
          </cell>
          <cell r="P56">
            <v>31620</v>
          </cell>
          <cell r="Q56">
            <v>15385</v>
          </cell>
          <cell r="R56">
            <v>16235</v>
          </cell>
          <cell r="S56">
            <v>12045</v>
          </cell>
          <cell r="T56">
            <v>19575</v>
          </cell>
          <cell r="U56">
            <v>92000</v>
          </cell>
          <cell r="V56">
            <v>46454</v>
          </cell>
          <cell r="W56">
            <v>45546</v>
          </cell>
          <cell r="X56">
            <v>54742</v>
          </cell>
          <cell r="Y56">
            <v>92000</v>
          </cell>
          <cell r="AA56">
            <v>10367</v>
          </cell>
          <cell r="AB56">
            <v>235236</v>
          </cell>
          <cell r="AC56">
            <v>115099</v>
          </cell>
          <cell r="AD56">
            <v>120137</v>
          </cell>
          <cell r="AE56">
            <v>110724</v>
          </cell>
          <cell r="AF56">
            <v>124512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160609</v>
          </cell>
          <cell r="E57">
            <v>80716</v>
          </cell>
          <cell r="F57">
            <v>79893</v>
          </cell>
          <cell r="G57">
            <v>104026</v>
          </cell>
          <cell r="H57">
            <v>56583</v>
          </cell>
          <cell r="I57">
            <v>6835</v>
          </cell>
          <cell r="J57">
            <v>98846</v>
          </cell>
          <cell r="K57">
            <v>48992</v>
          </cell>
          <cell r="L57">
            <v>49854</v>
          </cell>
          <cell r="M57">
            <v>47058</v>
          </cell>
          <cell r="N57">
            <v>51788</v>
          </cell>
          <cell r="O57">
            <v>47</v>
          </cell>
          <cell r="P57">
            <v>6783</v>
          </cell>
          <cell r="Q57">
            <v>3040</v>
          </cell>
          <cell r="R57">
            <v>3743</v>
          </cell>
          <cell r="S57">
            <v>1988</v>
          </cell>
          <cell r="T57">
            <v>4795</v>
          </cell>
          <cell r="U57">
            <v>54980</v>
          </cell>
          <cell r="V57">
            <v>28684</v>
          </cell>
          <cell r="W57">
            <v>26296</v>
          </cell>
          <cell r="X57">
            <v>33665</v>
          </cell>
          <cell r="Y57">
            <v>54980</v>
          </cell>
          <cell r="AA57">
            <v>6882</v>
          </cell>
          <cell r="AB57">
            <v>105629</v>
          </cell>
          <cell r="AC57">
            <v>52032</v>
          </cell>
          <cell r="AD57">
            <v>53597</v>
          </cell>
          <cell r="AE57">
            <v>49046</v>
          </cell>
          <cell r="AF57">
            <v>56583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135670</v>
          </cell>
          <cell r="E58">
            <v>65574</v>
          </cell>
          <cell r="F58">
            <v>70096</v>
          </cell>
          <cell r="G58">
            <v>89888</v>
          </cell>
          <cell r="H58">
            <v>45782</v>
          </cell>
          <cell r="I58">
            <v>4174</v>
          </cell>
          <cell r="J58">
            <v>78418</v>
          </cell>
          <cell r="K58">
            <v>37695</v>
          </cell>
          <cell r="L58">
            <v>40723</v>
          </cell>
          <cell r="M58">
            <v>38157</v>
          </cell>
          <cell r="N58">
            <v>40261</v>
          </cell>
          <cell r="O58">
            <v>53</v>
          </cell>
          <cell r="P58">
            <v>8225</v>
          </cell>
          <cell r="Q58">
            <v>3710</v>
          </cell>
          <cell r="R58">
            <v>4515</v>
          </cell>
          <cell r="S58">
            <v>2704</v>
          </cell>
          <cell r="T58">
            <v>5521</v>
          </cell>
          <cell r="U58">
            <v>49027</v>
          </cell>
          <cell r="V58">
            <v>24169</v>
          </cell>
          <cell r="W58">
            <v>24858</v>
          </cell>
          <cell r="X58">
            <v>31435</v>
          </cell>
          <cell r="Y58">
            <v>49027</v>
          </cell>
          <cell r="AA58">
            <v>4227</v>
          </cell>
          <cell r="AB58">
            <v>86643</v>
          </cell>
          <cell r="AC58">
            <v>41405</v>
          </cell>
          <cell r="AD58">
            <v>45238</v>
          </cell>
          <cell r="AE58">
            <v>40861</v>
          </cell>
          <cell r="AF58">
            <v>45782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429679</v>
          </cell>
          <cell r="E59">
            <v>214614</v>
          </cell>
          <cell r="F59">
            <v>215065</v>
          </cell>
          <cell r="G59">
            <v>265354</v>
          </cell>
          <cell r="H59">
            <v>164325</v>
          </cell>
          <cell r="I59">
            <v>16791</v>
          </cell>
          <cell r="J59">
            <v>278170</v>
          </cell>
          <cell r="K59">
            <v>138570</v>
          </cell>
          <cell r="L59">
            <v>139600</v>
          </cell>
          <cell r="M59">
            <v>133988</v>
          </cell>
          <cell r="N59">
            <v>144182</v>
          </cell>
          <cell r="O59">
            <v>156</v>
          </cell>
          <cell r="P59">
            <v>33489</v>
          </cell>
          <cell r="Q59">
            <v>15797</v>
          </cell>
          <cell r="R59">
            <v>17692</v>
          </cell>
          <cell r="S59">
            <v>13346</v>
          </cell>
          <cell r="T59">
            <v>20143</v>
          </cell>
          <cell r="U59">
            <v>118020</v>
          </cell>
          <cell r="V59">
            <v>60247</v>
          </cell>
          <cell r="W59">
            <v>57773</v>
          </cell>
          <cell r="X59">
            <v>67055</v>
          </cell>
          <cell r="Y59">
            <v>118020</v>
          </cell>
          <cell r="AA59">
            <v>16947</v>
          </cell>
          <cell r="AB59">
            <v>311659</v>
          </cell>
          <cell r="AC59">
            <v>154367</v>
          </cell>
          <cell r="AD59">
            <v>157292</v>
          </cell>
          <cell r="AE59">
            <v>147334</v>
          </cell>
          <cell r="AF59">
            <v>164325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412601</v>
          </cell>
          <cell r="E60">
            <v>201288</v>
          </cell>
          <cell r="F60">
            <v>211313</v>
          </cell>
          <cell r="G60">
            <v>243616</v>
          </cell>
          <cell r="H60">
            <v>168985</v>
          </cell>
          <cell r="I60">
            <v>12913</v>
          </cell>
          <cell r="J60">
            <v>256389</v>
          </cell>
          <cell r="K60">
            <v>127959</v>
          </cell>
          <cell r="L60">
            <v>128430</v>
          </cell>
          <cell r="M60">
            <v>120372</v>
          </cell>
          <cell r="N60">
            <v>136017</v>
          </cell>
          <cell r="O60">
            <v>140</v>
          </cell>
          <cell r="P60">
            <v>56037</v>
          </cell>
          <cell r="Q60">
            <v>26547</v>
          </cell>
          <cell r="R60">
            <v>29490</v>
          </cell>
          <cell r="S60">
            <v>23069</v>
          </cell>
          <cell r="T60">
            <v>32968</v>
          </cell>
          <cell r="U60">
            <v>100175</v>
          </cell>
          <cell r="V60">
            <v>46782</v>
          </cell>
          <cell r="W60">
            <v>53393</v>
          </cell>
          <cell r="X60">
            <v>57579</v>
          </cell>
          <cell r="Y60">
            <v>100175</v>
          </cell>
          <cell r="AA60">
            <v>13053</v>
          </cell>
          <cell r="AB60">
            <v>312426</v>
          </cell>
          <cell r="AC60">
            <v>154506</v>
          </cell>
          <cell r="AD60">
            <v>157920</v>
          </cell>
          <cell r="AE60">
            <v>143441</v>
          </cell>
          <cell r="AF60">
            <v>168985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542123</v>
          </cell>
          <cell r="E61">
            <v>269102</v>
          </cell>
          <cell r="F61">
            <v>273021</v>
          </cell>
          <cell r="G61">
            <v>332731</v>
          </cell>
          <cell r="H61">
            <v>209392</v>
          </cell>
          <cell r="I61">
            <v>17102</v>
          </cell>
          <cell r="J61">
            <v>358562</v>
          </cell>
          <cell r="K61">
            <v>178867</v>
          </cell>
          <cell r="L61">
            <v>179695</v>
          </cell>
          <cell r="M61">
            <v>175117</v>
          </cell>
          <cell r="N61">
            <v>183445</v>
          </cell>
          <cell r="O61">
            <v>195</v>
          </cell>
          <cell r="P61">
            <v>43316</v>
          </cell>
          <cell r="Q61">
            <v>20195</v>
          </cell>
          <cell r="R61">
            <v>23121</v>
          </cell>
          <cell r="S61">
            <v>17369</v>
          </cell>
          <cell r="T61">
            <v>25947</v>
          </cell>
          <cell r="U61">
            <v>140245</v>
          </cell>
          <cell r="V61">
            <v>70040</v>
          </cell>
          <cell r="W61">
            <v>70205</v>
          </cell>
          <cell r="X61">
            <v>81317</v>
          </cell>
          <cell r="Y61">
            <v>140245</v>
          </cell>
          <cell r="AA61">
            <v>17297</v>
          </cell>
          <cell r="AB61">
            <v>401878</v>
          </cell>
          <cell r="AC61">
            <v>199062</v>
          </cell>
          <cell r="AD61">
            <v>202816</v>
          </cell>
          <cell r="AE61">
            <v>192486</v>
          </cell>
          <cell r="AF61">
            <v>209392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257077</v>
          </cell>
          <cell r="E62">
            <v>131439</v>
          </cell>
          <cell r="F62">
            <v>125638</v>
          </cell>
          <cell r="G62">
            <v>158462</v>
          </cell>
          <cell r="H62">
            <v>98615</v>
          </cell>
          <cell r="I62">
            <v>8518</v>
          </cell>
          <cell r="J62">
            <v>174813</v>
          </cell>
          <cell r="K62">
            <v>89783</v>
          </cell>
          <cell r="L62">
            <v>85030</v>
          </cell>
          <cell r="M62">
            <v>85760</v>
          </cell>
          <cell r="N62">
            <v>89053</v>
          </cell>
          <cell r="O62">
            <v>107</v>
          </cell>
          <cell r="P62">
            <v>15713</v>
          </cell>
          <cell r="Q62">
            <v>7649</v>
          </cell>
          <cell r="R62">
            <v>8064</v>
          </cell>
          <cell r="S62">
            <v>6151</v>
          </cell>
          <cell r="T62">
            <v>9562</v>
          </cell>
          <cell r="U62">
            <v>66551</v>
          </cell>
          <cell r="V62">
            <v>34007</v>
          </cell>
          <cell r="W62">
            <v>32544</v>
          </cell>
          <cell r="X62">
            <v>36986</v>
          </cell>
          <cell r="Y62">
            <v>66551</v>
          </cell>
          <cell r="AA62">
            <v>8625</v>
          </cell>
          <cell r="AB62">
            <v>190526</v>
          </cell>
          <cell r="AC62">
            <v>97432</v>
          </cell>
          <cell r="AD62">
            <v>93094</v>
          </cell>
          <cell r="AE62">
            <v>91911</v>
          </cell>
          <cell r="AF62">
            <v>98615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2317036</v>
          </cell>
          <cell r="E63">
            <v>1146938</v>
          </cell>
          <cell r="F63">
            <v>1170098</v>
          </cell>
          <cell r="G63">
            <v>1453644</v>
          </cell>
          <cell r="H63">
            <v>863392</v>
          </cell>
          <cell r="I63">
            <v>86563</v>
          </cell>
          <cell r="J63">
            <v>1481228</v>
          </cell>
          <cell r="K63">
            <v>0</v>
          </cell>
          <cell r="L63">
            <v>0</v>
          </cell>
          <cell r="M63">
            <v>735440</v>
          </cell>
          <cell r="N63">
            <v>745788</v>
          </cell>
          <cell r="O63">
            <v>829</v>
          </cell>
          <cell r="P63">
            <v>197279</v>
          </cell>
          <cell r="Q63">
            <v>0</v>
          </cell>
          <cell r="R63">
            <v>0</v>
          </cell>
          <cell r="S63">
            <v>79675</v>
          </cell>
          <cell r="T63">
            <v>117604</v>
          </cell>
          <cell r="U63">
            <v>638529</v>
          </cell>
          <cell r="V63">
            <v>317935</v>
          </cell>
          <cell r="W63">
            <v>320594</v>
          </cell>
          <cell r="X63">
            <v>384051</v>
          </cell>
          <cell r="Y63">
            <v>638529</v>
          </cell>
          <cell r="AA63">
            <v>87392</v>
          </cell>
          <cell r="AB63">
            <v>1678507</v>
          </cell>
          <cell r="AC63">
            <v>829003</v>
          </cell>
          <cell r="AD63">
            <v>849504</v>
          </cell>
          <cell r="AE63">
            <v>815115</v>
          </cell>
          <cell r="AF63">
            <v>863392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72384</v>
          </cell>
          <cell r="E64">
            <v>0</v>
          </cell>
          <cell r="F64">
            <v>0</v>
          </cell>
          <cell r="G64">
            <v>48534</v>
          </cell>
          <cell r="H64">
            <v>23850</v>
          </cell>
          <cell r="I64">
            <v>7025</v>
          </cell>
          <cell r="J64">
            <v>43241</v>
          </cell>
          <cell r="K64">
            <v>0</v>
          </cell>
          <cell r="L64">
            <v>0</v>
          </cell>
          <cell r="M64">
            <v>22996</v>
          </cell>
          <cell r="N64">
            <v>20245</v>
          </cell>
          <cell r="O64">
            <v>29</v>
          </cell>
          <cell r="P64">
            <v>6267</v>
          </cell>
          <cell r="Q64">
            <v>0</v>
          </cell>
          <cell r="R64">
            <v>0</v>
          </cell>
          <cell r="S64">
            <v>2662</v>
          </cell>
          <cell r="T64">
            <v>3605</v>
          </cell>
          <cell r="U64">
            <v>22876</v>
          </cell>
          <cell r="V64">
            <v>0</v>
          </cell>
          <cell r="W64">
            <v>0</v>
          </cell>
          <cell r="X64">
            <v>14523</v>
          </cell>
          <cell r="Y64">
            <v>22876</v>
          </cell>
          <cell r="AA64">
            <v>7054</v>
          </cell>
          <cell r="AB64">
            <v>49508</v>
          </cell>
          <cell r="AC64">
            <v>0</v>
          </cell>
          <cell r="AD64">
            <v>0</v>
          </cell>
          <cell r="AE64">
            <v>25658</v>
          </cell>
          <cell r="AF64">
            <v>23850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328129</v>
          </cell>
          <cell r="E65">
            <v>0</v>
          </cell>
          <cell r="F65">
            <v>0</v>
          </cell>
          <cell r="G65">
            <v>205926</v>
          </cell>
          <cell r="H65">
            <v>122203</v>
          </cell>
          <cell r="I65">
            <v>10574</v>
          </cell>
          <cell r="J65">
            <v>204075</v>
          </cell>
          <cell r="K65">
            <v>0</v>
          </cell>
          <cell r="L65">
            <v>0</v>
          </cell>
          <cell r="M65">
            <v>100665</v>
          </cell>
          <cell r="N65">
            <v>103410</v>
          </cell>
          <cell r="O65">
            <v>110</v>
          </cell>
          <cell r="P65">
            <v>30967</v>
          </cell>
          <cell r="Q65">
            <v>0</v>
          </cell>
          <cell r="R65">
            <v>0</v>
          </cell>
          <cell r="S65">
            <v>12174</v>
          </cell>
          <cell r="T65">
            <v>18793</v>
          </cell>
          <cell r="U65">
            <v>93087</v>
          </cell>
          <cell r="V65">
            <v>0</v>
          </cell>
          <cell r="W65">
            <v>0</v>
          </cell>
          <cell r="X65">
            <v>56348</v>
          </cell>
          <cell r="Y65">
            <v>93087</v>
          </cell>
          <cell r="AA65">
            <v>10684</v>
          </cell>
          <cell r="AB65">
            <v>235042</v>
          </cell>
          <cell r="AC65">
            <v>0</v>
          </cell>
          <cell r="AD65">
            <v>0</v>
          </cell>
          <cell r="AE65">
            <v>112839</v>
          </cell>
          <cell r="AF65">
            <v>122203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154832</v>
          </cell>
          <cell r="E66">
            <v>0</v>
          </cell>
          <cell r="F66">
            <v>0</v>
          </cell>
          <cell r="G66">
            <v>101759</v>
          </cell>
          <cell r="H66">
            <v>53073</v>
          </cell>
          <cell r="I66">
            <v>6968</v>
          </cell>
          <cell r="J66">
            <v>95295</v>
          </cell>
          <cell r="K66">
            <v>0</v>
          </cell>
          <cell r="L66">
            <v>0</v>
          </cell>
          <cell r="M66">
            <v>46761</v>
          </cell>
          <cell r="N66">
            <v>48534</v>
          </cell>
          <cell r="O66">
            <v>46</v>
          </cell>
          <cell r="P66">
            <v>6551</v>
          </cell>
          <cell r="Q66">
            <v>0</v>
          </cell>
          <cell r="R66">
            <v>0</v>
          </cell>
          <cell r="S66">
            <v>2012</v>
          </cell>
          <cell r="T66">
            <v>4539</v>
          </cell>
          <cell r="U66">
            <v>52986</v>
          </cell>
          <cell r="V66">
            <v>0</v>
          </cell>
          <cell r="W66">
            <v>0</v>
          </cell>
          <cell r="X66">
            <v>33212</v>
          </cell>
          <cell r="Y66">
            <v>52986</v>
          </cell>
          <cell r="AA66">
            <v>7014</v>
          </cell>
          <cell r="AB66">
            <v>101846</v>
          </cell>
          <cell r="AC66">
            <v>0</v>
          </cell>
          <cell r="AD66">
            <v>0</v>
          </cell>
          <cell r="AE66">
            <v>48773</v>
          </cell>
          <cell r="AF66">
            <v>53073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133434</v>
          </cell>
          <cell r="E67">
            <v>0</v>
          </cell>
          <cell r="F67">
            <v>0</v>
          </cell>
          <cell r="G67">
            <v>89665</v>
          </cell>
          <cell r="H67">
            <v>43769</v>
          </cell>
          <cell r="I67">
            <v>4560</v>
          </cell>
          <cell r="J67">
            <v>77355</v>
          </cell>
          <cell r="K67">
            <v>0</v>
          </cell>
          <cell r="L67">
            <v>0</v>
          </cell>
          <cell r="M67">
            <v>38938</v>
          </cell>
          <cell r="N67">
            <v>38417</v>
          </cell>
          <cell r="O67">
            <v>50</v>
          </cell>
          <cell r="P67">
            <v>8104</v>
          </cell>
          <cell r="Q67">
            <v>0</v>
          </cell>
          <cell r="R67">
            <v>0</v>
          </cell>
          <cell r="S67">
            <v>2752</v>
          </cell>
          <cell r="T67">
            <v>5352</v>
          </cell>
          <cell r="U67">
            <v>47975</v>
          </cell>
          <cell r="V67">
            <v>0</v>
          </cell>
          <cell r="W67">
            <v>0</v>
          </cell>
          <cell r="X67">
            <v>31510</v>
          </cell>
          <cell r="Y67">
            <v>47975</v>
          </cell>
          <cell r="AA67">
            <v>4610</v>
          </cell>
          <cell r="AB67">
            <v>85459</v>
          </cell>
          <cell r="AC67">
            <v>0</v>
          </cell>
          <cell r="AD67">
            <v>0</v>
          </cell>
          <cell r="AE67">
            <v>41690</v>
          </cell>
          <cell r="AF67">
            <v>43769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428968</v>
          </cell>
          <cell r="E68">
            <v>0</v>
          </cell>
          <cell r="F68">
            <v>0</v>
          </cell>
          <cell r="G68">
            <v>268903</v>
          </cell>
          <cell r="H68">
            <v>160065</v>
          </cell>
          <cell r="I68">
            <v>17140</v>
          </cell>
          <cell r="J68">
            <v>277954</v>
          </cell>
          <cell r="K68">
            <v>0</v>
          </cell>
          <cell r="L68">
            <v>0</v>
          </cell>
          <cell r="M68">
            <v>137554</v>
          </cell>
          <cell r="N68">
            <v>140400</v>
          </cell>
          <cell r="O68">
            <v>155</v>
          </cell>
          <cell r="P68">
            <v>33191</v>
          </cell>
          <cell r="Q68">
            <v>0</v>
          </cell>
          <cell r="R68">
            <v>0</v>
          </cell>
          <cell r="S68">
            <v>13526</v>
          </cell>
          <cell r="T68">
            <v>19665</v>
          </cell>
          <cell r="U68">
            <v>117823</v>
          </cell>
          <cell r="V68">
            <v>0</v>
          </cell>
          <cell r="W68">
            <v>0</v>
          </cell>
          <cell r="X68">
            <v>69582</v>
          </cell>
          <cell r="Y68">
            <v>117823</v>
          </cell>
          <cell r="AA68">
            <v>17295</v>
          </cell>
          <cell r="AB68">
            <v>311145</v>
          </cell>
          <cell r="AC68">
            <v>0</v>
          </cell>
          <cell r="AD68">
            <v>0</v>
          </cell>
          <cell r="AE68">
            <v>151080</v>
          </cell>
          <cell r="AF68">
            <v>160065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407046</v>
          </cell>
          <cell r="E69">
            <v>0</v>
          </cell>
          <cell r="F69">
            <v>0</v>
          </cell>
          <cell r="G69">
            <v>244212</v>
          </cell>
          <cell r="H69">
            <v>162834</v>
          </cell>
          <cell r="I69">
            <v>13830</v>
          </cell>
          <cell r="J69">
            <v>254027</v>
          </cell>
          <cell r="K69">
            <v>0</v>
          </cell>
          <cell r="L69">
            <v>0</v>
          </cell>
          <cell r="M69">
            <v>122653</v>
          </cell>
          <cell r="N69">
            <v>131374</v>
          </cell>
          <cell r="O69">
            <v>138</v>
          </cell>
          <cell r="P69">
            <v>54573</v>
          </cell>
          <cell r="Q69">
            <v>0</v>
          </cell>
          <cell r="R69">
            <v>0</v>
          </cell>
          <cell r="S69">
            <v>23113</v>
          </cell>
          <cell r="T69">
            <v>31460</v>
          </cell>
          <cell r="U69">
            <v>98446</v>
          </cell>
          <cell r="V69">
            <v>0</v>
          </cell>
          <cell r="W69">
            <v>0</v>
          </cell>
          <cell r="X69">
            <v>57784</v>
          </cell>
          <cell r="Y69">
            <v>98446</v>
          </cell>
          <cell r="AA69">
            <v>13968</v>
          </cell>
          <cell r="AB69">
            <v>308600</v>
          </cell>
          <cell r="AC69">
            <v>0</v>
          </cell>
          <cell r="AD69">
            <v>0</v>
          </cell>
          <cell r="AE69">
            <v>145766</v>
          </cell>
          <cell r="AF69">
            <v>162834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531745</v>
          </cell>
          <cell r="E70">
            <v>0</v>
          </cell>
          <cell r="F70">
            <v>0</v>
          </cell>
          <cell r="G70">
            <v>331983</v>
          </cell>
          <cell r="H70">
            <v>199762</v>
          </cell>
          <cell r="I70">
            <v>17537</v>
          </cell>
          <cell r="J70">
            <v>351493</v>
          </cell>
          <cell r="K70">
            <v>0</v>
          </cell>
          <cell r="L70">
            <v>0</v>
          </cell>
          <cell r="M70">
            <v>176474</v>
          </cell>
          <cell r="N70">
            <v>175019</v>
          </cell>
          <cell r="O70">
            <v>192</v>
          </cell>
          <cell r="P70">
            <v>41805</v>
          </cell>
          <cell r="Q70">
            <v>0</v>
          </cell>
          <cell r="R70">
            <v>0</v>
          </cell>
          <cell r="S70">
            <v>17062</v>
          </cell>
          <cell r="T70">
            <v>24743</v>
          </cell>
          <cell r="U70">
            <v>138447</v>
          </cell>
          <cell r="V70">
            <v>0</v>
          </cell>
          <cell r="W70">
            <v>0</v>
          </cell>
          <cell r="X70">
            <v>83067</v>
          </cell>
          <cell r="Y70">
            <v>138447</v>
          </cell>
          <cell r="AA70">
            <v>17729</v>
          </cell>
          <cell r="AB70">
            <v>393298</v>
          </cell>
          <cell r="AC70">
            <v>0</v>
          </cell>
          <cell r="AD70">
            <v>0</v>
          </cell>
          <cell r="AE70">
            <v>193536</v>
          </cell>
          <cell r="AF70">
            <v>199762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260498</v>
          </cell>
          <cell r="E71">
            <v>0</v>
          </cell>
          <cell r="F71">
            <v>0</v>
          </cell>
          <cell r="G71">
            <v>162662</v>
          </cell>
          <cell r="H71">
            <v>97836</v>
          </cell>
          <cell r="I71">
            <v>8929</v>
          </cell>
          <cell r="J71">
            <v>177788</v>
          </cell>
          <cell r="K71">
            <v>0</v>
          </cell>
          <cell r="L71">
            <v>0</v>
          </cell>
          <cell r="M71">
            <v>89399</v>
          </cell>
          <cell r="N71">
            <v>88389</v>
          </cell>
          <cell r="O71">
            <v>109</v>
          </cell>
          <cell r="P71">
            <v>15821</v>
          </cell>
          <cell r="Q71">
            <v>0</v>
          </cell>
          <cell r="R71">
            <v>0</v>
          </cell>
          <cell r="S71">
            <v>6374</v>
          </cell>
          <cell r="T71">
            <v>9447</v>
          </cell>
          <cell r="U71">
            <v>66889</v>
          </cell>
          <cell r="V71">
            <v>0</v>
          </cell>
          <cell r="W71">
            <v>0</v>
          </cell>
          <cell r="X71">
            <v>38025</v>
          </cell>
          <cell r="Y71">
            <v>66889</v>
          </cell>
          <cell r="AA71">
            <v>9038</v>
          </cell>
          <cell r="AB71">
            <v>193609</v>
          </cell>
          <cell r="AC71">
            <v>0</v>
          </cell>
          <cell r="AD71">
            <v>0</v>
          </cell>
          <cell r="AE71">
            <v>95773</v>
          </cell>
          <cell r="AF71">
            <v>97836</v>
          </cell>
        </row>
      </sheetData>
      <sheetData sheetId="46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877596</v>
          </cell>
          <cell r="E9">
            <v>478714</v>
          </cell>
          <cell r="F9">
            <v>398882</v>
          </cell>
          <cell r="G9">
            <v>67353</v>
          </cell>
          <cell r="H9">
            <v>443521</v>
          </cell>
          <cell r="I9">
            <v>410098</v>
          </cell>
          <cell r="J9">
            <v>14327</v>
          </cell>
          <cell r="K9">
            <v>9650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50190</v>
          </cell>
          <cell r="E10">
            <v>24154</v>
          </cell>
          <cell r="F10">
            <v>26036</v>
          </cell>
          <cell r="G10">
            <v>6085</v>
          </cell>
          <cell r="H10">
            <v>33955</v>
          </cell>
          <cell r="I10">
            <v>15462</v>
          </cell>
          <cell r="J10">
            <v>363</v>
          </cell>
          <cell r="K10">
            <v>410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116489</v>
          </cell>
          <cell r="E11">
            <v>63628</v>
          </cell>
          <cell r="F11">
            <v>52861</v>
          </cell>
          <cell r="G11">
            <v>7464</v>
          </cell>
          <cell r="H11">
            <v>53405</v>
          </cell>
          <cell r="I11">
            <v>59898</v>
          </cell>
          <cell r="J11">
            <v>1628</v>
          </cell>
          <cell r="K11">
            <v>1558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82574</v>
          </cell>
          <cell r="E12">
            <v>46966</v>
          </cell>
          <cell r="F12">
            <v>35608</v>
          </cell>
          <cell r="G12">
            <v>5944</v>
          </cell>
          <cell r="H12">
            <v>39374</v>
          </cell>
          <cell r="I12">
            <v>41402</v>
          </cell>
          <cell r="J12">
            <v>821</v>
          </cell>
          <cell r="K12">
            <v>977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53516</v>
          </cell>
          <cell r="E13">
            <v>26458</v>
          </cell>
          <cell r="F13">
            <v>27058</v>
          </cell>
          <cell r="G13">
            <v>3254</v>
          </cell>
          <cell r="H13">
            <v>19980</v>
          </cell>
          <cell r="I13">
            <v>32152</v>
          </cell>
          <cell r="J13">
            <v>619</v>
          </cell>
          <cell r="K13">
            <v>765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155348</v>
          </cell>
          <cell r="E14">
            <v>86529</v>
          </cell>
          <cell r="F14">
            <v>68819</v>
          </cell>
          <cell r="G14">
            <v>14387</v>
          </cell>
          <cell r="H14">
            <v>78939</v>
          </cell>
          <cell r="I14">
            <v>72491</v>
          </cell>
          <cell r="J14">
            <v>2458</v>
          </cell>
          <cell r="K14">
            <v>1460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122251</v>
          </cell>
          <cell r="E15">
            <v>58338</v>
          </cell>
          <cell r="F15">
            <v>63913</v>
          </cell>
          <cell r="G15">
            <v>8591</v>
          </cell>
          <cell r="H15">
            <v>51951</v>
          </cell>
          <cell r="I15">
            <v>65095</v>
          </cell>
          <cell r="J15">
            <v>3594</v>
          </cell>
          <cell r="K15">
            <v>1611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212439</v>
          </cell>
          <cell r="E16">
            <v>118437</v>
          </cell>
          <cell r="F16">
            <v>94002</v>
          </cell>
          <cell r="G16">
            <v>14337</v>
          </cell>
          <cell r="H16">
            <v>111998</v>
          </cell>
          <cell r="I16">
            <v>94173</v>
          </cell>
          <cell r="J16">
            <v>4048</v>
          </cell>
          <cell r="K16">
            <v>2220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84789</v>
          </cell>
          <cell r="E17">
            <v>54204</v>
          </cell>
          <cell r="F17">
            <v>30585</v>
          </cell>
          <cell r="G17">
            <v>7291</v>
          </cell>
          <cell r="H17">
            <v>53919</v>
          </cell>
          <cell r="I17">
            <v>29425</v>
          </cell>
          <cell r="J17">
            <v>796</v>
          </cell>
          <cell r="K17">
            <v>649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883563</v>
          </cell>
          <cell r="E18">
            <v>477228</v>
          </cell>
          <cell r="F18">
            <v>406335</v>
          </cell>
          <cell r="G18">
            <v>72243</v>
          </cell>
          <cell r="H18">
            <v>456785</v>
          </cell>
          <cell r="I18">
            <v>396813</v>
          </cell>
          <cell r="J18">
            <v>17594</v>
          </cell>
          <cell r="K18">
            <v>12371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48632</v>
          </cell>
          <cell r="E19">
            <v>23508</v>
          </cell>
          <cell r="F19">
            <v>25124</v>
          </cell>
          <cell r="G19">
            <v>6625</v>
          </cell>
          <cell r="H19">
            <v>33102</v>
          </cell>
          <cell r="I19">
            <v>14640</v>
          </cell>
          <cell r="J19">
            <v>408</v>
          </cell>
          <cell r="K19">
            <v>482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119894</v>
          </cell>
          <cell r="E20">
            <v>64755</v>
          </cell>
          <cell r="F20">
            <v>55139</v>
          </cell>
          <cell r="G20">
            <v>8378</v>
          </cell>
          <cell r="H20">
            <v>58330</v>
          </cell>
          <cell r="I20">
            <v>57519</v>
          </cell>
          <cell r="J20">
            <v>2101</v>
          </cell>
          <cell r="K20">
            <v>1944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81139</v>
          </cell>
          <cell r="E21">
            <v>45830</v>
          </cell>
          <cell r="F21">
            <v>35309</v>
          </cell>
          <cell r="G21">
            <v>6186</v>
          </cell>
          <cell r="H21">
            <v>40370</v>
          </cell>
          <cell r="I21">
            <v>38514</v>
          </cell>
          <cell r="J21">
            <v>952</v>
          </cell>
          <cell r="K21">
            <v>1303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52739</v>
          </cell>
          <cell r="E22">
            <v>25835</v>
          </cell>
          <cell r="F22">
            <v>26904</v>
          </cell>
          <cell r="G22">
            <v>3516</v>
          </cell>
          <cell r="H22">
            <v>20700</v>
          </cell>
          <cell r="I22">
            <v>30387</v>
          </cell>
          <cell r="J22">
            <v>711</v>
          </cell>
          <cell r="K22">
            <v>941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158989</v>
          </cell>
          <cell r="E23">
            <v>87813</v>
          </cell>
          <cell r="F23">
            <v>71176</v>
          </cell>
          <cell r="G23">
            <v>15235</v>
          </cell>
          <cell r="H23">
            <v>83652</v>
          </cell>
          <cell r="I23">
            <v>70293</v>
          </cell>
          <cell r="J23">
            <v>3027</v>
          </cell>
          <cell r="K23">
            <v>2017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120865</v>
          </cell>
          <cell r="E24">
            <v>56900</v>
          </cell>
          <cell r="F24">
            <v>63965</v>
          </cell>
          <cell r="G24">
            <v>9443</v>
          </cell>
          <cell r="H24">
            <v>51221</v>
          </cell>
          <cell r="I24">
            <v>63246</v>
          </cell>
          <cell r="J24">
            <v>4297</v>
          </cell>
          <cell r="K24">
            <v>2101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211638</v>
          </cell>
          <cell r="E25">
            <v>117083</v>
          </cell>
          <cell r="F25">
            <v>94555</v>
          </cell>
          <cell r="G25">
            <v>15107</v>
          </cell>
          <cell r="H25">
            <v>113740</v>
          </cell>
          <cell r="I25">
            <v>90250</v>
          </cell>
          <cell r="J25">
            <v>4936</v>
          </cell>
          <cell r="K25">
            <v>2712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89667</v>
          </cell>
          <cell r="E26">
            <v>55504</v>
          </cell>
          <cell r="F26">
            <v>34163</v>
          </cell>
          <cell r="G26">
            <v>7753</v>
          </cell>
          <cell r="H26">
            <v>55670</v>
          </cell>
          <cell r="I26">
            <v>31964</v>
          </cell>
          <cell r="J26">
            <v>1162</v>
          </cell>
          <cell r="K26">
            <v>871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874154</v>
          </cell>
          <cell r="E27">
            <v>470474</v>
          </cell>
          <cell r="F27">
            <v>403680</v>
          </cell>
          <cell r="G27">
            <v>75867</v>
          </cell>
          <cell r="H27">
            <v>464745</v>
          </cell>
          <cell r="I27">
            <v>374518</v>
          </cell>
          <cell r="J27">
            <v>19346</v>
          </cell>
          <cell r="K27">
            <v>15545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48110</v>
          </cell>
          <cell r="E28">
            <v>23094</v>
          </cell>
          <cell r="F28">
            <v>25016</v>
          </cell>
          <cell r="G28">
            <v>6910</v>
          </cell>
          <cell r="H28">
            <v>33486</v>
          </cell>
          <cell r="I28">
            <v>13517</v>
          </cell>
          <cell r="J28">
            <v>487</v>
          </cell>
          <cell r="K28">
            <v>620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119228</v>
          </cell>
          <cell r="E29">
            <v>63867</v>
          </cell>
          <cell r="F29">
            <v>55361</v>
          </cell>
          <cell r="G29">
            <v>8910</v>
          </cell>
          <cell r="H29">
            <v>60627</v>
          </cell>
          <cell r="I29">
            <v>53982</v>
          </cell>
          <cell r="J29">
            <v>2331</v>
          </cell>
          <cell r="K29">
            <v>2288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76484</v>
          </cell>
          <cell r="E30">
            <v>42888</v>
          </cell>
          <cell r="F30">
            <v>33596</v>
          </cell>
          <cell r="G30">
            <v>6465</v>
          </cell>
          <cell r="H30">
            <v>38791</v>
          </cell>
          <cell r="I30">
            <v>35083</v>
          </cell>
          <cell r="J30">
            <v>1057</v>
          </cell>
          <cell r="K30">
            <v>1553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51082</v>
          </cell>
          <cell r="E31">
            <v>25005</v>
          </cell>
          <cell r="F31">
            <v>26077</v>
          </cell>
          <cell r="G31">
            <v>3704</v>
          </cell>
          <cell r="H31">
            <v>21251</v>
          </cell>
          <cell r="I31">
            <v>27769</v>
          </cell>
          <cell r="J31">
            <v>797</v>
          </cell>
          <cell r="K31">
            <v>1265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157695</v>
          </cell>
          <cell r="E32">
            <v>87093</v>
          </cell>
          <cell r="F32">
            <v>70602</v>
          </cell>
          <cell r="G32">
            <v>15766</v>
          </cell>
          <cell r="H32">
            <v>84231</v>
          </cell>
          <cell r="I32">
            <v>67510</v>
          </cell>
          <cell r="J32">
            <v>3261</v>
          </cell>
          <cell r="K32">
            <v>2693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118984</v>
          </cell>
          <cell r="E33">
            <v>55450</v>
          </cell>
          <cell r="F33">
            <v>63534</v>
          </cell>
          <cell r="G33">
            <v>10050</v>
          </cell>
          <cell r="H33">
            <v>51987</v>
          </cell>
          <cell r="I33">
            <v>59389</v>
          </cell>
          <cell r="J33">
            <v>4662</v>
          </cell>
          <cell r="K33">
            <v>2946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207035</v>
          </cell>
          <cell r="E34">
            <v>114333</v>
          </cell>
          <cell r="F34">
            <v>92702</v>
          </cell>
          <cell r="G34">
            <v>16044</v>
          </cell>
          <cell r="H34">
            <v>114683</v>
          </cell>
          <cell r="I34">
            <v>84108</v>
          </cell>
          <cell r="J34">
            <v>5249</v>
          </cell>
          <cell r="K34">
            <v>2995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95536</v>
          </cell>
          <cell r="E35">
            <v>58744</v>
          </cell>
          <cell r="F35">
            <v>36792</v>
          </cell>
          <cell r="G35">
            <v>8018</v>
          </cell>
          <cell r="H35">
            <v>59689</v>
          </cell>
          <cell r="I35">
            <v>33160</v>
          </cell>
          <cell r="J35">
            <v>1502</v>
          </cell>
          <cell r="K35">
            <v>1185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886921</v>
          </cell>
          <cell r="E36">
            <v>474272</v>
          </cell>
          <cell r="F36">
            <v>412649</v>
          </cell>
          <cell r="G36">
            <v>79643</v>
          </cell>
          <cell r="H36">
            <v>472659</v>
          </cell>
          <cell r="I36">
            <v>373774</v>
          </cell>
          <cell r="J36">
            <v>19229</v>
          </cell>
          <cell r="K36">
            <v>21259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49654</v>
          </cell>
          <cell r="E37">
            <v>23502</v>
          </cell>
          <cell r="F37">
            <v>26152</v>
          </cell>
          <cell r="G37">
            <v>7077</v>
          </cell>
          <cell r="H37">
            <v>34835</v>
          </cell>
          <cell r="I37">
            <v>13466</v>
          </cell>
          <cell r="J37">
            <v>511</v>
          </cell>
          <cell r="K37">
            <v>842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120972</v>
          </cell>
          <cell r="E38">
            <v>64271</v>
          </cell>
          <cell r="F38">
            <v>56701</v>
          </cell>
          <cell r="G38">
            <v>9190</v>
          </cell>
          <cell r="H38">
            <v>62215</v>
          </cell>
          <cell r="I38">
            <v>53267</v>
          </cell>
          <cell r="J38">
            <v>2385</v>
          </cell>
          <cell r="K38">
            <v>3105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74042</v>
          </cell>
          <cell r="E39">
            <v>41512</v>
          </cell>
          <cell r="F39">
            <v>32530</v>
          </cell>
          <cell r="G39">
            <v>6696</v>
          </cell>
          <cell r="H39">
            <v>37484</v>
          </cell>
          <cell r="I39">
            <v>33428</v>
          </cell>
          <cell r="J39">
            <v>1068</v>
          </cell>
          <cell r="K39">
            <v>2062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52037</v>
          </cell>
          <cell r="E40">
            <v>25279</v>
          </cell>
          <cell r="F40">
            <v>26758</v>
          </cell>
          <cell r="G40">
            <v>4059</v>
          </cell>
          <cell r="H40">
            <v>22382</v>
          </cell>
          <cell r="I40">
            <v>27243</v>
          </cell>
          <cell r="J40">
            <v>774</v>
          </cell>
          <cell r="K40">
            <v>1638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156743</v>
          </cell>
          <cell r="E41">
            <v>86390</v>
          </cell>
          <cell r="F41">
            <v>70353</v>
          </cell>
          <cell r="G41">
            <v>16679</v>
          </cell>
          <cell r="H41">
            <v>81996</v>
          </cell>
          <cell r="I41">
            <v>67503</v>
          </cell>
          <cell r="J41">
            <v>3345</v>
          </cell>
          <cell r="K41">
            <v>3899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124344</v>
          </cell>
          <cell r="E42">
            <v>57821</v>
          </cell>
          <cell r="F42">
            <v>66523</v>
          </cell>
          <cell r="G42">
            <v>10845</v>
          </cell>
          <cell r="H42">
            <v>56410</v>
          </cell>
          <cell r="I42">
            <v>59317</v>
          </cell>
          <cell r="J42">
            <v>4650</v>
          </cell>
          <cell r="K42">
            <v>3967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209000</v>
          </cell>
          <cell r="E43">
            <v>114033</v>
          </cell>
          <cell r="F43">
            <v>94967</v>
          </cell>
          <cell r="G43">
            <v>16449</v>
          </cell>
          <cell r="H43">
            <v>114625</v>
          </cell>
          <cell r="I43">
            <v>85289</v>
          </cell>
          <cell r="J43">
            <v>4983</v>
          </cell>
          <cell r="K43">
            <v>4103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100129</v>
          </cell>
          <cell r="E44">
            <v>61464</v>
          </cell>
          <cell r="F44">
            <v>38665</v>
          </cell>
          <cell r="G44">
            <v>8648</v>
          </cell>
          <cell r="H44">
            <v>62712</v>
          </cell>
          <cell r="I44">
            <v>34261</v>
          </cell>
          <cell r="J44">
            <v>1513</v>
          </cell>
          <cell r="K44">
            <v>1643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865246</v>
          </cell>
          <cell r="E45">
            <v>456891</v>
          </cell>
          <cell r="F45">
            <v>408355</v>
          </cell>
          <cell r="G45">
            <v>82099</v>
          </cell>
          <cell r="H45">
            <v>476982</v>
          </cell>
          <cell r="I45">
            <v>346454</v>
          </cell>
          <cell r="J45">
            <v>18447</v>
          </cell>
          <cell r="K45">
            <v>23363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48495</v>
          </cell>
          <cell r="E46">
            <v>22490</v>
          </cell>
          <cell r="F46">
            <v>26005</v>
          </cell>
          <cell r="G46">
            <v>7266</v>
          </cell>
          <cell r="H46">
            <v>35030</v>
          </cell>
          <cell r="I46">
            <v>12135</v>
          </cell>
          <cell r="J46">
            <v>479</v>
          </cell>
          <cell r="K46">
            <v>851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119390</v>
          </cell>
          <cell r="E47">
            <v>63424</v>
          </cell>
          <cell r="F47">
            <v>55966</v>
          </cell>
          <cell r="G47">
            <v>9990</v>
          </cell>
          <cell r="H47">
            <v>65171</v>
          </cell>
          <cell r="I47">
            <v>48716</v>
          </cell>
          <cell r="J47">
            <v>2286</v>
          </cell>
          <cell r="K47">
            <v>3217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68379</v>
          </cell>
          <cell r="E48">
            <v>37837</v>
          </cell>
          <cell r="F48">
            <v>30542</v>
          </cell>
          <cell r="G48">
            <v>6666</v>
          </cell>
          <cell r="H48">
            <v>36454</v>
          </cell>
          <cell r="I48">
            <v>28921</v>
          </cell>
          <cell r="J48">
            <v>921</v>
          </cell>
          <cell r="K48">
            <v>2083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50263</v>
          </cell>
          <cell r="E49">
            <v>23995</v>
          </cell>
          <cell r="F49">
            <v>26268</v>
          </cell>
          <cell r="G49">
            <v>4168</v>
          </cell>
          <cell r="H49">
            <v>22981</v>
          </cell>
          <cell r="I49">
            <v>24785</v>
          </cell>
          <cell r="J49">
            <v>750</v>
          </cell>
          <cell r="K49">
            <v>1747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151214</v>
          </cell>
          <cell r="E50">
            <v>81593</v>
          </cell>
          <cell r="F50">
            <v>69621</v>
          </cell>
          <cell r="G50">
            <v>16860</v>
          </cell>
          <cell r="H50">
            <v>80173</v>
          </cell>
          <cell r="I50">
            <v>63711</v>
          </cell>
          <cell r="J50">
            <v>3275</v>
          </cell>
          <cell r="K50">
            <v>4055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123036</v>
          </cell>
          <cell r="E51">
            <v>56720</v>
          </cell>
          <cell r="F51">
            <v>66316</v>
          </cell>
          <cell r="G51">
            <v>11278</v>
          </cell>
          <cell r="H51">
            <v>58539</v>
          </cell>
          <cell r="I51">
            <v>55761</v>
          </cell>
          <cell r="J51">
            <v>4532</v>
          </cell>
          <cell r="K51">
            <v>4204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204387</v>
          </cell>
          <cell r="E52">
            <v>110257</v>
          </cell>
          <cell r="F52">
            <v>94130</v>
          </cell>
          <cell r="G52">
            <v>16788</v>
          </cell>
          <cell r="H52">
            <v>114993</v>
          </cell>
          <cell r="I52">
            <v>79410</v>
          </cell>
          <cell r="J52">
            <v>4744</v>
          </cell>
          <cell r="K52">
            <v>5240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100082</v>
          </cell>
          <cell r="E53">
            <v>60575</v>
          </cell>
          <cell r="F53">
            <v>39507</v>
          </cell>
          <cell r="G53">
            <v>9083</v>
          </cell>
          <cell r="H53">
            <v>63641</v>
          </cell>
          <cell r="I53">
            <v>33015</v>
          </cell>
          <cell r="J53">
            <v>1460</v>
          </cell>
          <cell r="K53">
            <v>1966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849377</v>
          </cell>
          <cell r="E54">
            <v>445763</v>
          </cell>
          <cell r="F54">
            <v>403614</v>
          </cell>
          <cell r="G54">
            <v>85504</v>
          </cell>
          <cell r="H54">
            <v>479830</v>
          </cell>
          <cell r="I54">
            <v>326645</v>
          </cell>
          <cell r="J54">
            <v>18759</v>
          </cell>
          <cell r="K54">
            <v>24143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48867</v>
          </cell>
          <cell r="E55">
            <v>22664</v>
          </cell>
          <cell r="F55">
            <v>26203</v>
          </cell>
          <cell r="G55">
            <v>7663</v>
          </cell>
          <cell r="H55">
            <v>36128</v>
          </cell>
          <cell r="I55">
            <v>11484</v>
          </cell>
          <cell r="J55">
            <v>500</v>
          </cell>
          <cell r="K55">
            <v>755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117836</v>
          </cell>
          <cell r="E56">
            <v>62221</v>
          </cell>
          <cell r="F56">
            <v>55615</v>
          </cell>
          <cell r="G56">
            <v>10521</v>
          </cell>
          <cell r="H56">
            <v>66768</v>
          </cell>
          <cell r="I56">
            <v>45403</v>
          </cell>
          <cell r="J56">
            <v>2337</v>
          </cell>
          <cell r="K56">
            <v>3328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65431</v>
          </cell>
          <cell r="E57">
            <v>36275</v>
          </cell>
          <cell r="F57">
            <v>29156</v>
          </cell>
          <cell r="G57">
            <v>6917</v>
          </cell>
          <cell r="H57">
            <v>35915</v>
          </cell>
          <cell r="I57">
            <v>26549</v>
          </cell>
          <cell r="J57">
            <v>883</v>
          </cell>
          <cell r="K57">
            <v>2084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49561</v>
          </cell>
          <cell r="E58">
            <v>23648</v>
          </cell>
          <cell r="F58">
            <v>25913</v>
          </cell>
          <cell r="G58">
            <v>4328</v>
          </cell>
          <cell r="H58">
            <v>23834</v>
          </cell>
          <cell r="I58">
            <v>23392</v>
          </cell>
          <cell r="J58">
            <v>711</v>
          </cell>
          <cell r="K58">
            <v>1624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148243</v>
          </cell>
          <cell r="E59">
            <v>79157</v>
          </cell>
          <cell r="F59">
            <v>69086</v>
          </cell>
          <cell r="G59">
            <v>17290</v>
          </cell>
          <cell r="H59">
            <v>79314</v>
          </cell>
          <cell r="I59">
            <v>61260</v>
          </cell>
          <cell r="J59">
            <v>3349</v>
          </cell>
          <cell r="K59">
            <v>4320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120610</v>
          </cell>
          <cell r="E60">
            <v>55198</v>
          </cell>
          <cell r="F60">
            <v>65412</v>
          </cell>
          <cell r="G60">
            <v>11869</v>
          </cell>
          <cell r="H60">
            <v>59292</v>
          </cell>
          <cell r="I60">
            <v>52472</v>
          </cell>
          <cell r="J60">
            <v>4735</v>
          </cell>
          <cell r="K60">
            <v>4111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198843</v>
          </cell>
          <cell r="E61">
            <v>106053</v>
          </cell>
          <cell r="F61">
            <v>92790</v>
          </cell>
          <cell r="G61">
            <v>17203</v>
          </cell>
          <cell r="H61">
            <v>113857</v>
          </cell>
          <cell r="I61">
            <v>74493</v>
          </cell>
          <cell r="J61">
            <v>4738</v>
          </cell>
          <cell r="K61">
            <v>5755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99986</v>
          </cell>
          <cell r="E62">
            <v>60547</v>
          </cell>
          <cell r="F62">
            <v>39439</v>
          </cell>
          <cell r="G62">
            <v>9713</v>
          </cell>
          <cell r="H62">
            <v>64722</v>
          </cell>
          <cell r="I62">
            <v>31592</v>
          </cell>
          <cell r="J62">
            <v>1506</v>
          </cell>
          <cell r="K62">
            <v>2166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850411</v>
          </cell>
          <cell r="E63">
            <v>444718</v>
          </cell>
          <cell r="F63">
            <v>405693</v>
          </cell>
          <cell r="G63">
            <v>89319</v>
          </cell>
          <cell r="H63">
            <v>487564</v>
          </cell>
          <cell r="I63">
            <v>319504</v>
          </cell>
          <cell r="J63">
            <v>19344</v>
          </cell>
          <cell r="K63">
            <v>23999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49468</v>
          </cell>
          <cell r="E64">
            <v>22990</v>
          </cell>
          <cell r="F64">
            <v>26478</v>
          </cell>
          <cell r="G64">
            <v>7951</v>
          </cell>
          <cell r="H64">
            <v>37167</v>
          </cell>
          <cell r="I64">
            <v>11042</v>
          </cell>
          <cell r="J64">
            <v>544</v>
          </cell>
          <cell r="K64">
            <v>715</v>
          </cell>
          <cell r="M64">
            <v>0</v>
          </cell>
          <cell r="N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118369</v>
          </cell>
          <cell r="E65">
            <v>62568</v>
          </cell>
          <cell r="F65">
            <v>55801</v>
          </cell>
          <cell r="G65">
            <v>11025</v>
          </cell>
          <cell r="H65">
            <v>67269</v>
          </cell>
          <cell r="I65">
            <v>45094</v>
          </cell>
          <cell r="J65">
            <v>2499</v>
          </cell>
          <cell r="K65">
            <v>3507</v>
          </cell>
          <cell r="M65">
            <v>0</v>
          </cell>
          <cell r="N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64542</v>
          </cell>
          <cell r="E66">
            <v>35531</v>
          </cell>
          <cell r="F66">
            <v>29011</v>
          </cell>
          <cell r="G66">
            <v>7197</v>
          </cell>
          <cell r="H66">
            <v>36502</v>
          </cell>
          <cell r="I66">
            <v>25204</v>
          </cell>
          <cell r="J66">
            <v>836</v>
          </cell>
          <cell r="K66">
            <v>2000</v>
          </cell>
          <cell r="M66">
            <v>0</v>
          </cell>
          <cell r="N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48931</v>
          </cell>
          <cell r="E67">
            <v>23127</v>
          </cell>
          <cell r="F67">
            <v>25804</v>
          </cell>
          <cell r="G67">
            <v>4636</v>
          </cell>
          <cell r="H67">
            <v>24038</v>
          </cell>
          <cell r="I67">
            <v>22652</v>
          </cell>
          <cell r="J67">
            <v>713</v>
          </cell>
          <cell r="K67">
            <v>1528</v>
          </cell>
          <cell r="M67">
            <v>0</v>
          </cell>
          <cell r="N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147460</v>
          </cell>
          <cell r="E68">
            <v>77876</v>
          </cell>
          <cell r="F68">
            <v>69584</v>
          </cell>
          <cell r="G68">
            <v>17617</v>
          </cell>
          <cell r="H68">
            <v>78723</v>
          </cell>
          <cell r="I68">
            <v>60849</v>
          </cell>
          <cell r="J68">
            <v>3513</v>
          </cell>
          <cell r="K68">
            <v>4375</v>
          </cell>
          <cell r="M68">
            <v>0</v>
          </cell>
          <cell r="N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122456</v>
          </cell>
          <cell r="E69">
            <v>56247</v>
          </cell>
          <cell r="F69">
            <v>66209</v>
          </cell>
          <cell r="G69">
            <v>12929</v>
          </cell>
          <cell r="H69">
            <v>62503</v>
          </cell>
          <cell r="I69">
            <v>51112</v>
          </cell>
          <cell r="J69">
            <v>4848</v>
          </cell>
          <cell r="K69">
            <v>3993</v>
          </cell>
          <cell r="M69">
            <v>0</v>
          </cell>
          <cell r="N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196969</v>
          </cell>
          <cell r="E70">
            <v>105015</v>
          </cell>
          <cell r="F70">
            <v>91954</v>
          </cell>
          <cell r="G70">
            <v>17905</v>
          </cell>
          <cell r="H70">
            <v>114690</v>
          </cell>
          <cell r="I70">
            <v>72007</v>
          </cell>
          <cell r="J70">
            <v>4719</v>
          </cell>
          <cell r="K70">
            <v>5553</v>
          </cell>
          <cell r="M70">
            <v>0</v>
          </cell>
          <cell r="N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102216</v>
          </cell>
          <cell r="E71">
            <v>61364</v>
          </cell>
          <cell r="F71">
            <v>40852</v>
          </cell>
          <cell r="G71">
            <v>10059</v>
          </cell>
          <cell r="H71">
            <v>66672</v>
          </cell>
          <cell r="I71">
            <v>31544</v>
          </cell>
          <cell r="J71">
            <v>1672</v>
          </cell>
          <cell r="K71">
            <v>2328</v>
          </cell>
          <cell r="M71">
            <v>0</v>
          </cell>
          <cell r="N71">
            <v>0</v>
          </cell>
        </row>
      </sheetData>
      <sheetData sheetId="47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1502</v>
          </cell>
          <cell r="E9">
            <v>14</v>
          </cell>
          <cell r="F9">
            <v>149</v>
          </cell>
          <cell r="G9">
            <v>55</v>
          </cell>
          <cell r="H9">
            <v>94</v>
          </cell>
          <cell r="I9">
            <v>1437</v>
          </cell>
          <cell r="J9">
            <v>51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51</v>
          </cell>
          <cell r="E10" t="str">
            <v>-</v>
          </cell>
          <cell r="F10" t="str">
            <v>-</v>
          </cell>
          <cell r="G10" t="str">
            <v>-</v>
          </cell>
          <cell r="H10" t="str">
            <v>-</v>
          </cell>
          <cell r="I10">
            <v>44</v>
          </cell>
          <cell r="J10">
            <v>7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210</v>
          </cell>
          <cell r="E11">
            <v>3</v>
          </cell>
          <cell r="F11">
            <v>28</v>
          </cell>
          <cell r="G11">
            <v>8</v>
          </cell>
          <cell r="H11">
            <v>20</v>
          </cell>
          <cell r="I11">
            <v>198</v>
          </cell>
          <cell r="J11">
            <v>9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89</v>
          </cell>
          <cell r="E12">
            <v>1</v>
          </cell>
          <cell r="F12">
            <v>8</v>
          </cell>
          <cell r="G12">
            <v>2</v>
          </cell>
          <cell r="H12">
            <v>6</v>
          </cell>
          <cell r="I12">
            <v>80</v>
          </cell>
          <cell r="J12">
            <v>8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66</v>
          </cell>
          <cell r="E13">
            <v>1</v>
          </cell>
          <cell r="F13">
            <v>10</v>
          </cell>
          <cell r="G13">
            <v>4</v>
          </cell>
          <cell r="H13">
            <v>6</v>
          </cell>
          <cell r="I13">
            <v>60</v>
          </cell>
          <cell r="J13">
            <v>5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282</v>
          </cell>
          <cell r="E14">
            <v>4</v>
          </cell>
          <cell r="F14">
            <v>34</v>
          </cell>
          <cell r="G14">
            <v>11</v>
          </cell>
          <cell r="H14">
            <v>23</v>
          </cell>
          <cell r="I14">
            <v>270</v>
          </cell>
          <cell r="J14">
            <v>8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248</v>
          </cell>
          <cell r="E15">
            <v>2</v>
          </cell>
          <cell r="F15">
            <v>27</v>
          </cell>
          <cell r="G15">
            <v>11</v>
          </cell>
          <cell r="H15">
            <v>16</v>
          </cell>
          <cell r="I15">
            <v>240</v>
          </cell>
          <cell r="J15">
            <v>6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272</v>
          </cell>
          <cell r="E16">
            <v>2</v>
          </cell>
          <cell r="F16">
            <v>28</v>
          </cell>
          <cell r="G16">
            <v>14</v>
          </cell>
          <cell r="H16">
            <v>14</v>
          </cell>
          <cell r="I16">
            <v>263</v>
          </cell>
          <cell r="J16">
            <v>7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284</v>
          </cell>
          <cell r="E17">
            <v>1</v>
          </cell>
          <cell r="F17">
            <v>14</v>
          </cell>
          <cell r="G17">
            <v>5</v>
          </cell>
          <cell r="H17">
            <v>9</v>
          </cell>
          <cell r="I17">
            <v>282</v>
          </cell>
          <cell r="J17">
            <v>1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1516</v>
          </cell>
          <cell r="E18">
            <v>15</v>
          </cell>
          <cell r="F18">
            <v>154</v>
          </cell>
          <cell r="G18">
            <v>51</v>
          </cell>
          <cell r="H18">
            <v>103</v>
          </cell>
          <cell r="I18">
            <v>1450</v>
          </cell>
          <cell r="J18">
            <v>51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52</v>
          </cell>
          <cell r="E19" t="str">
            <v>-</v>
          </cell>
          <cell r="F19" t="str">
            <v>-</v>
          </cell>
          <cell r="G19" t="str">
            <v>-</v>
          </cell>
          <cell r="H19" t="str">
            <v>-</v>
          </cell>
          <cell r="I19">
            <v>45</v>
          </cell>
          <cell r="J19">
            <v>7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212</v>
          </cell>
          <cell r="E20">
            <v>3</v>
          </cell>
          <cell r="F20">
            <v>25</v>
          </cell>
          <cell r="G20">
            <v>2</v>
          </cell>
          <cell r="H20">
            <v>23</v>
          </cell>
          <cell r="I20">
            <v>200</v>
          </cell>
          <cell r="J20">
            <v>9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89</v>
          </cell>
          <cell r="E21">
            <v>1</v>
          </cell>
          <cell r="F21">
            <v>9</v>
          </cell>
          <cell r="G21">
            <v>3</v>
          </cell>
          <cell r="H21">
            <v>6</v>
          </cell>
          <cell r="I21">
            <v>80</v>
          </cell>
          <cell r="J21">
            <v>8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65</v>
          </cell>
          <cell r="E22">
            <v>1</v>
          </cell>
          <cell r="F22">
            <v>10</v>
          </cell>
          <cell r="G22">
            <v>4</v>
          </cell>
          <cell r="H22">
            <v>6</v>
          </cell>
          <cell r="I22">
            <v>59</v>
          </cell>
          <cell r="J22">
            <v>5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284</v>
          </cell>
          <cell r="E23">
            <v>4</v>
          </cell>
          <cell r="F23">
            <v>34</v>
          </cell>
          <cell r="G23">
            <v>12</v>
          </cell>
          <cell r="H23">
            <v>22</v>
          </cell>
          <cell r="I23">
            <v>272</v>
          </cell>
          <cell r="J23">
            <v>8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249</v>
          </cell>
          <cell r="E24">
            <v>3</v>
          </cell>
          <cell r="F24">
            <v>35</v>
          </cell>
          <cell r="G24">
            <v>14</v>
          </cell>
          <cell r="H24">
            <v>21</v>
          </cell>
          <cell r="I24">
            <v>240</v>
          </cell>
          <cell r="J24">
            <v>6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275</v>
          </cell>
          <cell r="E25">
            <v>2</v>
          </cell>
          <cell r="F25">
            <v>27</v>
          </cell>
          <cell r="G25">
            <v>11</v>
          </cell>
          <cell r="H25">
            <v>16</v>
          </cell>
          <cell r="I25">
            <v>266</v>
          </cell>
          <cell r="J25">
            <v>7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290</v>
          </cell>
          <cell r="E26">
            <v>1</v>
          </cell>
          <cell r="F26">
            <v>14</v>
          </cell>
          <cell r="G26">
            <v>5</v>
          </cell>
          <cell r="H26">
            <v>9</v>
          </cell>
          <cell r="I26">
            <v>288</v>
          </cell>
          <cell r="J26">
            <v>1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1539</v>
          </cell>
          <cell r="E27">
            <v>15</v>
          </cell>
          <cell r="F27">
            <v>169</v>
          </cell>
          <cell r="G27">
            <v>56</v>
          </cell>
          <cell r="H27">
            <v>113</v>
          </cell>
          <cell r="I27">
            <v>1488</v>
          </cell>
          <cell r="J27">
            <v>36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53</v>
          </cell>
          <cell r="E28" t="str">
            <v>-</v>
          </cell>
          <cell r="F28" t="str">
            <v>-</v>
          </cell>
          <cell r="G28" t="str">
            <v>-</v>
          </cell>
          <cell r="H28" t="str">
            <v>-</v>
          </cell>
          <cell r="I28">
            <v>46</v>
          </cell>
          <cell r="J28">
            <v>7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214</v>
          </cell>
          <cell r="E29">
            <v>3</v>
          </cell>
          <cell r="F29">
            <v>28</v>
          </cell>
          <cell r="G29">
            <v>8</v>
          </cell>
          <cell r="H29">
            <v>20</v>
          </cell>
          <cell r="I29">
            <v>206</v>
          </cell>
          <cell r="J29">
            <v>5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91</v>
          </cell>
          <cell r="E30">
            <v>1</v>
          </cell>
          <cell r="F30">
            <v>9</v>
          </cell>
          <cell r="G30">
            <v>2</v>
          </cell>
          <cell r="H30">
            <v>7</v>
          </cell>
          <cell r="I30">
            <v>81</v>
          </cell>
          <cell r="J30">
            <v>9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66</v>
          </cell>
          <cell r="E31">
            <v>1</v>
          </cell>
          <cell r="F31">
            <v>10</v>
          </cell>
          <cell r="G31">
            <v>4</v>
          </cell>
          <cell r="H31">
            <v>6</v>
          </cell>
          <cell r="I31">
            <v>60</v>
          </cell>
          <cell r="J31">
            <v>5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278</v>
          </cell>
          <cell r="E32">
            <v>4</v>
          </cell>
          <cell r="F32">
            <v>40</v>
          </cell>
          <cell r="G32">
            <v>8</v>
          </cell>
          <cell r="H32">
            <v>32</v>
          </cell>
          <cell r="I32">
            <v>274</v>
          </cell>
          <cell r="J32" t="str">
            <v>-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250</v>
          </cell>
          <cell r="E33">
            <v>3</v>
          </cell>
          <cell r="F33">
            <v>35</v>
          </cell>
          <cell r="G33">
            <v>14</v>
          </cell>
          <cell r="H33">
            <v>21</v>
          </cell>
          <cell r="I33">
            <v>243</v>
          </cell>
          <cell r="J33">
            <v>4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271</v>
          </cell>
          <cell r="E34">
            <v>2</v>
          </cell>
          <cell r="F34">
            <v>27</v>
          </cell>
          <cell r="G34">
            <v>9</v>
          </cell>
          <cell r="H34">
            <v>18</v>
          </cell>
          <cell r="I34">
            <v>268</v>
          </cell>
          <cell r="J34">
            <v>1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316</v>
          </cell>
          <cell r="E35">
            <v>1</v>
          </cell>
          <cell r="F35">
            <v>20</v>
          </cell>
          <cell r="G35">
            <v>11</v>
          </cell>
          <cell r="H35">
            <v>9</v>
          </cell>
          <cell r="I35">
            <v>310</v>
          </cell>
          <cell r="J35">
            <v>5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1557</v>
          </cell>
          <cell r="E36">
            <v>18</v>
          </cell>
          <cell r="F36">
            <v>192</v>
          </cell>
          <cell r="G36">
            <v>58</v>
          </cell>
          <cell r="H36">
            <v>134</v>
          </cell>
          <cell r="I36">
            <v>1508</v>
          </cell>
          <cell r="J36">
            <v>31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54</v>
          </cell>
          <cell r="E37">
            <v>1</v>
          </cell>
          <cell r="F37">
            <v>14</v>
          </cell>
          <cell r="G37">
            <v>3</v>
          </cell>
          <cell r="H37">
            <v>11</v>
          </cell>
          <cell r="I37">
            <v>46</v>
          </cell>
          <cell r="J37">
            <v>7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216</v>
          </cell>
          <cell r="E38">
            <v>3</v>
          </cell>
          <cell r="F38">
            <v>29</v>
          </cell>
          <cell r="G38">
            <v>9</v>
          </cell>
          <cell r="H38">
            <v>20</v>
          </cell>
          <cell r="I38">
            <v>211</v>
          </cell>
          <cell r="J38">
            <v>2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94</v>
          </cell>
          <cell r="E39">
            <v>3</v>
          </cell>
          <cell r="F39">
            <v>23</v>
          </cell>
          <cell r="G39">
            <v>6</v>
          </cell>
          <cell r="H39">
            <v>17</v>
          </cell>
          <cell r="I39">
            <v>82</v>
          </cell>
          <cell r="J39">
            <v>9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69</v>
          </cell>
          <cell r="E40">
            <v>1</v>
          </cell>
          <cell r="F40">
            <v>10</v>
          </cell>
          <cell r="G40">
            <v>4</v>
          </cell>
          <cell r="H40">
            <v>6</v>
          </cell>
          <cell r="I40">
            <v>63</v>
          </cell>
          <cell r="J40">
            <v>5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280</v>
          </cell>
          <cell r="E41">
            <v>4</v>
          </cell>
          <cell r="F41">
            <v>35</v>
          </cell>
          <cell r="G41">
            <v>8</v>
          </cell>
          <cell r="H41">
            <v>27</v>
          </cell>
          <cell r="I41">
            <v>276</v>
          </cell>
          <cell r="J41" t="str">
            <v>-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251</v>
          </cell>
          <cell r="E42">
            <v>3</v>
          </cell>
          <cell r="F42">
            <v>40</v>
          </cell>
          <cell r="G42">
            <v>13</v>
          </cell>
          <cell r="H42">
            <v>27</v>
          </cell>
          <cell r="I42">
            <v>243</v>
          </cell>
          <cell r="J42">
            <v>5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275</v>
          </cell>
          <cell r="E43">
            <v>2</v>
          </cell>
          <cell r="F43">
            <v>27</v>
          </cell>
          <cell r="G43">
            <v>7</v>
          </cell>
          <cell r="H43">
            <v>20</v>
          </cell>
          <cell r="I43">
            <v>271</v>
          </cell>
          <cell r="J43">
            <v>2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318</v>
          </cell>
          <cell r="E44">
            <v>1</v>
          </cell>
          <cell r="F44">
            <v>14</v>
          </cell>
          <cell r="G44">
            <v>8</v>
          </cell>
          <cell r="H44">
            <v>6</v>
          </cell>
          <cell r="I44">
            <v>316</v>
          </cell>
          <cell r="J44">
            <v>1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1568</v>
          </cell>
          <cell r="E45">
            <v>19</v>
          </cell>
          <cell r="F45">
            <v>214</v>
          </cell>
          <cell r="G45">
            <v>77</v>
          </cell>
          <cell r="H45">
            <v>137</v>
          </cell>
          <cell r="I45">
            <v>1518</v>
          </cell>
          <cell r="J45">
            <v>31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54</v>
          </cell>
          <cell r="E46">
            <v>1</v>
          </cell>
          <cell r="F46">
            <v>13</v>
          </cell>
          <cell r="G46">
            <v>4</v>
          </cell>
          <cell r="H46">
            <v>9</v>
          </cell>
          <cell r="I46">
            <v>47</v>
          </cell>
          <cell r="J46">
            <v>6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218</v>
          </cell>
          <cell r="E47">
            <v>3</v>
          </cell>
          <cell r="F47">
            <v>30</v>
          </cell>
          <cell r="G47">
            <v>12</v>
          </cell>
          <cell r="H47">
            <v>18</v>
          </cell>
          <cell r="I47">
            <v>213</v>
          </cell>
          <cell r="J47">
            <v>2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95</v>
          </cell>
          <cell r="E48">
            <v>3</v>
          </cell>
          <cell r="F48">
            <v>23</v>
          </cell>
          <cell r="G48">
            <v>10</v>
          </cell>
          <cell r="H48">
            <v>13</v>
          </cell>
          <cell r="I48">
            <v>82</v>
          </cell>
          <cell r="J48">
            <v>10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68</v>
          </cell>
          <cell r="E49">
            <v>1</v>
          </cell>
          <cell r="F49">
            <v>10</v>
          </cell>
          <cell r="G49">
            <v>5</v>
          </cell>
          <cell r="H49">
            <v>5</v>
          </cell>
          <cell r="I49">
            <v>63</v>
          </cell>
          <cell r="J49">
            <v>4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282</v>
          </cell>
          <cell r="E50">
            <v>4</v>
          </cell>
          <cell r="F50">
            <v>35</v>
          </cell>
          <cell r="G50">
            <v>9</v>
          </cell>
          <cell r="H50">
            <v>26</v>
          </cell>
          <cell r="I50">
            <v>277</v>
          </cell>
          <cell r="J50">
            <v>1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250</v>
          </cell>
          <cell r="E51">
            <v>3</v>
          </cell>
          <cell r="F51">
            <v>48</v>
          </cell>
          <cell r="G51">
            <v>17</v>
          </cell>
          <cell r="H51">
            <v>31</v>
          </cell>
          <cell r="I51">
            <v>242</v>
          </cell>
          <cell r="J51">
            <v>5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278</v>
          </cell>
          <cell r="E52">
            <v>2</v>
          </cell>
          <cell r="F52">
            <v>26</v>
          </cell>
          <cell r="G52">
            <v>9</v>
          </cell>
          <cell r="H52">
            <v>17</v>
          </cell>
          <cell r="I52">
            <v>274</v>
          </cell>
          <cell r="J52">
            <v>2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323</v>
          </cell>
          <cell r="E53">
            <v>2</v>
          </cell>
          <cell r="F53">
            <v>29</v>
          </cell>
          <cell r="G53">
            <v>11</v>
          </cell>
          <cell r="H53">
            <v>18</v>
          </cell>
          <cell r="I53">
            <v>320</v>
          </cell>
          <cell r="J53">
            <v>1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1575</v>
          </cell>
          <cell r="E54">
            <v>19</v>
          </cell>
          <cell r="F54">
            <v>204</v>
          </cell>
          <cell r="G54">
            <v>69</v>
          </cell>
          <cell r="H54">
            <v>135</v>
          </cell>
          <cell r="I54">
            <v>1525</v>
          </cell>
          <cell r="J54">
            <v>31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55</v>
          </cell>
          <cell r="E55">
            <v>1</v>
          </cell>
          <cell r="F55">
            <v>12</v>
          </cell>
          <cell r="G55">
            <v>3</v>
          </cell>
          <cell r="H55">
            <v>9</v>
          </cell>
          <cell r="I55">
            <v>48</v>
          </cell>
          <cell r="J55">
            <v>6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217</v>
          </cell>
          <cell r="E56">
            <v>3</v>
          </cell>
          <cell r="F56">
            <v>31</v>
          </cell>
          <cell r="G56">
            <v>12</v>
          </cell>
          <cell r="H56">
            <v>19</v>
          </cell>
          <cell r="I56">
            <v>212</v>
          </cell>
          <cell r="J56">
            <v>2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94</v>
          </cell>
          <cell r="E57">
            <v>3</v>
          </cell>
          <cell r="F57">
            <v>23</v>
          </cell>
          <cell r="G57">
            <v>11</v>
          </cell>
          <cell r="H57">
            <v>12</v>
          </cell>
          <cell r="I57">
            <v>81</v>
          </cell>
          <cell r="J57">
            <v>10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70</v>
          </cell>
          <cell r="E58">
            <v>1</v>
          </cell>
          <cell r="F58">
            <v>16</v>
          </cell>
          <cell r="G58">
            <v>6</v>
          </cell>
          <cell r="H58">
            <v>10</v>
          </cell>
          <cell r="I58">
            <v>65</v>
          </cell>
          <cell r="J58">
            <v>4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283</v>
          </cell>
          <cell r="E59">
            <v>4</v>
          </cell>
          <cell r="F59">
            <v>36</v>
          </cell>
          <cell r="G59">
            <v>9</v>
          </cell>
          <cell r="H59">
            <v>27</v>
          </cell>
          <cell r="I59">
            <v>278</v>
          </cell>
          <cell r="J59">
            <v>1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254</v>
          </cell>
          <cell r="E60">
            <v>3</v>
          </cell>
          <cell r="F60">
            <v>36</v>
          </cell>
          <cell r="G60">
            <v>13</v>
          </cell>
          <cell r="H60">
            <v>23</v>
          </cell>
          <cell r="I60">
            <v>246</v>
          </cell>
          <cell r="J60">
            <v>5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277</v>
          </cell>
          <cell r="E61">
            <v>2</v>
          </cell>
          <cell r="F61">
            <v>24</v>
          </cell>
          <cell r="G61">
            <v>8</v>
          </cell>
          <cell r="H61">
            <v>16</v>
          </cell>
          <cell r="I61">
            <v>273</v>
          </cell>
          <cell r="J61">
            <v>2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325</v>
          </cell>
          <cell r="E62">
            <v>2</v>
          </cell>
          <cell r="F62">
            <v>26</v>
          </cell>
          <cell r="G62">
            <v>7</v>
          </cell>
          <cell r="H62">
            <v>19</v>
          </cell>
          <cell r="I62">
            <v>322</v>
          </cell>
          <cell r="J62">
            <v>1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</row>
      </sheetData>
      <sheetData sheetId="48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7</v>
          </cell>
          <cell r="E9">
            <v>502</v>
          </cell>
          <cell r="F9">
            <v>292</v>
          </cell>
          <cell r="G9">
            <v>81</v>
          </cell>
          <cell r="H9">
            <v>211</v>
          </cell>
          <cell r="I9">
            <v>76</v>
          </cell>
          <cell r="J9">
            <v>7</v>
          </cell>
          <cell r="K9">
            <v>69</v>
          </cell>
          <cell r="L9">
            <v>7</v>
          </cell>
          <cell r="M9">
            <v>502</v>
          </cell>
          <cell r="N9">
            <v>292</v>
          </cell>
          <cell r="O9">
            <v>81</v>
          </cell>
          <cell r="P9">
            <v>211</v>
          </cell>
          <cell r="Q9">
            <v>76</v>
          </cell>
          <cell r="R9">
            <v>7</v>
          </cell>
          <cell r="S9">
            <v>69</v>
          </cell>
          <cell r="T9" t="str">
            <v>-</v>
          </cell>
          <cell r="U9" t="str">
            <v>-</v>
          </cell>
          <cell r="V9" t="str">
            <v>-</v>
          </cell>
          <cell r="W9" t="str">
            <v>-</v>
          </cell>
          <cell r="X9" t="str">
            <v>-</v>
          </cell>
          <cell r="Y9" t="str">
            <v>-</v>
          </cell>
          <cell r="Z9" t="str">
            <v>-</v>
          </cell>
          <cell r="AA9" t="str">
            <v>-</v>
          </cell>
          <cell r="AB9" t="str">
            <v>-</v>
          </cell>
          <cell r="AC9" t="str">
            <v>-</v>
          </cell>
          <cell r="AD9" t="str">
            <v>-</v>
          </cell>
          <cell r="AE9" t="str">
            <v>-</v>
          </cell>
          <cell r="AF9" t="str">
            <v>-</v>
          </cell>
          <cell r="AG9" t="str">
            <v>-</v>
          </cell>
          <cell r="AH9" t="str">
            <v>-</v>
          </cell>
          <cell r="AI9" t="str">
            <v>-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1</v>
          </cell>
          <cell r="E10">
            <v>45</v>
          </cell>
          <cell r="F10">
            <v>21</v>
          </cell>
          <cell r="G10">
            <v>9</v>
          </cell>
          <cell r="H10">
            <v>12</v>
          </cell>
          <cell r="I10">
            <v>7</v>
          </cell>
          <cell r="J10" t="str">
            <v>-</v>
          </cell>
          <cell r="K10">
            <v>7</v>
          </cell>
          <cell r="L10">
            <v>1</v>
          </cell>
          <cell r="M10">
            <v>45</v>
          </cell>
          <cell r="N10">
            <v>21</v>
          </cell>
          <cell r="O10">
            <v>9</v>
          </cell>
          <cell r="P10">
            <v>12</v>
          </cell>
          <cell r="Q10">
            <v>7</v>
          </cell>
          <cell r="R10" t="str">
            <v>-</v>
          </cell>
          <cell r="S10">
            <v>7</v>
          </cell>
          <cell r="T10" t="str">
            <v>-</v>
          </cell>
          <cell r="U10" t="str">
            <v>-</v>
          </cell>
          <cell r="V10" t="str">
            <v>-</v>
          </cell>
          <cell r="W10" t="str">
            <v>-</v>
          </cell>
          <cell r="X10" t="str">
            <v>-</v>
          </cell>
          <cell r="Y10" t="str">
            <v>-</v>
          </cell>
          <cell r="Z10" t="str">
            <v>-</v>
          </cell>
          <cell r="AA10" t="str">
            <v>-</v>
          </cell>
          <cell r="AB10" t="str">
            <v>-</v>
          </cell>
          <cell r="AC10" t="str">
            <v>-</v>
          </cell>
          <cell r="AD10" t="str">
            <v>-</v>
          </cell>
          <cell r="AE10" t="str">
            <v>-</v>
          </cell>
          <cell r="AF10" t="str">
            <v>-</v>
          </cell>
          <cell r="AG10" t="str">
            <v>-</v>
          </cell>
          <cell r="AH10" t="str">
            <v>-</v>
          </cell>
          <cell r="AI10" t="str">
            <v>-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1</v>
          </cell>
          <cell r="E11">
            <v>29</v>
          </cell>
          <cell r="F11">
            <v>17</v>
          </cell>
          <cell r="G11">
            <v>4</v>
          </cell>
          <cell r="H11">
            <v>13</v>
          </cell>
          <cell r="I11">
            <v>7</v>
          </cell>
          <cell r="J11">
            <v>3</v>
          </cell>
          <cell r="K11">
            <v>4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P11">
            <v>13</v>
          </cell>
          <cell r="Q11">
            <v>7</v>
          </cell>
          <cell r="R11">
            <v>3</v>
          </cell>
          <cell r="S11">
            <v>4</v>
          </cell>
          <cell r="T11" t="str">
            <v>-</v>
          </cell>
          <cell r="U11" t="str">
            <v>-</v>
          </cell>
          <cell r="V11" t="str">
            <v>-</v>
          </cell>
          <cell r="W11" t="str">
            <v>-</v>
          </cell>
          <cell r="X11" t="str">
            <v>-</v>
          </cell>
          <cell r="Y11" t="str">
            <v>-</v>
          </cell>
          <cell r="Z11" t="str">
            <v>-</v>
          </cell>
          <cell r="AA11" t="str">
            <v>-</v>
          </cell>
          <cell r="AB11" t="str">
            <v>-</v>
          </cell>
          <cell r="AC11" t="str">
            <v>-</v>
          </cell>
          <cell r="AD11" t="str">
            <v>-</v>
          </cell>
          <cell r="AE11" t="str">
            <v>-</v>
          </cell>
          <cell r="AF11" t="str">
            <v>-</v>
          </cell>
          <cell r="AG11" t="str">
            <v>-</v>
          </cell>
          <cell r="AH11" t="str">
            <v>-</v>
          </cell>
          <cell r="AI11" t="str">
            <v>-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1</v>
          </cell>
          <cell r="E12">
            <v>99</v>
          </cell>
          <cell r="F12">
            <v>53</v>
          </cell>
          <cell r="G12">
            <v>28</v>
          </cell>
          <cell r="H12">
            <v>25</v>
          </cell>
          <cell r="I12">
            <v>13</v>
          </cell>
          <cell r="J12">
            <v>2</v>
          </cell>
          <cell r="K12">
            <v>11</v>
          </cell>
          <cell r="L12">
            <v>1</v>
          </cell>
          <cell r="M12">
            <v>99</v>
          </cell>
          <cell r="N12">
            <v>53</v>
          </cell>
          <cell r="O12">
            <v>28</v>
          </cell>
          <cell r="P12">
            <v>25</v>
          </cell>
          <cell r="Q12">
            <v>13</v>
          </cell>
          <cell r="R12">
            <v>2</v>
          </cell>
          <cell r="S12">
            <v>11</v>
          </cell>
          <cell r="T12" t="str">
            <v>-</v>
          </cell>
          <cell r="U12" t="str">
            <v>-</v>
          </cell>
          <cell r="V12" t="str">
            <v>-</v>
          </cell>
          <cell r="W12" t="str">
            <v>-</v>
          </cell>
          <cell r="X12" t="str">
            <v>-</v>
          </cell>
          <cell r="Y12" t="str">
            <v>-</v>
          </cell>
          <cell r="Z12" t="str">
            <v>-</v>
          </cell>
          <cell r="AA12" t="str">
            <v>-</v>
          </cell>
          <cell r="AB12" t="str">
            <v>-</v>
          </cell>
          <cell r="AC12" t="str">
            <v>-</v>
          </cell>
          <cell r="AD12" t="str">
            <v>-</v>
          </cell>
          <cell r="AE12" t="str">
            <v>-</v>
          </cell>
          <cell r="AF12" t="str">
            <v>-</v>
          </cell>
          <cell r="AG12" t="str">
            <v>-</v>
          </cell>
          <cell r="AH12" t="str">
            <v>-</v>
          </cell>
          <cell r="AI12" t="str">
            <v>-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 t="str">
            <v>-</v>
          </cell>
          <cell r="E13" t="str">
            <v>-</v>
          </cell>
          <cell r="F13" t="str">
            <v>-</v>
          </cell>
          <cell r="G13" t="str">
            <v>-</v>
          </cell>
          <cell r="H13" t="str">
            <v>-</v>
          </cell>
          <cell r="I13" t="str">
            <v>-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  <cell r="N13" t="str">
            <v>-</v>
          </cell>
          <cell r="O13" t="str">
            <v>-</v>
          </cell>
          <cell r="P13" t="str">
            <v>-</v>
          </cell>
          <cell r="Q13" t="str">
            <v>-</v>
          </cell>
          <cell r="R13" t="str">
            <v>-</v>
          </cell>
          <cell r="S13" t="str">
            <v>-</v>
          </cell>
          <cell r="T13" t="str">
            <v>-</v>
          </cell>
          <cell r="U13" t="str">
            <v>-</v>
          </cell>
          <cell r="V13" t="str">
            <v>-</v>
          </cell>
          <cell r="W13" t="str">
            <v>-</v>
          </cell>
          <cell r="X13" t="str">
            <v>-</v>
          </cell>
          <cell r="Y13" t="str">
            <v>-</v>
          </cell>
          <cell r="Z13" t="str">
            <v>-</v>
          </cell>
          <cell r="AA13" t="str">
            <v>-</v>
          </cell>
          <cell r="AB13" t="str">
            <v>-</v>
          </cell>
          <cell r="AC13" t="str">
            <v>-</v>
          </cell>
          <cell r="AD13" t="str">
            <v>-</v>
          </cell>
          <cell r="AE13" t="str">
            <v>-</v>
          </cell>
          <cell r="AF13" t="str">
            <v>-</v>
          </cell>
          <cell r="AG13" t="str">
            <v>-</v>
          </cell>
          <cell r="AH13" t="str">
            <v>-</v>
          </cell>
          <cell r="AI13" t="str">
            <v>-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1</v>
          </cell>
          <cell r="E14">
            <v>94</v>
          </cell>
          <cell r="F14">
            <v>48</v>
          </cell>
          <cell r="G14">
            <v>8</v>
          </cell>
          <cell r="H14">
            <v>40</v>
          </cell>
          <cell r="I14">
            <v>12</v>
          </cell>
          <cell r="J14" t="str">
            <v>-</v>
          </cell>
          <cell r="K14">
            <v>12</v>
          </cell>
          <cell r="L14">
            <v>1</v>
          </cell>
          <cell r="M14">
            <v>94</v>
          </cell>
          <cell r="N14">
            <v>48</v>
          </cell>
          <cell r="O14">
            <v>8</v>
          </cell>
          <cell r="P14">
            <v>40</v>
          </cell>
          <cell r="Q14">
            <v>12</v>
          </cell>
          <cell r="R14" t="str">
            <v>-</v>
          </cell>
          <cell r="S14">
            <v>12</v>
          </cell>
          <cell r="T14" t="str">
            <v>-</v>
          </cell>
          <cell r="U14" t="str">
            <v>-</v>
          </cell>
          <cell r="V14" t="str">
            <v>-</v>
          </cell>
          <cell r="W14" t="str">
            <v>-</v>
          </cell>
          <cell r="X14" t="str">
            <v>-</v>
          </cell>
          <cell r="Y14" t="str">
            <v>-</v>
          </cell>
          <cell r="Z14" t="str">
            <v>-</v>
          </cell>
          <cell r="AA14" t="str">
            <v>-</v>
          </cell>
          <cell r="AB14" t="str">
            <v>-</v>
          </cell>
          <cell r="AC14" t="str">
            <v>-</v>
          </cell>
          <cell r="AD14" t="str">
            <v>-</v>
          </cell>
          <cell r="AE14" t="str">
            <v>-</v>
          </cell>
          <cell r="AF14" t="str">
            <v>-</v>
          </cell>
          <cell r="AG14" t="str">
            <v>-</v>
          </cell>
          <cell r="AH14" t="str">
            <v>-</v>
          </cell>
          <cell r="AI14" t="str">
            <v>-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1</v>
          </cell>
          <cell r="E15">
            <v>80</v>
          </cell>
          <cell r="F15">
            <v>61</v>
          </cell>
          <cell r="G15">
            <v>5</v>
          </cell>
          <cell r="H15">
            <v>56</v>
          </cell>
          <cell r="I15">
            <v>13</v>
          </cell>
          <cell r="J15" t="str">
            <v>-</v>
          </cell>
          <cell r="K15">
            <v>13</v>
          </cell>
          <cell r="L15">
            <v>1</v>
          </cell>
          <cell r="M15">
            <v>80</v>
          </cell>
          <cell r="N15">
            <v>61</v>
          </cell>
          <cell r="O15">
            <v>5</v>
          </cell>
          <cell r="P15">
            <v>56</v>
          </cell>
          <cell r="Q15">
            <v>13</v>
          </cell>
          <cell r="R15" t="str">
            <v>-</v>
          </cell>
          <cell r="S15">
            <v>13</v>
          </cell>
          <cell r="T15" t="str">
            <v>-</v>
          </cell>
          <cell r="U15" t="str">
            <v>-</v>
          </cell>
          <cell r="V15" t="str">
            <v>-</v>
          </cell>
          <cell r="W15" t="str">
            <v>-</v>
          </cell>
          <cell r="X15" t="str">
            <v>-</v>
          </cell>
          <cell r="Y15" t="str">
            <v>-</v>
          </cell>
          <cell r="Z15" t="str">
            <v>-</v>
          </cell>
          <cell r="AA15" t="str">
            <v>-</v>
          </cell>
          <cell r="AB15" t="str">
            <v>-</v>
          </cell>
          <cell r="AC15" t="str">
            <v>-</v>
          </cell>
          <cell r="AD15" t="str">
            <v>-</v>
          </cell>
          <cell r="AE15" t="str">
            <v>-</v>
          </cell>
          <cell r="AF15" t="str">
            <v>-</v>
          </cell>
          <cell r="AG15" t="str">
            <v>-</v>
          </cell>
          <cell r="AH15" t="str">
            <v>-</v>
          </cell>
          <cell r="AI15" t="str">
            <v>-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1</v>
          </cell>
          <cell r="E16">
            <v>70</v>
          </cell>
          <cell r="F16">
            <v>44</v>
          </cell>
          <cell r="G16">
            <v>11</v>
          </cell>
          <cell r="H16">
            <v>33</v>
          </cell>
          <cell r="I16">
            <v>11</v>
          </cell>
          <cell r="J16" t="str">
            <v>-</v>
          </cell>
          <cell r="K16">
            <v>11</v>
          </cell>
          <cell r="L16">
            <v>1</v>
          </cell>
          <cell r="M16">
            <v>70</v>
          </cell>
          <cell r="N16">
            <v>44</v>
          </cell>
          <cell r="O16">
            <v>11</v>
          </cell>
          <cell r="P16">
            <v>33</v>
          </cell>
          <cell r="Q16">
            <v>11</v>
          </cell>
          <cell r="R16" t="str">
            <v>-</v>
          </cell>
          <cell r="S16">
            <v>11</v>
          </cell>
          <cell r="T16" t="str">
            <v>-</v>
          </cell>
          <cell r="U16" t="str">
            <v>-</v>
          </cell>
          <cell r="V16" t="str">
            <v>-</v>
          </cell>
          <cell r="W16" t="str">
            <v>-</v>
          </cell>
          <cell r="X16" t="str">
            <v>-</v>
          </cell>
          <cell r="Y16" t="str">
            <v>-</v>
          </cell>
          <cell r="Z16" t="str">
            <v>-</v>
          </cell>
          <cell r="AA16" t="str">
            <v>-</v>
          </cell>
          <cell r="AB16" t="str">
            <v>-</v>
          </cell>
          <cell r="AC16" t="str">
            <v>-</v>
          </cell>
          <cell r="AD16" t="str">
            <v>-</v>
          </cell>
          <cell r="AE16" t="str">
            <v>-</v>
          </cell>
          <cell r="AF16" t="str">
            <v>-</v>
          </cell>
          <cell r="AG16" t="str">
            <v>-</v>
          </cell>
          <cell r="AH16" t="str">
            <v>-</v>
          </cell>
          <cell r="AI16" t="str">
            <v>-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1</v>
          </cell>
          <cell r="E17">
            <v>85</v>
          </cell>
          <cell r="F17">
            <v>48</v>
          </cell>
          <cell r="G17">
            <v>16</v>
          </cell>
          <cell r="H17">
            <v>32</v>
          </cell>
          <cell r="I17">
            <v>13</v>
          </cell>
          <cell r="J17">
            <v>2</v>
          </cell>
          <cell r="K17">
            <v>11</v>
          </cell>
          <cell r="L17">
            <v>1</v>
          </cell>
          <cell r="M17">
            <v>85</v>
          </cell>
          <cell r="N17">
            <v>48</v>
          </cell>
          <cell r="O17">
            <v>16</v>
          </cell>
          <cell r="P17">
            <v>32</v>
          </cell>
          <cell r="Q17">
            <v>13</v>
          </cell>
          <cell r="R17">
            <v>2</v>
          </cell>
          <cell r="S17">
            <v>11</v>
          </cell>
          <cell r="T17" t="str">
            <v>-</v>
          </cell>
          <cell r="U17" t="str">
            <v>-</v>
          </cell>
          <cell r="V17" t="str">
            <v>-</v>
          </cell>
          <cell r="W17" t="str">
            <v>-</v>
          </cell>
          <cell r="X17" t="str">
            <v>-</v>
          </cell>
          <cell r="Y17" t="str">
            <v>-</v>
          </cell>
          <cell r="Z17" t="str">
            <v>-</v>
          </cell>
          <cell r="AA17" t="str">
            <v>-</v>
          </cell>
          <cell r="AB17" t="str">
            <v>-</v>
          </cell>
          <cell r="AC17" t="str">
            <v>-</v>
          </cell>
          <cell r="AD17" t="str">
            <v>-</v>
          </cell>
          <cell r="AE17" t="str">
            <v>-</v>
          </cell>
          <cell r="AF17" t="str">
            <v>-</v>
          </cell>
          <cell r="AG17" t="str">
            <v>-</v>
          </cell>
          <cell r="AH17" t="str">
            <v>-</v>
          </cell>
          <cell r="AI17" t="str">
            <v>-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7</v>
          </cell>
          <cell r="E18">
            <v>482</v>
          </cell>
          <cell r="F18">
            <v>268</v>
          </cell>
          <cell r="G18">
            <v>80</v>
          </cell>
          <cell r="H18">
            <v>188</v>
          </cell>
          <cell r="I18">
            <v>76</v>
          </cell>
          <cell r="J18">
            <v>7</v>
          </cell>
          <cell r="K18">
            <v>69</v>
          </cell>
          <cell r="L18">
            <v>6</v>
          </cell>
          <cell r="M18">
            <v>473</v>
          </cell>
          <cell r="N18">
            <v>259</v>
          </cell>
          <cell r="O18">
            <v>78</v>
          </cell>
          <cell r="P18">
            <v>181</v>
          </cell>
          <cell r="Q18">
            <v>70</v>
          </cell>
          <cell r="R18">
            <v>7</v>
          </cell>
          <cell r="S18">
            <v>63</v>
          </cell>
          <cell r="T18">
            <v>1</v>
          </cell>
          <cell r="U18">
            <v>9</v>
          </cell>
          <cell r="V18">
            <v>9</v>
          </cell>
          <cell r="W18">
            <v>2</v>
          </cell>
          <cell r="X18">
            <v>7</v>
          </cell>
          <cell r="Y18">
            <v>6</v>
          </cell>
          <cell r="Z18" t="str">
            <v>-</v>
          </cell>
          <cell r="AA18">
            <v>6</v>
          </cell>
          <cell r="AB18" t="str">
            <v>-</v>
          </cell>
          <cell r="AC18" t="str">
            <v>-</v>
          </cell>
          <cell r="AD18" t="str">
            <v>-</v>
          </cell>
          <cell r="AE18" t="str">
            <v>-</v>
          </cell>
          <cell r="AF18" t="str">
            <v>-</v>
          </cell>
          <cell r="AG18" t="str">
            <v>-</v>
          </cell>
          <cell r="AH18" t="str">
            <v>-</v>
          </cell>
          <cell r="AI18" t="str">
            <v>-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1</v>
          </cell>
          <cell r="E19">
            <v>45</v>
          </cell>
          <cell r="F19">
            <v>18</v>
          </cell>
          <cell r="G19">
            <v>10</v>
          </cell>
          <cell r="H19">
            <v>8</v>
          </cell>
          <cell r="I19">
            <v>7</v>
          </cell>
          <cell r="J19" t="str">
            <v>-</v>
          </cell>
          <cell r="K19">
            <v>7</v>
          </cell>
          <cell r="L19">
            <v>1</v>
          </cell>
          <cell r="M19">
            <v>45</v>
          </cell>
          <cell r="N19">
            <v>18</v>
          </cell>
          <cell r="O19">
            <v>10</v>
          </cell>
          <cell r="P19">
            <v>8</v>
          </cell>
          <cell r="Q19">
            <v>7</v>
          </cell>
          <cell r="R19" t="str">
            <v>-</v>
          </cell>
          <cell r="S19">
            <v>7</v>
          </cell>
          <cell r="T19" t="str">
            <v>-</v>
          </cell>
          <cell r="U19" t="str">
            <v>-</v>
          </cell>
          <cell r="V19" t="str">
            <v>-</v>
          </cell>
          <cell r="W19" t="str">
            <v>-</v>
          </cell>
          <cell r="X19" t="str">
            <v>-</v>
          </cell>
          <cell r="Y19" t="str">
            <v>-</v>
          </cell>
          <cell r="Z19" t="str">
            <v>-</v>
          </cell>
          <cell r="AA19" t="str">
            <v>-</v>
          </cell>
          <cell r="AB19" t="str">
            <v>-</v>
          </cell>
          <cell r="AC19" t="str">
            <v>-</v>
          </cell>
          <cell r="AD19" t="str">
            <v>-</v>
          </cell>
          <cell r="AE19" t="str">
            <v>-</v>
          </cell>
          <cell r="AF19" t="str">
            <v>-</v>
          </cell>
          <cell r="AG19" t="str">
            <v>-</v>
          </cell>
          <cell r="AH19" t="str">
            <v>-</v>
          </cell>
          <cell r="AI19" t="str">
            <v>-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1</v>
          </cell>
          <cell r="E20">
            <v>9</v>
          </cell>
          <cell r="F20">
            <v>9</v>
          </cell>
          <cell r="G20">
            <v>2</v>
          </cell>
          <cell r="H20">
            <v>7</v>
          </cell>
          <cell r="I20">
            <v>6</v>
          </cell>
          <cell r="J20" t="str">
            <v>-</v>
          </cell>
          <cell r="K20">
            <v>6</v>
          </cell>
          <cell r="L20" t="str">
            <v>-</v>
          </cell>
          <cell r="M20" t="str">
            <v>-</v>
          </cell>
          <cell r="N20" t="str">
            <v>-</v>
          </cell>
          <cell r="O20" t="str">
            <v>-</v>
          </cell>
          <cell r="P20" t="str">
            <v>-</v>
          </cell>
          <cell r="Q20" t="str">
            <v>-</v>
          </cell>
          <cell r="R20" t="str">
            <v>-</v>
          </cell>
          <cell r="S20" t="str">
            <v>-</v>
          </cell>
          <cell r="T20">
            <v>1</v>
          </cell>
          <cell r="U20">
            <v>9</v>
          </cell>
          <cell r="V20">
            <v>9</v>
          </cell>
          <cell r="W20">
            <v>2</v>
          </cell>
          <cell r="X20">
            <v>7</v>
          </cell>
          <cell r="Y20">
            <v>6</v>
          </cell>
          <cell r="Z20" t="str">
            <v>-</v>
          </cell>
          <cell r="AA20">
            <v>6</v>
          </cell>
          <cell r="AB20" t="str">
            <v>-</v>
          </cell>
          <cell r="AC20" t="str">
            <v>-</v>
          </cell>
          <cell r="AD20" t="str">
            <v>-</v>
          </cell>
          <cell r="AE20" t="str">
            <v>-</v>
          </cell>
          <cell r="AF20" t="str">
            <v>-</v>
          </cell>
          <cell r="AG20" t="str">
            <v>-</v>
          </cell>
          <cell r="AH20" t="str">
            <v>-</v>
          </cell>
          <cell r="AI20" t="str">
            <v>-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1</v>
          </cell>
          <cell r="E21">
            <v>99</v>
          </cell>
          <cell r="F21">
            <v>51</v>
          </cell>
          <cell r="G21">
            <v>32</v>
          </cell>
          <cell r="H21">
            <v>19</v>
          </cell>
          <cell r="I21">
            <v>13</v>
          </cell>
          <cell r="J21">
            <v>4</v>
          </cell>
          <cell r="K21">
            <v>9</v>
          </cell>
          <cell r="L21">
            <v>1</v>
          </cell>
          <cell r="M21">
            <v>99</v>
          </cell>
          <cell r="N21">
            <v>51</v>
          </cell>
          <cell r="O21">
            <v>32</v>
          </cell>
          <cell r="P21">
            <v>19</v>
          </cell>
          <cell r="Q21">
            <v>13</v>
          </cell>
          <cell r="R21">
            <v>4</v>
          </cell>
          <cell r="S21">
            <v>9</v>
          </cell>
          <cell r="T21" t="str">
            <v>-</v>
          </cell>
          <cell r="U21" t="str">
            <v>-</v>
          </cell>
          <cell r="V21" t="str">
            <v>-</v>
          </cell>
          <cell r="W21" t="str">
            <v>-</v>
          </cell>
          <cell r="X21" t="str">
            <v>-</v>
          </cell>
          <cell r="Y21" t="str">
            <v>-</v>
          </cell>
          <cell r="Z21" t="str">
            <v>-</v>
          </cell>
          <cell r="AA21" t="str">
            <v>-</v>
          </cell>
          <cell r="AB21" t="str">
            <v>-</v>
          </cell>
          <cell r="AC21" t="str">
            <v>-</v>
          </cell>
          <cell r="AD21" t="str">
            <v>-</v>
          </cell>
          <cell r="AE21" t="str">
            <v>-</v>
          </cell>
          <cell r="AF21" t="str">
            <v>-</v>
          </cell>
          <cell r="AG21" t="str">
            <v>-</v>
          </cell>
          <cell r="AH21" t="str">
            <v>-</v>
          </cell>
          <cell r="AI21" t="str">
            <v>-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 t="str">
            <v>-</v>
          </cell>
          <cell r="E22" t="str">
            <v>-</v>
          </cell>
          <cell r="F22" t="str">
            <v>-</v>
          </cell>
          <cell r="G22" t="str">
            <v>-</v>
          </cell>
          <cell r="H22" t="str">
            <v>-</v>
          </cell>
          <cell r="I22" t="str">
            <v>-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N22" t="str">
            <v>-</v>
          </cell>
          <cell r="O22" t="str">
            <v>-</v>
          </cell>
          <cell r="P22" t="str">
            <v>-</v>
          </cell>
          <cell r="Q22" t="str">
            <v>-</v>
          </cell>
          <cell r="R22" t="str">
            <v>-</v>
          </cell>
          <cell r="S22" t="str">
            <v>-</v>
          </cell>
          <cell r="T22" t="str">
            <v>-</v>
          </cell>
          <cell r="U22" t="str">
            <v>-</v>
          </cell>
          <cell r="V22" t="str">
            <v>-</v>
          </cell>
          <cell r="W22" t="str">
            <v>-</v>
          </cell>
          <cell r="X22" t="str">
            <v>-</v>
          </cell>
          <cell r="Y22" t="str">
            <v>-</v>
          </cell>
          <cell r="Z22" t="str">
            <v>-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  <cell r="AE22" t="str">
            <v>-</v>
          </cell>
          <cell r="AF22" t="str">
            <v>-</v>
          </cell>
          <cell r="AG22" t="str">
            <v>-</v>
          </cell>
          <cell r="AH22" t="str">
            <v>-</v>
          </cell>
          <cell r="AI22" t="str">
            <v>-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1</v>
          </cell>
          <cell r="E23">
            <v>94</v>
          </cell>
          <cell r="F23">
            <v>44</v>
          </cell>
          <cell r="G23">
            <v>7</v>
          </cell>
          <cell r="H23">
            <v>37</v>
          </cell>
          <cell r="I23">
            <v>12</v>
          </cell>
          <cell r="J23" t="str">
            <v>-</v>
          </cell>
          <cell r="K23">
            <v>12</v>
          </cell>
          <cell r="L23">
            <v>1</v>
          </cell>
          <cell r="M23">
            <v>94</v>
          </cell>
          <cell r="N23">
            <v>44</v>
          </cell>
          <cell r="O23">
            <v>7</v>
          </cell>
          <cell r="P23">
            <v>37</v>
          </cell>
          <cell r="Q23">
            <v>12</v>
          </cell>
          <cell r="R23" t="str">
            <v>-</v>
          </cell>
          <cell r="S23">
            <v>12</v>
          </cell>
          <cell r="T23" t="str">
            <v>-</v>
          </cell>
          <cell r="U23" t="str">
            <v>-</v>
          </cell>
          <cell r="V23" t="str">
            <v>-</v>
          </cell>
          <cell r="W23" t="str">
            <v>-</v>
          </cell>
          <cell r="X23" t="str">
            <v>-</v>
          </cell>
          <cell r="Y23" t="str">
            <v>-</v>
          </cell>
          <cell r="Z23" t="str">
            <v>-</v>
          </cell>
          <cell r="AA23" t="str">
            <v>-</v>
          </cell>
          <cell r="AB23" t="str">
            <v>-</v>
          </cell>
          <cell r="AC23" t="str">
            <v>-</v>
          </cell>
          <cell r="AD23" t="str">
            <v>-</v>
          </cell>
          <cell r="AE23" t="str">
            <v>-</v>
          </cell>
          <cell r="AF23" t="str">
            <v>-</v>
          </cell>
          <cell r="AG23" t="str">
            <v>-</v>
          </cell>
          <cell r="AH23" t="str">
            <v>-</v>
          </cell>
          <cell r="AI23" t="str">
            <v>-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1</v>
          </cell>
          <cell r="E24">
            <v>80</v>
          </cell>
          <cell r="F24">
            <v>55</v>
          </cell>
          <cell r="G24">
            <v>3</v>
          </cell>
          <cell r="H24">
            <v>52</v>
          </cell>
          <cell r="I24">
            <v>13</v>
          </cell>
          <cell r="J24" t="str">
            <v>-</v>
          </cell>
          <cell r="K24">
            <v>13</v>
          </cell>
          <cell r="L24">
            <v>1</v>
          </cell>
          <cell r="M24">
            <v>80</v>
          </cell>
          <cell r="N24">
            <v>55</v>
          </cell>
          <cell r="O24">
            <v>3</v>
          </cell>
          <cell r="P24">
            <v>52</v>
          </cell>
          <cell r="Q24">
            <v>13</v>
          </cell>
          <cell r="R24" t="str">
            <v>-</v>
          </cell>
          <cell r="S24">
            <v>13</v>
          </cell>
          <cell r="T24" t="str">
            <v>-</v>
          </cell>
          <cell r="U24" t="str">
            <v>-</v>
          </cell>
          <cell r="V24" t="str">
            <v>-</v>
          </cell>
          <cell r="W24" t="str">
            <v>-</v>
          </cell>
          <cell r="X24" t="str">
            <v>-</v>
          </cell>
          <cell r="Y24" t="str">
            <v>-</v>
          </cell>
          <cell r="Z24" t="str">
            <v>-</v>
          </cell>
          <cell r="AA24" t="str">
            <v>-</v>
          </cell>
          <cell r="AB24" t="str">
            <v>-</v>
          </cell>
          <cell r="AC24" t="str">
            <v>-</v>
          </cell>
          <cell r="AD24" t="str">
            <v>-</v>
          </cell>
          <cell r="AE24" t="str">
            <v>-</v>
          </cell>
          <cell r="AF24" t="str">
            <v>-</v>
          </cell>
          <cell r="AG24" t="str">
            <v>-</v>
          </cell>
          <cell r="AH24" t="str">
            <v>-</v>
          </cell>
          <cell r="AI24" t="str">
            <v>-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1</v>
          </cell>
          <cell r="E25">
            <v>70</v>
          </cell>
          <cell r="F25">
            <v>46</v>
          </cell>
          <cell r="G25">
            <v>9</v>
          </cell>
          <cell r="H25">
            <v>37</v>
          </cell>
          <cell r="I25">
            <v>12</v>
          </cell>
          <cell r="J25" t="str">
            <v>-</v>
          </cell>
          <cell r="K25">
            <v>12</v>
          </cell>
          <cell r="L25">
            <v>1</v>
          </cell>
          <cell r="M25">
            <v>70</v>
          </cell>
          <cell r="N25">
            <v>46</v>
          </cell>
          <cell r="O25">
            <v>9</v>
          </cell>
          <cell r="P25">
            <v>37</v>
          </cell>
          <cell r="Q25">
            <v>12</v>
          </cell>
          <cell r="R25" t="str">
            <v>-</v>
          </cell>
          <cell r="S25">
            <v>12</v>
          </cell>
          <cell r="T25" t="str">
            <v>-</v>
          </cell>
          <cell r="U25" t="str">
            <v>-</v>
          </cell>
          <cell r="V25" t="str">
            <v>-</v>
          </cell>
          <cell r="W25" t="str">
            <v>-</v>
          </cell>
          <cell r="X25" t="str">
            <v>-</v>
          </cell>
          <cell r="Y25" t="str">
            <v>-</v>
          </cell>
          <cell r="Z25" t="str">
            <v>-</v>
          </cell>
          <cell r="AA25" t="str">
            <v>-</v>
          </cell>
          <cell r="AB25" t="str">
            <v>-</v>
          </cell>
          <cell r="AC25" t="str">
            <v>-</v>
          </cell>
          <cell r="AD25" t="str">
            <v>-</v>
          </cell>
          <cell r="AE25" t="str">
            <v>-</v>
          </cell>
          <cell r="AF25" t="str">
            <v>-</v>
          </cell>
          <cell r="AG25" t="str">
            <v>-</v>
          </cell>
          <cell r="AH25" t="str">
            <v>-</v>
          </cell>
          <cell r="AI25" t="str">
            <v>-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1</v>
          </cell>
          <cell r="E26">
            <v>85</v>
          </cell>
          <cell r="F26">
            <v>45</v>
          </cell>
          <cell r="G26">
            <v>17</v>
          </cell>
          <cell r="H26">
            <v>28</v>
          </cell>
          <cell r="I26">
            <v>13</v>
          </cell>
          <cell r="J26">
            <v>3</v>
          </cell>
          <cell r="K26">
            <v>10</v>
          </cell>
          <cell r="L26">
            <v>1</v>
          </cell>
          <cell r="M26">
            <v>85</v>
          </cell>
          <cell r="N26">
            <v>45</v>
          </cell>
          <cell r="O26">
            <v>17</v>
          </cell>
          <cell r="P26">
            <v>28</v>
          </cell>
          <cell r="Q26">
            <v>13</v>
          </cell>
          <cell r="R26">
            <v>3</v>
          </cell>
          <cell r="S26">
            <v>10</v>
          </cell>
          <cell r="T26" t="str">
            <v>-</v>
          </cell>
          <cell r="U26" t="str">
            <v>-</v>
          </cell>
          <cell r="V26" t="str">
            <v>-</v>
          </cell>
          <cell r="W26" t="str">
            <v>-</v>
          </cell>
          <cell r="X26" t="str">
            <v>-</v>
          </cell>
          <cell r="Y26" t="str">
            <v>-</v>
          </cell>
          <cell r="Z26" t="str">
            <v>-</v>
          </cell>
          <cell r="AA26" t="str">
            <v>-</v>
          </cell>
          <cell r="AB26" t="str">
            <v>-</v>
          </cell>
          <cell r="AC26" t="str">
            <v>-</v>
          </cell>
          <cell r="AD26" t="str">
            <v>-</v>
          </cell>
          <cell r="AE26" t="str">
            <v>-</v>
          </cell>
          <cell r="AF26" t="str">
            <v>-</v>
          </cell>
          <cell r="AG26" t="str">
            <v>-</v>
          </cell>
          <cell r="AH26" t="str">
            <v>-</v>
          </cell>
          <cell r="AI26" t="str">
            <v>-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6</v>
          </cell>
          <cell r="E27">
            <v>473</v>
          </cell>
          <cell r="F27">
            <v>260</v>
          </cell>
          <cell r="G27">
            <v>80</v>
          </cell>
          <cell r="H27">
            <v>180</v>
          </cell>
          <cell r="I27">
            <v>68</v>
          </cell>
          <cell r="J27">
            <v>8</v>
          </cell>
          <cell r="K27">
            <v>60</v>
          </cell>
          <cell r="L27">
            <v>6</v>
          </cell>
          <cell r="M27">
            <v>473</v>
          </cell>
          <cell r="N27">
            <v>260</v>
          </cell>
          <cell r="O27">
            <v>80</v>
          </cell>
          <cell r="P27">
            <v>180</v>
          </cell>
          <cell r="Q27">
            <v>68</v>
          </cell>
          <cell r="R27">
            <v>8</v>
          </cell>
          <cell r="S27">
            <v>60</v>
          </cell>
          <cell r="T27" t="str">
            <v>-</v>
          </cell>
          <cell r="U27" t="str">
            <v>-</v>
          </cell>
          <cell r="V27" t="str">
            <v>-</v>
          </cell>
          <cell r="W27" t="str">
            <v>-</v>
          </cell>
          <cell r="X27" t="str">
            <v>-</v>
          </cell>
          <cell r="Y27" t="str">
            <v>-</v>
          </cell>
          <cell r="Z27" t="str">
            <v>-</v>
          </cell>
          <cell r="AA27" t="str">
            <v>-</v>
          </cell>
          <cell r="AB27" t="str">
            <v>-</v>
          </cell>
          <cell r="AC27" t="str">
            <v>-</v>
          </cell>
          <cell r="AD27" t="str">
            <v>-</v>
          </cell>
          <cell r="AE27" t="str">
            <v>-</v>
          </cell>
          <cell r="AF27" t="str">
            <v>-</v>
          </cell>
          <cell r="AG27" t="str">
            <v>-</v>
          </cell>
          <cell r="AH27" t="str">
            <v>-</v>
          </cell>
          <cell r="AI27" t="str">
            <v>-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1</v>
          </cell>
          <cell r="E28">
            <v>45</v>
          </cell>
          <cell r="F28">
            <v>23</v>
          </cell>
          <cell r="G28">
            <v>14</v>
          </cell>
          <cell r="H28">
            <v>9</v>
          </cell>
          <cell r="I28">
            <v>7</v>
          </cell>
          <cell r="J28">
            <v>2</v>
          </cell>
          <cell r="K28">
            <v>5</v>
          </cell>
          <cell r="L28">
            <v>1</v>
          </cell>
          <cell r="M28">
            <v>45</v>
          </cell>
          <cell r="N28">
            <v>23</v>
          </cell>
          <cell r="O28">
            <v>14</v>
          </cell>
          <cell r="P28">
            <v>9</v>
          </cell>
          <cell r="Q28">
            <v>7</v>
          </cell>
          <cell r="R28">
            <v>2</v>
          </cell>
          <cell r="S28">
            <v>5</v>
          </cell>
          <cell r="T28" t="str">
            <v>-</v>
          </cell>
          <cell r="U28" t="str">
            <v>-</v>
          </cell>
          <cell r="V28" t="str">
            <v>-</v>
          </cell>
          <cell r="W28" t="str">
            <v>-</v>
          </cell>
          <cell r="X28" t="str">
            <v>-</v>
          </cell>
          <cell r="Y28" t="str">
            <v>-</v>
          </cell>
          <cell r="Z28" t="str">
            <v>-</v>
          </cell>
          <cell r="AA28" t="str">
            <v>-</v>
          </cell>
          <cell r="AB28" t="str">
            <v>-</v>
          </cell>
          <cell r="AC28" t="str">
            <v>-</v>
          </cell>
          <cell r="AD28" t="str">
            <v>-</v>
          </cell>
          <cell r="AE28" t="str">
            <v>-</v>
          </cell>
          <cell r="AF28" t="str">
            <v>-</v>
          </cell>
          <cell r="AG28" t="str">
            <v>-</v>
          </cell>
          <cell r="AH28" t="str">
            <v>-</v>
          </cell>
          <cell r="AI28" t="str">
            <v>-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 t="str">
            <v>-</v>
          </cell>
          <cell r="E29" t="str">
            <v>-</v>
          </cell>
          <cell r="F29" t="str">
            <v>-</v>
          </cell>
          <cell r="G29" t="str">
            <v>-</v>
          </cell>
          <cell r="H29" t="str">
            <v>-</v>
          </cell>
          <cell r="I29" t="str">
            <v>-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  <cell r="N29" t="str">
            <v>-</v>
          </cell>
          <cell r="O29" t="str">
            <v>-</v>
          </cell>
          <cell r="P29" t="str">
            <v>-</v>
          </cell>
          <cell r="Q29" t="str">
            <v>-</v>
          </cell>
          <cell r="R29" t="str">
            <v>-</v>
          </cell>
          <cell r="S29" t="str">
            <v>-</v>
          </cell>
          <cell r="T29" t="str">
            <v>-</v>
          </cell>
          <cell r="U29" t="str">
            <v>-</v>
          </cell>
          <cell r="V29" t="str">
            <v>-</v>
          </cell>
          <cell r="W29" t="str">
            <v>-</v>
          </cell>
          <cell r="X29" t="str">
            <v>-</v>
          </cell>
          <cell r="Y29" t="str">
            <v>-</v>
          </cell>
          <cell r="Z29" t="str">
            <v>-</v>
          </cell>
          <cell r="AA29" t="str">
            <v>-</v>
          </cell>
          <cell r="AB29" t="str">
            <v>-</v>
          </cell>
          <cell r="AC29" t="str">
            <v>-</v>
          </cell>
          <cell r="AD29" t="str">
            <v>-</v>
          </cell>
          <cell r="AE29" t="str">
            <v>-</v>
          </cell>
          <cell r="AF29" t="str">
            <v>-</v>
          </cell>
          <cell r="AG29" t="str">
            <v>-</v>
          </cell>
          <cell r="AH29" t="str">
            <v>-</v>
          </cell>
          <cell r="AI29" t="str">
            <v>-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1</v>
          </cell>
          <cell r="E30">
            <v>99</v>
          </cell>
          <cell r="F30">
            <v>45</v>
          </cell>
          <cell r="G30">
            <v>28</v>
          </cell>
          <cell r="H30">
            <v>17</v>
          </cell>
          <cell r="I30">
            <v>12</v>
          </cell>
          <cell r="J30">
            <v>3</v>
          </cell>
          <cell r="K30">
            <v>9</v>
          </cell>
          <cell r="L30">
            <v>1</v>
          </cell>
          <cell r="M30">
            <v>99</v>
          </cell>
          <cell r="N30">
            <v>45</v>
          </cell>
          <cell r="O30">
            <v>28</v>
          </cell>
          <cell r="P30">
            <v>17</v>
          </cell>
          <cell r="Q30">
            <v>12</v>
          </cell>
          <cell r="R30">
            <v>3</v>
          </cell>
          <cell r="S30">
            <v>9</v>
          </cell>
          <cell r="T30" t="str">
            <v>-</v>
          </cell>
          <cell r="U30" t="str">
            <v>-</v>
          </cell>
          <cell r="V30" t="str">
            <v>-</v>
          </cell>
          <cell r="W30" t="str">
            <v>-</v>
          </cell>
          <cell r="X30" t="str">
            <v>-</v>
          </cell>
          <cell r="Y30" t="str">
            <v>-</v>
          </cell>
          <cell r="Z30" t="str">
            <v>-</v>
          </cell>
          <cell r="AA30" t="str">
            <v>-</v>
          </cell>
          <cell r="AB30" t="str">
            <v>-</v>
          </cell>
          <cell r="AC30" t="str">
            <v>-</v>
          </cell>
          <cell r="AD30" t="str">
            <v>-</v>
          </cell>
          <cell r="AE30" t="str">
            <v>-</v>
          </cell>
          <cell r="AF30" t="str">
            <v>-</v>
          </cell>
          <cell r="AG30" t="str">
            <v>-</v>
          </cell>
          <cell r="AH30" t="str">
            <v>-</v>
          </cell>
          <cell r="AI30" t="str">
            <v>-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 t="str">
            <v>-</v>
          </cell>
          <cell r="E31" t="str">
            <v>-</v>
          </cell>
          <cell r="F31" t="str">
            <v>-</v>
          </cell>
          <cell r="G31" t="str">
            <v>-</v>
          </cell>
          <cell r="H31" t="str">
            <v>-</v>
          </cell>
          <cell r="I31" t="str">
            <v>-</v>
          </cell>
          <cell r="J31" t="str">
            <v>-</v>
          </cell>
          <cell r="K31" t="str">
            <v>-</v>
          </cell>
          <cell r="L31" t="str">
            <v>-</v>
          </cell>
          <cell r="M31" t="str">
            <v>-</v>
          </cell>
          <cell r="N31" t="str">
            <v>-</v>
          </cell>
          <cell r="O31" t="str">
            <v>-</v>
          </cell>
          <cell r="P31" t="str">
            <v>-</v>
          </cell>
          <cell r="Q31" t="str">
            <v>-</v>
          </cell>
          <cell r="R31" t="str">
            <v>-</v>
          </cell>
          <cell r="S31" t="str">
            <v>-</v>
          </cell>
          <cell r="T31" t="str">
            <v>-</v>
          </cell>
          <cell r="U31" t="str">
            <v>-</v>
          </cell>
          <cell r="V31" t="str">
            <v>-</v>
          </cell>
          <cell r="W31" t="str">
            <v>-</v>
          </cell>
          <cell r="X31" t="str">
            <v>-</v>
          </cell>
          <cell r="Y31" t="str">
            <v>-</v>
          </cell>
          <cell r="Z31" t="str">
            <v>-</v>
          </cell>
          <cell r="AA31" t="str">
            <v>-</v>
          </cell>
          <cell r="AB31" t="str">
            <v>-</v>
          </cell>
          <cell r="AC31" t="str">
            <v>-</v>
          </cell>
          <cell r="AD31" t="str">
            <v>-</v>
          </cell>
          <cell r="AE31" t="str">
            <v>-</v>
          </cell>
          <cell r="AF31" t="str">
            <v>-</v>
          </cell>
          <cell r="AG31" t="str">
            <v>-</v>
          </cell>
          <cell r="AH31" t="str">
            <v>-</v>
          </cell>
          <cell r="AI31" t="str">
            <v>-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1</v>
          </cell>
          <cell r="E32">
            <v>94</v>
          </cell>
          <cell r="F32">
            <v>45</v>
          </cell>
          <cell r="G32">
            <v>8</v>
          </cell>
          <cell r="H32">
            <v>37</v>
          </cell>
          <cell r="I32">
            <v>12</v>
          </cell>
          <cell r="J32" t="str">
            <v>-</v>
          </cell>
          <cell r="K32">
            <v>12</v>
          </cell>
          <cell r="L32">
            <v>1</v>
          </cell>
          <cell r="M32">
            <v>94</v>
          </cell>
          <cell r="N32">
            <v>45</v>
          </cell>
          <cell r="O32">
            <v>8</v>
          </cell>
          <cell r="P32">
            <v>37</v>
          </cell>
          <cell r="Q32">
            <v>12</v>
          </cell>
          <cell r="R32" t="str">
            <v>-</v>
          </cell>
          <cell r="S32">
            <v>12</v>
          </cell>
          <cell r="T32" t="str">
            <v>-</v>
          </cell>
          <cell r="U32" t="str">
            <v>-</v>
          </cell>
          <cell r="V32" t="str">
            <v>-</v>
          </cell>
          <cell r="W32" t="str">
            <v>-</v>
          </cell>
          <cell r="X32" t="str">
            <v>-</v>
          </cell>
          <cell r="Y32" t="str">
            <v>-</v>
          </cell>
          <cell r="Z32" t="str">
            <v>-</v>
          </cell>
          <cell r="AA32" t="str">
            <v>-</v>
          </cell>
          <cell r="AB32" t="str">
            <v>-</v>
          </cell>
          <cell r="AC32" t="str">
            <v>-</v>
          </cell>
          <cell r="AD32" t="str">
            <v>-</v>
          </cell>
          <cell r="AE32" t="str">
            <v>-</v>
          </cell>
          <cell r="AF32" t="str">
            <v>-</v>
          </cell>
          <cell r="AG32" t="str">
            <v>-</v>
          </cell>
          <cell r="AH32" t="str">
            <v>-</v>
          </cell>
          <cell r="AI32" t="str">
            <v>-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1</v>
          </cell>
          <cell r="E33">
            <v>80</v>
          </cell>
          <cell r="F33">
            <v>57</v>
          </cell>
          <cell r="G33">
            <v>4</v>
          </cell>
          <cell r="H33">
            <v>53</v>
          </cell>
          <cell r="I33">
            <v>13</v>
          </cell>
          <cell r="J33" t="str">
            <v>-</v>
          </cell>
          <cell r="K33">
            <v>13</v>
          </cell>
          <cell r="L33">
            <v>1</v>
          </cell>
          <cell r="M33">
            <v>80</v>
          </cell>
          <cell r="N33">
            <v>57</v>
          </cell>
          <cell r="O33">
            <v>4</v>
          </cell>
          <cell r="P33">
            <v>53</v>
          </cell>
          <cell r="Q33">
            <v>13</v>
          </cell>
          <cell r="R33" t="str">
            <v>-</v>
          </cell>
          <cell r="S33">
            <v>13</v>
          </cell>
          <cell r="T33" t="str">
            <v>-</v>
          </cell>
          <cell r="U33" t="str">
            <v>-</v>
          </cell>
          <cell r="V33" t="str">
            <v>-</v>
          </cell>
          <cell r="W33" t="str">
            <v>-</v>
          </cell>
          <cell r="X33" t="str">
            <v>-</v>
          </cell>
          <cell r="Y33" t="str">
            <v>-</v>
          </cell>
          <cell r="Z33" t="str">
            <v>-</v>
          </cell>
          <cell r="AA33" t="str">
            <v>-</v>
          </cell>
          <cell r="AB33" t="str">
            <v>-</v>
          </cell>
          <cell r="AC33" t="str">
            <v>-</v>
          </cell>
          <cell r="AD33" t="str">
            <v>-</v>
          </cell>
          <cell r="AE33" t="str">
            <v>-</v>
          </cell>
          <cell r="AF33" t="str">
            <v>-</v>
          </cell>
          <cell r="AG33" t="str">
            <v>-</v>
          </cell>
          <cell r="AH33" t="str">
            <v>-</v>
          </cell>
          <cell r="AI33" t="str">
            <v>-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1</v>
          </cell>
          <cell r="E34">
            <v>70</v>
          </cell>
          <cell r="F34">
            <v>45</v>
          </cell>
          <cell r="G34">
            <v>8</v>
          </cell>
          <cell r="H34">
            <v>37</v>
          </cell>
          <cell r="I34">
            <v>12</v>
          </cell>
          <cell r="J34">
            <v>1</v>
          </cell>
          <cell r="K34">
            <v>11</v>
          </cell>
          <cell r="L34">
            <v>1</v>
          </cell>
          <cell r="M34">
            <v>70</v>
          </cell>
          <cell r="N34">
            <v>45</v>
          </cell>
          <cell r="O34">
            <v>8</v>
          </cell>
          <cell r="P34">
            <v>37</v>
          </cell>
          <cell r="Q34">
            <v>12</v>
          </cell>
          <cell r="R34">
            <v>1</v>
          </cell>
          <cell r="S34">
            <v>11</v>
          </cell>
          <cell r="T34" t="str">
            <v>-</v>
          </cell>
          <cell r="U34" t="str">
            <v>-</v>
          </cell>
          <cell r="V34" t="str">
            <v>-</v>
          </cell>
          <cell r="W34" t="str">
            <v>-</v>
          </cell>
          <cell r="X34" t="str">
            <v>-</v>
          </cell>
          <cell r="Y34" t="str">
            <v>-</v>
          </cell>
          <cell r="Z34" t="str">
            <v>-</v>
          </cell>
          <cell r="AA34" t="str">
            <v>-</v>
          </cell>
          <cell r="AB34" t="str">
            <v>-</v>
          </cell>
          <cell r="AC34" t="str">
            <v>-</v>
          </cell>
          <cell r="AD34" t="str">
            <v>-</v>
          </cell>
          <cell r="AE34" t="str">
            <v>-</v>
          </cell>
          <cell r="AF34" t="str">
            <v>-</v>
          </cell>
          <cell r="AG34" t="str">
            <v>-</v>
          </cell>
          <cell r="AH34" t="str">
            <v>-</v>
          </cell>
          <cell r="AI34" t="str">
            <v>-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1</v>
          </cell>
          <cell r="E35">
            <v>85</v>
          </cell>
          <cell r="F35">
            <v>45</v>
          </cell>
          <cell r="G35">
            <v>18</v>
          </cell>
          <cell r="H35">
            <v>27</v>
          </cell>
          <cell r="I35">
            <v>12</v>
          </cell>
          <cell r="J35">
            <v>2</v>
          </cell>
          <cell r="K35">
            <v>10</v>
          </cell>
          <cell r="L35">
            <v>1</v>
          </cell>
          <cell r="M35">
            <v>85</v>
          </cell>
          <cell r="N35">
            <v>45</v>
          </cell>
          <cell r="O35">
            <v>18</v>
          </cell>
          <cell r="P35">
            <v>27</v>
          </cell>
          <cell r="Q35">
            <v>12</v>
          </cell>
          <cell r="R35">
            <v>2</v>
          </cell>
          <cell r="S35">
            <v>10</v>
          </cell>
          <cell r="T35" t="str">
            <v>-</v>
          </cell>
          <cell r="U35" t="str">
            <v>-</v>
          </cell>
          <cell r="V35" t="str">
            <v>-</v>
          </cell>
          <cell r="W35" t="str">
            <v>-</v>
          </cell>
          <cell r="X35" t="str">
            <v>-</v>
          </cell>
          <cell r="Y35" t="str">
            <v>-</v>
          </cell>
          <cell r="Z35" t="str">
            <v>-</v>
          </cell>
          <cell r="AA35" t="str">
            <v>-</v>
          </cell>
          <cell r="AB35" t="str">
            <v>-</v>
          </cell>
          <cell r="AC35" t="str">
            <v>-</v>
          </cell>
          <cell r="AD35" t="str">
            <v>-</v>
          </cell>
          <cell r="AE35" t="str">
            <v>-</v>
          </cell>
          <cell r="AF35" t="str">
            <v>-</v>
          </cell>
          <cell r="AG35" t="str">
            <v>-</v>
          </cell>
          <cell r="AH35" t="str">
            <v>-</v>
          </cell>
          <cell r="AI35" t="str">
            <v>-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6</v>
          </cell>
          <cell r="E36">
            <v>473</v>
          </cell>
          <cell r="F36">
            <v>264</v>
          </cell>
          <cell r="G36">
            <v>82</v>
          </cell>
          <cell r="H36">
            <v>182</v>
          </cell>
          <cell r="I36">
            <v>68</v>
          </cell>
          <cell r="J36">
            <v>8</v>
          </cell>
          <cell r="K36">
            <v>60</v>
          </cell>
          <cell r="L36">
            <v>6</v>
          </cell>
          <cell r="M36">
            <v>473</v>
          </cell>
          <cell r="N36">
            <v>264</v>
          </cell>
          <cell r="O36">
            <v>82</v>
          </cell>
          <cell r="P36">
            <v>182</v>
          </cell>
          <cell r="Q36">
            <v>68</v>
          </cell>
          <cell r="R36">
            <v>8</v>
          </cell>
          <cell r="S36">
            <v>60</v>
          </cell>
          <cell r="T36" t="str">
            <v>-</v>
          </cell>
          <cell r="U36" t="str">
            <v>-</v>
          </cell>
          <cell r="V36" t="str">
            <v>-</v>
          </cell>
          <cell r="W36" t="str">
            <v>-</v>
          </cell>
          <cell r="X36" t="str">
            <v>-</v>
          </cell>
          <cell r="Y36" t="str">
            <v>-</v>
          </cell>
          <cell r="Z36" t="str">
            <v>-</v>
          </cell>
          <cell r="AA36" t="str">
            <v>-</v>
          </cell>
          <cell r="AB36" t="str">
            <v>-</v>
          </cell>
          <cell r="AC36" t="str">
            <v>-</v>
          </cell>
          <cell r="AD36" t="str">
            <v>-</v>
          </cell>
          <cell r="AE36" t="str">
            <v>-</v>
          </cell>
          <cell r="AF36" t="str">
            <v>-</v>
          </cell>
          <cell r="AG36" t="str">
            <v>-</v>
          </cell>
          <cell r="AH36" t="str">
            <v>-</v>
          </cell>
          <cell r="AI36" t="str">
            <v>-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1</v>
          </cell>
          <cell r="E37">
            <v>45</v>
          </cell>
          <cell r="F37">
            <v>23</v>
          </cell>
          <cell r="G37">
            <v>14</v>
          </cell>
          <cell r="H37">
            <v>9</v>
          </cell>
          <cell r="I37">
            <v>7</v>
          </cell>
          <cell r="J37">
            <v>2</v>
          </cell>
          <cell r="K37">
            <v>5</v>
          </cell>
          <cell r="L37">
            <v>1</v>
          </cell>
          <cell r="M37">
            <v>45</v>
          </cell>
          <cell r="N37">
            <v>23</v>
          </cell>
          <cell r="O37">
            <v>14</v>
          </cell>
          <cell r="P37">
            <v>9</v>
          </cell>
          <cell r="Q37">
            <v>7</v>
          </cell>
          <cell r="R37">
            <v>2</v>
          </cell>
          <cell r="S37">
            <v>5</v>
          </cell>
          <cell r="T37" t="str">
            <v>-</v>
          </cell>
          <cell r="U37" t="str">
            <v>-</v>
          </cell>
          <cell r="V37" t="str">
            <v>-</v>
          </cell>
          <cell r="W37" t="str">
            <v>-</v>
          </cell>
          <cell r="X37" t="str">
            <v>-</v>
          </cell>
          <cell r="Y37" t="str">
            <v>-</v>
          </cell>
          <cell r="Z37" t="str">
            <v>-</v>
          </cell>
          <cell r="AA37" t="str">
            <v>-</v>
          </cell>
          <cell r="AB37" t="str">
            <v>-</v>
          </cell>
          <cell r="AC37" t="str">
            <v>-</v>
          </cell>
          <cell r="AD37" t="str">
            <v>-</v>
          </cell>
          <cell r="AE37" t="str">
            <v>-</v>
          </cell>
          <cell r="AF37" t="str">
            <v>-</v>
          </cell>
          <cell r="AG37" t="str">
            <v>-</v>
          </cell>
          <cell r="AH37" t="str">
            <v>-</v>
          </cell>
          <cell r="AI37" t="str">
            <v>-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 t="str">
            <v>-</v>
          </cell>
          <cell r="E38" t="str">
            <v>-</v>
          </cell>
          <cell r="F38" t="str">
            <v>-</v>
          </cell>
          <cell r="G38" t="str">
            <v>-</v>
          </cell>
          <cell r="H38" t="str">
            <v>-</v>
          </cell>
          <cell r="I38" t="str">
            <v>-</v>
          </cell>
          <cell r="J38" t="str">
            <v>-</v>
          </cell>
          <cell r="K38" t="str">
            <v>-</v>
          </cell>
          <cell r="L38" t="str">
            <v>-</v>
          </cell>
          <cell r="M38" t="str">
            <v>-</v>
          </cell>
          <cell r="N38" t="str">
            <v>-</v>
          </cell>
          <cell r="O38" t="str">
            <v>-</v>
          </cell>
          <cell r="P38" t="str">
            <v>-</v>
          </cell>
          <cell r="Q38" t="str">
            <v>-</v>
          </cell>
          <cell r="R38" t="str">
            <v>-</v>
          </cell>
          <cell r="S38" t="str">
            <v>-</v>
          </cell>
          <cell r="T38" t="str">
            <v>-</v>
          </cell>
          <cell r="U38" t="str">
            <v>-</v>
          </cell>
          <cell r="V38" t="str">
            <v>-</v>
          </cell>
          <cell r="W38" t="str">
            <v>-</v>
          </cell>
          <cell r="X38" t="str">
            <v>-</v>
          </cell>
          <cell r="Y38" t="str">
            <v>-</v>
          </cell>
          <cell r="Z38" t="str">
            <v>-</v>
          </cell>
          <cell r="AA38" t="str">
            <v>-</v>
          </cell>
          <cell r="AB38" t="str">
            <v>-</v>
          </cell>
          <cell r="AC38" t="str">
            <v>-</v>
          </cell>
          <cell r="AD38" t="str">
            <v>-</v>
          </cell>
          <cell r="AE38" t="str">
            <v>-</v>
          </cell>
          <cell r="AF38" t="str">
            <v>-</v>
          </cell>
          <cell r="AG38" t="str">
            <v>-</v>
          </cell>
          <cell r="AH38" t="str">
            <v>-</v>
          </cell>
          <cell r="AI38" t="str">
            <v>-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1</v>
          </cell>
          <cell r="E39">
            <v>99</v>
          </cell>
          <cell r="F39">
            <v>45</v>
          </cell>
          <cell r="G39">
            <v>30</v>
          </cell>
          <cell r="H39">
            <v>15</v>
          </cell>
          <cell r="I39">
            <v>12</v>
          </cell>
          <cell r="J39">
            <v>3</v>
          </cell>
          <cell r="K39">
            <v>9</v>
          </cell>
          <cell r="L39">
            <v>1</v>
          </cell>
          <cell r="M39">
            <v>99</v>
          </cell>
          <cell r="N39">
            <v>45</v>
          </cell>
          <cell r="O39">
            <v>30</v>
          </cell>
          <cell r="P39">
            <v>15</v>
          </cell>
          <cell r="Q39">
            <v>12</v>
          </cell>
          <cell r="R39">
            <v>3</v>
          </cell>
          <cell r="S39">
            <v>9</v>
          </cell>
          <cell r="T39" t="str">
            <v>-</v>
          </cell>
          <cell r="U39" t="str">
            <v>-</v>
          </cell>
          <cell r="V39" t="str">
            <v>-</v>
          </cell>
          <cell r="W39" t="str">
            <v>-</v>
          </cell>
          <cell r="X39" t="str">
            <v>-</v>
          </cell>
          <cell r="Y39" t="str">
            <v>-</v>
          </cell>
          <cell r="Z39" t="str">
            <v>-</v>
          </cell>
          <cell r="AA39" t="str">
            <v>-</v>
          </cell>
          <cell r="AB39" t="str">
            <v>-</v>
          </cell>
          <cell r="AC39" t="str">
            <v>-</v>
          </cell>
          <cell r="AD39" t="str">
            <v>-</v>
          </cell>
          <cell r="AE39" t="str">
            <v>-</v>
          </cell>
          <cell r="AF39" t="str">
            <v>-</v>
          </cell>
          <cell r="AG39" t="str">
            <v>-</v>
          </cell>
          <cell r="AH39" t="str">
            <v>-</v>
          </cell>
          <cell r="AI39" t="str">
            <v>-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 t="str">
            <v>-</v>
          </cell>
          <cell r="E40" t="str">
            <v>-</v>
          </cell>
          <cell r="F40" t="str">
            <v>-</v>
          </cell>
          <cell r="G40" t="str">
            <v>-</v>
          </cell>
          <cell r="H40" t="str">
            <v>-</v>
          </cell>
          <cell r="I40" t="str">
            <v>-</v>
          </cell>
          <cell r="J40" t="str">
            <v>-</v>
          </cell>
          <cell r="K40" t="str">
            <v>-</v>
          </cell>
          <cell r="L40" t="str">
            <v>-</v>
          </cell>
          <cell r="M40" t="str">
            <v>-</v>
          </cell>
          <cell r="N40" t="str">
            <v>-</v>
          </cell>
          <cell r="O40" t="str">
            <v>-</v>
          </cell>
          <cell r="P40" t="str">
            <v>-</v>
          </cell>
          <cell r="Q40" t="str">
            <v>-</v>
          </cell>
          <cell r="R40" t="str">
            <v>-</v>
          </cell>
          <cell r="S40" t="str">
            <v>-</v>
          </cell>
          <cell r="T40" t="str">
            <v>-</v>
          </cell>
          <cell r="U40" t="str">
            <v>-</v>
          </cell>
          <cell r="V40" t="str">
            <v>-</v>
          </cell>
          <cell r="W40" t="str">
            <v>-</v>
          </cell>
          <cell r="X40" t="str">
            <v>-</v>
          </cell>
          <cell r="Y40" t="str">
            <v>-</v>
          </cell>
          <cell r="Z40" t="str">
            <v>-</v>
          </cell>
          <cell r="AA40" t="str">
            <v>-</v>
          </cell>
          <cell r="AB40" t="str">
            <v>-</v>
          </cell>
          <cell r="AC40" t="str">
            <v>-</v>
          </cell>
          <cell r="AD40" t="str">
            <v>-</v>
          </cell>
          <cell r="AE40" t="str">
            <v>-</v>
          </cell>
          <cell r="AF40" t="str">
            <v>-</v>
          </cell>
          <cell r="AG40" t="str">
            <v>-</v>
          </cell>
          <cell r="AH40" t="str">
            <v>-</v>
          </cell>
          <cell r="AI40" t="str">
            <v>-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1</v>
          </cell>
          <cell r="E41">
            <v>94</v>
          </cell>
          <cell r="F41">
            <v>47</v>
          </cell>
          <cell r="G41">
            <v>9</v>
          </cell>
          <cell r="H41">
            <v>38</v>
          </cell>
          <cell r="I41">
            <v>12</v>
          </cell>
          <cell r="J41" t="str">
            <v>-</v>
          </cell>
          <cell r="K41">
            <v>12</v>
          </cell>
          <cell r="L41">
            <v>1</v>
          </cell>
          <cell r="M41">
            <v>94</v>
          </cell>
          <cell r="N41">
            <v>47</v>
          </cell>
          <cell r="O41">
            <v>9</v>
          </cell>
          <cell r="P41">
            <v>38</v>
          </cell>
          <cell r="Q41">
            <v>12</v>
          </cell>
          <cell r="R41" t="str">
            <v>-</v>
          </cell>
          <cell r="S41">
            <v>12</v>
          </cell>
          <cell r="T41" t="str">
            <v>-</v>
          </cell>
          <cell r="U41" t="str">
            <v>-</v>
          </cell>
          <cell r="V41" t="str">
            <v>-</v>
          </cell>
          <cell r="W41" t="str">
            <v>-</v>
          </cell>
          <cell r="X41" t="str">
            <v>-</v>
          </cell>
          <cell r="Y41" t="str">
            <v>-</v>
          </cell>
          <cell r="Z41" t="str">
            <v>-</v>
          </cell>
          <cell r="AA41" t="str">
            <v>-</v>
          </cell>
          <cell r="AB41" t="str">
            <v>-</v>
          </cell>
          <cell r="AC41" t="str">
            <v>-</v>
          </cell>
          <cell r="AD41" t="str">
            <v>-</v>
          </cell>
          <cell r="AE41" t="str">
            <v>-</v>
          </cell>
          <cell r="AF41" t="str">
            <v>-</v>
          </cell>
          <cell r="AG41" t="str">
            <v>-</v>
          </cell>
          <cell r="AH41" t="str">
            <v>-</v>
          </cell>
          <cell r="AI41" t="str">
            <v>-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1</v>
          </cell>
          <cell r="E42">
            <v>80</v>
          </cell>
          <cell r="F42">
            <v>58</v>
          </cell>
          <cell r="G42">
            <v>4</v>
          </cell>
          <cell r="H42">
            <v>54</v>
          </cell>
          <cell r="I42">
            <v>13</v>
          </cell>
          <cell r="J42" t="str">
            <v>-</v>
          </cell>
          <cell r="K42">
            <v>13</v>
          </cell>
          <cell r="L42">
            <v>1</v>
          </cell>
          <cell r="M42">
            <v>80</v>
          </cell>
          <cell r="N42">
            <v>58</v>
          </cell>
          <cell r="O42">
            <v>4</v>
          </cell>
          <cell r="P42">
            <v>54</v>
          </cell>
          <cell r="Q42">
            <v>13</v>
          </cell>
          <cell r="R42" t="str">
            <v>-</v>
          </cell>
          <cell r="S42">
            <v>13</v>
          </cell>
          <cell r="T42" t="str">
            <v>-</v>
          </cell>
          <cell r="U42" t="str">
            <v>-</v>
          </cell>
          <cell r="V42" t="str">
            <v>-</v>
          </cell>
          <cell r="W42" t="str">
            <v>-</v>
          </cell>
          <cell r="X42" t="str">
            <v>-</v>
          </cell>
          <cell r="Y42" t="str">
            <v>-</v>
          </cell>
          <cell r="Z42" t="str">
            <v>-</v>
          </cell>
          <cell r="AA42" t="str">
            <v>-</v>
          </cell>
          <cell r="AB42" t="str">
            <v>-</v>
          </cell>
          <cell r="AC42" t="str">
            <v>-</v>
          </cell>
          <cell r="AD42" t="str">
            <v>-</v>
          </cell>
          <cell r="AE42" t="str">
            <v>-</v>
          </cell>
          <cell r="AF42" t="str">
            <v>-</v>
          </cell>
          <cell r="AG42" t="str">
            <v>-</v>
          </cell>
          <cell r="AH42" t="str">
            <v>-</v>
          </cell>
          <cell r="AI42" t="str">
            <v>-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1</v>
          </cell>
          <cell r="E43">
            <v>70</v>
          </cell>
          <cell r="F43">
            <v>48</v>
          </cell>
          <cell r="G43">
            <v>9</v>
          </cell>
          <cell r="H43">
            <v>39</v>
          </cell>
          <cell r="I43">
            <v>12</v>
          </cell>
          <cell r="J43">
            <v>1</v>
          </cell>
          <cell r="K43">
            <v>11</v>
          </cell>
          <cell r="L43">
            <v>1</v>
          </cell>
          <cell r="M43">
            <v>70</v>
          </cell>
          <cell r="N43">
            <v>48</v>
          </cell>
          <cell r="O43">
            <v>9</v>
          </cell>
          <cell r="P43">
            <v>39</v>
          </cell>
          <cell r="Q43">
            <v>12</v>
          </cell>
          <cell r="R43">
            <v>1</v>
          </cell>
          <cell r="S43">
            <v>11</v>
          </cell>
          <cell r="T43" t="str">
            <v>-</v>
          </cell>
          <cell r="U43" t="str">
            <v>-</v>
          </cell>
          <cell r="V43" t="str">
            <v>-</v>
          </cell>
          <cell r="W43" t="str">
            <v>-</v>
          </cell>
          <cell r="X43" t="str">
            <v>-</v>
          </cell>
          <cell r="Y43" t="str">
            <v>-</v>
          </cell>
          <cell r="Z43" t="str">
            <v>-</v>
          </cell>
          <cell r="AA43" t="str">
            <v>-</v>
          </cell>
          <cell r="AB43" t="str">
            <v>-</v>
          </cell>
          <cell r="AC43" t="str">
            <v>-</v>
          </cell>
          <cell r="AD43" t="str">
            <v>-</v>
          </cell>
          <cell r="AE43" t="str">
            <v>-</v>
          </cell>
          <cell r="AF43" t="str">
            <v>-</v>
          </cell>
          <cell r="AG43" t="str">
            <v>-</v>
          </cell>
          <cell r="AH43" t="str">
            <v>-</v>
          </cell>
          <cell r="AI43" t="str">
            <v>-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1</v>
          </cell>
          <cell r="E44">
            <v>85</v>
          </cell>
          <cell r="F44">
            <v>43</v>
          </cell>
          <cell r="G44">
            <v>16</v>
          </cell>
          <cell r="H44">
            <v>27</v>
          </cell>
          <cell r="I44">
            <v>12</v>
          </cell>
          <cell r="J44">
            <v>2</v>
          </cell>
          <cell r="K44">
            <v>10</v>
          </cell>
          <cell r="L44">
            <v>1</v>
          </cell>
          <cell r="M44">
            <v>85</v>
          </cell>
          <cell r="N44">
            <v>43</v>
          </cell>
          <cell r="O44">
            <v>16</v>
          </cell>
          <cell r="P44">
            <v>27</v>
          </cell>
          <cell r="Q44">
            <v>12</v>
          </cell>
          <cell r="R44">
            <v>2</v>
          </cell>
          <cell r="S44">
            <v>10</v>
          </cell>
          <cell r="T44" t="str">
            <v>-</v>
          </cell>
          <cell r="U44" t="str">
            <v>-</v>
          </cell>
          <cell r="V44" t="str">
            <v>-</v>
          </cell>
          <cell r="W44" t="str">
            <v>-</v>
          </cell>
          <cell r="X44" t="str">
            <v>-</v>
          </cell>
          <cell r="Y44" t="str">
            <v>-</v>
          </cell>
          <cell r="Z44" t="str">
            <v>-</v>
          </cell>
          <cell r="AA44" t="str">
            <v>-</v>
          </cell>
          <cell r="AB44" t="str">
            <v>-</v>
          </cell>
          <cell r="AC44" t="str">
            <v>-</v>
          </cell>
          <cell r="AD44" t="str">
            <v>-</v>
          </cell>
          <cell r="AE44" t="str">
            <v>-</v>
          </cell>
          <cell r="AF44" t="str">
            <v>-</v>
          </cell>
          <cell r="AG44" t="str">
            <v>-</v>
          </cell>
          <cell r="AH44" t="str">
            <v>-</v>
          </cell>
          <cell r="AI44" t="str">
            <v>-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6</v>
          </cell>
          <cell r="E45">
            <v>473</v>
          </cell>
          <cell r="F45">
            <v>278</v>
          </cell>
          <cell r="G45">
            <v>92</v>
          </cell>
          <cell r="H45">
            <v>186</v>
          </cell>
          <cell r="I45">
            <v>68</v>
          </cell>
          <cell r="J45">
            <v>10</v>
          </cell>
          <cell r="K45">
            <v>58</v>
          </cell>
          <cell r="L45">
            <v>6</v>
          </cell>
          <cell r="M45">
            <v>473</v>
          </cell>
          <cell r="N45">
            <v>278</v>
          </cell>
          <cell r="O45">
            <v>92</v>
          </cell>
          <cell r="P45">
            <v>186</v>
          </cell>
          <cell r="Q45">
            <v>68</v>
          </cell>
          <cell r="R45">
            <v>10</v>
          </cell>
          <cell r="S45">
            <v>58</v>
          </cell>
          <cell r="T45" t="str">
            <v>-</v>
          </cell>
          <cell r="U45" t="str">
            <v>-</v>
          </cell>
          <cell r="V45" t="str">
            <v>-</v>
          </cell>
          <cell r="W45" t="str">
            <v>-</v>
          </cell>
          <cell r="X45" t="str">
            <v>-</v>
          </cell>
          <cell r="Y45" t="str">
            <v>-</v>
          </cell>
          <cell r="Z45" t="str">
            <v>-</v>
          </cell>
          <cell r="AA45" t="str">
            <v>-</v>
          </cell>
          <cell r="AB45" t="str">
            <v>-</v>
          </cell>
          <cell r="AC45" t="str">
            <v>-</v>
          </cell>
          <cell r="AD45" t="str">
            <v>-</v>
          </cell>
          <cell r="AE45" t="str">
            <v>-</v>
          </cell>
          <cell r="AF45" t="str">
            <v>-</v>
          </cell>
          <cell r="AG45" t="str">
            <v>-</v>
          </cell>
          <cell r="AH45" t="str">
            <v>-</v>
          </cell>
          <cell r="AI45" t="str">
            <v>-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1</v>
          </cell>
          <cell r="E46">
            <v>45</v>
          </cell>
          <cell r="F46">
            <v>32</v>
          </cell>
          <cell r="G46">
            <v>20</v>
          </cell>
          <cell r="H46">
            <v>12</v>
          </cell>
          <cell r="I46">
            <v>7</v>
          </cell>
          <cell r="J46">
            <v>2</v>
          </cell>
          <cell r="K46">
            <v>5</v>
          </cell>
          <cell r="L46">
            <v>1</v>
          </cell>
          <cell r="M46">
            <v>45</v>
          </cell>
          <cell r="N46">
            <v>32</v>
          </cell>
          <cell r="O46">
            <v>20</v>
          </cell>
          <cell r="P46">
            <v>12</v>
          </cell>
          <cell r="Q46">
            <v>7</v>
          </cell>
          <cell r="R46">
            <v>2</v>
          </cell>
          <cell r="S46">
            <v>5</v>
          </cell>
          <cell r="T46" t="str">
            <v>-</v>
          </cell>
          <cell r="U46" t="str">
            <v>-</v>
          </cell>
          <cell r="V46" t="str">
            <v>-</v>
          </cell>
          <cell r="W46" t="str">
            <v>-</v>
          </cell>
          <cell r="X46" t="str">
            <v>-</v>
          </cell>
          <cell r="Y46" t="str">
            <v>-</v>
          </cell>
          <cell r="Z46" t="str">
            <v>-</v>
          </cell>
          <cell r="AA46" t="str">
            <v>-</v>
          </cell>
          <cell r="AB46" t="str">
            <v>-</v>
          </cell>
          <cell r="AC46" t="str">
            <v>-</v>
          </cell>
          <cell r="AD46" t="str">
            <v>-</v>
          </cell>
          <cell r="AE46" t="str">
            <v>-</v>
          </cell>
          <cell r="AF46" t="str">
            <v>-</v>
          </cell>
          <cell r="AG46" t="str">
            <v>-</v>
          </cell>
          <cell r="AH46" t="str">
            <v>-</v>
          </cell>
          <cell r="AI46" t="str">
            <v>-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  <cell r="T47" t="str">
            <v>-</v>
          </cell>
          <cell r="U47" t="str">
            <v>-</v>
          </cell>
          <cell r="V47" t="str">
            <v>-</v>
          </cell>
          <cell r="W47" t="str">
            <v>-</v>
          </cell>
          <cell r="X47" t="str">
            <v>-</v>
          </cell>
          <cell r="Y47" t="str">
            <v>-</v>
          </cell>
          <cell r="Z47" t="str">
            <v>-</v>
          </cell>
          <cell r="AA47" t="str">
            <v>-</v>
          </cell>
          <cell r="AB47" t="str">
            <v>-</v>
          </cell>
          <cell r="AC47" t="str">
            <v>-</v>
          </cell>
          <cell r="AD47" t="str">
            <v>-</v>
          </cell>
          <cell r="AE47" t="str">
            <v>-</v>
          </cell>
          <cell r="AF47" t="str">
            <v>-</v>
          </cell>
          <cell r="AG47" t="str">
            <v>-</v>
          </cell>
          <cell r="AH47" t="str">
            <v>-</v>
          </cell>
          <cell r="AI47" t="str">
            <v>-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1</v>
          </cell>
          <cell r="E48">
            <v>99</v>
          </cell>
          <cell r="F48">
            <v>51</v>
          </cell>
          <cell r="G48">
            <v>30</v>
          </cell>
          <cell r="H48">
            <v>21</v>
          </cell>
          <cell r="I48">
            <v>12</v>
          </cell>
          <cell r="J48">
            <v>3</v>
          </cell>
          <cell r="K48">
            <v>9</v>
          </cell>
          <cell r="L48">
            <v>1</v>
          </cell>
          <cell r="M48">
            <v>99</v>
          </cell>
          <cell r="N48">
            <v>51</v>
          </cell>
          <cell r="O48">
            <v>30</v>
          </cell>
          <cell r="P48">
            <v>21</v>
          </cell>
          <cell r="Q48">
            <v>12</v>
          </cell>
          <cell r="R48">
            <v>3</v>
          </cell>
          <cell r="S48">
            <v>9</v>
          </cell>
          <cell r="T48" t="str">
            <v>-</v>
          </cell>
          <cell r="U48" t="str">
            <v>-</v>
          </cell>
          <cell r="V48" t="str">
            <v>-</v>
          </cell>
          <cell r="W48" t="str">
            <v>-</v>
          </cell>
          <cell r="X48" t="str">
            <v>-</v>
          </cell>
          <cell r="Y48" t="str">
            <v>-</v>
          </cell>
          <cell r="Z48" t="str">
            <v>-</v>
          </cell>
          <cell r="AA48" t="str">
            <v>-</v>
          </cell>
          <cell r="AB48" t="str">
            <v>-</v>
          </cell>
          <cell r="AC48" t="str">
            <v>-</v>
          </cell>
          <cell r="AD48" t="str">
            <v>-</v>
          </cell>
          <cell r="AE48" t="str">
            <v>-</v>
          </cell>
          <cell r="AF48" t="str">
            <v>-</v>
          </cell>
          <cell r="AG48" t="str">
            <v>-</v>
          </cell>
          <cell r="AH48" t="str">
            <v>-</v>
          </cell>
          <cell r="AI48" t="str">
            <v>-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  <cell r="T49" t="str">
            <v>-</v>
          </cell>
          <cell r="U49" t="str">
            <v>-</v>
          </cell>
          <cell r="V49" t="str">
            <v>-</v>
          </cell>
          <cell r="W49" t="str">
            <v>-</v>
          </cell>
          <cell r="X49" t="str">
            <v>-</v>
          </cell>
          <cell r="Y49" t="str">
            <v>-</v>
          </cell>
          <cell r="Z49" t="str">
            <v>-</v>
          </cell>
          <cell r="AA49" t="str">
            <v>-</v>
          </cell>
          <cell r="AB49" t="str">
            <v>-</v>
          </cell>
          <cell r="AC49" t="str">
            <v>-</v>
          </cell>
          <cell r="AD49" t="str">
            <v>-</v>
          </cell>
          <cell r="AE49" t="str">
            <v>-</v>
          </cell>
          <cell r="AF49" t="str">
            <v>-</v>
          </cell>
          <cell r="AG49" t="str">
            <v>-</v>
          </cell>
          <cell r="AH49" t="str">
            <v>-</v>
          </cell>
          <cell r="AI49" t="str">
            <v>-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1</v>
          </cell>
          <cell r="E50">
            <v>94</v>
          </cell>
          <cell r="F50">
            <v>47</v>
          </cell>
          <cell r="G50">
            <v>9</v>
          </cell>
          <cell r="H50">
            <v>38</v>
          </cell>
          <cell r="I50">
            <v>12</v>
          </cell>
          <cell r="J50">
            <v>1</v>
          </cell>
          <cell r="K50">
            <v>11</v>
          </cell>
          <cell r="L50">
            <v>1</v>
          </cell>
          <cell r="M50">
            <v>94</v>
          </cell>
          <cell r="N50">
            <v>47</v>
          </cell>
          <cell r="O50">
            <v>9</v>
          </cell>
          <cell r="P50">
            <v>38</v>
          </cell>
          <cell r="Q50">
            <v>12</v>
          </cell>
          <cell r="R50">
            <v>1</v>
          </cell>
          <cell r="S50">
            <v>11</v>
          </cell>
          <cell r="T50" t="str">
            <v>-</v>
          </cell>
          <cell r="U50" t="str">
            <v>-</v>
          </cell>
          <cell r="V50" t="str">
            <v>-</v>
          </cell>
          <cell r="W50" t="str">
            <v>-</v>
          </cell>
          <cell r="X50" t="str">
            <v>-</v>
          </cell>
          <cell r="Y50" t="str">
            <v>-</v>
          </cell>
          <cell r="Z50" t="str">
            <v>-</v>
          </cell>
          <cell r="AA50" t="str">
            <v>-</v>
          </cell>
          <cell r="AB50" t="str">
            <v>-</v>
          </cell>
          <cell r="AC50" t="str">
            <v>-</v>
          </cell>
          <cell r="AD50" t="str">
            <v>-</v>
          </cell>
          <cell r="AE50" t="str">
            <v>-</v>
          </cell>
          <cell r="AF50" t="str">
            <v>-</v>
          </cell>
          <cell r="AG50" t="str">
            <v>-</v>
          </cell>
          <cell r="AH50" t="str">
            <v>-</v>
          </cell>
          <cell r="AI50" t="str">
            <v>-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1</v>
          </cell>
          <cell r="E51">
            <v>80</v>
          </cell>
          <cell r="F51">
            <v>57</v>
          </cell>
          <cell r="G51">
            <v>5</v>
          </cell>
          <cell r="H51">
            <v>52</v>
          </cell>
          <cell r="I51">
            <v>13</v>
          </cell>
          <cell r="J51">
            <v>1</v>
          </cell>
          <cell r="K51">
            <v>12</v>
          </cell>
          <cell r="L51">
            <v>1</v>
          </cell>
          <cell r="M51">
            <v>80</v>
          </cell>
          <cell r="N51">
            <v>57</v>
          </cell>
          <cell r="O51">
            <v>5</v>
          </cell>
          <cell r="P51">
            <v>52</v>
          </cell>
          <cell r="Q51">
            <v>13</v>
          </cell>
          <cell r="R51">
            <v>1</v>
          </cell>
          <cell r="S51">
            <v>12</v>
          </cell>
          <cell r="T51" t="str">
            <v>-</v>
          </cell>
          <cell r="U51" t="str">
            <v>-</v>
          </cell>
          <cell r="V51" t="str">
            <v>-</v>
          </cell>
          <cell r="W51" t="str">
            <v>-</v>
          </cell>
          <cell r="X51" t="str">
            <v>-</v>
          </cell>
          <cell r="Y51" t="str">
            <v>-</v>
          </cell>
          <cell r="Z51" t="str">
            <v>-</v>
          </cell>
          <cell r="AA51" t="str">
            <v>-</v>
          </cell>
          <cell r="AB51" t="str">
            <v>-</v>
          </cell>
          <cell r="AC51" t="str">
            <v>-</v>
          </cell>
          <cell r="AD51" t="str">
            <v>-</v>
          </cell>
          <cell r="AE51" t="str">
            <v>-</v>
          </cell>
          <cell r="AF51" t="str">
            <v>-</v>
          </cell>
          <cell r="AG51" t="str">
            <v>-</v>
          </cell>
          <cell r="AH51" t="str">
            <v>-</v>
          </cell>
          <cell r="AI51" t="str">
            <v>-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1</v>
          </cell>
          <cell r="E52">
            <v>70</v>
          </cell>
          <cell r="F52">
            <v>50</v>
          </cell>
          <cell r="G52">
            <v>12</v>
          </cell>
          <cell r="H52">
            <v>38</v>
          </cell>
          <cell r="I52">
            <v>12</v>
          </cell>
          <cell r="J52">
            <v>1</v>
          </cell>
          <cell r="K52">
            <v>11</v>
          </cell>
          <cell r="L52">
            <v>1</v>
          </cell>
          <cell r="M52">
            <v>70</v>
          </cell>
          <cell r="N52">
            <v>50</v>
          </cell>
          <cell r="O52">
            <v>12</v>
          </cell>
          <cell r="P52">
            <v>38</v>
          </cell>
          <cell r="Q52">
            <v>12</v>
          </cell>
          <cell r="R52">
            <v>1</v>
          </cell>
          <cell r="S52">
            <v>11</v>
          </cell>
          <cell r="T52" t="str">
            <v>-</v>
          </cell>
          <cell r="U52" t="str">
            <v>-</v>
          </cell>
          <cell r="V52" t="str">
            <v>-</v>
          </cell>
          <cell r="W52" t="str">
            <v>-</v>
          </cell>
          <cell r="X52" t="str">
            <v>-</v>
          </cell>
          <cell r="Y52" t="str">
            <v>-</v>
          </cell>
          <cell r="Z52" t="str">
            <v>-</v>
          </cell>
          <cell r="AA52" t="str">
            <v>-</v>
          </cell>
          <cell r="AB52" t="str">
            <v>-</v>
          </cell>
          <cell r="AC52" t="str">
            <v>-</v>
          </cell>
          <cell r="AD52" t="str">
            <v>-</v>
          </cell>
          <cell r="AE52" t="str">
            <v>-</v>
          </cell>
          <cell r="AF52" t="str">
            <v>-</v>
          </cell>
          <cell r="AG52" t="str">
            <v>-</v>
          </cell>
          <cell r="AH52" t="str">
            <v>-</v>
          </cell>
          <cell r="AI52" t="str">
            <v>-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1</v>
          </cell>
          <cell r="E53">
            <v>85</v>
          </cell>
          <cell r="F53">
            <v>41</v>
          </cell>
          <cell r="G53">
            <v>16</v>
          </cell>
          <cell r="H53">
            <v>25</v>
          </cell>
          <cell r="I53">
            <v>12</v>
          </cell>
          <cell r="J53">
            <v>2</v>
          </cell>
          <cell r="K53">
            <v>10</v>
          </cell>
          <cell r="L53">
            <v>1</v>
          </cell>
          <cell r="M53">
            <v>85</v>
          </cell>
          <cell r="N53">
            <v>41</v>
          </cell>
          <cell r="O53">
            <v>16</v>
          </cell>
          <cell r="P53">
            <v>25</v>
          </cell>
          <cell r="Q53">
            <v>12</v>
          </cell>
          <cell r="R53">
            <v>2</v>
          </cell>
          <cell r="S53">
            <v>10</v>
          </cell>
          <cell r="T53" t="str">
            <v>-</v>
          </cell>
          <cell r="U53" t="str">
            <v>-</v>
          </cell>
          <cell r="V53" t="str">
            <v>-</v>
          </cell>
          <cell r="W53" t="str">
            <v>-</v>
          </cell>
          <cell r="X53" t="str">
            <v>-</v>
          </cell>
          <cell r="Y53" t="str">
            <v>-</v>
          </cell>
          <cell r="Z53" t="str">
            <v>-</v>
          </cell>
          <cell r="AA53" t="str">
            <v>-</v>
          </cell>
          <cell r="AB53" t="str">
            <v>-</v>
          </cell>
          <cell r="AC53" t="str">
            <v>-</v>
          </cell>
          <cell r="AD53" t="str">
            <v>-</v>
          </cell>
          <cell r="AE53" t="str">
            <v>-</v>
          </cell>
          <cell r="AF53" t="str">
            <v>-</v>
          </cell>
          <cell r="AG53" t="str">
            <v>-</v>
          </cell>
          <cell r="AH53" t="str">
            <v>-</v>
          </cell>
          <cell r="AI53" t="str">
            <v>-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6</v>
          </cell>
          <cell r="E54">
            <v>478</v>
          </cell>
          <cell r="F54">
            <v>267</v>
          </cell>
          <cell r="G54">
            <v>86</v>
          </cell>
          <cell r="H54">
            <v>181</v>
          </cell>
          <cell r="I54">
            <v>72</v>
          </cell>
          <cell r="J54">
            <v>9</v>
          </cell>
          <cell r="K54">
            <v>63</v>
          </cell>
          <cell r="L54">
            <v>6</v>
          </cell>
          <cell r="M54">
            <v>478</v>
          </cell>
          <cell r="N54">
            <v>267</v>
          </cell>
          <cell r="O54">
            <v>86</v>
          </cell>
          <cell r="P54">
            <v>181</v>
          </cell>
          <cell r="Q54">
            <v>72</v>
          </cell>
          <cell r="R54">
            <v>9</v>
          </cell>
          <cell r="S54">
            <v>63</v>
          </cell>
          <cell r="T54" t="str">
            <v>-</v>
          </cell>
          <cell r="U54" t="str">
            <v>-</v>
          </cell>
          <cell r="V54" t="str">
            <v>-</v>
          </cell>
          <cell r="W54" t="str">
            <v>-</v>
          </cell>
          <cell r="X54" t="str">
            <v>-</v>
          </cell>
          <cell r="Y54" t="str">
            <v>-</v>
          </cell>
          <cell r="Z54" t="str">
            <v>-</v>
          </cell>
          <cell r="AA54" t="str">
            <v>-</v>
          </cell>
          <cell r="AB54" t="str">
            <v>-</v>
          </cell>
          <cell r="AC54" t="str">
            <v>-</v>
          </cell>
          <cell r="AD54" t="str">
            <v>-</v>
          </cell>
          <cell r="AE54" t="str">
            <v>-</v>
          </cell>
          <cell r="AF54" t="str">
            <v>-</v>
          </cell>
          <cell r="AG54" t="str">
            <v>-</v>
          </cell>
          <cell r="AH54" t="str">
            <v>-</v>
          </cell>
          <cell r="AI54" t="str">
            <v>-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1</v>
          </cell>
          <cell r="E55">
            <v>50</v>
          </cell>
          <cell r="F55">
            <v>27</v>
          </cell>
          <cell r="G55">
            <v>18</v>
          </cell>
          <cell r="H55">
            <v>9</v>
          </cell>
          <cell r="I55">
            <v>9</v>
          </cell>
          <cell r="J55">
            <v>2</v>
          </cell>
          <cell r="K55">
            <v>7</v>
          </cell>
          <cell r="L55">
            <v>1</v>
          </cell>
          <cell r="M55">
            <v>50</v>
          </cell>
          <cell r="N55">
            <v>27</v>
          </cell>
          <cell r="O55">
            <v>18</v>
          </cell>
          <cell r="P55">
            <v>9</v>
          </cell>
          <cell r="Q55">
            <v>9</v>
          </cell>
          <cell r="R55">
            <v>2</v>
          </cell>
          <cell r="S55">
            <v>7</v>
          </cell>
          <cell r="T55" t="str">
            <v>-</v>
          </cell>
          <cell r="U55" t="str">
            <v>-</v>
          </cell>
          <cell r="V55" t="str">
            <v>-</v>
          </cell>
          <cell r="W55" t="str">
            <v>-</v>
          </cell>
          <cell r="X55" t="str">
            <v>-</v>
          </cell>
          <cell r="Y55" t="str">
            <v>-</v>
          </cell>
          <cell r="Z55" t="str">
            <v>-</v>
          </cell>
          <cell r="AA55" t="str">
            <v>-</v>
          </cell>
          <cell r="AB55" t="str">
            <v>-</v>
          </cell>
          <cell r="AC55" t="str">
            <v>-</v>
          </cell>
          <cell r="AD55" t="str">
            <v>-</v>
          </cell>
          <cell r="AE55" t="str">
            <v>-</v>
          </cell>
          <cell r="AF55" t="str">
            <v>-</v>
          </cell>
          <cell r="AG55" t="str">
            <v>-</v>
          </cell>
          <cell r="AH55" t="str">
            <v>-</v>
          </cell>
          <cell r="AI55" t="str">
            <v>-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 t="str">
            <v>-</v>
          </cell>
          <cell r="E56" t="str">
            <v>-</v>
          </cell>
          <cell r="F56" t="str">
            <v>-</v>
          </cell>
          <cell r="G56" t="str">
            <v>-</v>
          </cell>
          <cell r="H56" t="str">
            <v>-</v>
          </cell>
          <cell r="I56" t="str">
            <v>-</v>
          </cell>
          <cell r="J56" t="str">
            <v>-</v>
          </cell>
          <cell r="K56" t="str">
            <v>-</v>
          </cell>
          <cell r="L56" t="str">
            <v>-</v>
          </cell>
          <cell r="M56" t="str">
            <v>-</v>
          </cell>
          <cell r="N56" t="str">
            <v>-</v>
          </cell>
          <cell r="O56" t="str">
            <v>-</v>
          </cell>
          <cell r="P56" t="str">
            <v>-</v>
          </cell>
          <cell r="Q56" t="str">
            <v>-</v>
          </cell>
          <cell r="R56" t="str">
            <v>-</v>
          </cell>
          <cell r="S56" t="str">
            <v>-</v>
          </cell>
          <cell r="T56" t="str">
            <v>-</v>
          </cell>
          <cell r="U56" t="str">
            <v>-</v>
          </cell>
          <cell r="V56" t="str">
            <v>-</v>
          </cell>
          <cell r="W56" t="str">
            <v>-</v>
          </cell>
          <cell r="X56" t="str">
            <v>-</v>
          </cell>
          <cell r="Y56" t="str">
            <v>-</v>
          </cell>
          <cell r="Z56" t="str">
            <v>-</v>
          </cell>
          <cell r="AA56" t="str">
            <v>-</v>
          </cell>
          <cell r="AB56" t="str">
            <v>-</v>
          </cell>
          <cell r="AC56" t="str">
            <v>-</v>
          </cell>
          <cell r="AD56" t="str">
            <v>-</v>
          </cell>
          <cell r="AE56" t="str">
            <v>-</v>
          </cell>
          <cell r="AF56" t="str">
            <v>-</v>
          </cell>
          <cell r="AG56" t="str">
            <v>-</v>
          </cell>
          <cell r="AH56" t="str">
            <v>-</v>
          </cell>
          <cell r="AI56" t="str">
            <v>-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1</v>
          </cell>
          <cell r="E57">
            <v>99</v>
          </cell>
          <cell r="F57">
            <v>58</v>
          </cell>
          <cell r="G57">
            <v>32</v>
          </cell>
          <cell r="H57">
            <v>26</v>
          </cell>
          <cell r="I57">
            <v>13</v>
          </cell>
          <cell r="J57">
            <v>3</v>
          </cell>
          <cell r="K57">
            <v>10</v>
          </cell>
          <cell r="L57">
            <v>1</v>
          </cell>
          <cell r="M57">
            <v>99</v>
          </cell>
          <cell r="N57">
            <v>58</v>
          </cell>
          <cell r="O57">
            <v>32</v>
          </cell>
          <cell r="P57">
            <v>26</v>
          </cell>
          <cell r="Q57">
            <v>13</v>
          </cell>
          <cell r="R57">
            <v>3</v>
          </cell>
          <cell r="S57">
            <v>10</v>
          </cell>
          <cell r="T57" t="str">
            <v>-</v>
          </cell>
          <cell r="U57" t="str">
            <v>-</v>
          </cell>
          <cell r="V57" t="str">
            <v>-</v>
          </cell>
          <cell r="W57" t="str">
            <v>-</v>
          </cell>
          <cell r="X57" t="str">
            <v>-</v>
          </cell>
          <cell r="Y57" t="str">
            <v>-</v>
          </cell>
          <cell r="Z57" t="str">
            <v>-</v>
          </cell>
          <cell r="AA57" t="str">
            <v>-</v>
          </cell>
          <cell r="AB57" t="str">
            <v>-</v>
          </cell>
          <cell r="AC57" t="str">
            <v>-</v>
          </cell>
          <cell r="AD57" t="str">
            <v>-</v>
          </cell>
          <cell r="AE57" t="str">
            <v>-</v>
          </cell>
          <cell r="AF57" t="str">
            <v>-</v>
          </cell>
          <cell r="AG57" t="str">
            <v>-</v>
          </cell>
          <cell r="AH57" t="str">
            <v>-</v>
          </cell>
          <cell r="AI57" t="str">
            <v>-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 t="str">
            <v>-</v>
          </cell>
          <cell r="E58" t="str">
            <v>-</v>
          </cell>
          <cell r="F58" t="str">
            <v>-</v>
          </cell>
          <cell r="G58" t="str">
            <v>-</v>
          </cell>
          <cell r="H58" t="str">
            <v>-</v>
          </cell>
          <cell r="I58" t="str">
            <v>-</v>
          </cell>
          <cell r="J58" t="str">
            <v>-</v>
          </cell>
          <cell r="K58" t="str">
            <v>-</v>
          </cell>
          <cell r="L58" t="str">
            <v>-</v>
          </cell>
          <cell r="M58" t="str">
            <v>-</v>
          </cell>
          <cell r="N58" t="str">
            <v>-</v>
          </cell>
          <cell r="O58" t="str">
            <v>-</v>
          </cell>
          <cell r="P58" t="str">
            <v>-</v>
          </cell>
          <cell r="Q58" t="str">
            <v>-</v>
          </cell>
          <cell r="R58" t="str">
            <v>-</v>
          </cell>
          <cell r="S58" t="str">
            <v>-</v>
          </cell>
          <cell r="T58" t="str">
            <v>-</v>
          </cell>
          <cell r="U58" t="str">
            <v>-</v>
          </cell>
          <cell r="V58" t="str">
            <v>-</v>
          </cell>
          <cell r="W58" t="str">
            <v>-</v>
          </cell>
          <cell r="X58" t="str">
            <v>-</v>
          </cell>
          <cell r="Y58" t="str">
            <v>-</v>
          </cell>
          <cell r="Z58" t="str">
            <v>-</v>
          </cell>
          <cell r="AA58" t="str">
            <v>-</v>
          </cell>
          <cell r="AB58" t="str">
            <v>-</v>
          </cell>
          <cell r="AC58" t="str">
            <v>-</v>
          </cell>
          <cell r="AD58" t="str">
            <v>-</v>
          </cell>
          <cell r="AE58" t="str">
            <v>-</v>
          </cell>
          <cell r="AF58" t="str">
            <v>-</v>
          </cell>
          <cell r="AG58" t="str">
            <v>-</v>
          </cell>
          <cell r="AH58" t="str">
            <v>-</v>
          </cell>
          <cell r="AI58" t="str">
            <v>-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1</v>
          </cell>
          <cell r="E59">
            <v>94</v>
          </cell>
          <cell r="F59">
            <v>43</v>
          </cell>
          <cell r="G59">
            <v>9</v>
          </cell>
          <cell r="H59">
            <v>34</v>
          </cell>
          <cell r="I59">
            <v>13</v>
          </cell>
          <cell r="J59">
            <v>1</v>
          </cell>
          <cell r="K59">
            <v>12</v>
          </cell>
          <cell r="L59">
            <v>1</v>
          </cell>
          <cell r="M59">
            <v>94</v>
          </cell>
          <cell r="N59">
            <v>43</v>
          </cell>
          <cell r="O59">
            <v>9</v>
          </cell>
          <cell r="P59">
            <v>34</v>
          </cell>
          <cell r="Q59">
            <v>13</v>
          </cell>
          <cell r="R59">
            <v>1</v>
          </cell>
          <cell r="S59">
            <v>12</v>
          </cell>
          <cell r="T59" t="str">
            <v>-</v>
          </cell>
          <cell r="U59" t="str">
            <v>-</v>
          </cell>
          <cell r="V59" t="str">
            <v>-</v>
          </cell>
          <cell r="W59" t="str">
            <v>-</v>
          </cell>
          <cell r="X59" t="str">
            <v>-</v>
          </cell>
          <cell r="Y59" t="str">
            <v>-</v>
          </cell>
          <cell r="Z59" t="str">
            <v>-</v>
          </cell>
          <cell r="AA59" t="str">
            <v>-</v>
          </cell>
          <cell r="AB59" t="str">
            <v>-</v>
          </cell>
          <cell r="AC59" t="str">
            <v>-</v>
          </cell>
          <cell r="AD59" t="str">
            <v>-</v>
          </cell>
          <cell r="AE59" t="str">
            <v>-</v>
          </cell>
          <cell r="AF59" t="str">
            <v>-</v>
          </cell>
          <cell r="AG59" t="str">
            <v>-</v>
          </cell>
          <cell r="AH59" t="str">
            <v>-</v>
          </cell>
          <cell r="AI59" t="str">
            <v>-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1</v>
          </cell>
          <cell r="E60">
            <v>80</v>
          </cell>
          <cell r="F60">
            <v>54</v>
          </cell>
          <cell r="G60">
            <v>5</v>
          </cell>
          <cell r="H60">
            <v>49</v>
          </cell>
          <cell r="I60">
            <v>13</v>
          </cell>
          <cell r="J60">
            <v>1</v>
          </cell>
          <cell r="K60">
            <v>12</v>
          </cell>
          <cell r="L60">
            <v>1</v>
          </cell>
          <cell r="M60">
            <v>80</v>
          </cell>
          <cell r="N60">
            <v>54</v>
          </cell>
          <cell r="O60">
            <v>5</v>
          </cell>
          <cell r="P60">
            <v>49</v>
          </cell>
          <cell r="Q60">
            <v>13</v>
          </cell>
          <cell r="R60">
            <v>1</v>
          </cell>
          <cell r="S60">
            <v>12</v>
          </cell>
          <cell r="T60" t="str">
            <v>-</v>
          </cell>
          <cell r="U60" t="str">
            <v>-</v>
          </cell>
          <cell r="V60" t="str">
            <v>-</v>
          </cell>
          <cell r="W60" t="str">
            <v>-</v>
          </cell>
          <cell r="X60" t="str">
            <v>-</v>
          </cell>
          <cell r="Y60" t="str">
            <v>-</v>
          </cell>
          <cell r="Z60" t="str">
            <v>-</v>
          </cell>
          <cell r="AA60" t="str">
            <v>-</v>
          </cell>
          <cell r="AB60" t="str">
            <v>-</v>
          </cell>
          <cell r="AC60" t="str">
            <v>-</v>
          </cell>
          <cell r="AD60" t="str">
            <v>-</v>
          </cell>
          <cell r="AE60" t="str">
            <v>-</v>
          </cell>
          <cell r="AF60" t="str">
            <v>-</v>
          </cell>
          <cell r="AG60" t="str">
            <v>-</v>
          </cell>
          <cell r="AH60" t="str">
            <v>-</v>
          </cell>
          <cell r="AI60" t="str">
            <v>-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1</v>
          </cell>
          <cell r="E61">
            <v>70</v>
          </cell>
          <cell r="F61">
            <v>47</v>
          </cell>
          <cell r="G61">
            <v>10</v>
          </cell>
          <cell r="H61">
            <v>37</v>
          </cell>
          <cell r="I61">
            <v>12</v>
          </cell>
          <cell r="J61">
            <v>1</v>
          </cell>
          <cell r="K61">
            <v>11</v>
          </cell>
          <cell r="L61">
            <v>1</v>
          </cell>
          <cell r="M61">
            <v>70</v>
          </cell>
          <cell r="N61">
            <v>47</v>
          </cell>
          <cell r="O61">
            <v>10</v>
          </cell>
          <cell r="P61">
            <v>37</v>
          </cell>
          <cell r="Q61">
            <v>12</v>
          </cell>
          <cell r="R61">
            <v>1</v>
          </cell>
          <cell r="S61">
            <v>11</v>
          </cell>
          <cell r="T61" t="str">
            <v>-</v>
          </cell>
          <cell r="U61" t="str">
            <v>-</v>
          </cell>
          <cell r="V61" t="str">
            <v>-</v>
          </cell>
          <cell r="W61" t="str">
            <v>-</v>
          </cell>
          <cell r="X61" t="str">
            <v>-</v>
          </cell>
          <cell r="Y61" t="str">
            <v>-</v>
          </cell>
          <cell r="Z61" t="str">
            <v>-</v>
          </cell>
          <cell r="AA61" t="str">
            <v>-</v>
          </cell>
          <cell r="AB61" t="str">
            <v>-</v>
          </cell>
          <cell r="AC61" t="str">
            <v>-</v>
          </cell>
          <cell r="AD61" t="str">
            <v>-</v>
          </cell>
          <cell r="AE61" t="str">
            <v>-</v>
          </cell>
          <cell r="AF61" t="str">
            <v>-</v>
          </cell>
          <cell r="AG61" t="str">
            <v>-</v>
          </cell>
          <cell r="AH61" t="str">
            <v>-</v>
          </cell>
          <cell r="AI61" t="str">
            <v>-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1</v>
          </cell>
          <cell r="E62">
            <v>85</v>
          </cell>
          <cell r="F62">
            <v>38</v>
          </cell>
          <cell r="G62">
            <v>12</v>
          </cell>
          <cell r="H62">
            <v>26</v>
          </cell>
          <cell r="I62">
            <v>12</v>
          </cell>
          <cell r="J62">
            <v>1</v>
          </cell>
          <cell r="K62">
            <v>11</v>
          </cell>
          <cell r="L62">
            <v>1</v>
          </cell>
          <cell r="M62">
            <v>85</v>
          </cell>
          <cell r="N62">
            <v>38</v>
          </cell>
          <cell r="O62">
            <v>12</v>
          </cell>
          <cell r="P62">
            <v>26</v>
          </cell>
          <cell r="Q62">
            <v>12</v>
          </cell>
          <cell r="R62">
            <v>1</v>
          </cell>
          <cell r="S62">
            <v>11</v>
          </cell>
          <cell r="T62" t="str">
            <v>-</v>
          </cell>
          <cell r="U62" t="str">
            <v>-</v>
          </cell>
          <cell r="V62" t="str">
            <v>-</v>
          </cell>
          <cell r="W62" t="str">
            <v>-</v>
          </cell>
          <cell r="X62" t="str">
            <v>-</v>
          </cell>
          <cell r="Y62" t="str">
            <v>-</v>
          </cell>
          <cell r="Z62" t="str">
            <v>-</v>
          </cell>
          <cell r="AA62" t="str">
            <v>-</v>
          </cell>
          <cell r="AB62" t="str">
            <v>-</v>
          </cell>
          <cell r="AC62" t="str">
            <v>-</v>
          </cell>
          <cell r="AD62" t="str">
            <v>-</v>
          </cell>
          <cell r="AE62" t="str">
            <v>-</v>
          </cell>
          <cell r="AF62" t="str">
            <v>-</v>
          </cell>
          <cell r="AG62" t="str">
            <v>-</v>
          </cell>
          <cell r="AH62" t="str">
            <v>-</v>
          </cell>
          <cell r="AI62" t="str">
            <v>-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</row>
      </sheetData>
      <sheetData sheetId="49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263</v>
          </cell>
          <cell r="E9">
            <v>6981</v>
          </cell>
          <cell r="F9">
            <v>5910</v>
          </cell>
          <cell r="G9">
            <v>1266</v>
          </cell>
          <cell r="H9">
            <v>4644</v>
          </cell>
          <cell r="I9">
            <v>3962</v>
          </cell>
          <cell r="J9">
            <v>342</v>
          </cell>
          <cell r="K9">
            <v>3620</v>
          </cell>
          <cell r="L9">
            <v>86</v>
          </cell>
          <cell r="M9">
            <v>5414</v>
          </cell>
          <cell r="N9">
            <v>4486</v>
          </cell>
          <cell r="O9">
            <v>1005</v>
          </cell>
          <cell r="P9">
            <v>3481</v>
          </cell>
          <cell r="Q9">
            <v>2919</v>
          </cell>
          <cell r="R9">
            <v>253</v>
          </cell>
          <cell r="S9">
            <v>2666</v>
          </cell>
          <cell r="T9">
            <v>177</v>
          </cell>
          <cell r="U9">
            <v>1567</v>
          </cell>
          <cell r="V9">
            <v>1424</v>
          </cell>
          <cell r="W9">
            <v>261</v>
          </cell>
          <cell r="X9">
            <v>1163</v>
          </cell>
          <cell r="Y9">
            <v>1043</v>
          </cell>
          <cell r="Z9">
            <v>89</v>
          </cell>
          <cell r="AA9">
            <v>954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5</v>
          </cell>
          <cell r="E10">
            <v>164</v>
          </cell>
          <cell r="F10">
            <v>146</v>
          </cell>
          <cell r="G10">
            <v>33</v>
          </cell>
          <cell r="H10">
            <v>113</v>
          </cell>
          <cell r="I10">
            <v>103</v>
          </cell>
          <cell r="J10">
            <v>9</v>
          </cell>
          <cell r="K10">
            <v>94</v>
          </cell>
          <cell r="L10">
            <v>2</v>
          </cell>
          <cell r="M10">
            <v>137</v>
          </cell>
          <cell r="N10">
            <v>120</v>
          </cell>
          <cell r="O10">
            <v>30</v>
          </cell>
          <cell r="P10">
            <v>90</v>
          </cell>
          <cell r="Q10">
            <v>84</v>
          </cell>
          <cell r="R10">
            <v>7</v>
          </cell>
          <cell r="S10">
            <v>77</v>
          </cell>
          <cell r="T10">
            <v>3</v>
          </cell>
          <cell r="U10">
            <v>27</v>
          </cell>
          <cell r="V10">
            <v>26</v>
          </cell>
          <cell r="W10">
            <v>3</v>
          </cell>
          <cell r="X10">
            <v>23</v>
          </cell>
          <cell r="Y10">
            <v>19</v>
          </cell>
          <cell r="Z10">
            <v>2</v>
          </cell>
          <cell r="AA10">
            <v>17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45</v>
          </cell>
          <cell r="E11">
            <v>1245</v>
          </cell>
          <cell r="F11">
            <v>1124</v>
          </cell>
          <cell r="G11">
            <v>219</v>
          </cell>
          <cell r="H11">
            <v>905</v>
          </cell>
          <cell r="I11">
            <v>753</v>
          </cell>
          <cell r="J11">
            <v>86</v>
          </cell>
          <cell r="K11">
            <v>667</v>
          </cell>
          <cell r="L11">
            <v>17</v>
          </cell>
          <cell r="M11">
            <v>996</v>
          </cell>
          <cell r="N11">
            <v>894</v>
          </cell>
          <cell r="O11">
            <v>191</v>
          </cell>
          <cell r="P11">
            <v>703</v>
          </cell>
          <cell r="Q11">
            <v>589</v>
          </cell>
          <cell r="R11">
            <v>71</v>
          </cell>
          <cell r="S11">
            <v>518</v>
          </cell>
          <cell r="T11">
            <v>28</v>
          </cell>
          <cell r="U11">
            <v>249</v>
          </cell>
          <cell r="V11">
            <v>230</v>
          </cell>
          <cell r="W11">
            <v>28</v>
          </cell>
          <cell r="X11">
            <v>202</v>
          </cell>
          <cell r="Y11">
            <v>164</v>
          </cell>
          <cell r="Z11">
            <v>15</v>
          </cell>
          <cell r="AA11">
            <v>149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40</v>
          </cell>
          <cell r="E12">
            <v>1142</v>
          </cell>
          <cell r="F12">
            <v>856</v>
          </cell>
          <cell r="G12">
            <v>201</v>
          </cell>
          <cell r="H12">
            <v>655</v>
          </cell>
          <cell r="I12">
            <v>564</v>
          </cell>
          <cell r="J12">
            <v>37</v>
          </cell>
          <cell r="K12">
            <v>527</v>
          </cell>
          <cell r="L12">
            <v>13</v>
          </cell>
          <cell r="M12">
            <v>902</v>
          </cell>
          <cell r="N12">
            <v>629</v>
          </cell>
          <cell r="O12">
            <v>159</v>
          </cell>
          <cell r="P12">
            <v>470</v>
          </cell>
          <cell r="Q12">
            <v>409</v>
          </cell>
          <cell r="R12">
            <v>28</v>
          </cell>
          <cell r="S12">
            <v>381</v>
          </cell>
          <cell r="T12">
            <v>27</v>
          </cell>
          <cell r="U12">
            <v>240</v>
          </cell>
          <cell r="V12">
            <v>227</v>
          </cell>
          <cell r="W12">
            <v>42</v>
          </cell>
          <cell r="X12">
            <v>185</v>
          </cell>
          <cell r="Y12">
            <v>155</v>
          </cell>
          <cell r="Z12">
            <v>9</v>
          </cell>
          <cell r="AA12">
            <v>146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31</v>
          </cell>
          <cell r="E13">
            <v>693</v>
          </cell>
          <cell r="F13">
            <v>633</v>
          </cell>
          <cell r="G13">
            <v>133</v>
          </cell>
          <cell r="H13">
            <v>500</v>
          </cell>
          <cell r="I13">
            <v>420</v>
          </cell>
          <cell r="J13">
            <v>41</v>
          </cell>
          <cell r="K13">
            <v>379</v>
          </cell>
          <cell r="L13">
            <v>9</v>
          </cell>
          <cell r="M13">
            <v>496</v>
          </cell>
          <cell r="N13">
            <v>452</v>
          </cell>
          <cell r="O13">
            <v>97</v>
          </cell>
          <cell r="P13">
            <v>355</v>
          </cell>
          <cell r="Q13">
            <v>287</v>
          </cell>
          <cell r="R13">
            <v>25</v>
          </cell>
          <cell r="S13">
            <v>262</v>
          </cell>
          <cell r="T13">
            <v>22</v>
          </cell>
          <cell r="U13">
            <v>197</v>
          </cell>
          <cell r="V13">
            <v>181</v>
          </cell>
          <cell r="W13">
            <v>36</v>
          </cell>
          <cell r="X13">
            <v>145</v>
          </cell>
          <cell r="Y13">
            <v>133</v>
          </cell>
          <cell r="Z13">
            <v>16</v>
          </cell>
          <cell r="AA13">
            <v>117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54</v>
          </cell>
          <cell r="E14">
            <v>1322</v>
          </cell>
          <cell r="F14">
            <v>1058</v>
          </cell>
          <cell r="G14">
            <v>225</v>
          </cell>
          <cell r="H14">
            <v>833</v>
          </cell>
          <cell r="I14">
            <v>700</v>
          </cell>
          <cell r="J14">
            <v>44</v>
          </cell>
          <cell r="K14">
            <v>656</v>
          </cell>
          <cell r="L14">
            <v>14</v>
          </cell>
          <cell r="M14">
            <v>966</v>
          </cell>
          <cell r="N14">
            <v>751</v>
          </cell>
          <cell r="O14">
            <v>164</v>
          </cell>
          <cell r="P14">
            <v>587</v>
          </cell>
          <cell r="Q14">
            <v>465</v>
          </cell>
          <cell r="R14">
            <v>27</v>
          </cell>
          <cell r="S14">
            <v>438</v>
          </cell>
          <cell r="T14">
            <v>40</v>
          </cell>
          <cell r="U14">
            <v>356</v>
          </cell>
          <cell r="V14">
            <v>307</v>
          </cell>
          <cell r="W14">
            <v>61</v>
          </cell>
          <cell r="X14">
            <v>246</v>
          </cell>
          <cell r="Y14">
            <v>235</v>
          </cell>
          <cell r="Z14">
            <v>17</v>
          </cell>
          <cell r="AA14">
            <v>218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21</v>
          </cell>
          <cell r="E15">
            <v>495</v>
          </cell>
          <cell r="F15">
            <v>409</v>
          </cell>
          <cell r="G15">
            <v>66</v>
          </cell>
          <cell r="H15">
            <v>343</v>
          </cell>
          <cell r="I15">
            <v>279</v>
          </cell>
          <cell r="J15">
            <v>21</v>
          </cell>
          <cell r="K15">
            <v>258</v>
          </cell>
          <cell r="L15">
            <v>7</v>
          </cell>
          <cell r="M15">
            <v>372</v>
          </cell>
          <cell r="N15">
            <v>303</v>
          </cell>
          <cell r="O15">
            <v>45</v>
          </cell>
          <cell r="P15">
            <v>258</v>
          </cell>
          <cell r="Q15">
            <v>203</v>
          </cell>
          <cell r="R15">
            <v>16</v>
          </cell>
          <cell r="S15">
            <v>187</v>
          </cell>
          <cell r="T15">
            <v>14</v>
          </cell>
          <cell r="U15">
            <v>123</v>
          </cell>
          <cell r="V15">
            <v>106</v>
          </cell>
          <cell r="W15">
            <v>21</v>
          </cell>
          <cell r="X15">
            <v>85</v>
          </cell>
          <cell r="Y15">
            <v>76</v>
          </cell>
          <cell r="Z15">
            <v>5</v>
          </cell>
          <cell r="AA15">
            <v>71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41</v>
          </cell>
          <cell r="E16">
            <v>785</v>
          </cell>
          <cell r="F16">
            <v>724</v>
          </cell>
          <cell r="G16">
            <v>129</v>
          </cell>
          <cell r="H16">
            <v>595</v>
          </cell>
          <cell r="I16">
            <v>493</v>
          </cell>
          <cell r="J16">
            <v>33</v>
          </cell>
          <cell r="K16">
            <v>460</v>
          </cell>
          <cell r="L16">
            <v>11</v>
          </cell>
          <cell r="M16">
            <v>527</v>
          </cell>
          <cell r="N16">
            <v>477</v>
          </cell>
          <cell r="O16">
            <v>83</v>
          </cell>
          <cell r="P16">
            <v>394</v>
          </cell>
          <cell r="Q16">
            <v>312</v>
          </cell>
          <cell r="R16">
            <v>21</v>
          </cell>
          <cell r="S16">
            <v>291</v>
          </cell>
          <cell r="T16">
            <v>30</v>
          </cell>
          <cell r="U16">
            <v>258</v>
          </cell>
          <cell r="V16">
            <v>247</v>
          </cell>
          <cell r="W16">
            <v>46</v>
          </cell>
          <cell r="X16">
            <v>201</v>
          </cell>
          <cell r="Y16">
            <v>181</v>
          </cell>
          <cell r="Z16">
            <v>12</v>
          </cell>
          <cell r="AA16">
            <v>169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26</v>
          </cell>
          <cell r="E17">
            <v>1135</v>
          </cell>
          <cell r="F17">
            <v>960</v>
          </cell>
          <cell r="G17">
            <v>260</v>
          </cell>
          <cell r="H17">
            <v>700</v>
          </cell>
          <cell r="I17">
            <v>650</v>
          </cell>
          <cell r="J17">
            <v>71</v>
          </cell>
          <cell r="K17">
            <v>579</v>
          </cell>
          <cell r="L17">
            <v>13</v>
          </cell>
          <cell r="M17">
            <v>1018</v>
          </cell>
          <cell r="N17">
            <v>860</v>
          </cell>
          <cell r="O17">
            <v>236</v>
          </cell>
          <cell r="P17">
            <v>624</v>
          </cell>
          <cell r="Q17">
            <v>570</v>
          </cell>
          <cell r="R17">
            <v>58</v>
          </cell>
          <cell r="S17">
            <v>512</v>
          </cell>
          <cell r="T17">
            <v>13</v>
          </cell>
          <cell r="U17">
            <v>117</v>
          </cell>
          <cell r="V17">
            <v>100</v>
          </cell>
          <cell r="W17">
            <v>24</v>
          </cell>
          <cell r="X17">
            <v>76</v>
          </cell>
          <cell r="Y17">
            <v>80</v>
          </cell>
          <cell r="Z17">
            <v>13</v>
          </cell>
          <cell r="AA17">
            <v>67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258</v>
          </cell>
          <cell r="E18">
            <v>7128</v>
          </cell>
          <cell r="F18">
            <v>6189</v>
          </cell>
          <cell r="G18">
            <v>1360</v>
          </cell>
          <cell r="H18">
            <v>4829</v>
          </cell>
          <cell r="I18">
            <v>4205</v>
          </cell>
          <cell r="J18">
            <v>382</v>
          </cell>
          <cell r="K18">
            <v>3823</v>
          </cell>
          <cell r="L18">
            <v>93</v>
          </cell>
          <cell r="M18">
            <v>5673</v>
          </cell>
          <cell r="N18">
            <v>4865</v>
          </cell>
          <cell r="O18">
            <v>1116</v>
          </cell>
          <cell r="P18">
            <v>3749</v>
          </cell>
          <cell r="Q18">
            <v>3221</v>
          </cell>
          <cell r="R18">
            <v>290</v>
          </cell>
          <cell r="S18">
            <v>2931</v>
          </cell>
          <cell r="T18">
            <v>165</v>
          </cell>
          <cell r="U18">
            <v>1455</v>
          </cell>
          <cell r="V18">
            <v>1324</v>
          </cell>
          <cell r="W18">
            <v>244</v>
          </cell>
          <cell r="X18">
            <v>1080</v>
          </cell>
          <cell r="Y18">
            <v>984</v>
          </cell>
          <cell r="Z18">
            <v>92</v>
          </cell>
          <cell r="AA18">
            <v>892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6</v>
          </cell>
          <cell r="E19">
            <v>186</v>
          </cell>
          <cell r="F19">
            <v>163</v>
          </cell>
          <cell r="G19">
            <v>36</v>
          </cell>
          <cell r="H19">
            <v>127</v>
          </cell>
          <cell r="I19">
            <v>117</v>
          </cell>
          <cell r="J19">
            <v>10</v>
          </cell>
          <cell r="K19">
            <v>107</v>
          </cell>
          <cell r="L19">
            <v>3</v>
          </cell>
          <cell r="M19">
            <v>159</v>
          </cell>
          <cell r="N19">
            <v>136</v>
          </cell>
          <cell r="O19">
            <v>31</v>
          </cell>
          <cell r="P19">
            <v>105</v>
          </cell>
          <cell r="Q19">
            <v>97</v>
          </cell>
          <cell r="R19">
            <v>8</v>
          </cell>
          <cell r="S19">
            <v>89</v>
          </cell>
          <cell r="T19">
            <v>3</v>
          </cell>
          <cell r="U19">
            <v>27</v>
          </cell>
          <cell r="V19">
            <v>27</v>
          </cell>
          <cell r="W19">
            <v>5</v>
          </cell>
          <cell r="X19">
            <v>22</v>
          </cell>
          <cell r="Y19">
            <v>20</v>
          </cell>
          <cell r="Z19">
            <v>2</v>
          </cell>
          <cell r="AA19">
            <v>18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45</v>
          </cell>
          <cell r="E20">
            <v>1312</v>
          </cell>
          <cell r="F20">
            <v>1166</v>
          </cell>
          <cell r="G20">
            <v>253</v>
          </cell>
          <cell r="H20">
            <v>913</v>
          </cell>
          <cell r="I20">
            <v>816</v>
          </cell>
          <cell r="J20">
            <v>71</v>
          </cell>
          <cell r="K20">
            <v>745</v>
          </cell>
          <cell r="L20">
            <v>21</v>
          </cell>
          <cell r="M20">
            <v>1099</v>
          </cell>
          <cell r="N20">
            <v>968</v>
          </cell>
          <cell r="O20">
            <v>217</v>
          </cell>
          <cell r="P20">
            <v>751</v>
          </cell>
          <cell r="Q20">
            <v>675</v>
          </cell>
          <cell r="R20">
            <v>59</v>
          </cell>
          <cell r="S20">
            <v>616</v>
          </cell>
          <cell r="T20">
            <v>24</v>
          </cell>
          <cell r="U20">
            <v>213</v>
          </cell>
          <cell r="V20">
            <v>198</v>
          </cell>
          <cell r="W20">
            <v>36</v>
          </cell>
          <cell r="X20">
            <v>162</v>
          </cell>
          <cell r="Y20">
            <v>141</v>
          </cell>
          <cell r="Z20">
            <v>12</v>
          </cell>
          <cell r="AA20">
            <v>129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39</v>
          </cell>
          <cell r="E21">
            <v>1125</v>
          </cell>
          <cell r="F21">
            <v>928</v>
          </cell>
          <cell r="G21">
            <v>227</v>
          </cell>
          <cell r="H21">
            <v>701</v>
          </cell>
          <cell r="I21">
            <v>613</v>
          </cell>
          <cell r="J21">
            <v>72</v>
          </cell>
          <cell r="K21">
            <v>541</v>
          </cell>
          <cell r="L21">
            <v>13</v>
          </cell>
          <cell r="M21">
            <v>903</v>
          </cell>
          <cell r="N21">
            <v>724</v>
          </cell>
          <cell r="O21">
            <v>188</v>
          </cell>
          <cell r="P21">
            <v>536</v>
          </cell>
          <cell r="Q21">
            <v>463</v>
          </cell>
          <cell r="R21">
            <v>52</v>
          </cell>
          <cell r="S21">
            <v>411</v>
          </cell>
          <cell r="T21">
            <v>26</v>
          </cell>
          <cell r="U21">
            <v>222</v>
          </cell>
          <cell r="V21">
            <v>204</v>
          </cell>
          <cell r="W21">
            <v>39</v>
          </cell>
          <cell r="X21">
            <v>165</v>
          </cell>
          <cell r="Y21">
            <v>150</v>
          </cell>
          <cell r="Z21">
            <v>20</v>
          </cell>
          <cell r="AA21">
            <v>130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31</v>
          </cell>
          <cell r="E22">
            <v>707</v>
          </cell>
          <cell r="F22">
            <v>640</v>
          </cell>
          <cell r="G22">
            <v>137</v>
          </cell>
          <cell r="H22">
            <v>503</v>
          </cell>
          <cell r="I22">
            <v>448</v>
          </cell>
          <cell r="J22">
            <v>39</v>
          </cell>
          <cell r="K22">
            <v>409</v>
          </cell>
          <cell r="L22">
            <v>10</v>
          </cell>
          <cell r="M22">
            <v>521</v>
          </cell>
          <cell r="N22">
            <v>483</v>
          </cell>
          <cell r="O22">
            <v>108</v>
          </cell>
          <cell r="P22">
            <v>375</v>
          </cell>
          <cell r="Q22">
            <v>321</v>
          </cell>
          <cell r="R22">
            <v>28</v>
          </cell>
          <cell r="S22">
            <v>293</v>
          </cell>
          <cell r="T22">
            <v>21</v>
          </cell>
          <cell r="U22">
            <v>186</v>
          </cell>
          <cell r="V22">
            <v>157</v>
          </cell>
          <cell r="W22">
            <v>29</v>
          </cell>
          <cell r="X22">
            <v>128</v>
          </cell>
          <cell r="Y22">
            <v>127</v>
          </cell>
          <cell r="Z22">
            <v>11</v>
          </cell>
          <cell r="AA22">
            <v>116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51</v>
          </cell>
          <cell r="E23">
            <v>1316</v>
          </cell>
          <cell r="F23">
            <v>1116</v>
          </cell>
          <cell r="G23">
            <v>238</v>
          </cell>
          <cell r="H23">
            <v>878</v>
          </cell>
          <cell r="I23">
            <v>735</v>
          </cell>
          <cell r="J23">
            <v>63</v>
          </cell>
          <cell r="K23">
            <v>672</v>
          </cell>
          <cell r="L23">
            <v>15</v>
          </cell>
          <cell r="M23">
            <v>996</v>
          </cell>
          <cell r="N23">
            <v>822</v>
          </cell>
          <cell r="O23">
            <v>184</v>
          </cell>
          <cell r="P23">
            <v>638</v>
          </cell>
          <cell r="Q23">
            <v>524</v>
          </cell>
          <cell r="R23">
            <v>45</v>
          </cell>
          <cell r="S23">
            <v>479</v>
          </cell>
          <cell r="T23">
            <v>36</v>
          </cell>
          <cell r="U23">
            <v>320</v>
          </cell>
          <cell r="V23">
            <v>294</v>
          </cell>
          <cell r="W23">
            <v>54</v>
          </cell>
          <cell r="X23">
            <v>240</v>
          </cell>
          <cell r="Y23">
            <v>211</v>
          </cell>
          <cell r="Z23">
            <v>18</v>
          </cell>
          <cell r="AA23">
            <v>193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19</v>
          </cell>
          <cell r="E24">
            <v>474</v>
          </cell>
          <cell r="F24">
            <v>412</v>
          </cell>
          <cell r="G24">
            <v>88</v>
          </cell>
          <cell r="H24">
            <v>324</v>
          </cell>
          <cell r="I24">
            <v>277</v>
          </cell>
          <cell r="J24">
            <v>24</v>
          </cell>
          <cell r="K24">
            <v>253</v>
          </cell>
          <cell r="L24">
            <v>7</v>
          </cell>
          <cell r="M24">
            <v>372</v>
          </cell>
          <cell r="N24">
            <v>313</v>
          </cell>
          <cell r="O24">
            <v>70</v>
          </cell>
          <cell r="P24">
            <v>243</v>
          </cell>
          <cell r="Q24">
            <v>200</v>
          </cell>
          <cell r="R24">
            <v>17</v>
          </cell>
          <cell r="S24">
            <v>183</v>
          </cell>
          <cell r="T24">
            <v>12</v>
          </cell>
          <cell r="U24">
            <v>102</v>
          </cell>
          <cell r="V24">
            <v>99</v>
          </cell>
          <cell r="W24">
            <v>18</v>
          </cell>
          <cell r="X24">
            <v>81</v>
          </cell>
          <cell r="Y24">
            <v>77</v>
          </cell>
          <cell r="Z24">
            <v>7</v>
          </cell>
          <cell r="AA24">
            <v>70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39</v>
          </cell>
          <cell r="E25">
            <v>814</v>
          </cell>
          <cell r="F25">
            <v>755</v>
          </cell>
          <cell r="G25">
            <v>160</v>
          </cell>
          <cell r="H25">
            <v>595</v>
          </cell>
          <cell r="I25">
            <v>509</v>
          </cell>
          <cell r="J25">
            <v>44</v>
          </cell>
          <cell r="K25">
            <v>465</v>
          </cell>
          <cell r="L25">
            <v>10</v>
          </cell>
          <cell r="M25">
            <v>554</v>
          </cell>
          <cell r="N25">
            <v>520</v>
          </cell>
          <cell r="O25">
            <v>117</v>
          </cell>
          <cell r="P25">
            <v>403</v>
          </cell>
          <cell r="Q25">
            <v>337</v>
          </cell>
          <cell r="R25">
            <v>29</v>
          </cell>
          <cell r="S25">
            <v>308</v>
          </cell>
          <cell r="T25">
            <v>29</v>
          </cell>
          <cell r="U25">
            <v>260</v>
          </cell>
          <cell r="V25">
            <v>235</v>
          </cell>
          <cell r="W25">
            <v>43</v>
          </cell>
          <cell r="X25">
            <v>192</v>
          </cell>
          <cell r="Y25">
            <v>172</v>
          </cell>
          <cell r="Z25">
            <v>15</v>
          </cell>
          <cell r="AA25">
            <v>157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28</v>
          </cell>
          <cell r="E26">
            <v>1194</v>
          </cell>
          <cell r="F26">
            <v>1009</v>
          </cell>
          <cell r="G26">
            <v>221</v>
          </cell>
          <cell r="H26">
            <v>788</v>
          </cell>
          <cell r="I26">
            <v>690</v>
          </cell>
          <cell r="J26">
            <v>59</v>
          </cell>
          <cell r="K26">
            <v>631</v>
          </cell>
          <cell r="L26">
            <v>14</v>
          </cell>
          <cell r="M26">
            <v>1069</v>
          </cell>
          <cell r="N26">
            <v>899</v>
          </cell>
          <cell r="O26">
            <v>201</v>
          </cell>
          <cell r="P26">
            <v>698</v>
          </cell>
          <cell r="Q26">
            <v>604</v>
          </cell>
          <cell r="R26">
            <v>52</v>
          </cell>
          <cell r="S26">
            <v>552</v>
          </cell>
          <cell r="T26">
            <v>14</v>
          </cell>
          <cell r="U26">
            <v>125</v>
          </cell>
          <cell r="V26">
            <v>110</v>
          </cell>
          <cell r="W26">
            <v>20</v>
          </cell>
          <cell r="X26">
            <v>90</v>
          </cell>
          <cell r="Y26">
            <v>86</v>
          </cell>
          <cell r="Z26">
            <v>7</v>
          </cell>
          <cell r="AA26">
            <v>79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258</v>
          </cell>
          <cell r="E27">
            <v>7664</v>
          </cell>
          <cell r="F27">
            <v>6572</v>
          </cell>
          <cell r="G27">
            <v>1322</v>
          </cell>
          <cell r="H27">
            <v>5250</v>
          </cell>
          <cell r="I27">
            <v>4574</v>
          </cell>
          <cell r="J27">
            <v>436</v>
          </cell>
          <cell r="K27">
            <v>4138</v>
          </cell>
          <cell r="L27">
            <v>102</v>
          </cell>
          <cell r="M27">
            <v>6288</v>
          </cell>
          <cell r="N27">
            <v>5261</v>
          </cell>
          <cell r="O27">
            <v>1126</v>
          </cell>
          <cell r="P27">
            <v>4135</v>
          </cell>
          <cell r="Q27">
            <v>3581</v>
          </cell>
          <cell r="R27">
            <v>342</v>
          </cell>
          <cell r="S27">
            <v>3239</v>
          </cell>
          <cell r="T27">
            <v>156</v>
          </cell>
          <cell r="U27">
            <v>1376</v>
          </cell>
          <cell r="V27">
            <v>1311</v>
          </cell>
          <cell r="W27">
            <v>196</v>
          </cell>
          <cell r="X27">
            <v>1115</v>
          </cell>
          <cell r="Y27">
            <v>993</v>
          </cell>
          <cell r="Z27">
            <v>94</v>
          </cell>
          <cell r="AA27">
            <v>899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6</v>
          </cell>
          <cell r="E28">
            <v>186</v>
          </cell>
          <cell r="F28">
            <v>161</v>
          </cell>
          <cell r="G28">
            <v>32</v>
          </cell>
          <cell r="H28">
            <v>129</v>
          </cell>
          <cell r="I28">
            <v>119</v>
          </cell>
          <cell r="J28">
            <v>12</v>
          </cell>
          <cell r="K28">
            <v>107</v>
          </cell>
          <cell r="L28">
            <v>3</v>
          </cell>
          <cell r="M28">
            <v>159</v>
          </cell>
          <cell r="N28">
            <v>135</v>
          </cell>
          <cell r="O28">
            <v>30</v>
          </cell>
          <cell r="P28">
            <v>105</v>
          </cell>
          <cell r="Q28">
            <v>98</v>
          </cell>
          <cell r="R28">
            <v>10</v>
          </cell>
          <cell r="S28">
            <v>88</v>
          </cell>
          <cell r="T28">
            <v>3</v>
          </cell>
          <cell r="U28">
            <v>27</v>
          </cell>
          <cell r="V28">
            <v>26</v>
          </cell>
          <cell r="W28">
            <v>2</v>
          </cell>
          <cell r="X28">
            <v>24</v>
          </cell>
          <cell r="Y28">
            <v>21</v>
          </cell>
          <cell r="Z28">
            <v>2</v>
          </cell>
          <cell r="AA28">
            <v>19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46</v>
          </cell>
          <cell r="E29">
            <v>1466</v>
          </cell>
          <cell r="F29">
            <v>1218</v>
          </cell>
          <cell r="G29">
            <v>243</v>
          </cell>
          <cell r="H29">
            <v>975</v>
          </cell>
          <cell r="I29">
            <v>863</v>
          </cell>
          <cell r="J29">
            <v>123</v>
          </cell>
          <cell r="K29">
            <v>740</v>
          </cell>
          <cell r="L29">
            <v>24</v>
          </cell>
          <cell r="M29">
            <v>1273</v>
          </cell>
          <cell r="N29">
            <v>1031</v>
          </cell>
          <cell r="O29">
            <v>220</v>
          </cell>
          <cell r="P29">
            <v>811</v>
          </cell>
          <cell r="Q29">
            <v>732</v>
          </cell>
          <cell r="R29">
            <v>113</v>
          </cell>
          <cell r="S29">
            <v>619</v>
          </cell>
          <cell r="T29">
            <v>22</v>
          </cell>
          <cell r="U29">
            <v>193</v>
          </cell>
          <cell r="V29">
            <v>187</v>
          </cell>
          <cell r="W29">
            <v>23</v>
          </cell>
          <cell r="X29">
            <v>164</v>
          </cell>
          <cell r="Y29">
            <v>131</v>
          </cell>
          <cell r="Z29">
            <v>10</v>
          </cell>
          <cell r="AA29">
            <v>121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39</v>
          </cell>
          <cell r="E30">
            <v>1134</v>
          </cell>
          <cell r="F30">
            <v>973</v>
          </cell>
          <cell r="G30">
            <v>215</v>
          </cell>
          <cell r="H30">
            <v>758</v>
          </cell>
          <cell r="I30">
            <v>658</v>
          </cell>
          <cell r="J30">
            <v>76</v>
          </cell>
          <cell r="K30">
            <v>582</v>
          </cell>
          <cell r="L30">
            <v>13</v>
          </cell>
          <cell r="M30">
            <v>903</v>
          </cell>
          <cell r="N30">
            <v>751</v>
          </cell>
          <cell r="O30">
            <v>183</v>
          </cell>
          <cell r="P30">
            <v>568</v>
          </cell>
          <cell r="Q30">
            <v>493</v>
          </cell>
          <cell r="R30">
            <v>49</v>
          </cell>
          <cell r="S30">
            <v>444</v>
          </cell>
          <cell r="T30">
            <v>26</v>
          </cell>
          <cell r="U30">
            <v>231</v>
          </cell>
          <cell r="V30">
            <v>222</v>
          </cell>
          <cell r="W30">
            <v>32</v>
          </cell>
          <cell r="X30">
            <v>190</v>
          </cell>
          <cell r="Y30">
            <v>165</v>
          </cell>
          <cell r="Z30">
            <v>27</v>
          </cell>
          <cell r="AA30">
            <v>138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28</v>
          </cell>
          <cell r="E31">
            <v>724</v>
          </cell>
          <cell r="F31">
            <v>653</v>
          </cell>
          <cell r="G31">
            <v>125</v>
          </cell>
          <cell r="H31">
            <v>528</v>
          </cell>
          <cell r="I31">
            <v>457</v>
          </cell>
          <cell r="J31">
            <v>36</v>
          </cell>
          <cell r="K31">
            <v>421</v>
          </cell>
          <cell r="L31">
            <v>11</v>
          </cell>
          <cell r="M31">
            <v>574</v>
          </cell>
          <cell r="N31">
            <v>514</v>
          </cell>
          <cell r="O31">
            <v>104</v>
          </cell>
          <cell r="P31">
            <v>410</v>
          </cell>
          <cell r="Q31">
            <v>341</v>
          </cell>
          <cell r="R31">
            <v>26</v>
          </cell>
          <cell r="S31">
            <v>315</v>
          </cell>
          <cell r="T31">
            <v>17</v>
          </cell>
          <cell r="U31">
            <v>150</v>
          </cell>
          <cell r="V31">
            <v>139</v>
          </cell>
          <cell r="W31">
            <v>21</v>
          </cell>
          <cell r="X31">
            <v>118</v>
          </cell>
          <cell r="Y31">
            <v>116</v>
          </cell>
          <cell r="Z31">
            <v>10</v>
          </cell>
          <cell r="AA31">
            <v>106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52</v>
          </cell>
          <cell r="E32">
            <v>1507</v>
          </cell>
          <cell r="F32">
            <v>1206</v>
          </cell>
          <cell r="G32">
            <v>243</v>
          </cell>
          <cell r="H32">
            <v>963</v>
          </cell>
          <cell r="I32">
            <v>838</v>
          </cell>
          <cell r="J32">
            <v>59</v>
          </cell>
          <cell r="K32">
            <v>779</v>
          </cell>
          <cell r="L32">
            <v>16</v>
          </cell>
          <cell r="M32">
            <v>1192</v>
          </cell>
          <cell r="N32">
            <v>914</v>
          </cell>
          <cell r="O32">
            <v>179</v>
          </cell>
          <cell r="P32">
            <v>735</v>
          </cell>
          <cell r="Q32">
            <v>616</v>
          </cell>
          <cell r="R32">
            <v>43</v>
          </cell>
          <cell r="S32">
            <v>573</v>
          </cell>
          <cell r="T32">
            <v>36</v>
          </cell>
          <cell r="U32">
            <v>315</v>
          </cell>
          <cell r="V32">
            <v>292</v>
          </cell>
          <cell r="W32">
            <v>64</v>
          </cell>
          <cell r="X32">
            <v>228</v>
          </cell>
          <cell r="Y32">
            <v>222</v>
          </cell>
          <cell r="Z32">
            <v>16</v>
          </cell>
          <cell r="AA32">
            <v>206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20</v>
          </cell>
          <cell r="E33">
            <v>505</v>
          </cell>
          <cell r="F33">
            <v>445</v>
          </cell>
          <cell r="G33">
            <v>59</v>
          </cell>
          <cell r="H33">
            <v>386</v>
          </cell>
          <cell r="I33">
            <v>310</v>
          </cell>
          <cell r="J33">
            <v>24</v>
          </cell>
          <cell r="K33">
            <v>286</v>
          </cell>
          <cell r="L33">
            <v>8</v>
          </cell>
          <cell r="M33">
            <v>400</v>
          </cell>
          <cell r="N33">
            <v>347</v>
          </cell>
          <cell r="O33">
            <v>45</v>
          </cell>
          <cell r="P33">
            <v>302</v>
          </cell>
          <cell r="Q33">
            <v>234</v>
          </cell>
          <cell r="R33">
            <v>17</v>
          </cell>
          <cell r="S33">
            <v>217</v>
          </cell>
          <cell r="T33">
            <v>12</v>
          </cell>
          <cell r="U33">
            <v>105</v>
          </cell>
          <cell r="V33">
            <v>98</v>
          </cell>
          <cell r="W33">
            <v>14</v>
          </cell>
          <cell r="X33">
            <v>84</v>
          </cell>
          <cell r="Y33">
            <v>76</v>
          </cell>
          <cell r="Z33">
            <v>7</v>
          </cell>
          <cell r="AA33">
            <v>69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38</v>
          </cell>
          <cell r="E34">
            <v>871</v>
          </cell>
          <cell r="F34">
            <v>820</v>
          </cell>
          <cell r="G34">
            <v>136</v>
          </cell>
          <cell r="H34">
            <v>684</v>
          </cell>
          <cell r="I34">
            <v>570</v>
          </cell>
          <cell r="J34">
            <v>35</v>
          </cell>
          <cell r="K34">
            <v>535</v>
          </cell>
          <cell r="L34">
            <v>11</v>
          </cell>
          <cell r="M34">
            <v>628</v>
          </cell>
          <cell r="N34">
            <v>582</v>
          </cell>
          <cell r="O34">
            <v>112</v>
          </cell>
          <cell r="P34">
            <v>470</v>
          </cell>
          <cell r="Q34">
            <v>392</v>
          </cell>
          <cell r="R34">
            <v>23</v>
          </cell>
          <cell r="S34">
            <v>369</v>
          </cell>
          <cell r="T34">
            <v>27</v>
          </cell>
          <cell r="U34">
            <v>243</v>
          </cell>
          <cell r="V34">
            <v>238</v>
          </cell>
          <cell r="W34">
            <v>24</v>
          </cell>
          <cell r="X34">
            <v>214</v>
          </cell>
          <cell r="Y34">
            <v>178</v>
          </cell>
          <cell r="Z34">
            <v>12</v>
          </cell>
          <cell r="AA34">
            <v>166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29</v>
          </cell>
          <cell r="E35">
            <v>1271</v>
          </cell>
          <cell r="F35">
            <v>1096</v>
          </cell>
          <cell r="G35">
            <v>269</v>
          </cell>
          <cell r="H35">
            <v>827</v>
          </cell>
          <cell r="I35">
            <v>759</v>
          </cell>
          <cell r="J35">
            <v>71</v>
          </cell>
          <cell r="K35">
            <v>688</v>
          </cell>
          <cell r="L35">
            <v>16</v>
          </cell>
          <cell r="M35">
            <v>1159</v>
          </cell>
          <cell r="N35">
            <v>987</v>
          </cell>
          <cell r="O35">
            <v>253</v>
          </cell>
          <cell r="P35">
            <v>734</v>
          </cell>
          <cell r="Q35">
            <v>675</v>
          </cell>
          <cell r="R35">
            <v>61</v>
          </cell>
          <cell r="S35">
            <v>614</v>
          </cell>
          <cell r="T35">
            <v>13</v>
          </cell>
          <cell r="U35">
            <v>112</v>
          </cell>
          <cell r="V35">
            <v>109</v>
          </cell>
          <cell r="W35">
            <v>16</v>
          </cell>
          <cell r="X35">
            <v>93</v>
          </cell>
          <cell r="Y35">
            <v>84</v>
          </cell>
          <cell r="Z35">
            <v>10</v>
          </cell>
          <cell r="AA35">
            <v>74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244</v>
          </cell>
          <cell r="E36">
            <v>7670</v>
          </cell>
          <cell r="F36">
            <v>6988</v>
          </cell>
          <cell r="G36">
            <v>1393</v>
          </cell>
          <cell r="H36">
            <v>5595</v>
          </cell>
          <cell r="I36">
            <v>4778</v>
          </cell>
          <cell r="J36">
            <v>389</v>
          </cell>
          <cell r="K36">
            <v>4389</v>
          </cell>
          <cell r="L36">
            <v>102</v>
          </cell>
          <cell r="M36">
            <v>6408</v>
          </cell>
          <cell r="N36">
            <v>5770</v>
          </cell>
          <cell r="O36">
            <v>1222</v>
          </cell>
          <cell r="P36">
            <v>4548</v>
          </cell>
          <cell r="Q36">
            <v>3837</v>
          </cell>
          <cell r="R36">
            <v>297</v>
          </cell>
          <cell r="S36">
            <v>3540</v>
          </cell>
          <cell r="T36">
            <v>142</v>
          </cell>
          <cell r="U36">
            <v>1262</v>
          </cell>
          <cell r="V36">
            <v>1218</v>
          </cell>
          <cell r="W36">
            <v>171</v>
          </cell>
          <cell r="X36">
            <v>1047</v>
          </cell>
          <cell r="Y36">
            <v>941</v>
          </cell>
          <cell r="Z36">
            <v>92</v>
          </cell>
          <cell r="AA36">
            <v>849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5</v>
          </cell>
          <cell r="E37">
            <v>166</v>
          </cell>
          <cell r="F37">
            <v>160</v>
          </cell>
          <cell r="G37">
            <v>33</v>
          </cell>
          <cell r="H37">
            <v>127</v>
          </cell>
          <cell r="I37">
            <v>118</v>
          </cell>
          <cell r="J37">
            <v>8</v>
          </cell>
          <cell r="K37">
            <v>110</v>
          </cell>
          <cell r="L37">
            <v>2</v>
          </cell>
          <cell r="M37">
            <v>139</v>
          </cell>
          <cell r="N37">
            <v>135</v>
          </cell>
          <cell r="O37">
            <v>29</v>
          </cell>
          <cell r="P37">
            <v>106</v>
          </cell>
          <cell r="Q37">
            <v>97</v>
          </cell>
          <cell r="R37">
            <v>5</v>
          </cell>
          <cell r="S37">
            <v>92</v>
          </cell>
          <cell r="T37">
            <v>3</v>
          </cell>
          <cell r="U37">
            <v>27</v>
          </cell>
          <cell r="V37">
            <v>25</v>
          </cell>
          <cell r="W37">
            <v>4</v>
          </cell>
          <cell r="X37">
            <v>21</v>
          </cell>
          <cell r="Y37">
            <v>21</v>
          </cell>
          <cell r="Z37">
            <v>3</v>
          </cell>
          <cell r="AA37">
            <v>18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43</v>
          </cell>
          <cell r="E38">
            <v>1436</v>
          </cell>
          <cell r="F38">
            <v>1260</v>
          </cell>
          <cell r="G38">
            <v>257</v>
          </cell>
          <cell r="H38">
            <v>1003</v>
          </cell>
          <cell r="I38">
            <v>862</v>
          </cell>
          <cell r="J38">
            <v>81</v>
          </cell>
          <cell r="K38">
            <v>781</v>
          </cell>
          <cell r="L38">
            <v>24</v>
          </cell>
          <cell r="M38">
            <v>1270</v>
          </cell>
          <cell r="N38">
            <v>1097</v>
          </cell>
          <cell r="O38">
            <v>239</v>
          </cell>
          <cell r="P38">
            <v>858</v>
          </cell>
          <cell r="Q38">
            <v>745</v>
          </cell>
          <cell r="R38">
            <v>70</v>
          </cell>
          <cell r="S38">
            <v>675</v>
          </cell>
          <cell r="T38">
            <v>19</v>
          </cell>
          <cell r="U38">
            <v>166</v>
          </cell>
          <cell r="V38">
            <v>163</v>
          </cell>
          <cell r="W38">
            <v>18</v>
          </cell>
          <cell r="X38">
            <v>145</v>
          </cell>
          <cell r="Y38">
            <v>117</v>
          </cell>
          <cell r="Z38">
            <v>11</v>
          </cell>
          <cell r="AA38">
            <v>106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36</v>
          </cell>
          <cell r="E39">
            <v>1104</v>
          </cell>
          <cell r="F39">
            <v>956</v>
          </cell>
          <cell r="G39">
            <v>191</v>
          </cell>
          <cell r="H39">
            <v>765</v>
          </cell>
          <cell r="I39">
            <v>652</v>
          </cell>
          <cell r="J39">
            <v>65</v>
          </cell>
          <cell r="K39">
            <v>587</v>
          </cell>
          <cell r="L39">
            <v>13</v>
          </cell>
          <cell r="M39">
            <v>901</v>
          </cell>
          <cell r="N39">
            <v>760</v>
          </cell>
          <cell r="O39">
            <v>163</v>
          </cell>
          <cell r="P39">
            <v>597</v>
          </cell>
          <cell r="Q39">
            <v>497</v>
          </cell>
          <cell r="R39">
            <v>44</v>
          </cell>
          <cell r="S39">
            <v>453</v>
          </cell>
          <cell r="T39">
            <v>23</v>
          </cell>
          <cell r="U39">
            <v>203</v>
          </cell>
          <cell r="V39">
            <v>196</v>
          </cell>
          <cell r="W39">
            <v>28</v>
          </cell>
          <cell r="X39">
            <v>168</v>
          </cell>
          <cell r="Y39">
            <v>155</v>
          </cell>
          <cell r="Z39">
            <v>21</v>
          </cell>
          <cell r="AA39">
            <v>134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26</v>
          </cell>
          <cell r="E40">
            <v>742</v>
          </cell>
          <cell r="F40">
            <v>709</v>
          </cell>
          <cell r="G40">
            <v>139</v>
          </cell>
          <cell r="H40">
            <v>570</v>
          </cell>
          <cell r="I40">
            <v>474</v>
          </cell>
          <cell r="J40">
            <v>41</v>
          </cell>
          <cell r="K40">
            <v>433</v>
          </cell>
          <cell r="L40">
            <v>12</v>
          </cell>
          <cell r="M40">
            <v>616</v>
          </cell>
          <cell r="N40">
            <v>586</v>
          </cell>
          <cell r="O40">
            <v>115</v>
          </cell>
          <cell r="P40">
            <v>471</v>
          </cell>
          <cell r="Q40">
            <v>374</v>
          </cell>
          <cell r="R40">
            <v>30</v>
          </cell>
          <cell r="S40">
            <v>344</v>
          </cell>
          <cell r="T40">
            <v>14</v>
          </cell>
          <cell r="U40">
            <v>126</v>
          </cell>
          <cell r="V40">
            <v>123</v>
          </cell>
          <cell r="W40">
            <v>24</v>
          </cell>
          <cell r="X40">
            <v>99</v>
          </cell>
          <cell r="Y40">
            <v>100</v>
          </cell>
          <cell r="Z40">
            <v>11</v>
          </cell>
          <cell r="AA40">
            <v>89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52</v>
          </cell>
          <cell r="E41">
            <v>1571</v>
          </cell>
          <cell r="F41">
            <v>1439</v>
          </cell>
          <cell r="G41">
            <v>285</v>
          </cell>
          <cell r="H41">
            <v>1154</v>
          </cell>
          <cell r="I41">
            <v>958</v>
          </cell>
          <cell r="J41">
            <v>45</v>
          </cell>
          <cell r="K41">
            <v>913</v>
          </cell>
          <cell r="L41">
            <v>16</v>
          </cell>
          <cell r="M41">
            <v>1247</v>
          </cell>
          <cell r="N41">
            <v>1126</v>
          </cell>
          <cell r="O41">
            <v>236</v>
          </cell>
          <cell r="P41">
            <v>890</v>
          </cell>
          <cell r="Q41">
            <v>724</v>
          </cell>
          <cell r="R41">
            <v>31</v>
          </cell>
          <cell r="S41">
            <v>693</v>
          </cell>
          <cell r="T41">
            <v>36</v>
          </cell>
          <cell r="U41">
            <v>324</v>
          </cell>
          <cell r="V41">
            <v>313</v>
          </cell>
          <cell r="W41">
            <v>49</v>
          </cell>
          <cell r="X41">
            <v>264</v>
          </cell>
          <cell r="Y41">
            <v>234</v>
          </cell>
          <cell r="Z41">
            <v>14</v>
          </cell>
          <cell r="AA41">
            <v>220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17</v>
          </cell>
          <cell r="E42">
            <v>463</v>
          </cell>
          <cell r="F42">
            <v>439</v>
          </cell>
          <cell r="G42">
            <v>58</v>
          </cell>
          <cell r="H42">
            <v>381</v>
          </cell>
          <cell r="I42">
            <v>296</v>
          </cell>
          <cell r="J42">
            <v>28</v>
          </cell>
          <cell r="K42">
            <v>268</v>
          </cell>
          <cell r="L42">
            <v>7</v>
          </cell>
          <cell r="M42">
            <v>376</v>
          </cell>
          <cell r="N42">
            <v>354</v>
          </cell>
          <cell r="O42">
            <v>47</v>
          </cell>
          <cell r="P42">
            <v>307</v>
          </cell>
          <cell r="Q42">
            <v>233</v>
          </cell>
          <cell r="R42">
            <v>18</v>
          </cell>
          <cell r="S42">
            <v>215</v>
          </cell>
          <cell r="T42">
            <v>10</v>
          </cell>
          <cell r="U42">
            <v>87</v>
          </cell>
          <cell r="V42">
            <v>85</v>
          </cell>
          <cell r="W42">
            <v>11</v>
          </cell>
          <cell r="X42">
            <v>74</v>
          </cell>
          <cell r="Y42">
            <v>63</v>
          </cell>
          <cell r="Z42">
            <v>10</v>
          </cell>
          <cell r="AA42">
            <v>53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37</v>
          </cell>
          <cell r="E43">
            <v>903</v>
          </cell>
          <cell r="F43">
            <v>865</v>
          </cell>
          <cell r="G43">
            <v>152</v>
          </cell>
          <cell r="H43">
            <v>713</v>
          </cell>
          <cell r="I43">
            <v>622</v>
          </cell>
          <cell r="J43">
            <v>50</v>
          </cell>
          <cell r="K43">
            <v>572</v>
          </cell>
          <cell r="L43">
            <v>12</v>
          </cell>
          <cell r="M43">
            <v>678</v>
          </cell>
          <cell r="N43">
            <v>649</v>
          </cell>
          <cell r="O43">
            <v>128</v>
          </cell>
          <cell r="P43">
            <v>521</v>
          </cell>
          <cell r="Q43">
            <v>446</v>
          </cell>
          <cell r="R43">
            <v>34</v>
          </cell>
          <cell r="S43">
            <v>412</v>
          </cell>
          <cell r="T43">
            <v>25</v>
          </cell>
          <cell r="U43">
            <v>225</v>
          </cell>
          <cell r="V43">
            <v>216</v>
          </cell>
          <cell r="W43">
            <v>24</v>
          </cell>
          <cell r="X43">
            <v>192</v>
          </cell>
          <cell r="Y43">
            <v>176</v>
          </cell>
          <cell r="Z43">
            <v>16</v>
          </cell>
          <cell r="AA43">
            <v>160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28</v>
          </cell>
          <cell r="E44">
            <v>1285</v>
          </cell>
          <cell r="F44">
            <v>1160</v>
          </cell>
          <cell r="G44">
            <v>278</v>
          </cell>
          <cell r="H44">
            <v>882</v>
          </cell>
          <cell r="I44">
            <v>796</v>
          </cell>
          <cell r="J44">
            <v>71</v>
          </cell>
          <cell r="K44">
            <v>725</v>
          </cell>
          <cell r="L44">
            <v>16</v>
          </cell>
          <cell r="M44">
            <v>1181</v>
          </cell>
          <cell r="N44">
            <v>1063</v>
          </cell>
          <cell r="O44">
            <v>265</v>
          </cell>
          <cell r="P44">
            <v>798</v>
          </cell>
          <cell r="Q44">
            <v>721</v>
          </cell>
          <cell r="R44">
            <v>65</v>
          </cell>
          <cell r="S44">
            <v>656</v>
          </cell>
          <cell r="T44">
            <v>12</v>
          </cell>
          <cell r="U44">
            <v>104</v>
          </cell>
          <cell r="V44">
            <v>97</v>
          </cell>
          <cell r="W44">
            <v>13</v>
          </cell>
          <cell r="X44">
            <v>84</v>
          </cell>
          <cell r="Y44">
            <v>75</v>
          </cell>
          <cell r="Z44">
            <v>6</v>
          </cell>
          <cell r="AA44">
            <v>69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252</v>
          </cell>
          <cell r="E45">
            <v>7974</v>
          </cell>
          <cell r="F45">
            <v>7338</v>
          </cell>
          <cell r="G45">
            <v>1419</v>
          </cell>
          <cell r="H45">
            <v>5919</v>
          </cell>
          <cell r="I45">
            <v>5108</v>
          </cell>
          <cell r="J45">
            <v>406</v>
          </cell>
          <cell r="K45">
            <v>4702</v>
          </cell>
          <cell r="L45">
            <v>112</v>
          </cell>
          <cell r="M45">
            <v>6732</v>
          </cell>
          <cell r="N45">
            <v>6150</v>
          </cell>
          <cell r="O45">
            <v>1245</v>
          </cell>
          <cell r="P45">
            <v>4905</v>
          </cell>
          <cell r="Q45">
            <v>4176</v>
          </cell>
          <cell r="R45">
            <v>306</v>
          </cell>
          <cell r="S45">
            <v>3870</v>
          </cell>
          <cell r="T45">
            <v>140</v>
          </cell>
          <cell r="U45">
            <v>1242</v>
          </cell>
          <cell r="V45">
            <v>1188</v>
          </cell>
          <cell r="W45">
            <v>174</v>
          </cell>
          <cell r="X45">
            <v>1014</v>
          </cell>
          <cell r="Y45">
            <v>932</v>
          </cell>
          <cell r="Z45">
            <v>100</v>
          </cell>
          <cell r="AA45">
            <v>832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7</v>
          </cell>
          <cell r="E46">
            <v>200</v>
          </cell>
          <cell r="F46">
            <v>180</v>
          </cell>
          <cell r="G46">
            <v>31</v>
          </cell>
          <cell r="H46">
            <v>149</v>
          </cell>
          <cell r="I46">
            <v>135</v>
          </cell>
          <cell r="J46">
            <v>13</v>
          </cell>
          <cell r="K46">
            <v>122</v>
          </cell>
          <cell r="L46">
            <v>3</v>
          </cell>
          <cell r="M46">
            <v>164</v>
          </cell>
          <cell r="N46">
            <v>145</v>
          </cell>
          <cell r="O46">
            <v>30</v>
          </cell>
          <cell r="P46">
            <v>115</v>
          </cell>
          <cell r="Q46">
            <v>107</v>
          </cell>
          <cell r="R46">
            <v>10</v>
          </cell>
          <cell r="S46">
            <v>97</v>
          </cell>
          <cell r="T46">
            <v>4</v>
          </cell>
          <cell r="U46">
            <v>36</v>
          </cell>
          <cell r="V46">
            <v>35</v>
          </cell>
          <cell r="W46">
            <v>1</v>
          </cell>
          <cell r="X46">
            <v>34</v>
          </cell>
          <cell r="Y46">
            <v>28</v>
          </cell>
          <cell r="Z46">
            <v>3</v>
          </cell>
          <cell r="AA46">
            <v>25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42</v>
          </cell>
          <cell r="E47">
            <v>1431</v>
          </cell>
          <cell r="F47">
            <v>1325</v>
          </cell>
          <cell r="G47">
            <v>253</v>
          </cell>
          <cell r="H47">
            <v>1072</v>
          </cell>
          <cell r="I47">
            <v>925</v>
          </cell>
          <cell r="J47">
            <v>100</v>
          </cell>
          <cell r="K47">
            <v>825</v>
          </cell>
          <cell r="L47">
            <v>25</v>
          </cell>
          <cell r="M47">
            <v>1282</v>
          </cell>
          <cell r="N47">
            <v>1178</v>
          </cell>
          <cell r="O47">
            <v>236</v>
          </cell>
          <cell r="P47">
            <v>942</v>
          </cell>
          <cell r="Q47">
            <v>817</v>
          </cell>
          <cell r="R47">
            <v>71</v>
          </cell>
          <cell r="S47">
            <v>746</v>
          </cell>
          <cell r="T47">
            <v>17</v>
          </cell>
          <cell r="U47">
            <v>149</v>
          </cell>
          <cell r="V47">
            <v>147</v>
          </cell>
          <cell r="W47">
            <v>17</v>
          </cell>
          <cell r="X47">
            <v>130</v>
          </cell>
          <cell r="Y47">
            <v>108</v>
          </cell>
          <cell r="Z47">
            <v>29</v>
          </cell>
          <cell r="AA47">
            <v>79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37</v>
          </cell>
          <cell r="E48">
            <v>1160</v>
          </cell>
          <cell r="F48">
            <v>1033</v>
          </cell>
          <cell r="G48">
            <v>224</v>
          </cell>
          <cell r="H48">
            <v>809</v>
          </cell>
          <cell r="I48">
            <v>711</v>
          </cell>
          <cell r="J48">
            <v>59</v>
          </cell>
          <cell r="K48">
            <v>652</v>
          </cell>
          <cell r="L48">
            <v>15</v>
          </cell>
          <cell r="M48">
            <v>967</v>
          </cell>
          <cell r="N48">
            <v>846</v>
          </cell>
          <cell r="O48">
            <v>190</v>
          </cell>
          <cell r="P48">
            <v>656</v>
          </cell>
          <cell r="Q48">
            <v>566</v>
          </cell>
          <cell r="R48">
            <v>45</v>
          </cell>
          <cell r="S48">
            <v>521</v>
          </cell>
          <cell r="T48">
            <v>22</v>
          </cell>
          <cell r="U48">
            <v>193</v>
          </cell>
          <cell r="V48">
            <v>187</v>
          </cell>
          <cell r="W48">
            <v>34</v>
          </cell>
          <cell r="X48">
            <v>153</v>
          </cell>
          <cell r="Y48">
            <v>145</v>
          </cell>
          <cell r="Z48">
            <v>14</v>
          </cell>
          <cell r="AA48">
            <v>131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26</v>
          </cell>
          <cell r="E49">
            <v>779</v>
          </cell>
          <cell r="F49">
            <v>736</v>
          </cell>
          <cell r="G49">
            <v>139</v>
          </cell>
          <cell r="H49">
            <v>597</v>
          </cell>
          <cell r="I49">
            <v>504</v>
          </cell>
          <cell r="J49">
            <v>61</v>
          </cell>
          <cell r="K49">
            <v>443</v>
          </cell>
          <cell r="L49">
            <v>13</v>
          </cell>
          <cell r="M49">
            <v>664</v>
          </cell>
          <cell r="N49">
            <v>624</v>
          </cell>
          <cell r="O49">
            <v>115</v>
          </cell>
          <cell r="P49">
            <v>509</v>
          </cell>
          <cell r="Q49">
            <v>411</v>
          </cell>
          <cell r="R49">
            <v>40</v>
          </cell>
          <cell r="S49">
            <v>371</v>
          </cell>
          <cell r="T49">
            <v>13</v>
          </cell>
          <cell r="U49">
            <v>115</v>
          </cell>
          <cell r="V49">
            <v>112</v>
          </cell>
          <cell r="W49">
            <v>24</v>
          </cell>
          <cell r="X49">
            <v>88</v>
          </cell>
          <cell r="Y49">
            <v>93</v>
          </cell>
          <cell r="Z49">
            <v>21</v>
          </cell>
          <cell r="AA49">
            <v>72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56</v>
          </cell>
          <cell r="E50">
            <v>1639</v>
          </cell>
          <cell r="F50">
            <v>1544</v>
          </cell>
          <cell r="G50">
            <v>295</v>
          </cell>
          <cell r="H50">
            <v>1249</v>
          </cell>
          <cell r="I50">
            <v>1041</v>
          </cell>
          <cell r="J50">
            <v>13</v>
          </cell>
          <cell r="K50">
            <v>1028</v>
          </cell>
          <cell r="L50">
            <v>17</v>
          </cell>
          <cell r="M50">
            <v>1290</v>
          </cell>
          <cell r="N50">
            <v>1216</v>
          </cell>
          <cell r="O50">
            <v>245</v>
          </cell>
          <cell r="P50">
            <v>971</v>
          </cell>
          <cell r="Q50">
            <v>788</v>
          </cell>
          <cell r="R50">
            <v>8</v>
          </cell>
          <cell r="S50">
            <v>780</v>
          </cell>
          <cell r="T50">
            <v>39</v>
          </cell>
          <cell r="U50">
            <v>349</v>
          </cell>
          <cell r="V50">
            <v>328</v>
          </cell>
          <cell r="W50">
            <v>50</v>
          </cell>
          <cell r="X50">
            <v>278</v>
          </cell>
          <cell r="Y50">
            <v>253</v>
          </cell>
          <cell r="Z50">
            <v>5</v>
          </cell>
          <cell r="AA50">
            <v>248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15</v>
          </cell>
          <cell r="E51">
            <v>448</v>
          </cell>
          <cell r="F51">
            <v>406</v>
          </cell>
          <cell r="G51">
            <v>47</v>
          </cell>
          <cell r="H51">
            <v>359</v>
          </cell>
          <cell r="I51">
            <v>299</v>
          </cell>
          <cell r="J51">
            <v>32</v>
          </cell>
          <cell r="K51">
            <v>267</v>
          </cell>
          <cell r="L51">
            <v>7</v>
          </cell>
          <cell r="M51">
            <v>376</v>
          </cell>
          <cell r="N51">
            <v>339</v>
          </cell>
          <cell r="O51">
            <v>39</v>
          </cell>
          <cell r="P51">
            <v>300</v>
          </cell>
          <cell r="Q51">
            <v>240</v>
          </cell>
          <cell r="R51">
            <v>22</v>
          </cell>
          <cell r="S51">
            <v>218</v>
          </cell>
          <cell r="T51">
            <v>8</v>
          </cell>
          <cell r="U51">
            <v>72</v>
          </cell>
          <cell r="V51">
            <v>67</v>
          </cell>
          <cell r="W51">
            <v>8</v>
          </cell>
          <cell r="X51">
            <v>59</v>
          </cell>
          <cell r="Y51">
            <v>59</v>
          </cell>
          <cell r="Z51">
            <v>10</v>
          </cell>
          <cell r="AA51">
            <v>49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39</v>
          </cell>
          <cell r="E52">
            <v>982</v>
          </cell>
          <cell r="F52">
            <v>917</v>
          </cell>
          <cell r="G52">
            <v>163</v>
          </cell>
          <cell r="H52">
            <v>754</v>
          </cell>
          <cell r="I52">
            <v>662</v>
          </cell>
          <cell r="J52">
            <v>50</v>
          </cell>
          <cell r="K52">
            <v>612</v>
          </cell>
          <cell r="L52">
            <v>14</v>
          </cell>
          <cell r="M52">
            <v>761</v>
          </cell>
          <cell r="N52">
            <v>708</v>
          </cell>
          <cell r="O52">
            <v>136</v>
          </cell>
          <cell r="P52">
            <v>572</v>
          </cell>
          <cell r="Q52">
            <v>491</v>
          </cell>
          <cell r="R52">
            <v>39</v>
          </cell>
          <cell r="S52">
            <v>452</v>
          </cell>
          <cell r="T52">
            <v>25</v>
          </cell>
          <cell r="U52">
            <v>221</v>
          </cell>
          <cell r="V52">
            <v>209</v>
          </cell>
          <cell r="W52">
            <v>27</v>
          </cell>
          <cell r="X52">
            <v>182</v>
          </cell>
          <cell r="Y52">
            <v>171</v>
          </cell>
          <cell r="Z52">
            <v>11</v>
          </cell>
          <cell r="AA52">
            <v>160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30</v>
          </cell>
          <cell r="E53">
            <v>1335</v>
          </cell>
          <cell r="F53">
            <v>1197</v>
          </cell>
          <cell r="G53">
            <v>267</v>
          </cell>
          <cell r="H53">
            <v>930</v>
          </cell>
          <cell r="I53">
            <v>831</v>
          </cell>
          <cell r="J53">
            <v>78</v>
          </cell>
          <cell r="K53">
            <v>753</v>
          </cell>
          <cell r="L53">
            <v>18</v>
          </cell>
          <cell r="M53">
            <v>1228</v>
          </cell>
          <cell r="N53">
            <v>1094</v>
          </cell>
          <cell r="O53">
            <v>254</v>
          </cell>
          <cell r="P53">
            <v>840</v>
          </cell>
          <cell r="Q53">
            <v>756</v>
          </cell>
          <cell r="R53">
            <v>71</v>
          </cell>
          <cell r="S53">
            <v>685</v>
          </cell>
          <cell r="T53">
            <v>12</v>
          </cell>
          <cell r="U53">
            <v>107</v>
          </cell>
          <cell r="V53">
            <v>103</v>
          </cell>
          <cell r="W53">
            <v>13</v>
          </cell>
          <cell r="X53">
            <v>90</v>
          </cell>
          <cell r="Y53">
            <v>75</v>
          </cell>
          <cell r="Z53">
            <v>7</v>
          </cell>
          <cell r="AA53">
            <v>68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256</v>
          </cell>
          <cell r="E54">
            <v>8315</v>
          </cell>
          <cell r="F54">
            <v>7359</v>
          </cell>
          <cell r="G54">
            <v>1442</v>
          </cell>
          <cell r="H54">
            <v>5917</v>
          </cell>
          <cell r="I54">
            <v>5205</v>
          </cell>
          <cell r="J54">
            <v>483</v>
          </cell>
          <cell r="K54">
            <v>4722</v>
          </cell>
          <cell r="L54">
            <v>121</v>
          </cell>
          <cell r="M54">
            <v>7107</v>
          </cell>
          <cell r="N54">
            <v>6264</v>
          </cell>
          <cell r="O54">
            <v>1295</v>
          </cell>
          <cell r="P54">
            <v>4969</v>
          </cell>
          <cell r="Q54">
            <v>4333</v>
          </cell>
          <cell r="R54">
            <v>381</v>
          </cell>
          <cell r="S54">
            <v>3952</v>
          </cell>
          <cell r="T54">
            <v>135</v>
          </cell>
          <cell r="U54">
            <v>1208</v>
          </cell>
          <cell r="V54">
            <v>1095</v>
          </cell>
          <cell r="W54">
            <v>147</v>
          </cell>
          <cell r="X54">
            <v>948</v>
          </cell>
          <cell r="Y54">
            <v>872</v>
          </cell>
          <cell r="Z54">
            <v>102</v>
          </cell>
          <cell r="AA54">
            <v>770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6</v>
          </cell>
          <cell r="E55">
            <v>191</v>
          </cell>
          <cell r="F55">
            <v>157</v>
          </cell>
          <cell r="G55">
            <v>26</v>
          </cell>
          <cell r="H55">
            <v>131</v>
          </cell>
          <cell r="I55">
            <v>119</v>
          </cell>
          <cell r="J55">
            <v>13</v>
          </cell>
          <cell r="K55">
            <v>106</v>
          </cell>
          <cell r="L55">
            <v>3</v>
          </cell>
          <cell r="M55">
            <v>164</v>
          </cell>
          <cell r="N55">
            <v>131</v>
          </cell>
          <cell r="O55">
            <v>25</v>
          </cell>
          <cell r="P55">
            <v>106</v>
          </cell>
          <cell r="Q55">
            <v>97</v>
          </cell>
          <cell r="R55">
            <v>10</v>
          </cell>
          <cell r="S55">
            <v>87</v>
          </cell>
          <cell r="T55">
            <v>3</v>
          </cell>
          <cell r="U55">
            <v>27</v>
          </cell>
          <cell r="V55">
            <v>26</v>
          </cell>
          <cell r="W55">
            <v>1</v>
          </cell>
          <cell r="X55">
            <v>25</v>
          </cell>
          <cell r="Y55">
            <v>22</v>
          </cell>
          <cell r="Z55">
            <v>3</v>
          </cell>
          <cell r="AA55">
            <v>19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43</v>
          </cell>
          <cell r="E56">
            <v>1428</v>
          </cell>
          <cell r="F56">
            <v>1326</v>
          </cell>
          <cell r="G56">
            <v>281</v>
          </cell>
          <cell r="H56">
            <v>1045</v>
          </cell>
          <cell r="I56">
            <v>955</v>
          </cell>
          <cell r="J56">
            <v>108</v>
          </cell>
          <cell r="K56">
            <v>847</v>
          </cell>
          <cell r="L56">
            <v>25</v>
          </cell>
          <cell r="M56">
            <v>1268</v>
          </cell>
          <cell r="N56">
            <v>1186</v>
          </cell>
          <cell r="O56">
            <v>265</v>
          </cell>
          <cell r="P56">
            <v>921</v>
          </cell>
          <cell r="Q56">
            <v>842</v>
          </cell>
          <cell r="R56">
            <v>96</v>
          </cell>
          <cell r="S56">
            <v>746</v>
          </cell>
          <cell r="T56">
            <v>18</v>
          </cell>
          <cell r="U56">
            <v>160</v>
          </cell>
          <cell r="V56">
            <v>140</v>
          </cell>
          <cell r="W56">
            <v>16</v>
          </cell>
          <cell r="X56">
            <v>124</v>
          </cell>
          <cell r="Y56">
            <v>113</v>
          </cell>
          <cell r="Z56">
            <v>12</v>
          </cell>
          <cell r="AA56">
            <v>101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38</v>
          </cell>
          <cell r="E57">
            <v>1194</v>
          </cell>
          <cell r="F57">
            <v>1040</v>
          </cell>
          <cell r="G57">
            <v>229</v>
          </cell>
          <cell r="H57">
            <v>811</v>
          </cell>
          <cell r="I57">
            <v>714</v>
          </cell>
          <cell r="J57">
            <v>70</v>
          </cell>
          <cell r="K57">
            <v>644</v>
          </cell>
          <cell r="L57">
            <v>17</v>
          </cell>
          <cell r="M57">
            <v>1005</v>
          </cell>
          <cell r="N57">
            <v>868</v>
          </cell>
          <cell r="O57">
            <v>193</v>
          </cell>
          <cell r="P57">
            <v>675</v>
          </cell>
          <cell r="Q57">
            <v>588</v>
          </cell>
          <cell r="R57">
            <v>54</v>
          </cell>
          <cell r="S57">
            <v>534</v>
          </cell>
          <cell r="T57">
            <v>21</v>
          </cell>
          <cell r="U57">
            <v>189</v>
          </cell>
          <cell r="V57">
            <v>172</v>
          </cell>
          <cell r="W57">
            <v>36</v>
          </cell>
          <cell r="X57">
            <v>136</v>
          </cell>
          <cell r="Y57">
            <v>126</v>
          </cell>
          <cell r="Z57">
            <v>16</v>
          </cell>
          <cell r="AA57">
            <v>110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28</v>
          </cell>
          <cell r="E58">
            <v>832</v>
          </cell>
          <cell r="F58">
            <v>744</v>
          </cell>
          <cell r="G58">
            <v>129</v>
          </cell>
          <cell r="H58">
            <v>615</v>
          </cell>
          <cell r="I58">
            <v>533</v>
          </cell>
          <cell r="J58">
            <v>56</v>
          </cell>
          <cell r="K58">
            <v>477</v>
          </cell>
          <cell r="L58">
            <v>15</v>
          </cell>
          <cell r="M58">
            <v>715</v>
          </cell>
          <cell r="N58">
            <v>648</v>
          </cell>
          <cell r="O58">
            <v>112</v>
          </cell>
          <cell r="P58">
            <v>536</v>
          </cell>
          <cell r="Q58">
            <v>450</v>
          </cell>
          <cell r="R58">
            <v>42</v>
          </cell>
          <cell r="S58">
            <v>408</v>
          </cell>
          <cell r="T58">
            <v>13</v>
          </cell>
          <cell r="U58">
            <v>117</v>
          </cell>
          <cell r="V58">
            <v>96</v>
          </cell>
          <cell r="W58">
            <v>17</v>
          </cell>
          <cell r="X58">
            <v>79</v>
          </cell>
          <cell r="Y58">
            <v>83</v>
          </cell>
          <cell r="Z58">
            <v>14</v>
          </cell>
          <cell r="AA58">
            <v>69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60</v>
          </cell>
          <cell r="E59">
            <v>1768</v>
          </cell>
          <cell r="F59">
            <v>1558</v>
          </cell>
          <cell r="G59">
            <v>286</v>
          </cell>
          <cell r="H59">
            <v>1272</v>
          </cell>
          <cell r="I59">
            <v>1045</v>
          </cell>
          <cell r="J59">
            <v>62</v>
          </cell>
          <cell r="K59">
            <v>983</v>
          </cell>
          <cell r="L59">
            <v>21</v>
          </cell>
          <cell r="M59">
            <v>1421</v>
          </cell>
          <cell r="N59">
            <v>1244</v>
          </cell>
          <cell r="O59">
            <v>245</v>
          </cell>
          <cell r="P59">
            <v>999</v>
          </cell>
          <cell r="Q59">
            <v>810</v>
          </cell>
          <cell r="R59">
            <v>41</v>
          </cell>
          <cell r="S59">
            <v>769</v>
          </cell>
          <cell r="T59">
            <v>39</v>
          </cell>
          <cell r="U59">
            <v>347</v>
          </cell>
          <cell r="V59">
            <v>314</v>
          </cell>
          <cell r="W59">
            <v>41</v>
          </cell>
          <cell r="X59">
            <v>273</v>
          </cell>
          <cell r="Y59">
            <v>235</v>
          </cell>
          <cell r="Z59">
            <v>21</v>
          </cell>
          <cell r="AA59">
            <v>214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15</v>
          </cell>
          <cell r="E60">
            <v>472</v>
          </cell>
          <cell r="F60">
            <v>406</v>
          </cell>
          <cell r="G60">
            <v>50</v>
          </cell>
          <cell r="H60">
            <v>356</v>
          </cell>
          <cell r="I60">
            <v>301</v>
          </cell>
          <cell r="J60">
            <v>35</v>
          </cell>
          <cell r="K60">
            <v>266</v>
          </cell>
          <cell r="L60">
            <v>7</v>
          </cell>
          <cell r="M60">
            <v>400</v>
          </cell>
          <cell r="N60">
            <v>338</v>
          </cell>
          <cell r="O60">
            <v>42</v>
          </cell>
          <cell r="P60">
            <v>296</v>
          </cell>
          <cell r="Q60">
            <v>243</v>
          </cell>
          <cell r="R60">
            <v>24</v>
          </cell>
          <cell r="S60">
            <v>219</v>
          </cell>
          <cell r="T60">
            <v>8</v>
          </cell>
          <cell r="U60">
            <v>72</v>
          </cell>
          <cell r="V60">
            <v>68</v>
          </cell>
          <cell r="W60">
            <v>8</v>
          </cell>
          <cell r="X60">
            <v>60</v>
          </cell>
          <cell r="Y60">
            <v>58</v>
          </cell>
          <cell r="Z60">
            <v>11</v>
          </cell>
          <cell r="AA60">
            <v>47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35</v>
          </cell>
          <cell r="E61">
            <v>1066</v>
          </cell>
          <cell r="F61">
            <v>946</v>
          </cell>
          <cell r="G61">
            <v>172</v>
          </cell>
          <cell r="H61">
            <v>774</v>
          </cell>
          <cell r="I61">
            <v>691</v>
          </cell>
          <cell r="J61">
            <v>49</v>
          </cell>
          <cell r="K61">
            <v>642</v>
          </cell>
          <cell r="L61">
            <v>15</v>
          </cell>
          <cell r="M61">
            <v>886</v>
          </cell>
          <cell r="N61">
            <v>772</v>
          </cell>
          <cell r="O61">
            <v>151</v>
          </cell>
          <cell r="P61">
            <v>621</v>
          </cell>
          <cell r="Q61">
            <v>546</v>
          </cell>
          <cell r="R61">
            <v>37</v>
          </cell>
          <cell r="S61">
            <v>509</v>
          </cell>
          <cell r="T61">
            <v>20</v>
          </cell>
          <cell r="U61">
            <v>180</v>
          </cell>
          <cell r="V61">
            <v>174</v>
          </cell>
          <cell r="W61">
            <v>21</v>
          </cell>
          <cell r="X61">
            <v>153</v>
          </cell>
          <cell r="Y61">
            <v>145</v>
          </cell>
          <cell r="Z61">
            <v>12</v>
          </cell>
          <cell r="AA61">
            <v>133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31</v>
          </cell>
          <cell r="E62">
            <v>1364</v>
          </cell>
          <cell r="F62">
            <v>1182</v>
          </cell>
          <cell r="G62">
            <v>269</v>
          </cell>
          <cell r="H62">
            <v>913</v>
          </cell>
          <cell r="I62">
            <v>847</v>
          </cell>
          <cell r="J62">
            <v>90</v>
          </cell>
          <cell r="K62">
            <v>757</v>
          </cell>
          <cell r="L62">
            <v>18</v>
          </cell>
          <cell r="M62">
            <v>1248</v>
          </cell>
          <cell r="N62">
            <v>1077</v>
          </cell>
          <cell r="O62">
            <v>262</v>
          </cell>
          <cell r="P62">
            <v>815</v>
          </cell>
          <cell r="Q62">
            <v>757</v>
          </cell>
          <cell r="R62">
            <v>77</v>
          </cell>
          <cell r="S62">
            <v>680</v>
          </cell>
          <cell r="T62">
            <v>13</v>
          </cell>
          <cell r="U62">
            <v>116</v>
          </cell>
          <cell r="V62">
            <v>105</v>
          </cell>
          <cell r="W62">
            <v>7</v>
          </cell>
          <cell r="X62">
            <v>98</v>
          </cell>
          <cell r="Y62">
            <v>90</v>
          </cell>
          <cell r="Z62">
            <v>13</v>
          </cell>
          <cell r="AA62">
            <v>77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</row>
      </sheetData>
      <sheetData sheetId="50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148</v>
          </cell>
          <cell r="E9">
            <v>627</v>
          </cell>
          <cell r="F9">
            <v>7621</v>
          </cell>
          <cell r="G9">
            <v>1211</v>
          </cell>
          <cell r="H9">
            <v>42</v>
          </cell>
          <cell r="I9" t="str">
            <v>-</v>
          </cell>
          <cell r="J9">
            <v>792</v>
          </cell>
          <cell r="K9">
            <v>760</v>
          </cell>
          <cell r="L9">
            <v>34</v>
          </cell>
          <cell r="M9">
            <v>624</v>
          </cell>
          <cell r="N9">
            <v>463</v>
          </cell>
          <cell r="O9">
            <v>179</v>
          </cell>
          <cell r="P9">
            <v>1</v>
          </cell>
          <cell r="Q9">
            <v>3</v>
          </cell>
          <cell r="R9" t="str">
            <v>-</v>
          </cell>
          <cell r="S9" t="str">
            <v>-</v>
          </cell>
          <cell r="T9">
            <v>20</v>
          </cell>
          <cell r="U9" t="str">
            <v>-</v>
          </cell>
          <cell r="V9">
            <v>25</v>
          </cell>
          <cell r="W9">
            <v>87</v>
          </cell>
          <cell r="X9">
            <v>51</v>
          </cell>
          <cell r="Y9" t="str">
            <v>-</v>
          </cell>
          <cell r="Z9">
            <v>6341</v>
          </cell>
          <cell r="AA9">
            <v>185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15</v>
          </cell>
          <cell r="E10">
            <v>39</v>
          </cell>
          <cell r="F10">
            <v>892</v>
          </cell>
          <cell r="G10">
            <v>191</v>
          </cell>
          <cell r="H10">
            <v>5</v>
          </cell>
          <cell r="I10" t="str">
            <v>-</v>
          </cell>
          <cell r="J10">
            <v>89</v>
          </cell>
          <cell r="K10">
            <v>107</v>
          </cell>
          <cell r="L10">
            <v>1</v>
          </cell>
          <cell r="M10">
            <v>39</v>
          </cell>
          <cell r="N10">
            <v>37</v>
          </cell>
          <cell r="O10">
            <v>11</v>
          </cell>
          <cell r="P10" t="str">
            <v>-</v>
          </cell>
          <cell r="Q10" t="str">
            <v>-</v>
          </cell>
          <cell r="R10" t="str">
            <v>-</v>
          </cell>
          <cell r="S10" t="str">
            <v>-</v>
          </cell>
          <cell r="T10">
            <v>2</v>
          </cell>
          <cell r="U10" t="str">
            <v>-</v>
          </cell>
          <cell r="V10" t="str">
            <v>-</v>
          </cell>
          <cell r="W10">
            <v>28</v>
          </cell>
          <cell r="X10">
            <v>7</v>
          </cell>
          <cell r="Y10" t="str">
            <v>-</v>
          </cell>
          <cell r="Z10">
            <v>766</v>
          </cell>
          <cell r="AA10">
            <v>45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19</v>
          </cell>
          <cell r="E11">
            <v>122</v>
          </cell>
          <cell r="F11">
            <v>1235</v>
          </cell>
          <cell r="G11">
            <v>146</v>
          </cell>
          <cell r="H11">
            <v>4</v>
          </cell>
          <cell r="I11" t="str">
            <v>-</v>
          </cell>
          <cell r="J11">
            <v>132</v>
          </cell>
          <cell r="K11">
            <v>94</v>
          </cell>
          <cell r="L11">
            <v>4</v>
          </cell>
          <cell r="M11">
            <v>119</v>
          </cell>
          <cell r="N11">
            <v>61</v>
          </cell>
          <cell r="O11">
            <v>24</v>
          </cell>
          <cell r="P11">
            <v>1</v>
          </cell>
          <cell r="Q11">
            <v>3</v>
          </cell>
          <cell r="R11" t="str">
            <v>-</v>
          </cell>
          <cell r="S11" t="str">
            <v>-</v>
          </cell>
          <cell r="T11">
            <v>2</v>
          </cell>
          <cell r="U11" t="str">
            <v>-</v>
          </cell>
          <cell r="V11">
            <v>1</v>
          </cell>
          <cell r="W11">
            <v>2</v>
          </cell>
          <cell r="X11">
            <v>8</v>
          </cell>
          <cell r="Y11" t="str">
            <v>-</v>
          </cell>
          <cell r="Z11">
            <v>1041</v>
          </cell>
          <cell r="AA11">
            <v>26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14</v>
          </cell>
          <cell r="E12">
            <v>68</v>
          </cell>
          <cell r="F12">
            <v>580</v>
          </cell>
          <cell r="G12">
            <v>152</v>
          </cell>
          <cell r="H12">
            <v>4</v>
          </cell>
          <cell r="I12" t="str">
            <v>-</v>
          </cell>
          <cell r="J12">
            <v>33</v>
          </cell>
          <cell r="K12">
            <v>84</v>
          </cell>
          <cell r="L12">
            <v>3</v>
          </cell>
          <cell r="M12">
            <v>68</v>
          </cell>
          <cell r="N12">
            <v>61</v>
          </cell>
          <cell r="O12">
            <v>20</v>
          </cell>
          <cell r="P12" t="str">
            <v>-</v>
          </cell>
          <cell r="Q12" t="str">
            <v>-</v>
          </cell>
          <cell r="R12" t="str">
            <v>-</v>
          </cell>
          <cell r="S12" t="str">
            <v>-</v>
          </cell>
          <cell r="T12">
            <v>3</v>
          </cell>
          <cell r="U12" t="str">
            <v>-</v>
          </cell>
          <cell r="V12">
            <v>9</v>
          </cell>
          <cell r="W12">
            <v>36</v>
          </cell>
          <cell r="X12">
            <v>4</v>
          </cell>
          <cell r="Y12" t="str">
            <v>-</v>
          </cell>
          <cell r="Z12">
            <v>477</v>
          </cell>
          <cell r="AA12">
            <v>12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23</v>
          </cell>
          <cell r="E13">
            <v>78</v>
          </cell>
          <cell r="F13">
            <v>649</v>
          </cell>
          <cell r="G13">
            <v>144</v>
          </cell>
          <cell r="H13">
            <v>8</v>
          </cell>
          <cell r="I13" t="str">
            <v>-</v>
          </cell>
          <cell r="J13">
            <v>120</v>
          </cell>
          <cell r="K13">
            <v>90</v>
          </cell>
          <cell r="L13">
            <v>8</v>
          </cell>
          <cell r="M13">
            <v>78</v>
          </cell>
          <cell r="N13">
            <v>48</v>
          </cell>
          <cell r="O13">
            <v>29</v>
          </cell>
          <cell r="P13" t="str">
            <v>-</v>
          </cell>
          <cell r="Q13" t="str">
            <v>-</v>
          </cell>
          <cell r="R13" t="str">
            <v>-</v>
          </cell>
          <cell r="S13" t="str">
            <v>-</v>
          </cell>
          <cell r="T13">
            <v>4</v>
          </cell>
          <cell r="U13" t="str">
            <v>-</v>
          </cell>
          <cell r="V13">
            <v>11</v>
          </cell>
          <cell r="W13">
            <v>13</v>
          </cell>
          <cell r="X13">
            <v>3</v>
          </cell>
          <cell r="Y13" t="str">
            <v>-</v>
          </cell>
          <cell r="Z13">
            <v>470</v>
          </cell>
          <cell r="AA13">
            <v>12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21</v>
          </cell>
          <cell r="E14">
            <v>79</v>
          </cell>
          <cell r="F14">
            <v>917</v>
          </cell>
          <cell r="G14">
            <v>123</v>
          </cell>
          <cell r="H14">
            <v>8</v>
          </cell>
          <cell r="I14" t="str">
            <v>-</v>
          </cell>
          <cell r="J14">
            <v>89</v>
          </cell>
          <cell r="K14">
            <v>81</v>
          </cell>
          <cell r="L14">
            <v>5</v>
          </cell>
          <cell r="M14">
            <v>79</v>
          </cell>
          <cell r="N14">
            <v>55</v>
          </cell>
          <cell r="O14">
            <v>22</v>
          </cell>
          <cell r="P14" t="str">
            <v>-</v>
          </cell>
          <cell r="Q14" t="str">
            <v>-</v>
          </cell>
          <cell r="R14" t="str">
            <v>-</v>
          </cell>
          <cell r="S14" t="str">
            <v>-</v>
          </cell>
          <cell r="T14">
            <v>2</v>
          </cell>
          <cell r="U14" t="str">
            <v>-</v>
          </cell>
          <cell r="V14">
            <v>1</v>
          </cell>
          <cell r="W14">
            <v>2</v>
          </cell>
          <cell r="X14">
            <v>6</v>
          </cell>
          <cell r="Y14" t="str">
            <v>-</v>
          </cell>
          <cell r="Z14">
            <v>772</v>
          </cell>
          <cell r="AA14">
            <v>18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20</v>
          </cell>
          <cell r="E15">
            <v>82</v>
          </cell>
          <cell r="F15">
            <v>1259</v>
          </cell>
          <cell r="G15">
            <v>170</v>
          </cell>
          <cell r="H15">
            <v>5</v>
          </cell>
          <cell r="I15" t="str">
            <v>-</v>
          </cell>
          <cell r="J15">
            <v>93</v>
          </cell>
          <cell r="K15">
            <v>115</v>
          </cell>
          <cell r="L15">
            <v>4</v>
          </cell>
          <cell r="M15">
            <v>82</v>
          </cell>
          <cell r="N15">
            <v>68</v>
          </cell>
          <cell r="O15">
            <v>24</v>
          </cell>
          <cell r="P15" t="str">
            <v>-</v>
          </cell>
          <cell r="Q15" t="str">
            <v>-</v>
          </cell>
          <cell r="R15" t="str">
            <v>-</v>
          </cell>
          <cell r="S15" t="str">
            <v>-</v>
          </cell>
          <cell r="T15">
            <v>2</v>
          </cell>
          <cell r="U15" t="str">
            <v>-</v>
          </cell>
          <cell r="V15" t="str">
            <v>-</v>
          </cell>
          <cell r="W15" t="str">
            <v>-</v>
          </cell>
          <cell r="X15">
            <v>9</v>
          </cell>
          <cell r="Y15" t="str">
            <v>-</v>
          </cell>
          <cell r="Z15">
            <v>1098</v>
          </cell>
          <cell r="AA15">
            <v>31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26</v>
          </cell>
          <cell r="E16">
            <v>104</v>
          </cell>
          <cell r="F16">
            <v>1206</v>
          </cell>
          <cell r="G16">
            <v>250</v>
          </cell>
          <cell r="H16">
            <v>8</v>
          </cell>
          <cell r="I16" t="str">
            <v>-</v>
          </cell>
          <cell r="J16">
            <v>236</v>
          </cell>
          <cell r="K16">
            <v>189</v>
          </cell>
          <cell r="L16">
            <v>6</v>
          </cell>
          <cell r="M16">
            <v>104</v>
          </cell>
          <cell r="N16">
            <v>89</v>
          </cell>
          <cell r="O16">
            <v>33</v>
          </cell>
          <cell r="P16" t="str">
            <v>-</v>
          </cell>
          <cell r="Q16" t="str">
            <v>-</v>
          </cell>
          <cell r="R16" t="str">
            <v>-</v>
          </cell>
          <cell r="S16" t="str">
            <v>-</v>
          </cell>
          <cell r="T16">
            <v>5</v>
          </cell>
          <cell r="U16" t="str">
            <v>-</v>
          </cell>
          <cell r="V16">
            <v>3</v>
          </cell>
          <cell r="W16">
            <v>6</v>
          </cell>
          <cell r="X16">
            <v>7</v>
          </cell>
          <cell r="Y16" t="str">
            <v>-</v>
          </cell>
          <cell r="Z16">
            <v>878</v>
          </cell>
          <cell r="AA16">
            <v>22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10</v>
          </cell>
          <cell r="E17">
            <v>55</v>
          </cell>
          <cell r="F17">
            <v>883</v>
          </cell>
          <cell r="G17">
            <v>35</v>
          </cell>
          <cell r="H17" t="str">
            <v>-</v>
          </cell>
          <cell r="I17" t="str">
            <v>-</v>
          </cell>
          <cell r="J17" t="str">
            <v>-</v>
          </cell>
          <cell r="K17" t="str">
            <v>-</v>
          </cell>
          <cell r="L17">
            <v>3</v>
          </cell>
          <cell r="M17">
            <v>55</v>
          </cell>
          <cell r="N17">
            <v>44</v>
          </cell>
          <cell r="O17">
            <v>16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  <cell r="T17" t="str">
            <v>-</v>
          </cell>
          <cell r="U17" t="str">
            <v>-</v>
          </cell>
          <cell r="V17" t="str">
            <v>-</v>
          </cell>
          <cell r="W17" t="str">
            <v>-</v>
          </cell>
          <cell r="X17">
            <v>7</v>
          </cell>
          <cell r="Y17" t="str">
            <v>-</v>
          </cell>
          <cell r="Z17">
            <v>839</v>
          </cell>
          <cell r="AA17">
            <v>19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162</v>
          </cell>
          <cell r="E18">
            <v>1020</v>
          </cell>
          <cell r="F18">
            <v>8475</v>
          </cell>
          <cell r="G18">
            <v>1450</v>
          </cell>
          <cell r="H18">
            <v>47</v>
          </cell>
          <cell r="I18" t="str">
            <v>-</v>
          </cell>
          <cell r="J18">
            <v>1131</v>
          </cell>
          <cell r="K18">
            <v>903</v>
          </cell>
          <cell r="L18">
            <v>42</v>
          </cell>
          <cell r="M18">
            <v>1017</v>
          </cell>
          <cell r="N18">
            <v>814</v>
          </cell>
          <cell r="O18">
            <v>268</v>
          </cell>
          <cell r="P18">
            <v>1</v>
          </cell>
          <cell r="Q18">
            <v>3</v>
          </cell>
          <cell r="R18" t="str">
            <v>-</v>
          </cell>
          <cell r="S18">
            <v>1</v>
          </cell>
          <cell r="T18">
            <v>22</v>
          </cell>
          <cell r="U18" t="str">
            <v>-</v>
          </cell>
          <cell r="V18">
            <v>52</v>
          </cell>
          <cell r="W18">
            <v>121</v>
          </cell>
          <cell r="X18">
            <v>50</v>
          </cell>
          <cell r="Y18" t="str">
            <v>-</v>
          </cell>
          <cell r="Z18">
            <v>6478</v>
          </cell>
          <cell r="AA18">
            <v>157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15</v>
          </cell>
          <cell r="E19">
            <v>109</v>
          </cell>
          <cell r="F19">
            <v>974</v>
          </cell>
          <cell r="G19">
            <v>194</v>
          </cell>
          <cell r="H19">
            <v>4</v>
          </cell>
          <cell r="I19" t="str">
            <v>-</v>
          </cell>
          <cell r="J19">
            <v>85</v>
          </cell>
          <cell r="K19">
            <v>110</v>
          </cell>
          <cell r="L19">
            <v>3</v>
          </cell>
          <cell r="M19">
            <v>109</v>
          </cell>
          <cell r="N19">
            <v>97</v>
          </cell>
          <cell r="O19">
            <v>31</v>
          </cell>
          <cell r="P19" t="str">
            <v>-</v>
          </cell>
          <cell r="Q19" t="str">
            <v>-</v>
          </cell>
          <cell r="R19" t="str">
            <v>-</v>
          </cell>
          <cell r="S19" t="str">
            <v>-</v>
          </cell>
          <cell r="T19">
            <v>2</v>
          </cell>
          <cell r="U19" t="str">
            <v>-</v>
          </cell>
          <cell r="V19" t="str">
            <v>-</v>
          </cell>
          <cell r="W19">
            <v>35</v>
          </cell>
          <cell r="X19">
            <v>6</v>
          </cell>
          <cell r="Y19" t="str">
            <v>-</v>
          </cell>
          <cell r="Z19">
            <v>792</v>
          </cell>
          <cell r="AA19">
            <v>18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24</v>
          </cell>
          <cell r="E20">
            <v>202</v>
          </cell>
          <cell r="F20">
            <v>1301</v>
          </cell>
          <cell r="G20">
            <v>171</v>
          </cell>
          <cell r="H20">
            <v>6</v>
          </cell>
          <cell r="I20" t="str">
            <v>-</v>
          </cell>
          <cell r="J20">
            <v>123</v>
          </cell>
          <cell r="K20">
            <v>92</v>
          </cell>
          <cell r="L20">
            <v>6</v>
          </cell>
          <cell r="M20">
            <v>199</v>
          </cell>
          <cell r="N20">
            <v>186</v>
          </cell>
          <cell r="O20">
            <v>47</v>
          </cell>
          <cell r="P20">
            <v>1</v>
          </cell>
          <cell r="Q20">
            <v>3</v>
          </cell>
          <cell r="R20" t="str">
            <v>-</v>
          </cell>
          <cell r="S20">
            <v>1</v>
          </cell>
          <cell r="T20">
            <v>2</v>
          </cell>
          <cell r="U20" t="str">
            <v>-</v>
          </cell>
          <cell r="V20">
            <v>1</v>
          </cell>
          <cell r="W20">
            <v>4</v>
          </cell>
          <cell r="X20">
            <v>9</v>
          </cell>
          <cell r="Y20" t="str">
            <v>-</v>
          </cell>
          <cell r="Z20">
            <v>991</v>
          </cell>
          <cell r="AA20">
            <v>27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15</v>
          </cell>
          <cell r="E21">
            <v>61</v>
          </cell>
          <cell r="F21">
            <v>598</v>
          </cell>
          <cell r="G21">
            <v>76</v>
          </cell>
          <cell r="H21">
            <v>5</v>
          </cell>
          <cell r="I21" t="str">
            <v>-</v>
          </cell>
          <cell r="J21">
            <v>33</v>
          </cell>
          <cell r="K21">
            <v>35</v>
          </cell>
          <cell r="L21">
            <v>3</v>
          </cell>
          <cell r="M21">
            <v>61</v>
          </cell>
          <cell r="N21">
            <v>61</v>
          </cell>
          <cell r="O21">
            <v>25</v>
          </cell>
          <cell r="P21" t="str">
            <v>-</v>
          </cell>
          <cell r="Q21" t="str">
            <v>-</v>
          </cell>
          <cell r="R21" t="str">
            <v>-</v>
          </cell>
          <cell r="S21" t="str">
            <v>-</v>
          </cell>
          <cell r="T21">
            <v>3</v>
          </cell>
          <cell r="U21" t="str">
            <v>-</v>
          </cell>
          <cell r="V21">
            <v>15</v>
          </cell>
          <cell r="W21">
            <v>4</v>
          </cell>
          <cell r="X21">
            <v>4</v>
          </cell>
          <cell r="Y21" t="str">
            <v>-</v>
          </cell>
          <cell r="Z21">
            <v>489</v>
          </cell>
          <cell r="AA21">
            <v>12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23</v>
          </cell>
          <cell r="E22">
            <v>120</v>
          </cell>
          <cell r="F22">
            <v>795</v>
          </cell>
          <cell r="G22">
            <v>280</v>
          </cell>
          <cell r="H22">
            <v>8</v>
          </cell>
          <cell r="I22" t="str">
            <v>-</v>
          </cell>
          <cell r="J22">
            <v>156</v>
          </cell>
          <cell r="K22">
            <v>180</v>
          </cell>
          <cell r="L22">
            <v>8</v>
          </cell>
          <cell r="M22">
            <v>120</v>
          </cell>
          <cell r="N22">
            <v>105</v>
          </cell>
          <cell r="O22">
            <v>40</v>
          </cell>
          <cell r="P22" t="str">
            <v>-</v>
          </cell>
          <cell r="Q22" t="str">
            <v>-</v>
          </cell>
          <cell r="R22" t="str">
            <v>-</v>
          </cell>
          <cell r="S22" t="str">
            <v>-</v>
          </cell>
          <cell r="T22">
            <v>4</v>
          </cell>
          <cell r="U22" t="str">
            <v>-</v>
          </cell>
          <cell r="V22">
            <v>30</v>
          </cell>
          <cell r="W22">
            <v>47</v>
          </cell>
          <cell r="X22">
            <v>3</v>
          </cell>
          <cell r="Y22" t="str">
            <v>-</v>
          </cell>
          <cell r="Z22">
            <v>504</v>
          </cell>
          <cell r="AA22">
            <v>13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23</v>
          </cell>
          <cell r="E23">
            <v>159</v>
          </cell>
          <cell r="F23">
            <v>1109</v>
          </cell>
          <cell r="G23">
            <v>158</v>
          </cell>
          <cell r="H23">
            <v>8</v>
          </cell>
          <cell r="I23" t="str">
            <v>-</v>
          </cell>
          <cell r="J23">
            <v>181</v>
          </cell>
          <cell r="K23">
            <v>103</v>
          </cell>
          <cell r="L23">
            <v>7</v>
          </cell>
          <cell r="M23">
            <v>159</v>
          </cell>
          <cell r="N23">
            <v>126</v>
          </cell>
          <cell r="O23">
            <v>37</v>
          </cell>
          <cell r="P23" t="str">
            <v>-</v>
          </cell>
          <cell r="Q23" t="str">
            <v>-</v>
          </cell>
          <cell r="R23" t="str">
            <v>-</v>
          </cell>
          <cell r="S23" t="str">
            <v>-</v>
          </cell>
          <cell r="T23">
            <v>2</v>
          </cell>
          <cell r="U23" t="str">
            <v>-</v>
          </cell>
          <cell r="V23">
            <v>1</v>
          </cell>
          <cell r="W23" t="str">
            <v>-</v>
          </cell>
          <cell r="X23">
            <v>6</v>
          </cell>
          <cell r="Y23" t="str">
            <v>-</v>
          </cell>
          <cell r="Z23">
            <v>801</v>
          </cell>
          <cell r="AA23">
            <v>18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20</v>
          </cell>
          <cell r="E24">
            <v>82</v>
          </cell>
          <cell r="F24">
            <v>1521</v>
          </cell>
          <cell r="G24">
            <v>174</v>
          </cell>
          <cell r="H24">
            <v>5</v>
          </cell>
          <cell r="I24" t="str">
            <v>-</v>
          </cell>
          <cell r="J24">
            <v>238</v>
          </cell>
          <cell r="K24">
            <v>123</v>
          </cell>
          <cell r="L24">
            <v>4</v>
          </cell>
          <cell r="M24">
            <v>82</v>
          </cell>
          <cell r="N24">
            <v>73</v>
          </cell>
          <cell r="O24">
            <v>24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  <cell r="T24">
            <v>2</v>
          </cell>
          <cell r="U24" t="str">
            <v>-</v>
          </cell>
          <cell r="V24" t="str">
            <v>-</v>
          </cell>
          <cell r="W24" t="str">
            <v>-</v>
          </cell>
          <cell r="X24">
            <v>9</v>
          </cell>
          <cell r="Y24" t="str">
            <v>-</v>
          </cell>
          <cell r="Z24">
            <v>1210</v>
          </cell>
          <cell r="AA24">
            <v>27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31</v>
          </cell>
          <cell r="E25">
            <v>209</v>
          </cell>
          <cell r="F25">
            <v>1338</v>
          </cell>
          <cell r="G25">
            <v>353</v>
          </cell>
          <cell r="H25">
            <v>10</v>
          </cell>
          <cell r="I25" t="str">
            <v>-</v>
          </cell>
          <cell r="J25">
            <v>311</v>
          </cell>
          <cell r="K25">
            <v>256</v>
          </cell>
          <cell r="L25">
            <v>8</v>
          </cell>
          <cell r="M25">
            <v>209</v>
          </cell>
          <cell r="N25">
            <v>136</v>
          </cell>
          <cell r="O25">
            <v>44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  <cell r="T25">
            <v>6</v>
          </cell>
          <cell r="U25" t="str">
            <v>-</v>
          </cell>
          <cell r="V25">
            <v>5</v>
          </cell>
          <cell r="W25">
            <v>31</v>
          </cell>
          <cell r="X25">
            <v>7</v>
          </cell>
          <cell r="Y25" t="str">
            <v>-</v>
          </cell>
          <cell r="Z25">
            <v>886</v>
          </cell>
          <cell r="AA25">
            <v>22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11</v>
          </cell>
          <cell r="E26">
            <v>78</v>
          </cell>
          <cell r="F26">
            <v>839</v>
          </cell>
          <cell r="G26">
            <v>44</v>
          </cell>
          <cell r="H26">
            <v>1</v>
          </cell>
          <cell r="I26" t="str">
            <v>-</v>
          </cell>
          <cell r="J26">
            <v>4</v>
          </cell>
          <cell r="K26">
            <v>4</v>
          </cell>
          <cell r="L26">
            <v>3</v>
          </cell>
          <cell r="M26">
            <v>78</v>
          </cell>
          <cell r="N26">
            <v>30</v>
          </cell>
          <cell r="O26">
            <v>20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  <cell r="T26">
            <v>1</v>
          </cell>
          <cell r="U26" t="str">
            <v>-</v>
          </cell>
          <cell r="V26" t="str">
            <v>-</v>
          </cell>
          <cell r="W26" t="str">
            <v>-</v>
          </cell>
          <cell r="X26">
            <v>6</v>
          </cell>
          <cell r="Y26" t="str">
            <v>-</v>
          </cell>
          <cell r="Z26">
            <v>805</v>
          </cell>
          <cell r="AA26">
            <v>20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146</v>
          </cell>
          <cell r="E27">
            <v>1070</v>
          </cell>
          <cell r="F27">
            <v>8769</v>
          </cell>
          <cell r="G27">
            <v>1317</v>
          </cell>
          <cell r="H27">
            <v>48</v>
          </cell>
          <cell r="I27" t="str">
            <v>-</v>
          </cell>
          <cell r="J27">
            <v>1184</v>
          </cell>
          <cell r="K27">
            <v>839</v>
          </cell>
          <cell r="L27">
            <v>37</v>
          </cell>
          <cell r="M27">
            <v>1070</v>
          </cell>
          <cell r="N27">
            <v>811</v>
          </cell>
          <cell r="O27">
            <v>278</v>
          </cell>
          <cell r="P27">
            <v>1</v>
          </cell>
          <cell r="Q27" t="str">
            <v>-</v>
          </cell>
          <cell r="R27" t="str">
            <v>-</v>
          </cell>
          <cell r="S27" t="str">
            <v>-</v>
          </cell>
          <cell r="T27">
            <v>18</v>
          </cell>
          <cell r="U27" t="str">
            <v>-</v>
          </cell>
          <cell r="V27">
            <v>88</v>
          </cell>
          <cell r="W27">
            <v>94</v>
          </cell>
          <cell r="X27">
            <v>51</v>
          </cell>
          <cell r="Y27" t="str">
            <v>-</v>
          </cell>
          <cell r="Z27">
            <v>6686</v>
          </cell>
          <cell r="AA27">
            <v>151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15</v>
          </cell>
          <cell r="E28">
            <v>109</v>
          </cell>
          <cell r="F28">
            <v>998</v>
          </cell>
          <cell r="G28">
            <v>157</v>
          </cell>
          <cell r="H28">
            <v>4</v>
          </cell>
          <cell r="I28" t="str">
            <v>-</v>
          </cell>
          <cell r="J28">
            <v>97</v>
          </cell>
          <cell r="K28">
            <v>85</v>
          </cell>
          <cell r="L28">
            <v>3</v>
          </cell>
          <cell r="M28">
            <v>109</v>
          </cell>
          <cell r="N28">
            <v>109</v>
          </cell>
          <cell r="O28">
            <v>32</v>
          </cell>
          <cell r="P28" t="str">
            <v>-</v>
          </cell>
          <cell r="Q28" t="str">
            <v>-</v>
          </cell>
          <cell r="R28" t="str">
            <v>-</v>
          </cell>
          <cell r="S28" t="str">
            <v>-</v>
          </cell>
          <cell r="T28">
            <v>1</v>
          </cell>
          <cell r="U28" t="str">
            <v>-</v>
          </cell>
          <cell r="V28" t="str">
            <v>-</v>
          </cell>
          <cell r="W28">
            <v>23</v>
          </cell>
          <cell r="X28">
            <v>7</v>
          </cell>
          <cell r="Y28" t="str">
            <v>-</v>
          </cell>
          <cell r="Z28">
            <v>792</v>
          </cell>
          <cell r="AA28">
            <v>17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23</v>
          </cell>
          <cell r="E29">
            <v>143</v>
          </cell>
          <cell r="F29">
            <v>1488</v>
          </cell>
          <cell r="G29">
            <v>226</v>
          </cell>
          <cell r="H29">
            <v>7</v>
          </cell>
          <cell r="I29" t="str">
            <v>-</v>
          </cell>
          <cell r="J29">
            <v>186</v>
          </cell>
          <cell r="K29">
            <v>161</v>
          </cell>
          <cell r="L29">
            <v>4</v>
          </cell>
          <cell r="M29">
            <v>143</v>
          </cell>
          <cell r="N29">
            <v>140</v>
          </cell>
          <cell r="O29">
            <v>38</v>
          </cell>
          <cell r="P29">
            <v>1</v>
          </cell>
          <cell r="Q29" t="str">
            <v>-</v>
          </cell>
          <cell r="R29" t="str">
            <v>-</v>
          </cell>
          <cell r="S29" t="str">
            <v>-</v>
          </cell>
          <cell r="T29">
            <v>2</v>
          </cell>
          <cell r="U29" t="str">
            <v>-</v>
          </cell>
          <cell r="V29" t="str">
            <v>-</v>
          </cell>
          <cell r="W29" t="str">
            <v>-</v>
          </cell>
          <cell r="X29">
            <v>9</v>
          </cell>
          <cell r="Y29" t="str">
            <v>-</v>
          </cell>
          <cell r="Z29">
            <v>1162</v>
          </cell>
          <cell r="AA29">
            <v>27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15</v>
          </cell>
          <cell r="E30">
            <v>67</v>
          </cell>
          <cell r="F30">
            <v>616</v>
          </cell>
          <cell r="G30">
            <v>122</v>
          </cell>
          <cell r="H30">
            <v>5</v>
          </cell>
          <cell r="I30" t="str">
            <v>-</v>
          </cell>
          <cell r="J30">
            <v>54</v>
          </cell>
          <cell r="K30">
            <v>82</v>
          </cell>
          <cell r="L30">
            <v>3</v>
          </cell>
          <cell r="M30">
            <v>67</v>
          </cell>
          <cell r="N30">
            <v>62</v>
          </cell>
          <cell r="O30">
            <v>26</v>
          </cell>
          <cell r="P30" t="str">
            <v>-</v>
          </cell>
          <cell r="Q30" t="str">
            <v>-</v>
          </cell>
          <cell r="R30" t="str">
            <v>-</v>
          </cell>
          <cell r="S30" t="str">
            <v>-</v>
          </cell>
          <cell r="T30">
            <v>3</v>
          </cell>
          <cell r="U30" t="str">
            <v>-</v>
          </cell>
          <cell r="V30">
            <v>20</v>
          </cell>
          <cell r="W30">
            <v>2</v>
          </cell>
          <cell r="X30">
            <v>4</v>
          </cell>
          <cell r="Y30" t="str">
            <v>-</v>
          </cell>
          <cell r="Z30">
            <v>480</v>
          </cell>
          <cell r="AA30">
            <v>12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10</v>
          </cell>
          <cell r="E31">
            <v>120</v>
          </cell>
          <cell r="F31">
            <v>680</v>
          </cell>
          <cell r="G31">
            <v>49</v>
          </cell>
          <cell r="H31">
            <v>8</v>
          </cell>
          <cell r="I31" t="str">
            <v>-</v>
          </cell>
          <cell r="J31">
            <v>140</v>
          </cell>
          <cell r="K31">
            <v>45</v>
          </cell>
          <cell r="L31">
            <v>4</v>
          </cell>
          <cell r="M31">
            <v>120</v>
          </cell>
          <cell r="N31">
            <v>6</v>
          </cell>
          <cell r="O31">
            <v>21</v>
          </cell>
          <cell r="P31" t="str">
            <v>-</v>
          </cell>
          <cell r="Q31" t="str">
            <v>-</v>
          </cell>
          <cell r="R31" t="str">
            <v>-</v>
          </cell>
          <cell r="S31" t="str">
            <v>-</v>
          </cell>
          <cell r="T31">
            <v>4</v>
          </cell>
          <cell r="U31" t="str">
            <v>-</v>
          </cell>
          <cell r="V31">
            <v>24</v>
          </cell>
          <cell r="W31">
            <v>17</v>
          </cell>
          <cell r="X31">
            <v>3</v>
          </cell>
          <cell r="Y31" t="str">
            <v>-</v>
          </cell>
          <cell r="Z31">
            <v>510</v>
          </cell>
          <cell r="AA31">
            <v>11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19</v>
          </cell>
          <cell r="E32">
            <v>85</v>
          </cell>
          <cell r="F32">
            <v>932</v>
          </cell>
          <cell r="G32">
            <v>149</v>
          </cell>
          <cell r="H32">
            <v>8</v>
          </cell>
          <cell r="I32" t="str">
            <v>-</v>
          </cell>
          <cell r="J32">
            <v>123</v>
          </cell>
          <cell r="K32">
            <v>110</v>
          </cell>
          <cell r="L32">
            <v>5</v>
          </cell>
          <cell r="M32">
            <v>85</v>
          </cell>
          <cell r="N32">
            <v>47</v>
          </cell>
          <cell r="O32">
            <v>21</v>
          </cell>
          <cell r="P32" t="str">
            <v>-</v>
          </cell>
          <cell r="Q32" t="str">
            <v>-</v>
          </cell>
          <cell r="R32" t="str">
            <v>-</v>
          </cell>
          <cell r="S32" t="str">
            <v>-</v>
          </cell>
          <cell r="T32" t="str">
            <v>-</v>
          </cell>
          <cell r="U32" t="str">
            <v>-</v>
          </cell>
          <cell r="V32" t="str">
            <v>-</v>
          </cell>
          <cell r="W32" t="str">
            <v>-</v>
          </cell>
          <cell r="X32">
            <v>6</v>
          </cell>
          <cell r="Y32" t="str">
            <v>-</v>
          </cell>
          <cell r="Z32">
            <v>762</v>
          </cell>
          <cell r="AA32">
            <v>18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20</v>
          </cell>
          <cell r="E33">
            <v>82</v>
          </cell>
          <cell r="F33">
            <v>1567</v>
          </cell>
          <cell r="G33">
            <v>174</v>
          </cell>
          <cell r="H33">
            <v>5</v>
          </cell>
          <cell r="I33" t="str">
            <v>-</v>
          </cell>
          <cell r="J33">
            <v>242</v>
          </cell>
          <cell r="K33">
            <v>123</v>
          </cell>
          <cell r="L33">
            <v>4</v>
          </cell>
          <cell r="M33">
            <v>82</v>
          </cell>
          <cell r="N33">
            <v>75</v>
          </cell>
          <cell r="O33">
            <v>24</v>
          </cell>
          <cell r="P33" t="str">
            <v>-</v>
          </cell>
          <cell r="Q33" t="str">
            <v>-</v>
          </cell>
          <cell r="R33" t="str">
            <v>-</v>
          </cell>
          <cell r="S33" t="str">
            <v>-</v>
          </cell>
          <cell r="T33">
            <v>2</v>
          </cell>
          <cell r="U33" t="str">
            <v>-</v>
          </cell>
          <cell r="V33" t="str">
            <v>-</v>
          </cell>
          <cell r="W33" t="str">
            <v>-</v>
          </cell>
          <cell r="X33">
            <v>9</v>
          </cell>
          <cell r="Y33" t="str">
            <v>-</v>
          </cell>
          <cell r="Z33">
            <v>1250</v>
          </cell>
          <cell r="AA33">
            <v>27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32</v>
          </cell>
          <cell r="E34">
            <v>309</v>
          </cell>
          <cell r="F34">
            <v>1572</v>
          </cell>
          <cell r="G34">
            <v>375</v>
          </cell>
          <cell r="H34">
            <v>10</v>
          </cell>
          <cell r="I34" t="str">
            <v>-</v>
          </cell>
          <cell r="J34">
            <v>329</v>
          </cell>
          <cell r="K34">
            <v>222</v>
          </cell>
          <cell r="L34">
            <v>10</v>
          </cell>
          <cell r="M34">
            <v>309</v>
          </cell>
          <cell r="N34">
            <v>247</v>
          </cell>
          <cell r="O34">
            <v>80</v>
          </cell>
          <cell r="P34" t="str">
            <v>-</v>
          </cell>
          <cell r="Q34" t="str">
            <v>-</v>
          </cell>
          <cell r="R34" t="str">
            <v>-</v>
          </cell>
          <cell r="S34" t="str">
            <v>-</v>
          </cell>
          <cell r="T34">
            <v>5</v>
          </cell>
          <cell r="U34" t="str">
            <v>-</v>
          </cell>
          <cell r="V34">
            <v>44</v>
          </cell>
          <cell r="W34">
            <v>52</v>
          </cell>
          <cell r="X34">
            <v>7</v>
          </cell>
          <cell r="Y34" t="str">
            <v>-</v>
          </cell>
          <cell r="Z34">
            <v>952</v>
          </cell>
          <cell r="AA34">
            <v>21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12</v>
          </cell>
          <cell r="E35">
            <v>155</v>
          </cell>
          <cell r="F35">
            <v>916</v>
          </cell>
          <cell r="G35">
            <v>65</v>
          </cell>
          <cell r="H35">
            <v>1</v>
          </cell>
          <cell r="I35" t="str">
            <v>-</v>
          </cell>
          <cell r="J35">
            <v>13</v>
          </cell>
          <cell r="K35">
            <v>11</v>
          </cell>
          <cell r="L35">
            <v>4</v>
          </cell>
          <cell r="M35">
            <v>155</v>
          </cell>
          <cell r="N35">
            <v>125</v>
          </cell>
          <cell r="O35">
            <v>36</v>
          </cell>
          <cell r="P35" t="str">
            <v>-</v>
          </cell>
          <cell r="Q35" t="str">
            <v>-</v>
          </cell>
          <cell r="R35" t="str">
            <v>-</v>
          </cell>
          <cell r="S35" t="str">
            <v>-</v>
          </cell>
          <cell r="T35">
            <v>1</v>
          </cell>
          <cell r="U35" t="str">
            <v>-</v>
          </cell>
          <cell r="V35" t="str">
            <v>-</v>
          </cell>
          <cell r="W35" t="str">
            <v>-</v>
          </cell>
          <cell r="X35">
            <v>6</v>
          </cell>
          <cell r="Y35" t="str">
            <v>-</v>
          </cell>
          <cell r="Z35">
            <v>778</v>
          </cell>
          <cell r="AA35">
            <v>18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133</v>
          </cell>
          <cell r="E36">
            <v>1394</v>
          </cell>
          <cell r="F36">
            <v>8674</v>
          </cell>
          <cell r="G36">
            <v>1515</v>
          </cell>
          <cell r="H36">
            <v>47</v>
          </cell>
          <cell r="I36" t="str">
            <v>-</v>
          </cell>
          <cell r="J36">
            <v>1118</v>
          </cell>
          <cell r="K36">
            <v>932</v>
          </cell>
          <cell r="L36">
            <v>43</v>
          </cell>
          <cell r="M36">
            <v>1392</v>
          </cell>
          <cell r="N36">
            <v>1170</v>
          </cell>
          <cell r="O36">
            <v>400</v>
          </cell>
          <cell r="P36">
            <v>1</v>
          </cell>
          <cell r="Q36">
            <v>2</v>
          </cell>
          <cell r="R36" t="str">
            <v>-</v>
          </cell>
          <cell r="S36">
            <v>4</v>
          </cell>
          <cell r="T36">
            <v>10</v>
          </cell>
          <cell r="U36" t="str">
            <v>-</v>
          </cell>
          <cell r="V36">
            <v>13</v>
          </cell>
          <cell r="W36">
            <v>31</v>
          </cell>
          <cell r="X36">
            <v>49</v>
          </cell>
          <cell r="Y36" t="str">
            <v>-</v>
          </cell>
          <cell r="Z36">
            <v>6350</v>
          </cell>
          <cell r="AA36">
            <v>151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14</v>
          </cell>
          <cell r="E37">
            <v>63</v>
          </cell>
          <cell r="F37">
            <v>894</v>
          </cell>
          <cell r="G37">
            <v>136</v>
          </cell>
          <cell r="H37">
            <v>4</v>
          </cell>
          <cell r="I37" t="str">
            <v>-</v>
          </cell>
          <cell r="J37">
            <v>105</v>
          </cell>
          <cell r="K37">
            <v>79</v>
          </cell>
          <cell r="L37">
            <v>2</v>
          </cell>
          <cell r="M37">
            <v>63</v>
          </cell>
          <cell r="N37">
            <v>69</v>
          </cell>
          <cell r="O37">
            <v>22</v>
          </cell>
          <cell r="P37" t="str">
            <v>-</v>
          </cell>
          <cell r="Q37" t="str">
            <v>-</v>
          </cell>
          <cell r="R37" t="str">
            <v>-</v>
          </cell>
          <cell r="S37" t="str">
            <v>-</v>
          </cell>
          <cell r="T37">
            <v>2</v>
          </cell>
          <cell r="U37" t="str">
            <v>-</v>
          </cell>
          <cell r="V37" t="str">
            <v>-</v>
          </cell>
          <cell r="W37">
            <v>17</v>
          </cell>
          <cell r="X37">
            <v>6</v>
          </cell>
          <cell r="Y37" t="str">
            <v>-</v>
          </cell>
          <cell r="Z37">
            <v>720</v>
          </cell>
          <cell r="AA37">
            <v>18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20</v>
          </cell>
          <cell r="E38">
            <v>170</v>
          </cell>
          <cell r="F38">
            <v>1356</v>
          </cell>
          <cell r="G38">
            <v>232</v>
          </cell>
          <cell r="H38">
            <v>7</v>
          </cell>
          <cell r="I38" t="str">
            <v>-</v>
          </cell>
          <cell r="J38">
            <v>195</v>
          </cell>
          <cell r="K38">
            <v>166</v>
          </cell>
          <cell r="L38">
            <v>4</v>
          </cell>
          <cell r="M38">
            <v>170</v>
          </cell>
          <cell r="N38">
            <v>143</v>
          </cell>
          <cell r="O38">
            <v>42</v>
          </cell>
          <cell r="P38" t="str">
            <v>-</v>
          </cell>
          <cell r="Q38" t="str">
            <v>-</v>
          </cell>
          <cell r="R38" t="str">
            <v>-</v>
          </cell>
          <cell r="S38" t="str">
            <v>-</v>
          </cell>
          <cell r="T38">
            <v>1</v>
          </cell>
          <cell r="U38" t="str">
            <v>-</v>
          </cell>
          <cell r="V38" t="str">
            <v>-</v>
          </cell>
          <cell r="W38" t="str">
            <v>-</v>
          </cell>
          <cell r="X38">
            <v>8</v>
          </cell>
          <cell r="Y38" t="str">
            <v>-</v>
          </cell>
          <cell r="Z38">
            <v>1018</v>
          </cell>
          <cell r="AA38">
            <v>24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12</v>
          </cell>
          <cell r="E39">
            <v>198</v>
          </cell>
          <cell r="F39">
            <v>746</v>
          </cell>
          <cell r="G39">
            <v>138</v>
          </cell>
          <cell r="H39">
            <v>7</v>
          </cell>
          <cell r="I39" t="str">
            <v>-</v>
          </cell>
          <cell r="J39">
            <v>81</v>
          </cell>
          <cell r="K39">
            <v>77</v>
          </cell>
          <cell r="L39">
            <v>6</v>
          </cell>
          <cell r="M39">
            <v>198</v>
          </cell>
          <cell r="N39">
            <v>158</v>
          </cell>
          <cell r="O39">
            <v>52</v>
          </cell>
          <cell r="P39" t="str">
            <v>-</v>
          </cell>
          <cell r="Q39" t="str">
            <v>-</v>
          </cell>
          <cell r="R39" t="str">
            <v>-</v>
          </cell>
          <cell r="S39" t="str">
            <v>-</v>
          </cell>
          <cell r="T39" t="str">
            <v>-</v>
          </cell>
          <cell r="U39" t="str">
            <v>-</v>
          </cell>
          <cell r="V39" t="str">
            <v>-</v>
          </cell>
          <cell r="W39" t="str">
            <v>-</v>
          </cell>
          <cell r="X39">
            <v>4</v>
          </cell>
          <cell r="Y39" t="str">
            <v>-</v>
          </cell>
          <cell r="Z39">
            <v>484</v>
          </cell>
          <cell r="AA39">
            <v>12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14</v>
          </cell>
          <cell r="E40">
            <v>69</v>
          </cell>
          <cell r="F40">
            <v>706</v>
          </cell>
          <cell r="G40">
            <v>255</v>
          </cell>
          <cell r="H40">
            <v>6</v>
          </cell>
          <cell r="I40" t="str">
            <v>-</v>
          </cell>
          <cell r="J40">
            <v>147</v>
          </cell>
          <cell r="K40">
            <v>164</v>
          </cell>
          <cell r="L40">
            <v>3</v>
          </cell>
          <cell r="M40">
            <v>69</v>
          </cell>
          <cell r="N40">
            <v>60</v>
          </cell>
          <cell r="O40">
            <v>70</v>
          </cell>
          <cell r="P40" t="str">
            <v>-</v>
          </cell>
          <cell r="Q40" t="str">
            <v>-</v>
          </cell>
          <cell r="R40" t="str">
            <v>-</v>
          </cell>
          <cell r="S40" t="str">
            <v>-</v>
          </cell>
          <cell r="T40">
            <v>2</v>
          </cell>
          <cell r="U40" t="str">
            <v>-</v>
          </cell>
          <cell r="V40">
            <v>13</v>
          </cell>
          <cell r="W40">
            <v>10</v>
          </cell>
          <cell r="X40">
            <v>3</v>
          </cell>
          <cell r="Y40" t="str">
            <v>-</v>
          </cell>
          <cell r="Z40">
            <v>486</v>
          </cell>
          <cell r="AA40">
            <v>11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23</v>
          </cell>
          <cell r="E41">
            <v>344</v>
          </cell>
          <cell r="F41">
            <v>1236</v>
          </cell>
          <cell r="G41">
            <v>186</v>
          </cell>
          <cell r="H41">
            <v>8</v>
          </cell>
          <cell r="I41" t="str">
            <v>-</v>
          </cell>
          <cell r="J41">
            <v>199</v>
          </cell>
          <cell r="K41">
            <v>118</v>
          </cell>
          <cell r="L41">
            <v>8</v>
          </cell>
          <cell r="M41">
            <v>342</v>
          </cell>
          <cell r="N41">
            <v>244</v>
          </cell>
          <cell r="O41">
            <v>46</v>
          </cell>
          <cell r="P41">
            <v>1</v>
          </cell>
          <cell r="Q41">
            <v>2</v>
          </cell>
          <cell r="R41" t="str">
            <v>-</v>
          </cell>
          <cell r="S41">
            <v>4</v>
          </cell>
          <cell r="T41" t="str">
            <v>-</v>
          </cell>
          <cell r="U41" t="str">
            <v>-</v>
          </cell>
          <cell r="V41" t="str">
            <v>-</v>
          </cell>
          <cell r="W41" t="str">
            <v>-</v>
          </cell>
          <cell r="X41">
            <v>6</v>
          </cell>
          <cell r="Y41" t="str">
            <v>-</v>
          </cell>
          <cell r="Z41">
            <v>793</v>
          </cell>
          <cell r="AA41">
            <v>18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20</v>
          </cell>
          <cell r="E42">
            <v>93</v>
          </cell>
          <cell r="F42">
            <v>1355</v>
          </cell>
          <cell r="G42">
            <v>185</v>
          </cell>
          <cell r="H42">
            <v>5</v>
          </cell>
          <cell r="I42" t="str">
            <v>-</v>
          </cell>
          <cell r="J42">
            <v>81</v>
          </cell>
          <cell r="K42">
            <v>110</v>
          </cell>
          <cell r="L42">
            <v>4</v>
          </cell>
          <cell r="M42">
            <v>93</v>
          </cell>
          <cell r="N42">
            <v>92</v>
          </cell>
          <cell r="O42">
            <v>44</v>
          </cell>
          <cell r="P42" t="str">
            <v>-</v>
          </cell>
          <cell r="Q42" t="str">
            <v>-</v>
          </cell>
          <cell r="R42" t="str">
            <v>-</v>
          </cell>
          <cell r="S42" t="str">
            <v>-</v>
          </cell>
          <cell r="T42">
            <v>2</v>
          </cell>
          <cell r="U42" t="str">
            <v>-</v>
          </cell>
          <cell r="V42" t="str">
            <v>-</v>
          </cell>
          <cell r="W42">
            <v>4</v>
          </cell>
          <cell r="X42">
            <v>9</v>
          </cell>
          <cell r="Y42" t="str">
            <v>-</v>
          </cell>
          <cell r="Z42">
            <v>1182</v>
          </cell>
          <cell r="AA42">
            <v>27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16</v>
          </cell>
          <cell r="E43">
            <v>252</v>
          </cell>
          <cell r="F43">
            <v>1414</v>
          </cell>
          <cell r="G43">
            <v>302</v>
          </cell>
          <cell r="H43">
            <v>9</v>
          </cell>
          <cell r="I43" t="str">
            <v>-</v>
          </cell>
          <cell r="J43">
            <v>294</v>
          </cell>
          <cell r="K43">
            <v>205</v>
          </cell>
          <cell r="L43">
            <v>9</v>
          </cell>
          <cell r="M43">
            <v>252</v>
          </cell>
          <cell r="N43">
            <v>231</v>
          </cell>
          <cell r="O43">
            <v>74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  <cell r="T43">
            <v>3</v>
          </cell>
          <cell r="U43" t="str">
            <v>-</v>
          </cell>
          <cell r="V43" t="str">
            <v>-</v>
          </cell>
          <cell r="W43" t="str">
            <v>-</v>
          </cell>
          <cell r="X43">
            <v>7</v>
          </cell>
          <cell r="Y43" t="str">
            <v>-</v>
          </cell>
          <cell r="Z43">
            <v>889</v>
          </cell>
          <cell r="AA43">
            <v>23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14</v>
          </cell>
          <cell r="E44">
            <v>205</v>
          </cell>
          <cell r="F44">
            <v>967</v>
          </cell>
          <cell r="G44">
            <v>81</v>
          </cell>
          <cell r="H44">
            <v>1</v>
          </cell>
          <cell r="I44" t="str">
            <v>-</v>
          </cell>
          <cell r="J44">
            <v>16</v>
          </cell>
          <cell r="K44">
            <v>13</v>
          </cell>
          <cell r="L44">
            <v>7</v>
          </cell>
          <cell r="M44">
            <v>205</v>
          </cell>
          <cell r="N44">
            <v>173</v>
          </cell>
          <cell r="O44">
            <v>50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  <cell r="T44" t="str">
            <v>-</v>
          </cell>
          <cell r="U44" t="str">
            <v>-</v>
          </cell>
          <cell r="V44" t="str">
            <v>-</v>
          </cell>
          <cell r="W44" t="str">
            <v>-</v>
          </cell>
          <cell r="X44">
            <v>6</v>
          </cell>
          <cell r="Y44" t="str">
            <v>-</v>
          </cell>
          <cell r="Z44">
            <v>778</v>
          </cell>
          <cell r="AA44">
            <v>18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152</v>
          </cell>
          <cell r="E45">
            <v>2222</v>
          </cell>
          <cell r="F45">
            <v>8088</v>
          </cell>
          <cell r="G45">
            <v>1515</v>
          </cell>
          <cell r="H45">
            <v>43</v>
          </cell>
          <cell r="I45" t="str">
            <v>-</v>
          </cell>
          <cell r="J45">
            <v>997</v>
          </cell>
          <cell r="K45">
            <v>831</v>
          </cell>
          <cell r="L45">
            <v>49</v>
          </cell>
          <cell r="M45">
            <v>1712</v>
          </cell>
          <cell r="N45">
            <v>1265</v>
          </cell>
          <cell r="O45">
            <v>465</v>
          </cell>
          <cell r="P45">
            <v>4</v>
          </cell>
          <cell r="Q45">
            <v>30</v>
          </cell>
          <cell r="R45">
            <v>12</v>
          </cell>
          <cell r="S45">
            <v>16</v>
          </cell>
          <cell r="T45">
            <v>14</v>
          </cell>
          <cell r="U45" t="str">
            <v>-</v>
          </cell>
          <cell r="V45">
            <v>35</v>
          </cell>
          <cell r="W45">
            <v>25</v>
          </cell>
          <cell r="X45">
            <v>42</v>
          </cell>
          <cell r="Y45">
            <v>480</v>
          </cell>
          <cell r="Z45">
            <v>5779</v>
          </cell>
          <cell r="AA45">
            <v>178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13</v>
          </cell>
          <cell r="E46">
            <v>178</v>
          </cell>
          <cell r="F46">
            <v>507</v>
          </cell>
          <cell r="G46">
            <v>130</v>
          </cell>
          <cell r="H46">
            <v>3</v>
          </cell>
          <cell r="I46" t="str">
            <v>-</v>
          </cell>
          <cell r="J46">
            <v>125</v>
          </cell>
          <cell r="K46">
            <v>61</v>
          </cell>
          <cell r="L46">
            <v>4</v>
          </cell>
          <cell r="M46">
            <v>163</v>
          </cell>
          <cell r="N46">
            <v>122</v>
          </cell>
          <cell r="O46">
            <v>36</v>
          </cell>
          <cell r="P46">
            <v>2</v>
          </cell>
          <cell r="Q46">
            <v>15</v>
          </cell>
          <cell r="R46">
            <v>6</v>
          </cell>
          <cell r="S46">
            <v>8</v>
          </cell>
          <cell r="T46">
            <v>1</v>
          </cell>
          <cell r="U46" t="str">
            <v>-</v>
          </cell>
          <cell r="V46">
            <v>10</v>
          </cell>
          <cell r="W46">
            <v>19</v>
          </cell>
          <cell r="X46">
            <v>3</v>
          </cell>
          <cell r="Y46" t="str">
            <v>-</v>
          </cell>
          <cell r="Z46">
            <v>244</v>
          </cell>
          <cell r="AA46">
            <v>6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25</v>
          </cell>
          <cell r="E47">
            <v>347</v>
          </cell>
          <cell r="F47">
            <v>1471</v>
          </cell>
          <cell r="G47">
            <v>299</v>
          </cell>
          <cell r="H47">
            <v>9</v>
          </cell>
          <cell r="I47" t="str">
            <v>-</v>
          </cell>
          <cell r="J47">
            <v>213</v>
          </cell>
          <cell r="K47">
            <v>184</v>
          </cell>
          <cell r="L47">
            <v>7</v>
          </cell>
          <cell r="M47">
            <v>347</v>
          </cell>
          <cell r="N47">
            <v>252</v>
          </cell>
          <cell r="O47">
            <v>91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  <cell r="T47">
            <v>1</v>
          </cell>
          <cell r="U47" t="str">
            <v>-</v>
          </cell>
          <cell r="V47" t="str">
            <v>-</v>
          </cell>
          <cell r="W47" t="str">
            <v>-</v>
          </cell>
          <cell r="X47">
            <v>8</v>
          </cell>
          <cell r="Y47" t="str">
            <v>-</v>
          </cell>
          <cell r="Z47">
            <v>1006</v>
          </cell>
          <cell r="AA47">
            <v>24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26</v>
          </cell>
          <cell r="E48">
            <v>718</v>
          </cell>
          <cell r="F48">
            <v>738</v>
          </cell>
          <cell r="G48">
            <v>162</v>
          </cell>
          <cell r="H48">
            <v>8</v>
          </cell>
          <cell r="I48" t="str">
            <v>-</v>
          </cell>
          <cell r="J48">
            <v>101</v>
          </cell>
          <cell r="K48">
            <v>79</v>
          </cell>
          <cell r="L48">
            <v>8</v>
          </cell>
          <cell r="M48">
            <v>223</v>
          </cell>
          <cell r="N48">
            <v>132</v>
          </cell>
          <cell r="O48">
            <v>61</v>
          </cell>
          <cell r="P48">
            <v>2</v>
          </cell>
          <cell r="Q48">
            <v>15</v>
          </cell>
          <cell r="R48">
            <v>6</v>
          </cell>
          <cell r="S48">
            <v>8</v>
          </cell>
          <cell r="T48">
            <v>4</v>
          </cell>
          <cell r="U48" t="str">
            <v>-</v>
          </cell>
          <cell r="V48">
            <v>25</v>
          </cell>
          <cell r="W48">
            <v>2</v>
          </cell>
          <cell r="X48">
            <v>4</v>
          </cell>
          <cell r="Y48">
            <v>480</v>
          </cell>
          <cell r="Z48">
            <v>474</v>
          </cell>
          <cell r="AA48">
            <v>12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14</v>
          </cell>
          <cell r="E49">
            <v>91</v>
          </cell>
          <cell r="F49">
            <v>636</v>
          </cell>
          <cell r="G49">
            <v>161</v>
          </cell>
          <cell r="H49">
            <v>6</v>
          </cell>
          <cell r="I49" t="str">
            <v>-</v>
          </cell>
          <cell r="J49">
            <v>143</v>
          </cell>
          <cell r="K49">
            <v>125</v>
          </cell>
          <cell r="L49">
            <v>3</v>
          </cell>
          <cell r="M49">
            <v>91</v>
          </cell>
          <cell r="N49">
            <v>46</v>
          </cell>
          <cell r="O49">
            <v>25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  <cell r="T49">
            <v>2</v>
          </cell>
          <cell r="U49" t="str">
            <v>-</v>
          </cell>
          <cell r="V49" t="str">
            <v>-</v>
          </cell>
          <cell r="W49" t="str">
            <v>-</v>
          </cell>
          <cell r="X49">
            <v>3</v>
          </cell>
          <cell r="Y49" t="str">
            <v>-</v>
          </cell>
          <cell r="Z49">
            <v>447</v>
          </cell>
          <cell r="AA49">
            <v>11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18</v>
          </cell>
          <cell r="E50">
            <v>167</v>
          </cell>
          <cell r="F50">
            <v>967</v>
          </cell>
          <cell r="G50">
            <v>157</v>
          </cell>
          <cell r="H50">
            <v>5</v>
          </cell>
          <cell r="I50" t="str">
            <v>-</v>
          </cell>
          <cell r="J50">
            <v>102</v>
          </cell>
          <cell r="K50">
            <v>86</v>
          </cell>
          <cell r="L50">
            <v>6</v>
          </cell>
          <cell r="M50">
            <v>167</v>
          </cell>
          <cell r="N50">
            <v>128</v>
          </cell>
          <cell r="O50">
            <v>53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  <cell r="T50">
            <v>1</v>
          </cell>
          <cell r="U50" t="str">
            <v>-</v>
          </cell>
          <cell r="V50" t="str">
            <v>-</v>
          </cell>
          <cell r="W50" t="str">
            <v>-</v>
          </cell>
          <cell r="X50">
            <v>6</v>
          </cell>
          <cell r="Y50" t="str">
            <v>-</v>
          </cell>
          <cell r="Z50">
            <v>737</v>
          </cell>
          <cell r="AA50">
            <v>18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17</v>
          </cell>
          <cell r="E51">
            <v>142</v>
          </cell>
          <cell r="F51">
            <v>1311</v>
          </cell>
          <cell r="G51">
            <v>159</v>
          </cell>
          <cell r="H51">
            <v>3</v>
          </cell>
          <cell r="I51" t="str">
            <v>-</v>
          </cell>
          <cell r="J51">
            <v>55</v>
          </cell>
          <cell r="K51">
            <v>60</v>
          </cell>
          <cell r="L51">
            <v>6</v>
          </cell>
          <cell r="M51">
            <v>142</v>
          </cell>
          <cell r="N51">
            <v>100</v>
          </cell>
          <cell r="O51">
            <v>65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  <cell r="T51">
            <v>2</v>
          </cell>
          <cell r="U51" t="str">
            <v>-</v>
          </cell>
          <cell r="V51" t="str">
            <v>-</v>
          </cell>
          <cell r="W51">
            <v>4</v>
          </cell>
          <cell r="X51">
            <v>6</v>
          </cell>
          <cell r="Y51" t="str">
            <v>-</v>
          </cell>
          <cell r="Z51">
            <v>1156</v>
          </cell>
          <cell r="AA51">
            <v>30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28</v>
          </cell>
          <cell r="E52">
            <v>399</v>
          </cell>
          <cell r="F52">
            <v>1522</v>
          </cell>
          <cell r="G52">
            <v>354</v>
          </cell>
          <cell r="H52">
            <v>7</v>
          </cell>
          <cell r="I52" t="str">
            <v>-</v>
          </cell>
          <cell r="J52">
            <v>228</v>
          </cell>
          <cell r="K52">
            <v>214</v>
          </cell>
          <cell r="L52">
            <v>11</v>
          </cell>
          <cell r="M52">
            <v>399</v>
          </cell>
          <cell r="N52">
            <v>367</v>
          </cell>
          <cell r="O52">
            <v>83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  <cell r="T52">
            <v>2</v>
          </cell>
          <cell r="U52" t="str">
            <v>-</v>
          </cell>
          <cell r="V52" t="str">
            <v>-</v>
          </cell>
          <cell r="W52" t="str">
            <v>-</v>
          </cell>
          <cell r="X52">
            <v>8</v>
          </cell>
          <cell r="Y52" t="str">
            <v>-</v>
          </cell>
          <cell r="Z52">
            <v>927</v>
          </cell>
          <cell r="AA52">
            <v>57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11</v>
          </cell>
          <cell r="E53">
            <v>180</v>
          </cell>
          <cell r="F53">
            <v>936</v>
          </cell>
          <cell r="G53">
            <v>93</v>
          </cell>
          <cell r="H53">
            <v>2</v>
          </cell>
          <cell r="I53" t="str">
            <v>-</v>
          </cell>
          <cell r="J53">
            <v>30</v>
          </cell>
          <cell r="K53">
            <v>22</v>
          </cell>
          <cell r="L53">
            <v>4</v>
          </cell>
          <cell r="M53">
            <v>180</v>
          </cell>
          <cell r="N53">
            <v>118</v>
          </cell>
          <cell r="O53">
            <v>51</v>
          </cell>
          <cell r="P53" t="str">
            <v>-</v>
          </cell>
          <cell r="Q53" t="str">
            <v>-</v>
          </cell>
          <cell r="R53" t="str">
            <v>-</v>
          </cell>
          <cell r="S53" t="str">
            <v>-</v>
          </cell>
          <cell r="T53">
            <v>1</v>
          </cell>
          <cell r="U53" t="str">
            <v>-</v>
          </cell>
          <cell r="V53" t="str">
            <v>-</v>
          </cell>
          <cell r="W53" t="str">
            <v>-</v>
          </cell>
          <cell r="X53">
            <v>4</v>
          </cell>
          <cell r="Y53" t="str">
            <v>-</v>
          </cell>
          <cell r="Z53">
            <v>788</v>
          </cell>
          <cell r="AA53">
            <v>20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230</v>
          </cell>
          <cell r="E54">
            <v>2176</v>
          </cell>
          <cell r="F54">
            <v>8726</v>
          </cell>
          <cell r="G54">
            <v>2114</v>
          </cell>
          <cell r="H54">
            <v>98</v>
          </cell>
          <cell r="I54" t="str">
            <v>-</v>
          </cell>
          <cell r="J54">
            <v>1381</v>
          </cell>
          <cell r="K54">
            <v>1314</v>
          </cell>
          <cell r="L54">
            <v>67</v>
          </cell>
          <cell r="M54">
            <v>2152</v>
          </cell>
          <cell r="N54">
            <v>1256</v>
          </cell>
          <cell r="O54">
            <v>550</v>
          </cell>
          <cell r="P54">
            <v>4</v>
          </cell>
          <cell r="Q54">
            <v>24</v>
          </cell>
          <cell r="R54">
            <v>7</v>
          </cell>
          <cell r="S54">
            <v>9</v>
          </cell>
          <cell r="T54">
            <v>31</v>
          </cell>
          <cell r="U54" t="str">
            <v>-</v>
          </cell>
          <cell r="V54">
            <v>65</v>
          </cell>
          <cell r="W54">
            <v>91</v>
          </cell>
          <cell r="X54">
            <v>30</v>
          </cell>
          <cell r="Y54" t="str">
            <v>-</v>
          </cell>
          <cell r="Z54">
            <v>6017</v>
          </cell>
          <cell r="AA54">
            <v>150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10</v>
          </cell>
          <cell r="E55">
            <v>127</v>
          </cell>
          <cell r="F55">
            <v>198</v>
          </cell>
          <cell r="G55">
            <v>139</v>
          </cell>
          <cell r="H55">
            <v>4</v>
          </cell>
          <cell r="I55" t="str">
            <v>-</v>
          </cell>
          <cell r="J55">
            <v>96</v>
          </cell>
          <cell r="K55">
            <v>78</v>
          </cell>
          <cell r="L55">
            <v>3</v>
          </cell>
          <cell r="M55">
            <v>123</v>
          </cell>
          <cell r="N55">
            <v>102</v>
          </cell>
          <cell r="O55">
            <v>39</v>
          </cell>
          <cell r="P55">
            <v>1</v>
          </cell>
          <cell r="Q55">
            <v>4</v>
          </cell>
          <cell r="R55" t="str">
            <v>-</v>
          </cell>
          <cell r="S55" t="str">
            <v>-</v>
          </cell>
          <cell r="T55">
            <v>2</v>
          </cell>
          <cell r="U55" t="str">
            <v>-</v>
          </cell>
          <cell r="V55" t="str">
            <v>-</v>
          </cell>
          <cell r="W55">
            <v>22</v>
          </cell>
          <cell r="X55" t="str">
            <v>-</v>
          </cell>
          <cell r="Y55" t="str">
            <v>-</v>
          </cell>
          <cell r="Z55" t="str">
            <v>-</v>
          </cell>
          <cell r="AA55" t="str">
            <v>-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28</v>
          </cell>
          <cell r="E56">
            <v>365</v>
          </cell>
          <cell r="F56">
            <v>1707</v>
          </cell>
          <cell r="G56">
            <v>306</v>
          </cell>
          <cell r="H56">
            <v>11</v>
          </cell>
          <cell r="I56" t="str">
            <v>-</v>
          </cell>
          <cell r="J56">
            <v>276</v>
          </cell>
          <cell r="K56">
            <v>184</v>
          </cell>
          <cell r="L56">
            <v>9</v>
          </cell>
          <cell r="M56">
            <v>365</v>
          </cell>
          <cell r="N56">
            <v>203</v>
          </cell>
          <cell r="O56">
            <v>92</v>
          </cell>
          <cell r="P56" t="str">
            <v>-</v>
          </cell>
          <cell r="Q56" t="str">
            <v>-</v>
          </cell>
          <cell r="R56" t="str">
            <v>-</v>
          </cell>
          <cell r="S56" t="str">
            <v>-</v>
          </cell>
          <cell r="T56">
            <v>2</v>
          </cell>
          <cell r="U56" t="str">
            <v>-</v>
          </cell>
          <cell r="V56" t="str">
            <v>-</v>
          </cell>
          <cell r="W56" t="str">
            <v>-</v>
          </cell>
          <cell r="X56">
            <v>6</v>
          </cell>
          <cell r="Y56" t="str">
            <v>-</v>
          </cell>
          <cell r="Z56">
            <v>1228</v>
          </cell>
          <cell r="AA56">
            <v>30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36</v>
          </cell>
          <cell r="E57">
            <v>241</v>
          </cell>
          <cell r="F57">
            <v>1074</v>
          </cell>
          <cell r="G57">
            <v>208</v>
          </cell>
          <cell r="H57">
            <v>15</v>
          </cell>
          <cell r="I57" t="str">
            <v>-</v>
          </cell>
          <cell r="J57">
            <v>114</v>
          </cell>
          <cell r="K57">
            <v>116</v>
          </cell>
          <cell r="L57">
            <v>8</v>
          </cell>
          <cell r="M57">
            <v>223</v>
          </cell>
          <cell r="N57">
            <v>132</v>
          </cell>
          <cell r="O57">
            <v>56</v>
          </cell>
          <cell r="P57">
            <v>2</v>
          </cell>
          <cell r="Q57">
            <v>18</v>
          </cell>
          <cell r="R57">
            <v>7</v>
          </cell>
          <cell r="S57">
            <v>6</v>
          </cell>
          <cell r="T57">
            <v>7</v>
          </cell>
          <cell r="U57" t="str">
            <v>-</v>
          </cell>
          <cell r="V57">
            <v>23</v>
          </cell>
          <cell r="W57">
            <v>10</v>
          </cell>
          <cell r="X57">
            <v>4</v>
          </cell>
          <cell r="Y57" t="str">
            <v>-</v>
          </cell>
          <cell r="Z57">
            <v>798</v>
          </cell>
          <cell r="AA57">
            <v>20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24</v>
          </cell>
          <cell r="E58">
            <v>139</v>
          </cell>
          <cell r="F58">
            <v>672</v>
          </cell>
          <cell r="G58">
            <v>218</v>
          </cell>
          <cell r="H58">
            <v>12</v>
          </cell>
          <cell r="I58" t="str">
            <v>-</v>
          </cell>
          <cell r="J58">
            <v>153</v>
          </cell>
          <cell r="K58">
            <v>148</v>
          </cell>
          <cell r="L58">
            <v>6</v>
          </cell>
          <cell r="M58">
            <v>139</v>
          </cell>
          <cell r="N58">
            <v>71</v>
          </cell>
          <cell r="O58">
            <v>38</v>
          </cell>
          <cell r="P58" t="str">
            <v>-</v>
          </cell>
          <cell r="Q58" t="str">
            <v>-</v>
          </cell>
          <cell r="R58" t="str">
            <v>-</v>
          </cell>
          <cell r="S58" t="str">
            <v>-</v>
          </cell>
          <cell r="T58">
            <v>4</v>
          </cell>
          <cell r="U58" t="str">
            <v>-</v>
          </cell>
          <cell r="V58" t="str">
            <v>-</v>
          </cell>
          <cell r="W58">
            <v>22</v>
          </cell>
          <cell r="X58">
            <v>2</v>
          </cell>
          <cell r="Y58" t="str">
            <v>-</v>
          </cell>
          <cell r="Z58">
            <v>448</v>
          </cell>
          <cell r="AA58">
            <v>10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35</v>
          </cell>
          <cell r="E59">
            <v>367</v>
          </cell>
          <cell r="F59">
            <v>714</v>
          </cell>
          <cell r="G59">
            <v>221</v>
          </cell>
          <cell r="H59">
            <v>15</v>
          </cell>
          <cell r="I59" t="str">
            <v>-</v>
          </cell>
          <cell r="J59">
            <v>129</v>
          </cell>
          <cell r="K59">
            <v>125</v>
          </cell>
          <cell r="L59">
            <v>12</v>
          </cell>
          <cell r="M59">
            <v>367</v>
          </cell>
          <cell r="N59">
            <v>200</v>
          </cell>
          <cell r="O59">
            <v>86</v>
          </cell>
          <cell r="P59" t="str">
            <v>-</v>
          </cell>
          <cell r="Q59" t="str">
            <v>-</v>
          </cell>
          <cell r="R59" t="str">
            <v>-</v>
          </cell>
          <cell r="S59" t="str">
            <v>-</v>
          </cell>
          <cell r="T59">
            <v>6</v>
          </cell>
          <cell r="U59" t="str">
            <v>-</v>
          </cell>
          <cell r="V59">
            <v>8</v>
          </cell>
          <cell r="W59" t="str">
            <v>-</v>
          </cell>
          <cell r="X59">
            <v>2</v>
          </cell>
          <cell r="Y59" t="str">
            <v>-</v>
          </cell>
          <cell r="Z59">
            <v>377</v>
          </cell>
          <cell r="AA59">
            <v>10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30</v>
          </cell>
          <cell r="E60">
            <v>238</v>
          </cell>
          <cell r="F60">
            <v>1462</v>
          </cell>
          <cell r="G60">
            <v>217</v>
          </cell>
          <cell r="H60">
            <v>12</v>
          </cell>
          <cell r="I60" t="str">
            <v>-</v>
          </cell>
          <cell r="J60">
            <v>99</v>
          </cell>
          <cell r="K60">
            <v>119</v>
          </cell>
          <cell r="L60">
            <v>9</v>
          </cell>
          <cell r="M60">
            <v>238</v>
          </cell>
          <cell r="N60">
            <v>152</v>
          </cell>
          <cell r="O60">
            <v>67</v>
          </cell>
          <cell r="P60" t="str">
            <v>-</v>
          </cell>
          <cell r="Q60" t="str">
            <v>-</v>
          </cell>
          <cell r="R60" t="str">
            <v>-</v>
          </cell>
          <cell r="S60" t="str">
            <v>-</v>
          </cell>
          <cell r="T60">
            <v>3</v>
          </cell>
          <cell r="U60" t="str">
            <v>-</v>
          </cell>
          <cell r="V60">
            <v>7</v>
          </cell>
          <cell r="W60">
            <v>1</v>
          </cell>
          <cell r="X60">
            <v>6</v>
          </cell>
          <cell r="Y60" t="str">
            <v>-</v>
          </cell>
          <cell r="Z60">
            <v>1204</v>
          </cell>
          <cell r="AA60">
            <v>30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47</v>
          </cell>
          <cell r="E61">
            <v>477</v>
          </cell>
          <cell r="F61">
            <v>1923</v>
          </cell>
          <cell r="G61">
            <v>637</v>
          </cell>
          <cell r="H61">
            <v>21</v>
          </cell>
          <cell r="I61" t="str">
            <v>-</v>
          </cell>
          <cell r="J61">
            <v>460</v>
          </cell>
          <cell r="K61">
            <v>460</v>
          </cell>
          <cell r="L61">
            <v>14</v>
          </cell>
          <cell r="M61">
            <v>475</v>
          </cell>
          <cell r="N61">
            <v>250</v>
          </cell>
          <cell r="O61">
            <v>114</v>
          </cell>
          <cell r="P61">
            <v>1</v>
          </cell>
          <cell r="Q61">
            <v>2</v>
          </cell>
          <cell r="R61" t="str">
            <v>-</v>
          </cell>
          <cell r="S61">
            <v>3</v>
          </cell>
          <cell r="T61">
            <v>5</v>
          </cell>
          <cell r="U61" t="str">
            <v>-</v>
          </cell>
          <cell r="V61">
            <v>27</v>
          </cell>
          <cell r="W61">
            <v>30</v>
          </cell>
          <cell r="X61">
            <v>6</v>
          </cell>
          <cell r="Y61" t="str">
            <v>-</v>
          </cell>
          <cell r="Z61">
            <v>1186</v>
          </cell>
          <cell r="AA61">
            <v>30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20</v>
          </cell>
          <cell r="E62">
            <v>222</v>
          </cell>
          <cell r="F62">
            <v>976</v>
          </cell>
          <cell r="G62">
            <v>168</v>
          </cell>
          <cell r="H62">
            <v>8</v>
          </cell>
          <cell r="I62" t="str">
            <v>-</v>
          </cell>
          <cell r="J62">
            <v>54</v>
          </cell>
          <cell r="K62">
            <v>84</v>
          </cell>
          <cell r="L62">
            <v>6</v>
          </cell>
          <cell r="M62">
            <v>222</v>
          </cell>
          <cell r="N62">
            <v>146</v>
          </cell>
          <cell r="O62">
            <v>58</v>
          </cell>
          <cell r="P62" t="str">
            <v>-</v>
          </cell>
          <cell r="Q62" t="str">
            <v>-</v>
          </cell>
          <cell r="R62" t="str">
            <v>-</v>
          </cell>
          <cell r="S62" t="str">
            <v>-</v>
          </cell>
          <cell r="T62">
            <v>2</v>
          </cell>
          <cell r="U62" t="str">
            <v>-</v>
          </cell>
          <cell r="V62" t="str">
            <v>-</v>
          </cell>
          <cell r="W62">
            <v>6</v>
          </cell>
          <cell r="X62">
            <v>4</v>
          </cell>
          <cell r="Y62" t="str">
            <v>-</v>
          </cell>
          <cell r="Z62">
            <v>776</v>
          </cell>
          <cell r="AA62">
            <v>20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</row>
      </sheetData>
      <sheetData sheetId="51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67356</v>
          </cell>
          <cell r="E9">
            <v>49885</v>
          </cell>
          <cell r="F9">
            <v>63267</v>
          </cell>
          <cell r="G9">
            <v>64972</v>
          </cell>
          <cell r="H9">
            <v>103028</v>
          </cell>
          <cell r="I9">
            <v>45659</v>
          </cell>
          <cell r="J9">
            <v>57369</v>
          </cell>
          <cell r="K9">
            <v>2384</v>
          </cell>
          <cell r="L9">
            <v>4236</v>
          </cell>
          <cell r="M9">
            <v>392</v>
          </cell>
          <cell r="N9">
            <v>5888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2937</v>
          </cell>
          <cell r="E10">
            <v>1897</v>
          </cell>
          <cell r="F10">
            <v>2350</v>
          </cell>
          <cell r="G10">
            <v>2854</v>
          </cell>
          <cell r="H10">
            <v>3997</v>
          </cell>
          <cell r="I10">
            <v>1795</v>
          </cell>
          <cell r="J10">
            <v>2202</v>
          </cell>
          <cell r="K10">
            <v>83</v>
          </cell>
          <cell r="L10">
            <v>131</v>
          </cell>
          <cell r="M10">
            <v>18</v>
          </cell>
          <cell r="N10">
            <v>119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10091</v>
          </cell>
          <cell r="E11">
            <v>7683</v>
          </cell>
          <cell r="F11">
            <v>9019</v>
          </cell>
          <cell r="G11">
            <v>9766</v>
          </cell>
          <cell r="H11">
            <v>14884</v>
          </cell>
          <cell r="I11">
            <v>6791</v>
          </cell>
          <cell r="J11">
            <v>8093</v>
          </cell>
          <cell r="K11">
            <v>325</v>
          </cell>
          <cell r="L11">
            <v>550</v>
          </cell>
          <cell r="M11">
            <v>67</v>
          </cell>
          <cell r="N11">
            <v>1268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7567</v>
          </cell>
          <cell r="E12">
            <v>5404</v>
          </cell>
          <cell r="F12">
            <v>6604</v>
          </cell>
          <cell r="G12">
            <v>7284</v>
          </cell>
          <cell r="H12">
            <v>11110</v>
          </cell>
          <cell r="I12">
            <v>5079</v>
          </cell>
          <cell r="J12">
            <v>6031</v>
          </cell>
          <cell r="K12">
            <v>283</v>
          </cell>
          <cell r="L12">
            <v>508</v>
          </cell>
          <cell r="M12">
            <v>47</v>
          </cell>
          <cell r="N12">
            <v>390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7336</v>
          </cell>
          <cell r="E13">
            <v>5064</v>
          </cell>
          <cell r="F13">
            <v>6719</v>
          </cell>
          <cell r="G13">
            <v>7104</v>
          </cell>
          <cell r="H13">
            <v>10910</v>
          </cell>
          <cell r="I13">
            <v>4733</v>
          </cell>
          <cell r="J13">
            <v>6177</v>
          </cell>
          <cell r="K13">
            <v>232</v>
          </cell>
          <cell r="L13">
            <v>392</v>
          </cell>
          <cell r="M13">
            <v>50</v>
          </cell>
          <cell r="N13">
            <v>481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9517</v>
          </cell>
          <cell r="E14">
            <v>7139</v>
          </cell>
          <cell r="F14">
            <v>9017</v>
          </cell>
          <cell r="G14">
            <v>9106</v>
          </cell>
          <cell r="H14">
            <v>14692</v>
          </cell>
          <cell r="I14">
            <v>6548</v>
          </cell>
          <cell r="J14">
            <v>8144</v>
          </cell>
          <cell r="K14">
            <v>411</v>
          </cell>
          <cell r="L14">
            <v>687</v>
          </cell>
          <cell r="M14">
            <v>72</v>
          </cell>
          <cell r="N14">
            <v>777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10738</v>
          </cell>
          <cell r="E15">
            <v>8039</v>
          </cell>
          <cell r="F15">
            <v>10981</v>
          </cell>
          <cell r="G15">
            <v>10458</v>
          </cell>
          <cell r="H15">
            <v>17398</v>
          </cell>
          <cell r="I15">
            <v>7428</v>
          </cell>
          <cell r="J15">
            <v>9970</v>
          </cell>
          <cell r="K15">
            <v>280</v>
          </cell>
          <cell r="L15">
            <v>517</v>
          </cell>
          <cell r="M15">
            <v>42</v>
          </cell>
          <cell r="N15">
            <v>1105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15434</v>
          </cell>
          <cell r="E16">
            <v>11145</v>
          </cell>
          <cell r="F16">
            <v>14340</v>
          </cell>
          <cell r="G16">
            <v>14829</v>
          </cell>
          <cell r="H16">
            <v>24077</v>
          </cell>
          <cell r="I16">
            <v>10639</v>
          </cell>
          <cell r="J16">
            <v>13438</v>
          </cell>
          <cell r="K16">
            <v>605</v>
          </cell>
          <cell r="L16">
            <v>1101</v>
          </cell>
          <cell r="M16">
            <v>58</v>
          </cell>
          <cell r="N16">
            <v>307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3736</v>
          </cell>
          <cell r="E17">
            <v>3514</v>
          </cell>
          <cell r="F17">
            <v>4237</v>
          </cell>
          <cell r="G17">
            <v>3571</v>
          </cell>
          <cell r="H17">
            <v>5960</v>
          </cell>
          <cell r="I17">
            <v>2646</v>
          </cell>
          <cell r="J17">
            <v>3314</v>
          </cell>
          <cell r="K17">
            <v>165</v>
          </cell>
          <cell r="L17">
            <v>350</v>
          </cell>
          <cell r="M17">
            <v>38</v>
          </cell>
          <cell r="N17">
            <v>1441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66472</v>
          </cell>
          <cell r="E18">
            <v>47559</v>
          </cell>
          <cell r="F18">
            <v>60204</v>
          </cell>
          <cell r="G18">
            <v>64696</v>
          </cell>
          <cell r="H18">
            <v>99248</v>
          </cell>
          <cell r="I18">
            <v>44004</v>
          </cell>
          <cell r="J18">
            <v>55244</v>
          </cell>
          <cell r="K18">
            <v>1776</v>
          </cell>
          <cell r="L18">
            <v>2782</v>
          </cell>
          <cell r="M18">
            <v>411</v>
          </cell>
          <cell r="N18">
            <v>5733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2830</v>
          </cell>
          <cell r="E19">
            <v>1814</v>
          </cell>
          <cell r="F19">
            <v>2206</v>
          </cell>
          <cell r="G19">
            <v>2763</v>
          </cell>
          <cell r="H19">
            <v>3796</v>
          </cell>
          <cell r="I19">
            <v>1729</v>
          </cell>
          <cell r="J19">
            <v>2067</v>
          </cell>
          <cell r="K19">
            <v>67</v>
          </cell>
          <cell r="L19">
            <v>97</v>
          </cell>
          <cell r="M19">
            <v>23</v>
          </cell>
          <cell r="N19">
            <v>127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10143</v>
          </cell>
          <cell r="E20">
            <v>7449</v>
          </cell>
          <cell r="F20">
            <v>8754</v>
          </cell>
          <cell r="G20">
            <v>9912</v>
          </cell>
          <cell r="H20">
            <v>14648</v>
          </cell>
          <cell r="I20">
            <v>6665</v>
          </cell>
          <cell r="J20">
            <v>7983</v>
          </cell>
          <cell r="K20">
            <v>231</v>
          </cell>
          <cell r="L20">
            <v>344</v>
          </cell>
          <cell r="M20">
            <v>70</v>
          </cell>
          <cell r="N20">
            <v>1211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7347</v>
          </cell>
          <cell r="E21">
            <v>5098</v>
          </cell>
          <cell r="F21">
            <v>6207</v>
          </cell>
          <cell r="G21">
            <v>7125</v>
          </cell>
          <cell r="H21">
            <v>10520</v>
          </cell>
          <cell r="I21">
            <v>4808</v>
          </cell>
          <cell r="J21">
            <v>5712</v>
          </cell>
          <cell r="K21">
            <v>222</v>
          </cell>
          <cell r="L21">
            <v>387</v>
          </cell>
          <cell r="M21">
            <v>45</v>
          </cell>
          <cell r="N21">
            <v>398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7127</v>
          </cell>
          <cell r="E22">
            <v>4846</v>
          </cell>
          <cell r="F22">
            <v>6385</v>
          </cell>
          <cell r="G22">
            <v>6939</v>
          </cell>
          <cell r="H22">
            <v>10453</v>
          </cell>
          <cell r="I22">
            <v>4550</v>
          </cell>
          <cell r="J22">
            <v>5903</v>
          </cell>
          <cell r="K22">
            <v>188</v>
          </cell>
          <cell r="L22">
            <v>279</v>
          </cell>
          <cell r="M22">
            <v>55</v>
          </cell>
          <cell r="N22">
            <v>499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9494</v>
          </cell>
          <cell r="E23">
            <v>6799</v>
          </cell>
          <cell r="F23">
            <v>8653</v>
          </cell>
          <cell r="G23">
            <v>9181</v>
          </cell>
          <cell r="H23">
            <v>14242</v>
          </cell>
          <cell r="I23">
            <v>6296</v>
          </cell>
          <cell r="J23">
            <v>7946</v>
          </cell>
          <cell r="K23">
            <v>313</v>
          </cell>
          <cell r="L23">
            <v>452</v>
          </cell>
          <cell r="M23">
            <v>70</v>
          </cell>
          <cell r="N23">
            <v>758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10486</v>
          </cell>
          <cell r="E24">
            <v>7575</v>
          </cell>
          <cell r="F24">
            <v>10398</v>
          </cell>
          <cell r="G24">
            <v>10299</v>
          </cell>
          <cell r="H24">
            <v>16560</v>
          </cell>
          <cell r="I24">
            <v>7064</v>
          </cell>
          <cell r="J24">
            <v>9496</v>
          </cell>
          <cell r="K24">
            <v>187</v>
          </cell>
          <cell r="L24">
            <v>310</v>
          </cell>
          <cell r="M24">
            <v>44</v>
          </cell>
          <cell r="N24">
            <v>1103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15125</v>
          </cell>
          <cell r="E25">
            <v>10439</v>
          </cell>
          <cell r="F25">
            <v>13344</v>
          </cell>
          <cell r="G25">
            <v>14702</v>
          </cell>
          <cell r="H25">
            <v>22836</v>
          </cell>
          <cell r="I25">
            <v>10128</v>
          </cell>
          <cell r="J25">
            <v>12708</v>
          </cell>
          <cell r="K25">
            <v>423</v>
          </cell>
          <cell r="L25">
            <v>692</v>
          </cell>
          <cell r="M25">
            <v>64</v>
          </cell>
          <cell r="N25">
            <v>255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3920</v>
          </cell>
          <cell r="E26">
            <v>3539</v>
          </cell>
          <cell r="F26">
            <v>4257</v>
          </cell>
          <cell r="G26">
            <v>3775</v>
          </cell>
          <cell r="H26">
            <v>6193</v>
          </cell>
          <cell r="I26">
            <v>2764</v>
          </cell>
          <cell r="J26">
            <v>3429</v>
          </cell>
          <cell r="K26">
            <v>145</v>
          </cell>
          <cell r="L26">
            <v>221</v>
          </cell>
          <cell r="M26">
            <v>40</v>
          </cell>
          <cell r="N26">
            <v>1382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65831</v>
          </cell>
          <cell r="E27">
            <v>45613</v>
          </cell>
          <cell r="F27">
            <v>57519</v>
          </cell>
          <cell r="G27">
            <v>64288</v>
          </cell>
          <cell r="H27">
            <v>95366</v>
          </cell>
          <cell r="I27">
            <v>42386</v>
          </cell>
          <cell r="J27">
            <v>52980</v>
          </cell>
          <cell r="K27">
            <v>1543</v>
          </cell>
          <cell r="L27">
            <v>2309</v>
          </cell>
          <cell r="M27">
            <v>401</v>
          </cell>
          <cell r="N27">
            <v>5457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2757</v>
          </cell>
          <cell r="E28">
            <v>1724</v>
          </cell>
          <cell r="F28">
            <v>2113</v>
          </cell>
          <cell r="G28">
            <v>2695</v>
          </cell>
          <cell r="H28">
            <v>3605</v>
          </cell>
          <cell r="I28">
            <v>1639</v>
          </cell>
          <cell r="J28">
            <v>1966</v>
          </cell>
          <cell r="K28">
            <v>62</v>
          </cell>
          <cell r="L28">
            <v>89</v>
          </cell>
          <cell r="M28">
            <v>19</v>
          </cell>
          <cell r="N28">
            <v>143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10081</v>
          </cell>
          <cell r="E29">
            <v>7131</v>
          </cell>
          <cell r="F29">
            <v>8396</v>
          </cell>
          <cell r="G29">
            <v>9849</v>
          </cell>
          <cell r="H29">
            <v>14047</v>
          </cell>
          <cell r="I29">
            <v>6400</v>
          </cell>
          <cell r="J29">
            <v>7647</v>
          </cell>
          <cell r="K29">
            <v>232</v>
          </cell>
          <cell r="L29">
            <v>330</v>
          </cell>
          <cell r="M29">
            <v>74</v>
          </cell>
          <cell r="N29">
            <v>1150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7260</v>
          </cell>
          <cell r="E30">
            <v>4940</v>
          </cell>
          <cell r="F30">
            <v>5984</v>
          </cell>
          <cell r="G30">
            <v>7017</v>
          </cell>
          <cell r="H30">
            <v>10128</v>
          </cell>
          <cell r="I30">
            <v>4643</v>
          </cell>
          <cell r="J30">
            <v>5485</v>
          </cell>
          <cell r="K30">
            <v>243</v>
          </cell>
          <cell r="L30">
            <v>402</v>
          </cell>
          <cell r="M30">
            <v>49</v>
          </cell>
          <cell r="N30">
            <v>394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7084</v>
          </cell>
          <cell r="E31">
            <v>4712</v>
          </cell>
          <cell r="F31">
            <v>6122</v>
          </cell>
          <cell r="G31">
            <v>6892</v>
          </cell>
          <cell r="H31">
            <v>10074</v>
          </cell>
          <cell r="I31">
            <v>4419</v>
          </cell>
          <cell r="J31">
            <v>5655</v>
          </cell>
          <cell r="K31">
            <v>192</v>
          </cell>
          <cell r="L31">
            <v>282</v>
          </cell>
          <cell r="M31">
            <v>52</v>
          </cell>
          <cell r="N31">
            <v>478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9241</v>
          </cell>
          <cell r="E32">
            <v>6366</v>
          </cell>
          <cell r="F32">
            <v>8125</v>
          </cell>
          <cell r="G32">
            <v>8996</v>
          </cell>
          <cell r="H32">
            <v>13408</v>
          </cell>
          <cell r="I32">
            <v>5933</v>
          </cell>
          <cell r="J32">
            <v>7475</v>
          </cell>
          <cell r="K32">
            <v>245</v>
          </cell>
          <cell r="L32">
            <v>350</v>
          </cell>
          <cell r="M32">
            <v>75</v>
          </cell>
          <cell r="N32">
            <v>733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10243</v>
          </cell>
          <cell r="E33">
            <v>7142</v>
          </cell>
          <cell r="F33">
            <v>9752</v>
          </cell>
          <cell r="G33">
            <v>10149</v>
          </cell>
          <cell r="H33">
            <v>15786</v>
          </cell>
          <cell r="I33">
            <v>6742</v>
          </cell>
          <cell r="J33">
            <v>9044</v>
          </cell>
          <cell r="K33">
            <v>94</v>
          </cell>
          <cell r="L33">
            <v>131</v>
          </cell>
          <cell r="M33">
            <v>41</v>
          </cell>
          <cell r="N33">
            <v>977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15113</v>
          </cell>
          <cell r="E34">
            <v>10079</v>
          </cell>
          <cell r="F34">
            <v>12749</v>
          </cell>
          <cell r="G34">
            <v>14748</v>
          </cell>
          <cell r="H34">
            <v>22002</v>
          </cell>
          <cell r="I34">
            <v>9811</v>
          </cell>
          <cell r="J34">
            <v>12191</v>
          </cell>
          <cell r="K34">
            <v>365</v>
          </cell>
          <cell r="L34">
            <v>569</v>
          </cell>
          <cell r="M34">
            <v>59</v>
          </cell>
          <cell r="N34">
            <v>257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4052</v>
          </cell>
          <cell r="E35">
            <v>3519</v>
          </cell>
          <cell r="F35">
            <v>4278</v>
          </cell>
          <cell r="G35">
            <v>3942</v>
          </cell>
          <cell r="H35">
            <v>6316</v>
          </cell>
          <cell r="I35">
            <v>2799</v>
          </cell>
          <cell r="J35">
            <v>3517</v>
          </cell>
          <cell r="K35">
            <v>110</v>
          </cell>
          <cell r="L35">
            <v>156</v>
          </cell>
          <cell r="M35">
            <v>32</v>
          </cell>
          <cell r="N35">
            <v>1325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72954</v>
          </cell>
          <cell r="E36">
            <v>48169</v>
          </cell>
          <cell r="F36">
            <v>62326</v>
          </cell>
          <cell r="G36">
            <v>71190</v>
          </cell>
          <cell r="H36">
            <v>102725</v>
          </cell>
          <cell r="I36">
            <v>44922</v>
          </cell>
          <cell r="J36">
            <v>57803</v>
          </cell>
          <cell r="K36">
            <v>1764</v>
          </cell>
          <cell r="L36">
            <v>2484</v>
          </cell>
          <cell r="M36">
            <v>371</v>
          </cell>
          <cell r="N36">
            <v>5286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2950</v>
          </cell>
          <cell r="E37">
            <v>1814</v>
          </cell>
          <cell r="F37">
            <v>2262</v>
          </cell>
          <cell r="G37">
            <v>2886</v>
          </cell>
          <cell r="H37">
            <v>3854</v>
          </cell>
          <cell r="I37">
            <v>1732</v>
          </cell>
          <cell r="J37">
            <v>2122</v>
          </cell>
          <cell r="K37">
            <v>64</v>
          </cell>
          <cell r="L37">
            <v>80</v>
          </cell>
          <cell r="M37">
            <v>20</v>
          </cell>
          <cell r="N37">
            <v>142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11352</v>
          </cell>
          <cell r="E38">
            <v>7585</v>
          </cell>
          <cell r="F38">
            <v>9294</v>
          </cell>
          <cell r="G38">
            <v>11085</v>
          </cell>
          <cell r="H38">
            <v>15400</v>
          </cell>
          <cell r="I38">
            <v>6850</v>
          </cell>
          <cell r="J38">
            <v>8550</v>
          </cell>
          <cell r="K38">
            <v>267</v>
          </cell>
          <cell r="L38">
            <v>378</v>
          </cell>
          <cell r="M38">
            <v>67</v>
          </cell>
          <cell r="N38">
            <v>1101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7941</v>
          </cell>
          <cell r="E39">
            <v>5142</v>
          </cell>
          <cell r="F39">
            <v>6471</v>
          </cell>
          <cell r="G39">
            <v>7507</v>
          </cell>
          <cell r="H39">
            <v>10591</v>
          </cell>
          <cell r="I39">
            <v>4739</v>
          </cell>
          <cell r="J39">
            <v>5852</v>
          </cell>
          <cell r="K39">
            <v>434</v>
          </cell>
          <cell r="L39">
            <v>636</v>
          </cell>
          <cell r="M39">
            <v>33</v>
          </cell>
          <cell r="N39">
            <v>386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7949</v>
          </cell>
          <cell r="E40">
            <v>5111</v>
          </cell>
          <cell r="F40">
            <v>6768</v>
          </cell>
          <cell r="G40">
            <v>7684</v>
          </cell>
          <cell r="H40">
            <v>11023</v>
          </cell>
          <cell r="I40">
            <v>4776</v>
          </cell>
          <cell r="J40">
            <v>6247</v>
          </cell>
          <cell r="K40">
            <v>265</v>
          </cell>
          <cell r="L40">
            <v>358</v>
          </cell>
          <cell r="M40">
            <v>58</v>
          </cell>
          <cell r="N40">
            <v>498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9990</v>
          </cell>
          <cell r="E41">
            <v>6633</v>
          </cell>
          <cell r="F41">
            <v>8560</v>
          </cell>
          <cell r="G41">
            <v>9775</v>
          </cell>
          <cell r="H41">
            <v>14146</v>
          </cell>
          <cell r="I41">
            <v>6226</v>
          </cell>
          <cell r="J41">
            <v>7920</v>
          </cell>
          <cell r="K41">
            <v>215</v>
          </cell>
          <cell r="L41">
            <v>311</v>
          </cell>
          <cell r="M41">
            <v>67</v>
          </cell>
          <cell r="N41">
            <v>736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11075</v>
          </cell>
          <cell r="E42">
            <v>7333</v>
          </cell>
          <cell r="F42">
            <v>10219</v>
          </cell>
          <cell r="G42">
            <v>11001</v>
          </cell>
          <cell r="H42">
            <v>16532</v>
          </cell>
          <cell r="I42">
            <v>6943</v>
          </cell>
          <cell r="J42">
            <v>9589</v>
          </cell>
          <cell r="K42">
            <v>74</v>
          </cell>
          <cell r="L42">
            <v>102</v>
          </cell>
          <cell r="M42">
            <v>35</v>
          </cell>
          <cell r="N42">
            <v>918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17006</v>
          </cell>
          <cell r="E43">
            <v>10748</v>
          </cell>
          <cell r="F43">
            <v>13912</v>
          </cell>
          <cell r="G43">
            <v>16650</v>
          </cell>
          <cell r="H43">
            <v>23899</v>
          </cell>
          <cell r="I43">
            <v>10495</v>
          </cell>
          <cell r="J43">
            <v>13404</v>
          </cell>
          <cell r="K43">
            <v>356</v>
          </cell>
          <cell r="L43">
            <v>505</v>
          </cell>
          <cell r="M43">
            <v>57</v>
          </cell>
          <cell r="N43">
            <v>256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4691</v>
          </cell>
          <cell r="E44">
            <v>3803</v>
          </cell>
          <cell r="F44">
            <v>4840</v>
          </cell>
          <cell r="G44">
            <v>4602</v>
          </cell>
          <cell r="H44">
            <v>7280</v>
          </cell>
          <cell r="I44">
            <v>3161</v>
          </cell>
          <cell r="J44">
            <v>4119</v>
          </cell>
          <cell r="K44">
            <v>89</v>
          </cell>
          <cell r="L44">
            <v>114</v>
          </cell>
          <cell r="M44">
            <v>34</v>
          </cell>
          <cell r="N44">
            <v>1249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79823</v>
          </cell>
          <cell r="E45">
            <v>50882</v>
          </cell>
          <cell r="F45">
            <v>66712</v>
          </cell>
          <cell r="G45">
            <v>77866</v>
          </cell>
          <cell r="H45">
            <v>109874</v>
          </cell>
          <cell r="I45">
            <v>47655</v>
          </cell>
          <cell r="J45">
            <v>62219</v>
          </cell>
          <cell r="K45">
            <v>1957</v>
          </cell>
          <cell r="L45">
            <v>2627</v>
          </cell>
          <cell r="M45">
            <v>383</v>
          </cell>
          <cell r="N45">
            <v>5093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3112</v>
          </cell>
          <cell r="E46">
            <v>1857</v>
          </cell>
          <cell r="F46">
            <v>2327</v>
          </cell>
          <cell r="G46">
            <v>3048</v>
          </cell>
          <cell r="H46">
            <v>3971</v>
          </cell>
          <cell r="I46">
            <v>1770</v>
          </cell>
          <cell r="J46">
            <v>2201</v>
          </cell>
          <cell r="K46">
            <v>64</v>
          </cell>
          <cell r="L46">
            <v>75</v>
          </cell>
          <cell r="M46">
            <v>22</v>
          </cell>
          <cell r="N46">
            <v>138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12330</v>
          </cell>
          <cell r="E47">
            <v>7938</v>
          </cell>
          <cell r="F47">
            <v>9852</v>
          </cell>
          <cell r="G47">
            <v>12049</v>
          </cell>
          <cell r="H47">
            <v>16342</v>
          </cell>
          <cell r="I47">
            <v>7229</v>
          </cell>
          <cell r="J47">
            <v>9113</v>
          </cell>
          <cell r="K47">
            <v>281</v>
          </cell>
          <cell r="L47">
            <v>381</v>
          </cell>
          <cell r="M47">
            <v>66</v>
          </cell>
          <cell r="N47">
            <v>1067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8829</v>
          </cell>
          <cell r="E48">
            <v>5507</v>
          </cell>
          <cell r="F48">
            <v>7036</v>
          </cell>
          <cell r="G48">
            <v>8266</v>
          </cell>
          <cell r="H48">
            <v>11400</v>
          </cell>
          <cell r="I48">
            <v>5064</v>
          </cell>
          <cell r="J48">
            <v>6336</v>
          </cell>
          <cell r="K48">
            <v>563</v>
          </cell>
          <cell r="L48">
            <v>767</v>
          </cell>
          <cell r="M48">
            <v>46</v>
          </cell>
          <cell r="N48">
            <v>376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8652</v>
          </cell>
          <cell r="E49">
            <v>5388</v>
          </cell>
          <cell r="F49">
            <v>7271</v>
          </cell>
          <cell r="G49">
            <v>8347</v>
          </cell>
          <cell r="H49">
            <v>11758</v>
          </cell>
          <cell r="I49">
            <v>5026</v>
          </cell>
          <cell r="J49">
            <v>6732</v>
          </cell>
          <cell r="K49">
            <v>305</v>
          </cell>
          <cell r="L49">
            <v>414</v>
          </cell>
          <cell r="M49">
            <v>57</v>
          </cell>
          <cell r="N49">
            <v>487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11056</v>
          </cell>
          <cell r="E50">
            <v>7093</v>
          </cell>
          <cell r="F50">
            <v>9303</v>
          </cell>
          <cell r="G50">
            <v>10813</v>
          </cell>
          <cell r="H50">
            <v>15332</v>
          </cell>
          <cell r="I50">
            <v>6675</v>
          </cell>
          <cell r="J50">
            <v>8657</v>
          </cell>
          <cell r="K50">
            <v>243</v>
          </cell>
          <cell r="L50">
            <v>333</v>
          </cell>
          <cell r="M50">
            <v>70</v>
          </cell>
          <cell r="N50">
            <v>731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11722</v>
          </cell>
          <cell r="E51">
            <v>7468</v>
          </cell>
          <cell r="F51">
            <v>10526</v>
          </cell>
          <cell r="G51">
            <v>11644</v>
          </cell>
          <cell r="H51">
            <v>17025</v>
          </cell>
          <cell r="I51">
            <v>7100</v>
          </cell>
          <cell r="J51">
            <v>9925</v>
          </cell>
          <cell r="K51">
            <v>78</v>
          </cell>
          <cell r="L51">
            <v>106</v>
          </cell>
          <cell r="M51">
            <v>30</v>
          </cell>
          <cell r="N51">
            <v>863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18881</v>
          </cell>
          <cell r="E52">
            <v>11583</v>
          </cell>
          <cell r="F52">
            <v>15147</v>
          </cell>
          <cell r="G52">
            <v>18542</v>
          </cell>
          <cell r="H52">
            <v>26004</v>
          </cell>
          <cell r="I52">
            <v>11334</v>
          </cell>
          <cell r="J52">
            <v>14670</v>
          </cell>
          <cell r="K52">
            <v>339</v>
          </cell>
          <cell r="L52">
            <v>451</v>
          </cell>
          <cell r="M52">
            <v>52</v>
          </cell>
          <cell r="N52">
            <v>275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5241</v>
          </cell>
          <cell r="E53">
            <v>4048</v>
          </cell>
          <cell r="F53">
            <v>5250</v>
          </cell>
          <cell r="G53">
            <v>5157</v>
          </cell>
          <cell r="H53">
            <v>8042</v>
          </cell>
          <cell r="I53">
            <v>3457</v>
          </cell>
          <cell r="J53">
            <v>4585</v>
          </cell>
          <cell r="K53">
            <v>84</v>
          </cell>
          <cell r="L53">
            <v>100</v>
          </cell>
          <cell r="M53">
            <v>40</v>
          </cell>
          <cell r="N53">
            <v>1156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90189</v>
          </cell>
          <cell r="E54">
            <v>57095</v>
          </cell>
          <cell r="F54">
            <v>74279</v>
          </cell>
          <cell r="G54">
            <v>88339</v>
          </cell>
          <cell r="H54">
            <v>124151</v>
          </cell>
          <cell r="I54">
            <v>54069</v>
          </cell>
          <cell r="J54">
            <v>70082</v>
          </cell>
          <cell r="K54">
            <v>1850</v>
          </cell>
          <cell r="L54">
            <v>2409</v>
          </cell>
          <cell r="M54">
            <v>317</v>
          </cell>
          <cell r="N54">
            <v>4814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3382</v>
          </cell>
          <cell r="E55">
            <v>2042</v>
          </cell>
          <cell r="F55">
            <v>2461</v>
          </cell>
          <cell r="G55">
            <v>3318</v>
          </cell>
          <cell r="H55">
            <v>4306</v>
          </cell>
          <cell r="I55">
            <v>1958</v>
          </cell>
          <cell r="J55">
            <v>2348</v>
          </cell>
          <cell r="K55">
            <v>64</v>
          </cell>
          <cell r="L55">
            <v>75</v>
          </cell>
          <cell r="M55">
            <v>13</v>
          </cell>
          <cell r="N55">
            <v>122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13795</v>
          </cell>
          <cell r="E56">
            <v>8831</v>
          </cell>
          <cell r="F56">
            <v>11092</v>
          </cell>
          <cell r="G56">
            <v>13545</v>
          </cell>
          <cell r="H56">
            <v>18552</v>
          </cell>
          <cell r="I56">
            <v>8157</v>
          </cell>
          <cell r="J56">
            <v>10395</v>
          </cell>
          <cell r="K56">
            <v>250</v>
          </cell>
          <cell r="L56">
            <v>335</v>
          </cell>
          <cell r="M56">
            <v>50</v>
          </cell>
          <cell r="N56">
            <v>1036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10283</v>
          </cell>
          <cell r="E57">
            <v>6421</v>
          </cell>
          <cell r="F57">
            <v>8033</v>
          </cell>
          <cell r="G57">
            <v>9766</v>
          </cell>
          <cell r="H57">
            <v>13324</v>
          </cell>
          <cell r="I57">
            <v>5992</v>
          </cell>
          <cell r="J57">
            <v>7332</v>
          </cell>
          <cell r="K57">
            <v>517</v>
          </cell>
          <cell r="L57">
            <v>700</v>
          </cell>
          <cell r="M57">
            <v>37</v>
          </cell>
          <cell r="N57">
            <v>430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9822</v>
          </cell>
          <cell r="E58">
            <v>6057</v>
          </cell>
          <cell r="F58">
            <v>8021</v>
          </cell>
          <cell r="G58">
            <v>9521</v>
          </cell>
          <cell r="H58">
            <v>13212</v>
          </cell>
          <cell r="I58">
            <v>5715</v>
          </cell>
          <cell r="J58">
            <v>7497</v>
          </cell>
          <cell r="K58">
            <v>301</v>
          </cell>
          <cell r="L58">
            <v>375</v>
          </cell>
          <cell r="M58">
            <v>37</v>
          </cell>
          <cell r="N58">
            <v>491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12513</v>
          </cell>
          <cell r="E59">
            <v>8006</v>
          </cell>
          <cell r="F59">
            <v>10313</v>
          </cell>
          <cell r="G59">
            <v>12298</v>
          </cell>
          <cell r="H59">
            <v>17320</v>
          </cell>
          <cell r="I59">
            <v>7624</v>
          </cell>
          <cell r="J59">
            <v>9696</v>
          </cell>
          <cell r="K59">
            <v>215</v>
          </cell>
          <cell r="L59">
            <v>287</v>
          </cell>
          <cell r="M59">
            <v>54</v>
          </cell>
          <cell r="N59">
            <v>712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13042</v>
          </cell>
          <cell r="E60">
            <v>8201</v>
          </cell>
          <cell r="F60">
            <v>11434</v>
          </cell>
          <cell r="G60">
            <v>12955</v>
          </cell>
          <cell r="H60">
            <v>18856</v>
          </cell>
          <cell r="I60">
            <v>7885</v>
          </cell>
          <cell r="J60">
            <v>10971</v>
          </cell>
          <cell r="K60">
            <v>87</v>
          </cell>
          <cell r="L60">
            <v>115</v>
          </cell>
          <cell r="M60">
            <v>29</v>
          </cell>
          <cell r="N60">
            <v>664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21219</v>
          </cell>
          <cell r="E61">
            <v>12946</v>
          </cell>
          <cell r="F61">
            <v>16868</v>
          </cell>
          <cell r="G61">
            <v>20885</v>
          </cell>
          <cell r="H61">
            <v>29110</v>
          </cell>
          <cell r="I61">
            <v>12711</v>
          </cell>
          <cell r="J61">
            <v>16399</v>
          </cell>
          <cell r="K61">
            <v>334</v>
          </cell>
          <cell r="L61">
            <v>426</v>
          </cell>
          <cell r="M61">
            <v>65</v>
          </cell>
          <cell r="N61">
            <v>278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6133</v>
          </cell>
          <cell r="E62">
            <v>4591</v>
          </cell>
          <cell r="F62">
            <v>6057</v>
          </cell>
          <cell r="G62">
            <v>6051</v>
          </cell>
          <cell r="H62">
            <v>9471</v>
          </cell>
          <cell r="I62">
            <v>4027</v>
          </cell>
          <cell r="J62">
            <v>5444</v>
          </cell>
          <cell r="K62">
            <v>82</v>
          </cell>
          <cell r="L62">
            <v>96</v>
          </cell>
          <cell r="M62">
            <v>32</v>
          </cell>
          <cell r="N62">
            <v>1081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</sheetData>
      <sheetData sheetId="52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115694</v>
          </cell>
          <cell r="E9">
            <v>68376</v>
          </cell>
          <cell r="F9">
            <v>47318</v>
          </cell>
          <cell r="G9">
            <v>56313</v>
          </cell>
          <cell r="H9">
            <v>13058</v>
          </cell>
          <cell r="I9">
            <v>12198</v>
          </cell>
          <cell r="J9">
            <v>11317</v>
          </cell>
          <cell r="K9">
            <v>1002</v>
          </cell>
          <cell r="L9">
            <v>8982</v>
          </cell>
          <cell r="M9">
            <v>971</v>
          </cell>
          <cell r="N9">
            <v>5921</v>
          </cell>
          <cell r="O9">
            <v>3756</v>
          </cell>
          <cell r="P9">
            <v>251</v>
          </cell>
          <cell r="Q9">
            <v>449</v>
          </cell>
          <cell r="R9">
            <v>472</v>
          </cell>
          <cell r="S9">
            <v>136</v>
          </cell>
          <cell r="T9">
            <v>586</v>
          </cell>
          <cell r="U9">
            <v>282</v>
          </cell>
          <cell r="V9" t="str">
            <v>-</v>
          </cell>
          <cell r="W9" t="str">
            <v>-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4245</v>
          </cell>
          <cell r="E10">
            <v>2476</v>
          </cell>
          <cell r="F10">
            <v>1769</v>
          </cell>
          <cell r="G10">
            <v>2079</v>
          </cell>
          <cell r="H10">
            <v>516</v>
          </cell>
          <cell r="I10">
            <v>492</v>
          </cell>
          <cell r="J10">
            <v>415</v>
          </cell>
          <cell r="K10">
            <v>44</v>
          </cell>
          <cell r="L10">
            <v>255</v>
          </cell>
          <cell r="M10">
            <v>27</v>
          </cell>
          <cell r="N10">
            <v>208</v>
          </cell>
          <cell r="O10">
            <v>140</v>
          </cell>
          <cell r="P10">
            <v>17</v>
          </cell>
          <cell r="Q10">
            <v>12</v>
          </cell>
          <cell r="R10">
            <v>12</v>
          </cell>
          <cell r="S10">
            <v>3</v>
          </cell>
          <cell r="T10">
            <v>19</v>
          </cell>
          <cell r="U10">
            <v>6</v>
          </cell>
          <cell r="V10" t="str">
            <v>-</v>
          </cell>
          <cell r="W10" t="str">
            <v>-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18533</v>
          </cell>
          <cell r="E11">
            <v>10857</v>
          </cell>
          <cell r="F11">
            <v>7676</v>
          </cell>
          <cell r="G11">
            <v>8898</v>
          </cell>
          <cell r="H11">
            <v>2018</v>
          </cell>
          <cell r="I11">
            <v>1991</v>
          </cell>
          <cell r="J11">
            <v>1771</v>
          </cell>
          <cell r="K11">
            <v>180</v>
          </cell>
          <cell r="L11">
            <v>1687</v>
          </cell>
          <cell r="M11">
            <v>137</v>
          </cell>
          <cell r="N11">
            <v>986</v>
          </cell>
          <cell r="O11">
            <v>566</v>
          </cell>
          <cell r="P11">
            <v>27</v>
          </cell>
          <cell r="Q11">
            <v>69</v>
          </cell>
          <cell r="R11">
            <v>65</v>
          </cell>
          <cell r="S11">
            <v>15</v>
          </cell>
          <cell r="T11">
            <v>86</v>
          </cell>
          <cell r="U11">
            <v>37</v>
          </cell>
          <cell r="V11" t="str">
            <v>-</v>
          </cell>
          <cell r="W11" t="str">
            <v>-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11295</v>
          </cell>
          <cell r="E12">
            <v>6864</v>
          </cell>
          <cell r="F12">
            <v>4431</v>
          </cell>
          <cell r="G12">
            <v>5769</v>
          </cell>
          <cell r="H12">
            <v>1258</v>
          </cell>
          <cell r="I12">
            <v>1238</v>
          </cell>
          <cell r="J12">
            <v>1059</v>
          </cell>
          <cell r="K12">
            <v>91</v>
          </cell>
          <cell r="L12">
            <v>809</v>
          </cell>
          <cell r="M12">
            <v>49</v>
          </cell>
          <cell r="N12">
            <v>496</v>
          </cell>
          <cell r="O12">
            <v>322</v>
          </cell>
          <cell r="P12">
            <v>19</v>
          </cell>
          <cell r="Q12">
            <v>41</v>
          </cell>
          <cell r="R12">
            <v>25</v>
          </cell>
          <cell r="S12">
            <v>15</v>
          </cell>
          <cell r="T12">
            <v>62</v>
          </cell>
          <cell r="U12">
            <v>42</v>
          </cell>
          <cell r="V12" t="str">
            <v>-</v>
          </cell>
          <cell r="W12" t="str">
            <v>-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8708</v>
          </cell>
          <cell r="E13">
            <v>5030</v>
          </cell>
          <cell r="F13">
            <v>3678</v>
          </cell>
          <cell r="G13">
            <v>4055</v>
          </cell>
          <cell r="H13">
            <v>1029</v>
          </cell>
          <cell r="I13">
            <v>1030</v>
          </cell>
          <cell r="J13">
            <v>861</v>
          </cell>
          <cell r="K13">
            <v>84</v>
          </cell>
          <cell r="L13">
            <v>630</v>
          </cell>
          <cell r="M13">
            <v>58</v>
          </cell>
          <cell r="N13">
            <v>474</v>
          </cell>
          <cell r="O13">
            <v>286</v>
          </cell>
          <cell r="P13">
            <v>19</v>
          </cell>
          <cell r="Q13">
            <v>47</v>
          </cell>
          <cell r="R13">
            <v>31</v>
          </cell>
          <cell r="S13">
            <v>10</v>
          </cell>
          <cell r="T13">
            <v>67</v>
          </cell>
          <cell r="U13">
            <v>27</v>
          </cell>
          <cell r="V13" t="str">
            <v>-</v>
          </cell>
          <cell r="W13" t="str">
            <v>-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19747</v>
          </cell>
          <cell r="E14">
            <v>11931</v>
          </cell>
          <cell r="F14">
            <v>7816</v>
          </cell>
          <cell r="G14">
            <v>10135</v>
          </cell>
          <cell r="H14">
            <v>2177</v>
          </cell>
          <cell r="I14">
            <v>1981</v>
          </cell>
          <cell r="J14">
            <v>1705</v>
          </cell>
          <cell r="K14">
            <v>166</v>
          </cell>
          <cell r="L14">
            <v>1501</v>
          </cell>
          <cell r="M14">
            <v>216</v>
          </cell>
          <cell r="N14">
            <v>922</v>
          </cell>
          <cell r="O14">
            <v>597</v>
          </cell>
          <cell r="P14">
            <v>51</v>
          </cell>
          <cell r="Q14">
            <v>59</v>
          </cell>
          <cell r="R14">
            <v>83</v>
          </cell>
          <cell r="S14">
            <v>27</v>
          </cell>
          <cell r="T14">
            <v>95</v>
          </cell>
          <cell r="U14">
            <v>32</v>
          </cell>
          <cell r="V14" t="str">
            <v>-</v>
          </cell>
          <cell r="W14" t="str">
            <v>-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17338</v>
          </cell>
          <cell r="E15">
            <v>9968</v>
          </cell>
          <cell r="F15">
            <v>7370</v>
          </cell>
          <cell r="G15">
            <v>8030</v>
          </cell>
          <cell r="H15">
            <v>2187</v>
          </cell>
          <cell r="I15">
            <v>1749</v>
          </cell>
          <cell r="J15">
            <v>1848</v>
          </cell>
          <cell r="K15">
            <v>151</v>
          </cell>
          <cell r="L15">
            <v>1293</v>
          </cell>
          <cell r="M15">
            <v>194</v>
          </cell>
          <cell r="N15">
            <v>812</v>
          </cell>
          <cell r="O15">
            <v>684</v>
          </cell>
          <cell r="P15">
            <v>56</v>
          </cell>
          <cell r="Q15">
            <v>89</v>
          </cell>
          <cell r="R15">
            <v>93</v>
          </cell>
          <cell r="S15">
            <v>16</v>
          </cell>
          <cell r="T15">
            <v>91</v>
          </cell>
          <cell r="U15">
            <v>45</v>
          </cell>
          <cell r="V15" t="str">
            <v>-</v>
          </cell>
          <cell r="W15" t="str">
            <v>-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26275</v>
          </cell>
          <cell r="E16">
            <v>15659</v>
          </cell>
          <cell r="F16">
            <v>10616</v>
          </cell>
          <cell r="G16">
            <v>12756</v>
          </cell>
          <cell r="H16">
            <v>2932</v>
          </cell>
          <cell r="I16">
            <v>2810</v>
          </cell>
          <cell r="J16">
            <v>2724</v>
          </cell>
          <cell r="K16">
            <v>211</v>
          </cell>
          <cell r="L16">
            <v>1917</v>
          </cell>
          <cell r="M16">
            <v>232</v>
          </cell>
          <cell r="N16">
            <v>1308</v>
          </cell>
          <cell r="O16">
            <v>883</v>
          </cell>
          <cell r="P16">
            <v>50</v>
          </cell>
          <cell r="Q16">
            <v>100</v>
          </cell>
          <cell r="R16">
            <v>128</v>
          </cell>
          <cell r="S16">
            <v>32</v>
          </cell>
          <cell r="T16">
            <v>120</v>
          </cell>
          <cell r="U16">
            <v>72</v>
          </cell>
          <cell r="V16" t="str">
            <v>-</v>
          </cell>
          <cell r="W16" t="str">
            <v>-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9553</v>
          </cell>
          <cell r="E17">
            <v>5591</v>
          </cell>
          <cell r="F17">
            <v>3962</v>
          </cell>
          <cell r="G17">
            <v>4591</v>
          </cell>
          <cell r="H17">
            <v>941</v>
          </cell>
          <cell r="I17">
            <v>907</v>
          </cell>
          <cell r="J17">
            <v>934</v>
          </cell>
          <cell r="K17">
            <v>75</v>
          </cell>
          <cell r="L17">
            <v>890</v>
          </cell>
          <cell r="M17">
            <v>58</v>
          </cell>
          <cell r="N17">
            <v>715</v>
          </cell>
          <cell r="O17">
            <v>278</v>
          </cell>
          <cell r="P17">
            <v>12</v>
          </cell>
          <cell r="Q17">
            <v>32</v>
          </cell>
          <cell r="R17">
            <v>35</v>
          </cell>
          <cell r="S17">
            <v>18</v>
          </cell>
          <cell r="T17">
            <v>46</v>
          </cell>
          <cell r="U17">
            <v>21</v>
          </cell>
          <cell r="V17" t="str">
            <v>-</v>
          </cell>
          <cell r="W17" t="str">
            <v>-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117111</v>
          </cell>
          <cell r="E18">
            <v>69090</v>
          </cell>
          <cell r="F18">
            <v>48021</v>
          </cell>
          <cell r="G18">
            <v>55583</v>
          </cell>
          <cell r="H18">
            <v>13042</v>
          </cell>
          <cell r="I18">
            <v>12153</v>
          </cell>
          <cell r="J18">
            <v>12829</v>
          </cell>
          <cell r="K18">
            <v>1011</v>
          </cell>
          <cell r="L18">
            <v>9246</v>
          </cell>
          <cell r="M18">
            <v>1040</v>
          </cell>
          <cell r="N18">
            <v>6025</v>
          </cell>
          <cell r="O18">
            <v>3939</v>
          </cell>
          <cell r="P18">
            <v>242</v>
          </cell>
          <cell r="Q18">
            <v>437</v>
          </cell>
          <cell r="R18">
            <v>531</v>
          </cell>
          <cell r="S18">
            <v>140</v>
          </cell>
          <cell r="T18">
            <v>597</v>
          </cell>
          <cell r="U18">
            <v>296</v>
          </cell>
          <cell r="V18" t="str">
            <v>-</v>
          </cell>
          <cell r="W18" t="str">
            <v>-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4190</v>
          </cell>
          <cell r="E19">
            <v>2426</v>
          </cell>
          <cell r="F19">
            <v>1764</v>
          </cell>
          <cell r="G19">
            <v>1972</v>
          </cell>
          <cell r="H19">
            <v>506</v>
          </cell>
          <cell r="I19">
            <v>485</v>
          </cell>
          <cell r="J19">
            <v>477</v>
          </cell>
          <cell r="K19">
            <v>41</v>
          </cell>
          <cell r="L19">
            <v>260</v>
          </cell>
          <cell r="M19">
            <v>28</v>
          </cell>
          <cell r="N19">
            <v>202</v>
          </cell>
          <cell r="O19">
            <v>151</v>
          </cell>
          <cell r="P19">
            <v>14</v>
          </cell>
          <cell r="Q19">
            <v>11</v>
          </cell>
          <cell r="R19">
            <v>12</v>
          </cell>
          <cell r="S19">
            <v>3</v>
          </cell>
          <cell r="T19">
            <v>20</v>
          </cell>
          <cell r="U19">
            <v>8</v>
          </cell>
          <cell r="V19" t="str">
            <v>-</v>
          </cell>
          <cell r="W19" t="str">
            <v>-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18776</v>
          </cell>
          <cell r="E20">
            <v>10995</v>
          </cell>
          <cell r="F20">
            <v>7781</v>
          </cell>
          <cell r="G20">
            <v>8794</v>
          </cell>
          <cell r="H20">
            <v>2011</v>
          </cell>
          <cell r="I20">
            <v>2001</v>
          </cell>
          <cell r="J20">
            <v>2005</v>
          </cell>
          <cell r="K20">
            <v>183</v>
          </cell>
          <cell r="L20">
            <v>1717</v>
          </cell>
          <cell r="M20">
            <v>153</v>
          </cell>
          <cell r="N20">
            <v>998</v>
          </cell>
          <cell r="O20">
            <v>589</v>
          </cell>
          <cell r="P20">
            <v>29</v>
          </cell>
          <cell r="Q20">
            <v>72</v>
          </cell>
          <cell r="R20">
            <v>78</v>
          </cell>
          <cell r="S20">
            <v>15</v>
          </cell>
          <cell r="T20">
            <v>91</v>
          </cell>
          <cell r="U20">
            <v>40</v>
          </cell>
          <cell r="V20" t="str">
            <v>-</v>
          </cell>
          <cell r="W20" t="str">
            <v>-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11323</v>
          </cell>
          <cell r="E21">
            <v>6856</v>
          </cell>
          <cell r="F21">
            <v>4467</v>
          </cell>
          <cell r="G21">
            <v>5606</v>
          </cell>
          <cell r="H21">
            <v>1248</v>
          </cell>
          <cell r="I21">
            <v>1221</v>
          </cell>
          <cell r="J21">
            <v>1204</v>
          </cell>
          <cell r="K21">
            <v>96</v>
          </cell>
          <cell r="L21">
            <v>841</v>
          </cell>
          <cell r="M21">
            <v>53</v>
          </cell>
          <cell r="N21">
            <v>500</v>
          </cell>
          <cell r="O21">
            <v>346</v>
          </cell>
          <cell r="P21">
            <v>20</v>
          </cell>
          <cell r="Q21">
            <v>43</v>
          </cell>
          <cell r="R21">
            <v>37</v>
          </cell>
          <cell r="S21">
            <v>14</v>
          </cell>
          <cell r="T21">
            <v>57</v>
          </cell>
          <cell r="U21">
            <v>37</v>
          </cell>
          <cell r="V21" t="str">
            <v>-</v>
          </cell>
          <cell r="W21" t="str">
            <v>-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8769</v>
          </cell>
          <cell r="E22">
            <v>5048</v>
          </cell>
          <cell r="F22">
            <v>3721</v>
          </cell>
          <cell r="G22">
            <v>3936</v>
          </cell>
          <cell r="H22">
            <v>1024</v>
          </cell>
          <cell r="I22">
            <v>999</v>
          </cell>
          <cell r="J22">
            <v>1034</v>
          </cell>
          <cell r="K22">
            <v>80</v>
          </cell>
          <cell r="L22">
            <v>651</v>
          </cell>
          <cell r="M22">
            <v>64</v>
          </cell>
          <cell r="N22">
            <v>489</v>
          </cell>
          <cell r="O22">
            <v>297</v>
          </cell>
          <cell r="P22">
            <v>17</v>
          </cell>
          <cell r="Q22">
            <v>41</v>
          </cell>
          <cell r="R22">
            <v>28</v>
          </cell>
          <cell r="S22">
            <v>9</v>
          </cell>
          <cell r="T22">
            <v>71</v>
          </cell>
          <cell r="U22">
            <v>29</v>
          </cell>
          <cell r="V22" t="str">
            <v>-</v>
          </cell>
          <cell r="W22" t="str">
            <v>-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19960</v>
          </cell>
          <cell r="E23">
            <v>12020</v>
          </cell>
          <cell r="F23">
            <v>7940</v>
          </cell>
          <cell r="G23">
            <v>10017</v>
          </cell>
          <cell r="H23">
            <v>2187</v>
          </cell>
          <cell r="I23">
            <v>1965</v>
          </cell>
          <cell r="J23">
            <v>1899</v>
          </cell>
          <cell r="K23">
            <v>171</v>
          </cell>
          <cell r="L23">
            <v>1556</v>
          </cell>
          <cell r="M23">
            <v>224</v>
          </cell>
          <cell r="N23">
            <v>928</v>
          </cell>
          <cell r="O23">
            <v>645</v>
          </cell>
          <cell r="P23">
            <v>50</v>
          </cell>
          <cell r="Q23">
            <v>59</v>
          </cell>
          <cell r="R23">
            <v>99</v>
          </cell>
          <cell r="S23">
            <v>27</v>
          </cell>
          <cell r="T23">
            <v>98</v>
          </cell>
          <cell r="U23">
            <v>35</v>
          </cell>
          <cell r="V23" t="str">
            <v>-</v>
          </cell>
          <cell r="W23" t="str">
            <v>-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17447</v>
          </cell>
          <cell r="E24">
            <v>10065</v>
          </cell>
          <cell r="F24">
            <v>7382</v>
          </cell>
          <cell r="G24">
            <v>7885</v>
          </cell>
          <cell r="H24">
            <v>2136</v>
          </cell>
          <cell r="I24">
            <v>1736</v>
          </cell>
          <cell r="J24">
            <v>2101</v>
          </cell>
          <cell r="K24">
            <v>148</v>
          </cell>
          <cell r="L24">
            <v>1299</v>
          </cell>
          <cell r="M24">
            <v>211</v>
          </cell>
          <cell r="N24">
            <v>833</v>
          </cell>
          <cell r="O24">
            <v>710</v>
          </cell>
          <cell r="P24">
            <v>46</v>
          </cell>
          <cell r="Q24">
            <v>83</v>
          </cell>
          <cell r="R24">
            <v>103</v>
          </cell>
          <cell r="S24">
            <v>18</v>
          </cell>
          <cell r="T24">
            <v>88</v>
          </cell>
          <cell r="U24">
            <v>50</v>
          </cell>
          <cell r="V24" t="str">
            <v>-</v>
          </cell>
          <cell r="W24" t="str">
            <v>-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26328</v>
          </cell>
          <cell r="E25">
            <v>15652</v>
          </cell>
          <cell r="F25">
            <v>10676</v>
          </cell>
          <cell r="G25">
            <v>12490</v>
          </cell>
          <cell r="H25">
            <v>2912</v>
          </cell>
          <cell r="I25">
            <v>2775</v>
          </cell>
          <cell r="J25">
            <v>2979</v>
          </cell>
          <cell r="K25">
            <v>209</v>
          </cell>
          <cell r="L25">
            <v>1965</v>
          </cell>
          <cell r="M25">
            <v>239</v>
          </cell>
          <cell r="N25">
            <v>1337</v>
          </cell>
          <cell r="O25">
            <v>905</v>
          </cell>
          <cell r="P25">
            <v>53</v>
          </cell>
          <cell r="Q25">
            <v>95</v>
          </cell>
          <cell r="R25">
            <v>131</v>
          </cell>
          <cell r="S25">
            <v>33</v>
          </cell>
          <cell r="T25">
            <v>126</v>
          </cell>
          <cell r="U25">
            <v>79</v>
          </cell>
          <cell r="V25" t="str">
            <v>-</v>
          </cell>
          <cell r="W25" t="str">
            <v>-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10318</v>
          </cell>
          <cell r="E26">
            <v>6028</v>
          </cell>
          <cell r="F26">
            <v>4290</v>
          </cell>
          <cell r="G26">
            <v>4883</v>
          </cell>
          <cell r="H26">
            <v>1018</v>
          </cell>
          <cell r="I26">
            <v>971</v>
          </cell>
          <cell r="J26">
            <v>1130</v>
          </cell>
          <cell r="K26">
            <v>83</v>
          </cell>
          <cell r="L26">
            <v>957</v>
          </cell>
          <cell r="M26">
            <v>68</v>
          </cell>
          <cell r="N26">
            <v>738</v>
          </cell>
          <cell r="O26">
            <v>296</v>
          </cell>
          <cell r="P26">
            <v>13</v>
          </cell>
          <cell r="Q26">
            <v>33</v>
          </cell>
          <cell r="R26">
            <v>43</v>
          </cell>
          <cell r="S26">
            <v>21</v>
          </cell>
          <cell r="T26">
            <v>46</v>
          </cell>
          <cell r="U26">
            <v>18</v>
          </cell>
          <cell r="V26" t="str">
            <v>-</v>
          </cell>
          <cell r="W26" t="str">
            <v>-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119766</v>
          </cell>
          <cell r="E27">
            <v>70289</v>
          </cell>
          <cell r="F27">
            <v>49477</v>
          </cell>
          <cell r="G27">
            <v>54677</v>
          </cell>
          <cell r="H27">
            <v>13094</v>
          </cell>
          <cell r="I27">
            <v>12096</v>
          </cell>
          <cell r="J27">
            <v>15724</v>
          </cell>
          <cell r="K27">
            <v>1023</v>
          </cell>
          <cell r="L27">
            <v>9497</v>
          </cell>
          <cell r="M27">
            <v>1101</v>
          </cell>
          <cell r="N27">
            <v>6062</v>
          </cell>
          <cell r="O27">
            <v>4155</v>
          </cell>
          <cell r="P27">
            <v>230</v>
          </cell>
          <cell r="Q27">
            <v>450</v>
          </cell>
          <cell r="R27">
            <v>593</v>
          </cell>
          <cell r="S27">
            <v>142</v>
          </cell>
          <cell r="T27">
            <v>620</v>
          </cell>
          <cell r="U27">
            <v>302</v>
          </cell>
          <cell r="V27" t="str">
            <v>-</v>
          </cell>
          <cell r="W27" t="str">
            <v>-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4221</v>
          </cell>
          <cell r="E28">
            <v>2427</v>
          </cell>
          <cell r="F28">
            <v>1794</v>
          </cell>
          <cell r="G28">
            <v>1896</v>
          </cell>
          <cell r="H28">
            <v>519</v>
          </cell>
          <cell r="I28">
            <v>464</v>
          </cell>
          <cell r="J28">
            <v>594</v>
          </cell>
          <cell r="K28">
            <v>39</v>
          </cell>
          <cell r="L28">
            <v>264</v>
          </cell>
          <cell r="M28">
            <v>33</v>
          </cell>
          <cell r="N28">
            <v>190</v>
          </cell>
          <cell r="O28">
            <v>156</v>
          </cell>
          <cell r="P28">
            <v>10</v>
          </cell>
          <cell r="Q28">
            <v>9</v>
          </cell>
          <cell r="R28">
            <v>16</v>
          </cell>
          <cell r="S28">
            <v>2</v>
          </cell>
          <cell r="T28">
            <v>22</v>
          </cell>
          <cell r="U28">
            <v>7</v>
          </cell>
          <cell r="V28" t="str">
            <v>-</v>
          </cell>
          <cell r="W28" t="str">
            <v>-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19130</v>
          </cell>
          <cell r="E29">
            <v>11160</v>
          </cell>
          <cell r="F29">
            <v>7970</v>
          </cell>
          <cell r="G29">
            <v>8647</v>
          </cell>
          <cell r="H29">
            <v>2016</v>
          </cell>
          <cell r="I29">
            <v>1959</v>
          </cell>
          <cell r="J29">
            <v>2433</v>
          </cell>
          <cell r="K29">
            <v>190</v>
          </cell>
          <cell r="L29">
            <v>1764</v>
          </cell>
          <cell r="M29">
            <v>165</v>
          </cell>
          <cell r="N29">
            <v>989</v>
          </cell>
          <cell r="O29">
            <v>624</v>
          </cell>
          <cell r="P29">
            <v>29</v>
          </cell>
          <cell r="Q29">
            <v>73</v>
          </cell>
          <cell r="R29">
            <v>91</v>
          </cell>
          <cell r="S29">
            <v>16</v>
          </cell>
          <cell r="T29">
            <v>96</v>
          </cell>
          <cell r="U29">
            <v>38</v>
          </cell>
          <cell r="V29" t="str">
            <v>-</v>
          </cell>
          <cell r="W29" t="str">
            <v>-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11381</v>
          </cell>
          <cell r="E30">
            <v>6847</v>
          </cell>
          <cell r="F30">
            <v>4534</v>
          </cell>
          <cell r="G30">
            <v>5416</v>
          </cell>
          <cell r="H30">
            <v>1215</v>
          </cell>
          <cell r="I30">
            <v>1204</v>
          </cell>
          <cell r="J30">
            <v>1469</v>
          </cell>
          <cell r="K30">
            <v>93</v>
          </cell>
          <cell r="L30">
            <v>859</v>
          </cell>
          <cell r="M30">
            <v>58</v>
          </cell>
          <cell r="N30">
            <v>501</v>
          </cell>
          <cell r="O30">
            <v>360</v>
          </cell>
          <cell r="P30">
            <v>21</v>
          </cell>
          <cell r="Q30">
            <v>34</v>
          </cell>
          <cell r="R30">
            <v>40</v>
          </cell>
          <cell r="S30">
            <v>16</v>
          </cell>
          <cell r="T30">
            <v>59</v>
          </cell>
          <cell r="U30">
            <v>36</v>
          </cell>
          <cell r="V30" t="str">
            <v>-</v>
          </cell>
          <cell r="W30" t="str">
            <v>-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8950</v>
          </cell>
          <cell r="E31">
            <v>5174</v>
          </cell>
          <cell r="F31">
            <v>3776</v>
          </cell>
          <cell r="G31">
            <v>3837</v>
          </cell>
          <cell r="H31">
            <v>1024</v>
          </cell>
          <cell r="I31">
            <v>986</v>
          </cell>
          <cell r="J31">
            <v>1296</v>
          </cell>
          <cell r="K31">
            <v>84</v>
          </cell>
          <cell r="L31">
            <v>662</v>
          </cell>
          <cell r="M31">
            <v>72</v>
          </cell>
          <cell r="N31">
            <v>497</v>
          </cell>
          <cell r="O31">
            <v>297</v>
          </cell>
          <cell r="P31">
            <v>18</v>
          </cell>
          <cell r="Q31">
            <v>41</v>
          </cell>
          <cell r="R31">
            <v>32</v>
          </cell>
          <cell r="S31">
            <v>11</v>
          </cell>
          <cell r="T31">
            <v>69</v>
          </cell>
          <cell r="U31">
            <v>24</v>
          </cell>
          <cell r="V31" t="str">
            <v>-</v>
          </cell>
          <cell r="W31" t="str">
            <v>-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20409</v>
          </cell>
          <cell r="E32">
            <v>12239</v>
          </cell>
          <cell r="F32">
            <v>8170</v>
          </cell>
          <cell r="G32">
            <v>9941</v>
          </cell>
          <cell r="H32">
            <v>2166</v>
          </cell>
          <cell r="I32">
            <v>1981</v>
          </cell>
          <cell r="J32">
            <v>2342</v>
          </cell>
          <cell r="K32">
            <v>164</v>
          </cell>
          <cell r="L32">
            <v>1593</v>
          </cell>
          <cell r="M32">
            <v>233</v>
          </cell>
          <cell r="N32">
            <v>938</v>
          </cell>
          <cell r="O32">
            <v>672</v>
          </cell>
          <cell r="P32">
            <v>43</v>
          </cell>
          <cell r="Q32">
            <v>69</v>
          </cell>
          <cell r="R32">
            <v>103</v>
          </cell>
          <cell r="S32">
            <v>28</v>
          </cell>
          <cell r="T32">
            <v>95</v>
          </cell>
          <cell r="U32">
            <v>41</v>
          </cell>
          <cell r="V32" t="str">
            <v>-</v>
          </cell>
          <cell r="W32" t="str">
            <v>-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17734</v>
          </cell>
          <cell r="E33">
            <v>10131</v>
          </cell>
          <cell r="F33">
            <v>7603</v>
          </cell>
          <cell r="G33">
            <v>7653</v>
          </cell>
          <cell r="H33">
            <v>2120</v>
          </cell>
          <cell r="I33">
            <v>1735</v>
          </cell>
          <cell r="J33">
            <v>2576</v>
          </cell>
          <cell r="K33">
            <v>146</v>
          </cell>
          <cell r="L33">
            <v>1318</v>
          </cell>
          <cell r="M33">
            <v>212</v>
          </cell>
          <cell r="N33">
            <v>828</v>
          </cell>
          <cell r="O33">
            <v>741</v>
          </cell>
          <cell r="P33">
            <v>43</v>
          </cell>
          <cell r="Q33">
            <v>86</v>
          </cell>
          <cell r="R33">
            <v>118</v>
          </cell>
          <cell r="S33">
            <v>17</v>
          </cell>
          <cell r="T33">
            <v>92</v>
          </cell>
          <cell r="U33">
            <v>49</v>
          </cell>
          <cell r="V33" t="str">
            <v>-</v>
          </cell>
          <cell r="W33" t="str">
            <v>-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26659</v>
          </cell>
          <cell r="E34">
            <v>15729</v>
          </cell>
          <cell r="F34">
            <v>10930</v>
          </cell>
          <cell r="G34">
            <v>12117</v>
          </cell>
          <cell r="H34">
            <v>2926</v>
          </cell>
          <cell r="I34">
            <v>2723</v>
          </cell>
          <cell r="J34">
            <v>3487</v>
          </cell>
          <cell r="K34">
            <v>219</v>
          </cell>
          <cell r="L34">
            <v>2041</v>
          </cell>
          <cell r="M34">
            <v>249</v>
          </cell>
          <cell r="N34">
            <v>1370</v>
          </cell>
          <cell r="O34">
            <v>974</v>
          </cell>
          <cell r="P34">
            <v>53</v>
          </cell>
          <cell r="Q34">
            <v>100</v>
          </cell>
          <cell r="R34">
            <v>150</v>
          </cell>
          <cell r="S34">
            <v>30</v>
          </cell>
          <cell r="T34">
            <v>134</v>
          </cell>
          <cell r="U34">
            <v>86</v>
          </cell>
          <cell r="V34" t="str">
            <v>-</v>
          </cell>
          <cell r="W34" t="str">
            <v>-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11282</v>
          </cell>
          <cell r="E35">
            <v>6582</v>
          </cell>
          <cell r="F35">
            <v>4700</v>
          </cell>
          <cell r="G35">
            <v>5170</v>
          </cell>
          <cell r="H35">
            <v>1108</v>
          </cell>
          <cell r="I35">
            <v>1044</v>
          </cell>
          <cell r="J35">
            <v>1527</v>
          </cell>
          <cell r="K35">
            <v>88</v>
          </cell>
          <cell r="L35">
            <v>996</v>
          </cell>
          <cell r="M35">
            <v>79</v>
          </cell>
          <cell r="N35">
            <v>749</v>
          </cell>
          <cell r="O35">
            <v>331</v>
          </cell>
          <cell r="P35">
            <v>13</v>
          </cell>
          <cell r="Q35">
            <v>38</v>
          </cell>
          <cell r="R35">
            <v>43</v>
          </cell>
          <cell r="S35">
            <v>22</v>
          </cell>
          <cell r="T35">
            <v>53</v>
          </cell>
          <cell r="U35">
            <v>21</v>
          </cell>
          <cell r="V35" t="str">
            <v>-</v>
          </cell>
          <cell r="W35" t="str">
            <v>-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123070</v>
          </cell>
          <cell r="E36">
            <v>71928</v>
          </cell>
          <cell r="F36">
            <v>51142</v>
          </cell>
          <cell r="G36">
            <v>53691</v>
          </cell>
          <cell r="H36">
            <v>12999</v>
          </cell>
          <cell r="I36">
            <v>12067</v>
          </cell>
          <cell r="J36">
            <v>19390</v>
          </cell>
          <cell r="K36">
            <v>1046</v>
          </cell>
          <cell r="L36">
            <v>9829</v>
          </cell>
          <cell r="M36">
            <v>1156</v>
          </cell>
          <cell r="N36">
            <v>6080</v>
          </cell>
          <cell r="O36">
            <v>4406</v>
          </cell>
          <cell r="P36">
            <v>237</v>
          </cell>
          <cell r="Q36">
            <v>442</v>
          </cell>
          <cell r="R36">
            <v>627</v>
          </cell>
          <cell r="S36">
            <v>141</v>
          </cell>
          <cell r="T36">
            <v>640</v>
          </cell>
          <cell r="U36">
            <v>319</v>
          </cell>
          <cell r="V36">
            <v>46894</v>
          </cell>
          <cell r="W36">
            <v>76176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4257</v>
          </cell>
          <cell r="E37">
            <v>2437</v>
          </cell>
          <cell r="F37">
            <v>1820</v>
          </cell>
          <cell r="G37">
            <v>1801</v>
          </cell>
          <cell r="H37">
            <v>502</v>
          </cell>
          <cell r="I37">
            <v>471</v>
          </cell>
          <cell r="J37">
            <v>740</v>
          </cell>
          <cell r="K37">
            <v>40</v>
          </cell>
          <cell r="L37">
            <v>260</v>
          </cell>
          <cell r="M37">
            <v>31</v>
          </cell>
          <cell r="N37">
            <v>181</v>
          </cell>
          <cell r="O37">
            <v>160</v>
          </cell>
          <cell r="P37">
            <v>13</v>
          </cell>
          <cell r="Q37">
            <v>12</v>
          </cell>
          <cell r="R37">
            <v>15</v>
          </cell>
          <cell r="S37">
            <v>2</v>
          </cell>
          <cell r="T37">
            <v>22</v>
          </cell>
          <cell r="U37">
            <v>7</v>
          </cell>
          <cell r="V37">
            <v>1565</v>
          </cell>
          <cell r="W37">
            <v>2692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19801</v>
          </cell>
          <cell r="E38">
            <v>11507</v>
          </cell>
          <cell r="F38">
            <v>8294</v>
          </cell>
          <cell r="G38">
            <v>8557</v>
          </cell>
          <cell r="H38">
            <v>2054</v>
          </cell>
          <cell r="I38">
            <v>1982</v>
          </cell>
          <cell r="J38">
            <v>3043</v>
          </cell>
          <cell r="K38">
            <v>195</v>
          </cell>
          <cell r="L38">
            <v>1802</v>
          </cell>
          <cell r="M38">
            <v>174</v>
          </cell>
          <cell r="N38">
            <v>967</v>
          </cell>
          <cell r="O38">
            <v>670</v>
          </cell>
          <cell r="P38">
            <v>32</v>
          </cell>
          <cell r="Q38">
            <v>68</v>
          </cell>
          <cell r="R38">
            <v>97</v>
          </cell>
          <cell r="S38">
            <v>19</v>
          </cell>
          <cell r="T38">
            <v>95</v>
          </cell>
          <cell r="U38">
            <v>46</v>
          </cell>
          <cell r="V38">
            <v>7500</v>
          </cell>
          <cell r="W38">
            <v>12301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11511</v>
          </cell>
          <cell r="E39">
            <v>6832</v>
          </cell>
          <cell r="F39">
            <v>4679</v>
          </cell>
          <cell r="G39">
            <v>5184</v>
          </cell>
          <cell r="H39">
            <v>1193</v>
          </cell>
          <cell r="I39">
            <v>1188</v>
          </cell>
          <cell r="J39">
            <v>1807</v>
          </cell>
          <cell r="K39">
            <v>94</v>
          </cell>
          <cell r="L39">
            <v>873</v>
          </cell>
          <cell r="M39">
            <v>61</v>
          </cell>
          <cell r="N39">
            <v>514</v>
          </cell>
          <cell r="O39">
            <v>375</v>
          </cell>
          <cell r="P39">
            <v>20</v>
          </cell>
          <cell r="Q39">
            <v>33</v>
          </cell>
          <cell r="R39">
            <v>48</v>
          </cell>
          <cell r="S39">
            <v>15</v>
          </cell>
          <cell r="T39">
            <v>67</v>
          </cell>
          <cell r="U39">
            <v>39</v>
          </cell>
          <cell r="V39">
            <v>4023</v>
          </cell>
          <cell r="W39">
            <v>7488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9299</v>
          </cell>
          <cell r="E40">
            <v>5332</v>
          </cell>
          <cell r="F40">
            <v>3967</v>
          </cell>
          <cell r="G40">
            <v>3784</v>
          </cell>
          <cell r="H40">
            <v>1028</v>
          </cell>
          <cell r="I40">
            <v>984</v>
          </cell>
          <cell r="J40">
            <v>1659</v>
          </cell>
          <cell r="K40">
            <v>78</v>
          </cell>
          <cell r="L40">
            <v>704</v>
          </cell>
          <cell r="M40">
            <v>70</v>
          </cell>
          <cell r="N40">
            <v>497</v>
          </cell>
          <cell r="O40">
            <v>310</v>
          </cell>
          <cell r="P40">
            <v>17</v>
          </cell>
          <cell r="Q40">
            <v>36</v>
          </cell>
          <cell r="R40">
            <v>31</v>
          </cell>
          <cell r="S40">
            <v>8</v>
          </cell>
          <cell r="T40">
            <v>72</v>
          </cell>
          <cell r="U40">
            <v>21</v>
          </cell>
          <cell r="V40">
            <v>3446</v>
          </cell>
          <cell r="W40">
            <v>5853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20937</v>
          </cell>
          <cell r="E41">
            <v>12504</v>
          </cell>
          <cell r="F41">
            <v>8433</v>
          </cell>
          <cell r="G41">
            <v>9731</v>
          </cell>
          <cell r="H41">
            <v>2161</v>
          </cell>
          <cell r="I41">
            <v>1980</v>
          </cell>
          <cell r="J41">
            <v>2931</v>
          </cell>
          <cell r="K41">
            <v>172</v>
          </cell>
          <cell r="L41">
            <v>1640</v>
          </cell>
          <cell r="M41">
            <v>246</v>
          </cell>
          <cell r="N41">
            <v>960</v>
          </cell>
          <cell r="O41">
            <v>724</v>
          </cell>
          <cell r="P41">
            <v>45</v>
          </cell>
          <cell r="Q41">
            <v>66</v>
          </cell>
          <cell r="R41">
            <v>111</v>
          </cell>
          <cell r="S41">
            <v>30</v>
          </cell>
          <cell r="T41">
            <v>95</v>
          </cell>
          <cell r="U41">
            <v>45</v>
          </cell>
          <cell r="V41">
            <v>7832</v>
          </cell>
          <cell r="W41">
            <v>13105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18048</v>
          </cell>
          <cell r="E42">
            <v>10332</v>
          </cell>
          <cell r="F42">
            <v>7716</v>
          </cell>
          <cell r="G42">
            <v>7463</v>
          </cell>
          <cell r="H42">
            <v>2059</v>
          </cell>
          <cell r="I42">
            <v>1732</v>
          </cell>
          <cell r="J42">
            <v>2994</v>
          </cell>
          <cell r="K42">
            <v>150</v>
          </cell>
          <cell r="L42">
            <v>1378</v>
          </cell>
          <cell r="M42">
            <v>227</v>
          </cell>
          <cell r="N42">
            <v>841</v>
          </cell>
          <cell r="O42">
            <v>787</v>
          </cell>
          <cell r="P42">
            <v>43</v>
          </cell>
          <cell r="Q42">
            <v>90</v>
          </cell>
          <cell r="R42">
            <v>123</v>
          </cell>
          <cell r="S42">
            <v>14</v>
          </cell>
          <cell r="T42">
            <v>99</v>
          </cell>
          <cell r="U42">
            <v>48</v>
          </cell>
          <cell r="V42">
            <v>7080</v>
          </cell>
          <cell r="W42">
            <v>10968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27495</v>
          </cell>
          <cell r="E43">
            <v>16142</v>
          </cell>
          <cell r="F43">
            <v>11353</v>
          </cell>
          <cell r="G43">
            <v>11937</v>
          </cell>
          <cell r="H43">
            <v>2915</v>
          </cell>
          <cell r="I43">
            <v>2691</v>
          </cell>
          <cell r="J43">
            <v>4376</v>
          </cell>
          <cell r="K43">
            <v>218</v>
          </cell>
          <cell r="L43">
            <v>2137</v>
          </cell>
          <cell r="M43">
            <v>266</v>
          </cell>
          <cell r="N43">
            <v>1365</v>
          </cell>
          <cell r="O43">
            <v>1035</v>
          </cell>
          <cell r="P43">
            <v>49</v>
          </cell>
          <cell r="Q43">
            <v>96</v>
          </cell>
          <cell r="R43">
            <v>155</v>
          </cell>
          <cell r="S43">
            <v>31</v>
          </cell>
          <cell r="T43">
            <v>134</v>
          </cell>
          <cell r="U43">
            <v>90</v>
          </cell>
          <cell r="V43">
            <v>10852</v>
          </cell>
          <cell r="W43">
            <v>16643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11722</v>
          </cell>
          <cell r="E44">
            <v>6842</v>
          </cell>
          <cell r="F44">
            <v>4880</v>
          </cell>
          <cell r="G44">
            <v>5234</v>
          </cell>
          <cell r="H44">
            <v>1087</v>
          </cell>
          <cell r="I44">
            <v>1039</v>
          </cell>
          <cell r="J44">
            <v>1840</v>
          </cell>
          <cell r="K44">
            <v>99</v>
          </cell>
          <cell r="L44">
            <v>1035</v>
          </cell>
          <cell r="M44">
            <v>81</v>
          </cell>
          <cell r="N44">
            <v>755</v>
          </cell>
          <cell r="O44">
            <v>345</v>
          </cell>
          <cell r="P44">
            <v>18</v>
          </cell>
          <cell r="Q44">
            <v>41</v>
          </cell>
          <cell r="R44">
            <v>47</v>
          </cell>
          <cell r="S44">
            <v>22</v>
          </cell>
          <cell r="T44">
            <v>56</v>
          </cell>
          <cell r="U44">
            <v>23</v>
          </cell>
          <cell r="V44">
            <v>4596</v>
          </cell>
          <cell r="W44">
            <v>7126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125485</v>
          </cell>
          <cell r="E45">
            <v>73112</v>
          </cell>
          <cell r="F45">
            <v>52373</v>
          </cell>
          <cell r="G45">
            <v>52682</v>
          </cell>
          <cell r="H45">
            <v>12915</v>
          </cell>
          <cell r="I45">
            <v>12035</v>
          </cell>
          <cell r="J45">
            <v>22369</v>
          </cell>
          <cell r="K45">
            <v>1057</v>
          </cell>
          <cell r="L45">
            <v>10127</v>
          </cell>
          <cell r="M45">
            <v>1188</v>
          </cell>
          <cell r="N45">
            <v>6065</v>
          </cell>
          <cell r="O45">
            <v>4625</v>
          </cell>
          <cell r="P45">
            <v>240</v>
          </cell>
          <cell r="Q45">
            <v>421</v>
          </cell>
          <cell r="R45">
            <v>649</v>
          </cell>
          <cell r="S45">
            <v>137</v>
          </cell>
          <cell r="T45">
            <v>639</v>
          </cell>
          <cell r="U45">
            <v>336</v>
          </cell>
          <cell r="V45">
            <v>46994</v>
          </cell>
          <cell r="W45">
            <v>78491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4159</v>
          </cell>
          <cell r="E46">
            <v>2383</v>
          </cell>
          <cell r="F46">
            <v>1776</v>
          </cell>
          <cell r="G46">
            <v>1734</v>
          </cell>
          <cell r="H46">
            <v>490</v>
          </cell>
          <cell r="I46">
            <v>431</v>
          </cell>
          <cell r="J46">
            <v>791</v>
          </cell>
          <cell r="K46">
            <v>35</v>
          </cell>
          <cell r="L46">
            <v>251</v>
          </cell>
          <cell r="M46">
            <v>34</v>
          </cell>
          <cell r="N46">
            <v>169</v>
          </cell>
          <cell r="O46">
            <v>154</v>
          </cell>
          <cell r="P46">
            <v>12</v>
          </cell>
          <cell r="Q46">
            <v>12</v>
          </cell>
          <cell r="R46">
            <v>17</v>
          </cell>
          <cell r="S46">
            <v>3</v>
          </cell>
          <cell r="T46">
            <v>21</v>
          </cell>
          <cell r="U46">
            <v>5</v>
          </cell>
          <cell r="V46">
            <v>1499</v>
          </cell>
          <cell r="W46">
            <v>2660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20042</v>
          </cell>
          <cell r="E47">
            <v>11582</v>
          </cell>
          <cell r="F47">
            <v>8460</v>
          </cell>
          <cell r="G47">
            <v>8267</v>
          </cell>
          <cell r="H47">
            <v>2003</v>
          </cell>
          <cell r="I47">
            <v>1965</v>
          </cell>
          <cell r="J47">
            <v>3581</v>
          </cell>
          <cell r="K47">
            <v>183</v>
          </cell>
          <cell r="L47">
            <v>1854</v>
          </cell>
          <cell r="M47">
            <v>176</v>
          </cell>
          <cell r="N47">
            <v>969</v>
          </cell>
          <cell r="O47">
            <v>688</v>
          </cell>
          <cell r="P47">
            <v>31</v>
          </cell>
          <cell r="Q47">
            <v>67</v>
          </cell>
          <cell r="R47">
            <v>94</v>
          </cell>
          <cell r="S47">
            <v>19</v>
          </cell>
          <cell r="T47">
            <v>98</v>
          </cell>
          <cell r="U47">
            <v>47</v>
          </cell>
          <cell r="V47">
            <v>7485</v>
          </cell>
          <cell r="W47">
            <v>12557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11577</v>
          </cell>
          <cell r="E48">
            <v>6813</v>
          </cell>
          <cell r="F48">
            <v>4764</v>
          </cell>
          <cell r="G48">
            <v>4946</v>
          </cell>
          <cell r="H48">
            <v>1183</v>
          </cell>
          <cell r="I48">
            <v>1161</v>
          </cell>
          <cell r="J48">
            <v>2099</v>
          </cell>
          <cell r="K48">
            <v>97</v>
          </cell>
          <cell r="L48">
            <v>914</v>
          </cell>
          <cell r="M48">
            <v>63</v>
          </cell>
          <cell r="N48">
            <v>510</v>
          </cell>
          <cell r="O48">
            <v>389</v>
          </cell>
          <cell r="P48">
            <v>20</v>
          </cell>
          <cell r="Q48">
            <v>28</v>
          </cell>
          <cell r="R48">
            <v>45</v>
          </cell>
          <cell r="S48">
            <v>13</v>
          </cell>
          <cell r="T48">
            <v>63</v>
          </cell>
          <cell r="U48">
            <v>46</v>
          </cell>
          <cell r="V48">
            <v>4003</v>
          </cell>
          <cell r="W48">
            <v>7574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9416</v>
          </cell>
          <cell r="E49">
            <v>5396</v>
          </cell>
          <cell r="F49">
            <v>4020</v>
          </cell>
          <cell r="G49">
            <v>3638</v>
          </cell>
          <cell r="H49">
            <v>994</v>
          </cell>
          <cell r="I49">
            <v>969</v>
          </cell>
          <cell r="J49">
            <v>1945</v>
          </cell>
          <cell r="K49">
            <v>82</v>
          </cell>
          <cell r="L49">
            <v>725</v>
          </cell>
          <cell r="M49">
            <v>72</v>
          </cell>
          <cell r="N49">
            <v>498</v>
          </cell>
          <cell r="O49">
            <v>316</v>
          </cell>
          <cell r="P49">
            <v>16</v>
          </cell>
          <cell r="Q49">
            <v>37</v>
          </cell>
          <cell r="R49">
            <v>34</v>
          </cell>
          <cell r="S49">
            <v>7</v>
          </cell>
          <cell r="T49">
            <v>61</v>
          </cell>
          <cell r="U49">
            <v>22</v>
          </cell>
          <cell r="V49">
            <v>3404</v>
          </cell>
          <cell r="W49">
            <v>6012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21560</v>
          </cell>
          <cell r="E50">
            <v>12828</v>
          </cell>
          <cell r="F50">
            <v>8732</v>
          </cell>
          <cell r="G50">
            <v>9623</v>
          </cell>
          <cell r="H50">
            <v>2227</v>
          </cell>
          <cell r="I50">
            <v>1932</v>
          </cell>
          <cell r="J50">
            <v>3534</v>
          </cell>
          <cell r="K50">
            <v>186</v>
          </cell>
          <cell r="L50">
            <v>1679</v>
          </cell>
          <cell r="M50">
            <v>254</v>
          </cell>
          <cell r="N50">
            <v>949</v>
          </cell>
          <cell r="O50">
            <v>766</v>
          </cell>
          <cell r="P50">
            <v>44</v>
          </cell>
          <cell r="Q50">
            <v>65</v>
          </cell>
          <cell r="R50">
            <v>120</v>
          </cell>
          <cell r="S50">
            <v>28</v>
          </cell>
          <cell r="T50">
            <v>101</v>
          </cell>
          <cell r="U50">
            <v>52</v>
          </cell>
          <cell r="V50">
            <v>7903</v>
          </cell>
          <cell r="W50">
            <v>13657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18336</v>
          </cell>
          <cell r="E51">
            <v>10458</v>
          </cell>
          <cell r="F51">
            <v>7878</v>
          </cell>
          <cell r="G51">
            <v>7355</v>
          </cell>
          <cell r="H51">
            <v>2002</v>
          </cell>
          <cell r="I51">
            <v>1753</v>
          </cell>
          <cell r="J51">
            <v>3338</v>
          </cell>
          <cell r="K51">
            <v>143</v>
          </cell>
          <cell r="L51">
            <v>1425</v>
          </cell>
          <cell r="M51">
            <v>229</v>
          </cell>
          <cell r="N51">
            <v>853</v>
          </cell>
          <cell r="O51">
            <v>814</v>
          </cell>
          <cell r="P51">
            <v>48</v>
          </cell>
          <cell r="Q51">
            <v>84</v>
          </cell>
          <cell r="R51">
            <v>120</v>
          </cell>
          <cell r="S51">
            <v>15</v>
          </cell>
          <cell r="T51">
            <v>107</v>
          </cell>
          <cell r="U51">
            <v>50</v>
          </cell>
          <cell r="V51">
            <v>7032</v>
          </cell>
          <cell r="W51">
            <v>11304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28313</v>
          </cell>
          <cell r="E52">
            <v>16570</v>
          </cell>
          <cell r="F52">
            <v>11743</v>
          </cell>
          <cell r="G52">
            <v>11875</v>
          </cell>
          <cell r="H52">
            <v>2900</v>
          </cell>
          <cell r="I52">
            <v>2774</v>
          </cell>
          <cell r="J52">
            <v>4982</v>
          </cell>
          <cell r="K52">
            <v>228</v>
          </cell>
          <cell r="L52">
            <v>2223</v>
          </cell>
          <cell r="M52">
            <v>268</v>
          </cell>
          <cell r="N52">
            <v>1389</v>
          </cell>
          <cell r="O52">
            <v>1114</v>
          </cell>
          <cell r="P52">
            <v>50</v>
          </cell>
          <cell r="Q52">
            <v>90</v>
          </cell>
          <cell r="R52">
            <v>165</v>
          </cell>
          <cell r="S52">
            <v>31</v>
          </cell>
          <cell r="T52">
            <v>132</v>
          </cell>
          <cell r="U52">
            <v>92</v>
          </cell>
          <cell r="V52">
            <v>11003</v>
          </cell>
          <cell r="W52">
            <v>17310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12082</v>
          </cell>
          <cell r="E53">
            <v>7082</v>
          </cell>
          <cell r="F53">
            <v>5000</v>
          </cell>
          <cell r="G53">
            <v>5244</v>
          </cell>
          <cell r="H53">
            <v>1116</v>
          </cell>
          <cell r="I53">
            <v>1050</v>
          </cell>
          <cell r="J53">
            <v>2099</v>
          </cell>
          <cell r="K53">
            <v>103</v>
          </cell>
          <cell r="L53">
            <v>1056</v>
          </cell>
          <cell r="M53">
            <v>92</v>
          </cell>
          <cell r="N53">
            <v>728</v>
          </cell>
          <cell r="O53">
            <v>384</v>
          </cell>
          <cell r="P53">
            <v>19</v>
          </cell>
          <cell r="Q53">
            <v>38</v>
          </cell>
          <cell r="R53">
            <v>54</v>
          </cell>
          <cell r="S53">
            <v>21</v>
          </cell>
          <cell r="T53">
            <v>56</v>
          </cell>
          <cell r="U53">
            <v>22</v>
          </cell>
          <cell r="V53">
            <v>4665</v>
          </cell>
          <cell r="W53">
            <v>7417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126398</v>
          </cell>
          <cell r="E54">
            <v>73475</v>
          </cell>
          <cell r="F54">
            <v>52923</v>
          </cell>
          <cell r="G54">
            <v>51680</v>
          </cell>
          <cell r="H54">
            <v>12749</v>
          </cell>
          <cell r="I54">
            <v>11961</v>
          </cell>
          <cell r="J54">
            <v>24007</v>
          </cell>
          <cell r="K54">
            <v>1107</v>
          </cell>
          <cell r="L54">
            <v>10292</v>
          </cell>
          <cell r="M54">
            <v>1248</v>
          </cell>
          <cell r="N54">
            <v>6023</v>
          </cell>
          <cell r="O54">
            <v>4899</v>
          </cell>
          <cell r="P54">
            <v>242</v>
          </cell>
          <cell r="Q54">
            <v>420</v>
          </cell>
          <cell r="R54">
            <v>678</v>
          </cell>
          <cell r="S54">
            <v>134</v>
          </cell>
          <cell r="T54">
            <v>619</v>
          </cell>
          <cell r="U54">
            <v>339</v>
          </cell>
          <cell r="V54">
            <v>46866</v>
          </cell>
          <cell r="W54">
            <v>79532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4041</v>
          </cell>
          <cell r="E55">
            <v>2286</v>
          </cell>
          <cell r="F55">
            <v>1755</v>
          </cell>
          <cell r="G55">
            <v>1636</v>
          </cell>
          <cell r="H55">
            <v>469</v>
          </cell>
          <cell r="I55">
            <v>406</v>
          </cell>
          <cell r="J55">
            <v>813</v>
          </cell>
          <cell r="K55">
            <v>33</v>
          </cell>
          <cell r="L55">
            <v>254</v>
          </cell>
          <cell r="M55">
            <v>35</v>
          </cell>
          <cell r="N55">
            <v>165</v>
          </cell>
          <cell r="O55">
            <v>165</v>
          </cell>
          <cell r="P55">
            <v>8</v>
          </cell>
          <cell r="Q55">
            <v>12</v>
          </cell>
          <cell r="R55">
            <v>19</v>
          </cell>
          <cell r="S55">
            <v>2</v>
          </cell>
          <cell r="T55">
            <v>18</v>
          </cell>
          <cell r="U55">
            <v>6</v>
          </cell>
          <cell r="V55">
            <v>1439</v>
          </cell>
          <cell r="W55">
            <v>2602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20278</v>
          </cell>
          <cell r="E56">
            <v>11676</v>
          </cell>
          <cell r="F56">
            <v>8602</v>
          </cell>
          <cell r="G56">
            <v>8183</v>
          </cell>
          <cell r="H56">
            <v>1967</v>
          </cell>
          <cell r="I56">
            <v>1937</v>
          </cell>
          <cell r="J56">
            <v>3870</v>
          </cell>
          <cell r="K56">
            <v>198</v>
          </cell>
          <cell r="L56">
            <v>1877</v>
          </cell>
          <cell r="M56">
            <v>185</v>
          </cell>
          <cell r="N56">
            <v>955</v>
          </cell>
          <cell r="O56">
            <v>737</v>
          </cell>
          <cell r="P56">
            <v>34</v>
          </cell>
          <cell r="Q56">
            <v>72</v>
          </cell>
          <cell r="R56">
            <v>104</v>
          </cell>
          <cell r="S56">
            <v>18</v>
          </cell>
          <cell r="T56">
            <v>92</v>
          </cell>
          <cell r="U56">
            <v>49</v>
          </cell>
          <cell r="V56">
            <v>7493</v>
          </cell>
          <cell r="W56">
            <v>12785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11684</v>
          </cell>
          <cell r="E57">
            <v>6830</v>
          </cell>
          <cell r="F57">
            <v>4854</v>
          </cell>
          <cell r="G57">
            <v>4867</v>
          </cell>
          <cell r="H57">
            <v>1155</v>
          </cell>
          <cell r="I57">
            <v>1156</v>
          </cell>
          <cell r="J57">
            <v>2288</v>
          </cell>
          <cell r="K57">
            <v>99</v>
          </cell>
          <cell r="L57">
            <v>942</v>
          </cell>
          <cell r="M57">
            <v>64</v>
          </cell>
          <cell r="N57">
            <v>498</v>
          </cell>
          <cell r="O57">
            <v>408</v>
          </cell>
          <cell r="P57">
            <v>21</v>
          </cell>
          <cell r="Q57">
            <v>26</v>
          </cell>
          <cell r="R57">
            <v>48</v>
          </cell>
          <cell r="S57">
            <v>12</v>
          </cell>
          <cell r="T57">
            <v>59</v>
          </cell>
          <cell r="U57">
            <v>41</v>
          </cell>
          <cell r="V57">
            <v>3964</v>
          </cell>
          <cell r="W57">
            <v>7720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9473</v>
          </cell>
          <cell r="E58">
            <v>5423</v>
          </cell>
          <cell r="F58">
            <v>4050</v>
          </cell>
          <cell r="G58">
            <v>3544</v>
          </cell>
          <cell r="H58">
            <v>998</v>
          </cell>
          <cell r="I58">
            <v>964</v>
          </cell>
          <cell r="J58">
            <v>2101</v>
          </cell>
          <cell r="K58">
            <v>87</v>
          </cell>
          <cell r="L58">
            <v>719</v>
          </cell>
          <cell r="M58">
            <v>72</v>
          </cell>
          <cell r="N58">
            <v>475</v>
          </cell>
          <cell r="O58">
            <v>340</v>
          </cell>
          <cell r="P58">
            <v>18</v>
          </cell>
          <cell r="Q58">
            <v>34</v>
          </cell>
          <cell r="R58">
            <v>35</v>
          </cell>
          <cell r="S58">
            <v>7</v>
          </cell>
          <cell r="T58">
            <v>56</v>
          </cell>
          <cell r="U58">
            <v>23</v>
          </cell>
          <cell r="V58">
            <v>3357</v>
          </cell>
          <cell r="W58">
            <v>6116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21913</v>
          </cell>
          <cell r="E59">
            <v>12987</v>
          </cell>
          <cell r="F59">
            <v>8926</v>
          </cell>
          <cell r="G59">
            <v>9504</v>
          </cell>
          <cell r="H59">
            <v>2231</v>
          </cell>
          <cell r="I59">
            <v>1958</v>
          </cell>
          <cell r="J59">
            <v>3876</v>
          </cell>
          <cell r="K59">
            <v>197</v>
          </cell>
          <cell r="L59">
            <v>1705</v>
          </cell>
          <cell r="M59">
            <v>267</v>
          </cell>
          <cell r="N59">
            <v>945</v>
          </cell>
          <cell r="O59">
            <v>816</v>
          </cell>
          <cell r="P59">
            <v>41</v>
          </cell>
          <cell r="Q59">
            <v>66</v>
          </cell>
          <cell r="R59">
            <v>126</v>
          </cell>
          <cell r="S59">
            <v>25</v>
          </cell>
          <cell r="T59">
            <v>101</v>
          </cell>
          <cell r="U59">
            <v>55</v>
          </cell>
          <cell r="V59">
            <v>7977</v>
          </cell>
          <cell r="W59">
            <v>13936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18256</v>
          </cell>
          <cell r="E60">
            <v>10398</v>
          </cell>
          <cell r="F60">
            <v>7858</v>
          </cell>
          <cell r="G60">
            <v>7116</v>
          </cell>
          <cell r="H60">
            <v>1965</v>
          </cell>
          <cell r="I60">
            <v>1720</v>
          </cell>
          <cell r="J60">
            <v>3535</v>
          </cell>
          <cell r="K60">
            <v>141</v>
          </cell>
          <cell r="L60">
            <v>1435</v>
          </cell>
          <cell r="M60">
            <v>237</v>
          </cell>
          <cell r="N60">
            <v>856</v>
          </cell>
          <cell r="O60">
            <v>854</v>
          </cell>
          <cell r="P60">
            <v>44</v>
          </cell>
          <cell r="Q60">
            <v>75</v>
          </cell>
          <cell r="R60">
            <v>112</v>
          </cell>
          <cell r="S60">
            <v>14</v>
          </cell>
          <cell r="T60">
            <v>100</v>
          </cell>
          <cell r="U60">
            <v>52</v>
          </cell>
          <cell r="V60">
            <v>6957</v>
          </cell>
          <cell r="W60">
            <v>11299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28352</v>
          </cell>
          <cell r="E61">
            <v>16593</v>
          </cell>
          <cell r="F61">
            <v>11759</v>
          </cell>
          <cell r="G61">
            <v>11563</v>
          </cell>
          <cell r="H61">
            <v>2815</v>
          </cell>
          <cell r="I61">
            <v>2771</v>
          </cell>
          <cell r="J61">
            <v>5261</v>
          </cell>
          <cell r="K61">
            <v>243</v>
          </cell>
          <cell r="L61">
            <v>2270</v>
          </cell>
          <cell r="M61">
            <v>281</v>
          </cell>
          <cell r="N61">
            <v>1409</v>
          </cell>
          <cell r="O61">
            <v>1159</v>
          </cell>
          <cell r="P61">
            <v>56</v>
          </cell>
          <cell r="Q61">
            <v>97</v>
          </cell>
          <cell r="R61">
            <v>174</v>
          </cell>
          <cell r="S61">
            <v>32</v>
          </cell>
          <cell r="T61">
            <v>135</v>
          </cell>
          <cell r="U61">
            <v>86</v>
          </cell>
          <cell r="V61">
            <v>10902</v>
          </cell>
          <cell r="W61">
            <v>17450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12401</v>
          </cell>
          <cell r="E62">
            <v>7282</v>
          </cell>
          <cell r="F62">
            <v>5119</v>
          </cell>
          <cell r="G62">
            <v>5267</v>
          </cell>
          <cell r="H62">
            <v>1149</v>
          </cell>
          <cell r="I62">
            <v>1049</v>
          </cell>
          <cell r="J62">
            <v>2263</v>
          </cell>
          <cell r="K62">
            <v>109</v>
          </cell>
          <cell r="L62">
            <v>1090</v>
          </cell>
          <cell r="M62">
            <v>107</v>
          </cell>
          <cell r="N62">
            <v>720</v>
          </cell>
          <cell r="O62">
            <v>420</v>
          </cell>
          <cell r="P62">
            <v>20</v>
          </cell>
          <cell r="Q62">
            <v>38</v>
          </cell>
          <cell r="R62">
            <v>60</v>
          </cell>
          <cell r="S62">
            <v>24</v>
          </cell>
          <cell r="T62">
            <v>58</v>
          </cell>
          <cell r="U62">
            <v>27</v>
          </cell>
          <cell r="V62">
            <v>4777</v>
          </cell>
          <cell r="W62">
            <v>7624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127282</v>
          </cell>
          <cell r="E63">
            <v>73955</v>
          </cell>
          <cell r="F63">
            <v>53327</v>
          </cell>
          <cell r="G63">
            <v>50611</v>
          </cell>
          <cell r="H63">
            <v>12572</v>
          </cell>
          <cell r="I63">
            <v>11874</v>
          </cell>
          <cell r="J63">
            <v>25697</v>
          </cell>
          <cell r="K63">
            <v>1148</v>
          </cell>
          <cell r="L63">
            <v>10504</v>
          </cell>
          <cell r="M63">
            <v>1366</v>
          </cell>
          <cell r="N63">
            <v>5995</v>
          </cell>
          <cell r="O63">
            <v>5052</v>
          </cell>
          <cell r="P63">
            <v>239</v>
          </cell>
          <cell r="Q63">
            <v>413</v>
          </cell>
          <cell r="R63">
            <v>707</v>
          </cell>
          <cell r="S63">
            <v>143</v>
          </cell>
          <cell r="T63">
            <v>625</v>
          </cell>
          <cell r="U63">
            <v>336</v>
          </cell>
          <cell r="V63">
            <v>46676</v>
          </cell>
          <cell r="W63">
            <v>80606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3952</v>
          </cell>
          <cell r="E64">
            <v>2212</v>
          </cell>
          <cell r="F64">
            <v>1740</v>
          </cell>
          <cell r="G64">
            <v>1555</v>
          </cell>
          <cell r="H64">
            <v>436</v>
          </cell>
          <cell r="I64">
            <v>410</v>
          </cell>
          <cell r="J64">
            <v>843</v>
          </cell>
          <cell r="K64">
            <v>35</v>
          </cell>
          <cell r="L64">
            <v>254</v>
          </cell>
          <cell r="M64">
            <v>38</v>
          </cell>
          <cell r="N64">
            <v>145</v>
          </cell>
          <cell r="O64">
            <v>173</v>
          </cell>
          <cell r="P64">
            <v>10</v>
          </cell>
          <cell r="Q64">
            <v>10</v>
          </cell>
          <cell r="R64">
            <v>18</v>
          </cell>
          <cell r="S64">
            <v>2</v>
          </cell>
          <cell r="T64">
            <v>18</v>
          </cell>
          <cell r="U64">
            <v>5</v>
          </cell>
          <cell r="V64">
            <v>1392</v>
          </cell>
          <cell r="W64">
            <v>2560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20455</v>
          </cell>
          <cell r="E65">
            <v>11814</v>
          </cell>
          <cell r="F65">
            <v>8641</v>
          </cell>
          <cell r="G65">
            <v>8041</v>
          </cell>
          <cell r="H65">
            <v>1931</v>
          </cell>
          <cell r="I65">
            <v>1922</v>
          </cell>
          <cell r="J65">
            <v>4173</v>
          </cell>
          <cell r="K65">
            <v>207</v>
          </cell>
          <cell r="L65">
            <v>1906</v>
          </cell>
          <cell r="M65">
            <v>200</v>
          </cell>
          <cell r="N65">
            <v>949</v>
          </cell>
          <cell r="O65">
            <v>747</v>
          </cell>
          <cell r="P65">
            <v>34</v>
          </cell>
          <cell r="Q65">
            <v>75</v>
          </cell>
          <cell r="R65">
            <v>108</v>
          </cell>
          <cell r="S65">
            <v>18</v>
          </cell>
          <cell r="T65">
            <v>92</v>
          </cell>
          <cell r="U65">
            <v>52</v>
          </cell>
          <cell r="V65">
            <v>7423</v>
          </cell>
          <cell r="W65">
            <v>13032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11762</v>
          </cell>
          <cell r="E66">
            <v>6843</v>
          </cell>
          <cell r="F66">
            <v>4919</v>
          </cell>
          <cell r="G66">
            <v>4740</v>
          </cell>
          <cell r="H66">
            <v>1159</v>
          </cell>
          <cell r="I66">
            <v>1119</v>
          </cell>
          <cell r="J66">
            <v>2474</v>
          </cell>
          <cell r="K66">
            <v>108</v>
          </cell>
          <cell r="L66">
            <v>952</v>
          </cell>
          <cell r="M66">
            <v>70</v>
          </cell>
          <cell r="N66">
            <v>508</v>
          </cell>
          <cell r="O66">
            <v>414</v>
          </cell>
          <cell r="P66">
            <v>22</v>
          </cell>
          <cell r="Q66">
            <v>26</v>
          </cell>
          <cell r="R66">
            <v>52</v>
          </cell>
          <cell r="S66">
            <v>11</v>
          </cell>
          <cell r="T66">
            <v>62</v>
          </cell>
          <cell r="U66">
            <v>45</v>
          </cell>
          <cell r="V66">
            <v>3959</v>
          </cell>
          <cell r="W66">
            <v>7803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9503</v>
          </cell>
          <cell r="E67">
            <v>5404</v>
          </cell>
          <cell r="F67">
            <v>4099</v>
          </cell>
          <cell r="G67">
            <v>3456</v>
          </cell>
          <cell r="H67">
            <v>950</v>
          </cell>
          <cell r="I67">
            <v>937</v>
          </cell>
          <cell r="J67">
            <v>2236</v>
          </cell>
          <cell r="K67">
            <v>88</v>
          </cell>
          <cell r="L67">
            <v>755</v>
          </cell>
          <cell r="M67">
            <v>78</v>
          </cell>
          <cell r="N67">
            <v>476</v>
          </cell>
          <cell r="O67">
            <v>353</v>
          </cell>
          <cell r="P67">
            <v>17</v>
          </cell>
          <cell r="Q67">
            <v>31</v>
          </cell>
          <cell r="R67">
            <v>40</v>
          </cell>
          <cell r="S67">
            <v>7</v>
          </cell>
          <cell r="T67">
            <v>54</v>
          </cell>
          <cell r="U67">
            <v>25</v>
          </cell>
          <cell r="V67">
            <v>3367</v>
          </cell>
          <cell r="W67">
            <v>6136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22309</v>
          </cell>
          <cell r="E68">
            <v>13211</v>
          </cell>
          <cell r="F68">
            <v>9098</v>
          </cell>
          <cell r="G68">
            <v>9384</v>
          </cell>
          <cell r="H68">
            <v>2241</v>
          </cell>
          <cell r="I68">
            <v>1978</v>
          </cell>
          <cell r="J68">
            <v>4219</v>
          </cell>
          <cell r="K68">
            <v>223</v>
          </cell>
          <cell r="L68">
            <v>1749</v>
          </cell>
          <cell r="M68">
            <v>296</v>
          </cell>
          <cell r="N68">
            <v>942</v>
          </cell>
          <cell r="O68">
            <v>861</v>
          </cell>
          <cell r="P68">
            <v>42</v>
          </cell>
          <cell r="Q68">
            <v>63</v>
          </cell>
          <cell r="R68">
            <v>129</v>
          </cell>
          <cell r="S68">
            <v>30</v>
          </cell>
          <cell r="T68">
            <v>101</v>
          </cell>
          <cell r="U68">
            <v>51</v>
          </cell>
          <cell r="V68">
            <v>8053</v>
          </cell>
          <cell r="W68">
            <v>14256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18199</v>
          </cell>
          <cell r="E69">
            <v>10362</v>
          </cell>
          <cell r="F69">
            <v>7837</v>
          </cell>
          <cell r="G69">
            <v>6928</v>
          </cell>
          <cell r="H69">
            <v>1915</v>
          </cell>
          <cell r="I69">
            <v>1702</v>
          </cell>
          <cell r="J69">
            <v>3720</v>
          </cell>
          <cell r="K69">
            <v>139</v>
          </cell>
          <cell r="L69">
            <v>1415</v>
          </cell>
          <cell r="M69">
            <v>255</v>
          </cell>
          <cell r="N69">
            <v>870</v>
          </cell>
          <cell r="O69">
            <v>863</v>
          </cell>
          <cell r="P69">
            <v>42</v>
          </cell>
          <cell r="Q69">
            <v>71</v>
          </cell>
          <cell r="R69">
            <v>115</v>
          </cell>
          <cell r="S69">
            <v>16</v>
          </cell>
          <cell r="T69">
            <v>97</v>
          </cell>
          <cell r="U69">
            <v>51</v>
          </cell>
          <cell r="V69">
            <v>6840</v>
          </cell>
          <cell r="W69">
            <v>11359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28422</v>
          </cell>
          <cell r="E70">
            <v>16631</v>
          </cell>
          <cell r="F70">
            <v>11791</v>
          </cell>
          <cell r="G70">
            <v>11231</v>
          </cell>
          <cell r="H70">
            <v>2790</v>
          </cell>
          <cell r="I70">
            <v>2757</v>
          </cell>
          <cell r="J70">
            <v>5624</v>
          </cell>
          <cell r="K70">
            <v>232</v>
          </cell>
          <cell r="L70">
            <v>2331</v>
          </cell>
          <cell r="M70">
            <v>300</v>
          </cell>
          <cell r="N70">
            <v>1391</v>
          </cell>
          <cell r="O70">
            <v>1195</v>
          </cell>
          <cell r="P70">
            <v>51</v>
          </cell>
          <cell r="Q70">
            <v>92</v>
          </cell>
          <cell r="R70">
            <v>177</v>
          </cell>
          <cell r="S70">
            <v>34</v>
          </cell>
          <cell r="T70">
            <v>134</v>
          </cell>
          <cell r="U70">
            <v>83</v>
          </cell>
          <cell r="V70">
            <v>10825</v>
          </cell>
          <cell r="W70">
            <v>17597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12680</v>
          </cell>
          <cell r="E71">
            <v>7478</v>
          </cell>
          <cell r="F71">
            <v>5202</v>
          </cell>
          <cell r="G71">
            <v>5276</v>
          </cell>
          <cell r="H71">
            <v>1150</v>
          </cell>
          <cell r="I71">
            <v>1049</v>
          </cell>
          <cell r="J71">
            <v>2408</v>
          </cell>
          <cell r="K71">
            <v>116</v>
          </cell>
          <cell r="L71">
            <v>1142</v>
          </cell>
          <cell r="M71">
            <v>129</v>
          </cell>
          <cell r="N71">
            <v>714</v>
          </cell>
          <cell r="O71">
            <v>446</v>
          </cell>
          <cell r="P71">
            <v>21</v>
          </cell>
          <cell r="Q71">
            <v>45</v>
          </cell>
          <cell r="R71">
            <v>68</v>
          </cell>
          <cell r="S71">
            <v>25</v>
          </cell>
          <cell r="T71">
            <v>67</v>
          </cell>
          <cell r="U71">
            <v>24</v>
          </cell>
          <cell r="V71">
            <v>4817</v>
          </cell>
          <cell r="W71">
            <v>7863</v>
          </cell>
        </row>
      </sheetData>
      <sheetData sheetId="53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2065</v>
          </cell>
          <cell r="E9">
            <v>25</v>
          </cell>
          <cell r="F9">
            <v>49</v>
          </cell>
          <cell r="G9">
            <v>83</v>
          </cell>
          <cell r="H9">
            <v>820</v>
          </cell>
          <cell r="I9">
            <v>1088</v>
          </cell>
          <cell r="J9">
            <v>2871</v>
          </cell>
          <cell r="K9">
            <v>9</v>
          </cell>
          <cell r="L9">
            <v>93</v>
          </cell>
          <cell r="M9">
            <v>123</v>
          </cell>
          <cell r="N9">
            <v>172</v>
          </cell>
          <cell r="O9">
            <v>2474</v>
          </cell>
          <cell r="P9">
            <v>219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31</v>
          </cell>
          <cell r="E10" t="str">
            <v>-</v>
          </cell>
          <cell r="F10">
            <v>1</v>
          </cell>
          <cell r="G10">
            <v>1</v>
          </cell>
          <cell r="H10">
            <v>7</v>
          </cell>
          <cell r="I10">
            <v>22</v>
          </cell>
          <cell r="J10">
            <v>34</v>
          </cell>
          <cell r="K10" t="str">
            <v>-</v>
          </cell>
          <cell r="L10">
            <v>1</v>
          </cell>
          <cell r="M10">
            <v>1</v>
          </cell>
          <cell r="N10" t="str">
            <v>-</v>
          </cell>
          <cell r="O10">
            <v>32</v>
          </cell>
          <cell r="P10">
            <v>2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102</v>
          </cell>
          <cell r="E11">
            <v>1</v>
          </cell>
          <cell r="F11">
            <v>3</v>
          </cell>
          <cell r="G11">
            <v>1</v>
          </cell>
          <cell r="H11">
            <v>48</v>
          </cell>
          <cell r="I11">
            <v>49</v>
          </cell>
          <cell r="J11">
            <v>160</v>
          </cell>
          <cell r="K11" t="str">
            <v>-</v>
          </cell>
          <cell r="L11" t="str">
            <v>-</v>
          </cell>
          <cell r="M11">
            <v>2</v>
          </cell>
          <cell r="N11">
            <v>6</v>
          </cell>
          <cell r="O11">
            <v>152</v>
          </cell>
          <cell r="P11">
            <v>26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387</v>
          </cell>
          <cell r="E12">
            <v>4</v>
          </cell>
          <cell r="F12">
            <v>7</v>
          </cell>
          <cell r="G12">
            <v>22</v>
          </cell>
          <cell r="H12">
            <v>205</v>
          </cell>
          <cell r="I12">
            <v>149</v>
          </cell>
          <cell r="J12">
            <v>441</v>
          </cell>
          <cell r="K12">
            <v>3</v>
          </cell>
          <cell r="L12">
            <v>76</v>
          </cell>
          <cell r="M12">
            <v>60</v>
          </cell>
          <cell r="N12">
            <v>34</v>
          </cell>
          <cell r="O12">
            <v>268</v>
          </cell>
          <cell r="P12">
            <v>8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12</v>
          </cell>
          <cell r="E13" t="str">
            <v>-</v>
          </cell>
          <cell r="F13">
            <v>1</v>
          </cell>
          <cell r="G13">
            <v>2</v>
          </cell>
          <cell r="H13">
            <v>4</v>
          </cell>
          <cell r="I13">
            <v>5</v>
          </cell>
          <cell r="J13">
            <v>58</v>
          </cell>
          <cell r="K13" t="str">
            <v>-</v>
          </cell>
          <cell r="L13" t="str">
            <v>-</v>
          </cell>
          <cell r="M13" t="str">
            <v>-</v>
          </cell>
          <cell r="N13">
            <v>2</v>
          </cell>
          <cell r="O13">
            <v>56</v>
          </cell>
          <cell r="P13">
            <v>1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535</v>
          </cell>
          <cell r="E14">
            <v>1</v>
          </cell>
          <cell r="F14">
            <v>7</v>
          </cell>
          <cell r="G14">
            <v>11</v>
          </cell>
          <cell r="H14">
            <v>184</v>
          </cell>
          <cell r="I14">
            <v>332</v>
          </cell>
          <cell r="J14">
            <v>925</v>
          </cell>
          <cell r="K14">
            <v>2</v>
          </cell>
          <cell r="L14">
            <v>1</v>
          </cell>
          <cell r="M14">
            <v>4</v>
          </cell>
          <cell r="N14">
            <v>17</v>
          </cell>
          <cell r="O14">
            <v>901</v>
          </cell>
          <cell r="P14">
            <v>52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38</v>
          </cell>
          <cell r="E15" t="str">
            <v>-</v>
          </cell>
          <cell r="F15" t="str">
            <v>-</v>
          </cell>
          <cell r="G15">
            <v>1</v>
          </cell>
          <cell r="H15">
            <v>15</v>
          </cell>
          <cell r="I15">
            <v>22</v>
          </cell>
          <cell r="J15">
            <v>135</v>
          </cell>
          <cell r="K15" t="str">
            <v>-</v>
          </cell>
          <cell r="L15">
            <v>2</v>
          </cell>
          <cell r="M15" t="str">
            <v>-</v>
          </cell>
          <cell r="N15">
            <v>1</v>
          </cell>
          <cell r="O15">
            <v>132</v>
          </cell>
          <cell r="P15">
            <v>6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599</v>
          </cell>
          <cell r="E16">
            <v>5</v>
          </cell>
          <cell r="F16">
            <v>10</v>
          </cell>
          <cell r="G16">
            <v>24</v>
          </cell>
          <cell r="H16">
            <v>236</v>
          </cell>
          <cell r="I16">
            <v>324</v>
          </cell>
          <cell r="J16">
            <v>688</v>
          </cell>
          <cell r="K16">
            <v>1</v>
          </cell>
          <cell r="L16">
            <v>6</v>
          </cell>
          <cell r="M16">
            <v>31</v>
          </cell>
          <cell r="N16">
            <v>64</v>
          </cell>
          <cell r="O16">
            <v>586</v>
          </cell>
          <cell r="P16">
            <v>3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336</v>
          </cell>
          <cell r="E17">
            <v>14</v>
          </cell>
          <cell r="F17">
            <v>20</v>
          </cell>
          <cell r="G17">
            <v>21</v>
          </cell>
          <cell r="H17">
            <v>111</v>
          </cell>
          <cell r="I17">
            <v>170</v>
          </cell>
          <cell r="J17">
            <v>406</v>
          </cell>
          <cell r="K17">
            <v>3</v>
          </cell>
          <cell r="L17">
            <v>7</v>
          </cell>
          <cell r="M17">
            <v>24</v>
          </cell>
          <cell r="N17">
            <v>45</v>
          </cell>
          <cell r="O17">
            <v>327</v>
          </cell>
          <cell r="P17">
            <v>121</v>
          </cell>
        </row>
        <row r="18">
          <cell r="C18" t="str">
            <v>경제자유구역청</v>
          </cell>
          <cell r="D18">
            <v>25</v>
          </cell>
          <cell r="E18" t="str">
            <v>-</v>
          </cell>
          <cell r="F18" t="str">
            <v>-</v>
          </cell>
          <cell r="G18" t="str">
            <v>-</v>
          </cell>
          <cell r="H18">
            <v>10</v>
          </cell>
          <cell r="I18">
            <v>15</v>
          </cell>
          <cell r="J18">
            <v>24</v>
          </cell>
          <cell r="K18" t="str">
            <v>-</v>
          </cell>
          <cell r="L18" t="str">
            <v>-</v>
          </cell>
          <cell r="M18">
            <v>1</v>
          </cell>
          <cell r="N18">
            <v>3</v>
          </cell>
          <cell r="O18">
            <v>20</v>
          </cell>
          <cell r="P18" t="str">
            <v>-</v>
          </cell>
        </row>
        <row r="19">
          <cell r="A19" t="str">
            <v>2016대구광역시</v>
          </cell>
          <cell r="B19">
            <v>2016</v>
          </cell>
          <cell r="C19" t="str">
            <v>대구광역시</v>
          </cell>
          <cell r="D19">
            <v>2093</v>
          </cell>
          <cell r="E19">
            <v>26</v>
          </cell>
          <cell r="F19">
            <v>46</v>
          </cell>
          <cell r="G19">
            <v>87</v>
          </cell>
          <cell r="H19">
            <v>814</v>
          </cell>
          <cell r="I19">
            <v>1120</v>
          </cell>
          <cell r="J19">
            <v>2967</v>
          </cell>
          <cell r="K19">
            <v>8</v>
          </cell>
          <cell r="L19">
            <v>96</v>
          </cell>
          <cell r="M19">
            <v>117</v>
          </cell>
          <cell r="N19">
            <v>172</v>
          </cell>
          <cell r="O19">
            <v>2574</v>
          </cell>
          <cell r="P19">
            <v>216</v>
          </cell>
        </row>
        <row r="20">
          <cell r="A20" t="str">
            <v>2016중구</v>
          </cell>
          <cell r="B20">
            <v>2016</v>
          </cell>
          <cell r="C20" t="str">
            <v>중구</v>
          </cell>
          <cell r="D20">
            <v>31</v>
          </cell>
          <cell r="E20" t="str">
            <v>-</v>
          </cell>
          <cell r="F20">
            <v>1</v>
          </cell>
          <cell r="G20">
            <v>1</v>
          </cell>
          <cell r="H20">
            <v>7</v>
          </cell>
          <cell r="I20">
            <v>22</v>
          </cell>
          <cell r="J20">
            <v>34</v>
          </cell>
          <cell r="K20" t="str">
            <v>-</v>
          </cell>
          <cell r="L20">
            <v>1</v>
          </cell>
          <cell r="M20">
            <v>1</v>
          </cell>
          <cell r="N20" t="str">
            <v>-</v>
          </cell>
          <cell r="O20">
            <v>32</v>
          </cell>
          <cell r="P20">
            <v>2</v>
          </cell>
        </row>
        <row r="21">
          <cell r="A21" t="str">
            <v>2016동구</v>
          </cell>
          <cell r="B21">
            <v>2016</v>
          </cell>
          <cell r="C21" t="str">
            <v>동구</v>
          </cell>
          <cell r="D21">
            <v>105</v>
          </cell>
          <cell r="E21">
            <v>1</v>
          </cell>
          <cell r="F21">
            <v>1</v>
          </cell>
          <cell r="G21">
            <v>2</v>
          </cell>
          <cell r="H21">
            <v>49</v>
          </cell>
          <cell r="I21">
            <v>52</v>
          </cell>
          <cell r="J21">
            <v>156</v>
          </cell>
          <cell r="K21" t="str">
            <v>-</v>
          </cell>
          <cell r="L21" t="str">
            <v>-</v>
          </cell>
          <cell r="M21">
            <v>1</v>
          </cell>
          <cell r="N21">
            <v>9</v>
          </cell>
          <cell r="O21">
            <v>146</v>
          </cell>
          <cell r="P21">
            <v>25</v>
          </cell>
        </row>
        <row r="22">
          <cell r="A22" t="str">
            <v>2016서구</v>
          </cell>
          <cell r="B22">
            <v>2016</v>
          </cell>
          <cell r="C22" t="str">
            <v>서구</v>
          </cell>
          <cell r="D22">
            <v>387</v>
          </cell>
          <cell r="E22">
            <v>4</v>
          </cell>
          <cell r="F22">
            <v>7</v>
          </cell>
          <cell r="G22">
            <v>21</v>
          </cell>
          <cell r="H22">
            <v>202</v>
          </cell>
          <cell r="I22">
            <v>153</v>
          </cell>
          <cell r="J22">
            <v>433</v>
          </cell>
          <cell r="K22">
            <v>2</v>
          </cell>
          <cell r="L22">
            <v>77</v>
          </cell>
          <cell r="M22">
            <v>59</v>
          </cell>
          <cell r="N22">
            <v>31</v>
          </cell>
          <cell r="O22">
            <v>264</v>
          </cell>
          <cell r="P22">
            <v>8</v>
          </cell>
        </row>
        <row r="23">
          <cell r="A23" t="str">
            <v>2016남구</v>
          </cell>
          <cell r="B23">
            <v>2016</v>
          </cell>
          <cell r="C23" t="str">
            <v>남구</v>
          </cell>
          <cell r="D23">
            <v>11</v>
          </cell>
          <cell r="E23" t="str">
            <v>-</v>
          </cell>
          <cell r="F23">
            <v>1</v>
          </cell>
          <cell r="G23">
            <v>2</v>
          </cell>
          <cell r="H23">
            <v>3</v>
          </cell>
          <cell r="I23">
            <v>5</v>
          </cell>
          <cell r="J23">
            <v>49</v>
          </cell>
          <cell r="K23" t="str">
            <v>-</v>
          </cell>
          <cell r="L23" t="str">
            <v>-</v>
          </cell>
          <cell r="M23" t="str">
            <v>-</v>
          </cell>
          <cell r="N23">
            <v>2</v>
          </cell>
          <cell r="O23">
            <v>47</v>
          </cell>
          <cell r="P23">
            <v>1</v>
          </cell>
        </row>
        <row r="24">
          <cell r="A24" t="str">
            <v>2016북구</v>
          </cell>
          <cell r="B24">
            <v>2016</v>
          </cell>
          <cell r="C24" t="str">
            <v>북구</v>
          </cell>
          <cell r="D24">
            <v>548</v>
          </cell>
          <cell r="E24">
            <v>1</v>
          </cell>
          <cell r="F24">
            <v>7</v>
          </cell>
          <cell r="G24">
            <v>13</v>
          </cell>
          <cell r="H24">
            <v>180</v>
          </cell>
          <cell r="I24">
            <v>347</v>
          </cell>
          <cell r="J24">
            <v>1006</v>
          </cell>
          <cell r="K24">
            <v>2</v>
          </cell>
          <cell r="L24">
            <v>2</v>
          </cell>
          <cell r="M24">
            <v>3</v>
          </cell>
          <cell r="N24">
            <v>17</v>
          </cell>
          <cell r="O24">
            <v>982</v>
          </cell>
          <cell r="P24">
            <v>51</v>
          </cell>
        </row>
        <row r="25">
          <cell r="A25" t="str">
            <v>2016수성구</v>
          </cell>
          <cell r="B25">
            <v>2016</v>
          </cell>
          <cell r="C25" t="str">
            <v>수성구</v>
          </cell>
          <cell r="D25">
            <v>38</v>
          </cell>
          <cell r="E25" t="str">
            <v>-</v>
          </cell>
          <cell r="F25" t="str">
            <v>-</v>
          </cell>
          <cell r="G25">
            <v>1</v>
          </cell>
          <cell r="H25">
            <v>15</v>
          </cell>
          <cell r="I25">
            <v>22</v>
          </cell>
          <cell r="J25">
            <v>133</v>
          </cell>
          <cell r="K25" t="str">
            <v>-</v>
          </cell>
          <cell r="L25">
            <v>2</v>
          </cell>
          <cell r="M25" t="str">
            <v>-</v>
          </cell>
          <cell r="N25">
            <v>1</v>
          </cell>
          <cell r="O25">
            <v>130</v>
          </cell>
          <cell r="P25">
            <v>6</v>
          </cell>
        </row>
        <row r="26">
          <cell r="A26" t="str">
            <v>2016달서구</v>
          </cell>
          <cell r="B26">
            <v>2016</v>
          </cell>
          <cell r="C26" t="str">
            <v>달서구</v>
          </cell>
          <cell r="D26">
            <v>592</v>
          </cell>
          <cell r="E26">
            <v>6</v>
          </cell>
          <cell r="F26">
            <v>9</v>
          </cell>
          <cell r="G26">
            <v>25</v>
          </cell>
          <cell r="H26">
            <v>237</v>
          </cell>
          <cell r="I26">
            <v>315</v>
          </cell>
          <cell r="J26">
            <v>690</v>
          </cell>
          <cell r="K26">
            <v>1</v>
          </cell>
          <cell r="L26">
            <v>7</v>
          </cell>
          <cell r="M26">
            <v>28</v>
          </cell>
          <cell r="N26">
            <v>61</v>
          </cell>
          <cell r="O26">
            <v>593</v>
          </cell>
          <cell r="P26">
            <v>3</v>
          </cell>
        </row>
        <row r="27">
          <cell r="A27" t="str">
            <v>2016달성군</v>
          </cell>
          <cell r="B27">
            <v>2016</v>
          </cell>
          <cell r="C27" t="str">
            <v>달성군</v>
          </cell>
          <cell r="D27">
            <v>350</v>
          </cell>
          <cell r="E27">
            <v>14</v>
          </cell>
          <cell r="F27">
            <v>20</v>
          </cell>
          <cell r="G27">
            <v>22</v>
          </cell>
          <cell r="H27">
            <v>110</v>
          </cell>
          <cell r="I27">
            <v>184</v>
          </cell>
          <cell r="J27">
            <v>431</v>
          </cell>
          <cell r="K27">
            <v>3</v>
          </cell>
          <cell r="L27">
            <v>7</v>
          </cell>
          <cell r="M27">
            <v>24</v>
          </cell>
          <cell r="N27">
            <v>48</v>
          </cell>
          <cell r="O27">
            <v>349</v>
          </cell>
          <cell r="P27">
            <v>120</v>
          </cell>
        </row>
        <row r="28">
          <cell r="C28" t="str">
            <v>경제자유구역청</v>
          </cell>
          <cell r="D28">
            <v>31</v>
          </cell>
          <cell r="E28" t="str">
            <v>-</v>
          </cell>
          <cell r="F28" t="str">
            <v>-</v>
          </cell>
          <cell r="G28" t="str">
            <v>-</v>
          </cell>
          <cell r="H28">
            <v>11</v>
          </cell>
          <cell r="I28">
            <v>20</v>
          </cell>
          <cell r="J28">
            <v>35</v>
          </cell>
          <cell r="K28" t="str">
            <v>-</v>
          </cell>
          <cell r="L28" t="str">
            <v>-</v>
          </cell>
          <cell r="M28">
            <v>1</v>
          </cell>
          <cell r="N28">
            <v>3</v>
          </cell>
          <cell r="O28">
            <v>31</v>
          </cell>
          <cell r="P28" t="str">
            <v>-</v>
          </cell>
        </row>
        <row r="29">
          <cell r="A29" t="str">
            <v>2017대구광역시</v>
          </cell>
          <cell r="B29">
            <v>2017</v>
          </cell>
          <cell r="C29" t="str">
            <v>대구광역시</v>
          </cell>
          <cell r="D29">
            <v>2123</v>
          </cell>
          <cell r="E29">
            <v>26</v>
          </cell>
          <cell r="F29">
            <v>45</v>
          </cell>
          <cell r="G29">
            <v>79</v>
          </cell>
          <cell r="H29">
            <v>815</v>
          </cell>
          <cell r="I29">
            <v>1158</v>
          </cell>
          <cell r="J29">
            <v>2988</v>
          </cell>
          <cell r="K29">
            <v>10</v>
          </cell>
          <cell r="L29">
            <v>92</v>
          </cell>
          <cell r="M29">
            <v>117</v>
          </cell>
          <cell r="N29">
            <v>165</v>
          </cell>
          <cell r="O29">
            <v>2604</v>
          </cell>
          <cell r="P29">
            <v>213</v>
          </cell>
        </row>
        <row r="30">
          <cell r="A30" t="str">
            <v>2017중구</v>
          </cell>
          <cell r="B30">
            <v>2017</v>
          </cell>
          <cell r="C30" t="str">
            <v>중구</v>
          </cell>
          <cell r="D30">
            <v>29</v>
          </cell>
          <cell r="E30" t="str">
            <v>-</v>
          </cell>
          <cell r="F30">
            <v>1</v>
          </cell>
          <cell r="G30">
            <v>1</v>
          </cell>
          <cell r="H30">
            <v>8</v>
          </cell>
          <cell r="I30">
            <v>19</v>
          </cell>
          <cell r="J30">
            <v>36</v>
          </cell>
          <cell r="K30" t="str">
            <v>-</v>
          </cell>
          <cell r="L30">
            <v>1</v>
          </cell>
          <cell r="M30">
            <v>1</v>
          </cell>
          <cell r="N30" t="str">
            <v>-</v>
          </cell>
          <cell r="O30">
            <v>34</v>
          </cell>
          <cell r="P30">
            <v>2</v>
          </cell>
        </row>
        <row r="31">
          <cell r="A31" t="str">
            <v>2017동구</v>
          </cell>
          <cell r="B31">
            <v>2017</v>
          </cell>
          <cell r="C31" t="str">
            <v>동구</v>
          </cell>
          <cell r="D31">
            <v>106</v>
          </cell>
          <cell r="E31">
            <v>1</v>
          </cell>
          <cell r="F31">
            <v>1</v>
          </cell>
          <cell r="G31">
            <v>2</v>
          </cell>
          <cell r="H31">
            <v>46</v>
          </cell>
          <cell r="I31">
            <v>56</v>
          </cell>
          <cell r="J31">
            <v>155</v>
          </cell>
          <cell r="K31" t="str">
            <v>-</v>
          </cell>
          <cell r="L31" t="str">
            <v>-</v>
          </cell>
          <cell r="M31">
            <v>2</v>
          </cell>
          <cell r="N31">
            <v>5</v>
          </cell>
          <cell r="O31">
            <v>148</v>
          </cell>
          <cell r="P31">
            <v>21</v>
          </cell>
        </row>
        <row r="32">
          <cell r="A32" t="str">
            <v>2017서구</v>
          </cell>
          <cell r="B32">
            <v>2017</v>
          </cell>
          <cell r="C32" t="str">
            <v>서구</v>
          </cell>
          <cell r="D32">
            <v>387</v>
          </cell>
          <cell r="E32">
            <v>4</v>
          </cell>
          <cell r="F32">
            <v>6</v>
          </cell>
          <cell r="G32">
            <v>17</v>
          </cell>
          <cell r="H32">
            <v>201</v>
          </cell>
          <cell r="I32">
            <v>159</v>
          </cell>
          <cell r="J32">
            <v>438</v>
          </cell>
          <cell r="K32">
            <v>2</v>
          </cell>
          <cell r="L32">
            <v>74</v>
          </cell>
          <cell r="M32">
            <v>60</v>
          </cell>
          <cell r="N32">
            <v>31</v>
          </cell>
          <cell r="O32">
            <v>271</v>
          </cell>
          <cell r="P32">
            <v>8</v>
          </cell>
        </row>
        <row r="33">
          <cell r="A33" t="str">
            <v>2017남구</v>
          </cell>
          <cell r="B33">
            <v>2017</v>
          </cell>
          <cell r="C33" t="str">
            <v>남구</v>
          </cell>
          <cell r="D33">
            <v>11</v>
          </cell>
          <cell r="E33" t="str">
            <v>-</v>
          </cell>
          <cell r="F33">
            <v>1</v>
          </cell>
          <cell r="G33">
            <v>2</v>
          </cell>
          <cell r="H33">
            <v>3</v>
          </cell>
          <cell r="I33">
            <v>5</v>
          </cell>
          <cell r="J33">
            <v>49</v>
          </cell>
          <cell r="K33" t="str">
            <v>-</v>
          </cell>
          <cell r="L33" t="str">
            <v>-</v>
          </cell>
          <cell r="M33" t="str">
            <v>-</v>
          </cell>
          <cell r="N33">
            <v>2</v>
          </cell>
          <cell r="O33">
            <v>47</v>
          </cell>
          <cell r="P33">
            <v>1</v>
          </cell>
        </row>
        <row r="34">
          <cell r="A34" t="str">
            <v>2017북구</v>
          </cell>
          <cell r="B34">
            <v>2017</v>
          </cell>
          <cell r="C34" t="str">
            <v>북구</v>
          </cell>
          <cell r="D34">
            <v>548</v>
          </cell>
          <cell r="E34">
            <v>1</v>
          </cell>
          <cell r="F34">
            <v>7</v>
          </cell>
          <cell r="G34">
            <v>11</v>
          </cell>
          <cell r="H34">
            <v>177</v>
          </cell>
          <cell r="I34">
            <v>352</v>
          </cell>
          <cell r="J34">
            <v>1001</v>
          </cell>
          <cell r="K34">
            <v>2</v>
          </cell>
          <cell r="L34">
            <v>2</v>
          </cell>
          <cell r="M34">
            <v>3</v>
          </cell>
          <cell r="N34">
            <v>16</v>
          </cell>
          <cell r="O34">
            <v>978</v>
          </cell>
          <cell r="P34">
            <v>53</v>
          </cell>
        </row>
        <row r="35">
          <cell r="A35" t="str">
            <v>2017수성구</v>
          </cell>
          <cell r="B35">
            <v>2017</v>
          </cell>
          <cell r="C35" t="str">
            <v>수성구</v>
          </cell>
          <cell r="D35">
            <v>41</v>
          </cell>
          <cell r="E35" t="str">
            <v>-</v>
          </cell>
          <cell r="F35" t="str">
            <v>-</v>
          </cell>
          <cell r="G35">
            <v>1</v>
          </cell>
          <cell r="H35">
            <v>16</v>
          </cell>
          <cell r="I35">
            <v>24</v>
          </cell>
          <cell r="J35">
            <v>132</v>
          </cell>
          <cell r="K35">
            <v>1</v>
          </cell>
          <cell r="L35">
            <v>1</v>
          </cell>
          <cell r="M35" t="str">
            <v>-</v>
          </cell>
          <cell r="N35">
            <v>1</v>
          </cell>
          <cell r="O35">
            <v>129</v>
          </cell>
          <cell r="P35">
            <v>6</v>
          </cell>
        </row>
        <row r="36">
          <cell r="A36" t="str">
            <v>2017달서구</v>
          </cell>
          <cell r="B36">
            <v>2017</v>
          </cell>
          <cell r="C36" t="str">
            <v>달서구</v>
          </cell>
          <cell r="D36">
            <v>588</v>
          </cell>
          <cell r="E36">
            <v>6</v>
          </cell>
          <cell r="F36">
            <v>9</v>
          </cell>
          <cell r="G36">
            <v>24</v>
          </cell>
          <cell r="H36">
            <v>230</v>
          </cell>
          <cell r="I36">
            <v>319</v>
          </cell>
          <cell r="J36">
            <v>691</v>
          </cell>
          <cell r="K36">
            <v>1</v>
          </cell>
          <cell r="L36">
            <v>7</v>
          </cell>
          <cell r="M36">
            <v>26</v>
          </cell>
          <cell r="N36">
            <v>59</v>
          </cell>
          <cell r="O36">
            <v>598</v>
          </cell>
          <cell r="P36">
            <v>4</v>
          </cell>
        </row>
        <row r="37">
          <cell r="A37" t="str">
            <v>2017달성군</v>
          </cell>
          <cell r="B37">
            <v>2017</v>
          </cell>
          <cell r="C37" t="str">
            <v>달성군</v>
          </cell>
          <cell r="D37">
            <v>370</v>
          </cell>
          <cell r="E37">
            <v>14</v>
          </cell>
          <cell r="F37">
            <v>20</v>
          </cell>
          <cell r="G37">
            <v>21</v>
          </cell>
          <cell r="H37">
            <v>122</v>
          </cell>
          <cell r="I37">
            <v>193</v>
          </cell>
          <cell r="J37">
            <v>445</v>
          </cell>
          <cell r="K37">
            <v>4</v>
          </cell>
          <cell r="L37">
            <v>7</v>
          </cell>
          <cell r="M37">
            <v>24</v>
          </cell>
          <cell r="N37">
            <v>47</v>
          </cell>
          <cell r="O37">
            <v>363</v>
          </cell>
          <cell r="P37">
            <v>118</v>
          </cell>
        </row>
        <row r="38">
          <cell r="C38" t="str">
            <v>경제자유구역청</v>
          </cell>
          <cell r="D38">
            <v>43</v>
          </cell>
          <cell r="E38" t="str">
            <v>-</v>
          </cell>
          <cell r="F38" t="str">
            <v>-</v>
          </cell>
          <cell r="G38" t="str">
            <v>-</v>
          </cell>
          <cell r="H38">
            <v>12</v>
          </cell>
          <cell r="I38">
            <v>31</v>
          </cell>
          <cell r="J38">
            <v>41</v>
          </cell>
          <cell r="K38" t="str">
            <v>-</v>
          </cell>
          <cell r="L38" t="str">
            <v>-</v>
          </cell>
          <cell r="M38">
            <v>1</v>
          </cell>
          <cell r="N38">
            <v>4</v>
          </cell>
          <cell r="O38">
            <v>36</v>
          </cell>
          <cell r="P38" t="str">
            <v>-</v>
          </cell>
        </row>
        <row r="39">
          <cell r="A39" t="str">
            <v>2018대구광역시</v>
          </cell>
          <cell r="B39">
            <v>2018</v>
          </cell>
          <cell r="C39" t="str">
            <v>대구광역시</v>
          </cell>
          <cell r="D39">
            <v>2116</v>
          </cell>
          <cell r="E39">
            <v>25</v>
          </cell>
          <cell r="F39">
            <v>44</v>
          </cell>
          <cell r="G39">
            <v>69</v>
          </cell>
          <cell r="H39">
            <v>831</v>
          </cell>
          <cell r="I39">
            <v>1147</v>
          </cell>
          <cell r="J39">
            <v>2979</v>
          </cell>
          <cell r="K39">
            <v>11</v>
          </cell>
          <cell r="L39">
            <v>87</v>
          </cell>
          <cell r="M39">
            <v>118</v>
          </cell>
          <cell r="N39">
            <v>158</v>
          </cell>
          <cell r="O39">
            <v>2605</v>
          </cell>
          <cell r="P39">
            <v>202</v>
          </cell>
        </row>
        <row r="40">
          <cell r="A40" t="str">
            <v>2018중구</v>
          </cell>
          <cell r="B40">
            <v>2018</v>
          </cell>
          <cell r="C40" t="str">
            <v>중구</v>
          </cell>
          <cell r="D40">
            <v>29</v>
          </cell>
          <cell r="E40" t="str">
            <v>-</v>
          </cell>
          <cell r="F40">
            <v>1</v>
          </cell>
          <cell r="G40">
            <v>1</v>
          </cell>
          <cell r="H40">
            <v>8</v>
          </cell>
          <cell r="I40">
            <v>19</v>
          </cell>
          <cell r="J40">
            <v>35</v>
          </cell>
          <cell r="K40" t="str">
            <v>-</v>
          </cell>
          <cell r="L40">
            <v>1</v>
          </cell>
          <cell r="M40">
            <v>1</v>
          </cell>
          <cell r="N40" t="str">
            <v>-</v>
          </cell>
          <cell r="O40">
            <v>33</v>
          </cell>
          <cell r="P40">
            <v>2</v>
          </cell>
        </row>
        <row r="41">
          <cell r="A41" t="str">
            <v>2018동구</v>
          </cell>
          <cell r="B41">
            <v>2018</v>
          </cell>
          <cell r="C41" t="str">
            <v>동구</v>
          </cell>
          <cell r="D41">
            <v>97</v>
          </cell>
          <cell r="E41">
            <v>1</v>
          </cell>
          <cell r="F41" t="str">
            <v>-</v>
          </cell>
          <cell r="G41" t="str">
            <v>-</v>
          </cell>
          <cell r="H41">
            <v>45</v>
          </cell>
          <cell r="I41">
            <v>51</v>
          </cell>
          <cell r="J41">
            <v>158</v>
          </cell>
          <cell r="K41" t="str">
            <v>-</v>
          </cell>
          <cell r="L41">
            <v>1</v>
          </cell>
          <cell r="M41">
            <v>3</v>
          </cell>
          <cell r="N41">
            <v>3</v>
          </cell>
          <cell r="O41">
            <v>151</v>
          </cell>
          <cell r="P41">
            <v>10</v>
          </cell>
        </row>
        <row r="42">
          <cell r="A42" t="str">
            <v>2018서구</v>
          </cell>
          <cell r="B42">
            <v>2018</v>
          </cell>
          <cell r="C42" t="str">
            <v>서구</v>
          </cell>
          <cell r="D42">
            <v>376</v>
          </cell>
          <cell r="E42">
            <v>3</v>
          </cell>
          <cell r="F42">
            <v>4</v>
          </cell>
          <cell r="G42">
            <v>15</v>
          </cell>
          <cell r="H42">
            <v>202</v>
          </cell>
          <cell r="I42">
            <v>152</v>
          </cell>
          <cell r="J42">
            <v>433</v>
          </cell>
          <cell r="K42">
            <v>2</v>
          </cell>
          <cell r="L42">
            <v>71</v>
          </cell>
          <cell r="M42">
            <v>62</v>
          </cell>
          <cell r="N42">
            <v>29</v>
          </cell>
          <cell r="O42">
            <v>269</v>
          </cell>
          <cell r="P42">
            <v>7</v>
          </cell>
        </row>
        <row r="43">
          <cell r="A43" t="str">
            <v>2018남구</v>
          </cell>
          <cell r="B43">
            <v>2018</v>
          </cell>
          <cell r="C43" t="str">
            <v>남구</v>
          </cell>
          <cell r="D43">
            <v>11</v>
          </cell>
          <cell r="E43" t="str">
            <v>-</v>
          </cell>
          <cell r="F43">
            <v>1</v>
          </cell>
          <cell r="G43">
            <v>2</v>
          </cell>
          <cell r="H43">
            <v>3</v>
          </cell>
          <cell r="I43">
            <v>5</v>
          </cell>
          <cell r="J43">
            <v>48</v>
          </cell>
          <cell r="K43" t="str">
            <v>-</v>
          </cell>
          <cell r="L43" t="str">
            <v>-</v>
          </cell>
          <cell r="M43" t="str">
            <v>-</v>
          </cell>
          <cell r="N43">
            <v>2</v>
          </cell>
          <cell r="O43">
            <v>46</v>
          </cell>
          <cell r="P43">
            <v>1</v>
          </cell>
        </row>
        <row r="44">
          <cell r="A44" t="str">
            <v>2018북구</v>
          </cell>
          <cell r="B44">
            <v>2018</v>
          </cell>
          <cell r="C44" t="str">
            <v>북구</v>
          </cell>
          <cell r="D44">
            <v>537</v>
          </cell>
          <cell r="E44">
            <v>1</v>
          </cell>
          <cell r="F44">
            <v>7</v>
          </cell>
          <cell r="G44">
            <v>8</v>
          </cell>
          <cell r="H44">
            <v>182</v>
          </cell>
          <cell r="I44">
            <v>339</v>
          </cell>
          <cell r="J44">
            <v>993</v>
          </cell>
          <cell r="K44">
            <v>2</v>
          </cell>
          <cell r="L44">
            <v>2</v>
          </cell>
          <cell r="M44">
            <v>2</v>
          </cell>
          <cell r="N44">
            <v>15</v>
          </cell>
          <cell r="O44">
            <v>972</v>
          </cell>
          <cell r="P44">
            <v>55</v>
          </cell>
        </row>
        <row r="45">
          <cell r="A45" t="str">
            <v>2018수성구</v>
          </cell>
          <cell r="B45">
            <v>2018</v>
          </cell>
          <cell r="C45" t="str">
            <v>수성구</v>
          </cell>
          <cell r="D45">
            <v>39</v>
          </cell>
          <cell r="E45" t="str">
            <v>-</v>
          </cell>
          <cell r="F45" t="str">
            <v>-</v>
          </cell>
          <cell r="G45">
            <v>1</v>
          </cell>
          <cell r="H45">
            <v>17</v>
          </cell>
          <cell r="I45">
            <v>21</v>
          </cell>
          <cell r="J45">
            <v>133</v>
          </cell>
          <cell r="K45">
            <v>1</v>
          </cell>
          <cell r="L45">
            <v>1</v>
          </cell>
          <cell r="M45" t="str">
            <v>-</v>
          </cell>
          <cell r="N45">
            <v>1</v>
          </cell>
          <cell r="O45">
            <v>130</v>
          </cell>
          <cell r="P45">
            <v>6</v>
          </cell>
        </row>
        <row r="46">
          <cell r="A46" t="str">
            <v>2018달서구</v>
          </cell>
          <cell r="B46">
            <v>2018</v>
          </cell>
          <cell r="C46" t="str">
            <v>달서구</v>
          </cell>
          <cell r="D46">
            <v>587</v>
          </cell>
          <cell r="E46">
            <v>6</v>
          </cell>
          <cell r="F46">
            <v>9</v>
          </cell>
          <cell r="G46">
            <v>24</v>
          </cell>
          <cell r="H46">
            <v>229</v>
          </cell>
          <cell r="I46">
            <v>319</v>
          </cell>
          <cell r="J46">
            <v>685</v>
          </cell>
          <cell r="K46">
            <v>1</v>
          </cell>
          <cell r="L46">
            <v>6</v>
          </cell>
          <cell r="M46">
            <v>27</v>
          </cell>
          <cell r="N46">
            <v>55</v>
          </cell>
          <cell r="O46">
            <v>596</v>
          </cell>
          <cell r="P46">
            <v>3</v>
          </cell>
        </row>
        <row r="47">
          <cell r="A47" t="str">
            <v>2018달성군</v>
          </cell>
          <cell r="B47">
            <v>2018</v>
          </cell>
          <cell r="C47" t="str">
            <v>달성군</v>
          </cell>
          <cell r="D47">
            <v>396</v>
          </cell>
          <cell r="E47">
            <v>14</v>
          </cell>
          <cell r="F47">
            <v>22</v>
          </cell>
          <cell r="G47">
            <v>18</v>
          </cell>
          <cell r="H47">
            <v>133</v>
          </cell>
          <cell r="I47">
            <v>209</v>
          </cell>
          <cell r="J47">
            <v>453</v>
          </cell>
          <cell r="K47">
            <v>5</v>
          </cell>
          <cell r="L47">
            <v>5</v>
          </cell>
          <cell r="M47">
            <v>22</v>
          </cell>
          <cell r="N47">
            <v>49</v>
          </cell>
          <cell r="O47">
            <v>372</v>
          </cell>
          <cell r="P47">
            <v>118</v>
          </cell>
        </row>
        <row r="48">
          <cell r="C48" t="str">
            <v>경제자유구역청</v>
          </cell>
          <cell r="D48">
            <v>44</v>
          </cell>
          <cell r="E48" t="str">
            <v>-</v>
          </cell>
          <cell r="F48" t="str">
            <v>-</v>
          </cell>
          <cell r="G48" t="str">
            <v>-</v>
          </cell>
          <cell r="H48">
            <v>12</v>
          </cell>
          <cell r="I48">
            <v>32</v>
          </cell>
          <cell r="J48">
            <v>41</v>
          </cell>
          <cell r="K48" t="str">
            <v>-</v>
          </cell>
          <cell r="L48" t="str">
            <v>-</v>
          </cell>
          <cell r="M48">
            <v>1</v>
          </cell>
          <cell r="N48">
            <v>4</v>
          </cell>
          <cell r="O48">
            <v>36</v>
          </cell>
          <cell r="P48" t="str">
            <v>-</v>
          </cell>
        </row>
        <row r="49">
          <cell r="A49" t="str">
            <v>2019대구광역시</v>
          </cell>
          <cell r="B49">
            <v>2019</v>
          </cell>
          <cell r="C49" t="str">
            <v>대구광역시</v>
          </cell>
          <cell r="D49">
            <v>2095</v>
          </cell>
          <cell r="E49">
            <v>22</v>
          </cell>
          <cell r="F49">
            <v>39</v>
          </cell>
          <cell r="G49">
            <v>58</v>
          </cell>
          <cell r="H49">
            <v>826</v>
          </cell>
          <cell r="I49">
            <v>1150</v>
          </cell>
          <cell r="J49">
            <v>2973</v>
          </cell>
          <cell r="K49">
            <v>11</v>
          </cell>
          <cell r="L49">
            <v>82</v>
          </cell>
          <cell r="M49">
            <v>117</v>
          </cell>
          <cell r="N49">
            <v>161</v>
          </cell>
          <cell r="O49">
            <v>2602</v>
          </cell>
          <cell r="P49">
            <v>200</v>
          </cell>
        </row>
        <row r="50">
          <cell r="A50" t="str">
            <v>2019중구</v>
          </cell>
          <cell r="B50">
            <v>2019</v>
          </cell>
          <cell r="C50" t="str">
            <v>중구</v>
          </cell>
          <cell r="D50">
            <v>25</v>
          </cell>
          <cell r="E50" t="str">
            <v>-</v>
          </cell>
          <cell r="F50">
            <v>1</v>
          </cell>
          <cell r="G50">
            <v>1</v>
          </cell>
          <cell r="H50">
            <v>7</v>
          </cell>
          <cell r="I50">
            <v>16</v>
          </cell>
          <cell r="J50">
            <v>34</v>
          </cell>
          <cell r="K50" t="str">
            <v>-</v>
          </cell>
          <cell r="L50">
            <v>1</v>
          </cell>
          <cell r="M50">
            <v>1</v>
          </cell>
          <cell r="N50" t="str">
            <v>-</v>
          </cell>
          <cell r="O50">
            <v>32</v>
          </cell>
          <cell r="P50">
            <v>2</v>
          </cell>
        </row>
        <row r="51">
          <cell r="A51" t="str">
            <v>2019동구</v>
          </cell>
          <cell r="B51">
            <v>2019</v>
          </cell>
          <cell r="C51" t="str">
            <v>동구</v>
          </cell>
          <cell r="D51">
            <v>96</v>
          </cell>
          <cell r="E51">
            <v>1</v>
          </cell>
          <cell r="F51" t="str">
            <v>-</v>
          </cell>
          <cell r="G51" t="str">
            <v>-</v>
          </cell>
          <cell r="H51">
            <v>45</v>
          </cell>
          <cell r="I51">
            <v>50</v>
          </cell>
          <cell r="J51">
            <v>154</v>
          </cell>
          <cell r="K51" t="str">
            <v>-</v>
          </cell>
          <cell r="L51" t="str">
            <v>-</v>
          </cell>
          <cell r="M51">
            <v>3</v>
          </cell>
          <cell r="N51">
            <v>4</v>
          </cell>
          <cell r="O51">
            <v>147</v>
          </cell>
          <cell r="P51">
            <v>10</v>
          </cell>
        </row>
        <row r="52">
          <cell r="A52" t="str">
            <v>2019서구</v>
          </cell>
          <cell r="B52">
            <v>2019</v>
          </cell>
          <cell r="C52" t="str">
            <v>서구</v>
          </cell>
          <cell r="D52">
            <v>378</v>
          </cell>
          <cell r="E52">
            <v>3</v>
          </cell>
          <cell r="F52">
            <v>3</v>
          </cell>
          <cell r="G52">
            <v>13</v>
          </cell>
          <cell r="H52">
            <v>198</v>
          </cell>
          <cell r="I52">
            <v>161</v>
          </cell>
          <cell r="J52">
            <v>422</v>
          </cell>
          <cell r="K52">
            <v>2</v>
          </cell>
          <cell r="L52">
            <v>68</v>
          </cell>
          <cell r="M52">
            <v>60</v>
          </cell>
          <cell r="N52">
            <v>30</v>
          </cell>
          <cell r="O52">
            <v>262</v>
          </cell>
          <cell r="P52">
            <v>8</v>
          </cell>
        </row>
        <row r="53">
          <cell r="A53" t="str">
            <v>2019남구</v>
          </cell>
          <cell r="B53">
            <v>2019</v>
          </cell>
          <cell r="C53" t="str">
            <v>남구</v>
          </cell>
          <cell r="D53">
            <v>9</v>
          </cell>
          <cell r="E53" t="str">
            <v>-</v>
          </cell>
          <cell r="F53">
            <v>1</v>
          </cell>
          <cell r="G53">
            <v>2</v>
          </cell>
          <cell r="H53">
            <v>3</v>
          </cell>
          <cell r="I53">
            <v>3</v>
          </cell>
          <cell r="J53">
            <v>45</v>
          </cell>
          <cell r="K53" t="str">
            <v>-</v>
          </cell>
          <cell r="L53" t="str">
            <v>-</v>
          </cell>
          <cell r="M53" t="str">
            <v>-</v>
          </cell>
          <cell r="N53">
            <v>2</v>
          </cell>
          <cell r="O53">
            <v>43</v>
          </cell>
          <cell r="P53">
            <v>1</v>
          </cell>
        </row>
        <row r="54">
          <cell r="A54" t="str">
            <v>2019북구</v>
          </cell>
          <cell r="B54">
            <v>2019</v>
          </cell>
          <cell r="C54" t="str">
            <v>북구</v>
          </cell>
          <cell r="D54">
            <v>521</v>
          </cell>
          <cell r="E54">
            <v>1</v>
          </cell>
          <cell r="F54">
            <v>6</v>
          </cell>
          <cell r="G54">
            <v>3</v>
          </cell>
          <cell r="H54">
            <v>180</v>
          </cell>
          <cell r="I54">
            <v>331</v>
          </cell>
          <cell r="J54">
            <v>984</v>
          </cell>
          <cell r="K54">
            <v>2</v>
          </cell>
          <cell r="L54">
            <v>2</v>
          </cell>
          <cell r="M54">
            <v>2</v>
          </cell>
          <cell r="N54">
            <v>15</v>
          </cell>
          <cell r="O54">
            <v>963</v>
          </cell>
          <cell r="P54">
            <v>56</v>
          </cell>
        </row>
        <row r="55">
          <cell r="A55" t="str">
            <v>2019수성구</v>
          </cell>
          <cell r="B55">
            <v>2019</v>
          </cell>
          <cell r="C55" t="str">
            <v>수성구</v>
          </cell>
          <cell r="D55">
            <v>39</v>
          </cell>
          <cell r="E55" t="str">
            <v>-</v>
          </cell>
          <cell r="F55" t="str">
            <v>-</v>
          </cell>
          <cell r="G55">
            <v>1</v>
          </cell>
          <cell r="H55">
            <v>17</v>
          </cell>
          <cell r="I55">
            <v>21</v>
          </cell>
          <cell r="J55">
            <v>132</v>
          </cell>
          <cell r="K55">
            <v>1</v>
          </cell>
          <cell r="L55">
            <v>1</v>
          </cell>
          <cell r="M55" t="str">
            <v>-</v>
          </cell>
          <cell r="N55" t="str">
            <v>-</v>
          </cell>
          <cell r="O55">
            <v>130</v>
          </cell>
          <cell r="P55">
            <v>6</v>
          </cell>
        </row>
        <row r="56">
          <cell r="A56" t="str">
            <v>2019달서구</v>
          </cell>
          <cell r="B56">
            <v>2019</v>
          </cell>
          <cell r="C56" t="str">
            <v>달서구</v>
          </cell>
          <cell r="D56">
            <v>572</v>
          </cell>
          <cell r="E56">
            <v>5</v>
          </cell>
          <cell r="F56">
            <v>7</v>
          </cell>
          <cell r="G56">
            <v>21</v>
          </cell>
          <cell r="H56">
            <v>231</v>
          </cell>
          <cell r="I56">
            <v>308</v>
          </cell>
          <cell r="J56">
            <v>691</v>
          </cell>
          <cell r="K56">
            <v>1</v>
          </cell>
          <cell r="L56">
            <v>6</v>
          </cell>
          <cell r="M56">
            <v>26</v>
          </cell>
          <cell r="N56">
            <v>55</v>
          </cell>
          <cell r="O56">
            <v>603</v>
          </cell>
          <cell r="P56">
            <v>2</v>
          </cell>
        </row>
        <row r="57">
          <cell r="A57" t="str">
            <v>2019달성군</v>
          </cell>
          <cell r="B57">
            <v>2019</v>
          </cell>
          <cell r="C57" t="str">
            <v>달성군</v>
          </cell>
          <cell r="D57">
            <v>412</v>
          </cell>
          <cell r="E57">
            <v>12</v>
          </cell>
          <cell r="F57">
            <v>21</v>
          </cell>
          <cell r="G57">
            <v>17</v>
          </cell>
          <cell r="H57">
            <v>134</v>
          </cell>
          <cell r="I57">
            <v>228</v>
          </cell>
          <cell r="J57">
            <v>466</v>
          </cell>
          <cell r="K57">
            <v>5</v>
          </cell>
          <cell r="L57">
            <v>4</v>
          </cell>
          <cell r="M57">
            <v>25</v>
          </cell>
          <cell r="N57">
            <v>50</v>
          </cell>
          <cell r="O57">
            <v>382</v>
          </cell>
          <cell r="P57">
            <v>115</v>
          </cell>
        </row>
        <row r="58">
          <cell r="C58" t="str">
            <v>경제자유구역청</v>
          </cell>
          <cell r="D58">
            <v>43</v>
          </cell>
          <cell r="E58" t="str">
            <v>-</v>
          </cell>
          <cell r="F58" t="str">
            <v>-</v>
          </cell>
          <cell r="G58" t="str">
            <v>-</v>
          </cell>
          <cell r="H58">
            <v>11</v>
          </cell>
          <cell r="I58">
            <v>32</v>
          </cell>
          <cell r="J58">
            <v>45</v>
          </cell>
          <cell r="K58" t="str">
            <v>-</v>
          </cell>
          <cell r="L58" t="str">
            <v>-</v>
          </cell>
          <cell r="M58" t="str">
            <v>-</v>
          </cell>
          <cell r="N58">
            <v>5</v>
          </cell>
          <cell r="O58">
            <v>40</v>
          </cell>
          <cell r="P58" t="str">
            <v>-</v>
          </cell>
        </row>
        <row r="59">
          <cell r="A59" t="str">
            <v>2020대구광역시</v>
          </cell>
          <cell r="B59">
            <v>2020</v>
          </cell>
          <cell r="C59" t="str">
            <v>대구광역시</v>
          </cell>
          <cell r="D59">
            <v>2130</v>
          </cell>
          <cell r="E59">
            <v>74</v>
          </cell>
          <cell r="F59">
            <v>32</v>
          </cell>
          <cell r="G59">
            <v>53</v>
          </cell>
          <cell r="H59">
            <v>827</v>
          </cell>
          <cell r="I59">
            <v>1144</v>
          </cell>
          <cell r="J59">
            <v>2889</v>
          </cell>
          <cell r="K59">
            <v>11</v>
          </cell>
          <cell r="L59">
            <v>80</v>
          </cell>
          <cell r="M59">
            <v>109</v>
          </cell>
          <cell r="N59">
            <v>158</v>
          </cell>
          <cell r="O59">
            <v>2531</v>
          </cell>
          <cell r="P59">
            <v>222</v>
          </cell>
        </row>
        <row r="60">
          <cell r="A60" t="str">
            <v>2020중구</v>
          </cell>
          <cell r="B60">
            <v>2020</v>
          </cell>
          <cell r="C60" t="str">
            <v>중구</v>
          </cell>
          <cell r="D60">
            <v>26</v>
          </cell>
          <cell r="E60" t="str">
            <v>-</v>
          </cell>
          <cell r="F60">
            <v>1</v>
          </cell>
          <cell r="G60" t="str">
            <v>-</v>
          </cell>
          <cell r="H60">
            <v>6</v>
          </cell>
          <cell r="I60">
            <v>19</v>
          </cell>
          <cell r="J60">
            <v>30</v>
          </cell>
          <cell r="K60" t="str">
            <v>-</v>
          </cell>
          <cell r="L60">
            <v>1</v>
          </cell>
          <cell r="M60" t="str">
            <v>-</v>
          </cell>
          <cell r="N60">
            <v>1</v>
          </cell>
          <cell r="O60">
            <v>28</v>
          </cell>
          <cell r="P60">
            <v>2</v>
          </cell>
        </row>
        <row r="61">
          <cell r="A61" t="str">
            <v>2020동구</v>
          </cell>
          <cell r="B61">
            <v>2020</v>
          </cell>
          <cell r="C61" t="str">
            <v>동구</v>
          </cell>
          <cell r="D61">
            <v>95</v>
          </cell>
          <cell r="E61" t="str">
            <v>-</v>
          </cell>
          <cell r="F61" t="str">
            <v>-</v>
          </cell>
          <cell r="G61" t="str">
            <v>-</v>
          </cell>
          <cell r="H61">
            <v>43</v>
          </cell>
          <cell r="I61">
            <v>52</v>
          </cell>
          <cell r="J61">
            <v>148</v>
          </cell>
          <cell r="K61" t="str">
            <v>-</v>
          </cell>
          <cell r="L61" t="str">
            <v>-</v>
          </cell>
          <cell r="M61">
            <v>2</v>
          </cell>
          <cell r="N61">
            <v>4</v>
          </cell>
          <cell r="O61">
            <v>142</v>
          </cell>
          <cell r="P61">
            <v>3</v>
          </cell>
        </row>
        <row r="62">
          <cell r="A62" t="str">
            <v>2020서구</v>
          </cell>
          <cell r="B62">
            <v>2020</v>
          </cell>
          <cell r="C62" t="str">
            <v>서구</v>
          </cell>
          <cell r="D62">
            <v>367</v>
          </cell>
          <cell r="E62">
            <v>3</v>
          </cell>
          <cell r="F62">
            <v>3</v>
          </cell>
          <cell r="G62">
            <v>13</v>
          </cell>
          <cell r="H62">
            <v>186</v>
          </cell>
          <cell r="I62">
            <v>162</v>
          </cell>
          <cell r="J62">
            <v>407</v>
          </cell>
          <cell r="K62">
            <v>2</v>
          </cell>
          <cell r="L62">
            <v>67</v>
          </cell>
          <cell r="M62">
            <v>58</v>
          </cell>
          <cell r="N62">
            <v>29</v>
          </cell>
          <cell r="O62">
            <v>251</v>
          </cell>
          <cell r="P62">
            <v>8</v>
          </cell>
        </row>
        <row r="63">
          <cell r="A63" t="str">
            <v>2020남구</v>
          </cell>
          <cell r="B63">
            <v>2020</v>
          </cell>
          <cell r="C63" t="str">
            <v>남구</v>
          </cell>
          <cell r="D63">
            <v>10</v>
          </cell>
          <cell r="E63" t="str">
            <v>-</v>
          </cell>
          <cell r="F63">
            <v>1</v>
          </cell>
          <cell r="G63">
            <v>1</v>
          </cell>
          <cell r="H63">
            <v>4</v>
          </cell>
          <cell r="I63">
            <v>4</v>
          </cell>
          <cell r="J63">
            <v>44</v>
          </cell>
          <cell r="K63" t="str">
            <v>-</v>
          </cell>
          <cell r="L63" t="str">
            <v>-</v>
          </cell>
          <cell r="M63" t="str">
            <v>-</v>
          </cell>
          <cell r="N63">
            <v>2</v>
          </cell>
          <cell r="O63">
            <v>42</v>
          </cell>
          <cell r="P63" t="str">
            <v>-</v>
          </cell>
        </row>
        <row r="64">
          <cell r="A64" t="str">
            <v>2020북구</v>
          </cell>
          <cell r="B64">
            <v>2020</v>
          </cell>
          <cell r="C64" t="str">
            <v>북구</v>
          </cell>
          <cell r="D64">
            <v>504</v>
          </cell>
          <cell r="E64">
            <v>1</v>
          </cell>
          <cell r="F64">
            <v>2</v>
          </cell>
          <cell r="G64">
            <v>3</v>
          </cell>
          <cell r="H64">
            <v>180</v>
          </cell>
          <cell r="I64">
            <v>318</v>
          </cell>
          <cell r="J64">
            <v>937</v>
          </cell>
          <cell r="K64">
            <v>2</v>
          </cell>
          <cell r="L64">
            <v>2</v>
          </cell>
          <cell r="M64">
            <v>1</v>
          </cell>
          <cell r="N64">
            <v>14</v>
          </cell>
          <cell r="O64">
            <v>918</v>
          </cell>
          <cell r="P64">
            <v>2</v>
          </cell>
        </row>
        <row r="65">
          <cell r="A65" t="str">
            <v>2020수성구</v>
          </cell>
          <cell r="B65">
            <v>2020</v>
          </cell>
          <cell r="C65" t="str">
            <v>수성구</v>
          </cell>
          <cell r="D65">
            <v>110</v>
          </cell>
          <cell r="E65">
            <v>55</v>
          </cell>
          <cell r="F65" t="str">
            <v>-</v>
          </cell>
          <cell r="G65">
            <v>1</v>
          </cell>
          <cell r="H65">
            <v>29</v>
          </cell>
          <cell r="I65">
            <v>25</v>
          </cell>
          <cell r="J65">
            <v>136</v>
          </cell>
          <cell r="K65">
            <v>1</v>
          </cell>
          <cell r="L65">
            <v>1</v>
          </cell>
          <cell r="M65" t="str">
            <v>-</v>
          </cell>
          <cell r="N65" t="str">
            <v>-</v>
          </cell>
          <cell r="O65">
            <v>134</v>
          </cell>
          <cell r="P65">
            <v>6</v>
          </cell>
        </row>
        <row r="66">
          <cell r="A66" t="str">
            <v>2020달서구</v>
          </cell>
          <cell r="B66">
            <v>2020</v>
          </cell>
          <cell r="C66" t="str">
            <v>달서구</v>
          </cell>
          <cell r="D66">
            <v>565</v>
          </cell>
          <cell r="E66">
            <v>4</v>
          </cell>
          <cell r="F66">
            <v>6</v>
          </cell>
          <cell r="G66">
            <v>17</v>
          </cell>
          <cell r="H66">
            <v>233</v>
          </cell>
          <cell r="I66">
            <v>305</v>
          </cell>
          <cell r="J66">
            <v>678</v>
          </cell>
          <cell r="K66">
            <v>1</v>
          </cell>
          <cell r="L66">
            <v>5</v>
          </cell>
          <cell r="M66">
            <v>26</v>
          </cell>
          <cell r="N66">
            <v>53</v>
          </cell>
          <cell r="O66">
            <v>593</v>
          </cell>
          <cell r="P66">
            <v>23</v>
          </cell>
        </row>
        <row r="67">
          <cell r="A67" t="str">
            <v>2020달성군</v>
          </cell>
          <cell r="B67">
            <v>2020</v>
          </cell>
          <cell r="C67" t="str">
            <v>달성군</v>
          </cell>
          <cell r="D67">
            <v>406</v>
          </cell>
          <cell r="E67">
            <v>11</v>
          </cell>
          <cell r="F67">
            <v>19</v>
          </cell>
          <cell r="G67">
            <v>18</v>
          </cell>
          <cell r="H67">
            <v>133</v>
          </cell>
          <cell r="I67">
            <v>225</v>
          </cell>
          <cell r="J67">
            <v>459</v>
          </cell>
          <cell r="K67">
            <v>5</v>
          </cell>
          <cell r="L67">
            <v>4</v>
          </cell>
          <cell r="M67">
            <v>22</v>
          </cell>
          <cell r="N67">
            <v>49</v>
          </cell>
          <cell r="O67">
            <v>379</v>
          </cell>
          <cell r="P67">
            <v>122</v>
          </cell>
        </row>
        <row r="68">
          <cell r="C68" t="str">
            <v>경제자유구역청</v>
          </cell>
          <cell r="D68">
            <v>47</v>
          </cell>
          <cell r="E68" t="str">
            <v>-</v>
          </cell>
          <cell r="F68" t="str">
            <v>-</v>
          </cell>
          <cell r="G68" t="str">
            <v>-</v>
          </cell>
          <cell r="H68">
            <v>13</v>
          </cell>
          <cell r="I68">
            <v>34</v>
          </cell>
          <cell r="J68">
            <v>50</v>
          </cell>
          <cell r="K68" t="str">
            <v>-</v>
          </cell>
          <cell r="L68" t="str">
            <v>-</v>
          </cell>
          <cell r="M68" t="str">
            <v>-</v>
          </cell>
          <cell r="N68">
            <v>6</v>
          </cell>
          <cell r="O68">
            <v>44</v>
          </cell>
          <cell r="P68">
            <v>56</v>
          </cell>
        </row>
        <row r="69">
          <cell r="A69" t="str">
            <v>2021대구광역시</v>
          </cell>
          <cell r="B69">
            <v>2021</v>
          </cell>
          <cell r="C69" t="str">
            <v>대구광역시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</row>
        <row r="70">
          <cell r="A70" t="str">
            <v>2021중구</v>
          </cell>
          <cell r="B70">
            <v>2021</v>
          </cell>
          <cell r="C70" t="str">
            <v>중구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</row>
        <row r="71">
          <cell r="A71" t="str">
            <v>2021동구</v>
          </cell>
          <cell r="B71">
            <v>2021</v>
          </cell>
          <cell r="C71" t="str">
            <v>동구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</row>
      </sheetData>
      <sheetData sheetId="54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883.56</v>
          </cell>
          <cell r="E9">
            <v>2513970</v>
          </cell>
          <cell r="F9">
            <v>883.56</v>
          </cell>
          <cell r="G9">
            <v>2513970</v>
          </cell>
          <cell r="H9">
            <v>100</v>
          </cell>
          <cell r="I9">
            <v>12685.1</v>
          </cell>
          <cell r="J9">
            <v>12685.1</v>
          </cell>
          <cell r="K9">
            <v>100</v>
          </cell>
          <cell r="L9">
            <v>12685.1</v>
          </cell>
          <cell r="M9">
            <v>2245.8000000000002</v>
          </cell>
          <cell r="N9">
            <v>465.4</v>
          </cell>
          <cell r="O9">
            <v>9950.4</v>
          </cell>
          <cell r="P9">
            <v>11.4</v>
          </cell>
          <cell r="Q9">
            <v>12.1</v>
          </cell>
          <cell r="R9">
            <v>2966.5</v>
          </cell>
          <cell r="S9">
            <v>1176</v>
          </cell>
          <cell r="T9">
            <v>352.4</v>
          </cell>
          <cell r="U9">
            <v>1438.1</v>
          </cell>
          <cell r="V9" t="str">
            <v>-</v>
          </cell>
          <cell r="W9">
            <v>2382.9</v>
          </cell>
          <cell r="X9">
            <v>929.8</v>
          </cell>
          <cell r="Y9">
            <v>7</v>
          </cell>
          <cell r="Z9">
            <v>1434.7</v>
          </cell>
          <cell r="AA9" t="str">
            <v>-</v>
          </cell>
          <cell r="AB9">
            <v>11.4</v>
          </cell>
          <cell r="AC9">
            <v>6995.7</v>
          </cell>
          <cell r="AD9">
            <v>101.6</v>
          </cell>
          <cell r="AE9">
            <v>32.5</v>
          </cell>
          <cell r="AF9">
            <v>6861.6</v>
          </cell>
          <cell r="AG9">
            <v>0</v>
          </cell>
          <cell r="AH9">
            <v>0.8</v>
          </cell>
          <cell r="AI9">
            <v>340</v>
          </cell>
          <cell r="AJ9">
            <v>38.4</v>
          </cell>
          <cell r="AK9">
            <v>73.5</v>
          </cell>
          <cell r="AL9">
            <v>216</v>
          </cell>
          <cell r="AM9" t="str">
            <v>-</v>
          </cell>
          <cell r="AN9">
            <v>12.1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7.06</v>
          </cell>
          <cell r="E10">
            <v>81734</v>
          </cell>
          <cell r="F10">
            <v>7.06</v>
          </cell>
          <cell r="G10">
            <v>81734</v>
          </cell>
          <cell r="H10">
            <v>100</v>
          </cell>
          <cell r="I10">
            <v>603.6</v>
          </cell>
          <cell r="J10">
            <v>603.6</v>
          </cell>
          <cell r="K10">
            <v>100</v>
          </cell>
          <cell r="L10">
            <v>603.6</v>
          </cell>
          <cell r="M10">
            <v>93.1</v>
          </cell>
          <cell r="N10">
            <v>10.5</v>
          </cell>
          <cell r="O10">
            <v>500</v>
          </cell>
          <cell r="P10" t="str">
            <v>-</v>
          </cell>
          <cell r="Q10" t="str">
            <v>-</v>
          </cell>
          <cell r="R10">
            <v>182.8</v>
          </cell>
          <cell r="S10">
            <v>89.5</v>
          </cell>
          <cell r="T10">
            <v>8.3000000000000007</v>
          </cell>
          <cell r="U10">
            <v>85</v>
          </cell>
          <cell r="V10" t="str">
            <v>-</v>
          </cell>
          <cell r="W10" t="str">
            <v>-</v>
          </cell>
          <cell r="X10" t="str">
            <v>-</v>
          </cell>
          <cell r="Y10" t="str">
            <v>-</v>
          </cell>
          <cell r="Z10" t="str">
            <v>-</v>
          </cell>
          <cell r="AA10" t="str">
            <v>-</v>
          </cell>
          <cell r="AB10" t="str">
            <v>-</v>
          </cell>
          <cell r="AC10">
            <v>419.4</v>
          </cell>
          <cell r="AD10">
            <v>3.5</v>
          </cell>
          <cell r="AE10">
            <v>1.2</v>
          </cell>
          <cell r="AF10">
            <v>414.7</v>
          </cell>
          <cell r="AG10">
            <v>0</v>
          </cell>
          <cell r="AH10" t="str">
            <v>-</v>
          </cell>
          <cell r="AI10">
            <v>1.4</v>
          </cell>
          <cell r="AJ10">
            <v>0.1</v>
          </cell>
          <cell r="AK10">
            <v>1</v>
          </cell>
          <cell r="AL10">
            <v>0.3</v>
          </cell>
          <cell r="AM10" t="str">
            <v>-</v>
          </cell>
          <cell r="AN10" t="str">
            <v>-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182.19</v>
          </cell>
          <cell r="E11">
            <v>351486</v>
          </cell>
          <cell r="F11">
            <v>182.19</v>
          </cell>
          <cell r="G11">
            <v>351486</v>
          </cell>
          <cell r="H11">
            <v>100</v>
          </cell>
          <cell r="I11">
            <v>1513.1</v>
          </cell>
          <cell r="J11">
            <v>1513.1</v>
          </cell>
          <cell r="K11">
            <v>100</v>
          </cell>
          <cell r="L11">
            <v>1513.1</v>
          </cell>
          <cell r="M11">
            <v>134.69999999999999</v>
          </cell>
          <cell r="N11">
            <v>72.2</v>
          </cell>
          <cell r="O11">
            <v>1305.5</v>
          </cell>
          <cell r="P11">
            <v>0.1</v>
          </cell>
          <cell r="Q11">
            <v>0.6</v>
          </cell>
          <cell r="R11">
            <v>340.7</v>
          </cell>
          <cell r="S11">
            <v>119.4</v>
          </cell>
          <cell r="T11">
            <v>65.599999999999994</v>
          </cell>
          <cell r="U11">
            <v>155.69999999999999</v>
          </cell>
          <cell r="V11" t="str">
            <v>-</v>
          </cell>
          <cell r="W11">
            <v>15.8</v>
          </cell>
          <cell r="X11">
            <v>4.0999999999999996</v>
          </cell>
          <cell r="Y11">
            <v>1.1000000000000001</v>
          </cell>
          <cell r="Z11">
            <v>10.5</v>
          </cell>
          <cell r="AA11" t="str">
            <v>-</v>
          </cell>
          <cell r="AB11">
            <v>0.1</v>
          </cell>
          <cell r="AC11">
            <v>1142.5</v>
          </cell>
          <cell r="AD11">
            <v>8.6999999999999993</v>
          </cell>
          <cell r="AE11">
            <v>2.9</v>
          </cell>
          <cell r="AF11">
            <v>1130.9000000000001</v>
          </cell>
          <cell r="AG11">
            <v>0</v>
          </cell>
          <cell r="AH11">
            <v>0.1</v>
          </cell>
          <cell r="AI11">
            <v>14.1</v>
          </cell>
          <cell r="AJ11">
            <v>2.5</v>
          </cell>
          <cell r="AK11">
            <v>2.6</v>
          </cell>
          <cell r="AL11">
            <v>8.4</v>
          </cell>
          <cell r="AM11" t="str">
            <v>-</v>
          </cell>
          <cell r="AN11">
            <v>0.6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17.329999999999998</v>
          </cell>
          <cell r="E12">
            <v>208516</v>
          </cell>
          <cell r="F12">
            <v>17.329999999999998</v>
          </cell>
          <cell r="G12">
            <v>208516</v>
          </cell>
          <cell r="H12">
            <v>100</v>
          </cell>
          <cell r="I12">
            <v>1417.7</v>
          </cell>
          <cell r="J12">
            <v>1417.7</v>
          </cell>
          <cell r="K12">
            <v>100</v>
          </cell>
          <cell r="L12">
            <v>1417.7</v>
          </cell>
          <cell r="M12">
            <v>294.2</v>
          </cell>
          <cell r="N12">
            <v>52</v>
          </cell>
          <cell r="O12">
            <v>1065.8</v>
          </cell>
          <cell r="P12">
            <v>1.5</v>
          </cell>
          <cell r="Q12">
            <v>4.2</v>
          </cell>
          <cell r="R12">
            <v>299.39999999999998</v>
          </cell>
          <cell r="S12">
            <v>109.7</v>
          </cell>
          <cell r="T12">
            <v>28.5</v>
          </cell>
          <cell r="U12">
            <v>161.19999999999999</v>
          </cell>
          <cell r="V12" t="str">
            <v>-</v>
          </cell>
          <cell r="W12">
            <v>676.9</v>
          </cell>
          <cell r="X12">
            <v>178.6</v>
          </cell>
          <cell r="Y12">
            <v>0.4</v>
          </cell>
          <cell r="Z12">
            <v>496.4</v>
          </cell>
          <cell r="AA12" t="str">
            <v>-</v>
          </cell>
          <cell r="AB12">
            <v>1.5</v>
          </cell>
          <cell r="AC12">
            <v>362.9</v>
          </cell>
          <cell r="AD12">
            <v>4.8</v>
          </cell>
          <cell r="AE12" t="str">
            <v>-</v>
          </cell>
          <cell r="AF12">
            <v>358.1</v>
          </cell>
          <cell r="AG12">
            <v>0</v>
          </cell>
          <cell r="AH12">
            <v>0.2</v>
          </cell>
          <cell r="AI12">
            <v>78.5</v>
          </cell>
          <cell r="AJ12">
            <v>1.1000000000000001</v>
          </cell>
          <cell r="AK12">
            <v>23.1</v>
          </cell>
          <cell r="AL12">
            <v>50.1</v>
          </cell>
          <cell r="AM12" t="str">
            <v>-</v>
          </cell>
          <cell r="AN12">
            <v>4.2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17.43</v>
          </cell>
          <cell r="E13">
            <v>161949</v>
          </cell>
          <cell r="F13">
            <v>17.43</v>
          </cell>
          <cell r="G13">
            <v>161949</v>
          </cell>
          <cell r="H13">
            <v>100</v>
          </cell>
          <cell r="I13">
            <v>726</v>
          </cell>
          <cell r="J13">
            <v>726</v>
          </cell>
          <cell r="K13">
            <v>100</v>
          </cell>
          <cell r="L13">
            <v>726</v>
          </cell>
          <cell r="M13">
            <v>71.5</v>
          </cell>
          <cell r="N13">
            <v>42.2</v>
          </cell>
          <cell r="O13">
            <v>612.29999999999995</v>
          </cell>
          <cell r="P13" t="str">
            <v>-</v>
          </cell>
          <cell r="Q13" t="str">
            <v>-</v>
          </cell>
          <cell r="R13">
            <v>201.5</v>
          </cell>
          <cell r="S13">
            <v>70.400000000000006</v>
          </cell>
          <cell r="T13">
            <v>41</v>
          </cell>
          <cell r="U13">
            <v>90.1</v>
          </cell>
          <cell r="V13" t="str">
            <v>-</v>
          </cell>
          <cell r="W13" t="str">
            <v>-</v>
          </cell>
          <cell r="X13" t="str">
            <v>-</v>
          </cell>
          <cell r="Y13" t="str">
            <v>-</v>
          </cell>
          <cell r="Z13" t="str">
            <v>-</v>
          </cell>
          <cell r="AA13" t="str">
            <v>-</v>
          </cell>
          <cell r="AB13" t="str">
            <v>-</v>
          </cell>
          <cell r="AC13">
            <v>523.6</v>
          </cell>
          <cell r="AD13">
            <v>1.1000000000000001</v>
          </cell>
          <cell r="AE13">
            <v>0.3</v>
          </cell>
          <cell r="AF13">
            <v>522.20000000000005</v>
          </cell>
          <cell r="AG13">
            <v>0</v>
          </cell>
          <cell r="AH13" t="str">
            <v>-</v>
          </cell>
          <cell r="AI13">
            <v>0.9</v>
          </cell>
          <cell r="AJ13" t="str">
            <v>-</v>
          </cell>
          <cell r="AK13">
            <v>0.9</v>
          </cell>
          <cell r="AL13" t="str">
            <v>-</v>
          </cell>
          <cell r="AM13" t="str">
            <v>-</v>
          </cell>
          <cell r="AN13" t="str">
            <v>-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94.07</v>
          </cell>
          <cell r="E14">
            <v>447887</v>
          </cell>
          <cell r="F14">
            <v>94.07</v>
          </cell>
          <cell r="G14">
            <v>447887</v>
          </cell>
          <cell r="H14">
            <v>100</v>
          </cell>
          <cell r="I14">
            <v>2287.6999999999998</v>
          </cell>
          <cell r="J14">
            <v>2287.6999999999998</v>
          </cell>
          <cell r="K14">
            <v>100</v>
          </cell>
          <cell r="L14">
            <v>2287.6999999999998</v>
          </cell>
          <cell r="M14">
            <v>415.1</v>
          </cell>
          <cell r="N14">
            <v>68.400000000000006</v>
          </cell>
          <cell r="O14">
            <v>1800.2</v>
          </cell>
          <cell r="P14">
            <v>2</v>
          </cell>
          <cell r="Q14">
            <v>2</v>
          </cell>
          <cell r="R14">
            <v>536.70000000000005</v>
          </cell>
          <cell r="S14">
            <v>233.9</v>
          </cell>
          <cell r="T14">
            <v>50</v>
          </cell>
          <cell r="U14">
            <v>252.8</v>
          </cell>
          <cell r="V14" t="str">
            <v>-</v>
          </cell>
          <cell r="W14">
            <v>209.7</v>
          </cell>
          <cell r="X14">
            <v>153.4</v>
          </cell>
          <cell r="Y14">
            <v>0.7</v>
          </cell>
          <cell r="Z14">
            <v>53.6</v>
          </cell>
          <cell r="AA14" t="str">
            <v>-</v>
          </cell>
          <cell r="AB14">
            <v>2</v>
          </cell>
          <cell r="AC14">
            <v>1453.6</v>
          </cell>
          <cell r="AD14">
            <v>25.2</v>
          </cell>
          <cell r="AE14">
            <v>13.6</v>
          </cell>
          <cell r="AF14">
            <v>1414.8</v>
          </cell>
          <cell r="AG14">
            <v>0</v>
          </cell>
          <cell r="AH14">
            <v>0.1</v>
          </cell>
          <cell r="AI14">
            <v>87.7</v>
          </cell>
          <cell r="AJ14">
            <v>2.6</v>
          </cell>
          <cell r="AK14">
            <v>4.0999999999999996</v>
          </cell>
          <cell r="AL14">
            <v>79</v>
          </cell>
          <cell r="AM14" t="str">
            <v>-</v>
          </cell>
          <cell r="AN14">
            <v>2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76.459999999999994</v>
          </cell>
          <cell r="E15">
            <v>453266</v>
          </cell>
          <cell r="F15">
            <v>76.459999999999994</v>
          </cell>
          <cell r="G15">
            <v>453266</v>
          </cell>
          <cell r="H15">
            <v>100</v>
          </cell>
          <cell r="I15">
            <v>1465.6</v>
          </cell>
          <cell r="J15">
            <v>1465.6</v>
          </cell>
          <cell r="K15">
            <v>100</v>
          </cell>
          <cell r="L15">
            <v>1465.6</v>
          </cell>
          <cell r="M15">
            <v>184.7</v>
          </cell>
          <cell r="N15">
            <v>53.5</v>
          </cell>
          <cell r="O15">
            <v>1227.4000000000001</v>
          </cell>
          <cell r="P15" t="str">
            <v>-</v>
          </cell>
          <cell r="Q15" t="str">
            <v>-</v>
          </cell>
          <cell r="R15">
            <v>441.3</v>
          </cell>
          <cell r="S15">
            <v>160.19999999999999</v>
          </cell>
          <cell r="T15">
            <v>45.4</v>
          </cell>
          <cell r="U15">
            <v>235.7</v>
          </cell>
          <cell r="V15" t="str">
            <v>-</v>
          </cell>
          <cell r="W15">
            <v>10</v>
          </cell>
          <cell r="X15">
            <v>8.4</v>
          </cell>
          <cell r="Y15" t="str">
            <v>-</v>
          </cell>
          <cell r="Z15">
            <v>1.6</v>
          </cell>
          <cell r="AA15" t="str">
            <v>-</v>
          </cell>
          <cell r="AB15" t="str">
            <v>-</v>
          </cell>
          <cell r="AC15">
            <v>995.7</v>
          </cell>
          <cell r="AD15">
            <v>14.2</v>
          </cell>
          <cell r="AE15">
            <v>6</v>
          </cell>
          <cell r="AF15">
            <v>975.5</v>
          </cell>
          <cell r="AG15">
            <v>0</v>
          </cell>
          <cell r="AH15" t="str">
            <v>-</v>
          </cell>
          <cell r="AI15">
            <v>18.600000000000001</v>
          </cell>
          <cell r="AJ15">
            <v>1.9</v>
          </cell>
          <cell r="AK15">
            <v>2.1</v>
          </cell>
          <cell r="AL15">
            <v>14.6</v>
          </cell>
          <cell r="AM15" t="str">
            <v>-</v>
          </cell>
          <cell r="AN15" t="str">
            <v>-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62.34</v>
          </cell>
          <cell r="E16">
            <v>611460</v>
          </cell>
          <cell r="F16">
            <v>62.34</v>
          </cell>
          <cell r="G16">
            <v>611460</v>
          </cell>
          <cell r="H16">
            <v>100</v>
          </cell>
          <cell r="I16">
            <v>2429.1999999999998</v>
          </cell>
          <cell r="J16">
            <v>2429.1999999999998</v>
          </cell>
          <cell r="K16">
            <v>100</v>
          </cell>
          <cell r="L16">
            <v>2429.1999999999998</v>
          </cell>
          <cell r="M16">
            <v>745.4</v>
          </cell>
          <cell r="N16">
            <v>129.4</v>
          </cell>
          <cell r="O16">
            <v>1551.4</v>
          </cell>
          <cell r="P16">
            <v>2</v>
          </cell>
          <cell r="Q16">
            <v>1</v>
          </cell>
          <cell r="R16">
            <v>707.4</v>
          </cell>
          <cell r="S16">
            <v>268.60000000000002</v>
          </cell>
          <cell r="T16">
            <v>90.3</v>
          </cell>
          <cell r="U16">
            <v>348.5</v>
          </cell>
          <cell r="V16" t="str">
            <v>-</v>
          </cell>
          <cell r="W16">
            <v>713.6</v>
          </cell>
          <cell r="X16">
            <v>452.5</v>
          </cell>
          <cell r="Y16">
            <v>1</v>
          </cell>
          <cell r="Z16">
            <v>258.10000000000002</v>
          </cell>
          <cell r="AA16" t="str">
            <v>-</v>
          </cell>
          <cell r="AB16">
            <v>2</v>
          </cell>
          <cell r="AC16">
            <v>937.7</v>
          </cell>
          <cell r="AD16">
            <v>9.5</v>
          </cell>
          <cell r="AE16">
            <v>2.7</v>
          </cell>
          <cell r="AF16">
            <v>925.5</v>
          </cell>
          <cell r="AG16">
            <v>0</v>
          </cell>
          <cell r="AH16">
            <v>0.2</v>
          </cell>
          <cell r="AI16">
            <v>70.5</v>
          </cell>
          <cell r="AJ16">
            <v>14.8</v>
          </cell>
          <cell r="AK16">
            <v>35.4</v>
          </cell>
          <cell r="AL16">
            <v>19.3</v>
          </cell>
          <cell r="AM16" t="str">
            <v>-</v>
          </cell>
          <cell r="AN16">
            <v>1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426.68</v>
          </cell>
          <cell r="E17">
            <v>197672</v>
          </cell>
          <cell r="F17">
            <v>426.68</v>
          </cell>
          <cell r="G17">
            <v>197672</v>
          </cell>
          <cell r="H17">
            <v>100</v>
          </cell>
          <cell r="I17">
            <v>2242.1999999999998</v>
          </cell>
          <cell r="J17">
            <v>2242.1999999999998</v>
          </cell>
          <cell r="K17">
            <v>100</v>
          </cell>
          <cell r="L17">
            <v>2242.1999999999998</v>
          </cell>
          <cell r="M17">
            <v>307.10000000000002</v>
          </cell>
          <cell r="N17">
            <v>37.200000000000003</v>
          </cell>
          <cell r="O17">
            <v>1887.8</v>
          </cell>
          <cell r="P17">
            <v>5.8</v>
          </cell>
          <cell r="Q17">
            <v>4.3</v>
          </cell>
          <cell r="R17">
            <v>256.7</v>
          </cell>
          <cell r="S17">
            <v>124.3</v>
          </cell>
          <cell r="T17">
            <v>23.3</v>
          </cell>
          <cell r="U17">
            <v>109.1</v>
          </cell>
          <cell r="V17" t="str">
            <v>-</v>
          </cell>
          <cell r="W17">
            <v>756.9</v>
          </cell>
          <cell r="X17">
            <v>132.80000000000001</v>
          </cell>
          <cell r="Y17">
            <v>3.8</v>
          </cell>
          <cell r="Z17">
            <v>614.5</v>
          </cell>
          <cell r="AA17" t="str">
            <v>-</v>
          </cell>
          <cell r="AB17">
            <v>5.8</v>
          </cell>
          <cell r="AC17">
            <v>1160.3</v>
          </cell>
          <cell r="AD17">
            <v>34.6</v>
          </cell>
          <cell r="AE17">
            <v>5.8</v>
          </cell>
          <cell r="AF17">
            <v>1119.9000000000001</v>
          </cell>
          <cell r="AG17">
            <v>0</v>
          </cell>
          <cell r="AH17">
            <v>0.2</v>
          </cell>
          <cell r="AI17">
            <v>68.3</v>
          </cell>
          <cell r="AJ17">
            <v>15.4</v>
          </cell>
          <cell r="AK17">
            <v>4.3</v>
          </cell>
          <cell r="AL17">
            <v>44.3</v>
          </cell>
          <cell r="AM17" t="str">
            <v>-</v>
          </cell>
          <cell r="AN17">
            <v>4.3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883.56</v>
          </cell>
          <cell r="E18">
            <v>2511334</v>
          </cell>
          <cell r="F18">
            <v>883.57</v>
          </cell>
          <cell r="G18">
            <v>2511334</v>
          </cell>
          <cell r="H18">
            <v>100</v>
          </cell>
          <cell r="I18">
            <v>11903.5</v>
          </cell>
          <cell r="J18">
            <v>11903.5</v>
          </cell>
          <cell r="K18">
            <v>100</v>
          </cell>
          <cell r="L18">
            <v>11903.5</v>
          </cell>
          <cell r="M18">
            <v>1917.7</v>
          </cell>
          <cell r="N18">
            <v>490.2</v>
          </cell>
          <cell r="O18">
            <v>9479.7999999999993</v>
          </cell>
          <cell r="P18" t="str">
            <v>-</v>
          </cell>
          <cell r="Q18">
            <v>15.8</v>
          </cell>
          <cell r="R18">
            <v>2956.9</v>
          </cell>
          <cell r="S18">
            <v>744.1</v>
          </cell>
          <cell r="T18">
            <v>313.8</v>
          </cell>
          <cell r="U18">
            <v>1899</v>
          </cell>
          <cell r="V18" t="str">
            <v>-</v>
          </cell>
          <cell r="W18">
            <v>2596.6</v>
          </cell>
          <cell r="X18">
            <v>1008.1</v>
          </cell>
          <cell r="Y18">
            <v>111.2</v>
          </cell>
          <cell r="Z18">
            <v>1477.3</v>
          </cell>
          <cell r="AA18" t="str">
            <v>-</v>
          </cell>
          <cell r="AB18" t="str">
            <v>-</v>
          </cell>
          <cell r="AC18">
            <v>6014.2</v>
          </cell>
          <cell r="AD18">
            <v>90.7</v>
          </cell>
          <cell r="AE18">
            <v>25.5</v>
          </cell>
          <cell r="AF18">
            <v>5898</v>
          </cell>
          <cell r="AG18">
            <v>0</v>
          </cell>
          <cell r="AH18">
            <v>10.4</v>
          </cell>
          <cell r="AI18">
            <v>335.8</v>
          </cell>
          <cell r="AJ18">
            <v>74.8</v>
          </cell>
          <cell r="AK18">
            <v>39.700000000000003</v>
          </cell>
          <cell r="AL18">
            <v>205.5</v>
          </cell>
          <cell r="AM18" t="str">
            <v>-</v>
          </cell>
          <cell r="AN18">
            <v>15.8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7.05</v>
          </cell>
          <cell r="E19">
            <v>80497</v>
          </cell>
          <cell r="F19">
            <v>7.06</v>
          </cell>
          <cell r="G19">
            <v>80497</v>
          </cell>
          <cell r="H19">
            <v>100</v>
          </cell>
          <cell r="I19">
            <v>663.8</v>
          </cell>
          <cell r="J19">
            <v>663.8</v>
          </cell>
          <cell r="K19">
            <v>100</v>
          </cell>
          <cell r="L19">
            <v>663.8</v>
          </cell>
          <cell r="M19">
            <v>54.3</v>
          </cell>
          <cell r="N19">
            <v>6.6</v>
          </cell>
          <cell r="O19">
            <v>602.9</v>
          </cell>
          <cell r="P19" t="str">
            <v>-</v>
          </cell>
          <cell r="Q19" t="str">
            <v>-</v>
          </cell>
          <cell r="R19">
            <v>193.3</v>
          </cell>
          <cell r="S19">
            <v>50.5</v>
          </cell>
          <cell r="T19">
            <v>6.3</v>
          </cell>
          <cell r="U19">
            <v>136.5</v>
          </cell>
          <cell r="V19" t="str">
            <v>-</v>
          </cell>
          <cell r="W19" t="str">
            <v>-</v>
          </cell>
          <cell r="X19" t="str">
            <v>-</v>
          </cell>
          <cell r="Y19" t="str">
            <v>-</v>
          </cell>
          <cell r="Z19" t="str">
            <v>-</v>
          </cell>
          <cell r="AA19" t="str">
            <v>-</v>
          </cell>
          <cell r="AB19" t="str">
            <v>-</v>
          </cell>
          <cell r="AC19">
            <v>469.4</v>
          </cell>
          <cell r="AD19">
            <v>2.8</v>
          </cell>
          <cell r="AE19">
            <v>0.2</v>
          </cell>
          <cell r="AF19">
            <v>466.4</v>
          </cell>
          <cell r="AG19">
            <v>0</v>
          </cell>
          <cell r="AH19" t="str">
            <v>-</v>
          </cell>
          <cell r="AI19">
            <v>1.1000000000000001</v>
          </cell>
          <cell r="AJ19">
            <v>1</v>
          </cell>
          <cell r="AK19">
            <v>0.1</v>
          </cell>
          <cell r="AL19" t="str">
            <v>-</v>
          </cell>
          <cell r="AM19" t="str">
            <v>-</v>
          </cell>
          <cell r="AN19" t="str">
            <v>-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182.18</v>
          </cell>
          <cell r="E20">
            <v>353140</v>
          </cell>
          <cell r="F20">
            <v>182.18</v>
          </cell>
          <cell r="G20">
            <v>353140</v>
          </cell>
          <cell r="H20">
            <v>100</v>
          </cell>
          <cell r="I20">
            <v>1381.3</v>
          </cell>
          <cell r="J20">
            <v>1381.3</v>
          </cell>
          <cell r="K20">
            <v>100</v>
          </cell>
          <cell r="L20">
            <v>1381.3</v>
          </cell>
          <cell r="M20">
            <v>93.6</v>
          </cell>
          <cell r="N20">
            <v>54.8</v>
          </cell>
          <cell r="O20">
            <v>1232.5</v>
          </cell>
          <cell r="P20" t="str">
            <v>-</v>
          </cell>
          <cell r="Q20">
            <v>0.4</v>
          </cell>
          <cell r="R20">
            <v>353.9</v>
          </cell>
          <cell r="S20">
            <v>81.900000000000006</v>
          </cell>
          <cell r="T20">
            <v>49.2</v>
          </cell>
          <cell r="U20">
            <v>222.8</v>
          </cell>
          <cell r="V20" t="str">
            <v>-</v>
          </cell>
          <cell r="W20">
            <v>11.1</v>
          </cell>
          <cell r="X20">
            <v>1.3</v>
          </cell>
          <cell r="Y20">
            <v>0.1</v>
          </cell>
          <cell r="Z20">
            <v>9.6999999999999993</v>
          </cell>
          <cell r="AA20" t="str">
            <v>-</v>
          </cell>
          <cell r="AB20" t="str">
            <v>-</v>
          </cell>
          <cell r="AC20">
            <v>1000.4</v>
          </cell>
          <cell r="AD20">
            <v>8.6999999999999993</v>
          </cell>
          <cell r="AE20">
            <v>3</v>
          </cell>
          <cell r="AF20">
            <v>988.7</v>
          </cell>
          <cell r="AG20">
            <v>0</v>
          </cell>
          <cell r="AH20">
            <v>0.4</v>
          </cell>
          <cell r="AI20">
            <v>15.9</v>
          </cell>
          <cell r="AJ20">
            <v>1.7</v>
          </cell>
          <cell r="AK20">
            <v>2.5</v>
          </cell>
          <cell r="AL20">
            <v>11.3</v>
          </cell>
          <cell r="AM20" t="str">
            <v>-</v>
          </cell>
          <cell r="AN20">
            <v>0.4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17.329999999999998</v>
          </cell>
          <cell r="E21">
            <v>201981</v>
          </cell>
          <cell r="F21">
            <v>17.329999999999998</v>
          </cell>
          <cell r="G21">
            <v>201981</v>
          </cell>
          <cell r="H21">
            <v>100</v>
          </cell>
          <cell r="I21">
            <v>1439.5</v>
          </cell>
          <cell r="J21">
            <v>1439.5</v>
          </cell>
          <cell r="K21">
            <v>100</v>
          </cell>
          <cell r="L21">
            <v>1439.5</v>
          </cell>
          <cell r="M21">
            <v>304.3</v>
          </cell>
          <cell r="N21">
            <v>30.7</v>
          </cell>
          <cell r="O21">
            <v>1098.5</v>
          </cell>
          <cell r="P21" t="str">
            <v>-</v>
          </cell>
          <cell r="Q21">
            <v>6</v>
          </cell>
          <cell r="R21">
            <v>285</v>
          </cell>
          <cell r="S21">
            <v>80.7</v>
          </cell>
          <cell r="T21">
            <v>28.8</v>
          </cell>
          <cell r="U21">
            <v>175.5</v>
          </cell>
          <cell r="V21" t="str">
            <v>-</v>
          </cell>
          <cell r="W21">
            <v>750.7</v>
          </cell>
          <cell r="X21">
            <v>200.3</v>
          </cell>
          <cell r="Y21">
            <v>0.6</v>
          </cell>
          <cell r="Z21">
            <v>549.79999999999995</v>
          </cell>
          <cell r="AA21" t="str">
            <v>-</v>
          </cell>
          <cell r="AB21" t="str">
            <v>-</v>
          </cell>
          <cell r="AC21">
            <v>335.1</v>
          </cell>
          <cell r="AD21">
            <v>1.8</v>
          </cell>
          <cell r="AE21" t="str">
            <v>-</v>
          </cell>
          <cell r="AF21">
            <v>333.3</v>
          </cell>
          <cell r="AG21">
            <v>0</v>
          </cell>
          <cell r="AH21">
            <v>1.7</v>
          </cell>
          <cell r="AI21">
            <v>68.7</v>
          </cell>
          <cell r="AJ21">
            <v>21.5</v>
          </cell>
          <cell r="AK21">
            <v>1.3</v>
          </cell>
          <cell r="AL21">
            <v>39.9</v>
          </cell>
          <cell r="AM21" t="str">
            <v>-</v>
          </cell>
          <cell r="AN21">
            <v>6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17.440000000000001</v>
          </cell>
          <cell r="E22">
            <v>157843</v>
          </cell>
          <cell r="F22">
            <v>17.440000000000001</v>
          </cell>
          <cell r="G22">
            <v>157843</v>
          </cell>
          <cell r="H22">
            <v>100</v>
          </cell>
          <cell r="I22">
            <v>650.5</v>
          </cell>
          <cell r="J22">
            <v>650.5</v>
          </cell>
          <cell r="K22">
            <v>100</v>
          </cell>
          <cell r="L22">
            <v>650.5</v>
          </cell>
          <cell r="M22">
            <v>59.2</v>
          </cell>
          <cell r="N22">
            <v>26.4</v>
          </cell>
          <cell r="O22">
            <v>564.79999999999995</v>
          </cell>
          <cell r="P22" t="str">
            <v>-</v>
          </cell>
          <cell r="Q22">
            <v>0.1</v>
          </cell>
          <cell r="R22">
            <v>203.7</v>
          </cell>
          <cell r="S22">
            <v>55.3</v>
          </cell>
          <cell r="T22">
            <v>26</v>
          </cell>
          <cell r="U22">
            <v>122.4</v>
          </cell>
          <cell r="V22" t="str">
            <v>-</v>
          </cell>
          <cell r="W22" t="str">
            <v>-</v>
          </cell>
          <cell r="X22" t="str">
            <v>-</v>
          </cell>
          <cell r="Y22" t="str">
            <v>-</v>
          </cell>
          <cell r="Z22" t="str">
            <v>-</v>
          </cell>
          <cell r="AA22" t="str">
            <v>-</v>
          </cell>
          <cell r="AB22" t="str">
            <v>-</v>
          </cell>
          <cell r="AC22">
            <v>446</v>
          </cell>
          <cell r="AD22">
            <v>3.2</v>
          </cell>
          <cell r="AE22">
            <v>0.4</v>
          </cell>
          <cell r="AF22">
            <v>442.4</v>
          </cell>
          <cell r="AG22">
            <v>0</v>
          </cell>
          <cell r="AH22" t="str">
            <v>-</v>
          </cell>
          <cell r="AI22">
            <v>0.8</v>
          </cell>
          <cell r="AJ22">
            <v>0.7</v>
          </cell>
          <cell r="AK22" t="str">
            <v>-</v>
          </cell>
          <cell r="AL22" t="str">
            <v>-</v>
          </cell>
          <cell r="AM22" t="str">
            <v>-</v>
          </cell>
          <cell r="AN22">
            <v>0.1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94.08</v>
          </cell>
          <cell r="E23">
            <v>445230</v>
          </cell>
          <cell r="F23">
            <v>94.08</v>
          </cell>
          <cell r="G23">
            <v>445230</v>
          </cell>
          <cell r="H23">
            <v>100</v>
          </cell>
          <cell r="I23">
            <v>1803.5</v>
          </cell>
          <cell r="J23">
            <v>1803.5</v>
          </cell>
          <cell r="K23">
            <v>100</v>
          </cell>
          <cell r="L23">
            <v>1803.5</v>
          </cell>
          <cell r="M23">
            <v>316</v>
          </cell>
          <cell r="N23">
            <v>42.8</v>
          </cell>
          <cell r="O23">
            <v>1441.5</v>
          </cell>
          <cell r="P23" t="str">
            <v>-</v>
          </cell>
          <cell r="Q23">
            <v>3.2</v>
          </cell>
          <cell r="R23">
            <v>528.29999999999995</v>
          </cell>
          <cell r="S23">
            <v>145.5</v>
          </cell>
          <cell r="T23">
            <v>35.200000000000003</v>
          </cell>
          <cell r="U23">
            <v>347.6</v>
          </cell>
          <cell r="V23" t="str">
            <v>-</v>
          </cell>
          <cell r="W23">
            <v>240.7</v>
          </cell>
          <cell r="X23">
            <v>139.4</v>
          </cell>
          <cell r="Y23" t="str">
            <v>-</v>
          </cell>
          <cell r="Z23">
            <v>101.3</v>
          </cell>
          <cell r="AA23" t="str">
            <v>-</v>
          </cell>
          <cell r="AB23" t="str">
            <v>-</v>
          </cell>
          <cell r="AC23">
            <v>958</v>
          </cell>
          <cell r="AD23">
            <v>28</v>
          </cell>
          <cell r="AE23">
            <v>5.5</v>
          </cell>
          <cell r="AF23">
            <v>924.5</v>
          </cell>
          <cell r="AG23">
            <v>0</v>
          </cell>
          <cell r="AH23">
            <v>0.1</v>
          </cell>
          <cell r="AI23">
            <v>76.5</v>
          </cell>
          <cell r="AJ23">
            <v>3.1</v>
          </cell>
          <cell r="AK23">
            <v>2.1</v>
          </cell>
          <cell r="AL23">
            <v>68.099999999999994</v>
          </cell>
          <cell r="AM23" t="str">
            <v>-</v>
          </cell>
          <cell r="AN23">
            <v>3.2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76.459999999999994</v>
          </cell>
          <cell r="E24">
            <v>448548</v>
          </cell>
          <cell r="F24">
            <v>76.459999999999994</v>
          </cell>
          <cell r="G24">
            <v>448548</v>
          </cell>
          <cell r="H24">
            <v>100</v>
          </cell>
          <cell r="I24">
            <v>1637.9</v>
          </cell>
          <cell r="J24">
            <v>1637.9</v>
          </cell>
          <cell r="K24">
            <v>100</v>
          </cell>
          <cell r="L24">
            <v>1637.9</v>
          </cell>
          <cell r="M24">
            <v>114.3</v>
          </cell>
          <cell r="N24">
            <v>50.4</v>
          </cell>
          <cell r="O24">
            <v>1473.2</v>
          </cell>
          <cell r="P24" t="str">
            <v>-</v>
          </cell>
          <cell r="Q24" t="str">
            <v>-</v>
          </cell>
          <cell r="R24">
            <v>459.6</v>
          </cell>
          <cell r="S24">
            <v>108.6</v>
          </cell>
          <cell r="T24">
            <v>37.299999999999997</v>
          </cell>
          <cell r="U24">
            <v>313.7</v>
          </cell>
          <cell r="V24" t="str">
            <v>-</v>
          </cell>
          <cell r="W24">
            <v>15.4</v>
          </cell>
          <cell r="X24">
            <v>0.4</v>
          </cell>
          <cell r="Y24" t="str">
            <v>-</v>
          </cell>
          <cell r="Z24">
            <v>15</v>
          </cell>
          <cell r="AA24" t="str">
            <v>-</v>
          </cell>
          <cell r="AB24" t="str">
            <v>-</v>
          </cell>
          <cell r="AC24">
            <v>1144.4000000000001</v>
          </cell>
          <cell r="AD24">
            <v>3.6</v>
          </cell>
          <cell r="AE24">
            <v>11.4</v>
          </cell>
          <cell r="AF24">
            <v>1129.4000000000001</v>
          </cell>
          <cell r="AG24">
            <v>0</v>
          </cell>
          <cell r="AH24" t="str">
            <v>-</v>
          </cell>
          <cell r="AI24">
            <v>18.5</v>
          </cell>
          <cell r="AJ24">
            <v>1.7</v>
          </cell>
          <cell r="AK24">
            <v>1.7</v>
          </cell>
          <cell r="AL24">
            <v>15.1</v>
          </cell>
          <cell r="AM24" t="str">
            <v>-</v>
          </cell>
          <cell r="AN24" t="str">
            <v>-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62.34</v>
          </cell>
          <cell r="E25">
            <v>600510</v>
          </cell>
          <cell r="F25">
            <v>62.34</v>
          </cell>
          <cell r="G25">
            <v>600510</v>
          </cell>
          <cell r="H25">
            <v>100</v>
          </cell>
          <cell r="I25">
            <v>2283.6999999999998</v>
          </cell>
          <cell r="J25">
            <v>2283.6999999999998</v>
          </cell>
          <cell r="K25">
            <v>100</v>
          </cell>
          <cell r="L25">
            <v>2283.6999999999998</v>
          </cell>
          <cell r="M25">
            <v>643.5</v>
          </cell>
          <cell r="N25">
            <v>119.7</v>
          </cell>
          <cell r="O25">
            <v>1519.8</v>
          </cell>
          <cell r="P25" t="str">
            <v>-</v>
          </cell>
          <cell r="Q25">
            <v>0.7</v>
          </cell>
          <cell r="R25">
            <v>679.3</v>
          </cell>
          <cell r="S25">
            <v>149.6</v>
          </cell>
          <cell r="T25">
            <v>101.1</v>
          </cell>
          <cell r="U25">
            <v>428.6</v>
          </cell>
          <cell r="V25" t="str">
            <v>-</v>
          </cell>
          <cell r="W25">
            <v>698.6</v>
          </cell>
          <cell r="X25">
            <v>451</v>
          </cell>
          <cell r="Y25">
            <v>1.1000000000000001</v>
          </cell>
          <cell r="Z25">
            <v>246.5</v>
          </cell>
          <cell r="AA25" t="str">
            <v>-</v>
          </cell>
          <cell r="AB25" t="str">
            <v>-</v>
          </cell>
          <cell r="AC25">
            <v>828.2</v>
          </cell>
          <cell r="AD25">
            <v>9.9</v>
          </cell>
          <cell r="AE25">
            <v>1.4</v>
          </cell>
          <cell r="AF25">
            <v>816.9</v>
          </cell>
          <cell r="AG25">
            <v>0</v>
          </cell>
          <cell r="AH25">
            <v>0.5</v>
          </cell>
          <cell r="AI25">
            <v>77.599999999999994</v>
          </cell>
          <cell r="AJ25">
            <v>33</v>
          </cell>
          <cell r="AK25">
            <v>16.100000000000001</v>
          </cell>
          <cell r="AL25">
            <v>27.8</v>
          </cell>
          <cell r="AM25" t="str">
            <v>-</v>
          </cell>
          <cell r="AN25">
            <v>0.7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426.68</v>
          </cell>
          <cell r="E26">
            <v>223585</v>
          </cell>
          <cell r="F26">
            <v>426.68</v>
          </cell>
          <cell r="G26">
            <v>223585</v>
          </cell>
          <cell r="H26">
            <v>100</v>
          </cell>
          <cell r="I26">
            <v>2043.3</v>
          </cell>
          <cell r="J26">
            <v>2043.3</v>
          </cell>
          <cell r="K26">
            <v>100</v>
          </cell>
          <cell r="L26">
            <v>2043.3</v>
          </cell>
          <cell r="M26">
            <v>332.5</v>
          </cell>
          <cell r="N26">
            <v>158.80000000000001</v>
          </cell>
          <cell r="O26">
            <v>1546.6</v>
          </cell>
          <cell r="P26" t="str">
            <v>-</v>
          </cell>
          <cell r="Q26">
            <v>5.4</v>
          </cell>
          <cell r="R26">
            <v>253.8</v>
          </cell>
          <cell r="S26">
            <v>72</v>
          </cell>
          <cell r="T26">
            <v>29.9</v>
          </cell>
          <cell r="U26">
            <v>151.9</v>
          </cell>
          <cell r="V26" t="str">
            <v>-</v>
          </cell>
          <cell r="W26">
            <v>880.1</v>
          </cell>
          <cell r="X26">
            <v>215.7</v>
          </cell>
          <cell r="Y26">
            <v>109.4</v>
          </cell>
          <cell r="Z26">
            <v>555</v>
          </cell>
          <cell r="AA26" t="str">
            <v>-</v>
          </cell>
          <cell r="AB26" t="str">
            <v>-</v>
          </cell>
          <cell r="AC26">
            <v>832.7</v>
          </cell>
          <cell r="AD26">
            <v>32.700000000000003</v>
          </cell>
          <cell r="AE26">
            <v>3.6</v>
          </cell>
          <cell r="AF26">
            <v>796.4</v>
          </cell>
          <cell r="AG26">
            <v>0</v>
          </cell>
          <cell r="AH26">
            <v>7.7</v>
          </cell>
          <cell r="AI26">
            <v>76.7</v>
          </cell>
          <cell r="AJ26">
            <v>12.1</v>
          </cell>
          <cell r="AK26">
            <v>15.9</v>
          </cell>
          <cell r="AL26">
            <v>43.3</v>
          </cell>
          <cell r="AM26" t="str">
            <v>-</v>
          </cell>
          <cell r="AN26">
            <v>5.4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883.54</v>
          </cell>
          <cell r="E27">
            <v>2501673</v>
          </cell>
          <cell r="F27">
            <v>883.54</v>
          </cell>
          <cell r="G27">
            <v>2501673</v>
          </cell>
          <cell r="H27">
            <v>100</v>
          </cell>
          <cell r="I27">
            <v>11430.2</v>
          </cell>
          <cell r="J27">
            <v>11430.2</v>
          </cell>
          <cell r="K27">
            <v>100</v>
          </cell>
          <cell r="L27">
            <v>11430.2</v>
          </cell>
          <cell r="M27">
            <v>1430.9</v>
          </cell>
          <cell r="N27">
            <v>342.1</v>
          </cell>
          <cell r="O27">
            <v>9644.5</v>
          </cell>
          <cell r="P27" t="str">
            <v>-</v>
          </cell>
          <cell r="Q27">
            <v>12.7</v>
          </cell>
          <cell r="R27">
            <v>2895.4</v>
          </cell>
          <cell r="S27">
            <v>428.4</v>
          </cell>
          <cell r="T27">
            <v>250</v>
          </cell>
          <cell r="U27">
            <v>2217</v>
          </cell>
          <cell r="V27" t="str">
            <v>-</v>
          </cell>
          <cell r="W27">
            <v>2538.1</v>
          </cell>
          <cell r="X27">
            <v>904.1</v>
          </cell>
          <cell r="Y27">
            <v>40.700000000000003</v>
          </cell>
          <cell r="Z27">
            <v>1593.3</v>
          </cell>
          <cell r="AA27" t="str">
            <v>-</v>
          </cell>
          <cell r="AB27" t="str">
            <v>-</v>
          </cell>
          <cell r="AC27">
            <v>5658</v>
          </cell>
          <cell r="AD27">
            <v>18.7</v>
          </cell>
          <cell r="AE27">
            <v>17.899999999999999</v>
          </cell>
          <cell r="AF27">
            <v>5621.4</v>
          </cell>
          <cell r="AG27">
            <v>0</v>
          </cell>
          <cell r="AH27">
            <v>0.9</v>
          </cell>
          <cell r="AI27">
            <v>338.7</v>
          </cell>
          <cell r="AJ27">
            <v>79.7</v>
          </cell>
          <cell r="AK27">
            <v>33.5</v>
          </cell>
          <cell r="AL27">
            <v>212.8</v>
          </cell>
          <cell r="AM27" t="str">
            <v>-</v>
          </cell>
          <cell r="AN27">
            <v>12.7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7.06</v>
          </cell>
          <cell r="E28">
            <v>79759</v>
          </cell>
          <cell r="F28">
            <v>7.06</v>
          </cell>
          <cell r="G28">
            <v>79759</v>
          </cell>
          <cell r="H28">
            <v>100</v>
          </cell>
          <cell r="I28">
            <v>542.9</v>
          </cell>
          <cell r="J28">
            <v>542.9</v>
          </cell>
          <cell r="K28">
            <v>100</v>
          </cell>
          <cell r="L28">
            <v>542.9</v>
          </cell>
          <cell r="M28">
            <v>29.8</v>
          </cell>
          <cell r="N28">
            <v>6.5</v>
          </cell>
          <cell r="O28">
            <v>506.6</v>
          </cell>
          <cell r="P28" t="str">
            <v>-</v>
          </cell>
          <cell r="Q28" t="str">
            <v>-</v>
          </cell>
          <cell r="R28">
            <v>185.1</v>
          </cell>
          <cell r="S28">
            <v>26.2</v>
          </cell>
          <cell r="T28">
            <v>5.6</v>
          </cell>
          <cell r="U28">
            <v>153.30000000000001</v>
          </cell>
          <cell r="V28" t="str">
            <v>-</v>
          </cell>
          <cell r="W28">
            <v>0.1</v>
          </cell>
          <cell r="X28">
            <v>0.1</v>
          </cell>
          <cell r="Y28" t="str">
            <v>-</v>
          </cell>
          <cell r="Z28" t="str">
            <v>-</v>
          </cell>
          <cell r="AA28" t="str">
            <v>-</v>
          </cell>
          <cell r="AB28" t="str">
            <v>-</v>
          </cell>
          <cell r="AC28">
            <v>355.8</v>
          </cell>
          <cell r="AD28">
            <v>1.7</v>
          </cell>
          <cell r="AE28">
            <v>0.9</v>
          </cell>
          <cell r="AF28">
            <v>353.2</v>
          </cell>
          <cell r="AG28">
            <v>0</v>
          </cell>
          <cell r="AH28" t="str">
            <v>-</v>
          </cell>
          <cell r="AI28">
            <v>1.9</v>
          </cell>
          <cell r="AJ28">
            <v>1.8</v>
          </cell>
          <cell r="AK28" t="str">
            <v>-</v>
          </cell>
          <cell r="AL28">
            <v>0.1</v>
          </cell>
          <cell r="AM28" t="str">
            <v>-</v>
          </cell>
          <cell r="AN28" t="str">
            <v>-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182.16</v>
          </cell>
          <cell r="E29">
            <v>351206</v>
          </cell>
          <cell r="F29">
            <v>182.16</v>
          </cell>
          <cell r="G29">
            <v>351206</v>
          </cell>
          <cell r="H29">
            <v>100</v>
          </cell>
          <cell r="I29">
            <v>1119.0999999999999</v>
          </cell>
          <cell r="J29">
            <v>1119.0999999999999</v>
          </cell>
          <cell r="K29">
            <v>100</v>
          </cell>
          <cell r="L29">
            <v>1119.0999999999999</v>
          </cell>
          <cell r="M29">
            <v>50.2</v>
          </cell>
          <cell r="N29">
            <v>34.1</v>
          </cell>
          <cell r="O29">
            <v>1034</v>
          </cell>
          <cell r="P29" t="str">
            <v>-</v>
          </cell>
          <cell r="Q29">
            <v>0.8</v>
          </cell>
          <cell r="R29">
            <v>349.2</v>
          </cell>
          <cell r="S29">
            <v>41.5</v>
          </cell>
          <cell r="T29">
            <v>29.1</v>
          </cell>
          <cell r="U29">
            <v>278.60000000000002</v>
          </cell>
          <cell r="V29" t="str">
            <v>-</v>
          </cell>
          <cell r="W29">
            <v>34</v>
          </cell>
          <cell r="X29">
            <v>1.1000000000000001</v>
          </cell>
          <cell r="Y29">
            <v>1</v>
          </cell>
          <cell r="Z29">
            <v>31.9</v>
          </cell>
          <cell r="AA29" t="str">
            <v>-</v>
          </cell>
          <cell r="AB29" t="str">
            <v>-</v>
          </cell>
          <cell r="AC29">
            <v>720.6</v>
          </cell>
          <cell r="AD29">
            <v>5.8</v>
          </cell>
          <cell r="AE29">
            <v>2</v>
          </cell>
          <cell r="AF29">
            <v>712.8</v>
          </cell>
          <cell r="AG29">
            <v>0</v>
          </cell>
          <cell r="AH29">
            <v>0.1</v>
          </cell>
          <cell r="AI29">
            <v>15.2</v>
          </cell>
          <cell r="AJ29">
            <v>1.8</v>
          </cell>
          <cell r="AK29">
            <v>2</v>
          </cell>
          <cell r="AL29">
            <v>10.7</v>
          </cell>
          <cell r="AM29" t="str">
            <v>-</v>
          </cell>
          <cell r="AN29">
            <v>0.8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17.329999999999998</v>
          </cell>
          <cell r="E30">
            <v>194379</v>
          </cell>
          <cell r="F30">
            <v>17.329999999999998</v>
          </cell>
          <cell r="G30">
            <v>194379</v>
          </cell>
          <cell r="H30">
            <v>100</v>
          </cell>
          <cell r="I30">
            <v>1370.3</v>
          </cell>
          <cell r="J30">
            <v>1370.3</v>
          </cell>
          <cell r="K30">
            <v>100</v>
          </cell>
          <cell r="L30">
            <v>1370.3</v>
          </cell>
          <cell r="M30">
            <v>251.8</v>
          </cell>
          <cell r="N30">
            <v>32.700000000000003</v>
          </cell>
          <cell r="O30">
            <v>1084.5</v>
          </cell>
          <cell r="P30" t="str">
            <v>-</v>
          </cell>
          <cell r="Q30">
            <v>1.3</v>
          </cell>
          <cell r="R30">
            <v>295.2</v>
          </cell>
          <cell r="S30">
            <v>55.6</v>
          </cell>
          <cell r="T30">
            <v>30.8</v>
          </cell>
          <cell r="U30">
            <v>208.8</v>
          </cell>
          <cell r="V30" t="str">
            <v>-</v>
          </cell>
          <cell r="W30">
            <v>658.7</v>
          </cell>
          <cell r="X30">
            <v>184.9</v>
          </cell>
          <cell r="Y30" t="str">
            <v>-</v>
          </cell>
          <cell r="Z30">
            <v>473.8</v>
          </cell>
          <cell r="AA30" t="str">
            <v>-</v>
          </cell>
          <cell r="AB30" t="str">
            <v>-</v>
          </cell>
          <cell r="AC30">
            <v>368.9</v>
          </cell>
          <cell r="AD30" t="str">
            <v>-</v>
          </cell>
          <cell r="AE30">
            <v>0.9</v>
          </cell>
          <cell r="AF30">
            <v>368</v>
          </cell>
          <cell r="AG30">
            <v>0</v>
          </cell>
          <cell r="AH30">
            <v>0.2</v>
          </cell>
          <cell r="AI30">
            <v>47.3</v>
          </cell>
          <cell r="AJ30">
            <v>11.3</v>
          </cell>
          <cell r="AK30">
            <v>1</v>
          </cell>
          <cell r="AL30">
            <v>33.9</v>
          </cell>
          <cell r="AM30" t="str">
            <v>-</v>
          </cell>
          <cell r="AN30">
            <v>1.3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17.440000000000001</v>
          </cell>
          <cell r="E31">
            <v>153963</v>
          </cell>
          <cell r="F31">
            <v>17.440000000000001</v>
          </cell>
          <cell r="G31">
            <v>153963</v>
          </cell>
          <cell r="H31">
            <v>100</v>
          </cell>
          <cell r="I31">
            <v>750</v>
          </cell>
          <cell r="J31">
            <v>750</v>
          </cell>
          <cell r="K31">
            <v>100</v>
          </cell>
          <cell r="L31">
            <v>750</v>
          </cell>
          <cell r="M31">
            <v>41.3</v>
          </cell>
          <cell r="N31">
            <v>14</v>
          </cell>
          <cell r="O31">
            <v>694.7</v>
          </cell>
          <cell r="P31" t="str">
            <v>-</v>
          </cell>
          <cell r="Q31" t="str">
            <v>-</v>
          </cell>
          <cell r="R31">
            <v>193.8</v>
          </cell>
          <cell r="S31">
            <v>39.299999999999997</v>
          </cell>
          <cell r="T31">
            <v>13.3</v>
          </cell>
          <cell r="U31">
            <v>141.19999999999999</v>
          </cell>
          <cell r="V31" t="str">
            <v>-</v>
          </cell>
          <cell r="W31" t="str">
            <v>-</v>
          </cell>
          <cell r="X31" t="str">
            <v>-</v>
          </cell>
          <cell r="Y31" t="str">
            <v>-</v>
          </cell>
          <cell r="Z31" t="str">
            <v>-</v>
          </cell>
          <cell r="AA31" t="str">
            <v>-</v>
          </cell>
          <cell r="AB31" t="str">
            <v>-</v>
          </cell>
          <cell r="AC31">
            <v>555.20000000000005</v>
          </cell>
          <cell r="AD31">
            <v>1</v>
          </cell>
          <cell r="AE31">
            <v>0.7</v>
          </cell>
          <cell r="AF31">
            <v>553.5</v>
          </cell>
          <cell r="AG31">
            <v>0</v>
          </cell>
          <cell r="AH31" t="str">
            <v>-</v>
          </cell>
          <cell r="AI31">
            <v>1</v>
          </cell>
          <cell r="AJ31">
            <v>1</v>
          </cell>
          <cell r="AK31" t="str">
            <v>-</v>
          </cell>
          <cell r="AL31" t="str">
            <v>-</v>
          </cell>
          <cell r="AM31" t="str">
            <v>-</v>
          </cell>
          <cell r="AN31" t="str">
            <v>-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94.07</v>
          </cell>
          <cell r="E32">
            <v>446201</v>
          </cell>
          <cell r="F32">
            <v>94.07</v>
          </cell>
          <cell r="G32">
            <v>446201</v>
          </cell>
          <cell r="H32">
            <v>100</v>
          </cell>
          <cell r="I32">
            <v>1881.6</v>
          </cell>
          <cell r="J32">
            <v>1881.6</v>
          </cell>
          <cell r="K32">
            <v>100</v>
          </cell>
          <cell r="L32">
            <v>1881.6</v>
          </cell>
          <cell r="M32">
            <v>181.6</v>
          </cell>
          <cell r="N32">
            <v>33.9</v>
          </cell>
          <cell r="O32">
            <v>1663.7</v>
          </cell>
          <cell r="P32" t="str">
            <v>-</v>
          </cell>
          <cell r="Q32">
            <v>2.4</v>
          </cell>
          <cell r="R32">
            <v>492.8</v>
          </cell>
          <cell r="S32">
            <v>63.7</v>
          </cell>
          <cell r="T32">
            <v>24.8</v>
          </cell>
          <cell r="U32">
            <v>404.3</v>
          </cell>
          <cell r="V32" t="str">
            <v>-</v>
          </cell>
          <cell r="W32">
            <v>260.89999999999998</v>
          </cell>
          <cell r="X32">
            <v>111.2</v>
          </cell>
          <cell r="Y32">
            <v>0.1</v>
          </cell>
          <cell r="Z32">
            <v>149.6</v>
          </cell>
          <cell r="AA32" t="str">
            <v>-</v>
          </cell>
          <cell r="AB32" t="str">
            <v>-</v>
          </cell>
          <cell r="AC32">
            <v>1028</v>
          </cell>
          <cell r="AD32">
            <v>3.3</v>
          </cell>
          <cell r="AE32">
            <v>5.4</v>
          </cell>
          <cell r="AF32">
            <v>1019.3</v>
          </cell>
          <cell r="AG32">
            <v>0</v>
          </cell>
          <cell r="AH32" t="str">
            <v>-</v>
          </cell>
          <cell r="AI32">
            <v>100.1</v>
          </cell>
          <cell r="AJ32">
            <v>3.4</v>
          </cell>
          <cell r="AK32">
            <v>3.6</v>
          </cell>
          <cell r="AL32">
            <v>90.5</v>
          </cell>
          <cell r="AM32" t="str">
            <v>-</v>
          </cell>
          <cell r="AN32">
            <v>2.4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76.459999999999994</v>
          </cell>
          <cell r="E33">
            <v>440743</v>
          </cell>
          <cell r="F33">
            <v>76.459999999999994</v>
          </cell>
          <cell r="G33">
            <v>440743</v>
          </cell>
          <cell r="H33">
            <v>100</v>
          </cell>
          <cell r="I33">
            <v>1592.9</v>
          </cell>
          <cell r="J33">
            <v>1592.9</v>
          </cell>
          <cell r="K33">
            <v>100</v>
          </cell>
          <cell r="L33">
            <v>1592.9</v>
          </cell>
          <cell r="M33">
            <v>56.7</v>
          </cell>
          <cell r="N33">
            <v>32.4</v>
          </cell>
          <cell r="O33">
            <v>1503.8</v>
          </cell>
          <cell r="P33" t="str">
            <v>-</v>
          </cell>
          <cell r="Q33" t="str">
            <v>-</v>
          </cell>
          <cell r="R33">
            <v>442.7</v>
          </cell>
          <cell r="S33">
            <v>51.5</v>
          </cell>
          <cell r="T33">
            <v>28.8</v>
          </cell>
          <cell r="U33">
            <v>362.4</v>
          </cell>
          <cell r="V33" t="str">
            <v>-</v>
          </cell>
          <cell r="W33">
            <v>13.2</v>
          </cell>
          <cell r="X33">
            <v>0.2</v>
          </cell>
          <cell r="Y33" t="str">
            <v>-</v>
          </cell>
          <cell r="Z33">
            <v>13</v>
          </cell>
          <cell r="AA33" t="str">
            <v>-</v>
          </cell>
          <cell r="AB33" t="str">
            <v>-</v>
          </cell>
          <cell r="AC33">
            <v>1134</v>
          </cell>
          <cell r="AD33">
            <v>2.6</v>
          </cell>
          <cell r="AE33">
            <v>3.4</v>
          </cell>
          <cell r="AF33">
            <v>1128</v>
          </cell>
          <cell r="AG33">
            <v>0</v>
          </cell>
          <cell r="AH33" t="str">
            <v>-</v>
          </cell>
          <cell r="AI33">
            <v>3</v>
          </cell>
          <cell r="AJ33">
            <v>2.4</v>
          </cell>
          <cell r="AK33">
            <v>0.2</v>
          </cell>
          <cell r="AL33">
            <v>0.4</v>
          </cell>
          <cell r="AM33" t="str">
            <v>-</v>
          </cell>
          <cell r="AN33" t="str">
            <v>-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62.34</v>
          </cell>
          <cell r="E34">
            <v>586532</v>
          </cell>
          <cell r="F34">
            <v>62.34</v>
          </cell>
          <cell r="G34">
            <v>586532</v>
          </cell>
          <cell r="H34">
            <v>100</v>
          </cell>
          <cell r="I34">
            <v>2027.3</v>
          </cell>
          <cell r="J34">
            <v>2027.3</v>
          </cell>
          <cell r="K34">
            <v>100</v>
          </cell>
          <cell r="L34">
            <v>2027.3</v>
          </cell>
          <cell r="M34">
            <v>393.7</v>
          </cell>
          <cell r="N34">
            <v>110.8</v>
          </cell>
          <cell r="O34">
            <v>1519.4</v>
          </cell>
          <cell r="P34" t="str">
            <v>-</v>
          </cell>
          <cell r="Q34">
            <v>3.4</v>
          </cell>
          <cell r="R34">
            <v>666.3</v>
          </cell>
          <cell r="S34">
            <v>117.7</v>
          </cell>
          <cell r="T34">
            <v>92.8</v>
          </cell>
          <cell r="U34">
            <v>455.8</v>
          </cell>
          <cell r="V34" t="str">
            <v>-</v>
          </cell>
          <cell r="W34">
            <v>473.9</v>
          </cell>
          <cell r="X34">
            <v>239.7</v>
          </cell>
          <cell r="Y34">
            <v>1</v>
          </cell>
          <cell r="Z34">
            <v>233.2</v>
          </cell>
          <cell r="AA34" t="str">
            <v>-</v>
          </cell>
          <cell r="AB34" t="str">
            <v>-</v>
          </cell>
          <cell r="AC34">
            <v>805.7</v>
          </cell>
          <cell r="AD34">
            <v>1.6</v>
          </cell>
          <cell r="AE34">
            <v>2.5</v>
          </cell>
          <cell r="AF34">
            <v>801.6</v>
          </cell>
          <cell r="AG34">
            <v>0</v>
          </cell>
          <cell r="AH34">
            <v>0.2</v>
          </cell>
          <cell r="AI34">
            <v>81.400000000000006</v>
          </cell>
          <cell r="AJ34">
            <v>34.700000000000003</v>
          </cell>
          <cell r="AK34">
            <v>14.5</v>
          </cell>
          <cell r="AL34">
            <v>28.8</v>
          </cell>
          <cell r="AM34" t="str">
            <v>-</v>
          </cell>
          <cell r="AN34">
            <v>3.4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426.68</v>
          </cell>
          <cell r="E35">
            <v>248890</v>
          </cell>
          <cell r="F35">
            <v>426.68</v>
          </cell>
          <cell r="G35">
            <v>248890</v>
          </cell>
          <cell r="H35">
            <v>100</v>
          </cell>
          <cell r="I35">
            <v>2146.1</v>
          </cell>
          <cell r="J35">
            <v>2146.1</v>
          </cell>
          <cell r="K35">
            <v>100</v>
          </cell>
          <cell r="L35">
            <v>2146.1</v>
          </cell>
          <cell r="M35">
            <v>425.8</v>
          </cell>
          <cell r="N35">
            <v>77.7</v>
          </cell>
          <cell r="O35">
            <v>1637.8</v>
          </cell>
          <cell r="P35" t="str">
            <v>-</v>
          </cell>
          <cell r="Q35">
            <v>4.8</v>
          </cell>
          <cell r="R35">
            <v>270.3</v>
          </cell>
          <cell r="S35">
            <v>32.9</v>
          </cell>
          <cell r="T35">
            <v>24.8</v>
          </cell>
          <cell r="U35">
            <v>212.6</v>
          </cell>
          <cell r="V35" t="str">
            <v>-</v>
          </cell>
          <cell r="W35">
            <v>1097.3</v>
          </cell>
          <cell r="X35">
            <v>366.9</v>
          </cell>
          <cell r="Y35">
            <v>38.6</v>
          </cell>
          <cell r="Z35">
            <v>691.8</v>
          </cell>
          <cell r="AA35" t="str">
            <v>-</v>
          </cell>
          <cell r="AB35" t="str">
            <v>-</v>
          </cell>
          <cell r="AC35">
            <v>689.8</v>
          </cell>
          <cell r="AD35">
            <v>2.7</v>
          </cell>
          <cell r="AE35">
            <v>2.1</v>
          </cell>
          <cell r="AF35">
            <v>685</v>
          </cell>
          <cell r="AG35">
            <v>0</v>
          </cell>
          <cell r="AH35">
            <v>0.4</v>
          </cell>
          <cell r="AI35">
            <v>88.8</v>
          </cell>
          <cell r="AJ35">
            <v>23.3</v>
          </cell>
          <cell r="AK35">
            <v>12.2</v>
          </cell>
          <cell r="AL35">
            <v>48.4</v>
          </cell>
          <cell r="AM35" t="str">
            <v>-</v>
          </cell>
          <cell r="AN35">
            <v>4.8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883.52</v>
          </cell>
          <cell r="E36">
            <v>2489802</v>
          </cell>
          <cell r="F36">
            <v>883.52</v>
          </cell>
          <cell r="G36">
            <v>2489802</v>
          </cell>
          <cell r="H36">
            <v>100</v>
          </cell>
          <cell r="I36">
            <v>13484.3</v>
          </cell>
          <cell r="J36">
            <v>13484.3</v>
          </cell>
          <cell r="K36">
            <v>100</v>
          </cell>
          <cell r="L36">
            <v>13484.3</v>
          </cell>
          <cell r="M36">
            <v>1305.5999999999999</v>
          </cell>
          <cell r="N36">
            <v>399.2</v>
          </cell>
          <cell r="O36">
            <v>11765.1</v>
          </cell>
          <cell r="P36" t="str">
            <v>-</v>
          </cell>
          <cell r="Q36">
            <v>14.4</v>
          </cell>
          <cell r="R36">
            <v>3014.8</v>
          </cell>
          <cell r="S36">
            <v>464.8</v>
          </cell>
          <cell r="T36">
            <v>257.60000000000002</v>
          </cell>
          <cell r="U36">
            <v>2292.4</v>
          </cell>
          <cell r="V36" t="str">
            <v>-</v>
          </cell>
          <cell r="W36">
            <v>2567.5</v>
          </cell>
          <cell r="X36">
            <v>802.3</v>
          </cell>
          <cell r="Y36">
            <v>46.7</v>
          </cell>
          <cell r="Z36">
            <v>1718.5</v>
          </cell>
          <cell r="AA36" t="str">
            <v>-</v>
          </cell>
          <cell r="AB36" t="str">
            <v>-</v>
          </cell>
          <cell r="AC36">
            <v>7560.6</v>
          </cell>
          <cell r="AD36">
            <v>6.2</v>
          </cell>
          <cell r="AE36">
            <v>17.3</v>
          </cell>
          <cell r="AF36">
            <v>7537.1</v>
          </cell>
          <cell r="AG36">
            <v>0</v>
          </cell>
          <cell r="AH36" t="str">
            <v>-</v>
          </cell>
          <cell r="AI36">
            <v>341.4</v>
          </cell>
          <cell r="AJ36">
            <v>32.299999999999997</v>
          </cell>
          <cell r="AK36">
            <v>77.599999999999994</v>
          </cell>
          <cell r="AL36">
            <v>217.1</v>
          </cell>
          <cell r="AM36" t="str">
            <v>-</v>
          </cell>
          <cell r="AN36">
            <v>14.4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883.49</v>
          </cell>
          <cell r="E45">
            <v>2468222</v>
          </cell>
          <cell r="F45">
            <v>883.49</v>
          </cell>
          <cell r="G45">
            <v>2468222</v>
          </cell>
          <cell r="H45">
            <v>100</v>
          </cell>
          <cell r="I45">
            <v>15756.7</v>
          </cell>
          <cell r="J45">
            <v>15756.7</v>
          </cell>
          <cell r="K45">
            <v>100</v>
          </cell>
          <cell r="L45">
            <v>15756.7</v>
          </cell>
          <cell r="M45">
            <v>1116.7</v>
          </cell>
          <cell r="N45">
            <v>398.7</v>
          </cell>
          <cell r="O45">
            <v>13863.4</v>
          </cell>
          <cell r="P45" t="str">
            <v>-</v>
          </cell>
          <cell r="Q45">
            <v>377.9</v>
          </cell>
          <cell r="R45">
            <v>2938.1</v>
          </cell>
          <cell r="S45">
            <v>508</v>
          </cell>
          <cell r="T45">
            <v>266</v>
          </cell>
          <cell r="U45">
            <v>2136.1</v>
          </cell>
          <cell r="V45">
            <v>28</v>
          </cell>
          <cell r="W45">
            <v>2687.3</v>
          </cell>
          <cell r="X45">
            <v>551.1</v>
          </cell>
          <cell r="Y45">
            <v>79.599999999999994</v>
          </cell>
          <cell r="Z45">
            <v>1715.8</v>
          </cell>
          <cell r="AA45">
            <v>340.8</v>
          </cell>
          <cell r="AB45" t="str">
            <v>-</v>
          </cell>
          <cell r="AC45">
            <v>9823.2999999999993</v>
          </cell>
          <cell r="AD45">
            <v>1</v>
          </cell>
          <cell r="AE45">
            <v>18.600000000000001</v>
          </cell>
          <cell r="AF45">
            <v>9803.7000000000007</v>
          </cell>
          <cell r="AG45">
            <v>0</v>
          </cell>
          <cell r="AH45" t="str">
            <v>-</v>
          </cell>
          <cell r="AI45">
            <v>308</v>
          </cell>
          <cell r="AJ45">
            <v>56.6</v>
          </cell>
          <cell r="AK45">
            <v>34.5</v>
          </cell>
          <cell r="AL45">
            <v>207.8</v>
          </cell>
          <cell r="AM45" t="str">
            <v>-</v>
          </cell>
          <cell r="AN45">
            <v>9.1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7.06</v>
          </cell>
          <cell r="E46">
            <v>78219</v>
          </cell>
          <cell r="F46">
            <v>7.06</v>
          </cell>
          <cell r="G46">
            <v>78219</v>
          </cell>
          <cell r="H46">
            <v>100</v>
          </cell>
          <cell r="I46">
            <v>1030.3</v>
          </cell>
          <cell r="J46">
            <v>1030.3</v>
          </cell>
          <cell r="K46">
            <v>100</v>
          </cell>
          <cell r="L46">
            <v>1030.3</v>
          </cell>
          <cell r="M46">
            <v>31.4</v>
          </cell>
          <cell r="N46">
            <v>6.6</v>
          </cell>
          <cell r="O46">
            <v>991.7</v>
          </cell>
          <cell r="P46" t="str">
            <v>-</v>
          </cell>
          <cell r="Q46">
            <v>0.6</v>
          </cell>
          <cell r="R46">
            <v>173</v>
          </cell>
          <cell r="S46">
            <v>29.7</v>
          </cell>
          <cell r="T46">
            <v>6.5</v>
          </cell>
          <cell r="U46">
            <v>136.19999999999999</v>
          </cell>
          <cell r="V46">
            <v>0.6</v>
          </cell>
          <cell r="W46" t="str">
            <v>-</v>
          </cell>
          <cell r="X46" t="str">
            <v>-</v>
          </cell>
          <cell r="Y46" t="str">
            <v>-</v>
          </cell>
          <cell r="Z46" t="str">
            <v>-</v>
          </cell>
          <cell r="AA46" t="str">
            <v>-</v>
          </cell>
          <cell r="AB46" t="str">
            <v>-</v>
          </cell>
          <cell r="AC46">
            <v>855.6</v>
          </cell>
          <cell r="AD46">
            <v>0.2</v>
          </cell>
          <cell r="AE46">
            <v>0.1</v>
          </cell>
          <cell r="AF46">
            <v>855.3</v>
          </cell>
          <cell r="AG46">
            <v>0</v>
          </cell>
          <cell r="AH46" t="str">
            <v>-</v>
          </cell>
          <cell r="AI46">
            <v>1.7</v>
          </cell>
          <cell r="AJ46">
            <v>1.5</v>
          </cell>
          <cell r="AK46" t="str">
            <v>-</v>
          </cell>
          <cell r="AL46">
            <v>0.2</v>
          </cell>
          <cell r="AM46" t="str">
            <v>-</v>
          </cell>
          <cell r="AN46" t="str">
            <v>-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182.14</v>
          </cell>
          <cell r="E47">
            <v>347376</v>
          </cell>
          <cell r="F47">
            <v>182.14</v>
          </cell>
          <cell r="G47">
            <v>347376</v>
          </cell>
          <cell r="H47">
            <v>100</v>
          </cell>
          <cell r="I47">
            <v>2300.9</v>
          </cell>
          <cell r="J47">
            <v>2300.9</v>
          </cell>
          <cell r="K47">
            <v>100</v>
          </cell>
          <cell r="L47">
            <v>2300.9</v>
          </cell>
          <cell r="M47">
            <v>64.3</v>
          </cell>
          <cell r="N47">
            <v>56.7</v>
          </cell>
          <cell r="O47">
            <v>2171.6999999999998</v>
          </cell>
          <cell r="P47" t="str">
            <v>-</v>
          </cell>
          <cell r="Q47">
            <v>8.1999999999999993</v>
          </cell>
          <cell r="R47">
            <v>417.3</v>
          </cell>
          <cell r="S47">
            <v>60.5</v>
          </cell>
          <cell r="T47">
            <v>48.1</v>
          </cell>
          <cell r="U47">
            <v>303.5</v>
          </cell>
          <cell r="V47">
            <v>5.2</v>
          </cell>
          <cell r="W47">
            <v>8.3000000000000007</v>
          </cell>
          <cell r="X47">
            <v>0.6</v>
          </cell>
          <cell r="Y47">
            <v>1.1000000000000001</v>
          </cell>
          <cell r="Z47">
            <v>3.6</v>
          </cell>
          <cell r="AA47">
            <v>3</v>
          </cell>
          <cell r="AB47" t="str">
            <v>-</v>
          </cell>
          <cell r="AC47">
            <v>1861.9</v>
          </cell>
          <cell r="AD47" t="str">
            <v>-</v>
          </cell>
          <cell r="AE47">
            <v>6.5</v>
          </cell>
          <cell r="AF47">
            <v>1855.4</v>
          </cell>
          <cell r="AG47">
            <v>0</v>
          </cell>
          <cell r="AH47" t="str">
            <v>-</v>
          </cell>
          <cell r="AI47">
            <v>13.4</v>
          </cell>
          <cell r="AJ47">
            <v>3.2</v>
          </cell>
          <cell r="AK47">
            <v>1</v>
          </cell>
          <cell r="AL47">
            <v>9.1999999999999993</v>
          </cell>
          <cell r="AM47" t="str">
            <v>-</v>
          </cell>
          <cell r="AN47" t="str">
            <v>-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17.329999999999998</v>
          </cell>
          <cell r="E48">
            <v>177758</v>
          </cell>
          <cell r="F48">
            <v>17.329999999999998</v>
          </cell>
          <cell r="G48">
            <v>177758</v>
          </cell>
          <cell r="H48">
            <v>100</v>
          </cell>
          <cell r="I48">
            <v>2227.1</v>
          </cell>
          <cell r="J48">
            <v>2227.1</v>
          </cell>
          <cell r="K48">
            <v>100</v>
          </cell>
          <cell r="L48">
            <v>2227.1</v>
          </cell>
          <cell r="M48">
            <v>136.9</v>
          </cell>
          <cell r="N48">
            <v>28.5</v>
          </cell>
          <cell r="O48">
            <v>1767.8</v>
          </cell>
          <cell r="P48" t="str">
            <v>-</v>
          </cell>
          <cell r="Q48">
            <v>293.89999999999998</v>
          </cell>
          <cell r="R48">
            <v>240.4</v>
          </cell>
          <cell r="S48">
            <v>49.2</v>
          </cell>
          <cell r="T48">
            <v>19</v>
          </cell>
          <cell r="U48">
            <v>171.1</v>
          </cell>
          <cell r="V48">
            <v>1.1000000000000001</v>
          </cell>
          <cell r="W48">
            <v>850.7</v>
          </cell>
          <cell r="X48">
            <v>74.7</v>
          </cell>
          <cell r="Y48">
            <v>0.7</v>
          </cell>
          <cell r="Z48">
            <v>484.8</v>
          </cell>
          <cell r="AA48">
            <v>290.5</v>
          </cell>
          <cell r="AB48" t="str">
            <v>-</v>
          </cell>
          <cell r="AC48">
            <v>1092.4000000000001</v>
          </cell>
          <cell r="AD48" t="str">
            <v>-</v>
          </cell>
          <cell r="AE48">
            <v>0.1</v>
          </cell>
          <cell r="AF48">
            <v>1092.3</v>
          </cell>
          <cell r="AG48">
            <v>0</v>
          </cell>
          <cell r="AH48" t="str">
            <v>-</v>
          </cell>
          <cell r="AI48">
            <v>43.6</v>
          </cell>
          <cell r="AJ48">
            <v>13</v>
          </cell>
          <cell r="AK48">
            <v>8.6999999999999993</v>
          </cell>
          <cell r="AL48">
            <v>19.600000000000001</v>
          </cell>
          <cell r="AM48" t="str">
            <v>-</v>
          </cell>
          <cell r="AN48">
            <v>2.2999999999999998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17.43</v>
          </cell>
          <cell r="E49">
            <v>149660</v>
          </cell>
          <cell r="F49">
            <v>17.43</v>
          </cell>
          <cell r="G49">
            <v>149660</v>
          </cell>
          <cell r="H49">
            <v>100</v>
          </cell>
          <cell r="I49">
            <v>1139</v>
          </cell>
          <cell r="J49">
            <v>1139</v>
          </cell>
          <cell r="K49">
            <v>100</v>
          </cell>
          <cell r="L49">
            <v>1139</v>
          </cell>
          <cell r="M49">
            <v>43.5</v>
          </cell>
          <cell r="N49">
            <v>13.8</v>
          </cell>
          <cell r="O49">
            <v>1081.2</v>
          </cell>
          <cell r="P49" t="str">
            <v>-</v>
          </cell>
          <cell r="Q49">
            <v>0.5</v>
          </cell>
          <cell r="R49">
            <v>183.8</v>
          </cell>
          <cell r="S49">
            <v>42.3</v>
          </cell>
          <cell r="T49">
            <v>13.7</v>
          </cell>
          <cell r="U49">
            <v>127.3</v>
          </cell>
          <cell r="V49">
            <v>0.5</v>
          </cell>
          <cell r="W49" t="str">
            <v>-</v>
          </cell>
          <cell r="X49" t="str">
            <v>-</v>
          </cell>
          <cell r="Y49" t="str">
            <v>-</v>
          </cell>
          <cell r="Z49" t="str">
            <v>-</v>
          </cell>
          <cell r="AA49" t="str">
            <v>-</v>
          </cell>
          <cell r="AB49" t="str">
            <v>-</v>
          </cell>
          <cell r="AC49">
            <v>954</v>
          </cell>
          <cell r="AD49" t="str">
            <v>-</v>
          </cell>
          <cell r="AE49">
            <v>0.1</v>
          </cell>
          <cell r="AF49">
            <v>953.9</v>
          </cell>
          <cell r="AG49">
            <v>0</v>
          </cell>
          <cell r="AH49" t="str">
            <v>-</v>
          </cell>
          <cell r="AI49">
            <v>1.2</v>
          </cell>
          <cell r="AJ49">
            <v>1.2</v>
          </cell>
          <cell r="AK49" t="str">
            <v>-</v>
          </cell>
          <cell r="AL49" t="str">
            <v>-</v>
          </cell>
          <cell r="AM49" t="str">
            <v>-</v>
          </cell>
          <cell r="AN49" t="str">
            <v>-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93.98</v>
          </cell>
          <cell r="E50">
            <v>442943</v>
          </cell>
          <cell r="F50">
            <v>93.98</v>
          </cell>
          <cell r="G50">
            <v>442943</v>
          </cell>
          <cell r="H50">
            <v>100</v>
          </cell>
          <cell r="I50">
            <v>2062.5</v>
          </cell>
          <cell r="J50">
            <v>2062.5</v>
          </cell>
          <cell r="K50">
            <v>100</v>
          </cell>
          <cell r="L50">
            <v>2062.5</v>
          </cell>
          <cell r="M50">
            <v>143.19999999999999</v>
          </cell>
          <cell r="N50">
            <v>47.4</v>
          </cell>
          <cell r="O50">
            <v>1850.4</v>
          </cell>
          <cell r="P50" t="str">
            <v>-</v>
          </cell>
          <cell r="Q50">
            <v>21.5</v>
          </cell>
          <cell r="R50">
            <v>527.20000000000005</v>
          </cell>
          <cell r="S50">
            <v>94</v>
          </cell>
          <cell r="T50">
            <v>35.700000000000003</v>
          </cell>
          <cell r="U50">
            <v>379</v>
          </cell>
          <cell r="V50">
            <v>18.5</v>
          </cell>
          <cell r="W50">
            <v>231.1</v>
          </cell>
          <cell r="X50">
            <v>45.4</v>
          </cell>
          <cell r="Y50">
            <v>0.8</v>
          </cell>
          <cell r="Z50">
            <v>182.6</v>
          </cell>
          <cell r="AA50">
            <v>2.2999999999999998</v>
          </cell>
          <cell r="AB50" t="str">
            <v>-</v>
          </cell>
          <cell r="AC50">
            <v>1217.9000000000001</v>
          </cell>
          <cell r="AD50">
            <v>0.4</v>
          </cell>
          <cell r="AE50">
            <v>8</v>
          </cell>
          <cell r="AF50">
            <v>1209.5</v>
          </cell>
          <cell r="AG50">
            <v>0</v>
          </cell>
          <cell r="AH50" t="str">
            <v>-</v>
          </cell>
          <cell r="AI50">
            <v>86.3</v>
          </cell>
          <cell r="AJ50">
            <v>3.4</v>
          </cell>
          <cell r="AK50">
            <v>2.9</v>
          </cell>
          <cell r="AL50">
            <v>79.3</v>
          </cell>
          <cell r="AM50" t="str">
            <v>-</v>
          </cell>
          <cell r="AN50">
            <v>0.7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76.53</v>
          </cell>
          <cell r="E51">
            <v>430334</v>
          </cell>
          <cell r="F51">
            <v>76.53</v>
          </cell>
          <cell r="G51">
            <v>430334</v>
          </cell>
          <cell r="H51">
            <v>100</v>
          </cell>
          <cell r="I51">
            <v>2162.1</v>
          </cell>
          <cell r="J51">
            <v>2162.1</v>
          </cell>
          <cell r="K51">
            <v>100</v>
          </cell>
          <cell r="L51">
            <v>2162.1</v>
          </cell>
          <cell r="M51">
            <v>65.8</v>
          </cell>
          <cell r="N51">
            <v>35.4</v>
          </cell>
          <cell r="O51">
            <v>2056.4</v>
          </cell>
          <cell r="P51" t="str">
            <v>-</v>
          </cell>
          <cell r="Q51">
            <v>4.5</v>
          </cell>
          <cell r="R51">
            <v>444.2</v>
          </cell>
          <cell r="S51">
            <v>62.6</v>
          </cell>
          <cell r="T51">
            <v>34.9</v>
          </cell>
          <cell r="U51">
            <v>346.3</v>
          </cell>
          <cell r="V51">
            <v>0.4</v>
          </cell>
          <cell r="W51">
            <v>26</v>
          </cell>
          <cell r="X51">
            <v>0.4</v>
          </cell>
          <cell r="Y51" t="str">
            <v>-</v>
          </cell>
          <cell r="Z51">
            <v>21.5</v>
          </cell>
          <cell r="AA51">
            <v>4.0999999999999996</v>
          </cell>
          <cell r="AB51" t="str">
            <v>-</v>
          </cell>
          <cell r="AC51">
            <v>1689.5</v>
          </cell>
          <cell r="AD51">
            <v>0.4</v>
          </cell>
          <cell r="AE51">
            <v>0.5</v>
          </cell>
          <cell r="AF51">
            <v>1688.6</v>
          </cell>
          <cell r="AG51">
            <v>0</v>
          </cell>
          <cell r="AH51" t="str">
            <v>-</v>
          </cell>
          <cell r="AI51">
            <v>2.4</v>
          </cell>
          <cell r="AJ51">
            <v>2.4</v>
          </cell>
          <cell r="AK51" t="str">
            <v>-</v>
          </cell>
          <cell r="AL51" t="str">
            <v>-</v>
          </cell>
          <cell r="AM51" t="str">
            <v>-</v>
          </cell>
          <cell r="AN51" t="str">
            <v>-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62.34</v>
          </cell>
          <cell r="E52">
            <v>579352</v>
          </cell>
          <cell r="F52">
            <v>62.34</v>
          </cell>
          <cell r="G52">
            <v>579352</v>
          </cell>
          <cell r="H52">
            <v>100</v>
          </cell>
          <cell r="I52">
            <v>2127.6999999999998</v>
          </cell>
          <cell r="J52">
            <v>2127.6999999999998</v>
          </cell>
          <cell r="K52">
            <v>100</v>
          </cell>
          <cell r="L52">
            <v>2127.6999999999998</v>
          </cell>
          <cell r="M52">
            <v>242.1</v>
          </cell>
          <cell r="N52">
            <v>90.5</v>
          </cell>
          <cell r="O52">
            <v>1787</v>
          </cell>
          <cell r="P52" t="str">
            <v>-</v>
          </cell>
          <cell r="Q52">
            <v>8.1</v>
          </cell>
          <cell r="R52">
            <v>657.5</v>
          </cell>
          <cell r="S52">
            <v>117.7</v>
          </cell>
          <cell r="T52">
            <v>70.8</v>
          </cell>
          <cell r="U52">
            <v>468.4</v>
          </cell>
          <cell r="V52">
            <v>0.6</v>
          </cell>
          <cell r="W52">
            <v>354.7</v>
          </cell>
          <cell r="X52">
            <v>102.9</v>
          </cell>
          <cell r="Y52">
            <v>8.4</v>
          </cell>
          <cell r="Z52">
            <v>236.6</v>
          </cell>
          <cell r="AA52">
            <v>6.8</v>
          </cell>
          <cell r="AB52" t="str">
            <v>-</v>
          </cell>
          <cell r="AC52">
            <v>1045.0999999999999</v>
          </cell>
          <cell r="AD52" t="str">
            <v>-</v>
          </cell>
          <cell r="AE52">
            <v>1.1000000000000001</v>
          </cell>
          <cell r="AF52">
            <v>1044</v>
          </cell>
          <cell r="AG52">
            <v>0</v>
          </cell>
          <cell r="AH52" t="str">
            <v>-</v>
          </cell>
          <cell r="AI52">
            <v>70.400000000000006</v>
          </cell>
          <cell r="AJ52">
            <v>21.5</v>
          </cell>
          <cell r="AK52">
            <v>10.199999999999999</v>
          </cell>
          <cell r="AL52">
            <v>38</v>
          </cell>
          <cell r="AM52" t="str">
            <v>-</v>
          </cell>
          <cell r="AN52">
            <v>0.7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426.68</v>
          </cell>
          <cell r="E53">
            <v>262580</v>
          </cell>
          <cell r="F53">
            <v>426.68</v>
          </cell>
          <cell r="G53">
            <v>262580</v>
          </cell>
          <cell r="H53">
            <v>100</v>
          </cell>
          <cell r="I53">
            <v>2707.1</v>
          </cell>
          <cell r="J53">
            <v>2707.1</v>
          </cell>
          <cell r="K53">
            <v>100</v>
          </cell>
          <cell r="L53">
            <v>2707.1</v>
          </cell>
          <cell r="M53">
            <v>389.5</v>
          </cell>
          <cell r="N53">
            <v>119.8</v>
          </cell>
          <cell r="O53">
            <v>2157.1999999999998</v>
          </cell>
          <cell r="P53" t="str">
            <v>-</v>
          </cell>
          <cell r="Q53">
            <v>40.6</v>
          </cell>
          <cell r="R53">
            <v>294.7</v>
          </cell>
          <cell r="S53">
            <v>52</v>
          </cell>
          <cell r="T53">
            <v>37.299999999999997</v>
          </cell>
          <cell r="U53">
            <v>204.3</v>
          </cell>
          <cell r="V53">
            <v>1.1000000000000001</v>
          </cell>
          <cell r="W53">
            <v>1216.5</v>
          </cell>
          <cell r="X53">
            <v>327.10000000000002</v>
          </cell>
          <cell r="Y53">
            <v>68.599999999999994</v>
          </cell>
          <cell r="Z53">
            <v>786.7</v>
          </cell>
          <cell r="AA53">
            <v>34.1</v>
          </cell>
          <cell r="AB53" t="str">
            <v>-</v>
          </cell>
          <cell r="AC53">
            <v>1106.9000000000001</v>
          </cell>
          <cell r="AD53" t="str">
            <v>-</v>
          </cell>
          <cell r="AE53">
            <v>2.2000000000000002</v>
          </cell>
          <cell r="AF53">
            <v>1104.7</v>
          </cell>
          <cell r="AG53">
            <v>0</v>
          </cell>
          <cell r="AH53" t="str">
            <v>-</v>
          </cell>
          <cell r="AI53">
            <v>89</v>
          </cell>
          <cell r="AJ53">
            <v>10.4</v>
          </cell>
          <cell r="AK53">
            <v>11.7</v>
          </cell>
          <cell r="AL53">
            <v>61.5</v>
          </cell>
          <cell r="AM53" t="str">
            <v>-</v>
          </cell>
          <cell r="AN53">
            <v>5.4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883.49</v>
          </cell>
          <cell r="E54">
            <v>2446144</v>
          </cell>
          <cell r="F54">
            <v>883.49</v>
          </cell>
          <cell r="G54">
            <v>2446144</v>
          </cell>
          <cell r="H54">
            <v>100</v>
          </cell>
          <cell r="I54">
            <v>20198.8</v>
          </cell>
          <cell r="J54">
            <v>20198.8</v>
          </cell>
          <cell r="K54">
            <v>100</v>
          </cell>
          <cell r="L54">
            <v>20198.8</v>
          </cell>
          <cell r="M54">
            <v>1222.0999999999999</v>
          </cell>
          <cell r="N54">
            <v>357.3</v>
          </cell>
          <cell r="O54">
            <v>18214.099999999999</v>
          </cell>
          <cell r="P54" t="str">
            <v>-</v>
          </cell>
          <cell r="Q54">
            <v>405.3</v>
          </cell>
          <cell r="R54">
            <v>3112.1</v>
          </cell>
          <cell r="S54">
            <v>653.79999999999995</v>
          </cell>
          <cell r="T54">
            <v>259.89999999999998</v>
          </cell>
          <cell r="U54">
            <v>2171.1999999999998</v>
          </cell>
          <cell r="V54">
            <v>27.2</v>
          </cell>
          <cell r="W54">
            <v>2471.5</v>
          </cell>
          <cell r="X54">
            <v>477.9</v>
          </cell>
          <cell r="Y54">
            <v>56.3</v>
          </cell>
          <cell r="Z54">
            <v>1571.6</v>
          </cell>
          <cell r="AA54">
            <v>365.7</v>
          </cell>
          <cell r="AB54" t="str">
            <v>-</v>
          </cell>
          <cell r="AC54">
            <v>14287.2</v>
          </cell>
          <cell r="AD54">
            <v>5.4</v>
          </cell>
          <cell r="AE54">
            <v>4.9000000000000004</v>
          </cell>
          <cell r="AF54">
            <v>14277</v>
          </cell>
          <cell r="AG54">
            <v>0</v>
          </cell>
          <cell r="AH54" t="str">
            <v>-</v>
          </cell>
          <cell r="AI54">
            <v>327.9</v>
          </cell>
          <cell r="AJ54">
            <v>85.1</v>
          </cell>
          <cell r="AK54">
            <v>36.200000000000003</v>
          </cell>
          <cell r="AL54">
            <v>194.3</v>
          </cell>
          <cell r="AM54" t="str">
            <v>-</v>
          </cell>
          <cell r="AN54">
            <v>12.4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7.06</v>
          </cell>
          <cell r="E55">
            <v>77262</v>
          </cell>
          <cell r="F55">
            <v>7.06</v>
          </cell>
          <cell r="G55">
            <v>77262</v>
          </cell>
          <cell r="H55">
            <v>100</v>
          </cell>
          <cell r="I55">
            <v>1636</v>
          </cell>
          <cell r="J55">
            <v>1636</v>
          </cell>
          <cell r="K55">
            <v>100</v>
          </cell>
          <cell r="L55">
            <v>1636</v>
          </cell>
          <cell r="M55">
            <v>32.299999999999997</v>
          </cell>
          <cell r="N55">
            <v>7.1</v>
          </cell>
          <cell r="O55">
            <v>1595.7</v>
          </cell>
          <cell r="P55" t="str">
            <v>-</v>
          </cell>
          <cell r="Q55">
            <v>0.9</v>
          </cell>
          <cell r="R55">
            <v>146</v>
          </cell>
          <cell r="S55">
            <v>26.6</v>
          </cell>
          <cell r="T55">
            <v>6.9</v>
          </cell>
          <cell r="U55">
            <v>112</v>
          </cell>
          <cell r="V55">
            <v>0.4</v>
          </cell>
          <cell r="W55">
            <v>0.9</v>
          </cell>
          <cell r="X55">
            <v>0.1</v>
          </cell>
          <cell r="Y55" t="str">
            <v>-</v>
          </cell>
          <cell r="Z55">
            <v>0.4</v>
          </cell>
          <cell r="AA55">
            <v>0.4</v>
          </cell>
          <cell r="AB55" t="str">
            <v>-</v>
          </cell>
          <cell r="AC55">
            <v>1487</v>
          </cell>
          <cell r="AD55">
            <v>3.9</v>
          </cell>
          <cell r="AE55">
            <v>0.1</v>
          </cell>
          <cell r="AF55">
            <v>1483.1</v>
          </cell>
          <cell r="AG55">
            <v>0</v>
          </cell>
          <cell r="AH55" t="str">
            <v>-</v>
          </cell>
          <cell r="AI55">
            <v>2</v>
          </cell>
          <cell r="AJ55">
            <v>1.8</v>
          </cell>
          <cell r="AK55">
            <v>0.1</v>
          </cell>
          <cell r="AL55">
            <v>0.1</v>
          </cell>
          <cell r="AM55" t="str">
            <v>-</v>
          </cell>
          <cell r="AN55">
            <v>0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182.14</v>
          </cell>
          <cell r="E56">
            <v>343685</v>
          </cell>
          <cell r="F56">
            <v>182.14</v>
          </cell>
          <cell r="G56">
            <v>343685</v>
          </cell>
          <cell r="H56">
            <v>100</v>
          </cell>
          <cell r="I56">
            <v>3049.6</v>
          </cell>
          <cell r="J56">
            <v>3049.6</v>
          </cell>
          <cell r="K56">
            <v>100</v>
          </cell>
          <cell r="L56">
            <v>3049.6</v>
          </cell>
          <cell r="M56">
            <v>77.900000000000006</v>
          </cell>
          <cell r="N56">
            <v>30</v>
          </cell>
          <cell r="O56">
            <v>2936</v>
          </cell>
          <cell r="P56" t="str">
            <v>-</v>
          </cell>
          <cell r="Q56">
            <v>5.7</v>
          </cell>
          <cell r="R56">
            <v>420.9</v>
          </cell>
          <cell r="S56">
            <v>74.8</v>
          </cell>
          <cell r="T56">
            <v>27</v>
          </cell>
          <cell r="U56">
            <v>316.5</v>
          </cell>
          <cell r="V56">
            <v>2.5</v>
          </cell>
          <cell r="W56">
            <v>16.3</v>
          </cell>
          <cell r="X56">
            <v>0.4</v>
          </cell>
          <cell r="Y56">
            <v>0.7</v>
          </cell>
          <cell r="Z56">
            <v>12.2</v>
          </cell>
          <cell r="AA56">
            <v>3</v>
          </cell>
          <cell r="AB56" t="str">
            <v>-</v>
          </cell>
          <cell r="AC56">
            <v>2598.9</v>
          </cell>
          <cell r="AD56">
            <v>0.2</v>
          </cell>
          <cell r="AE56">
            <v>0.7</v>
          </cell>
          <cell r="AF56">
            <v>2598</v>
          </cell>
          <cell r="AG56">
            <v>0</v>
          </cell>
          <cell r="AH56" t="str">
            <v>-</v>
          </cell>
          <cell r="AI56">
            <v>13.5</v>
          </cell>
          <cell r="AJ56">
            <v>2.5</v>
          </cell>
          <cell r="AK56">
            <v>1.5</v>
          </cell>
          <cell r="AL56">
            <v>9.4</v>
          </cell>
          <cell r="AM56" t="str">
            <v>-</v>
          </cell>
          <cell r="AN56">
            <v>0.2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17.32</v>
          </cell>
          <cell r="E57">
            <v>172879</v>
          </cell>
          <cell r="F57">
            <v>17.32</v>
          </cell>
          <cell r="G57">
            <v>172879</v>
          </cell>
          <cell r="H57">
            <v>100</v>
          </cell>
          <cell r="I57">
            <v>5245.7</v>
          </cell>
          <cell r="J57">
            <v>5245.7</v>
          </cell>
          <cell r="K57">
            <v>100</v>
          </cell>
          <cell r="L57">
            <v>5245.7</v>
          </cell>
          <cell r="M57">
            <v>137.1</v>
          </cell>
          <cell r="N57">
            <v>32.4</v>
          </cell>
          <cell r="O57">
            <v>4762.3999999999996</v>
          </cell>
          <cell r="P57" t="str">
            <v>-</v>
          </cell>
          <cell r="Q57">
            <v>313.8</v>
          </cell>
          <cell r="R57">
            <v>407.4</v>
          </cell>
          <cell r="S57">
            <v>49.1</v>
          </cell>
          <cell r="T57">
            <v>20.9</v>
          </cell>
          <cell r="U57">
            <v>337.4</v>
          </cell>
          <cell r="V57" t="str">
            <v>-</v>
          </cell>
          <cell r="W57">
            <v>742.3</v>
          </cell>
          <cell r="X57">
            <v>48.3</v>
          </cell>
          <cell r="Y57">
            <v>1.1000000000000001</v>
          </cell>
          <cell r="Z57">
            <v>382.4</v>
          </cell>
          <cell r="AA57">
            <v>310.60000000000002</v>
          </cell>
          <cell r="AB57" t="str">
            <v>-</v>
          </cell>
          <cell r="AC57">
            <v>3998.8</v>
          </cell>
          <cell r="AD57">
            <v>0.1</v>
          </cell>
          <cell r="AE57">
            <v>0.1</v>
          </cell>
          <cell r="AF57">
            <v>3998.7</v>
          </cell>
          <cell r="AG57">
            <v>0</v>
          </cell>
          <cell r="AH57" t="str">
            <v>-</v>
          </cell>
          <cell r="AI57">
            <v>97.2</v>
          </cell>
          <cell r="AJ57">
            <v>39.700000000000003</v>
          </cell>
          <cell r="AK57">
            <v>10.3</v>
          </cell>
          <cell r="AL57">
            <v>43.9</v>
          </cell>
          <cell r="AM57" t="str">
            <v>-</v>
          </cell>
          <cell r="AN57">
            <v>3.2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17.43</v>
          </cell>
          <cell r="E58">
            <v>148247</v>
          </cell>
          <cell r="F58">
            <v>17.43</v>
          </cell>
          <cell r="G58">
            <v>148247</v>
          </cell>
          <cell r="H58">
            <v>100</v>
          </cell>
          <cell r="I58">
            <v>924.9</v>
          </cell>
          <cell r="J58">
            <v>924.9</v>
          </cell>
          <cell r="K58">
            <v>100</v>
          </cell>
          <cell r="L58">
            <v>924.9</v>
          </cell>
          <cell r="M58">
            <v>53.9</v>
          </cell>
          <cell r="N58">
            <v>14</v>
          </cell>
          <cell r="O58">
            <v>856.8</v>
          </cell>
          <cell r="P58" t="str">
            <v>-</v>
          </cell>
          <cell r="Q58">
            <v>0.2</v>
          </cell>
          <cell r="R58">
            <v>190</v>
          </cell>
          <cell r="S58">
            <v>52.6</v>
          </cell>
          <cell r="T58">
            <v>13.9</v>
          </cell>
          <cell r="U58">
            <v>123.5</v>
          </cell>
          <cell r="V58" t="str">
            <v>-</v>
          </cell>
          <cell r="W58">
            <v>0.5</v>
          </cell>
          <cell r="X58" t="str">
            <v>-</v>
          </cell>
          <cell r="Y58" t="str">
            <v>-</v>
          </cell>
          <cell r="Z58">
            <v>0.5</v>
          </cell>
          <cell r="AA58" t="str">
            <v>-</v>
          </cell>
          <cell r="AB58" t="str">
            <v>-</v>
          </cell>
          <cell r="AC58">
            <v>732.9</v>
          </cell>
          <cell r="AD58" t="str">
            <v>-</v>
          </cell>
          <cell r="AE58">
            <v>0.1</v>
          </cell>
          <cell r="AF58">
            <v>732.8</v>
          </cell>
          <cell r="AG58">
            <v>0</v>
          </cell>
          <cell r="AH58" t="str">
            <v>-</v>
          </cell>
          <cell r="AI58">
            <v>1.5</v>
          </cell>
          <cell r="AJ58">
            <v>1.3</v>
          </cell>
          <cell r="AK58">
            <v>0</v>
          </cell>
          <cell r="AL58">
            <v>0</v>
          </cell>
          <cell r="AM58" t="str">
            <v>-</v>
          </cell>
          <cell r="AN58">
            <v>0.2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93.99</v>
          </cell>
          <cell r="E59">
            <v>444923</v>
          </cell>
          <cell r="F59">
            <v>93.99</v>
          </cell>
          <cell r="G59">
            <v>444923</v>
          </cell>
          <cell r="H59">
            <v>100</v>
          </cell>
          <cell r="I59">
            <v>1841.9</v>
          </cell>
          <cell r="J59">
            <v>1841.9</v>
          </cell>
          <cell r="K59">
            <v>100</v>
          </cell>
          <cell r="L59">
            <v>1841.9</v>
          </cell>
          <cell r="M59">
            <v>179.3</v>
          </cell>
          <cell r="N59">
            <v>37.5</v>
          </cell>
          <cell r="O59">
            <v>1603</v>
          </cell>
          <cell r="P59" t="str">
            <v>-</v>
          </cell>
          <cell r="Q59">
            <v>22.1</v>
          </cell>
          <cell r="R59">
            <v>538.29999999999995</v>
          </cell>
          <cell r="S59">
            <v>135.5</v>
          </cell>
          <cell r="T59">
            <v>31.8</v>
          </cell>
          <cell r="U59">
            <v>350.9</v>
          </cell>
          <cell r="V59">
            <v>20.2</v>
          </cell>
          <cell r="W59">
            <v>205.3</v>
          </cell>
          <cell r="X59">
            <v>41.2</v>
          </cell>
          <cell r="Y59">
            <v>0.2</v>
          </cell>
          <cell r="Z59">
            <v>163.9</v>
          </cell>
          <cell r="AA59">
            <v>0</v>
          </cell>
          <cell r="AB59" t="str">
            <v>-</v>
          </cell>
          <cell r="AC59">
            <v>1031.8</v>
          </cell>
          <cell r="AD59">
            <v>0.3</v>
          </cell>
          <cell r="AE59">
            <v>2.2000000000000002</v>
          </cell>
          <cell r="AF59">
            <v>1029.4000000000001</v>
          </cell>
          <cell r="AG59">
            <v>0</v>
          </cell>
          <cell r="AH59" t="str">
            <v>-</v>
          </cell>
          <cell r="AI59">
            <v>66.5</v>
          </cell>
          <cell r="AJ59">
            <v>2.4</v>
          </cell>
          <cell r="AK59">
            <v>3.4</v>
          </cell>
          <cell r="AL59">
            <v>58.8</v>
          </cell>
          <cell r="AM59" t="str">
            <v>-</v>
          </cell>
          <cell r="AN59">
            <v>1.9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76.540000000000006</v>
          </cell>
          <cell r="E60">
            <v>425987</v>
          </cell>
          <cell r="F60">
            <v>76.540000000000006</v>
          </cell>
          <cell r="G60">
            <v>425987</v>
          </cell>
          <cell r="H60">
            <v>100</v>
          </cell>
          <cell r="I60">
            <v>2682</v>
          </cell>
          <cell r="J60">
            <v>2682</v>
          </cell>
          <cell r="K60">
            <v>100</v>
          </cell>
          <cell r="L60">
            <v>2682</v>
          </cell>
          <cell r="M60">
            <v>107.5</v>
          </cell>
          <cell r="N60">
            <v>34.799999999999997</v>
          </cell>
          <cell r="O60">
            <v>2532.1999999999998</v>
          </cell>
          <cell r="P60" t="str">
            <v>-</v>
          </cell>
          <cell r="Q60">
            <v>7.5</v>
          </cell>
          <cell r="R60">
            <v>456.5</v>
          </cell>
          <cell r="S60">
            <v>104.3</v>
          </cell>
          <cell r="T60">
            <v>34.200000000000003</v>
          </cell>
          <cell r="U60">
            <v>314.8</v>
          </cell>
          <cell r="V60">
            <v>3.2</v>
          </cell>
          <cell r="W60">
            <v>43.2</v>
          </cell>
          <cell r="X60">
            <v>0.4</v>
          </cell>
          <cell r="Y60" t="str">
            <v>-</v>
          </cell>
          <cell r="Z60">
            <v>39.299999999999997</v>
          </cell>
          <cell r="AA60">
            <v>3.5</v>
          </cell>
          <cell r="AB60" t="str">
            <v>-</v>
          </cell>
          <cell r="AC60">
            <v>2179.4</v>
          </cell>
          <cell r="AD60">
            <v>0.9</v>
          </cell>
          <cell r="AE60">
            <v>0.5</v>
          </cell>
          <cell r="AF60">
            <v>2178</v>
          </cell>
          <cell r="AG60">
            <v>0</v>
          </cell>
          <cell r="AH60" t="str">
            <v>-</v>
          </cell>
          <cell r="AI60">
            <v>2.9</v>
          </cell>
          <cell r="AJ60">
            <v>1.8</v>
          </cell>
          <cell r="AK60">
            <v>0.1</v>
          </cell>
          <cell r="AL60">
            <v>0.1</v>
          </cell>
          <cell r="AM60" t="str">
            <v>-</v>
          </cell>
          <cell r="AN60">
            <v>0.7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62.34</v>
          </cell>
          <cell r="E61">
            <v>568481</v>
          </cell>
          <cell r="F61">
            <v>62.34</v>
          </cell>
          <cell r="G61">
            <v>568481</v>
          </cell>
          <cell r="H61">
            <v>100</v>
          </cell>
          <cell r="I61">
            <v>2265.6</v>
          </cell>
          <cell r="J61">
            <v>2265.6</v>
          </cell>
          <cell r="K61">
            <v>100</v>
          </cell>
          <cell r="L61">
            <v>2265.6</v>
          </cell>
          <cell r="M61">
            <v>274.39999999999998</v>
          </cell>
          <cell r="N61">
            <v>90.2</v>
          </cell>
          <cell r="O61">
            <v>1892.8</v>
          </cell>
          <cell r="P61" t="str">
            <v>-</v>
          </cell>
          <cell r="Q61">
            <v>8.1</v>
          </cell>
          <cell r="R61">
            <v>641.9</v>
          </cell>
          <cell r="S61">
            <v>151.9</v>
          </cell>
          <cell r="T61">
            <v>78.400000000000006</v>
          </cell>
          <cell r="U61">
            <v>411.7</v>
          </cell>
          <cell r="V61" t="str">
            <v>-</v>
          </cell>
          <cell r="W61">
            <v>349.4</v>
          </cell>
          <cell r="X61">
            <v>97.5</v>
          </cell>
          <cell r="Y61">
            <v>2</v>
          </cell>
          <cell r="Z61">
            <v>242.8</v>
          </cell>
          <cell r="AA61">
            <v>7.1</v>
          </cell>
          <cell r="AB61" t="str">
            <v>-</v>
          </cell>
          <cell r="AC61">
            <v>1207.8</v>
          </cell>
          <cell r="AD61">
            <v>0</v>
          </cell>
          <cell r="AE61">
            <v>0.9</v>
          </cell>
          <cell r="AF61">
            <v>1206.9000000000001</v>
          </cell>
          <cell r="AG61">
            <v>0</v>
          </cell>
          <cell r="AH61" t="str">
            <v>-</v>
          </cell>
          <cell r="AI61">
            <v>66.400000000000006</v>
          </cell>
          <cell r="AJ61">
            <v>25.1</v>
          </cell>
          <cell r="AK61">
            <v>9</v>
          </cell>
          <cell r="AL61">
            <v>31.4</v>
          </cell>
          <cell r="AM61" t="str">
            <v>-</v>
          </cell>
          <cell r="AN61">
            <v>1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426.68</v>
          </cell>
          <cell r="E62">
            <v>264680</v>
          </cell>
          <cell r="F62">
            <v>426.68</v>
          </cell>
          <cell r="G62">
            <v>264680</v>
          </cell>
          <cell r="H62">
            <v>100</v>
          </cell>
          <cell r="I62">
            <v>2553.1999999999998</v>
          </cell>
          <cell r="J62">
            <v>2553.1999999999998</v>
          </cell>
          <cell r="K62">
            <v>100</v>
          </cell>
          <cell r="L62">
            <v>2553.1999999999998</v>
          </cell>
          <cell r="M62">
            <v>359.6</v>
          </cell>
          <cell r="N62">
            <v>111.3</v>
          </cell>
          <cell r="O62">
            <v>2035.2</v>
          </cell>
          <cell r="P62" t="str">
            <v>-</v>
          </cell>
          <cell r="Q62">
            <v>47</v>
          </cell>
          <cell r="R62">
            <v>311.10000000000002</v>
          </cell>
          <cell r="S62">
            <v>59.1</v>
          </cell>
          <cell r="T62">
            <v>46.8</v>
          </cell>
          <cell r="U62">
            <v>204.4</v>
          </cell>
          <cell r="V62">
            <v>0.9</v>
          </cell>
          <cell r="W62">
            <v>1113.7</v>
          </cell>
          <cell r="X62">
            <v>290.10000000000002</v>
          </cell>
          <cell r="Y62">
            <v>52.3</v>
          </cell>
          <cell r="Z62">
            <v>730.1</v>
          </cell>
          <cell r="AA62">
            <v>41.1</v>
          </cell>
          <cell r="AB62" t="str">
            <v>-</v>
          </cell>
          <cell r="AC62">
            <v>1050.5</v>
          </cell>
          <cell r="AD62" t="str">
            <v>-</v>
          </cell>
          <cell r="AE62">
            <v>0.4</v>
          </cell>
          <cell r="AF62">
            <v>1050.0999999999999</v>
          </cell>
          <cell r="AG62">
            <v>0</v>
          </cell>
          <cell r="AH62" t="str">
            <v>-</v>
          </cell>
          <cell r="AI62">
            <v>77.900000000000006</v>
          </cell>
          <cell r="AJ62">
            <v>10.4</v>
          </cell>
          <cell r="AK62">
            <v>11.7</v>
          </cell>
          <cell r="AL62">
            <v>50.6</v>
          </cell>
          <cell r="AM62" t="str">
            <v>-</v>
          </cell>
          <cell r="AN62">
            <v>5.0999999999999996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</row>
      </sheetData>
      <sheetData sheetId="55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78.400000000000006</v>
          </cell>
          <cell r="E9">
            <v>12686</v>
          </cell>
          <cell r="F9">
            <v>9950.5</v>
          </cell>
          <cell r="G9">
            <v>2966.5</v>
          </cell>
          <cell r="H9">
            <v>1438.1</v>
          </cell>
          <cell r="I9">
            <v>2382.9</v>
          </cell>
          <cell r="J9">
            <v>1434.7</v>
          </cell>
          <cell r="K9">
            <v>6995.7</v>
          </cell>
          <cell r="L9">
            <v>6861.6</v>
          </cell>
          <cell r="M9">
            <v>340.9</v>
          </cell>
          <cell r="N9">
            <v>0.8</v>
          </cell>
          <cell r="O9">
            <v>340</v>
          </cell>
          <cell r="P9">
            <v>216.1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82.8</v>
          </cell>
          <cell r="E10">
            <v>603.6</v>
          </cell>
          <cell r="F10">
            <v>500</v>
          </cell>
          <cell r="G10">
            <v>182.8</v>
          </cell>
          <cell r="H10">
            <v>85</v>
          </cell>
          <cell r="I10" t="str">
            <v>-</v>
          </cell>
          <cell r="J10" t="str">
            <v>-</v>
          </cell>
          <cell r="K10">
            <v>419.4</v>
          </cell>
          <cell r="L10">
            <v>414.7</v>
          </cell>
          <cell r="M10">
            <v>1.4</v>
          </cell>
          <cell r="N10" t="str">
            <v>-</v>
          </cell>
          <cell r="O10">
            <v>1.4</v>
          </cell>
          <cell r="P10">
            <v>0.3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86.3</v>
          </cell>
          <cell r="E11">
            <v>1513.2</v>
          </cell>
          <cell r="F11">
            <v>1305.5</v>
          </cell>
          <cell r="G11">
            <v>340.7</v>
          </cell>
          <cell r="H11">
            <v>155.69999999999999</v>
          </cell>
          <cell r="I11">
            <v>15.8</v>
          </cell>
          <cell r="J11">
            <v>10.5</v>
          </cell>
          <cell r="K11">
            <v>1142.5</v>
          </cell>
          <cell r="L11">
            <v>1130.9000000000001</v>
          </cell>
          <cell r="M11">
            <v>14.2</v>
          </cell>
          <cell r="N11">
            <v>0.1</v>
          </cell>
          <cell r="O11">
            <v>14.1</v>
          </cell>
          <cell r="P11">
            <v>8.4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75.2</v>
          </cell>
          <cell r="E12">
            <v>1417.9</v>
          </cell>
          <cell r="F12">
            <v>1065.8</v>
          </cell>
          <cell r="G12">
            <v>299.39999999999998</v>
          </cell>
          <cell r="H12">
            <v>161.19999999999999</v>
          </cell>
          <cell r="I12">
            <v>676.9</v>
          </cell>
          <cell r="J12">
            <v>496.4</v>
          </cell>
          <cell r="K12">
            <v>362.9</v>
          </cell>
          <cell r="L12">
            <v>358.1</v>
          </cell>
          <cell r="M12">
            <v>78.7</v>
          </cell>
          <cell r="N12">
            <v>0.2</v>
          </cell>
          <cell r="O12">
            <v>78.5</v>
          </cell>
          <cell r="P12">
            <v>50.1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84.3</v>
          </cell>
          <cell r="E13">
            <v>726</v>
          </cell>
          <cell r="F13">
            <v>612.29999999999995</v>
          </cell>
          <cell r="G13">
            <v>201.5</v>
          </cell>
          <cell r="H13">
            <v>90.1</v>
          </cell>
          <cell r="I13" t="str">
            <v>-</v>
          </cell>
          <cell r="J13" t="str">
            <v>-</v>
          </cell>
          <cell r="K13">
            <v>523.6</v>
          </cell>
          <cell r="L13">
            <v>522.20000000000005</v>
          </cell>
          <cell r="M13">
            <v>0.9</v>
          </cell>
          <cell r="N13" t="str">
            <v>-</v>
          </cell>
          <cell r="O13">
            <v>0.9</v>
          </cell>
          <cell r="P13">
            <v>0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78.7</v>
          </cell>
          <cell r="E14">
            <v>2287.8000000000002</v>
          </cell>
          <cell r="F14">
            <v>1800.2</v>
          </cell>
          <cell r="G14">
            <v>536.70000000000005</v>
          </cell>
          <cell r="H14">
            <v>252.8</v>
          </cell>
          <cell r="I14">
            <v>209.7</v>
          </cell>
          <cell r="J14">
            <v>53.6</v>
          </cell>
          <cell r="K14">
            <v>1453.6</v>
          </cell>
          <cell r="L14">
            <v>1414.8</v>
          </cell>
          <cell r="M14">
            <v>87.8</v>
          </cell>
          <cell r="N14">
            <v>0.1</v>
          </cell>
          <cell r="O14">
            <v>87.7</v>
          </cell>
          <cell r="P14">
            <v>79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83.7</v>
          </cell>
          <cell r="E15">
            <v>1465.6</v>
          </cell>
          <cell r="F15">
            <v>1227.4000000000001</v>
          </cell>
          <cell r="G15">
            <v>441.3</v>
          </cell>
          <cell r="H15">
            <v>235.7</v>
          </cell>
          <cell r="I15">
            <v>10</v>
          </cell>
          <cell r="J15">
            <v>1.6</v>
          </cell>
          <cell r="K15">
            <v>995.7</v>
          </cell>
          <cell r="L15">
            <v>975.5</v>
          </cell>
          <cell r="M15">
            <v>18.600000000000001</v>
          </cell>
          <cell r="N15" t="str">
            <v>-</v>
          </cell>
          <cell r="O15">
            <v>18.600000000000001</v>
          </cell>
          <cell r="P15">
            <v>14.6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63.9</v>
          </cell>
          <cell r="E16">
            <v>2429.4</v>
          </cell>
          <cell r="F16">
            <v>1551.4</v>
          </cell>
          <cell r="G16">
            <v>707.4</v>
          </cell>
          <cell r="H16">
            <v>348.5</v>
          </cell>
          <cell r="I16">
            <v>713.6</v>
          </cell>
          <cell r="J16">
            <v>258.10000000000002</v>
          </cell>
          <cell r="K16">
            <v>937.7</v>
          </cell>
          <cell r="L16">
            <v>925.5</v>
          </cell>
          <cell r="M16">
            <v>70.7</v>
          </cell>
          <cell r="N16">
            <v>0.2</v>
          </cell>
          <cell r="O16">
            <v>70.5</v>
          </cell>
          <cell r="P16">
            <v>19.3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84.2</v>
          </cell>
          <cell r="E17">
            <v>2242.4</v>
          </cell>
          <cell r="F17">
            <v>1887.8</v>
          </cell>
          <cell r="G17">
            <v>256.7</v>
          </cell>
          <cell r="H17">
            <v>109.1</v>
          </cell>
          <cell r="I17">
            <v>756.9</v>
          </cell>
          <cell r="J17">
            <v>614.5</v>
          </cell>
          <cell r="K17">
            <v>1160.3</v>
          </cell>
          <cell r="L17">
            <v>1119.9000000000001</v>
          </cell>
          <cell r="M17">
            <v>68.5</v>
          </cell>
          <cell r="N17">
            <v>0.2</v>
          </cell>
          <cell r="O17">
            <v>68.3</v>
          </cell>
          <cell r="P17">
            <v>44.3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79.599999999999994</v>
          </cell>
          <cell r="E18">
            <v>11913.9</v>
          </cell>
          <cell r="F18">
            <v>9479.7999999999993</v>
          </cell>
          <cell r="G18">
            <v>2956.9</v>
          </cell>
          <cell r="H18">
            <v>1899</v>
          </cell>
          <cell r="I18">
            <v>2596.6</v>
          </cell>
          <cell r="J18">
            <v>1477.3</v>
          </cell>
          <cell r="K18">
            <v>6014.2</v>
          </cell>
          <cell r="L18">
            <v>5898</v>
          </cell>
          <cell r="M18">
            <v>346.2</v>
          </cell>
          <cell r="N18">
            <v>10.4</v>
          </cell>
          <cell r="O18">
            <v>335.8</v>
          </cell>
          <cell r="P18">
            <v>205.5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90.8</v>
          </cell>
          <cell r="E19">
            <v>663.8</v>
          </cell>
          <cell r="F19">
            <v>602.9</v>
          </cell>
          <cell r="G19">
            <v>193.3</v>
          </cell>
          <cell r="H19">
            <v>136.5</v>
          </cell>
          <cell r="I19" t="str">
            <v>-</v>
          </cell>
          <cell r="J19" t="str">
            <v>-</v>
          </cell>
          <cell r="K19">
            <v>469.4</v>
          </cell>
          <cell r="L19">
            <v>466.4</v>
          </cell>
          <cell r="M19">
            <v>1.1000000000000001</v>
          </cell>
          <cell r="N19" t="str">
            <v>-</v>
          </cell>
          <cell r="O19">
            <v>1.1000000000000001</v>
          </cell>
          <cell r="P19" t="str">
            <v>-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89.2</v>
          </cell>
          <cell r="E20">
            <v>1381.7</v>
          </cell>
          <cell r="F20">
            <v>1232.5</v>
          </cell>
          <cell r="G20">
            <v>353.9</v>
          </cell>
          <cell r="H20">
            <v>222.8</v>
          </cell>
          <cell r="I20">
            <v>11.1</v>
          </cell>
          <cell r="J20">
            <v>9.6999999999999993</v>
          </cell>
          <cell r="K20">
            <v>1000.4</v>
          </cell>
          <cell r="L20">
            <v>988.7</v>
          </cell>
          <cell r="M20">
            <v>16.3</v>
          </cell>
          <cell r="N20">
            <v>0.4</v>
          </cell>
          <cell r="O20">
            <v>15.9</v>
          </cell>
          <cell r="P20">
            <v>11.3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76.2</v>
          </cell>
          <cell r="E21">
            <v>1441.2</v>
          </cell>
          <cell r="F21">
            <v>1098.5</v>
          </cell>
          <cell r="G21">
            <v>285</v>
          </cell>
          <cell r="H21">
            <v>175.5</v>
          </cell>
          <cell r="I21">
            <v>750.7</v>
          </cell>
          <cell r="J21">
            <v>549.79999999999995</v>
          </cell>
          <cell r="K21">
            <v>335.1</v>
          </cell>
          <cell r="L21">
            <v>333.3</v>
          </cell>
          <cell r="M21">
            <v>70.400000000000006</v>
          </cell>
          <cell r="N21">
            <v>1.7</v>
          </cell>
          <cell r="O21">
            <v>68.7</v>
          </cell>
          <cell r="P21">
            <v>39.9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86.8</v>
          </cell>
          <cell r="E22">
            <v>650.5</v>
          </cell>
          <cell r="F22">
            <v>564.79999999999995</v>
          </cell>
          <cell r="G22">
            <v>203.7</v>
          </cell>
          <cell r="H22">
            <v>122.4</v>
          </cell>
          <cell r="I22" t="str">
            <v>-</v>
          </cell>
          <cell r="J22" t="str">
            <v>-</v>
          </cell>
          <cell r="K22">
            <v>446</v>
          </cell>
          <cell r="L22">
            <v>442.4</v>
          </cell>
          <cell r="M22">
            <v>0.8</v>
          </cell>
          <cell r="N22" t="str">
            <v>-</v>
          </cell>
          <cell r="O22">
            <v>0.8</v>
          </cell>
          <cell r="P22" t="str">
            <v>-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79.900000000000006</v>
          </cell>
          <cell r="E23">
            <v>1803.6</v>
          </cell>
          <cell r="F23">
            <v>1441.5</v>
          </cell>
          <cell r="G23">
            <v>528.29999999999995</v>
          </cell>
          <cell r="H23">
            <v>347.6</v>
          </cell>
          <cell r="I23">
            <v>240.7</v>
          </cell>
          <cell r="J23">
            <v>101.3</v>
          </cell>
          <cell r="K23">
            <v>958</v>
          </cell>
          <cell r="L23">
            <v>924.5</v>
          </cell>
          <cell r="M23">
            <v>76.599999999999994</v>
          </cell>
          <cell r="N23">
            <v>0.1</v>
          </cell>
          <cell r="O23">
            <v>76.5</v>
          </cell>
          <cell r="P23">
            <v>68.099999999999994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89.9</v>
          </cell>
          <cell r="E24">
            <v>1637.9</v>
          </cell>
          <cell r="F24">
            <v>1473.2</v>
          </cell>
          <cell r="G24">
            <v>459.6</v>
          </cell>
          <cell r="H24">
            <v>313.7</v>
          </cell>
          <cell r="I24">
            <v>15.4</v>
          </cell>
          <cell r="J24">
            <v>15</v>
          </cell>
          <cell r="K24">
            <v>1144.4000000000001</v>
          </cell>
          <cell r="L24">
            <v>1129.4000000000001</v>
          </cell>
          <cell r="M24">
            <v>18.5</v>
          </cell>
          <cell r="N24" t="str">
            <v>-</v>
          </cell>
          <cell r="O24">
            <v>18.5</v>
          </cell>
          <cell r="P24">
            <v>15.1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66.5</v>
          </cell>
          <cell r="E25">
            <v>2284.1999999999998</v>
          </cell>
          <cell r="F25">
            <v>1519.8</v>
          </cell>
          <cell r="G25">
            <v>679.3</v>
          </cell>
          <cell r="H25">
            <v>428.6</v>
          </cell>
          <cell r="I25">
            <v>698.6</v>
          </cell>
          <cell r="J25">
            <v>246.5</v>
          </cell>
          <cell r="K25">
            <v>828.2</v>
          </cell>
          <cell r="L25">
            <v>816.9</v>
          </cell>
          <cell r="M25">
            <v>78.099999999999994</v>
          </cell>
          <cell r="N25">
            <v>0.5</v>
          </cell>
          <cell r="O25">
            <v>77.599999999999994</v>
          </cell>
          <cell r="P25">
            <v>27.8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75.400000000000006</v>
          </cell>
          <cell r="E26">
            <v>2051</v>
          </cell>
          <cell r="F26">
            <v>1546.6</v>
          </cell>
          <cell r="G26">
            <v>253.8</v>
          </cell>
          <cell r="H26">
            <v>151.9</v>
          </cell>
          <cell r="I26">
            <v>880.1</v>
          </cell>
          <cell r="J26">
            <v>555</v>
          </cell>
          <cell r="K26">
            <v>832.7</v>
          </cell>
          <cell r="L26">
            <v>796.4</v>
          </cell>
          <cell r="M26">
            <v>84.4</v>
          </cell>
          <cell r="N26">
            <v>7.7</v>
          </cell>
          <cell r="O26">
            <v>76.7</v>
          </cell>
          <cell r="P26">
            <v>43.3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84.4</v>
          </cell>
          <cell r="E27">
            <v>11431.1</v>
          </cell>
          <cell r="F27">
            <v>9644.5</v>
          </cell>
          <cell r="G27">
            <v>2895.4</v>
          </cell>
          <cell r="H27">
            <v>2217</v>
          </cell>
          <cell r="I27">
            <v>2538.1</v>
          </cell>
          <cell r="J27">
            <v>1593.3</v>
          </cell>
          <cell r="K27">
            <v>5658</v>
          </cell>
          <cell r="L27">
            <v>5621.4</v>
          </cell>
          <cell r="M27">
            <v>339.6</v>
          </cell>
          <cell r="N27">
            <v>0.9</v>
          </cell>
          <cell r="O27">
            <v>338.7</v>
          </cell>
          <cell r="P27">
            <v>212.8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93.3</v>
          </cell>
          <cell r="E28">
            <v>542.9</v>
          </cell>
          <cell r="F28">
            <v>506.6</v>
          </cell>
          <cell r="G28">
            <v>185.1</v>
          </cell>
          <cell r="H28">
            <v>153.30000000000001</v>
          </cell>
          <cell r="I28">
            <v>0.1</v>
          </cell>
          <cell r="J28" t="str">
            <v>-</v>
          </cell>
          <cell r="K28">
            <v>355.8</v>
          </cell>
          <cell r="L28">
            <v>353.2</v>
          </cell>
          <cell r="M28">
            <v>1.9</v>
          </cell>
          <cell r="N28" t="str">
            <v>-</v>
          </cell>
          <cell r="O28">
            <v>1.9</v>
          </cell>
          <cell r="P28">
            <v>0.1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92.4</v>
          </cell>
          <cell r="E29">
            <v>1119.0999999999999</v>
          </cell>
          <cell r="F29">
            <v>1034</v>
          </cell>
          <cell r="G29">
            <v>349.2</v>
          </cell>
          <cell r="H29">
            <v>278.60000000000002</v>
          </cell>
          <cell r="I29">
            <v>34</v>
          </cell>
          <cell r="J29">
            <v>31.9</v>
          </cell>
          <cell r="K29">
            <v>720.6</v>
          </cell>
          <cell r="L29">
            <v>712.8</v>
          </cell>
          <cell r="M29">
            <v>15.3</v>
          </cell>
          <cell r="N29">
            <v>0.1</v>
          </cell>
          <cell r="O29">
            <v>15.2</v>
          </cell>
          <cell r="P29">
            <v>10.7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79.099999999999994</v>
          </cell>
          <cell r="E30">
            <v>1370.3</v>
          </cell>
          <cell r="F30">
            <v>1084.5</v>
          </cell>
          <cell r="G30">
            <v>295.2</v>
          </cell>
          <cell r="H30">
            <v>208.8</v>
          </cell>
          <cell r="I30">
            <v>658.7</v>
          </cell>
          <cell r="J30">
            <v>473.8</v>
          </cell>
          <cell r="K30">
            <v>368.9</v>
          </cell>
          <cell r="L30">
            <v>368</v>
          </cell>
          <cell r="M30">
            <v>47.5</v>
          </cell>
          <cell r="N30">
            <v>0.2</v>
          </cell>
          <cell r="O30">
            <v>47.3</v>
          </cell>
          <cell r="P30">
            <v>33.9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92.6</v>
          </cell>
          <cell r="E31">
            <v>750</v>
          </cell>
          <cell r="F31">
            <v>694.7</v>
          </cell>
          <cell r="G31">
            <v>193.8</v>
          </cell>
          <cell r="H31">
            <v>141.19999999999999</v>
          </cell>
          <cell r="I31" t="str">
            <v>-</v>
          </cell>
          <cell r="J31" t="str">
            <v>-</v>
          </cell>
          <cell r="K31">
            <v>555.20000000000005</v>
          </cell>
          <cell r="L31">
            <v>553.5</v>
          </cell>
          <cell r="M31">
            <v>1</v>
          </cell>
          <cell r="N31" t="str">
            <v>-</v>
          </cell>
          <cell r="O31">
            <v>1</v>
          </cell>
          <cell r="P31" t="str">
            <v>-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88.4</v>
          </cell>
          <cell r="E32">
            <v>1881.8</v>
          </cell>
          <cell r="F32">
            <v>1663.7</v>
          </cell>
          <cell r="G32">
            <v>492.8</v>
          </cell>
          <cell r="H32">
            <v>404.3</v>
          </cell>
          <cell r="I32">
            <v>260.89999999999998</v>
          </cell>
          <cell r="J32">
            <v>149.6</v>
          </cell>
          <cell r="K32">
            <v>1028</v>
          </cell>
          <cell r="L32">
            <v>1019.3</v>
          </cell>
          <cell r="M32">
            <v>100.1</v>
          </cell>
          <cell r="N32" t="str">
            <v>-</v>
          </cell>
          <cell r="O32">
            <v>100.1</v>
          </cell>
          <cell r="P32">
            <v>90.5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94.4</v>
          </cell>
          <cell r="E33">
            <v>1592.9</v>
          </cell>
          <cell r="F33">
            <v>1503.8</v>
          </cell>
          <cell r="G33">
            <v>442.7</v>
          </cell>
          <cell r="H33">
            <v>362.4</v>
          </cell>
          <cell r="I33">
            <v>13.2</v>
          </cell>
          <cell r="J33">
            <v>13</v>
          </cell>
          <cell r="K33">
            <v>1134</v>
          </cell>
          <cell r="L33">
            <v>1128</v>
          </cell>
          <cell r="M33">
            <v>3</v>
          </cell>
          <cell r="N33" t="str">
            <v>-</v>
          </cell>
          <cell r="O33">
            <v>3</v>
          </cell>
          <cell r="P33">
            <v>0.4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74.900000000000006</v>
          </cell>
          <cell r="E34">
            <v>2027.5</v>
          </cell>
          <cell r="F34">
            <v>1519.4</v>
          </cell>
          <cell r="G34">
            <v>666.3</v>
          </cell>
          <cell r="H34">
            <v>455.8</v>
          </cell>
          <cell r="I34">
            <v>473.9</v>
          </cell>
          <cell r="J34">
            <v>233.2</v>
          </cell>
          <cell r="K34">
            <v>805.7</v>
          </cell>
          <cell r="L34">
            <v>801.6</v>
          </cell>
          <cell r="M34">
            <v>81.599999999999994</v>
          </cell>
          <cell r="N34">
            <v>0.2</v>
          </cell>
          <cell r="O34">
            <v>81.400000000000006</v>
          </cell>
          <cell r="P34">
            <v>28.8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76.3</v>
          </cell>
          <cell r="E35">
            <v>2146.6</v>
          </cell>
          <cell r="F35">
            <v>1637.8</v>
          </cell>
          <cell r="G35">
            <v>270.3</v>
          </cell>
          <cell r="H35">
            <v>212.6</v>
          </cell>
          <cell r="I35">
            <v>1097.3</v>
          </cell>
          <cell r="J35">
            <v>691.8</v>
          </cell>
          <cell r="K35">
            <v>689.8</v>
          </cell>
          <cell r="L35">
            <v>685</v>
          </cell>
          <cell r="M35">
            <v>89.2</v>
          </cell>
          <cell r="N35">
            <v>0.4</v>
          </cell>
          <cell r="O35">
            <v>88.8</v>
          </cell>
          <cell r="P35">
            <v>48.4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87.3</v>
          </cell>
          <cell r="E36">
            <v>13484.3</v>
          </cell>
          <cell r="F36">
            <v>11765.1</v>
          </cell>
          <cell r="G36">
            <v>3014.8</v>
          </cell>
          <cell r="H36">
            <v>2292.4</v>
          </cell>
          <cell r="I36">
            <v>2567.5</v>
          </cell>
          <cell r="J36">
            <v>1718.5</v>
          </cell>
          <cell r="K36">
            <v>7560.6</v>
          </cell>
          <cell r="L36">
            <v>7537.1</v>
          </cell>
          <cell r="M36">
            <v>341.4</v>
          </cell>
          <cell r="N36">
            <v>1.1000000000000001</v>
          </cell>
          <cell r="O36">
            <v>340.3</v>
          </cell>
          <cell r="P36">
            <v>217.1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88</v>
          </cell>
          <cell r="E45">
            <v>15756.7</v>
          </cell>
          <cell r="F45">
            <v>13863.4</v>
          </cell>
          <cell r="G45">
            <v>2938.1</v>
          </cell>
          <cell r="H45">
            <v>2136.1</v>
          </cell>
          <cell r="I45">
            <v>2687.3</v>
          </cell>
          <cell r="J45">
            <v>1715.8</v>
          </cell>
          <cell r="K45">
            <v>9823.2999999999993</v>
          </cell>
          <cell r="L45">
            <v>9803.7000000000007</v>
          </cell>
          <cell r="M45">
            <v>308</v>
          </cell>
          <cell r="N45" t="str">
            <v>-</v>
          </cell>
          <cell r="O45">
            <v>308</v>
          </cell>
          <cell r="P45">
            <v>207.8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96.3</v>
          </cell>
          <cell r="E46">
            <v>1030.3</v>
          </cell>
          <cell r="F46">
            <v>991.7</v>
          </cell>
          <cell r="G46">
            <v>173</v>
          </cell>
          <cell r="H46">
            <v>136.19999999999999</v>
          </cell>
          <cell r="I46" t="str">
            <v>-</v>
          </cell>
          <cell r="J46" t="str">
            <v>-</v>
          </cell>
          <cell r="K46">
            <v>855.6</v>
          </cell>
          <cell r="L46">
            <v>855.3</v>
          </cell>
          <cell r="M46">
            <v>1.7</v>
          </cell>
          <cell r="N46" t="str">
            <v>-</v>
          </cell>
          <cell r="O46">
            <v>1.7</v>
          </cell>
          <cell r="P46">
            <v>0.2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94.4</v>
          </cell>
          <cell r="E47">
            <v>2300.9</v>
          </cell>
          <cell r="F47">
            <v>2171.6999999999998</v>
          </cell>
          <cell r="G47">
            <v>417.3</v>
          </cell>
          <cell r="H47">
            <v>303.5</v>
          </cell>
          <cell r="I47">
            <v>8.3000000000000007</v>
          </cell>
          <cell r="J47">
            <v>3.6</v>
          </cell>
          <cell r="K47">
            <v>1861.9</v>
          </cell>
          <cell r="L47">
            <v>1855.4</v>
          </cell>
          <cell r="M47">
            <v>13.4</v>
          </cell>
          <cell r="N47" t="str">
            <v>-</v>
          </cell>
          <cell r="O47">
            <v>13.4</v>
          </cell>
          <cell r="P47">
            <v>9.1999999999999993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79.400000000000006</v>
          </cell>
          <cell r="E48">
            <v>2227.1</v>
          </cell>
          <cell r="F48">
            <v>1767.8</v>
          </cell>
          <cell r="G48">
            <v>240.4</v>
          </cell>
          <cell r="H48">
            <v>171.1</v>
          </cell>
          <cell r="I48">
            <v>850.7</v>
          </cell>
          <cell r="J48">
            <v>484.8</v>
          </cell>
          <cell r="K48">
            <v>1092.4000000000001</v>
          </cell>
          <cell r="L48">
            <v>1092.3</v>
          </cell>
          <cell r="M48">
            <v>43.6</v>
          </cell>
          <cell r="N48" t="str">
            <v>-</v>
          </cell>
          <cell r="O48">
            <v>43.6</v>
          </cell>
          <cell r="P48">
            <v>19.600000000000001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94.9</v>
          </cell>
          <cell r="E49">
            <v>1139</v>
          </cell>
          <cell r="F49">
            <v>1081.2</v>
          </cell>
          <cell r="G49">
            <v>183.8</v>
          </cell>
          <cell r="H49">
            <v>127.3</v>
          </cell>
          <cell r="I49" t="str">
            <v>-</v>
          </cell>
          <cell r="J49" t="str">
            <v>-</v>
          </cell>
          <cell r="K49">
            <v>954</v>
          </cell>
          <cell r="L49">
            <v>953.9</v>
          </cell>
          <cell r="M49">
            <v>1.2</v>
          </cell>
          <cell r="N49" t="str">
            <v>-</v>
          </cell>
          <cell r="O49">
            <v>1.2</v>
          </cell>
          <cell r="P49" t="str">
            <v>-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89.7</v>
          </cell>
          <cell r="E50">
            <v>2062.5</v>
          </cell>
          <cell r="F50">
            <v>1850.4</v>
          </cell>
          <cell r="G50">
            <v>527.20000000000005</v>
          </cell>
          <cell r="H50">
            <v>379</v>
          </cell>
          <cell r="I50">
            <v>231.1</v>
          </cell>
          <cell r="J50">
            <v>182.6</v>
          </cell>
          <cell r="K50">
            <v>1217.9000000000001</v>
          </cell>
          <cell r="L50">
            <v>1209.5</v>
          </cell>
          <cell r="M50">
            <v>86.3</v>
          </cell>
          <cell r="N50" t="str">
            <v>-</v>
          </cell>
          <cell r="O50">
            <v>86.3</v>
          </cell>
          <cell r="P50">
            <v>79.3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95.1</v>
          </cell>
          <cell r="E51">
            <v>2162.1</v>
          </cell>
          <cell r="F51">
            <v>2056.4</v>
          </cell>
          <cell r="G51">
            <v>444.2</v>
          </cell>
          <cell r="H51">
            <v>346.3</v>
          </cell>
          <cell r="I51">
            <v>26</v>
          </cell>
          <cell r="J51">
            <v>21.5</v>
          </cell>
          <cell r="K51">
            <v>1689.5</v>
          </cell>
          <cell r="L51">
            <v>1688.6</v>
          </cell>
          <cell r="M51">
            <v>2.4</v>
          </cell>
          <cell r="N51" t="str">
            <v>-</v>
          </cell>
          <cell r="O51">
            <v>2.4</v>
          </cell>
          <cell r="P51" t="str">
            <v>-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84</v>
          </cell>
          <cell r="E52">
            <v>2127.6999999999998</v>
          </cell>
          <cell r="F52">
            <v>1787</v>
          </cell>
          <cell r="G52">
            <v>657.5</v>
          </cell>
          <cell r="H52">
            <v>468.4</v>
          </cell>
          <cell r="I52">
            <v>354.7</v>
          </cell>
          <cell r="J52">
            <v>236.6</v>
          </cell>
          <cell r="K52">
            <v>1045.0999999999999</v>
          </cell>
          <cell r="L52">
            <v>1044</v>
          </cell>
          <cell r="M52">
            <v>70.400000000000006</v>
          </cell>
          <cell r="N52" t="str">
            <v>-</v>
          </cell>
          <cell r="O52">
            <v>70.400000000000006</v>
          </cell>
          <cell r="P52">
            <v>38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79.7</v>
          </cell>
          <cell r="E53">
            <v>2707.1</v>
          </cell>
          <cell r="F53">
            <v>2157.1999999999998</v>
          </cell>
          <cell r="G53">
            <v>294.7</v>
          </cell>
          <cell r="H53">
            <v>204.3</v>
          </cell>
          <cell r="I53">
            <v>1216.5</v>
          </cell>
          <cell r="J53">
            <v>786.7</v>
          </cell>
          <cell r="K53">
            <v>1106.9000000000001</v>
          </cell>
          <cell r="L53">
            <v>1104.7</v>
          </cell>
          <cell r="M53">
            <v>89</v>
          </cell>
          <cell r="N53" t="str">
            <v>-</v>
          </cell>
          <cell r="O53">
            <v>89</v>
          </cell>
          <cell r="P53">
            <v>61.5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90.2</v>
          </cell>
          <cell r="E54">
            <v>20198.8</v>
          </cell>
          <cell r="F54">
            <v>18214.099999999999</v>
          </cell>
          <cell r="G54">
            <v>3112.1</v>
          </cell>
          <cell r="H54">
            <v>2171.1999999999998</v>
          </cell>
          <cell r="I54">
            <v>2471.5</v>
          </cell>
          <cell r="J54">
            <v>1571.6</v>
          </cell>
          <cell r="K54">
            <v>14287.2</v>
          </cell>
          <cell r="L54">
            <v>14277</v>
          </cell>
          <cell r="M54">
            <v>327.9</v>
          </cell>
          <cell r="N54" t="str">
            <v>-</v>
          </cell>
          <cell r="O54">
            <v>327.9</v>
          </cell>
          <cell r="P54">
            <v>194.3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97.5</v>
          </cell>
          <cell r="E55">
            <v>1636</v>
          </cell>
          <cell r="F55">
            <v>1595.7</v>
          </cell>
          <cell r="G55">
            <v>146</v>
          </cell>
          <cell r="H55">
            <v>112</v>
          </cell>
          <cell r="I55">
            <v>0.9</v>
          </cell>
          <cell r="J55">
            <v>0.4</v>
          </cell>
          <cell r="K55">
            <v>1487</v>
          </cell>
          <cell r="L55">
            <v>1483.1</v>
          </cell>
          <cell r="M55">
            <v>2</v>
          </cell>
          <cell r="N55" t="str">
            <v>-</v>
          </cell>
          <cell r="O55">
            <v>2</v>
          </cell>
          <cell r="P55">
            <v>0.1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96.3</v>
          </cell>
          <cell r="E56">
            <v>3049.6</v>
          </cell>
          <cell r="F56">
            <v>2936</v>
          </cell>
          <cell r="G56">
            <v>420.9</v>
          </cell>
          <cell r="H56">
            <v>316.5</v>
          </cell>
          <cell r="I56">
            <v>16.3</v>
          </cell>
          <cell r="J56">
            <v>12.2</v>
          </cell>
          <cell r="K56">
            <v>2598.9</v>
          </cell>
          <cell r="L56">
            <v>2598</v>
          </cell>
          <cell r="M56">
            <v>13.5</v>
          </cell>
          <cell r="N56" t="str">
            <v>-</v>
          </cell>
          <cell r="O56">
            <v>13.5</v>
          </cell>
          <cell r="P56">
            <v>9.4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90.8</v>
          </cell>
          <cell r="E57">
            <v>5245.7</v>
          </cell>
          <cell r="F57">
            <v>4762.3999999999996</v>
          </cell>
          <cell r="G57">
            <v>407.4</v>
          </cell>
          <cell r="H57">
            <v>337.4</v>
          </cell>
          <cell r="I57">
            <v>742.3</v>
          </cell>
          <cell r="J57">
            <v>382.4</v>
          </cell>
          <cell r="K57">
            <v>3998.8</v>
          </cell>
          <cell r="L57">
            <v>3998.7</v>
          </cell>
          <cell r="M57">
            <v>97.2</v>
          </cell>
          <cell r="N57" t="str">
            <v>-</v>
          </cell>
          <cell r="O57">
            <v>97.2</v>
          </cell>
          <cell r="P57">
            <v>43.9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92.6</v>
          </cell>
          <cell r="E58">
            <v>924.9</v>
          </cell>
          <cell r="F58">
            <v>856.8</v>
          </cell>
          <cell r="G58">
            <v>190</v>
          </cell>
          <cell r="H58">
            <v>123.5</v>
          </cell>
          <cell r="I58">
            <v>0.5</v>
          </cell>
          <cell r="J58">
            <v>0.5</v>
          </cell>
          <cell r="K58">
            <v>732.9</v>
          </cell>
          <cell r="L58">
            <v>732.8</v>
          </cell>
          <cell r="M58">
            <v>1.5</v>
          </cell>
          <cell r="N58" t="str">
            <v>-</v>
          </cell>
          <cell r="O58">
            <v>1.5</v>
          </cell>
          <cell r="P58">
            <v>0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87</v>
          </cell>
          <cell r="E59">
            <v>1841.9</v>
          </cell>
          <cell r="F59">
            <v>1603</v>
          </cell>
          <cell r="G59">
            <v>538.29999999999995</v>
          </cell>
          <cell r="H59">
            <v>350.9</v>
          </cell>
          <cell r="I59">
            <v>205.3</v>
          </cell>
          <cell r="J59">
            <v>163.9</v>
          </cell>
          <cell r="K59">
            <v>1031.8</v>
          </cell>
          <cell r="L59">
            <v>1029.4000000000001</v>
          </cell>
          <cell r="M59">
            <v>66.5</v>
          </cell>
          <cell r="N59" t="str">
            <v>-</v>
          </cell>
          <cell r="O59">
            <v>66.5</v>
          </cell>
          <cell r="P59">
            <v>58.8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94.4</v>
          </cell>
          <cell r="E60">
            <v>2682</v>
          </cell>
          <cell r="F60">
            <v>2532.1999999999998</v>
          </cell>
          <cell r="G60">
            <v>456.5</v>
          </cell>
          <cell r="H60">
            <v>314.8</v>
          </cell>
          <cell r="I60">
            <v>43.2</v>
          </cell>
          <cell r="J60">
            <v>39.299999999999997</v>
          </cell>
          <cell r="K60">
            <v>2179.4</v>
          </cell>
          <cell r="L60">
            <v>2178</v>
          </cell>
          <cell r="M60">
            <v>2.9</v>
          </cell>
          <cell r="N60" t="str">
            <v>-</v>
          </cell>
          <cell r="O60">
            <v>2.9</v>
          </cell>
          <cell r="P60">
            <v>0.1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83.5</v>
          </cell>
          <cell r="E61">
            <v>2265.6</v>
          </cell>
          <cell r="F61">
            <v>1892.8</v>
          </cell>
          <cell r="G61">
            <v>641.9</v>
          </cell>
          <cell r="H61">
            <v>411.7</v>
          </cell>
          <cell r="I61">
            <v>349.4</v>
          </cell>
          <cell r="J61">
            <v>242.8</v>
          </cell>
          <cell r="K61">
            <v>1207.8</v>
          </cell>
          <cell r="L61">
            <v>1206.9000000000001</v>
          </cell>
          <cell r="M61">
            <v>66.400000000000006</v>
          </cell>
          <cell r="N61" t="str">
            <v>-</v>
          </cell>
          <cell r="O61">
            <v>66.400000000000006</v>
          </cell>
          <cell r="P61">
            <v>31.4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79.7</v>
          </cell>
          <cell r="E62">
            <v>2553.1999999999998</v>
          </cell>
          <cell r="F62">
            <v>2035.2</v>
          </cell>
          <cell r="G62">
            <v>311.10000000000002</v>
          </cell>
          <cell r="H62">
            <v>204.4</v>
          </cell>
          <cell r="I62">
            <v>1113.7</v>
          </cell>
          <cell r="J62">
            <v>730.1</v>
          </cell>
          <cell r="K62">
            <v>1050.5</v>
          </cell>
          <cell r="L62">
            <v>1050.0999999999999</v>
          </cell>
          <cell r="M62">
            <v>77.900000000000006</v>
          </cell>
          <cell r="N62" t="str">
            <v>-</v>
          </cell>
          <cell r="O62">
            <v>77.900000000000006</v>
          </cell>
          <cell r="P62">
            <v>50.6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</row>
      </sheetData>
      <sheetData sheetId="56">
        <row r="12">
          <cell r="A12" t="str">
            <v>2015대구광역시</v>
          </cell>
          <cell r="B12">
            <v>2015</v>
          </cell>
          <cell r="C12" t="str">
            <v>대구광역시</v>
          </cell>
          <cell r="D12">
            <v>884</v>
          </cell>
          <cell r="E12">
            <v>14678</v>
          </cell>
          <cell r="F12">
            <v>13393</v>
          </cell>
          <cell r="G12">
            <v>481844</v>
          </cell>
          <cell r="H12">
            <v>263882</v>
          </cell>
          <cell r="I12">
            <v>217962</v>
          </cell>
          <cell r="J12">
            <v>31909</v>
          </cell>
          <cell r="K12">
            <v>28391</v>
          </cell>
          <cell r="L12">
            <v>10037</v>
          </cell>
          <cell r="M12">
            <v>18354</v>
          </cell>
          <cell r="N12">
            <v>3518</v>
          </cell>
          <cell r="O12">
            <v>1805</v>
          </cell>
          <cell r="P12">
            <v>1713</v>
          </cell>
          <cell r="Q12">
            <v>17</v>
          </cell>
        </row>
        <row r="13">
          <cell r="C13" t="str">
            <v>유치원</v>
          </cell>
          <cell r="D13">
            <v>392</v>
          </cell>
          <cell r="E13">
            <v>1834</v>
          </cell>
          <cell r="F13">
            <v>1672</v>
          </cell>
          <cell r="G13">
            <v>36951</v>
          </cell>
          <cell r="H13">
            <v>19051</v>
          </cell>
          <cell r="I13">
            <v>17900</v>
          </cell>
          <cell r="J13">
            <v>3201</v>
          </cell>
          <cell r="K13">
            <v>2946</v>
          </cell>
          <cell r="L13">
            <v>89</v>
          </cell>
          <cell r="M13">
            <v>2857</v>
          </cell>
          <cell r="N13">
            <v>255</v>
          </cell>
          <cell r="O13">
            <v>78</v>
          </cell>
          <cell r="P13">
            <v>177</v>
          </cell>
          <cell r="Q13">
            <v>12.5</v>
          </cell>
        </row>
        <row r="14">
          <cell r="C14" t="str">
            <v>초등학교</v>
          </cell>
          <cell r="D14">
            <v>221</v>
          </cell>
          <cell r="E14">
            <v>5821</v>
          </cell>
          <cell r="F14">
            <v>5929</v>
          </cell>
          <cell r="G14">
            <v>129583</v>
          </cell>
          <cell r="H14">
            <v>67610</v>
          </cell>
          <cell r="I14">
            <v>61973</v>
          </cell>
          <cell r="J14">
            <v>9811</v>
          </cell>
          <cell r="K14">
            <v>8869</v>
          </cell>
          <cell r="L14">
            <v>1598</v>
          </cell>
          <cell r="M14">
            <v>7271</v>
          </cell>
          <cell r="N14">
            <v>942</v>
          </cell>
          <cell r="O14">
            <v>260</v>
          </cell>
          <cell r="P14">
            <v>682</v>
          </cell>
          <cell r="Q14">
            <v>14.6</v>
          </cell>
        </row>
        <row r="15">
          <cell r="C15" t="str">
            <v>중학교</v>
          </cell>
          <cell r="D15">
            <v>124</v>
          </cell>
          <cell r="E15">
            <v>2829</v>
          </cell>
          <cell r="F15">
            <v>2607</v>
          </cell>
          <cell r="G15">
            <v>80982</v>
          </cell>
          <cell r="H15">
            <v>43087</v>
          </cell>
          <cell r="I15">
            <v>37895</v>
          </cell>
          <cell r="J15">
            <v>6046</v>
          </cell>
          <cell r="K15">
            <v>5601</v>
          </cell>
          <cell r="L15">
            <v>1672</v>
          </cell>
          <cell r="M15">
            <v>3929</v>
          </cell>
          <cell r="N15">
            <v>445</v>
          </cell>
          <cell r="O15">
            <v>245</v>
          </cell>
          <cell r="P15">
            <v>200</v>
          </cell>
          <cell r="Q15">
            <v>14.5</v>
          </cell>
        </row>
        <row r="16">
          <cell r="C16" t="str">
            <v>일반계고등학교</v>
          </cell>
          <cell r="D16">
            <v>50</v>
          </cell>
          <cell r="E16">
            <v>1743</v>
          </cell>
          <cell r="F16">
            <v>1600</v>
          </cell>
          <cell r="G16">
            <v>56869</v>
          </cell>
          <cell r="H16">
            <v>27915</v>
          </cell>
          <cell r="I16">
            <v>28954</v>
          </cell>
          <cell r="J16">
            <v>4149</v>
          </cell>
          <cell r="K16">
            <v>3864</v>
          </cell>
          <cell r="L16">
            <v>2207</v>
          </cell>
          <cell r="M16">
            <v>1657</v>
          </cell>
          <cell r="N16">
            <v>285</v>
          </cell>
          <cell r="O16">
            <v>185</v>
          </cell>
          <cell r="P16">
            <v>100</v>
          </cell>
          <cell r="Q16">
            <v>14.7</v>
          </cell>
        </row>
        <row r="17">
          <cell r="C17" t="str">
            <v>특수목적고등학교</v>
          </cell>
          <cell r="D17">
            <v>7</v>
          </cell>
          <cell r="E17">
            <v>158</v>
          </cell>
          <cell r="F17">
            <v>140</v>
          </cell>
          <cell r="G17">
            <v>3964</v>
          </cell>
          <cell r="H17">
            <v>2438</v>
          </cell>
          <cell r="I17">
            <v>1526</v>
          </cell>
          <cell r="J17">
            <v>517</v>
          </cell>
          <cell r="K17">
            <v>443</v>
          </cell>
          <cell r="L17">
            <v>263</v>
          </cell>
          <cell r="M17">
            <v>180</v>
          </cell>
          <cell r="N17">
            <v>74</v>
          </cell>
          <cell r="O17">
            <v>49</v>
          </cell>
          <cell r="P17">
            <v>25</v>
          </cell>
          <cell r="Q17">
            <v>8.9</v>
          </cell>
        </row>
        <row r="18">
          <cell r="C18" t="str">
            <v>특성화고등학교</v>
          </cell>
          <cell r="D18">
            <v>18</v>
          </cell>
          <cell r="E18">
            <v>609</v>
          </cell>
          <cell r="F18">
            <v>629</v>
          </cell>
          <cell r="G18">
            <v>16894</v>
          </cell>
          <cell r="H18">
            <v>10458</v>
          </cell>
          <cell r="I18">
            <v>6436</v>
          </cell>
          <cell r="J18">
            <v>1551</v>
          </cell>
          <cell r="K18">
            <v>1390</v>
          </cell>
          <cell r="L18">
            <v>838</v>
          </cell>
          <cell r="M18">
            <v>552</v>
          </cell>
          <cell r="N18">
            <v>161</v>
          </cell>
          <cell r="O18">
            <v>119</v>
          </cell>
          <cell r="P18">
            <v>42</v>
          </cell>
          <cell r="Q18">
            <v>12.2</v>
          </cell>
        </row>
        <row r="19">
          <cell r="C19" t="str">
            <v>자율고등학교</v>
          </cell>
          <cell r="D19">
            <v>17</v>
          </cell>
          <cell r="E19">
            <v>554</v>
          </cell>
          <cell r="F19">
            <v>565</v>
          </cell>
          <cell r="G19">
            <v>17472</v>
          </cell>
          <cell r="H19">
            <v>9713</v>
          </cell>
          <cell r="I19">
            <v>7759</v>
          </cell>
          <cell r="J19">
            <v>1356</v>
          </cell>
          <cell r="K19">
            <v>1252</v>
          </cell>
          <cell r="L19">
            <v>580</v>
          </cell>
          <cell r="M19">
            <v>672</v>
          </cell>
          <cell r="N19">
            <v>104</v>
          </cell>
          <cell r="O19">
            <v>53</v>
          </cell>
          <cell r="P19">
            <v>51</v>
          </cell>
          <cell r="Q19">
            <v>14</v>
          </cell>
        </row>
        <row r="20">
          <cell r="C20" t="str">
            <v>전문대학</v>
          </cell>
          <cell r="D20">
            <v>9</v>
          </cell>
          <cell r="E20">
            <v>167</v>
          </cell>
          <cell r="F20" t="str">
            <v>…</v>
          </cell>
          <cell r="G20">
            <v>59874</v>
          </cell>
          <cell r="H20">
            <v>38262</v>
          </cell>
          <cell r="I20">
            <v>21612</v>
          </cell>
          <cell r="J20">
            <v>1354</v>
          </cell>
          <cell r="K20">
            <v>992</v>
          </cell>
          <cell r="L20">
            <v>642</v>
          </cell>
          <cell r="M20">
            <v>350</v>
          </cell>
          <cell r="N20">
            <v>362</v>
          </cell>
          <cell r="O20">
            <v>287</v>
          </cell>
          <cell r="P20">
            <v>75</v>
          </cell>
          <cell r="Q20">
            <v>60.4</v>
          </cell>
        </row>
        <row r="21">
          <cell r="C21" t="str">
            <v>교육대학</v>
          </cell>
          <cell r="D21">
            <v>1</v>
          </cell>
          <cell r="E21">
            <v>13</v>
          </cell>
          <cell r="F21" t="str">
            <v>…</v>
          </cell>
          <cell r="G21">
            <v>1710</v>
          </cell>
          <cell r="H21">
            <v>552</v>
          </cell>
          <cell r="I21">
            <v>1158</v>
          </cell>
          <cell r="J21">
            <v>147</v>
          </cell>
          <cell r="K21">
            <v>92</v>
          </cell>
          <cell r="L21">
            <v>72</v>
          </cell>
          <cell r="M21">
            <v>20</v>
          </cell>
          <cell r="N21">
            <v>55</v>
          </cell>
          <cell r="O21">
            <v>32</v>
          </cell>
          <cell r="P21">
            <v>23</v>
          </cell>
          <cell r="Q21">
            <v>18.600000000000001</v>
          </cell>
        </row>
        <row r="22">
          <cell r="C22" t="str">
            <v>대학(교)</v>
          </cell>
          <cell r="D22">
            <v>3</v>
          </cell>
          <cell r="E22">
            <v>157</v>
          </cell>
          <cell r="F22" t="str">
            <v>…</v>
          </cell>
          <cell r="G22">
            <v>62765</v>
          </cell>
          <cell r="H22">
            <v>37334</v>
          </cell>
          <cell r="I22">
            <v>25431</v>
          </cell>
          <cell r="J22">
            <v>2804</v>
          </cell>
          <cell r="K22">
            <v>2098</v>
          </cell>
          <cell r="L22">
            <v>1632</v>
          </cell>
          <cell r="M22">
            <v>466</v>
          </cell>
          <cell r="N22">
            <v>706</v>
          </cell>
          <cell r="O22">
            <v>421</v>
          </cell>
          <cell r="P22">
            <v>285</v>
          </cell>
          <cell r="Q22">
            <v>29.9</v>
          </cell>
        </row>
        <row r="23">
          <cell r="C23" t="str">
            <v>대학원</v>
          </cell>
          <cell r="D23">
            <v>33</v>
          </cell>
          <cell r="E23">
            <v>492</v>
          </cell>
          <cell r="F23" t="str">
            <v>…</v>
          </cell>
          <cell r="G23">
            <v>12445</v>
          </cell>
          <cell r="H23">
            <v>6225</v>
          </cell>
          <cell r="I23">
            <v>6220</v>
          </cell>
          <cell r="J23">
            <v>373</v>
          </cell>
          <cell r="K23">
            <v>312</v>
          </cell>
          <cell r="L23">
            <v>266</v>
          </cell>
          <cell r="M23">
            <v>46</v>
          </cell>
          <cell r="N23">
            <v>61</v>
          </cell>
          <cell r="O23">
            <v>38</v>
          </cell>
          <cell r="P23">
            <v>23</v>
          </cell>
          <cell r="Q23" t="str">
            <v>…</v>
          </cell>
        </row>
        <row r="24">
          <cell r="C24" t="str">
            <v>기타학교</v>
          </cell>
          <cell r="D24">
            <v>9</v>
          </cell>
          <cell r="E24">
            <v>301</v>
          </cell>
          <cell r="F24">
            <v>251</v>
          </cell>
          <cell r="G24">
            <v>2335</v>
          </cell>
          <cell r="H24">
            <v>1237</v>
          </cell>
          <cell r="I24">
            <v>1098</v>
          </cell>
          <cell r="J24">
            <v>600</v>
          </cell>
          <cell r="K24">
            <v>532</v>
          </cell>
          <cell r="L24">
            <v>178</v>
          </cell>
          <cell r="M24">
            <v>354</v>
          </cell>
          <cell r="N24">
            <v>68</v>
          </cell>
          <cell r="O24">
            <v>38</v>
          </cell>
          <cell r="P24">
            <v>30</v>
          </cell>
          <cell r="Q24">
            <v>4.4000000000000004</v>
          </cell>
        </row>
        <row r="25">
          <cell r="C25" t="str">
            <v>중구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</row>
        <row r="26">
          <cell r="C26" t="str">
            <v>동구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</row>
        <row r="27">
          <cell r="C27" t="str">
            <v>서구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</row>
        <row r="28">
          <cell r="C28" t="str">
            <v>남구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</row>
        <row r="29">
          <cell r="C29" t="str">
            <v>북구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</row>
        <row r="30">
          <cell r="C30" t="str">
            <v>수성구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</row>
        <row r="31">
          <cell r="C31" t="str">
            <v>달서구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</row>
        <row r="32">
          <cell r="C32" t="str">
            <v>달성군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</row>
        <row r="33">
          <cell r="A33" t="str">
            <v>2016대구광역시</v>
          </cell>
          <cell r="B33">
            <v>2016</v>
          </cell>
          <cell r="C33" t="str">
            <v>대구광역시</v>
          </cell>
          <cell r="D33">
            <v>873</v>
          </cell>
          <cell r="E33">
            <v>14465</v>
          </cell>
          <cell r="F33">
            <v>13636</v>
          </cell>
          <cell r="G33">
            <v>467869</v>
          </cell>
          <cell r="H33">
            <v>255369</v>
          </cell>
          <cell r="I33">
            <v>212500</v>
          </cell>
          <cell r="J33">
            <v>32310</v>
          </cell>
          <cell r="K33">
            <v>28832</v>
          </cell>
          <cell r="L33">
            <v>10284</v>
          </cell>
          <cell r="M33">
            <v>18548</v>
          </cell>
          <cell r="N33">
            <v>3478</v>
          </cell>
          <cell r="O33">
            <v>1825</v>
          </cell>
          <cell r="P33">
            <v>1653</v>
          </cell>
          <cell r="Q33">
            <v>16.2</v>
          </cell>
        </row>
        <row r="34">
          <cell r="C34" t="str">
            <v>유치원</v>
          </cell>
          <cell r="D34">
            <v>375</v>
          </cell>
          <cell r="E34">
            <v>1884</v>
          </cell>
          <cell r="F34">
            <v>2044</v>
          </cell>
          <cell r="G34">
            <v>38865</v>
          </cell>
          <cell r="H34">
            <v>19804</v>
          </cell>
          <cell r="I34">
            <v>19061</v>
          </cell>
          <cell r="J34">
            <v>3219</v>
          </cell>
          <cell r="K34">
            <v>3064</v>
          </cell>
          <cell r="L34">
            <v>89</v>
          </cell>
          <cell r="M34">
            <v>2975</v>
          </cell>
          <cell r="N34">
            <v>155</v>
          </cell>
          <cell r="O34">
            <v>54</v>
          </cell>
          <cell r="P34">
            <v>101</v>
          </cell>
          <cell r="Q34">
            <v>12.7</v>
          </cell>
        </row>
        <row r="35">
          <cell r="C35" t="str">
            <v>초등학교</v>
          </cell>
          <cell r="D35">
            <v>225</v>
          </cell>
          <cell r="E35">
            <v>5555</v>
          </cell>
          <cell r="F35">
            <v>5737</v>
          </cell>
          <cell r="G35">
            <v>125541</v>
          </cell>
          <cell r="H35">
            <v>65314</v>
          </cell>
          <cell r="I35">
            <v>60227</v>
          </cell>
          <cell r="J35">
            <v>9780</v>
          </cell>
          <cell r="K35">
            <v>8873</v>
          </cell>
          <cell r="L35">
            <v>1590</v>
          </cell>
          <cell r="M35">
            <v>7283</v>
          </cell>
          <cell r="N35">
            <v>907</v>
          </cell>
          <cell r="O35">
            <v>238</v>
          </cell>
          <cell r="P35">
            <v>669</v>
          </cell>
          <cell r="Q35">
            <v>14.1</v>
          </cell>
        </row>
        <row r="36">
          <cell r="C36" t="str">
            <v>중학교</v>
          </cell>
          <cell r="D36">
            <v>125</v>
          </cell>
          <cell r="E36">
            <v>2800</v>
          </cell>
          <cell r="F36">
            <v>2679</v>
          </cell>
          <cell r="G36">
            <v>73925</v>
          </cell>
          <cell r="H36">
            <v>39200</v>
          </cell>
          <cell r="I36">
            <v>34725</v>
          </cell>
          <cell r="J36">
            <v>6033</v>
          </cell>
          <cell r="K36">
            <v>5577</v>
          </cell>
          <cell r="L36">
            <v>1637</v>
          </cell>
          <cell r="M36">
            <v>3940</v>
          </cell>
          <cell r="N36">
            <v>456</v>
          </cell>
          <cell r="O36">
            <v>247</v>
          </cell>
          <cell r="P36">
            <v>209</v>
          </cell>
          <cell r="Q36">
            <v>13.3</v>
          </cell>
        </row>
        <row r="37">
          <cell r="C37" t="str">
            <v>일반계고등학교</v>
          </cell>
          <cell r="D37">
            <v>50</v>
          </cell>
          <cell r="E37">
            <v>1736</v>
          </cell>
          <cell r="F37">
            <v>1589</v>
          </cell>
          <cell r="G37">
            <v>54753</v>
          </cell>
          <cell r="H37">
            <v>27042</v>
          </cell>
          <cell r="I37">
            <v>27711</v>
          </cell>
          <cell r="J37">
            <v>4136</v>
          </cell>
          <cell r="K37">
            <v>3851</v>
          </cell>
          <cell r="L37">
            <v>2171</v>
          </cell>
          <cell r="M37">
            <v>1680</v>
          </cell>
          <cell r="N37">
            <v>285</v>
          </cell>
          <cell r="O37">
            <v>182</v>
          </cell>
          <cell r="P37">
            <v>103</v>
          </cell>
          <cell r="Q37">
            <v>14.2</v>
          </cell>
        </row>
        <row r="38">
          <cell r="C38" t="str">
            <v>특수목적고등학교</v>
          </cell>
          <cell r="D38">
            <v>8</v>
          </cell>
          <cell r="E38">
            <v>163</v>
          </cell>
          <cell r="F38">
            <v>147</v>
          </cell>
          <cell r="G38">
            <v>3963</v>
          </cell>
          <cell r="H38">
            <v>2388</v>
          </cell>
          <cell r="I38">
            <v>1575</v>
          </cell>
          <cell r="J38">
            <v>537</v>
          </cell>
          <cell r="K38">
            <v>462</v>
          </cell>
          <cell r="L38">
            <v>277</v>
          </cell>
          <cell r="M38">
            <v>185</v>
          </cell>
          <cell r="N38">
            <v>75</v>
          </cell>
          <cell r="O38">
            <v>47</v>
          </cell>
          <cell r="P38">
            <v>28</v>
          </cell>
          <cell r="Q38">
            <v>8.6</v>
          </cell>
        </row>
        <row r="39">
          <cell r="C39" t="str">
            <v>특성화고등학교</v>
          </cell>
          <cell r="D39">
            <v>17</v>
          </cell>
          <cell r="E39">
            <v>592</v>
          </cell>
          <cell r="F39">
            <v>616</v>
          </cell>
          <cell r="G39">
            <v>16261</v>
          </cell>
          <cell r="H39">
            <v>10231</v>
          </cell>
          <cell r="I39">
            <v>6030</v>
          </cell>
          <cell r="J39">
            <v>1508</v>
          </cell>
          <cell r="K39">
            <v>1352</v>
          </cell>
          <cell r="L39">
            <v>816</v>
          </cell>
          <cell r="M39">
            <v>536</v>
          </cell>
          <cell r="N39">
            <v>156</v>
          </cell>
          <cell r="O39">
            <v>111</v>
          </cell>
          <cell r="P39">
            <v>45</v>
          </cell>
          <cell r="Q39">
            <v>12</v>
          </cell>
        </row>
        <row r="40">
          <cell r="C40" t="str">
            <v>자율고등학교</v>
          </cell>
          <cell r="D40">
            <v>17</v>
          </cell>
          <cell r="E40">
            <v>549</v>
          </cell>
          <cell r="F40">
            <v>567</v>
          </cell>
          <cell r="G40">
            <v>16927</v>
          </cell>
          <cell r="H40">
            <v>9288</v>
          </cell>
          <cell r="I40">
            <v>7639</v>
          </cell>
          <cell r="J40">
            <v>1358</v>
          </cell>
          <cell r="K40">
            <v>1253</v>
          </cell>
          <cell r="L40">
            <v>568</v>
          </cell>
          <cell r="M40">
            <v>685</v>
          </cell>
          <cell r="N40">
            <v>105</v>
          </cell>
          <cell r="O40">
            <v>59</v>
          </cell>
          <cell r="P40">
            <v>46</v>
          </cell>
          <cell r="Q40">
            <v>13.5</v>
          </cell>
        </row>
        <row r="41">
          <cell r="C41" t="str">
            <v>전문대학</v>
          </cell>
          <cell r="D41">
            <v>9</v>
          </cell>
          <cell r="E41">
            <v>176</v>
          </cell>
          <cell r="F41" t="str">
            <v>...</v>
          </cell>
          <cell r="G41">
            <v>57584</v>
          </cell>
          <cell r="H41">
            <v>36432</v>
          </cell>
          <cell r="I41">
            <v>21152</v>
          </cell>
          <cell r="J41">
            <v>1348</v>
          </cell>
          <cell r="K41">
            <v>983</v>
          </cell>
          <cell r="L41">
            <v>623</v>
          </cell>
          <cell r="M41">
            <v>360</v>
          </cell>
          <cell r="N41">
            <v>365</v>
          </cell>
          <cell r="O41">
            <v>285</v>
          </cell>
          <cell r="P41">
            <v>80</v>
          </cell>
          <cell r="Q41">
            <v>58.6</v>
          </cell>
        </row>
        <row r="42">
          <cell r="C42" t="str">
            <v>교육대학</v>
          </cell>
          <cell r="D42">
            <v>1</v>
          </cell>
          <cell r="E42">
            <v>13</v>
          </cell>
          <cell r="F42" t="str">
            <v>...</v>
          </cell>
          <cell r="G42">
            <v>1718</v>
          </cell>
          <cell r="H42">
            <v>564</v>
          </cell>
          <cell r="I42">
            <v>1154</v>
          </cell>
          <cell r="J42">
            <v>155</v>
          </cell>
          <cell r="K42">
            <v>91</v>
          </cell>
          <cell r="L42">
            <v>72</v>
          </cell>
          <cell r="M42">
            <v>19</v>
          </cell>
          <cell r="N42">
            <v>64</v>
          </cell>
          <cell r="O42">
            <v>35</v>
          </cell>
          <cell r="P42">
            <v>29</v>
          </cell>
          <cell r="Q42">
            <v>18.899999999999999</v>
          </cell>
        </row>
        <row r="43">
          <cell r="C43" t="str">
            <v>대학(교)</v>
          </cell>
          <cell r="D43">
            <v>3</v>
          </cell>
          <cell r="E43">
            <v>155</v>
          </cell>
          <cell r="F43" t="str">
            <v>...</v>
          </cell>
          <cell r="G43">
            <v>61676</v>
          </cell>
          <cell r="H43">
            <v>36095</v>
          </cell>
          <cell r="I43">
            <v>25581</v>
          </cell>
          <cell r="J43">
            <v>3154</v>
          </cell>
          <cell r="K43">
            <v>2366</v>
          </cell>
          <cell r="L43">
            <v>1902</v>
          </cell>
          <cell r="M43">
            <v>464</v>
          </cell>
          <cell r="N43">
            <v>788</v>
          </cell>
          <cell r="O43">
            <v>502</v>
          </cell>
          <cell r="P43">
            <v>286</v>
          </cell>
          <cell r="Q43">
            <v>26.1</v>
          </cell>
        </row>
        <row r="44">
          <cell r="C44" t="str">
            <v>대학원</v>
          </cell>
          <cell r="D44">
            <v>34</v>
          </cell>
          <cell r="E44">
            <v>535</v>
          </cell>
          <cell r="F44" t="str">
            <v>...</v>
          </cell>
          <cell r="G44">
            <v>14242</v>
          </cell>
          <cell r="H44">
            <v>7770</v>
          </cell>
          <cell r="I44">
            <v>6472</v>
          </cell>
          <cell r="J44">
            <v>484</v>
          </cell>
          <cell r="K44">
            <v>431</v>
          </cell>
          <cell r="L44">
            <v>355</v>
          </cell>
          <cell r="M44">
            <v>76</v>
          </cell>
          <cell r="N44">
            <v>53</v>
          </cell>
          <cell r="O44">
            <v>26</v>
          </cell>
          <cell r="P44">
            <v>27</v>
          </cell>
          <cell r="Q44" t="str">
            <v>...</v>
          </cell>
        </row>
        <row r="45">
          <cell r="C45" t="str">
            <v>기타학교</v>
          </cell>
          <cell r="D45">
            <v>9</v>
          </cell>
          <cell r="E45">
            <v>307</v>
          </cell>
          <cell r="F45">
            <v>257</v>
          </cell>
          <cell r="G45">
            <v>2414</v>
          </cell>
          <cell r="H45">
            <v>1241</v>
          </cell>
          <cell r="I45">
            <v>1173</v>
          </cell>
          <cell r="J45">
            <v>598</v>
          </cell>
          <cell r="K45">
            <v>529</v>
          </cell>
          <cell r="L45">
            <v>184</v>
          </cell>
          <cell r="M45">
            <v>345</v>
          </cell>
          <cell r="N45">
            <v>69</v>
          </cell>
          <cell r="O45">
            <v>39</v>
          </cell>
          <cell r="P45">
            <v>30</v>
          </cell>
          <cell r="Q45">
            <v>4.5999999999999996</v>
          </cell>
        </row>
        <row r="46">
          <cell r="C46" t="str">
            <v>중구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</row>
        <row r="47">
          <cell r="C47" t="str">
            <v>동구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</row>
        <row r="48">
          <cell r="C48" t="str">
            <v>서구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</row>
        <row r="49">
          <cell r="C49" t="str">
            <v>남구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0">
          <cell r="C50" t="str">
            <v>북구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</row>
        <row r="51">
          <cell r="C51" t="str">
            <v>수성구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</row>
        <row r="52">
          <cell r="C52" t="str">
            <v>달서구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</row>
        <row r="53">
          <cell r="C53" t="str">
            <v>달성군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4">
          <cell r="A54" t="str">
            <v>2017대구광역시</v>
          </cell>
          <cell r="B54">
            <v>2017</v>
          </cell>
          <cell r="C54" t="str">
            <v>대구광역시</v>
          </cell>
          <cell r="D54">
            <v>874</v>
          </cell>
          <cell r="E54">
            <v>14376</v>
          </cell>
          <cell r="F54">
            <v>13680</v>
          </cell>
          <cell r="G54">
            <v>450922</v>
          </cell>
          <cell r="H54">
            <v>243813</v>
          </cell>
          <cell r="I54">
            <v>207109</v>
          </cell>
          <cell r="J54">
            <v>32270</v>
          </cell>
          <cell r="K54">
            <v>28758</v>
          </cell>
          <cell r="L54">
            <v>10168</v>
          </cell>
          <cell r="M54">
            <v>18590</v>
          </cell>
          <cell r="N54">
            <v>3512</v>
          </cell>
          <cell r="O54">
            <v>1819</v>
          </cell>
          <cell r="P54">
            <v>1693</v>
          </cell>
          <cell r="Q54">
            <v>15.7</v>
          </cell>
        </row>
        <row r="55">
          <cell r="C55" t="str">
            <v>유치원</v>
          </cell>
          <cell r="D55">
            <v>370</v>
          </cell>
          <cell r="E55">
            <v>1935</v>
          </cell>
          <cell r="F55">
            <v>2135</v>
          </cell>
          <cell r="G55">
            <v>38936</v>
          </cell>
          <cell r="H55">
            <v>19782</v>
          </cell>
          <cell r="I55">
            <v>19154</v>
          </cell>
          <cell r="J55">
            <v>3195</v>
          </cell>
          <cell r="K55">
            <v>3002</v>
          </cell>
          <cell r="L55">
            <v>81</v>
          </cell>
          <cell r="M55">
            <v>2921</v>
          </cell>
          <cell r="N55">
            <v>193</v>
          </cell>
          <cell r="O55">
            <v>65</v>
          </cell>
          <cell r="P55">
            <v>128</v>
          </cell>
          <cell r="Q55">
            <v>13</v>
          </cell>
        </row>
        <row r="56">
          <cell r="C56" t="str">
            <v>초등학교</v>
          </cell>
          <cell r="D56">
            <v>228</v>
          </cell>
          <cell r="E56">
            <v>5507</v>
          </cell>
          <cell r="F56">
            <v>5721</v>
          </cell>
          <cell r="G56">
            <v>124708</v>
          </cell>
          <cell r="H56">
            <v>64691</v>
          </cell>
          <cell r="I56">
            <v>60017</v>
          </cell>
          <cell r="J56">
            <v>9766</v>
          </cell>
          <cell r="K56">
            <v>8900</v>
          </cell>
          <cell r="L56">
            <v>1613</v>
          </cell>
          <cell r="M56">
            <v>7287</v>
          </cell>
          <cell r="N56">
            <v>866</v>
          </cell>
          <cell r="O56">
            <v>209</v>
          </cell>
          <cell r="P56">
            <v>657</v>
          </cell>
          <cell r="Q56">
            <v>14</v>
          </cell>
        </row>
        <row r="57">
          <cell r="C57" t="str">
            <v>중학교</v>
          </cell>
          <cell r="D57">
            <v>125</v>
          </cell>
          <cell r="E57">
            <v>2729</v>
          </cell>
          <cell r="F57">
            <v>2632</v>
          </cell>
          <cell r="G57">
            <v>68893</v>
          </cell>
          <cell r="H57">
            <v>36468</v>
          </cell>
          <cell r="I57">
            <v>32425</v>
          </cell>
          <cell r="J57">
            <v>6026</v>
          </cell>
          <cell r="K57">
            <v>5552</v>
          </cell>
          <cell r="L57">
            <v>1609</v>
          </cell>
          <cell r="M57">
            <v>3943</v>
          </cell>
          <cell r="N57">
            <v>474</v>
          </cell>
          <cell r="O57">
            <v>258</v>
          </cell>
          <cell r="P57">
            <v>216</v>
          </cell>
          <cell r="Q57">
            <v>12.4</v>
          </cell>
        </row>
        <row r="58">
          <cell r="C58" t="str">
            <v>일반계고등학교</v>
          </cell>
          <cell r="D58">
            <v>51</v>
          </cell>
          <cell r="E58">
            <v>1723</v>
          </cell>
          <cell r="F58">
            <v>1607</v>
          </cell>
          <cell r="G58">
            <v>51583</v>
          </cell>
          <cell r="H58">
            <v>25266</v>
          </cell>
          <cell r="I58">
            <v>26317</v>
          </cell>
          <cell r="J58">
            <v>4127</v>
          </cell>
          <cell r="K58">
            <v>3841</v>
          </cell>
          <cell r="L58">
            <v>2133</v>
          </cell>
          <cell r="M58">
            <v>1708</v>
          </cell>
          <cell r="N58">
            <v>286</v>
          </cell>
          <cell r="O58">
            <v>182</v>
          </cell>
          <cell r="P58">
            <v>104</v>
          </cell>
          <cell r="Q58">
            <v>13.4</v>
          </cell>
        </row>
        <row r="59">
          <cell r="C59" t="str">
            <v>특수목적고등학교</v>
          </cell>
          <cell r="D59">
            <v>9</v>
          </cell>
          <cell r="E59">
            <v>186</v>
          </cell>
          <cell r="F59">
            <v>173</v>
          </cell>
          <cell r="G59">
            <v>4464</v>
          </cell>
          <cell r="H59">
            <v>2641</v>
          </cell>
          <cell r="I59">
            <v>1823</v>
          </cell>
          <cell r="J59">
            <v>639</v>
          </cell>
          <cell r="K59">
            <v>544</v>
          </cell>
          <cell r="L59">
            <v>302</v>
          </cell>
          <cell r="M59">
            <v>242</v>
          </cell>
          <cell r="N59">
            <v>95</v>
          </cell>
          <cell r="O59">
            <v>58</v>
          </cell>
          <cell r="P59">
            <v>37</v>
          </cell>
          <cell r="Q59">
            <v>8.1999999999999993</v>
          </cell>
        </row>
        <row r="60">
          <cell r="C60" t="str">
            <v>특성화고등학교</v>
          </cell>
          <cell r="D60">
            <v>16</v>
          </cell>
          <cell r="E60">
            <v>551</v>
          </cell>
          <cell r="F60">
            <v>581</v>
          </cell>
          <cell r="G60">
            <v>14738</v>
          </cell>
          <cell r="H60">
            <v>9363</v>
          </cell>
          <cell r="I60">
            <v>5375</v>
          </cell>
          <cell r="J60">
            <v>1403</v>
          </cell>
          <cell r="K60">
            <v>1263</v>
          </cell>
          <cell r="L60">
            <v>779</v>
          </cell>
          <cell r="M60">
            <v>484</v>
          </cell>
          <cell r="N60">
            <v>140</v>
          </cell>
          <cell r="O60">
            <v>101</v>
          </cell>
          <cell r="P60">
            <v>39</v>
          </cell>
          <cell r="Q60">
            <v>11.7</v>
          </cell>
        </row>
        <row r="61">
          <cell r="C61" t="str">
            <v>자율고등학교</v>
          </cell>
          <cell r="D61">
            <v>17</v>
          </cell>
          <cell r="E61">
            <v>534</v>
          </cell>
          <cell r="F61">
            <v>558</v>
          </cell>
          <cell r="G61">
            <v>15879</v>
          </cell>
          <cell r="H61">
            <v>8578</v>
          </cell>
          <cell r="I61">
            <v>7301</v>
          </cell>
          <cell r="J61">
            <v>1341</v>
          </cell>
          <cell r="K61">
            <v>1236</v>
          </cell>
          <cell r="L61">
            <v>547</v>
          </cell>
          <cell r="M61">
            <v>689</v>
          </cell>
          <cell r="N61">
            <v>105</v>
          </cell>
          <cell r="O61">
            <v>55</v>
          </cell>
          <cell r="P61">
            <v>50</v>
          </cell>
          <cell r="Q61">
            <v>12.8</v>
          </cell>
        </row>
        <row r="62">
          <cell r="C62" t="str">
            <v>전문대학</v>
          </cell>
          <cell r="D62">
            <v>9</v>
          </cell>
          <cell r="E62">
            <v>156</v>
          </cell>
          <cell r="F62" t="str">
            <v>...</v>
          </cell>
          <cell r="G62">
            <v>54415</v>
          </cell>
          <cell r="H62">
            <v>33711</v>
          </cell>
          <cell r="I62">
            <v>20704</v>
          </cell>
          <cell r="J62">
            <v>1405</v>
          </cell>
          <cell r="K62">
            <v>1041</v>
          </cell>
          <cell r="L62">
            <v>662</v>
          </cell>
          <cell r="M62">
            <v>379</v>
          </cell>
          <cell r="N62">
            <v>364</v>
          </cell>
          <cell r="O62">
            <v>287</v>
          </cell>
          <cell r="P62">
            <v>77</v>
          </cell>
          <cell r="Q62">
            <v>52.3</v>
          </cell>
        </row>
        <row r="63">
          <cell r="C63" t="str">
            <v>교육대학</v>
          </cell>
          <cell r="D63">
            <v>1</v>
          </cell>
          <cell r="E63">
            <v>13</v>
          </cell>
          <cell r="F63" t="str">
            <v>...</v>
          </cell>
          <cell r="G63">
            <v>1690</v>
          </cell>
          <cell r="H63">
            <v>579</v>
          </cell>
          <cell r="I63">
            <v>1111</v>
          </cell>
          <cell r="J63">
            <v>153</v>
          </cell>
          <cell r="K63">
            <v>90</v>
          </cell>
          <cell r="L63">
            <v>71</v>
          </cell>
          <cell r="M63">
            <v>19</v>
          </cell>
          <cell r="N63">
            <v>63</v>
          </cell>
          <cell r="O63">
            <v>34</v>
          </cell>
          <cell r="P63">
            <v>29</v>
          </cell>
          <cell r="Q63">
            <v>18.8</v>
          </cell>
        </row>
        <row r="64">
          <cell r="C64" t="str">
            <v>대학(교)</v>
          </cell>
          <cell r="D64">
            <v>3</v>
          </cell>
          <cell r="E64">
            <v>184</v>
          </cell>
          <cell r="F64" t="str">
            <v>...</v>
          </cell>
          <cell r="G64">
            <v>60529</v>
          </cell>
          <cell r="H64">
            <v>35174</v>
          </cell>
          <cell r="I64">
            <v>25355</v>
          </cell>
          <cell r="J64">
            <v>3188</v>
          </cell>
          <cell r="K64">
            <v>2395</v>
          </cell>
          <cell r="L64">
            <v>1887</v>
          </cell>
          <cell r="M64">
            <v>508</v>
          </cell>
          <cell r="N64">
            <v>793</v>
          </cell>
          <cell r="O64">
            <v>504</v>
          </cell>
          <cell r="P64">
            <v>289</v>
          </cell>
          <cell r="Q64">
            <v>25.3</v>
          </cell>
        </row>
        <row r="65">
          <cell r="C65" t="str">
            <v>대학원</v>
          </cell>
          <cell r="D65">
            <v>35</v>
          </cell>
          <cell r="E65">
            <v>545</v>
          </cell>
          <cell r="F65" t="str">
            <v>...</v>
          </cell>
          <cell r="G65">
            <v>12575</v>
          </cell>
          <cell r="H65">
            <v>6307</v>
          </cell>
          <cell r="I65">
            <v>6268</v>
          </cell>
          <cell r="J65">
            <v>418</v>
          </cell>
          <cell r="K65">
            <v>353</v>
          </cell>
          <cell r="L65">
            <v>298</v>
          </cell>
          <cell r="M65">
            <v>55</v>
          </cell>
          <cell r="N65">
            <v>65</v>
          </cell>
          <cell r="O65">
            <v>31</v>
          </cell>
          <cell r="P65">
            <v>34</v>
          </cell>
          <cell r="Q65" t="str">
            <v>...</v>
          </cell>
        </row>
        <row r="66">
          <cell r="C66" t="str">
            <v>기타학교</v>
          </cell>
          <cell r="D66">
            <v>10</v>
          </cell>
          <cell r="E66">
            <v>313</v>
          </cell>
          <cell r="F66">
            <v>273</v>
          </cell>
          <cell r="G66">
            <v>2512</v>
          </cell>
          <cell r="H66">
            <v>1253</v>
          </cell>
          <cell r="I66">
            <v>1259</v>
          </cell>
          <cell r="J66">
            <v>609</v>
          </cell>
          <cell r="K66">
            <v>541</v>
          </cell>
          <cell r="L66">
            <v>186</v>
          </cell>
          <cell r="M66">
            <v>355</v>
          </cell>
          <cell r="N66">
            <v>68</v>
          </cell>
          <cell r="O66">
            <v>35</v>
          </cell>
          <cell r="P66">
            <v>33</v>
          </cell>
          <cell r="Q66">
            <v>4.5999999999999996</v>
          </cell>
        </row>
        <row r="67">
          <cell r="C67" t="str">
            <v>중구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</row>
        <row r="68">
          <cell r="C68" t="str">
            <v>동구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</row>
        <row r="69">
          <cell r="C69" t="str">
            <v>서구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0">
          <cell r="C70" t="str">
            <v>남구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</row>
        <row r="71">
          <cell r="C71" t="str">
            <v>북구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</row>
        <row r="72">
          <cell r="C72" t="str">
            <v>수성구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</row>
        <row r="73">
          <cell r="C73" t="str">
            <v>달서구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</row>
        <row r="74">
          <cell r="C74" t="str">
            <v>달성군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</row>
        <row r="75">
          <cell r="A75" t="str">
            <v>2018대구광역시</v>
          </cell>
          <cell r="B75">
            <v>2018</v>
          </cell>
          <cell r="C75" t="str">
            <v>대구광역시</v>
          </cell>
          <cell r="D75">
            <v>873</v>
          </cell>
          <cell r="E75">
            <v>14234</v>
          </cell>
          <cell r="F75">
            <v>13571</v>
          </cell>
          <cell r="G75">
            <v>437288</v>
          </cell>
          <cell r="H75">
            <v>235719</v>
          </cell>
          <cell r="I75">
            <v>201569</v>
          </cell>
          <cell r="J75">
            <v>32540</v>
          </cell>
          <cell r="K75">
            <v>28959</v>
          </cell>
          <cell r="L75">
            <v>10119</v>
          </cell>
          <cell r="M75">
            <v>18840</v>
          </cell>
          <cell r="N75">
            <v>3581</v>
          </cell>
          <cell r="O75">
            <v>1743</v>
          </cell>
          <cell r="P75">
            <v>1838</v>
          </cell>
          <cell r="Q75">
            <v>15.2</v>
          </cell>
        </row>
        <row r="76">
          <cell r="C76" t="str">
            <v>유치원</v>
          </cell>
          <cell r="D76">
            <v>369</v>
          </cell>
          <cell r="E76">
            <v>1968</v>
          </cell>
          <cell r="F76">
            <v>2168</v>
          </cell>
          <cell r="G76">
            <v>38475</v>
          </cell>
          <cell r="H76">
            <v>19456</v>
          </cell>
          <cell r="I76">
            <v>19019</v>
          </cell>
          <cell r="J76">
            <v>3305</v>
          </cell>
          <cell r="K76">
            <v>3023</v>
          </cell>
          <cell r="L76">
            <v>82</v>
          </cell>
          <cell r="M76">
            <v>2941</v>
          </cell>
          <cell r="N76">
            <v>282</v>
          </cell>
          <cell r="O76">
            <v>71</v>
          </cell>
          <cell r="P76">
            <v>211</v>
          </cell>
          <cell r="Q76">
            <v>12.7</v>
          </cell>
        </row>
        <row r="77">
          <cell r="C77" t="str">
            <v>초등학교</v>
          </cell>
          <cell r="D77">
            <v>229</v>
          </cell>
          <cell r="E77">
            <v>5473</v>
          </cell>
          <cell r="F77">
            <v>5677</v>
          </cell>
          <cell r="G77">
            <v>125160</v>
          </cell>
          <cell r="H77">
            <v>64608</v>
          </cell>
          <cell r="I77">
            <v>60552</v>
          </cell>
          <cell r="J77">
            <v>9860</v>
          </cell>
          <cell r="K77">
            <v>9039</v>
          </cell>
          <cell r="L77">
            <v>1633</v>
          </cell>
          <cell r="M77">
            <v>7406</v>
          </cell>
          <cell r="N77">
            <v>821</v>
          </cell>
          <cell r="O77">
            <v>169</v>
          </cell>
          <cell r="P77">
            <v>652</v>
          </cell>
          <cell r="Q77">
            <v>13.8</v>
          </cell>
        </row>
        <row r="78">
          <cell r="C78" t="str">
            <v>중학교</v>
          </cell>
          <cell r="D78">
            <v>125</v>
          </cell>
          <cell r="E78">
            <v>2671</v>
          </cell>
          <cell r="F78">
            <v>2590</v>
          </cell>
          <cell r="G78">
            <v>66165</v>
          </cell>
          <cell r="H78">
            <v>34766</v>
          </cell>
          <cell r="I78">
            <v>31399</v>
          </cell>
          <cell r="J78">
            <v>6076</v>
          </cell>
          <cell r="K78">
            <v>5605</v>
          </cell>
          <cell r="L78">
            <v>1623</v>
          </cell>
          <cell r="M78">
            <v>3982</v>
          </cell>
          <cell r="N78">
            <v>471</v>
          </cell>
          <cell r="O78">
            <v>259</v>
          </cell>
          <cell r="P78">
            <v>212</v>
          </cell>
          <cell r="Q78">
            <v>11.8</v>
          </cell>
        </row>
        <row r="79">
          <cell r="C79" t="str">
            <v>일반계고등학교</v>
          </cell>
          <cell r="D79">
            <v>52</v>
          </cell>
          <cell r="E79">
            <v>1723</v>
          </cell>
          <cell r="F79">
            <v>1615</v>
          </cell>
          <cell r="G79">
            <v>47038</v>
          </cell>
          <cell r="H79">
            <v>23801</v>
          </cell>
          <cell r="I79">
            <v>23237</v>
          </cell>
          <cell r="J79">
            <v>4194</v>
          </cell>
          <cell r="K79">
            <v>3913</v>
          </cell>
          <cell r="L79">
            <v>2140</v>
          </cell>
          <cell r="M79">
            <v>1773</v>
          </cell>
          <cell r="N79">
            <v>281</v>
          </cell>
          <cell r="O79">
            <v>179</v>
          </cell>
          <cell r="P79">
            <v>102</v>
          </cell>
          <cell r="Q79">
            <v>12</v>
          </cell>
        </row>
        <row r="80">
          <cell r="C80" t="str">
            <v>특수목적고등학교</v>
          </cell>
          <cell r="D80">
            <v>9</v>
          </cell>
          <cell r="E80">
            <v>183</v>
          </cell>
          <cell r="F80">
            <v>173</v>
          </cell>
          <cell r="G80">
            <v>4327</v>
          </cell>
          <cell r="H80">
            <v>2608</v>
          </cell>
          <cell r="I80">
            <v>1719</v>
          </cell>
          <cell r="J80">
            <v>625</v>
          </cell>
          <cell r="K80">
            <v>533</v>
          </cell>
          <cell r="L80">
            <v>288</v>
          </cell>
          <cell r="M80">
            <v>245</v>
          </cell>
          <cell r="N80">
            <v>92</v>
          </cell>
          <cell r="O80">
            <v>49</v>
          </cell>
          <cell r="P80">
            <v>43</v>
          </cell>
          <cell r="Q80">
            <v>8.1</v>
          </cell>
        </row>
        <row r="81">
          <cell r="C81" t="str">
            <v>특성화고등학교</v>
          </cell>
          <cell r="D81">
            <v>16</v>
          </cell>
          <cell r="E81">
            <v>543</v>
          </cell>
          <cell r="F81">
            <v>569</v>
          </cell>
          <cell r="G81">
            <v>13462</v>
          </cell>
          <cell r="H81">
            <v>8509</v>
          </cell>
          <cell r="I81">
            <v>4953</v>
          </cell>
          <cell r="J81">
            <v>1391</v>
          </cell>
          <cell r="K81">
            <v>1254</v>
          </cell>
          <cell r="L81">
            <v>776</v>
          </cell>
          <cell r="M81">
            <v>478</v>
          </cell>
          <cell r="N81">
            <v>137</v>
          </cell>
          <cell r="O81">
            <v>99</v>
          </cell>
          <cell r="P81">
            <v>38</v>
          </cell>
          <cell r="Q81">
            <v>10.7</v>
          </cell>
        </row>
        <row r="82">
          <cell r="C82" t="str">
            <v>자율고등학교</v>
          </cell>
          <cell r="D82">
            <v>16</v>
          </cell>
          <cell r="E82">
            <v>486</v>
          </cell>
          <cell r="F82">
            <v>499</v>
          </cell>
          <cell r="G82">
            <v>13418</v>
          </cell>
          <cell r="H82">
            <v>6755</v>
          </cell>
          <cell r="I82">
            <v>6663</v>
          </cell>
          <cell r="J82">
            <v>1226</v>
          </cell>
          <cell r="K82">
            <v>1131</v>
          </cell>
          <cell r="L82">
            <v>468</v>
          </cell>
          <cell r="M82">
            <v>663</v>
          </cell>
          <cell r="N82">
            <v>95</v>
          </cell>
          <cell r="O82">
            <v>47</v>
          </cell>
          <cell r="P82">
            <v>48</v>
          </cell>
          <cell r="Q82">
            <v>11.9</v>
          </cell>
        </row>
        <row r="83">
          <cell r="C83" t="str">
            <v>전문대학</v>
          </cell>
          <cell r="D83">
            <v>9</v>
          </cell>
          <cell r="E83">
            <v>152</v>
          </cell>
          <cell r="F83" t="str">
            <v>...</v>
          </cell>
          <cell r="G83">
            <v>53088</v>
          </cell>
          <cell r="H83">
            <v>32949</v>
          </cell>
          <cell r="I83">
            <v>20139</v>
          </cell>
          <cell r="J83">
            <v>1432</v>
          </cell>
          <cell r="K83">
            <v>1021</v>
          </cell>
          <cell r="L83">
            <v>632</v>
          </cell>
          <cell r="M83">
            <v>389</v>
          </cell>
          <cell r="N83">
            <v>411</v>
          </cell>
          <cell r="O83">
            <v>286</v>
          </cell>
          <cell r="P83">
            <v>125</v>
          </cell>
          <cell r="Q83">
            <v>52</v>
          </cell>
        </row>
        <row r="84">
          <cell r="C84" t="str">
            <v>교육대학</v>
          </cell>
          <cell r="D84">
            <v>1</v>
          </cell>
          <cell r="E84">
            <v>13</v>
          </cell>
          <cell r="F84" t="str">
            <v>...</v>
          </cell>
          <cell r="G84">
            <v>1687</v>
          </cell>
          <cell r="H84">
            <v>602</v>
          </cell>
          <cell r="I84">
            <v>1085</v>
          </cell>
          <cell r="J84">
            <v>154</v>
          </cell>
          <cell r="K84">
            <v>90</v>
          </cell>
          <cell r="L84">
            <v>71</v>
          </cell>
          <cell r="M84">
            <v>19</v>
          </cell>
          <cell r="N84">
            <v>64</v>
          </cell>
          <cell r="O84">
            <v>36</v>
          </cell>
          <cell r="P84">
            <v>28</v>
          </cell>
          <cell r="Q84">
            <v>18.7</v>
          </cell>
        </row>
        <row r="85">
          <cell r="C85" t="str">
            <v>대학(교)</v>
          </cell>
          <cell r="D85">
            <v>3</v>
          </cell>
          <cell r="E85">
            <v>191</v>
          </cell>
          <cell r="F85" t="str">
            <v>...</v>
          </cell>
          <cell r="G85">
            <v>59831</v>
          </cell>
          <cell r="H85">
            <v>34521</v>
          </cell>
          <cell r="I85">
            <v>25310</v>
          </cell>
          <cell r="J85">
            <v>3157</v>
          </cell>
          <cell r="K85">
            <v>2382</v>
          </cell>
          <cell r="L85">
            <v>1898</v>
          </cell>
          <cell r="M85">
            <v>484</v>
          </cell>
          <cell r="N85">
            <v>775</v>
          </cell>
          <cell r="O85">
            <v>474</v>
          </cell>
          <cell r="P85">
            <v>301</v>
          </cell>
          <cell r="Q85">
            <v>25.1</v>
          </cell>
        </row>
        <row r="86">
          <cell r="C86" t="str">
            <v>대학원</v>
          </cell>
          <cell r="D86">
            <v>33</v>
          </cell>
          <cell r="E86">
            <v>509</v>
          </cell>
          <cell r="F86" t="str">
            <v>...</v>
          </cell>
          <cell r="G86">
            <v>11990</v>
          </cell>
          <cell r="H86">
            <v>5878</v>
          </cell>
          <cell r="I86">
            <v>6112</v>
          </cell>
          <cell r="J86">
            <v>427</v>
          </cell>
          <cell r="K86">
            <v>349</v>
          </cell>
          <cell r="L86">
            <v>292</v>
          </cell>
          <cell r="M86">
            <v>57</v>
          </cell>
          <cell r="N86">
            <v>78</v>
          </cell>
          <cell r="O86">
            <v>36</v>
          </cell>
          <cell r="P86">
            <v>42</v>
          </cell>
          <cell r="Q86" t="str">
            <v>...</v>
          </cell>
        </row>
        <row r="87">
          <cell r="C87" t="str">
            <v>기타학교</v>
          </cell>
          <cell r="D87">
            <v>11</v>
          </cell>
          <cell r="E87">
            <v>322</v>
          </cell>
          <cell r="F87">
            <v>280</v>
          </cell>
          <cell r="G87">
            <v>2647</v>
          </cell>
          <cell r="H87">
            <v>1266</v>
          </cell>
          <cell r="I87">
            <v>1381</v>
          </cell>
          <cell r="J87">
            <v>693</v>
          </cell>
          <cell r="K87">
            <v>619</v>
          </cell>
          <cell r="L87">
            <v>216</v>
          </cell>
          <cell r="M87">
            <v>403</v>
          </cell>
          <cell r="N87">
            <v>74</v>
          </cell>
          <cell r="O87">
            <v>38</v>
          </cell>
          <cell r="P87">
            <v>36</v>
          </cell>
          <cell r="Q87">
            <v>4.3</v>
          </cell>
        </row>
        <row r="88">
          <cell r="C88" t="str">
            <v>중구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</row>
        <row r="89">
          <cell r="C89" t="str">
            <v>동구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</row>
        <row r="90">
          <cell r="C90" t="str">
            <v>서구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</row>
        <row r="91">
          <cell r="C91" t="str">
            <v>남구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</row>
        <row r="92">
          <cell r="C92" t="str">
            <v>북구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</row>
        <row r="93">
          <cell r="C93" t="str">
            <v>수성구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</row>
        <row r="94">
          <cell r="C94" t="str">
            <v>달서구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</row>
        <row r="95">
          <cell r="C95" t="str">
            <v>달성군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</row>
        <row r="96">
          <cell r="A96" t="str">
            <v>2019대구광역시</v>
          </cell>
          <cell r="B96">
            <v>2019</v>
          </cell>
          <cell r="C96" t="str">
            <v>대구광역시</v>
          </cell>
          <cell r="D96">
            <v>862</v>
          </cell>
          <cell r="E96">
            <v>14059</v>
          </cell>
          <cell r="F96">
            <v>13502</v>
          </cell>
          <cell r="G96">
            <v>418834</v>
          </cell>
          <cell r="H96">
            <v>222939</v>
          </cell>
          <cell r="I96">
            <v>195895</v>
          </cell>
          <cell r="J96">
            <v>32157</v>
          </cell>
          <cell r="K96">
            <v>28551</v>
          </cell>
          <cell r="L96">
            <v>9770</v>
          </cell>
          <cell r="M96">
            <v>18781</v>
          </cell>
          <cell r="N96">
            <v>3606</v>
          </cell>
          <cell r="O96">
            <v>1756</v>
          </cell>
          <cell r="P96">
            <v>1850</v>
          </cell>
          <cell r="Q96">
            <v>14.7</v>
          </cell>
        </row>
        <row r="97">
          <cell r="C97" t="str">
            <v>유치원</v>
          </cell>
          <cell r="D97">
            <v>355</v>
          </cell>
          <cell r="E97">
            <v>1908</v>
          </cell>
          <cell r="F97">
            <v>2078</v>
          </cell>
          <cell r="G97">
            <v>36185</v>
          </cell>
          <cell r="H97">
            <v>18223</v>
          </cell>
          <cell r="I97">
            <v>17962</v>
          </cell>
          <cell r="J97">
            <v>3194</v>
          </cell>
          <cell r="K97">
            <v>2928</v>
          </cell>
          <cell r="L97">
            <v>74</v>
          </cell>
          <cell r="M97">
            <v>2854</v>
          </cell>
          <cell r="N97">
            <v>266</v>
          </cell>
          <cell r="O97">
            <v>80</v>
          </cell>
          <cell r="P97">
            <v>186</v>
          </cell>
          <cell r="Q97">
            <v>12.4</v>
          </cell>
        </row>
        <row r="98">
          <cell r="C98" t="str">
            <v>초등학교</v>
          </cell>
          <cell r="D98">
            <v>229</v>
          </cell>
          <cell r="E98">
            <v>5458</v>
          </cell>
          <cell r="F98">
            <v>5669</v>
          </cell>
          <cell r="G98">
            <v>126122</v>
          </cell>
          <cell r="H98">
            <v>64988</v>
          </cell>
          <cell r="I98">
            <v>61134</v>
          </cell>
          <cell r="J98">
            <v>9784</v>
          </cell>
          <cell r="K98">
            <v>9013</v>
          </cell>
          <cell r="L98">
            <v>1644</v>
          </cell>
          <cell r="M98">
            <v>7369</v>
          </cell>
          <cell r="N98">
            <v>771</v>
          </cell>
          <cell r="O98">
            <v>141</v>
          </cell>
          <cell r="P98">
            <v>630</v>
          </cell>
          <cell r="Q98">
            <v>14</v>
          </cell>
        </row>
        <row r="99">
          <cell r="C99" t="str">
            <v>중학교</v>
          </cell>
          <cell r="D99">
            <v>125</v>
          </cell>
          <cell r="E99">
            <v>2602</v>
          </cell>
          <cell r="F99">
            <v>2504</v>
          </cell>
          <cell r="G99">
            <v>62539</v>
          </cell>
          <cell r="H99">
            <v>32713</v>
          </cell>
          <cell r="I99">
            <v>29826</v>
          </cell>
          <cell r="J99">
            <v>6034</v>
          </cell>
          <cell r="K99">
            <v>5581</v>
          </cell>
          <cell r="L99">
            <v>1611</v>
          </cell>
          <cell r="M99">
            <v>3970</v>
          </cell>
          <cell r="N99">
            <v>453</v>
          </cell>
          <cell r="O99">
            <v>252</v>
          </cell>
          <cell r="P99">
            <v>201</v>
          </cell>
          <cell r="Q99">
            <v>11.2</v>
          </cell>
        </row>
        <row r="100">
          <cell r="C100" t="str">
            <v>일반계고등학교</v>
          </cell>
          <cell r="D100">
            <v>52</v>
          </cell>
          <cell r="E100">
            <v>1691</v>
          </cell>
          <cell r="F100">
            <v>1581</v>
          </cell>
          <cell r="G100">
            <v>42377</v>
          </cell>
          <cell r="H100">
            <v>21332</v>
          </cell>
          <cell r="I100">
            <v>21045</v>
          </cell>
          <cell r="J100">
            <v>4128</v>
          </cell>
          <cell r="K100">
            <v>3841</v>
          </cell>
          <cell r="L100">
            <v>2042</v>
          </cell>
          <cell r="M100">
            <v>1799</v>
          </cell>
          <cell r="N100">
            <v>287</v>
          </cell>
          <cell r="O100">
            <v>186</v>
          </cell>
          <cell r="P100">
            <v>101</v>
          </cell>
          <cell r="Q100">
            <v>11</v>
          </cell>
        </row>
        <row r="101">
          <cell r="C101" t="str">
            <v>특수목적고등학교</v>
          </cell>
          <cell r="D101">
            <v>9</v>
          </cell>
          <cell r="E101">
            <v>180</v>
          </cell>
          <cell r="F101">
            <v>159</v>
          </cell>
          <cell r="G101">
            <v>4150</v>
          </cell>
          <cell r="H101">
            <v>2524</v>
          </cell>
          <cell r="I101">
            <v>1626</v>
          </cell>
          <cell r="J101">
            <v>628</v>
          </cell>
          <cell r="K101">
            <v>541</v>
          </cell>
          <cell r="L101">
            <v>286</v>
          </cell>
          <cell r="M101">
            <v>255</v>
          </cell>
          <cell r="N101">
            <v>87</v>
          </cell>
          <cell r="O101">
            <v>49</v>
          </cell>
          <cell r="P101">
            <v>38</v>
          </cell>
          <cell r="Q101">
            <v>7.7</v>
          </cell>
        </row>
        <row r="102">
          <cell r="C102" t="str">
            <v>특성화고등학교</v>
          </cell>
          <cell r="D102">
            <v>16</v>
          </cell>
          <cell r="E102">
            <v>535</v>
          </cell>
          <cell r="F102">
            <v>567</v>
          </cell>
          <cell r="G102">
            <v>12280</v>
          </cell>
          <cell r="H102">
            <v>7690</v>
          </cell>
          <cell r="I102">
            <v>4590</v>
          </cell>
          <cell r="J102">
            <v>1392</v>
          </cell>
          <cell r="K102">
            <v>1260</v>
          </cell>
          <cell r="L102">
            <v>745</v>
          </cell>
          <cell r="M102">
            <v>515</v>
          </cell>
          <cell r="N102">
            <v>132</v>
          </cell>
          <cell r="O102">
            <v>98</v>
          </cell>
          <cell r="P102">
            <v>34</v>
          </cell>
          <cell r="Q102">
            <v>9.6999999999999993</v>
          </cell>
        </row>
        <row r="103">
          <cell r="C103" t="str">
            <v>자율고등학교</v>
          </cell>
          <cell r="D103">
            <v>16</v>
          </cell>
          <cell r="E103">
            <v>466</v>
          </cell>
          <cell r="F103">
            <v>483</v>
          </cell>
          <cell r="G103">
            <v>12138</v>
          </cell>
          <cell r="H103">
            <v>6093</v>
          </cell>
          <cell r="I103">
            <v>6045</v>
          </cell>
          <cell r="J103">
            <v>1208</v>
          </cell>
          <cell r="K103">
            <v>1115</v>
          </cell>
          <cell r="L103">
            <v>443</v>
          </cell>
          <cell r="M103">
            <v>672</v>
          </cell>
          <cell r="N103">
            <v>93</v>
          </cell>
          <cell r="O103">
            <v>43</v>
          </cell>
          <cell r="P103">
            <v>50</v>
          </cell>
          <cell r="Q103">
            <v>10.9</v>
          </cell>
        </row>
        <row r="104">
          <cell r="C104" t="str">
            <v>전문대학</v>
          </cell>
          <cell r="D104">
            <v>9</v>
          </cell>
          <cell r="E104">
            <v>171</v>
          </cell>
          <cell r="F104" t="str">
            <v>...</v>
          </cell>
          <cell r="G104">
            <v>48086</v>
          </cell>
          <cell r="H104">
            <v>28240</v>
          </cell>
          <cell r="I104">
            <v>19846</v>
          </cell>
          <cell r="J104">
            <v>1444</v>
          </cell>
          <cell r="K104">
            <v>1013</v>
          </cell>
          <cell r="L104">
            <v>623</v>
          </cell>
          <cell r="M104">
            <v>390</v>
          </cell>
          <cell r="N104">
            <v>431</v>
          </cell>
          <cell r="O104">
            <v>307</v>
          </cell>
          <cell r="P104">
            <v>124</v>
          </cell>
          <cell r="Q104">
            <v>47.5</v>
          </cell>
        </row>
        <row r="105">
          <cell r="C105" t="str">
            <v>교육대학</v>
          </cell>
          <cell r="D105">
            <v>1</v>
          </cell>
          <cell r="E105">
            <v>13</v>
          </cell>
          <cell r="F105" t="str">
            <v>...</v>
          </cell>
          <cell r="G105">
            <v>1618</v>
          </cell>
          <cell r="H105">
            <v>590</v>
          </cell>
          <cell r="I105">
            <v>1028</v>
          </cell>
          <cell r="J105">
            <v>157</v>
          </cell>
          <cell r="K105">
            <v>92</v>
          </cell>
          <cell r="L105">
            <v>72</v>
          </cell>
          <cell r="M105">
            <v>20</v>
          </cell>
          <cell r="N105">
            <v>65</v>
          </cell>
          <cell r="O105">
            <v>35</v>
          </cell>
          <cell r="P105">
            <v>30</v>
          </cell>
          <cell r="Q105">
            <v>17.600000000000001</v>
          </cell>
        </row>
        <row r="106">
          <cell r="C106" t="str">
            <v>대학(교)</v>
          </cell>
          <cell r="D106">
            <v>3</v>
          </cell>
          <cell r="E106">
            <v>182</v>
          </cell>
          <cell r="F106" t="str">
            <v>...</v>
          </cell>
          <cell r="G106">
            <v>58766</v>
          </cell>
          <cell r="H106">
            <v>33614</v>
          </cell>
          <cell r="I106">
            <v>25152</v>
          </cell>
          <cell r="J106">
            <v>3286</v>
          </cell>
          <cell r="K106">
            <v>2373</v>
          </cell>
          <cell r="L106">
            <v>1878</v>
          </cell>
          <cell r="M106">
            <v>495</v>
          </cell>
          <cell r="N106">
            <v>913</v>
          </cell>
          <cell r="O106">
            <v>523</v>
          </cell>
          <cell r="P106">
            <v>390</v>
          </cell>
          <cell r="Q106">
            <v>24.8</v>
          </cell>
        </row>
        <row r="107">
          <cell r="C107" t="str">
            <v>대학원</v>
          </cell>
          <cell r="D107">
            <v>36</v>
          </cell>
          <cell r="E107">
            <v>521</v>
          </cell>
          <cell r="F107" t="str">
            <v>...</v>
          </cell>
          <cell r="G107">
            <v>11927</v>
          </cell>
          <cell r="H107">
            <v>5688</v>
          </cell>
          <cell r="I107">
            <v>6239</v>
          </cell>
          <cell r="J107">
            <v>178</v>
          </cell>
          <cell r="K107">
            <v>143</v>
          </cell>
          <cell r="L107">
            <v>118</v>
          </cell>
          <cell r="M107">
            <v>25</v>
          </cell>
          <cell r="N107">
            <v>35</v>
          </cell>
          <cell r="O107">
            <v>5</v>
          </cell>
          <cell r="P107">
            <v>30</v>
          </cell>
          <cell r="Q107" t="str">
            <v>...</v>
          </cell>
        </row>
        <row r="108">
          <cell r="C108" t="str">
            <v>기타학교</v>
          </cell>
          <cell r="D108">
            <v>11</v>
          </cell>
          <cell r="E108">
            <v>332</v>
          </cell>
          <cell r="F108">
            <v>461</v>
          </cell>
          <cell r="G108">
            <v>2646</v>
          </cell>
          <cell r="H108">
            <v>1244</v>
          </cell>
          <cell r="I108">
            <v>1402</v>
          </cell>
          <cell r="J108">
            <v>724</v>
          </cell>
          <cell r="K108">
            <v>651</v>
          </cell>
          <cell r="L108">
            <v>234</v>
          </cell>
          <cell r="M108">
            <v>417</v>
          </cell>
          <cell r="N108">
            <v>73</v>
          </cell>
          <cell r="O108">
            <v>37</v>
          </cell>
          <cell r="P108">
            <v>36</v>
          </cell>
          <cell r="Q108">
            <v>4.0999999999999996</v>
          </cell>
        </row>
        <row r="109">
          <cell r="C109" t="str">
            <v>중구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</row>
        <row r="110">
          <cell r="C110" t="str">
            <v>동구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</row>
        <row r="111">
          <cell r="C111" t="str">
            <v>서구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</row>
        <row r="112">
          <cell r="C112" t="str">
            <v>남구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</row>
        <row r="113">
          <cell r="C113" t="str">
            <v>북구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</row>
        <row r="114">
          <cell r="C114" t="str">
            <v>수성구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</row>
        <row r="115">
          <cell r="C115" t="str">
            <v>달서구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</row>
        <row r="116">
          <cell r="C116" t="str">
            <v>달성군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</row>
        <row r="117">
          <cell r="A117" t="str">
            <v>2020대구광역시</v>
          </cell>
          <cell r="B117">
            <v>2020</v>
          </cell>
          <cell r="C117" t="str">
            <v>대구광역시</v>
          </cell>
          <cell r="D117">
            <v>853</v>
          </cell>
          <cell r="E117">
            <v>13971</v>
          </cell>
          <cell r="F117">
            <v>13375</v>
          </cell>
          <cell r="G117">
            <v>424067</v>
          </cell>
          <cell r="H117">
            <v>221170</v>
          </cell>
          <cell r="I117">
            <v>202897</v>
          </cell>
          <cell r="J117">
            <v>31784</v>
          </cell>
          <cell r="K117">
            <v>28152</v>
          </cell>
          <cell r="L117">
            <v>9547</v>
          </cell>
          <cell r="M117">
            <v>18605</v>
          </cell>
          <cell r="N117">
            <v>3632</v>
          </cell>
          <cell r="O117">
            <v>1772</v>
          </cell>
          <cell r="P117">
            <v>1860</v>
          </cell>
          <cell r="Q117">
            <v>15.1</v>
          </cell>
        </row>
        <row r="118">
          <cell r="C118" t="str">
            <v>유치원</v>
          </cell>
          <cell r="D118">
            <v>346</v>
          </cell>
          <cell r="E118">
            <v>1893</v>
          </cell>
          <cell r="F118">
            <v>2019</v>
          </cell>
          <cell r="G118">
            <v>35651</v>
          </cell>
          <cell r="H118">
            <v>18054</v>
          </cell>
          <cell r="I118">
            <v>17597</v>
          </cell>
          <cell r="J118">
            <v>3073</v>
          </cell>
          <cell r="K118">
            <v>2828</v>
          </cell>
          <cell r="L118">
            <v>71</v>
          </cell>
          <cell r="M118">
            <v>2757</v>
          </cell>
          <cell r="N118">
            <v>245</v>
          </cell>
          <cell r="O118">
            <v>85</v>
          </cell>
          <cell r="P118">
            <v>160</v>
          </cell>
          <cell r="Q118">
            <v>12.6</v>
          </cell>
        </row>
        <row r="119">
          <cell r="C119" t="str">
            <v>초등학교</v>
          </cell>
          <cell r="D119">
            <v>230</v>
          </cell>
          <cell r="E119">
            <v>5443</v>
          </cell>
          <cell r="F119">
            <v>5676</v>
          </cell>
          <cell r="G119">
            <v>122587</v>
          </cell>
          <cell r="H119">
            <v>63044</v>
          </cell>
          <cell r="I119">
            <v>59543</v>
          </cell>
          <cell r="J119">
            <v>9673</v>
          </cell>
          <cell r="K119">
            <v>8905</v>
          </cell>
          <cell r="L119">
            <v>1631</v>
          </cell>
          <cell r="M119">
            <v>7274</v>
          </cell>
          <cell r="N119">
            <v>768</v>
          </cell>
          <cell r="O119">
            <v>131</v>
          </cell>
          <cell r="P119">
            <v>637</v>
          </cell>
          <cell r="Q119">
            <v>13.8</v>
          </cell>
        </row>
        <row r="120">
          <cell r="C120" t="str">
            <v>중학교</v>
          </cell>
          <cell r="D120">
            <v>124</v>
          </cell>
          <cell r="E120">
            <v>2597</v>
          </cell>
          <cell r="F120">
            <v>2483</v>
          </cell>
          <cell r="G120">
            <v>62563</v>
          </cell>
          <cell r="H120">
            <v>32473</v>
          </cell>
          <cell r="I120">
            <v>30090</v>
          </cell>
          <cell r="J120">
            <v>5981</v>
          </cell>
          <cell r="K120">
            <v>5517</v>
          </cell>
          <cell r="L120">
            <v>1582</v>
          </cell>
          <cell r="M120">
            <v>3935</v>
          </cell>
          <cell r="N120">
            <v>464</v>
          </cell>
          <cell r="O120">
            <v>251</v>
          </cell>
          <cell r="P120">
            <v>213</v>
          </cell>
          <cell r="Q120">
            <v>11.3</v>
          </cell>
        </row>
        <row r="121">
          <cell r="C121" t="str">
            <v>일반계고등학교</v>
          </cell>
          <cell r="D121">
            <v>53</v>
          </cell>
          <cell r="E121">
            <v>1656</v>
          </cell>
          <cell r="F121">
            <v>1567</v>
          </cell>
          <cell r="G121">
            <v>39319</v>
          </cell>
          <cell r="H121">
            <v>19531</v>
          </cell>
          <cell r="I121">
            <v>19788</v>
          </cell>
          <cell r="J121">
            <v>4063</v>
          </cell>
          <cell r="K121">
            <v>3774</v>
          </cell>
          <cell r="L121">
            <v>1961</v>
          </cell>
          <cell r="M121">
            <v>1813</v>
          </cell>
          <cell r="N121">
            <v>289</v>
          </cell>
          <cell r="O121">
            <v>185</v>
          </cell>
          <cell r="P121">
            <v>104</v>
          </cell>
          <cell r="Q121">
            <v>10.4</v>
          </cell>
        </row>
        <row r="122">
          <cell r="C122" t="str">
            <v>특수목적고등학교</v>
          </cell>
          <cell r="D122">
            <v>9</v>
          </cell>
          <cell r="E122">
            <v>180</v>
          </cell>
          <cell r="F122">
            <v>159</v>
          </cell>
          <cell r="G122">
            <v>4119</v>
          </cell>
          <cell r="H122">
            <v>2560</v>
          </cell>
          <cell r="I122">
            <v>1559</v>
          </cell>
          <cell r="J122">
            <v>622</v>
          </cell>
          <cell r="K122">
            <v>528</v>
          </cell>
          <cell r="L122">
            <v>289</v>
          </cell>
          <cell r="M122">
            <v>239</v>
          </cell>
          <cell r="N122">
            <v>94</v>
          </cell>
          <cell r="O122">
            <v>58</v>
          </cell>
          <cell r="P122">
            <v>36</v>
          </cell>
          <cell r="Q122">
            <v>7.8</v>
          </cell>
        </row>
        <row r="123">
          <cell r="C123" t="str">
            <v>특성화고등학교</v>
          </cell>
          <cell r="D123">
            <v>16</v>
          </cell>
          <cell r="E123">
            <v>534</v>
          </cell>
          <cell r="F123">
            <v>552</v>
          </cell>
          <cell r="G123">
            <v>11567</v>
          </cell>
          <cell r="H123">
            <v>7117</v>
          </cell>
          <cell r="I123">
            <v>4450</v>
          </cell>
          <cell r="J123">
            <v>1398</v>
          </cell>
          <cell r="K123">
            <v>1257</v>
          </cell>
          <cell r="L123">
            <v>733</v>
          </cell>
          <cell r="M123">
            <v>524</v>
          </cell>
          <cell r="N123">
            <v>141</v>
          </cell>
          <cell r="O123">
            <v>95</v>
          </cell>
          <cell r="P123">
            <v>46</v>
          </cell>
          <cell r="Q123">
            <v>9.1999999999999993</v>
          </cell>
        </row>
        <row r="124">
          <cell r="C124" t="str">
            <v>자율고등학교</v>
          </cell>
          <cell r="D124">
            <v>15</v>
          </cell>
          <cell r="E124">
            <v>436</v>
          </cell>
          <cell r="F124">
            <v>455</v>
          </cell>
          <cell r="G124">
            <v>10802</v>
          </cell>
          <cell r="H124">
            <v>5638</v>
          </cell>
          <cell r="I124">
            <v>5164</v>
          </cell>
          <cell r="J124">
            <v>1151</v>
          </cell>
          <cell r="K124">
            <v>1058</v>
          </cell>
          <cell r="L124">
            <v>393</v>
          </cell>
          <cell r="M124">
            <v>665</v>
          </cell>
          <cell r="N124">
            <v>93</v>
          </cell>
          <cell r="O124">
            <v>46</v>
          </cell>
          <cell r="P124">
            <v>47</v>
          </cell>
          <cell r="Q124">
            <v>10.199999999999999</v>
          </cell>
        </row>
        <row r="125">
          <cell r="C125" t="str">
            <v>전문대학</v>
          </cell>
          <cell r="D125">
            <v>9</v>
          </cell>
          <cell r="E125">
            <v>165</v>
          </cell>
          <cell r="F125" t="str">
            <v>...</v>
          </cell>
          <cell r="G125">
            <v>62873</v>
          </cell>
          <cell r="H125">
            <v>32048</v>
          </cell>
          <cell r="I125">
            <v>30825</v>
          </cell>
          <cell r="J125">
            <v>1465</v>
          </cell>
          <cell r="K125">
            <v>1005</v>
          </cell>
          <cell r="L125">
            <v>612</v>
          </cell>
          <cell r="M125">
            <v>393</v>
          </cell>
          <cell r="N125">
            <v>460</v>
          </cell>
          <cell r="O125">
            <v>327</v>
          </cell>
          <cell r="P125">
            <v>133</v>
          </cell>
          <cell r="Q125">
            <v>62.6</v>
          </cell>
        </row>
        <row r="126">
          <cell r="C126" t="str">
            <v>교육대학</v>
          </cell>
          <cell r="D126">
            <v>1</v>
          </cell>
          <cell r="E126">
            <v>13</v>
          </cell>
          <cell r="F126" t="str">
            <v>...</v>
          </cell>
          <cell r="G126">
            <v>1658</v>
          </cell>
          <cell r="H126">
            <v>616</v>
          </cell>
          <cell r="I126">
            <v>1042</v>
          </cell>
          <cell r="J126">
            <v>155</v>
          </cell>
          <cell r="K126">
            <v>90</v>
          </cell>
          <cell r="L126">
            <v>68</v>
          </cell>
          <cell r="M126">
            <v>22</v>
          </cell>
          <cell r="N126">
            <v>65</v>
          </cell>
          <cell r="O126">
            <v>34</v>
          </cell>
          <cell r="P126">
            <v>31</v>
          </cell>
          <cell r="Q126">
            <v>18.399999999999999</v>
          </cell>
        </row>
        <row r="127">
          <cell r="C127" t="str">
            <v>대학(교)</v>
          </cell>
          <cell r="D127">
            <v>3</v>
          </cell>
          <cell r="E127">
            <v>184</v>
          </cell>
          <cell r="F127" t="str">
            <v>...</v>
          </cell>
          <cell r="G127">
            <v>58372</v>
          </cell>
          <cell r="H127">
            <v>33257</v>
          </cell>
          <cell r="I127">
            <v>25115</v>
          </cell>
          <cell r="J127">
            <v>3260</v>
          </cell>
          <cell r="K127">
            <v>2352</v>
          </cell>
          <cell r="L127">
            <v>1839</v>
          </cell>
          <cell r="M127">
            <v>513</v>
          </cell>
          <cell r="N127">
            <v>908</v>
          </cell>
          <cell r="O127">
            <v>520</v>
          </cell>
          <cell r="P127">
            <v>388</v>
          </cell>
          <cell r="Q127">
            <v>24.8</v>
          </cell>
        </row>
        <row r="128">
          <cell r="C128" t="str">
            <v>대학원</v>
          </cell>
          <cell r="D128">
            <v>36</v>
          </cell>
          <cell r="E128">
            <v>531</v>
          </cell>
          <cell r="F128" t="str">
            <v>...</v>
          </cell>
          <cell r="G128">
            <v>11955</v>
          </cell>
          <cell r="H128">
            <v>5620</v>
          </cell>
          <cell r="I128">
            <v>6335</v>
          </cell>
          <cell r="J128">
            <v>197</v>
          </cell>
          <cell r="K128">
            <v>164</v>
          </cell>
          <cell r="L128">
            <v>137</v>
          </cell>
          <cell r="M128">
            <v>27</v>
          </cell>
          <cell r="N128">
            <v>33</v>
          </cell>
          <cell r="O128">
            <v>6</v>
          </cell>
          <cell r="P128">
            <v>27</v>
          </cell>
          <cell r="Q128" t="str">
            <v>...</v>
          </cell>
        </row>
        <row r="129">
          <cell r="C129" t="str">
            <v>기타학교</v>
          </cell>
          <cell r="D129">
            <v>11</v>
          </cell>
          <cell r="E129">
            <v>339</v>
          </cell>
          <cell r="F129">
            <v>464</v>
          </cell>
          <cell r="G129">
            <v>2601</v>
          </cell>
          <cell r="H129">
            <v>1212</v>
          </cell>
          <cell r="I129">
            <v>1389</v>
          </cell>
          <cell r="J129">
            <v>746</v>
          </cell>
          <cell r="K129">
            <v>674</v>
          </cell>
          <cell r="L129">
            <v>231</v>
          </cell>
          <cell r="M129">
            <v>443</v>
          </cell>
          <cell r="N129">
            <v>72</v>
          </cell>
          <cell r="O129">
            <v>34</v>
          </cell>
          <cell r="P129">
            <v>38</v>
          </cell>
          <cell r="Q129">
            <v>3.9</v>
          </cell>
        </row>
        <row r="130">
          <cell r="C130" t="str">
            <v>중구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</row>
        <row r="131">
          <cell r="C131" t="str">
            <v>동구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</row>
        <row r="132">
          <cell r="C132" t="str">
            <v>서구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</row>
        <row r="133">
          <cell r="C133" t="str">
            <v>남구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</row>
        <row r="134">
          <cell r="C134" t="str">
            <v>북구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</row>
        <row r="135">
          <cell r="C135" t="str">
            <v>수성구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</row>
        <row r="136">
          <cell r="C136" t="str">
            <v>달서구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</row>
        <row r="137">
          <cell r="C137" t="str">
            <v>달성군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</row>
        <row r="138">
          <cell r="A138" t="str">
            <v>2021대구광역시</v>
          </cell>
          <cell r="B138">
            <v>2021</v>
          </cell>
          <cell r="C138" t="str">
            <v>대구광역시</v>
          </cell>
          <cell r="D138">
            <v>854</v>
          </cell>
          <cell r="E138">
            <v>13768</v>
          </cell>
          <cell r="F138">
            <v>13313</v>
          </cell>
          <cell r="G138">
            <v>404068</v>
          </cell>
          <cell r="H138">
            <v>215838</v>
          </cell>
          <cell r="I138">
            <v>188230</v>
          </cell>
          <cell r="J138">
            <v>32236</v>
          </cell>
          <cell r="K138">
            <v>28681</v>
          </cell>
          <cell r="L138">
            <v>9689</v>
          </cell>
          <cell r="M138">
            <v>18992</v>
          </cell>
          <cell r="N138">
            <v>3555</v>
          </cell>
          <cell r="O138">
            <v>1721</v>
          </cell>
          <cell r="P138">
            <v>1834</v>
          </cell>
          <cell r="Q138">
            <v>14.1</v>
          </cell>
        </row>
        <row r="139">
          <cell r="C139" t="str">
            <v>유치원</v>
          </cell>
          <cell r="D139">
            <v>342</v>
          </cell>
          <cell r="E139">
            <v>1680</v>
          </cell>
          <cell r="F139">
            <v>1958</v>
          </cell>
          <cell r="G139">
            <v>33958</v>
          </cell>
          <cell r="H139">
            <v>17116</v>
          </cell>
          <cell r="I139">
            <v>16842</v>
          </cell>
          <cell r="J139">
            <v>3186</v>
          </cell>
          <cell r="K139">
            <v>2938</v>
          </cell>
          <cell r="L139">
            <v>61</v>
          </cell>
          <cell r="M139">
            <v>2877</v>
          </cell>
          <cell r="N139">
            <v>248</v>
          </cell>
          <cell r="O139">
            <v>94</v>
          </cell>
          <cell r="P139">
            <v>154</v>
          </cell>
          <cell r="Q139">
            <v>11.6</v>
          </cell>
        </row>
        <row r="140">
          <cell r="C140" t="str">
            <v>초등학교</v>
          </cell>
          <cell r="D140">
            <v>232</v>
          </cell>
          <cell r="E140">
            <v>5415</v>
          </cell>
          <cell r="F140">
            <v>5640</v>
          </cell>
          <cell r="G140">
            <v>121308</v>
          </cell>
          <cell r="H140">
            <v>62217</v>
          </cell>
          <cell r="I140">
            <v>59091</v>
          </cell>
          <cell r="J140">
            <v>9707</v>
          </cell>
          <cell r="K140">
            <v>8970</v>
          </cell>
          <cell r="L140">
            <v>1661</v>
          </cell>
          <cell r="M140">
            <v>7309</v>
          </cell>
          <cell r="N140">
            <v>737</v>
          </cell>
          <cell r="O140">
            <v>128</v>
          </cell>
          <cell r="P140">
            <v>609</v>
          </cell>
          <cell r="Q140">
            <v>13.5</v>
          </cell>
        </row>
        <row r="141">
          <cell r="C141" t="str">
            <v>중학교</v>
          </cell>
          <cell r="D141">
            <v>125</v>
          </cell>
          <cell r="E141">
            <v>2599</v>
          </cell>
          <cell r="F141">
            <v>2530</v>
          </cell>
          <cell r="G141">
            <v>62755</v>
          </cell>
          <cell r="H141">
            <v>32446</v>
          </cell>
          <cell r="I141">
            <v>30309</v>
          </cell>
          <cell r="J141">
            <v>5927</v>
          </cell>
          <cell r="K141">
            <v>5462</v>
          </cell>
          <cell r="L141">
            <v>1567</v>
          </cell>
          <cell r="M141">
            <v>3895</v>
          </cell>
          <cell r="N141">
            <v>465</v>
          </cell>
          <cell r="O141">
            <v>232</v>
          </cell>
          <cell r="P141">
            <v>233</v>
          </cell>
          <cell r="Q141">
            <v>11.5</v>
          </cell>
        </row>
        <row r="142">
          <cell r="C142" t="str">
            <v>일반계고등학교</v>
          </cell>
          <cell r="D142">
            <v>59</v>
          </cell>
          <cell r="E142">
            <v>1798</v>
          </cell>
          <cell r="F142">
            <v>1690</v>
          </cell>
          <cell r="G142">
            <v>42183</v>
          </cell>
          <cell r="H142">
            <v>21407</v>
          </cell>
          <cell r="I142">
            <v>20776</v>
          </cell>
          <cell r="J142">
            <v>4450</v>
          </cell>
          <cell r="K142">
            <v>4126</v>
          </cell>
          <cell r="L142">
            <v>2024</v>
          </cell>
          <cell r="M142">
            <v>2102</v>
          </cell>
          <cell r="N142">
            <v>324</v>
          </cell>
          <cell r="O142">
            <v>193</v>
          </cell>
          <cell r="P142">
            <v>131</v>
          </cell>
          <cell r="Q142">
            <v>10.199999999999999</v>
          </cell>
        </row>
        <row r="143">
          <cell r="C143" t="str">
            <v>특수목적고등학교</v>
          </cell>
          <cell r="D143">
            <v>10</v>
          </cell>
          <cell r="E143">
            <v>185</v>
          </cell>
          <cell r="F143">
            <v>177</v>
          </cell>
          <cell r="G143">
            <v>4149</v>
          </cell>
          <cell r="H143">
            <v>2564</v>
          </cell>
          <cell r="I143">
            <v>1585</v>
          </cell>
          <cell r="J143">
            <v>638</v>
          </cell>
          <cell r="K143">
            <v>542</v>
          </cell>
          <cell r="L143">
            <v>283</v>
          </cell>
          <cell r="M143">
            <v>259</v>
          </cell>
          <cell r="N143">
            <v>96</v>
          </cell>
          <cell r="O143">
            <v>56</v>
          </cell>
          <cell r="P143">
            <v>40</v>
          </cell>
          <cell r="Q143">
            <v>7.7</v>
          </cell>
        </row>
        <row r="144">
          <cell r="C144" t="str">
            <v>특성화고등학교</v>
          </cell>
          <cell r="D144">
            <v>16</v>
          </cell>
          <cell r="E144">
            <v>529</v>
          </cell>
          <cell r="F144">
            <v>551</v>
          </cell>
          <cell r="G144">
            <v>10972</v>
          </cell>
          <cell r="H144">
            <v>6695</v>
          </cell>
          <cell r="I144">
            <v>4277</v>
          </cell>
          <cell r="J144">
            <v>1390</v>
          </cell>
          <cell r="K144">
            <v>1252</v>
          </cell>
          <cell r="L144">
            <v>701</v>
          </cell>
          <cell r="M144">
            <v>551</v>
          </cell>
          <cell r="N144">
            <v>138</v>
          </cell>
          <cell r="O144">
            <v>91</v>
          </cell>
          <cell r="P144">
            <v>47</v>
          </cell>
          <cell r="Q144">
            <v>8.8000000000000007</v>
          </cell>
        </row>
        <row r="145">
          <cell r="C145" t="str">
            <v>자율고등학교</v>
          </cell>
          <cell r="D145">
            <v>9</v>
          </cell>
          <cell r="E145">
            <v>242</v>
          </cell>
          <cell r="F145">
            <v>267</v>
          </cell>
          <cell r="G145">
            <v>5770</v>
          </cell>
          <cell r="H145">
            <v>2455</v>
          </cell>
          <cell r="I145">
            <v>3315</v>
          </cell>
          <cell r="J145">
            <v>633</v>
          </cell>
          <cell r="K145">
            <v>580</v>
          </cell>
          <cell r="L145">
            <v>219</v>
          </cell>
          <cell r="M145">
            <v>361</v>
          </cell>
          <cell r="N145">
            <v>53</v>
          </cell>
          <cell r="O145">
            <v>29</v>
          </cell>
          <cell r="P145">
            <v>24</v>
          </cell>
          <cell r="Q145">
            <v>9.9</v>
          </cell>
        </row>
        <row r="146">
          <cell r="C146" t="str">
            <v>전문대학</v>
          </cell>
          <cell r="D146">
            <v>9</v>
          </cell>
          <cell r="E146">
            <v>174</v>
          </cell>
          <cell r="F146" t="str">
            <v>...</v>
          </cell>
          <cell r="G146">
            <v>48819</v>
          </cell>
          <cell r="H146">
            <v>30575</v>
          </cell>
          <cell r="I146">
            <v>18244</v>
          </cell>
          <cell r="J146">
            <v>1888</v>
          </cell>
          <cell r="K146">
            <v>1428</v>
          </cell>
          <cell r="L146">
            <v>857</v>
          </cell>
          <cell r="M146">
            <v>571</v>
          </cell>
          <cell r="N146">
            <v>460</v>
          </cell>
          <cell r="O146">
            <v>315</v>
          </cell>
          <cell r="P146">
            <v>145</v>
          </cell>
          <cell r="Q146">
            <v>34.200000000000003</v>
          </cell>
        </row>
        <row r="147">
          <cell r="C147" t="str">
            <v>교육대학</v>
          </cell>
          <cell r="D147">
            <v>1</v>
          </cell>
          <cell r="E147">
            <v>13</v>
          </cell>
          <cell r="F147" t="str">
            <v>...</v>
          </cell>
          <cell r="G147">
            <v>1533</v>
          </cell>
          <cell r="H147">
            <v>575</v>
          </cell>
          <cell r="I147">
            <v>958</v>
          </cell>
          <cell r="J147">
            <v>155</v>
          </cell>
          <cell r="K147">
            <v>88</v>
          </cell>
          <cell r="L147">
            <v>65</v>
          </cell>
          <cell r="M147">
            <v>23</v>
          </cell>
          <cell r="N147">
            <v>67</v>
          </cell>
          <cell r="O147">
            <v>37</v>
          </cell>
          <cell r="P147">
            <v>30</v>
          </cell>
          <cell r="Q147">
            <v>17.399999999999999</v>
          </cell>
        </row>
        <row r="148">
          <cell r="C148" t="str">
            <v>대학(교)</v>
          </cell>
          <cell r="D148">
            <v>3</v>
          </cell>
          <cell r="E148">
            <v>184</v>
          </cell>
          <cell r="F148" t="str">
            <v>...</v>
          </cell>
          <cell r="G148">
            <v>57741</v>
          </cell>
          <cell r="H148">
            <v>32880</v>
          </cell>
          <cell r="I148">
            <v>24861</v>
          </cell>
          <cell r="J148">
            <v>3214</v>
          </cell>
          <cell r="K148">
            <v>2368</v>
          </cell>
          <cell r="L148">
            <v>1836</v>
          </cell>
          <cell r="M148">
            <v>532</v>
          </cell>
          <cell r="N148">
            <v>846</v>
          </cell>
          <cell r="O148">
            <v>498</v>
          </cell>
          <cell r="P148">
            <v>348</v>
          </cell>
          <cell r="Q148">
            <v>24.4</v>
          </cell>
        </row>
        <row r="149">
          <cell r="C149" t="str">
            <v>대학원</v>
          </cell>
          <cell r="D149">
            <v>36</v>
          </cell>
          <cell r="E149">
            <v>577</v>
          </cell>
          <cell r="F149" t="str">
            <v>...</v>
          </cell>
          <cell r="G149">
            <v>12082</v>
          </cell>
          <cell r="H149">
            <v>5575</v>
          </cell>
          <cell r="I149">
            <v>6507</v>
          </cell>
          <cell r="J149">
            <v>216</v>
          </cell>
          <cell r="K149">
            <v>173</v>
          </cell>
          <cell r="L149">
            <v>145</v>
          </cell>
          <cell r="M149">
            <v>28</v>
          </cell>
          <cell r="N149">
            <v>43</v>
          </cell>
          <cell r="O149">
            <v>12</v>
          </cell>
          <cell r="P149">
            <v>31</v>
          </cell>
          <cell r="Q149" t="str">
            <v>...</v>
          </cell>
        </row>
        <row r="150">
          <cell r="C150" t="str">
            <v>기타학교</v>
          </cell>
          <cell r="D150">
            <v>12</v>
          </cell>
          <cell r="E150">
            <v>372</v>
          </cell>
          <cell r="F150">
            <v>500</v>
          </cell>
          <cell r="G150">
            <v>2798</v>
          </cell>
          <cell r="H150">
            <v>1333</v>
          </cell>
          <cell r="I150">
            <v>1465</v>
          </cell>
          <cell r="J150">
            <v>832</v>
          </cell>
          <cell r="K150">
            <v>754</v>
          </cell>
          <cell r="L150">
            <v>270</v>
          </cell>
          <cell r="M150">
            <v>484</v>
          </cell>
          <cell r="N150">
            <v>78</v>
          </cell>
          <cell r="O150">
            <v>36</v>
          </cell>
          <cell r="P150">
            <v>42</v>
          </cell>
          <cell r="Q150">
            <v>3.7</v>
          </cell>
        </row>
        <row r="151">
          <cell r="C151" t="str">
            <v>중구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</row>
        <row r="152">
          <cell r="C152" t="str">
            <v>동구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</row>
        <row r="153">
          <cell r="C153" t="str">
            <v>서구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</row>
        <row r="154">
          <cell r="C154" t="str">
            <v>남구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</row>
        <row r="155">
          <cell r="C155" t="str">
            <v>북구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</row>
        <row r="156">
          <cell r="C156" t="str">
            <v>수성구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</row>
        <row r="157">
          <cell r="C157" t="str">
            <v>달서구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</row>
        <row r="158">
          <cell r="C158" t="str">
            <v>달성군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</row>
      </sheetData>
      <sheetData sheetId="57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33</v>
          </cell>
          <cell r="E9">
            <v>13922</v>
          </cell>
          <cell r="F9">
            <v>3858269</v>
          </cell>
          <cell r="G9">
            <v>3681224</v>
          </cell>
          <cell r="H9">
            <v>170363</v>
          </cell>
          <cell r="I9">
            <v>6682</v>
          </cell>
          <cell r="J9">
            <v>12232440</v>
          </cell>
          <cell r="K9">
            <v>6670518</v>
          </cell>
          <cell r="L9">
            <v>5310291</v>
          </cell>
          <cell r="M9">
            <v>368</v>
          </cell>
          <cell r="N9">
            <v>28590154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35</v>
          </cell>
          <cell r="E18">
            <v>14055</v>
          </cell>
          <cell r="F18">
            <v>4108093</v>
          </cell>
          <cell r="G18">
            <v>3925628</v>
          </cell>
          <cell r="H18">
            <v>175997</v>
          </cell>
          <cell r="I18">
            <v>6468</v>
          </cell>
          <cell r="J18">
            <v>12563925</v>
          </cell>
          <cell r="K18">
            <v>6843630</v>
          </cell>
          <cell r="L18">
            <v>5923247</v>
          </cell>
          <cell r="M18">
            <v>345</v>
          </cell>
          <cell r="N18">
            <v>31098265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36</v>
          </cell>
          <cell r="E27">
            <v>13840</v>
          </cell>
          <cell r="F27">
            <v>4248234</v>
          </cell>
          <cell r="G27">
            <v>4075509</v>
          </cell>
          <cell r="H27">
            <v>166455</v>
          </cell>
          <cell r="I27">
            <v>6270</v>
          </cell>
          <cell r="J27">
            <v>12587143</v>
          </cell>
          <cell r="K27">
            <v>6446394</v>
          </cell>
          <cell r="L27">
            <v>6012844</v>
          </cell>
          <cell r="M27">
            <v>345</v>
          </cell>
          <cell r="N27">
            <v>32366942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41</v>
          </cell>
          <cell r="E36">
            <v>14705</v>
          </cell>
          <cell r="F36">
            <v>4604174</v>
          </cell>
          <cell r="G36">
            <v>4424330</v>
          </cell>
          <cell r="H36">
            <v>173325</v>
          </cell>
          <cell r="I36">
            <v>6519</v>
          </cell>
          <cell r="J36">
            <v>12324680</v>
          </cell>
          <cell r="K36">
            <v>6721401</v>
          </cell>
          <cell r="L36">
            <v>6216620</v>
          </cell>
          <cell r="M36">
            <v>382</v>
          </cell>
          <cell r="N36">
            <v>35817096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43</v>
          </cell>
          <cell r="E45">
            <v>13934</v>
          </cell>
          <cell r="F45">
            <v>4727055</v>
          </cell>
          <cell r="G45">
            <v>4553387</v>
          </cell>
          <cell r="H45">
            <v>165566</v>
          </cell>
          <cell r="I45">
            <v>8102</v>
          </cell>
          <cell r="J45">
            <v>12560855</v>
          </cell>
          <cell r="K45">
            <v>6929354</v>
          </cell>
          <cell r="L45">
            <v>6801832</v>
          </cell>
          <cell r="M45">
            <v>462</v>
          </cell>
          <cell r="N45">
            <v>36861703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44</v>
          </cell>
          <cell r="E54">
            <v>12775</v>
          </cell>
          <cell r="F54">
            <v>4896051</v>
          </cell>
          <cell r="G54">
            <v>4716331</v>
          </cell>
          <cell r="H54">
            <v>171772</v>
          </cell>
          <cell r="I54">
            <v>7948</v>
          </cell>
          <cell r="J54">
            <v>3701332</v>
          </cell>
          <cell r="K54">
            <v>0</v>
          </cell>
          <cell r="L54">
            <v>3962135</v>
          </cell>
          <cell r="M54">
            <v>507</v>
          </cell>
          <cell r="N54">
            <v>37628190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</sheetData>
      <sheetData sheetId="58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249</v>
          </cell>
          <cell r="E9">
            <v>79</v>
          </cell>
          <cell r="F9">
            <v>3</v>
          </cell>
          <cell r="G9">
            <v>61</v>
          </cell>
          <cell r="H9">
            <v>7</v>
          </cell>
          <cell r="I9">
            <v>2</v>
          </cell>
          <cell r="J9">
            <v>1</v>
          </cell>
          <cell r="K9">
            <v>5</v>
          </cell>
          <cell r="L9">
            <v>107</v>
          </cell>
          <cell r="M9">
            <v>69</v>
          </cell>
          <cell r="N9">
            <v>17</v>
          </cell>
          <cell r="O9">
            <v>17</v>
          </cell>
          <cell r="P9">
            <v>4</v>
          </cell>
          <cell r="Q9">
            <v>52</v>
          </cell>
          <cell r="R9">
            <v>11</v>
          </cell>
          <cell r="S9" t="str">
            <v>-</v>
          </cell>
          <cell r="T9" t="str">
            <v>-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33</v>
          </cell>
          <cell r="E10">
            <v>5</v>
          </cell>
          <cell r="F10" t="str">
            <v>-</v>
          </cell>
          <cell r="G10">
            <v>1</v>
          </cell>
          <cell r="H10">
            <v>4</v>
          </cell>
          <cell r="I10" t="str">
            <v>-</v>
          </cell>
          <cell r="J10" t="str">
            <v>-</v>
          </cell>
          <cell r="K10" t="str">
            <v>-</v>
          </cell>
          <cell r="L10">
            <v>19</v>
          </cell>
          <cell r="M10">
            <v>17</v>
          </cell>
          <cell r="N10">
            <v>1</v>
          </cell>
          <cell r="O10">
            <v>1</v>
          </cell>
          <cell r="P10" t="str">
            <v>-</v>
          </cell>
          <cell r="Q10">
            <v>4</v>
          </cell>
          <cell r="R10">
            <v>5</v>
          </cell>
          <cell r="S10" t="str">
            <v>-</v>
          </cell>
          <cell r="T10" t="str">
            <v>-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94</v>
          </cell>
          <cell r="E11">
            <v>22</v>
          </cell>
          <cell r="F11" t="str">
            <v>-</v>
          </cell>
          <cell r="G11">
            <v>17</v>
          </cell>
          <cell r="H11">
            <v>1</v>
          </cell>
          <cell r="I11">
            <v>1</v>
          </cell>
          <cell r="J11">
            <v>1</v>
          </cell>
          <cell r="K11">
            <v>2</v>
          </cell>
          <cell r="L11">
            <v>37</v>
          </cell>
          <cell r="M11">
            <v>26</v>
          </cell>
          <cell r="N11">
            <v>4</v>
          </cell>
          <cell r="O11">
            <v>6</v>
          </cell>
          <cell r="P11">
            <v>1</v>
          </cell>
          <cell r="Q11">
            <v>30</v>
          </cell>
          <cell r="R11">
            <v>5</v>
          </cell>
          <cell r="S11" t="str">
            <v>-</v>
          </cell>
          <cell r="T11" t="str">
            <v>-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2</v>
          </cell>
          <cell r="E12" t="str">
            <v>-</v>
          </cell>
          <cell r="F12" t="str">
            <v>-</v>
          </cell>
          <cell r="G12" t="str">
            <v>-</v>
          </cell>
          <cell r="H12" t="str">
            <v>-</v>
          </cell>
          <cell r="I12" t="str">
            <v>-</v>
          </cell>
          <cell r="J12" t="str">
            <v>-</v>
          </cell>
          <cell r="K12" t="str">
            <v>-</v>
          </cell>
          <cell r="L12">
            <v>2</v>
          </cell>
          <cell r="M12" t="str">
            <v>-</v>
          </cell>
          <cell r="N12">
            <v>2</v>
          </cell>
          <cell r="O12" t="str">
            <v>-</v>
          </cell>
          <cell r="P12" t="str">
            <v>-</v>
          </cell>
          <cell r="Q12" t="str">
            <v>-</v>
          </cell>
          <cell r="R12" t="str">
            <v>-</v>
          </cell>
          <cell r="S12" t="str">
            <v>-</v>
          </cell>
          <cell r="T12" t="str">
            <v>-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11</v>
          </cell>
          <cell r="E13">
            <v>2</v>
          </cell>
          <cell r="F13" t="str">
            <v>-</v>
          </cell>
          <cell r="G13">
            <v>2</v>
          </cell>
          <cell r="H13" t="str">
            <v>-</v>
          </cell>
          <cell r="I13" t="str">
            <v>-</v>
          </cell>
          <cell r="J13" t="str">
            <v>-</v>
          </cell>
          <cell r="K13" t="str">
            <v>-</v>
          </cell>
          <cell r="L13">
            <v>7</v>
          </cell>
          <cell r="M13">
            <v>4</v>
          </cell>
          <cell r="N13">
            <v>2</v>
          </cell>
          <cell r="O13">
            <v>1</v>
          </cell>
          <cell r="P13" t="str">
            <v>-</v>
          </cell>
          <cell r="Q13">
            <v>1</v>
          </cell>
          <cell r="R13">
            <v>1</v>
          </cell>
          <cell r="S13" t="str">
            <v>-</v>
          </cell>
          <cell r="T13" t="str">
            <v>-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13</v>
          </cell>
          <cell r="E14">
            <v>7</v>
          </cell>
          <cell r="F14" t="str">
            <v>-</v>
          </cell>
          <cell r="G14">
            <v>7</v>
          </cell>
          <cell r="H14" t="str">
            <v>-</v>
          </cell>
          <cell r="I14" t="str">
            <v>-</v>
          </cell>
          <cell r="J14" t="str">
            <v>-</v>
          </cell>
          <cell r="K14" t="str">
            <v>-</v>
          </cell>
          <cell r="L14">
            <v>4</v>
          </cell>
          <cell r="M14">
            <v>1</v>
          </cell>
          <cell r="N14">
            <v>1</v>
          </cell>
          <cell r="O14">
            <v>2</v>
          </cell>
          <cell r="P14" t="str">
            <v>-</v>
          </cell>
          <cell r="Q14">
            <v>2</v>
          </cell>
          <cell r="R14" t="str">
            <v>-</v>
          </cell>
          <cell r="S14" t="str">
            <v>-</v>
          </cell>
          <cell r="T14" t="str">
            <v>-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24</v>
          </cell>
          <cell r="E15">
            <v>9</v>
          </cell>
          <cell r="F15">
            <v>3</v>
          </cell>
          <cell r="G15">
            <v>5</v>
          </cell>
          <cell r="H15" t="str">
            <v>-</v>
          </cell>
          <cell r="I15" t="str">
            <v>-</v>
          </cell>
          <cell r="J15" t="str">
            <v>-</v>
          </cell>
          <cell r="K15">
            <v>1</v>
          </cell>
          <cell r="L15">
            <v>11</v>
          </cell>
          <cell r="M15">
            <v>5</v>
          </cell>
          <cell r="N15">
            <v>3</v>
          </cell>
          <cell r="O15">
            <v>3</v>
          </cell>
          <cell r="P15" t="str">
            <v>-</v>
          </cell>
          <cell r="Q15">
            <v>4</v>
          </cell>
          <cell r="R15" t="str">
            <v>-</v>
          </cell>
          <cell r="S15" t="str">
            <v>-</v>
          </cell>
          <cell r="T15" t="str">
            <v>-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28</v>
          </cell>
          <cell r="E16">
            <v>23</v>
          </cell>
          <cell r="F16" t="str">
            <v>-</v>
          </cell>
          <cell r="G16">
            <v>22</v>
          </cell>
          <cell r="H16">
            <v>1</v>
          </cell>
          <cell r="I16" t="str">
            <v>-</v>
          </cell>
          <cell r="J16" t="str">
            <v>-</v>
          </cell>
          <cell r="K16" t="str">
            <v>-</v>
          </cell>
          <cell r="L16">
            <v>5</v>
          </cell>
          <cell r="M16">
            <v>2</v>
          </cell>
          <cell r="N16">
            <v>2</v>
          </cell>
          <cell r="O16" t="str">
            <v>-</v>
          </cell>
          <cell r="P16">
            <v>1</v>
          </cell>
          <cell r="Q16" t="str">
            <v>-</v>
          </cell>
          <cell r="R16" t="str">
            <v>-</v>
          </cell>
          <cell r="S16" t="str">
            <v>-</v>
          </cell>
          <cell r="T16" t="str">
            <v>-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44</v>
          </cell>
          <cell r="E17">
            <v>11</v>
          </cell>
          <cell r="F17" t="str">
            <v>-</v>
          </cell>
          <cell r="G17">
            <v>7</v>
          </cell>
          <cell r="H17">
            <v>1</v>
          </cell>
          <cell r="I17">
            <v>1</v>
          </cell>
          <cell r="J17" t="str">
            <v>-</v>
          </cell>
          <cell r="K17">
            <v>2</v>
          </cell>
          <cell r="L17">
            <v>22</v>
          </cell>
          <cell r="M17">
            <v>14</v>
          </cell>
          <cell r="N17">
            <v>2</v>
          </cell>
          <cell r="O17">
            <v>4</v>
          </cell>
          <cell r="P17">
            <v>2</v>
          </cell>
          <cell r="Q17">
            <v>11</v>
          </cell>
          <cell r="R17" t="str">
            <v>-</v>
          </cell>
          <cell r="S17" t="str">
            <v>-</v>
          </cell>
          <cell r="T17" t="str">
            <v>-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257</v>
          </cell>
          <cell r="E18">
            <v>83</v>
          </cell>
          <cell r="F18">
            <v>3</v>
          </cell>
          <cell r="G18">
            <v>65</v>
          </cell>
          <cell r="H18">
            <v>7</v>
          </cell>
          <cell r="I18">
            <v>2</v>
          </cell>
          <cell r="J18">
            <v>1</v>
          </cell>
          <cell r="K18">
            <v>5</v>
          </cell>
          <cell r="L18">
            <v>111</v>
          </cell>
          <cell r="M18">
            <v>72</v>
          </cell>
          <cell r="N18">
            <v>18</v>
          </cell>
          <cell r="O18">
            <v>17</v>
          </cell>
          <cell r="P18">
            <v>4</v>
          </cell>
          <cell r="Q18">
            <v>52</v>
          </cell>
          <cell r="R18">
            <v>11</v>
          </cell>
          <cell r="S18" t="str">
            <v>-</v>
          </cell>
          <cell r="T18" t="str">
            <v>-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33</v>
          </cell>
          <cell r="E19">
            <v>5</v>
          </cell>
          <cell r="F19" t="str">
            <v>-</v>
          </cell>
          <cell r="G19">
            <v>1</v>
          </cell>
          <cell r="H19">
            <v>4</v>
          </cell>
          <cell r="I19" t="str">
            <v>-</v>
          </cell>
          <cell r="J19" t="str">
            <v>-</v>
          </cell>
          <cell r="K19" t="str">
            <v>-</v>
          </cell>
          <cell r="L19">
            <v>19</v>
          </cell>
          <cell r="M19">
            <v>17</v>
          </cell>
          <cell r="N19">
            <v>1</v>
          </cell>
          <cell r="O19">
            <v>1</v>
          </cell>
          <cell r="P19" t="str">
            <v>-</v>
          </cell>
          <cell r="Q19">
            <v>4</v>
          </cell>
          <cell r="R19">
            <v>5</v>
          </cell>
          <cell r="S19" t="str">
            <v>-</v>
          </cell>
          <cell r="T19" t="str">
            <v>-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94</v>
          </cell>
          <cell r="E20">
            <v>22</v>
          </cell>
          <cell r="F20" t="str">
            <v>-</v>
          </cell>
          <cell r="G20">
            <v>17</v>
          </cell>
          <cell r="H20">
            <v>1</v>
          </cell>
          <cell r="I20">
            <v>1</v>
          </cell>
          <cell r="J20">
            <v>1</v>
          </cell>
          <cell r="K20">
            <v>2</v>
          </cell>
          <cell r="L20">
            <v>37</v>
          </cell>
          <cell r="M20">
            <v>26</v>
          </cell>
          <cell r="N20">
            <v>4</v>
          </cell>
          <cell r="O20">
            <v>6</v>
          </cell>
          <cell r="P20">
            <v>1</v>
          </cell>
          <cell r="Q20">
            <v>30</v>
          </cell>
          <cell r="R20">
            <v>5</v>
          </cell>
          <cell r="S20" t="str">
            <v>-</v>
          </cell>
          <cell r="T20" t="str">
            <v>-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3</v>
          </cell>
          <cell r="E21" t="str">
            <v>-</v>
          </cell>
          <cell r="F21" t="str">
            <v>-</v>
          </cell>
          <cell r="G21" t="str">
            <v>-</v>
          </cell>
          <cell r="H21" t="str">
            <v>-</v>
          </cell>
          <cell r="I21" t="str">
            <v>-</v>
          </cell>
          <cell r="J21" t="str">
            <v>-</v>
          </cell>
          <cell r="K21" t="str">
            <v>-</v>
          </cell>
          <cell r="L21">
            <v>3</v>
          </cell>
          <cell r="M21" t="str">
            <v>-</v>
          </cell>
          <cell r="N21">
            <v>3</v>
          </cell>
          <cell r="O21" t="str">
            <v>-</v>
          </cell>
          <cell r="P21" t="str">
            <v>-</v>
          </cell>
          <cell r="Q21" t="str">
            <v>-</v>
          </cell>
          <cell r="R21" t="str">
            <v>-</v>
          </cell>
          <cell r="S21" t="str">
            <v>-</v>
          </cell>
          <cell r="T21" t="str">
            <v>-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12</v>
          </cell>
          <cell r="E22">
            <v>2</v>
          </cell>
          <cell r="F22" t="str">
            <v>-</v>
          </cell>
          <cell r="G22">
            <v>2</v>
          </cell>
          <cell r="H22" t="str">
            <v>-</v>
          </cell>
          <cell r="I22" t="str">
            <v>-</v>
          </cell>
          <cell r="J22" t="str">
            <v>-</v>
          </cell>
          <cell r="K22" t="str">
            <v>-</v>
          </cell>
          <cell r="L22">
            <v>8</v>
          </cell>
          <cell r="M22">
            <v>5</v>
          </cell>
          <cell r="N22">
            <v>2</v>
          </cell>
          <cell r="O22">
            <v>1</v>
          </cell>
          <cell r="P22" t="str">
            <v>-</v>
          </cell>
          <cell r="Q22">
            <v>1</v>
          </cell>
          <cell r="R22">
            <v>1</v>
          </cell>
          <cell r="S22" t="str">
            <v>-</v>
          </cell>
          <cell r="T22" t="str">
            <v>-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13</v>
          </cell>
          <cell r="E23">
            <v>7</v>
          </cell>
          <cell r="F23" t="str">
            <v>-</v>
          </cell>
          <cell r="G23">
            <v>7</v>
          </cell>
          <cell r="H23" t="str">
            <v>-</v>
          </cell>
          <cell r="I23" t="str">
            <v>-</v>
          </cell>
          <cell r="J23" t="str">
            <v>-</v>
          </cell>
          <cell r="K23" t="str">
            <v>-</v>
          </cell>
          <cell r="L23">
            <v>4</v>
          </cell>
          <cell r="M23">
            <v>1</v>
          </cell>
          <cell r="N23">
            <v>1</v>
          </cell>
          <cell r="O23">
            <v>2</v>
          </cell>
          <cell r="P23" t="str">
            <v>-</v>
          </cell>
          <cell r="Q23">
            <v>2</v>
          </cell>
          <cell r="R23" t="str">
            <v>-</v>
          </cell>
          <cell r="S23" t="str">
            <v>-</v>
          </cell>
          <cell r="T23" t="str">
            <v>-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26</v>
          </cell>
          <cell r="E24">
            <v>10</v>
          </cell>
          <cell r="F24">
            <v>3</v>
          </cell>
          <cell r="G24">
            <v>6</v>
          </cell>
          <cell r="H24" t="str">
            <v>-</v>
          </cell>
          <cell r="I24" t="str">
            <v>-</v>
          </cell>
          <cell r="J24" t="str">
            <v>-</v>
          </cell>
          <cell r="K24">
            <v>1</v>
          </cell>
          <cell r="L24">
            <v>12</v>
          </cell>
          <cell r="M24">
            <v>6</v>
          </cell>
          <cell r="N24">
            <v>3</v>
          </cell>
          <cell r="O24">
            <v>3</v>
          </cell>
          <cell r="P24" t="str">
            <v>-</v>
          </cell>
          <cell r="Q24">
            <v>4</v>
          </cell>
          <cell r="R24" t="str">
            <v>-</v>
          </cell>
          <cell r="S24" t="str">
            <v>-</v>
          </cell>
          <cell r="T24" t="str">
            <v>-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32</v>
          </cell>
          <cell r="E25">
            <v>26</v>
          </cell>
          <cell r="F25" t="str">
            <v>-</v>
          </cell>
          <cell r="G25">
            <v>25</v>
          </cell>
          <cell r="H25">
            <v>1</v>
          </cell>
          <cell r="I25" t="str">
            <v>-</v>
          </cell>
          <cell r="J25" t="str">
            <v>-</v>
          </cell>
          <cell r="K25" t="str">
            <v>-</v>
          </cell>
          <cell r="L25">
            <v>6</v>
          </cell>
          <cell r="M25">
            <v>3</v>
          </cell>
          <cell r="N25">
            <v>2</v>
          </cell>
          <cell r="O25" t="str">
            <v>-</v>
          </cell>
          <cell r="P25">
            <v>1</v>
          </cell>
          <cell r="Q25" t="str">
            <v>-</v>
          </cell>
          <cell r="R25" t="str">
            <v>-</v>
          </cell>
          <cell r="S25" t="str">
            <v>-</v>
          </cell>
          <cell r="T25" t="str">
            <v>-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44</v>
          </cell>
          <cell r="E26">
            <v>11</v>
          </cell>
          <cell r="F26" t="str">
            <v>-</v>
          </cell>
          <cell r="G26">
            <v>7</v>
          </cell>
          <cell r="H26">
            <v>1</v>
          </cell>
          <cell r="I26">
            <v>1</v>
          </cell>
          <cell r="J26" t="str">
            <v>-</v>
          </cell>
          <cell r="K26">
            <v>2</v>
          </cell>
          <cell r="L26">
            <v>22</v>
          </cell>
          <cell r="M26">
            <v>14</v>
          </cell>
          <cell r="N26">
            <v>2</v>
          </cell>
          <cell r="O26">
            <v>4</v>
          </cell>
          <cell r="P26">
            <v>2</v>
          </cell>
          <cell r="Q26">
            <v>11</v>
          </cell>
          <cell r="R26" t="str">
            <v>-</v>
          </cell>
          <cell r="S26" t="str">
            <v>-</v>
          </cell>
          <cell r="T26" t="str">
            <v>-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262</v>
          </cell>
          <cell r="E27">
            <v>86</v>
          </cell>
          <cell r="F27">
            <v>3</v>
          </cell>
          <cell r="G27">
            <v>66</v>
          </cell>
          <cell r="H27">
            <v>8</v>
          </cell>
          <cell r="I27">
            <v>2</v>
          </cell>
          <cell r="J27">
            <v>2</v>
          </cell>
          <cell r="K27">
            <v>5</v>
          </cell>
          <cell r="L27">
            <v>113</v>
          </cell>
          <cell r="M27">
            <v>75</v>
          </cell>
          <cell r="N27">
            <v>17</v>
          </cell>
          <cell r="O27">
            <v>17</v>
          </cell>
          <cell r="P27">
            <v>4</v>
          </cell>
          <cell r="Q27">
            <v>52</v>
          </cell>
          <cell r="R27">
            <v>11</v>
          </cell>
          <cell r="S27" t="str">
            <v>-</v>
          </cell>
          <cell r="T27" t="str">
            <v>-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34</v>
          </cell>
          <cell r="E28">
            <v>6</v>
          </cell>
          <cell r="F28" t="str">
            <v>-</v>
          </cell>
          <cell r="G28">
            <v>1</v>
          </cell>
          <cell r="H28">
            <v>5</v>
          </cell>
          <cell r="I28" t="str">
            <v>-</v>
          </cell>
          <cell r="J28" t="str">
            <v>-</v>
          </cell>
          <cell r="K28" t="str">
            <v>-</v>
          </cell>
          <cell r="L28">
            <v>19</v>
          </cell>
          <cell r="M28">
            <v>17</v>
          </cell>
          <cell r="N28">
            <v>1</v>
          </cell>
          <cell r="O28">
            <v>1</v>
          </cell>
          <cell r="P28" t="str">
            <v>-</v>
          </cell>
          <cell r="Q28">
            <v>4</v>
          </cell>
          <cell r="R28">
            <v>5</v>
          </cell>
          <cell r="S28" t="str">
            <v>-</v>
          </cell>
          <cell r="T28" t="str">
            <v>-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94</v>
          </cell>
          <cell r="E29">
            <v>22</v>
          </cell>
          <cell r="F29" t="str">
            <v>-</v>
          </cell>
          <cell r="G29">
            <v>17</v>
          </cell>
          <cell r="H29">
            <v>1</v>
          </cell>
          <cell r="I29">
            <v>1</v>
          </cell>
          <cell r="J29">
            <v>1</v>
          </cell>
          <cell r="K29">
            <v>2</v>
          </cell>
          <cell r="L29">
            <v>37</v>
          </cell>
          <cell r="M29">
            <v>26</v>
          </cell>
          <cell r="N29">
            <v>4</v>
          </cell>
          <cell r="O29">
            <v>6</v>
          </cell>
          <cell r="P29">
            <v>1</v>
          </cell>
          <cell r="Q29">
            <v>30</v>
          </cell>
          <cell r="R29">
            <v>5</v>
          </cell>
          <cell r="S29" t="str">
            <v>-</v>
          </cell>
          <cell r="T29" t="str">
            <v>-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3</v>
          </cell>
          <cell r="E30" t="str">
            <v>-</v>
          </cell>
          <cell r="F30" t="str">
            <v>-</v>
          </cell>
          <cell r="G30" t="str">
            <v>-</v>
          </cell>
          <cell r="H30" t="str">
            <v>-</v>
          </cell>
          <cell r="I30" t="str">
            <v>-</v>
          </cell>
          <cell r="J30" t="str">
            <v>-</v>
          </cell>
          <cell r="K30" t="str">
            <v>-</v>
          </cell>
          <cell r="L30">
            <v>3</v>
          </cell>
          <cell r="M30" t="str">
            <v>-</v>
          </cell>
          <cell r="N30">
            <v>3</v>
          </cell>
          <cell r="O30" t="str">
            <v>-</v>
          </cell>
          <cell r="P30" t="str">
            <v>-</v>
          </cell>
          <cell r="Q30" t="str">
            <v>-</v>
          </cell>
          <cell r="R30" t="str">
            <v>-</v>
          </cell>
          <cell r="S30" t="str">
            <v>-</v>
          </cell>
          <cell r="T30" t="str">
            <v>-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14</v>
          </cell>
          <cell r="E31">
            <v>3</v>
          </cell>
          <cell r="F31" t="str">
            <v>-</v>
          </cell>
          <cell r="G31">
            <v>3</v>
          </cell>
          <cell r="H31" t="str">
            <v>-</v>
          </cell>
          <cell r="I31" t="str">
            <v>-</v>
          </cell>
          <cell r="J31" t="str">
            <v>-</v>
          </cell>
          <cell r="K31" t="str">
            <v>-</v>
          </cell>
          <cell r="L31">
            <v>9</v>
          </cell>
          <cell r="M31">
            <v>6</v>
          </cell>
          <cell r="N31">
            <v>2</v>
          </cell>
          <cell r="O31">
            <v>1</v>
          </cell>
          <cell r="P31" t="str">
            <v>-</v>
          </cell>
          <cell r="Q31">
            <v>1</v>
          </cell>
          <cell r="R31">
            <v>1</v>
          </cell>
          <cell r="S31" t="str">
            <v>-</v>
          </cell>
          <cell r="T31" t="str">
            <v>-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13</v>
          </cell>
          <cell r="E32">
            <v>7</v>
          </cell>
          <cell r="F32" t="str">
            <v>-</v>
          </cell>
          <cell r="G32">
            <v>7</v>
          </cell>
          <cell r="H32" t="str">
            <v>-</v>
          </cell>
          <cell r="I32" t="str">
            <v>-</v>
          </cell>
          <cell r="J32" t="str">
            <v>-</v>
          </cell>
          <cell r="K32" t="str">
            <v>-</v>
          </cell>
          <cell r="L32">
            <v>4</v>
          </cell>
          <cell r="M32">
            <v>1</v>
          </cell>
          <cell r="N32">
            <v>1</v>
          </cell>
          <cell r="O32">
            <v>2</v>
          </cell>
          <cell r="P32" t="str">
            <v>-</v>
          </cell>
          <cell r="Q32">
            <v>2</v>
          </cell>
          <cell r="R32" t="str">
            <v>-</v>
          </cell>
          <cell r="S32" t="str">
            <v>-</v>
          </cell>
          <cell r="T32" t="str">
            <v>-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26</v>
          </cell>
          <cell r="E33">
            <v>11</v>
          </cell>
          <cell r="F33">
            <v>3</v>
          </cell>
          <cell r="G33">
            <v>6</v>
          </cell>
          <cell r="H33" t="str">
            <v>-</v>
          </cell>
          <cell r="I33" t="str">
            <v>-</v>
          </cell>
          <cell r="J33">
            <v>1</v>
          </cell>
          <cell r="K33">
            <v>1</v>
          </cell>
          <cell r="L33">
            <v>11</v>
          </cell>
          <cell r="M33">
            <v>6</v>
          </cell>
          <cell r="N33">
            <v>2</v>
          </cell>
          <cell r="O33">
            <v>3</v>
          </cell>
          <cell r="P33" t="str">
            <v>-</v>
          </cell>
          <cell r="Q33">
            <v>4</v>
          </cell>
          <cell r="R33" t="str">
            <v>-</v>
          </cell>
          <cell r="S33" t="str">
            <v>-</v>
          </cell>
          <cell r="T33" t="str">
            <v>-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34</v>
          </cell>
          <cell r="E34">
            <v>26</v>
          </cell>
          <cell r="F34" t="str">
            <v>-</v>
          </cell>
          <cell r="G34">
            <v>25</v>
          </cell>
          <cell r="H34">
            <v>1</v>
          </cell>
          <cell r="I34" t="str">
            <v>-</v>
          </cell>
          <cell r="J34" t="str">
            <v>-</v>
          </cell>
          <cell r="K34" t="str">
            <v>-</v>
          </cell>
          <cell r="L34">
            <v>8</v>
          </cell>
          <cell r="M34">
            <v>5</v>
          </cell>
          <cell r="N34">
            <v>2</v>
          </cell>
          <cell r="O34" t="str">
            <v>-</v>
          </cell>
          <cell r="P34">
            <v>1</v>
          </cell>
          <cell r="Q34" t="str">
            <v>-</v>
          </cell>
          <cell r="R34" t="str">
            <v>-</v>
          </cell>
          <cell r="S34" t="str">
            <v>-</v>
          </cell>
          <cell r="T34" t="str">
            <v>-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44</v>
          </cell>
          <cell r="E35">
            <v>11</v>
          </cell>
          <cell r="F35" t="str">
            <v>-</v>
          </cell>
          <cell r="G35">
            <v>7</v>
          </cell>
          <cell r="H35">
            <v>1</v>
          </cell>
          <cell r="I35">
            <v>1</v>
          </cell>
          <cell r="J35" t="str">
            <v>-</v>
          </cell>
          <cell r="K35">
            <v>2</v>
          </cell>
          <cell r="L35">
            <v>22</v>
          </cell>
          <cell r="M35">
            <v>14</v>
          </cell>
          <cell r="N35">
            <v>2</v>
          </cell>
          <cell r="O35">
            <v>4</v>
          </cell>
          <cell r="P35">
            <v>2</v>
          </cell>
          <cell r="Q35">
            <v>11</v>
          </cell>
          <cell r="R35" t="str">
            <v>-</v>
          </cell>
          <cell r="S35" t="str">
            <v>-</v>
          </cell>
          <cell r="T35" t="str">
            <v>-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267</v>
          </cell>
          <cell r="E36">
            <v>89</v>
          </cell>
          <cell r="F36">
            <v>3</v>
          </cell>
          <cell r="G36">
            <v>68</v>
          </cell>
          <cell r="H36">
            <v>9</v>
          </cell>
          <cell r="I36">
            <v>2</v>
          </cell>
          <cell r="J36">
            <v>2</v>
          </cell>
          <cell r="K36">
            <v>5</v>
          </cell>
          <cell r="L36">
            <v>114</v>
          </cell>
          <cell r="M36">
            <v>76</v>
          </cell>
          <cell r="N36">
            <v>17</v>
          </cell>
          <cell r="O36">
            <v>17</v>
          </cell>
          <cell r="P36">
            <v>4</v>
          </cell>
          <cell r="Q36">
            <v>53</v>
          </cell>
          <cell r="R36">
            <v>11</v>
          </cell>
          <cell r="S36" t="str">
            <v>-</v>
          </cell>
          <cell r="T36" t="str">
            <v>-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34</v>
          </cell>
          <cell r="E37">
            <v>6</v>
          </cell>
          <cell r="F37" t="str">
            <v>-</v>
          </cell>
          <cell r="G37">
            <v>1</v>
          </cell>
          <cell r="H37">
            <v>5</v>
          </cell>
          <cell r="I37" t="str">
            <v>-</v>
          </cell>
          <cell r="J37" t="str">
            <v>-</v>
          </cell>
          <cell r="K37" t="str">
            <v>-</v>
          </cell>
          <cell r="L37">
            <v>19</v>
          </cell>
          <cell r="M37">
            <v>17</v>
          </cell>
          <cell r="N37">
            <v>1</v>
          </cell>
          <cell r="O37">
            <v>1</v>
          </cell>
          <cell r="P37" t="str">
            <v>-</v>
          </cell>
          <cell r="Q37">
            <v>4</v>
          </cell>
          <cell r="R37">
            <v>5</v>
          </cell>
          <cell r="S37" t="str">
            <v>-</v>
          </cell>
          <cell r="T37" t="str">
            <v>-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96</v>
          </cell>
          <cell r="E38">
            <v>24</v>
          </cell>
          <cell r="F38" t="str">
            <v>-</v>
          </cell>
          <cell r="G38">
            <v>19</v>
          </cell>
          <cell r="H38">
            <v>1</v>
          </cell>
          <cell r="I38">
            <v>1</v>
          </cell>
          <cell r="J38">
            <v>1</v>
          </cell>
          <cell r="K38">
            <v>2</v>
          </cell>
          <cell r="L38">
            <v>37</v>
          </cell>
          <cell r="M38">
            <v>26</v>
          </cell>
          <cell r="N38">
            <v>4</v>
          </cell>
          <cell r="O38">
            <v>6</v>
          </cell>
          <cell r="P38">
            <v>1</v>
          </cell>
          <cell r="Q38">
            <v>30</v>
          </cell>
          <cell r="R38">
            <v>5</v>
          </cell>
          <cell r="S38" t="str">
            <v>-</v>
          </cell>
          <cell r="T38" t="str">
            <v>-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3</v>
          </cell>
          <cell r="E39" t="str">
            <v>-</v>
          </cell>
          <cell r="F39" t="str">
            <v>-</v>
          </cell>
          <cell r="G39" t="str">
            <v>-</v>
          </cell>
          <cell r="H39" t="str">
            <v>-</v>
          </cell>
          <cell r="I39" t="str">
            <v>-</v>
          </cell>
          <cell r="J39" t="str">
            <v>-</v>
          </cell>
          <cell r="K39" t="str">
            <v>-</v>
          </cell>
          <cell r="L39">
            <v>3</v>
          </cell>
          <cell r="M39" t="str">
            <v>-</v>
          </cell>
          <cell r="N39">
            <v>3</v>
          </cell>
          <cell r="O39" t="str">
            <v>-</v>
          </cell>
          <cell r="P39" t="str">
            <v>-</v>
          </cell>
          <cell r="Q39" t="str">
            <v>-</v>
          </cell>
          <cell r="R39" t="str">
            <v>-</v>
          </cell>
          <cell r="S39" t="str">
            <v>-</v>
          </cell>
          <cell r="T39" t="str">
            <v>-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14</v>
          </cell>
          <cell r="E40">
            <v>3</v>
          </cell>
          <cell r="F40" t="str">
            <v>-</v>
          </cell>
          <cell r="G40">
            <v>3</v>
          </cell>
          <cell r="H40" t="str">
            <v>-</v>
          </cell>
          <cell r="I40" t="str">
            <v>-</v>
          </cell>
          <cell r="J40" t="str">
            <v>-</v>
          </cell>
          <cell r="K40" t="str">
            <v>-</v>
          </cell>
          <cell r="L40">
            <v>9</v>
          </cell>
          <cell r="M40">
            <v>6</v>
          </cell>
          <cell r="N40">
            <v>2</v>
          </cell>
          <cell r="O40">
            <v>1</v>
          </cell>
          <cell r="P40" t="str">
            <v>-</v>
          </cell>
          <cell r="Q40">
            <v>1</v>
          </cell>
          <cell r="R40">
            <v>1</v>
          </cell>
          <cell r="S40" t="str">
            <v>-</v>
          </cell>
          <cell r="T40" t="str">
            <v>-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14</v>
          </cell>
          <cell r="E41">
            <v>8</v>
          </cell>
          <cell r="F41" t="str">
            <v>-</v>
          </cell>
          <cell r="G41">
            <v>7</v>
          </cell>
          <cell r="H41">
            <v>1</v>
          </cell>
          <cell r="I41" t="str">
            <v>-</v>
          </cell>
          <cell r="J41" t="str">
            <v>-</v>
          </cell>
          <cell r="K41" t="str">
            <v>-</v>
          </cell>
          <cell r="L41">
            <v>4</v>
          </cell>
          <cell r="M41">
            <v>1</v>
          </cell>
          <cell r="N41">
            <v>1</v>
          </cell>
          <cell r="O41">
            <v>2</v>
          </cell>
          <cell r="P41" t="str">
            <v>-</v>
          </cell>
          <cell r="Q41">
            <v>2</v>
          </cell>
          <cell r="R41" t="str">
            <v>-</v>
          </cell>
          <cell r="S41" t="str">
            <v>-</v>
          </cell>
          <cell r="T41" t="str">
            <v>-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27</v>
          </cell>
          <cell r="E42">
            <v>11</v>
          </cell>
          <cell r="F42">
            <v>3</v>
          </cell>
          <cell r="G42">
            <v>6</v>
          </cell>
          <cell r="H42" t="str">
            <v>-</v>
          </cell>
          <cell r="I42" t="str">
            <v>-</v>
          </cell>
          <cell r="J42">
            <v>1</v>
          </cell>
          <cell r="K42">
            <v>1</v>
          </cell>
          <cell r="L42">
            <v>12</v>
          </cell>
          <cell r="M42">
            <v>7</v>
          </cell>
          <cell r="N42">
            <v>2</v>
          </cell>
          <cell r="O42">
            <v>3</v>
          </cell>
          <cell r="P42" t="str">
            <v>-</v>
          </cell>
          <cell r="Q42">
            <v>4</v>
          </cell>
          <cell r="R42" t="str">
            <v>-</v>
          </cell>
          <cell r="S42" t="str">
            <v>-</v>
          </cell>
          <cell r="T42" t="str">
            <v>-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34</v>
          </cell>
          <cell r="E43">
            <v>26</v>
          </cell>
          <cell r="F43" t="str">
            <v>-</v>
          </cell>
          <cell r="G43">
            <v>25</v>
          </cell>
          <cell r="H43">
            <v>1</v>
          </cell>
          <cell r="I43" t="str">
            <v>-</v>
          </cell>
          <cell r="J43" t="str">
            <v>-</v>
          </cell>
          <cell r="K43" t="str">
            <v>-</v>
          </cell>
          <cell r="L43">
            <v>8</v>
          </cell>
          <cell r="M43">
            <v>5</v>
          </cell>
          <cell r="N43">
            <v>2</v>
          </cell>
          <cell r="O43" t="str">
            <v>-</v>
          </cell>
          <cell r="P43">
            <v>1</v>
          </cell>
          <cell r="Q43" t="str">
            <v>-</v>
          </cell>
          <cell r="R43" t="str">
            <v>-</v>
          </cell>
          <cell r="S43" t="str">
            <v>-</v>
          </cell>
          <cell r="T43" t="str">
            <v>-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45</v>
          </cell>
          <cell r="E44">
            <v>11</v>
          </cell>
          <cell r="F44" t="str">
            <v>-</v>
          </cell>
          <cell r="G44">
            <v>7</v>
          </cell>
          <cell r="H44">
            <v>1</v>
          </cell>
          <cell r="I44">
            <v>1</v>
          </cell>
          <cell r="J44" t="str">
            <v>-</v>
          </cell>
          <cell r="K44">
            <v>2</v>
          </cell>
          <cell r="L44">
            <v>22</v>
          </cell>
          <cell r="M44">
            <v>14</v>
          </cell>
          <cell r="N44">
            <v>2</v>
          </cell>
          <cell r="O44">
            <v>4</v>
          </cell>
          <cell r="P44">
            <v>2</v>
          </cell>
          <cell r="Q44">
            <v>12</v>
          </cell>
          <cell r="R44" t="str">
            <v>-</v>
          </cell>
          <cell r="S44" t="str">
            <v>-</v>
          </cell>
          <cell r="T44" t="str">
            <v>-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278</v>
          </cell>
          <cell r="E45">
            <v>94</v>
          </cell>
          <cell r="F45">
            <v>3</v>
          </cell>
          <cell r="G45">
            <v>73</v>
          </cell>
          <cell r="H45">
            <v>9</v>
          </cell>
          <cell r="I45">
            <v>2</v>
          </cell>
          <cell r="J45">
            <v>2</v>
          </cell>
          <cell r="K45">
            <v>5</v>
          </cell>
          <cell r="L45">
            <v>120</v>
          </cell>
          <cell r="M45">
            <v>82</v>
          </cell>
          <cell r="N45">
            <v>17</v>
          </cell>
          <cell r="O45">
            <v>17</v>
          </cell>
          <cell r="P45">
            <v>4</v>
          </cell>
          <cell r="Q45">
            <v>53</v>
          </cell>
          <cell r="R45" t="str">
            <v>-</v>
          </cell>
          <cell r="S45">
            <v>11</v>
          </cell>
          <cell r="T45" t="str">
            <v>-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34</v>
          </cell>
          <cell r="E46">
            <v>6</v>
          </cell>
          <cell r="F46" t="str">
            <v>-</v>
          </cell>
          <cell r="G46">
            <v>1</v>
          </cell>
          <cell r="H46">
            <v>5</v>
          </cell>
          <cell r="I46" t="str">
            <v>-</v>
          </cell>
          <cell r="J46" t="str">
            <v>-</v>
          </cell>
          <cell r="K46" t="str">
            <v>-</v>
          </cell>
          <cell r="L46">
            <v>19</v>
          </cell>
          <cell r="M46">
            <v>17</v>
          </cell>
          <cell r="N46">
            <v>1</v>
          </cell>
          <cell r="O46">
            <v>1</v>
          </cell>
          <cell r="P46" t="str">
            <v>-</v>
          </cell>
          <cell r="Q46">
            <v>4</v>
          </cell>
          <cell r="R46" t="str">
            <v>-</v>
          </cell>
          <cell r="S46">
            <v>5</v>
          </cell>
          <cell r="T46" t="str">
            <v>-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96</v>
          </cell>
          <cell r="E47">
            <v>24</v>
          </cell>
          <cell r="F47" t="str">
            <v>-</v>
          </cell>
          <cell r="G47">
            <v>19</v>
          </cell>
          <cell r="H47">
            <v>1</v>
          </cell>
          <cell r="I47">
            <v>1</v>
          </cell>
          <cell r="J47">
            <v>1</v>
          </cell>
          <cell r="K47">
            <v>2</v>
          </cell>
          <cell r="L47">
            <v>37</v>
          </cell>
          <cell r="M47">
            <v>26</v>
          </cell>
          <cell r="N47">
            <v>4</v>
          </cell>
          <cell r="O47">
            <v>6</v>
          </cell>
          <cell r="P47">
            <v>1</v>
          </cell>
          <cell r="Q47">
            <v>30</v>
          </cell>
          <cell r="R47" t="str">
            <v>-</v>
          </cell>
          <cell r="S47">
            <v>5</v>
          </cell>
          <cell r="T47" t="str">
            <v>-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3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>
            <v>3</v>
          </cell>
          <cell r="M48" t="str">
            <v>-</v>
          </cell>
          <cell r="N48">
            <v>3</v>
          </cell>
          <cell r="O48" t="str">
            <v>-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  <cell r="T48" t="str">
            <v>-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14</v>
          </cell>
          <cell r="E49">
            <v>3</v>
          </cell>
          <cell r="F49" t="str">
            <v>-</v>
          </cell>
          <cell r="G49">
            <v>3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>
            <v>9</v>
          </cell>
          <cell r="M49">
            <v>6</v>
          </cell>
          <cell r="N49">
            <v>2</v>
          </cell>
          <cell r="O49">
            <v>1</v>
          </cell>
          <cell r="P49" t="str">
            <v>-</v>
          </cell>
          <cell r="Q49">
            <v>1</v>
          </cell>
          <cell r="R49" t="str">
            <v>-</v>
          </cell>
          <cell r="S49">
            <v>1</v>
          </cell>
          <cell r="T49" t="str">
            <v>-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14</v>
          </cell>
          <cell r="E50">
            <v>8</v>
          </cell>
          <cell r="F50" t="str">
            <v>-</v>
          </cell>
          <cell r="G50">
            <v>7</v>
          </cell>
          <cell r="H50">
            <v>1</v>
          </cell>
          <cell r="I50" t="str">
            <v>-</v>
          </cell>
          <cell r="J50" t="str">
            <v>-</v>
          </cell>
          <cell r="K50" t="str">
            <v>-</v>
          </cell>
          <cell r="L50">
            <v>4</v>
          </cell>
          <cell r="M50">
            <v>1</v>
          </cell>
          <cell r="N50">
            <v>1</v>
          </cell>
          <cell r="O50">
            <v>2</v>
          </cell>
          <cell r="P50" t="str">
            <v>-</v>
          </cell>
          <cell r="Q50">
            <v>2</v>
          </cell>
          <cell r="R50" t="str">
            <v>-</v>
          </cell>
          <cell r="S50" t="str">
            <v>-</v>
          </cell>
          <cell r="T50" t="str">
            <v>-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31</v>
          </cell>
          <cell r="E51">
            <v>14</v>
          </cell>
          <cell r="F51">
            <v>3</v>
          </cell>
          <cell r="G51">
            <v>9</v>
          </cell>
          <cell r="H51" t="str">
            <v>-</v>
          </cell>
          <cell r="I51" t="str">
            <v>-</v>
          </cell>
          <cell r="J51">
            <v>1</v>
          </cell>
          <cell r="K51">
            <v>1</v>
          </cell>
          <cell r="L51">
            <v>13</v>
          </cell>
          <cell r="M51">
            <v>8</v>
          </cell>
          <cell r="N51">
            <v>2</v>
          </cell>
          <cell r="O51">
            <v>3</v>
          </cell>
          <cell r="P51" t="str">
            <v>-</v>
          </cell>
          <cell r="Q51">
            <v>4</v>
          </cell>
          <cell r="R51" t="str">
            <v>-</v>
          </cell>
          <cell r="S51" t="str">
            <v>-</v>
          </cell>
          <cell r="T51" t="str">
            <v>-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39</v>
          </cell>
          <cell r="E52">
            <v>27</v>
          </cell>
          <cell r="F52" t="str">
            <v>-</v>
          </cell>
          <cell r="G52">
            <v>26</v>
          </cell>
          <cell r="H52">
            <v>1</v>
          </cell>
          <cell r="I52" t="str">
            <v>-</v>
          </cell>
          <cell r="J52" t="str">
            <v>-</v>
          </cell>
          <cell r="K52" t="str">
            <v>-</v>
          </cell>
          <cell r="L52">
            <v>12</v>
          </cell>
          <cell r="M52">
            <v>9</v>
          </cell>
          <cell r="N52">
            <v>2</v>
          </cell>
          <cell r="O52" t="str">
            <v>-</v>
          </cell>
          <cell r="P52">
            <v>1</v>
          </cell>
          <cell r="Q52" t="str">
            <v>-</v>
          </cell>
          <cell r="R52" t="str">
            <v>-</v>
          </cell>
          <cell r="S52" t="str">
            <v>-</v>
          </cell>
          <cell r="T52" t="str">
            <v>-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47</v>
          </cell>
          <cell r="E53">
            <v>12</v>
          </cell>
          <cell r="F53" t="str">
            <v>-</v>
          </cell>
          <cell r="G53">
            <v>8</v>
          </cell>
          <cell r="H53">
            <v>1</v>
          </cell>
          <cell r="I53">
            <v>1</v>
          </cell>
          <cell r="J53" t="str">
            <v>-</v>
          </cell>
          <cell r="K53">
            <v>2</v>
          </cell>
          <cell r="L53">
            <v>23</v>
          </cell>
          <cell r="M53">
            <v>15</v>
          </cell>
          <cell r="N53">
            <v>2</v>
          </cell>
          <cell r="O53">
            <v>4</v>
          </cell>
          <cell r="P53">
            <v>2</v>
          </cell>
          <cell r="Q53">
            <v>12</v>
          </cell>
          <cell r="R53" t="str">
            <v>-</v>
          </cell>
          <cell r="S53" t="str">
            <v>-</v>
          </cell>
          <cell r="T53" t="str">
            <v>-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283</v>
          </cell>
          <cell r="E54">
            <v>94</v>
          </cell>
          <cell r="F54">
            <v>3</v>
          </cell>
          <cell r="G54">
            <v>73</v>
          </cell>
          <cell r="H54">
            <v>9</v>
          </cell>
          <cell r="I54">
            <v>2</v>
          </cell>
          <cell r="J54">
            <v>2</v>
          </cell>
          <cell r="K54">
            <v>5</v>
          </cell>
          <cell r="L54">
            <v>123</v>
          </cell>
          <cell r="M54">
            <v>84</v>
          </cell>
          <cell r="N54">
            <v>17</v>
          </cell>
          <cell r="O54">
            <v>18</v>
          </cell>
          <cell r="P54">
            <v>4</v>
          </cell>
          <cell r="Q54">
            <v>53</v>
          </cell>
          <cell r="R54" t="str">
            <v>-</v>
          </cell>
          <cell r="S54">
            <v>13</v>
          </cell>
          <cell r="T54" t="str">
            <v>-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35</v>
          </cell>
          <cell r="E55">
            <v>6</v>
          </cell>
          <cell r="F55" t="str">
            <v>-</v>
          </cell>
          <cell r="G55">
            <v>1</v>
          </cell>
          <cell r="H55">
            <v>5</v>
          </cell>
          <cell r="I55" t="str">
            <v>-</v>
          </cell>
          <cell r="J55" t="str">
            <v>-</v>
          </cell>
          <cell r="K55" t="str">
            <v>-</v>
          </cell>
          <cell r="L55">
            <v>19</v>
          </cell>
          <cell r="M55">
            <v>17</v>
          </cell>
          <cell r="N55">
            <v>1</v>
          </cell>
          <cell r="O55">
            <v>1</v>
          </cell>
          <cell r="P55" t="str">
            <v>-</v>
          </cell>
          <cell r="Q55">
            <v>4</v>
          </cell>
          <cell r="R55" t="str">
            <v>-</v>
          </cell>
          <cell r="S55">
            <v>6</v>
          </cell>
          <cell r="T55" t="str">
            <v>-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96</v>
          </cell>
          <cell r="E56">
            <v>24</v>
          </cell>
          <cell r="F56" t="str">
            <v>-</v>
          </cell>
          <cell r="G56">
            <v>19</v>
          </cell>
          <cell r="H56">
            <v>1</v>
          </cell>
          <cell r="I56">
            <v>1</v>
          </cell>
          <cell r="J56">
            <v>1</v>
          </cell>
          <cell r="K56">
            <v>2</v>
          </cell>
          <cell r="L56">
            <v>37</v>
          </cell>
          <cell r="M56">
            <v>26</v>
          </cell>
          <cell r="N56">
            <v>4</v>
          </cell>
          <cell r="O56">
            <v>6</v>
          </cell>
          <cell r="P56">
            <v>1</v>
          </cell>
          <cell r="Q56">
            <v>30</v>
          </cell>
          <cell r="R56" t="str">
            <v>-</v>
          </cell>
          <cell r="S56">
            <v>5</v>
          </cell>
          <cell r="T56" t="str">
            <v>-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3</v>
          </cell>
          <cell r="E57" t="str">
            <v>-</v>
          </cell>
          <cell r="F57" t="str">
            <v>-</v>
          </cell>
          <cell r="G57" t="str">
            <v>-</v>
          </cell>
          <cell r="H57" t="str">
            <v>-</v>
          </cell>
          <cell r="I57" t="str">
            <v>-</v>
          </cell>
          <cell r="J57" t="str">
            <v>-</v>
          </cell>
          <cell r="K57" t="str">
            <v>-</v>
          </cell>
          <cell r="L57">
            <v>3</v>
          </cell>
          <cell r="M57" t="str">
            <v>-</v>
          </cell>
          <cell r="N57">
            <v>3</v>
          </cell>
          <cell r="O57" t="str">
            <v>-</v>
          </cell>
          <cell r="P57" t="str">
            <v>-</v>
          </cell>
          <cell r="Q57" t="str">
            <v>-</v>
          </cell>
          <cell r="R57" t="str">
            <v>-</v>
          </cell>
          <cell r="S57" t="str">
            <v>-</v>
          </cell>
          <cell r="T57" t="str">
            <v>-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14</v>
          </cell>
          <cell r="E58">
            <v>3</v>
          </cell>
          <cell r="F58" t="str">
            <v>-</v>
          </cell>
          <cell r="G58">
            <v>3</v>
          </cell>
          <cell r="H58" t="str">
            <v>-</v>
          </cell>
          <cell r="I58" t="str">
            <v>-</v>
          </cell>
          <cell r="J58" t="str">
            <v>-</v>
          </cell>
          <cell r="K58" t="str">
            <v>-</v>
          </cell>
          <cell r="L58">
            <v>9</v>
          </cell>
          <cell r="M58">
            <v>6</v>
          </cell>
          <cell r="N58">
            <v>2</v>
          </cell>
          <cell r="O58">
            <v>1</v>
          </cell>
          <cell r="P58" t="str">
            <v>-</v>
          </cell>
          <cell r="Q58">
            <v>1</v>
          </cell>
          <cell r="R58" t="str">
            <v>-</v>
          </cell>
          <cell r="S58">
            <v>1</v>
          </cell>
          <cell r="T58" t="str">
            <v>-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14</v>
          </cell>
          <cell r="E59">
            <v>8</v>
          </cell>
          <cell r="F59" t="str">
            <v>-</v>
          </cell>
          <cell r="G59">
            <v>7</v>
          </cell>
          <cell r="H59">
            <v>1</v>
          </cell>
          <cell r="I59" t="str">
            <v>-</v>
          </cell>
          <cell r="J59" t="str">
            <v>-</v>
          </cell>
          <cell r="K59" t="str">
            <v>-</v>
          </cell>
          <cell r="L59">
            <v>4</v>
          </cell>
          <cell r="M59">
            <v>1</v>
          </cell>
          <cell r="N59">
            <v>1</v>
          </cell>
          <cell r="O59">
            <v>2</v>
          </cell>
          <cell r="P59" t="str">
            <v>-</v>
          </cell>
          <cell r="Q59">
            <v>2</v>
          </cell>
          <cell r="R59" t="str">
            <v>-</v>
          </cell>
          <cell r="S59" t="str">
            <v>-</v>
          </cell>
          <cell r="T59" t="str">
            <v>-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32</v>
          </cell>
          <cell r="E60">
            <v>14</v>
          </cell>
          <cell r="F60">
            <v>3</v>
          </cell>
          <cell r="G60">
            <v>9</v>
          </cell>
          <cell r="H60" t="str">
            <v>-</v>
          </cell>
          <cell r="I60" t="str">
            <v>-</v>
          </cell>
          <cell r="J60">
            <v>1</v>
          </cell>
          <cell r="K60">
            <v>1</v>
          </cell>
          <cell r="L60">
            <v>14</v>
          </cell>
          <cell r="M60">
            <v>8</v>
          </cell>
          <cell r="N60">
            <v>2</v>
          </cell>
          <cell r="O60">
            <v>4</v>
          </cell>
          <cell r="P60" t="str">
            <v>-</v>
          </cell>
          <cell r="Q60">
            <v>4</v>
          </cell>
          <cell r="R60" t="str">
            <v>-</v>
          </cell>
          <cell r="S60" t="str">
            <v>-</v>
          </cell>
          <cell r="T60" t="str">
            <v>-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39</v>
          </cell>
          <cell r="E61">
            <v>27</v>
          </cell>
          <cell r="F61" t="str">
            <v>-</v>
          </cell>
          <cell r="G61">
            <v>26</v>
          </cell>
          <cell r="H61">
            <v>1</v>
          </cell>
          <cell r="I61" t="str">
            <v>-</v>
          </cell>
          <cell r="J61" t="str">
            <v>-</v>
          </cell>
          <cell r="K61" t="str">
            <v>-</v>
          </cell>
          <cell r="L61">
            <v>12</v>
          </cell>
          <cell r="M61">
            <v>9</v>
          </cell>
          <cell r="N61">
            <v>2</v>
          </cell>
          <cell r="O61" t="str">
            <v>-</v>
          </cell>
          <cell r="P61">
            <v>1</v>
          </cell>
          <cell r="Q61" t="str">
            <v>-</v>
          </cell>
          <cell r="R61" t="str">
            <v>-</v>
          </cell>
          <cell r="S61" t="str">
            <v>-</v>
          </cell>
          <cell r="T61" t="str">
            <v>-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50</v>
          </cell>
          <cell r="E62">
            <v>12</v>
          </cell>
          <cell r="F62" t="str">
            <v>-</v>
          </cell>
          <cell r="G62">
            <v>8</v>
          </cell>
          <cell r="H62">
            <v>1</v>
          </cell>
          <cell r="I62">
            <v>1</v>
          </cell>
          <cell r="J62" t="str">
            <v>-</v>
          </cell>
          <cell r="K62">
            <v>2</v>
          </cell>
          <cell r="L62">
            <v>25</v>
          </cell>
          <cell r="M62">
            <v>17</v>
          </cell>
          <cell r="N62">
            <v>2</v>
          </cell>
          <cell r="O62">
            <v>4</v>
          </cell>
          <cell r="P62">
            <v>2</v>
          </cell>
          <cell r="Q62">
            <v>12</v>
          </cell>
          <cell r="R62" t="str">
            <v>-</v>
          </cell>
          <cell r="S62">
            <v>1</v>
          </cell>
          <cell r="T62" t="str">
            <v>-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</row>
      </sheetData>
      <sheetData sheetId="59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2862891373</v>
          </cell>
          <cell r="E9">
            <v>2487829</v>
          </cell>
          <cell r="F9">
            <v>1150759</v>
          </cell>
          <cell r="G9">
            <v>982360</v>
          </cell>
          <cell r="H9">
            <v>2914300</v>
          </cell>
        </row>
        <row r="10">
          <cell r="C10" t="str">
            <v>본청</v>
          </cell>
          <cell r="D10">
            <v>681717938</v>
          </cell>
          <cell r="E10" t="str">
            <v>-</v>
          </cell>
          <cell r="F10" t="str">
            <v>-</v>
          </cell>
          <cell r="G10" t="str">
            <v>-</v>
          </cell>
          <cell r="H10" t="str">
            <v>-</v>
          </cell>
          <cell r="J10">
            <v>0</v>
          </cell>
          <cell r="K10">
            <v>0</v>
          </cell>
          <cell r="L10">
            <v>0</v>
          </cell>
        </row>
        <row r="11">
          <cell r="A11" t="str">
            <v>2015중구</v>
          </cell>
          <cell r="B11">
            <v>2015</v>
          </cell>
          <cell r="C11" t="str">
            <v>중구</v>
          </cell>
          <cell r="D11">
            <v>198884844</v>
          </cell>
          <cell r="E11">
            <v>80928</v>
          </cell>
          <cell r="F11">
            <v>2457553</v>
          </cell>
          <cell r="G11">
            <v>38294</v>
          </cell>
          <cell r="H11">
            <v>5193629</v>
          </cell>
          <cell r="J11">
            <v>0</v>
          </cell>
          <cell r="K11">
            <v>0</v>
          </cell>
          <cell r="L11">
            <v>0</v>
          </cell>
        </row>
        <row r="12">
          <cell r="A12" t="str">
            <v>2015동구</v>
          </cell>
          <cell r="B12">
            <v>2015</v>
          </cell>
          <cell r="C12" t="str">
            <v>동구</v>
          </cell>
          <cell r="D12">
            <v>276271217</v>
          </cell>
          <cell r="E12">
            <v>349728</v>
          </cell>
          <cell r="F12">
            <v>789960</v>
          </cell>
          <cell r="G12">
            <v>144403</v>
          </cell>
          <cell r="H12">
            <v>1913196</v>
          </cell>
          <cell r="J12">
            <v>0</v>
          </cell>
          <cell r="K12">
            <v>0</v>
          </cell>
          <cell r="L12">
            <v>0</v>
          </cell>
        </row>
        <row r="13">
          <cell r="A13" t="str">
            <v>2015서구</v>
          </cell>
          <cell r="B13">
            <v>2015</v>
          </cell>
          <cell r="C13" t="str">
            <v>서구</v>
          </cell>
          <cell r="D13">
            <v>117728508</v>
          </cell>
          <cell r="E13">
            <v>206028</v>
          </cell>
          <cell r="F13">
            <v>571420</v>
          </cell>
          <cell r="G13">
            <v>89896</v>
          </cell>
          <cell r="H13">
            <v>1309608</v>
          </cell>
          <cell r="J13">
            <v>0</v>
          </cell>
          <cell r="K13">
            <v>0</v>
          </cell>
          <cell r="L13">
            <v>0</v>
          </cell>
        </row>
        <row r="14">
          <cell r="A14" t="str">
            <v>2015남구</v>
          </cell>
          <cell r="B14">
            <v>2015</v>
          </cell>
          <cell r="C14" t="str">
            <v>남구</v>
          </cell>
          <cell r="D14">
            <v>90414562</v>
          </cell>
          <cell r="E14">
            <v>160852</v>
          </cell>
          <cell r="F14">
            <v>562098</v>
          </cell>
          <cell r="G14">
            <v>74949</v>
          </cell>
          <cell r="H14">
            <v>1206348</v>
          </cell>
          <cell r="J14">
            <v>0</v>
          </cell>
          <cell r="K14">
            <v>0</v>
          </cell>
          <cell r="L14">
            <v>0</v>
          </cell>
        </row>
        <row r="15">
          <cell r="A15" t="str">
            <v>2015북구</v>
          </cell>
          <cell r="B15">
            <v>2015</v>
          </cell>
          <cell r="C15" t="str">
            <v>북구</v>
          </cell>
          <cell r="D15">
            <v>307603405</v>
          </cell>
          <cell r="E15">
            <v>443119</v>
          </cell>
          <cell r="F15">
            <v>694178</v>
          </cell>
          <cell r="G15">
            <v>169568</v>
          </cell>
          <cell r="H15">
            <v>1814042</v>
          </cell>
          <cell r="J15">
            <v>0</v>
          </cell>
          <cell r="K15">
            <v>0</v>
          </cell>
          <cell r="L15">
            <v>0</v>
          </cell>
        </row>
        <row r="16">
          <cell r="A16" t="str">
            <v>2015수성구</v>
          </cell>
          <cell r="B16">
            <v>2015</v>
          </cell>
          <cell r="C16" t="str">
            <v>수성구</v>
          </cell>
          <cell r="D16">
            <v>466079401</v>
          </cell>
          <cell r="E16">
            <v>451786</v>
          </cell>
          <cell r="F16">
            <v>1031638</v>
          </cell>
          <cell r="G16">
            <v>165786</v>
          </cell>
          <cell r="H16">
            <v>2811331</v>
          </cell>
          <cell r="J16">
            <v>0</v>
          </cell>
          <cell r="K16">
            <v>0</v>
          </cell>
          <cell r="L16">
            <v>0</v>
          </cell>
        </row>
        <row r="17">
          <cell r="A17" t="str">
            <v>2015달서구</v>
          </cell>
          <cell r="B17">
            <v>2015</v>
          </cell>
          <cell r="C17" t="str">
            <v>달서구</v>
          </cell>
          <cell r="D17">
            <v>461492066</v>
          </cell>
          <cell r="E17">
            <v>602641</v>
          </cell>
          <cell r="F17">
            <v>765783</v>
          </cell>
          <cell r="G17">
            <v>225889</v>
          </cell>
          <cell r="H17">
            <v>2043004</v>
          </cell>
          <cell r="J17">
            <v>0</v>
          </cell>
          <cell r="K17">
            <v>0</v>
          </cell>
          <cell r="L17">
            <v>0</v>
          </cell>
        </row>
        <row r="18">
          <cell r="A18" t="str">
            <v>2015달성군</v>
          </cell>
          <cell r="B18">
            <v>2015</v>
          </cell>
          <cell r="C18" t="str">
            <v>달성군</v>
          </cell>
          <cell r="D18">
            <v>262699432</v>
          </cell>
          <cell r="E18">
            <v>192747</v>
          </cell>
          <cell r="F18">
            <v>1362924</v>
          </cell>
          <cell r="G18">
            <v>73575</v>
          </cell>
          <cell r="H18">
            <v>3570499</v>
          </cell>
          <cell r="J18">
            <v>0</v>
          </cell>
          <cell r="K18">
            <v>0</v>
          </cell>
          <cell r="L18">
            <v>0</v>
          </cell>
        </row>
        <row r="19">
          <cell r="A19" t="str">
            <v>2016대구광역시</v>
          </cell>
          <cell r="B19">
            <v>2016</v>
          </cell>
          <cell r="C19" t="str">
            <v>대구광역시</v>
          </cell>
          <cell r="D19">
            <v>2979771429</v>
          </cell>
          <cell r="E19">
            <v>2484557</v>
          </cell>
          <cell r="F19">
            <v>1199317</v>
          </cell>
          <cell r="G19">
            <v>994220</v>
          </cell>
          <cell r="H19">
            <v>2997095</v>
          </cell>
        </row>
        <row r="20">
          <cell r="B20">
            <v>2016</v>
          </cell>
          <cell r="C20" t="str">
            <v>본청</v>
          </cell>
          <cell r="D20">
            <v>742667114</v>
          </cell>
          <cell r="E20" t="str">
            <v>-</v>
          </cell>
          <cell r="F20" t="str">
            <v>-</v>
          </cell>
          <cell r="G20" t="str">
            <v>-</v>
          </cell>
          <cell r="H20" t="str">
            <v>-</v>
          </cell>
        </row>
        <row r="21">
          <cell r="A21" t="str">
            <v>2016중구</v>
          </cell>
          <cell r="B21">
            <v>2016</v>
          </cell>
          <cell r="C21" t="str">
            <v>중구</v>
          </cell>
          <cell r="D21">
            <v>189738649</v>
          </cell>
          <cell r="E21">
            <v>79712</v>
          </cell>
          <cell r="F21">
            <v>2380302</v>
          </cell>
          <cell r="G21">
            <v>37987</v>
          </cell>
          <cell r="H21">
            <v>4994831</v>
          </cell>
        </row>
        <row r="22">
          <cell r="A22" t="str">
            <v>2016동구</v>
          </cell>
          <cell r="B22">
            <v>2016</v>
          </cell>
          <cell r="C22" t="str">
            <v>동구</v>
          </cell>
          <cell r="D22">
            <v>280253202</v>
          </cell>
          <cell r="E22">
            <v>351352</v>
          </cell>
          <cell r="F22">
            <v>797642</v>
          </cell>
          <cell r="G22">
            <v>147154</v>
          </cell>
          <cell r="H22">
            <v>1904489</v>
          </cell>
        </row>
        <row r="23">
          <cell r="A23" t="str">
            <v>2016서구</v>
          </cell>
          <cell r="B23">
            <v>2016</v>
          </cell>
          <cell r="C23" t="str">
            <v>서구</v>
          </cell>
          <cell r="D23">
            <v>116683992</v>
          </cell>
          <cell r="E23">
            <v>199507</v>
          </cell>
          <cell r="F23">
            <v>584862</v>
          </cell>
          <cell r="G23">
            <v>88468</v>
          </cell>
          <cell r="H23">
            <v>1318940</v>
          </cell>
        </row>
        <row r="24">
          <cell r="A24" t="str">
            <v>2016남구</v>
          </cell>
          <cell r="B24">
            <v>2016</v>
          </cell>
          <cell r="C24" t="str">
            <v>남구</v>
          </cell>
          <cell r="D24">
            <v>84825604</v>
          </cell>
          <cell r="E24">
            <v>156433</v>
          </cell>
          <cell r="F24">
            <v>542249</v>
          </cell>
          <cell r="G24">
            <v>73979</v>
          </cell>
          <cell r="H24">
            <v>1146617</v>
          </cell>
        </row>
        <row r="25">
          <cell r="A25" t="str">
            <v>2016북구</v>
          </cell>
          <cell r="B25">
            <v>2016</v>
          </cell>
          <cell r="C25" t="str">
            <v>북구</v>
          </cell>
          <cell r="D25">
            <v>307713570</v>
          </cell>
          <cell r="E25">
            <v>440383</v>
          </cell>
          <cell r="F25">
            <v>698741</v>
          </cell>
          <cell r="G25">
            <v>171181</v>
          </cell>
          <cell r="H25">
            <v>1797592</v>
          </cell>
        </row>
        <row r="26">
          <cell r="A26" t="str">
            <v>2016수성구</v>
          </cell>
          <cell r="B26">
            <v>2016</v>
          </cell>
          <cell r="C26" t="str">
            <v>수성구</v>
          </cell>
          <cell r="D26">
            <v>452119190</v>
          </cell>
          <cell r="E26">
            <v>447011</v>
          </cell>
          <cell r="F26">
            <v>1011427</v>
          </cell>
          <cell r="G26">
            <v>165392</v>
          </cell>
          <cell r="H26">
            <v>2733622</v>
          </cell>
        </row>
        <row r="27">
          <cell r="A27" t="str">
            <v>2016달서구</v>
          </cell>
          <cell r="B27">
            <v>2016</v>
          </cell>
          <cell r="C27" t="str">
            <v>달서구</v>
          </cell>
          <cell r="D27">
            <v>453140992</v>
          </cell>
          <cell r="E27">
            <v>591891</v>
          </cell>
          <cell r="F27">
            <v>765582</v>
          </cell>
          <cell r="G27">
            <v>225643</v>
          </cell>
          <cell r="H27">
            <v>2008221</v>
          </cell>
        </row>
        <row r="28">
          <cell r="A28" t="str">
            <v>2016달성군</v>
          </cell>
          <cell r="B28">
            <v>2016</v>
          </cell>
          <cell r="C28" t="str">
            <v>달성군</v>
          </cell>
          <cell r="D28">
            <v>352629116</v>
          </cell>
          <cell r="E28">
            <v>218268</v>
          </cell>
          <cell r="F28">
            <v>1615579</v>
          </cell>
          <cell r="G28">
            <v>84416</v>
          </cell>
          <cell r="H28">
            <v>4177278</v>
          </cell>
        </row>
        <row r="29">
          <cell r="A29" t="str">
            <v>2017대구광역시</v>
          </cell>
          <cell r="B29">
            <v>2017</v>
          </cell>
          <cell r="C29" t="str">
            <v>대구광역시</v>
          </cell>
          <cell r="D29">
            <v>3156682131</v>
          </cell>
          <cell r="E29">
            <v>2475231</v>
          </cell>
          <cell r="F29">
            <v>1275308</v>
          </cell>
          <cell r="G29">
            <v>1006753</v>
          </cell>
          <cell r="H29">
            <v>3135508</v>
          </cell>
        </row>
        <row r="30">
          <cell r="B30">
            <v>2017</v>
          </cell>
          <cell r="C30" t="str">
            <v>본청</v>
          </cell>
          <cell r="D30">
            <v>762642202</v>
          </cell>
          <cell r="E30" t="str">
            <v>-</v>
          </cell>
          <cell r="F30" t="str">
            <v>-</v>
          </cell>
          <cell r="G30" t="str">
            <v>-</v>
          </cell>
          <cell r="H30" t="str">
            <v>-</v>
          </cell>
        </row>
        <row r="31">
          <cell r="A31" t="str">
            <v>2017중구</v>
          </cell>
          <cell r="B31">
            <v>2017</v>
          </cell>
          <cell r="C31" t="str">
            <v>중구</v>
          </cell>
          <cell r="D31">
            <v>188012725</v>
          </cell>
          <cell r="E31">
            <v>78986</v>
          </cell>
          <cell r="F31">
            <v>2380330</v>
          </cell>
          <cell r="G31">
            <v>37856</v>
          </cell>
          <cell r="H31">
            <v>4966524</v>
          </cell>
        </row>
        <row r="32">
          <cell r="A32" t="str">
            <v>2017동구</v>
          </cell>
          <cell r="B32">
            <v>2017</v>
          </cell>
          <cell r="C32" t="str">
            <v>동구</v>
          </cell>
          <cell r="D32">
            <v>304385837</v>
          </cell>
          <cell r="E32">
            <v>349379</v>
          </cell>
          <cell r="F32">
            <v>871220</v>
          </cell>
          <cell r="G32">
            <v>148719</v>
          </cell>
          <cell r="H32">
            <v>2046718</v>
          </cell>
        </row>
        <row r="33">
          <cell r="A33" t="str">
            <v>2017서구</v>
          </cell>
          <cell r="B33">
            <v>2017</v>
          </cell>
          <cell r="C33" t="str">
            <v>서구</v>
          </cell>
          <cell r="D33">
            <v>116640655</v>
          </cell>
          <cell r="E33">
            <v>191992</v>
          </cell>
          <cell r="F33">
            <v>607529</v>
          </cell>
          <cell r="G33">
            <v>86738</v>
          </cell>
          <cell r="H33">
            <v>1344747</v>
          </cell>
        </row>
        <row r="34">
          <cell r="A34" t="str">
            <v>2017남구</v>
          </cell>
          <cell r="B34">
            <v>2017</v>
          </cell>
          <cell r="C34" t="str">
            <v>남구</v>
          </cell>
          <cell r="D34">
            <v>87985275</v>
          </cell>
          <cell r="E34">
            <v>152845</v>
          </cell>
          <cell r="F34">
            <v>575650</v>
          </cell>
          <cell r="G34">
            <v>73442</v>
          </cell>
          <cell r="H34">
            <v>1198024</v>
          </cell>
        </row>
        <row r="35">
          <cell r="A35" t="str">
            <v>2017북구</v>
          </cell>
          <cell r="B35">
            <v>2017</v>
          </cell>
          <cell r="C35" t="str">
            <v>북구</v>
          </cell>
          <cell r="D35">
            <v>357131469</v>
          </cell>
          <cell r="E35">
            <v>441375</v>
          </cell>
          <cell r="F35">
            <v>809134</v>
          </cell>
          <cell r="G35">
            <v>174617</v>
          </cell>
          <cell r="H35">
            <v>2045227</v>
          </cell>
        </row>
        <row r="36">
          <cell r="A36" t="str">
            <v>2017수성구</v>
          </cell>
          <cell r="B36">
            <v>2017</v>
          </cell>
          <cell r="C36" t="str">
            <v>수성구</v>
          </cell>
          <cell r="D36">
            <v>495978527</v>
          </cell>
          <cell r="E36">
            <v>439211</v>
          </cell>
          <cell r="F36">
            <v>1129249</v>
          </cell>
          <cell r="G36">
            <v>164900</v>
          </cell>
          <cell r="H36">
            <v>3007753</v>
          </cell>
        </row>
        <row r="37">
          <cell r="A37" t="str">
            <v>2017달서구</v>
          </cell>
          <cell r="B37">
            <v>2017</v>
          </cell>
          <cell r="C37" t="str">
            <v>달서구</v>
          </cell>
          <cell r="D37">
            <v>464925137</v>
          </cell>
          <cell r="E37">
            <v>578068</v>
          </cell>
          <cell r="F37">
            <v>804274</v>
          </cell>
          <cell r="G37">
            <v>224583</v>
          </cell>
          <cell r="H37">
            <v>2070171</v>
          </cell>
        </row>
        <row r="38">
          <cell r="A38" t="str">
            <v>2017달성군</v>
          </cell>
          <cell r="B38">
            <v>2017</v>
          </cell>
          <cell r="C38" t="str">
            <v>달성군</v>
          </cell>
          <cell r="D38">
            <v>378980304</v>
          </cell>
          <cell r="E38">
            <v>243375</v>
          </cell>
          <cell r="F38">
            <v>1557187</v>
          </cell>
          <cell r="G38">
            <v>95898</v>
          </cell>
          <cell r="H38">
            <v>3951910</v>
          </cell>
        </row>
        <row r="39">
          <cell r="A39" t="str">
            <v>2018대구광역시</v>
          </cell>
          <cell r="B39">
            <v>2018</v>
          </cell>
          <cell r="C39" t="str">
            <v>대구광역시</v>
          </cell>
          <cell r="D39">
            <v>3227881669</v>
          </cell>
          <cell r="E39">
            <v>2461769</v>
          </cell>
          <cell r="F39">
            <v>1311204</v>
          </cell>
          <cell r="G39">
            <v>1021266</v>
          </cell>
          <cell r="H39">
            <v>3160667</v>
          </cell>
        </row>
        <row r="40">
          <cell r="B40">
            <v>2018</v>
          </cell>
          <cell r="C40" t="str">
            <v>본청</v>
          </cell>
          <cell r="D40">
            <v>741094013</v>
          </cell>
          <cell r="E40" t="str">
            <v>-</v>
          </cell>
          <cell r="F40" t="str">
            <v>-</v>
          </cell>
          <cell r="G40" t="str">
            <v>-</v>
          </cell>
          <cell r="H40" t="str">
            <v>-</v>
          </cell>
        </row>
        <row r="41">
          <cell r="A41" t="str">
            <v>2018중구</v>
          </cell>
          <cell r="B41">
            <v>2018</v>
          </cell>
          <cell r="C41" t="str">
            <v>중구</v>
          </cell>
          <cell r="D41">
            <v>208775050</v>
          </cell>
          <cell r="E41">
            <v>79401</v>
          </cell>
          <cell r="F41">
            <v>2629376</v>
          </cell>
          <cell r="G41">
            <v>38619</v>
          </cell>
          <cell r="H41">
            <v>5406019</v>
          </cell>
        </row>
        <row r="42">
          <cell r="A42" t="str">
            <v>2018동구</v>
          </cell>
          <cell r="B42">
            <v>2018</v>
          </cell>
          <cell r="C42" t="str">
            <v>동구</v>
          </cell>
          <cell r="D42">
            <v>320296358</v>
          </cell>
          <cell r="E42">
            <v>351291</v>
          </cell>
          <cell r="F42">
            <v>911769</v>
          </cell>
          <cell r="G42">
            <v>152370</v>
          </cell>
          <cell r="H42">
            <v>2102096</v>
          </cell>
        </row>
        <row r="43">
          <cell r="A43" t="str">
            <v>2018서구</v>
          </cell>
          <cell r="B43">
            <v>2018</v>
          </cell>
          <cell r="C43" t="str">
            <v>서구</v>
          </cell>
          <cell r="D43">
            <v>120285963</v>
          </cell>
          <cell r="E43">
            <v>184372</v>
          </cell>
          <cell r="F43">
            <v>652409</v>
          </cell>
          <cell r="G43">
            <v>85142</v>
          </cell>
          <cell r="H43">
            <v>1412769</v>
          </cell>
        </row>
        <row r="44">
          <cell r="A44" t="str">
            <v>2018남구</v>
          </cell>
          <cell r="B44">
            <v>2018</v>
          </cell>
          <cell r="C44" t="str">
            <v>남구</v>
          </cell>
          <cell r="D44">
            <v>92690315</v>
          </cell>
          <cell r="E44">
            <v>150501</v>
          </cell>
          <cell r="F44">
            <v>615878</v>
          </cell>
          <cell r="G44">
            <v>74134</v>
          </cell>
          <cell r="H44">
            <v>1250308</v>
          </cell>
        </row>
        <row r="45">
          <cell r="A45" t="str">
            <v>2018북구</v>
          </cell>
          <cell r="B45">
            <v>2018</v>
          </cell>
          <cell r="C45" t="str">
            <v>북구</v>
          </cell>
          <cell r="D45">
            <v>329724711</v>
          </cell>
          <cell r="E45">
            <v>439489</v>
          </cell>
          <cell r="F45">
            <v>750246</v>
          </cell>
          <cell r="G45">
            <v>177162</v>
          </cell>
          <cell r="H45">
            <v>1861148</v>
          </cell>
        </row>
        <row r="46">
          <cell r="A46" t="str">
            <v>2018수성구</v>
          </cell>
          <cell r="B46">
            <v>2018</v>
          </cell>
          <cell r="C46" t="str">
            <v>수성구</v>
          </cell>
          <cell r="D46">
            <v>549560033</v>
          </cell>
          <cell r="E46">
            <v>432759</v>
          </cell>
          <cell r="F46">
            <v>1269899</v>
          </cell>
          <cell r="G46">
            <v>165843</v>
          </cell>
          <cell r="H46">
            <v>3313737</v>
          </cell>
        </row>
        <row r="47">
          <cell r="A47" t="str">
            <v>2018달서구</v>
          </cell>
          <cell r="B47">
            <v>2018</v>
          </cell>
          <cell r="C47" t="str">
            <v>달서구</v>
          </cell>
          <cell r="D47">
            <v>557009068</v>
          </cell>
          <cell r="E47">
            <v>573413</v>
          </cell>
          <cell r="F47">
            <v>971392</v>
          </cell>
          <cell r="G47">
            <v>227966</v>
          </cell>
          <cell r="H47">
            <v>2443387</v>
          </cell>
        </row>
        <row r="48">
          <cell r="A48" t="str">
            <v>2018달성군</v>
          </cell>
          <cell r="B48">
            <v>2018</v>
          </cell>
          <cell r="C48" t="str">
            <v>달성군</v>
          </cell>
          <cell r="D48">
            <v>308446158</v>
          </cell>
          <cell r="E48">
            <v>250543</v>
          </cell>
          <cell r="F48">
            <v>1231111</v>
          </cell>
          <cell r="G48">
            <v>100030</v>
          </cell>
          <cell r="H48">
            <v>3083537</v>
          </cell>
        </row>
        <row r="49">
          <cell r="A49" t="str">
            <v>2019대구광역시</v>
          </cell>
          <cell r="B49">
            <v>2019</v>
          </cell>
          <cell r="C49" t="str">
            <v>대구광역시</v>
          </cell>
          <cell r="D49">
            <v>3476076749</v>
          </cell>
          <cell r="E49">
            <v>2438031</v>
          </cell>
          <cell r="F49">
            <v>1425772</v>
          </cell>
          <cell r="G49">
            <v>1031251</v>
          </cell>
          <cell r="H49">
            <v>3370738</v>
          </cell>
        </row>
        <row r="50">
          <cell r="B50">
            <v>2019</v>
          </cell>
          <cell r="C50" t="str">
            <v>본청</v>
          </cell>
          <cell r="D50">
            <v>931966950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</row>
        <row r="51">
          <cell r="A51" t="str">
            <v>2019중구</v>
          </cell>
          <cell r="B51">
            <v>2019</v>
          </cell>
          <cell r="C51" t="str">
            <v>중구</v>
          </cell>
          <cell r="D51">
            <v>227605616</v>
          </cell>
          <cell r="E51">
            <v>77421</v>
          </cell>
          <cell r="F51">
            <v>2939843</v>
          </cell>
          <cell r="G51">
            <v>38418</v>
          </cell>
          <cell r="H51">
            <v>5924452</v>
          </cell>
        </row>
        <row r="52">
          <cell r="A52" t="str">
            <v>2019동구</v>
          </cell>
          <cell r="B52">
            <v>2019</v>
          </cell>
          <cell r="C52" t="str">
            <v>동구</v>
          </cell>
          <cell r="D52">
            <v>296899602</v>
          </cell>
          <cell r="E52">
            <v>345469</v>
          </cell>
          <cell r="F52">
            <v>859410</v>
          </cell>
          <cell r="G52">
            <v>152545</v>
          </cell>
          <cell r="H52">
            <v>1946308</v>
          </cell>
        </row>
        <row r="53">
          <cell r="A53" t="str">
            <v>2019서구</v>
          </cell>
          <cell r="B53">
            <v>2019</v>
          </cell>
          <cell r="C53" t="str">
            <v>서구</v>
          </cell>
          <cell r="D53">
            <v>127285934</v>
          </cell>
          <cell r="E53">
            <v>175277</v>
          </cell>
          <cell r="F53">
            <v>726199</v>
          </cell>
          <cell r="G53">
            <v>82733</v>
          </cell>
          <cell r="H53">
            <v>1538515</v>
          </cell>
        </row>
        <row r="54">
          <cell r="A54" t="str">
            <v>2019남구</v>
          </cell>
          <cell r="B54">
            <v>2019</v>
          </cell>
          <cell r="C54" t="str">
            <v>남구</v>
          </cell>
          <cell r="D54">
            <v>101535353</v>
          </cell>
          <cell r="E54">
            <v>148113</v>
          </cell>
          <cell r="F54">
            <v>685526</v>
          </cell>
          <cell r="G54">
            <v>74588</v>
          </cell>
          <cell r="H54">
            <v>1361283</v>
          </cell>
        </row>
        <row r="55">
          <cell r="A55" t="str">
            <v>2019북구</v>
          </cell>
          <cell r="B55">
            <v>2019</v>
          </cell>
          <cell r="C55" t="str">
            <v>북구</v>
          </cell>
          <cell r="D55">
            <v>347379736</v>
          </cell>
          <cell r="E55">
            <v>437710</v>
          </cell>
          <cell r="F55">
            <v>793630</v>
          </cell>
          <cell r="G55">
            <v>180115</v>
          </cell>
          <cell r="H55">
            <v>1928655</v>
          </cell>
        </row>
        <row r="56">
          <cell r="A56" t="str">
            <v>2019수성구</v>
          </cell>
          <cell r="B56">
            <v>2019</v>
          </cell>
          <cell r="C56" t="str">
            <v>수성구</v>
          </cell>
          <cell r="D56">
            <v>580945840</v>
          </cell>
          <cell r="E56">
            <v>428614</v>
          </cell>
          <cell r="F56">
            <v>1355406</v>
          </cell>
          <cell r="G56">
            <v>167040</v>
          </cell>
          <cell r="H56">
            <v>3477885</v>
          </cell>
        </row>
        <row r="57">
          <cell r="A57" t="str">
            <v>2019달서구</v>
          </cell>
          <cell r="B57">
            <v>2019</v>
          </cell>
          <cell r="C57" t="str">
            <v>달서구</v>
          </cell>
          <cell r="D57">
            <v>510341352</v>
          </cell>
          <cell r="E57">
            <v>568887</v>
          </cell>
          <cell r="F57">
            <v>897087</v>
          </cell>
          <cell r="G57">
            <v>231978</v>
          </cell>
          <cell r="H57">
            <v>2199956</v>
          </cell>
        </row>
        <row r="58">
          <cell r="A58" t="str">
            <v>2019달성군</v>
          </cell>
          <cell r="B58">
            <v>2019</v>
          </cell>
          <cell r="C58" t="str">
            <v>달성군</v>
          </cell>
          <cell r="D58">
            <v>352116366</v>
          </cell>
          <cell r="E58">
            <v>256540</v>
          </cell>
          <cell r="F58">
            <v>1372559</v>
          </cell>
          <cell r="G58">
            <v>103834</v>
          </cell>
          <cell r="H58">
            <v>3391147</v>
          </cell>
        </row>
        <row r="59">
          <cell r="A59" t="str">
            <v>2020대구광역시</v>
          </cell>
          <cell r="B59">
            <v>2020</v>
          </cell>
          <cell r="C59" t="str">
            <v>대구광역시</v>
          </cell>
          <cell r="D59">
            <v>3959389582</v>
          </cell>
          <cell r="E59">
            <v>2418346</v>
          </cell>
          <cell r="F59">
            <v>1637230</v>
          </cell>
          <cell r="G59">
            <v>1056627</v>
          </cell>
          <cell r="H59">
            <v>3747197</v>
          </cell>
        </row>
        <row r="60">
          <cell r="B60">
            <v>2020</v>
          </cell>
          <cell r="C60" t="str">
            <v>본청</v>
          </cell>
          <cell r="D60">
            <v>1031718969</v>
          </cell>
          <cell r="E60" t="str">
            <v>-</v>
          </cell>
          <cell r="F60" t="str">
            <v>-</v>
          </cell>
          <cell r="G60" t="str">
            <v>-</v>
          </cell>
          <cell r="H60" t="str">
            <v>-</v>
          </cell>
        </row>
        <row r="61">
          <cell r="A61" t="str">
            <v>2020중구</v>
          </cell>
          <cell r="B61">
            <v>2020</v>
          </cell>
          <cell r="C61" t="str">
            <v>중구</v>
          </cell>
          <cell r="D61">
            <v>252844020</v>
          </cell>
          <cell r="E61">
            <v>76547</v>
          </cell>
          <cell r="F61">
            <v>3303121</v>
          </cell>
          <cell r="G61">
            <v>39111</v>
          </cell>
          <cell r="H61">
            <v>6464780</v>
          </cell>
        </row>
        <row r="62">
          <cell r="A62" t="str">
            <v>2020동구</v>
          </cell>
          <cell r="B62">
            <v>2020</v>
          </cell>
          <cell r="C62" t="str">
            <v>동구</v>
          </cell>
          <cell r="D62">
            <v>351418684</v>
          </cell>
          <cell r="E62">
            <v>341920</v>
          </cell>
          <cell r="F62">
            <v>1027780</v>
          </cell>
          <cell r="G62">
            <v>155865</v>
          </cell>
          <cell r="H62">
            <v>2254635</v>
          </cell>
        </row>
        <row r="63">
          <cell r="A63" t="str">
            <v>2020서구</v>
          </cell>
          <cell r="B63">
            <v>2020</v>
          </cell>
          <cell r="C63" t="str">
            <v>서구</v>
          </cell>
          <cell r="D63">
            <v>134028261</v>
          </cell>
          <cell r="E63">
            <v>170700</v>
          </cell>
          <cell r="F63">
            <v>785168</v>
          </cell>
          <cell r="G63">
            <v>83437</v>
          </cell>
          <cell r="H63">
            <v>1606341</v>
          </cell>
        </row>
        <row r="64">
          <cell r="A64" t="str">
            <v>2020남구</v>
          </cell>
          <cell r="B64">
            <v>2020</v>
          </cell>
          <cell r="C64" t="str">
            <v>남구</v>
          </cell>
          <cell r="D64">
            <v>126239980</v>
          </cell>
          <cell r="E64">
            <v>146632</v>
          </cell>
          <cell r="F64">
            <v>860931</v>
          </cell>
          <cell r="G64">
            <v>76582</v>
          </cell>
          <cell r="H64">
            <v>1648429</v>
          </cell>
        </row>
        <row r="65">
          <cell r="A65" t="str">
            <v>2020북구</v>
          </cell>
          <cell r="B65">
            <v>2020</v>
          </cell>
          <cell r="C65" t="str">
            <v>북구</v>
          </cell>
          <cell r="D65">
            <v>423837071</v>
          </cell>
          <cell r="E65">
            <v>440263</v>
          </cell>
          <cell r="F65">
            <v>962691</v>
          </cell>
          <cell r="G65">
            <v>187494</v>
          </cell>
          <cell r="H65">
            <v>2260537</v>
          </cell>
        </row>
        <row r="66">
          <cell r="A66" t="str">
            <v>2020수성구</v>
          </cell>
          <cell r="B66">
            <v>2020</v>
          </cell>
          <cell r="C66" t="str">
            <v>수성구</v>
          </cell>
          <cell r="D66">
            <v>657888493</v>
          </cell>
          <cell r="E66">
            <v>424314</v>
          </cell>
          <cell r="F66">
            <v>1550476</v>
          </cell>
          <cell r="G66">
            <v>170870</v>
          </cell>
          <cell r="H66">
            <v>3850228</v>
          </cell>
        </row>
        <row r="67">
          <cell r="A67" t="str">
            <v>2020달서구</v>
          </cell>
          <cell r="B67">
            <v>2020</v>
          </cell>
          <cell r="C67" t="str">
            <v>달서구</v>
          </cell>
          <cell r="D67">
            <v>620645784</v>
          </cell>
          <cell r="E67">
            <v>558631</v>
          </cell>
          <cell r="F67">
            <v>1111012</v>
          </cell>
          <cell r="G67">
            <v>235303</v>
          </cell>
          <cell r="H67">
            <v>2637645</v>
          </cell>
        </row>
        <row r="68">
          <cell r="A68" t="str">
            <v>2020달성군</v>
          </cell>
          <cell r="B68">
            <v>2020</v>
          </cell>
          <cell r="C68" t="str">
            <v>달성군</v>
          </cell>
          <cell r="D68">
            <v>360768320</v>
          </cell>
          <cell r="E68">
            <v>259339</v>
          </cell>
          <cell r="F68">
            <v>1391107</v>
          </cell>
          <cell r="G68">
            <v>107965</v>
          </cell>
          <cell r="H68">
            <v>3341530</v>
          </cell>
        </row>
        <row r="69">
          <cell r="A69" t="str">
            <v>2021대구광역시</v>
          </cell>
          <cell r="B69">
            <v>2021</v>
          </cell>
          <cell r="C69" t="str">
            <v>대구광역시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</row>
        <row r="70">
          <cell r="B70">
            <v>2021</v>
          </cell>
          <cell r="C70" t="str">
            <v>본청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</row>
        <row r="71">
          <cell r="A71" t="str">
            <v>2021중구</v>
          </cell>
          <cell r="B71">
            <v>2021</v>
          </cell>
          <cell r="C71" t="str">
            <v>중구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</row>
      </sheetData>
      <sheetData sheetId="60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11321148430</v>
          </cell>
          <cell r="E9">
            <v>9201308722</v>
          </cell>
          <cell r="F9">
            <v>2119839708</v>
          </cell>
          <cell r="G9">
            <v>11500292743</v>
          </cell>
          <cell r="H9">
            <v>9352964492</v>
          </cell>
          <cell r="I9">
            <v>2147328251</v>
          </cell>
          <cell r="J9">
            <v>9789915818</v>
          </cell>
          <cell r="K9">
            <v>8146927974</v>
          </cell>
          <cell r="L9">
            <v>1642987844</v>
          </cell>
          <cell r="M9">
            <v>1710376923</v>
          </cell>
          <cell r="N9">
            <v>1206036517</v>
          </cell>
          <cell r="O9">
            <v>504340406</v>
          </cell>
        </row>
        <row r="10">
          <cell r="C10" t="str">
            <v>본청</v>
          </cell>
          <cell r="D10">
            <v>7653269947</v>
          </cell>
          <cell r="E10">
            <v>5609572822</v>
          </cell>
          <cell r="F10">
            <v>2043697125</v>
          </cell>
          <cell r="G10">
            <v>7728817996</v>
          </cell>
          <cell r="H10">
            <v>5659933297</v>
          </cell>
          <cell r="I10">
            <v>2068884699</v>
          </cell>
          <cell r="J10">
            <v>6789767878</v>
          </cell>
          <cell r="K10">
            <v>5178376727</v>
          </cell>
          <cell r="L10">
            <v>1611391151</v>
          </cell>
          <cell r="M10">
            <v>939050118</v>
          </cell>
          <cell r="N10">
            <v>481556570</v>
          </cell>
          <cell r="O10">
            <v>457493548</v>
          </cell>
        </row>
        <row r="11">
          <cell r="A11" t="str">
            <v>2015중구</v>
          </cell>
          <cell r="B11">
            <v>2015</v>
          </cell>
          <cell r="C11" t="str">
            <v>중구</v>
          </cell>
          <cell r="D11">
            <v>226098842</v>
          </cell>
          <cell r="E11">
            <v>224361842</v>
          </cell>
          <cell r="F11">
            <v>1737000</v>
          </cell>
          <cell r="G11">
            <v>232946371</v>
          </cell>
          <cell r="H11">
            <v>231174381</v>
          </cell>
          <cell r="I11">
            <v>1771990</v>
          </cell>
          <cell r="J11">
            <v>177296787</v>
          </cell>
          <cell r="K11">
            <v>177035065</v>
          </cell>
          <cell r="L11">
            <v>261722</v>
          </cell>
          <cell r="M11">
            <v>55649584</v>
          </cell>
          <cell r="N11">
            <v>54139316</v>
          </cell>
          <cell r="O11">
            <v>1510268</v>
          </cell>
        </row>
        <row r="12">
          <cell r="A12" t="str">
            <v>2015동구</v>
          </cell>
          <cell r="B12">
            <v>2015</v>
          </cell>
          <cell r="C12" t="str">
            <v>동구</v>
          </cell>
          <cell r="D12">
            <v>512164661</v>
          </cell>
          <cell r="E12">
            <v>498745418</v>
          </cell>
          <cell r="F12">
            <v>13419243</v>
          </cell>
          <cell r="G12">
            <v>523696863</v>
          </cell>
          <cell r="H12">
            <v>509270796</v>
          </cell>
          <cell r="I12">
            <v>14426067</v>
          </cell>
          <cell r="J12">
            <v>447759504</v>
          </cell>
          <cell r="K12">
            <v>436605613</v>
          </cell>
          <cell r="L12">
            <v>11153891</v>
          </cell>
          <cell r="M12">
            <v>75937359</v>
          </cell>
          <cell r="N12">
            <v>72665183</v>
          </cell>
          <cell r="O12">
            <v>3272176</v>
          </cell>
        </row>
        <row r="13">
          <cell r="A13" t="str">
            <v>2015서구</v>
          </cell>
          <cell r="B13">
            <v>2015</v>
          </cell>
          <cell r="C13" t="str">
            <v>서구</v>
          </cell>
          <cell r="D13">
            <v>305927603</v>
          </cell>
          <cell r="E13">
            <v>298896540</v>
          </cell>
          <cell r="F13">
            <v>7031063</v>
          </cell>
          <cell r="G13">
            <v>318379141</v>
          </cell>
          <cell r="H13">
            <v>311394230</v>
          </cell>
          <cell r="I13">
            <v>6984911</v>
          </cell>
          <cell r="J13">
            <v>263331177</v>
          </cell>
          <cell r="K13">
            <v>260552179</v>
          </cell>
          <cell r="L13">
            <v>2778998</v>
          </cell>
          <cell r="M13">
            <v>55047964</v>
          </cell>
          <cell r="N13">
            <v>50842051</v>
          </cell>
          <cell r="O13">
            <v>4205913</v>
          </cell>
        </row>
        <row r="14">
          <cell r="A14" t="str">
            <v>2015남구</v>
          </cell>
          <cell r="B14">
            <v>2015</v>
          </cell>
          <cell r="C14" t="str">
            <v>남구</v>
          </cell>
          <cell r="D14">
            <v>288790009</v>
          </cell>
          <cell r="E14">
            <v>284477592</v>
          </cell>
          <cell r="F14">
            <v>4312417</v>
          </cell>
          <cell r="G14">
            <v>300215517</v>
          </cell>
          <cell r="H14">
            <v>295705049</v>
          </cell>
          <cell r="I14">
            <v>4510468</v>
          </cell>
          <cell r="J14">
            <v>240876531</v>
          </cell>
          <cell r="K14">
            <v>237854176</v>
          </cell>
          <cell r="L14">
            <v>3022355</v>
          </cell>
          <cell r="M14">
            <v>59338986</v>
          </cell>
          <cell r="N14">
            <v>57850873</v>
          </cell>
          <cell r="O14">
            <v>1488113</v>
          </cell>
        </row>
        <row r="15">
          <cell r="A15" t="str">
            <v>2015북구</v>
          </cell>
          <cell r="B15">
            <v>2015</v>
          </cell>
          <cell r="C15" t="str">
            <v>북구</v>
          </cell>
          <cell r="D15">
            <v>538734516</v>
          </cell>
          <cell r="E15">
            <v>528018944</v>
          </cell>
          <cell r="F15">
            <v>10715572</v>
          </cell>
          <cell r="G15">
            <v>543835810</v>
          </cell>
          <cell r="H15">
            <v>532787248</v>
          </cell>
          <cell r="I15">
            <v>11048562</v>
          </cell>
          <cell r="J15">
            <v>454095624</v>
          </cell>
          <cell r="K15">
            <v>448255802</v>
          </cell>
          <cell r="L15">
            <v>5839822</v>
          </cell>
          <cell r="M15">
            <v>89740186</v>
          </cell>
          <cell r="N15">
            <v>84531446</v>
          </cell>
          <cell r="O15">
            <v>5208740</v>
          </cell>
        </row>
        <row r="16">
          <cell r="A16" t="str">
            <v>2015수성구</v>
          </cell>
          <cell r="B16">
            <v>2015</v>
          </cell>
          <cell r="C16" t="str">
            <v>수성구</v>
          </cell>
          <cell r="D16">
            <v>488049816</v>
          </cell>
          <cell r="E16">
            <v>475978603</v>
          </cell>
          <cell r="F16">
            <v>12071213</v>
          </cell>
          <cell r="G16">
            <v>502699217</v>
          </cell>
          <cell r="H16">
            <v>490117718</v>
          </cell>
          <cell r="I16">
            <v>12581499</v>
          </cell>
          <cell r="J16">
            <v>434903154</v>
          </cell>
          <cell r="K16">
            <v>430264641</v>
          </cell>
          <cell r="L16">
            <v>4638513</v>
          </cell>
          <cell r="M16">
            <v>67796062</v>
          </cell>
          <cell r="N16">
            <v>59853077</v>
          </cell>
          <cell r="O16">
            <v>7942985</v>
          </cell>
        </row>
        <row r="17">
          <cell r="A17" t="str">
            <v>2015달서구</v>
          </cell>
          <cell r="B17">
            <v>2015</v>
          </cell>
          <cell r="C17" t="str">
            <v>달서구</v>
          </cell>
          <cell r="D17">
            <v>626233419</v>
          </cell>
          <cell r="E17">
            <v>614858419</v>
          </cell>
          <cell r="F17">
            <v>11375000</v>
          </cell>
          <cell r="G17">
            <v>630645677</v>
          </cell>
          <cell r="H17">
            <v>618964555</v>
          </cell>
          <cell r="I17">
            <v>11681122</v>
          </cell>
          <cell r="J17">
            <v>550680725</v>
          </cell>
          <cell r="K17">
            <v>547611281</v>
          </cell>
          <cell r="L17">
            <v>3069444</v>
          </cell>
          <cell r="M17">
            <v>79964952</v>
          </cell>
          <cell r="N17">
            <v>71353274</v>
          </cell>
          <cell r="O17">
            <v>8611678</v>
          </cell>
        </row>
        <row r="18">
          <cell r="A18" t="str">
            <v>2015달성군</v>
          </cell>
          <cell r="B18">
            <v>2015</v>
          </cell>
          <cell r="C18" t="str">
            <v>달성군</v>
          </cell>
          <cell r="D18">
            <v>681879617</v>
          </cell>
          <cell r="E18">
            <v>666398542</v>
          </cell>
          <cell r="F18">
            <v>15481075</v>
          </cell>
          <cell r="G18">
            <v>719056151</v>
          </cell>
          <cell r="H18">
            <v>703617218</v>
          </cell>
          <cell r="I18">
            <v>15438933</v>
          </cell>
          <cell r="J18">
            <v>431204438</v>
          </cell>
          <cell r="K18">
            <v>430372490</v>
          </cell>
          <cell r="L18">
            <v>831948</v>
          </cell>
          <cell r="M18">
            <v>287851712</v>
          </cell>
          <cell r="N18">
            <v>273244727</v>
          </cell>
          <cell r="O18">
            <v>14606985</v>
          </cell>
        </row>
        <row r="19">
          <cell r="A19" t="str">
            <v>2016대구광역시</v>
          </cell>
          <cell r="B19">
            <v>2016</v>
          </cell>
          <cell r="C19" t="str">
            <v>대구광역시</v>
          </cell>
          <cell r="D19">
            <v>11918222246</v>
          </cell>
          <cell r="E19">
            <v>9733891781</v>
          </cell>
          <cell r="F19">
            <v>2184330465</v>
          </cell>
          <cell r="G19">
            <v>12141334677</v>
          </cell>
          <cell r="H19">
            <v>9914997526</v>
          </cell>
          <cell r="I19">
            <v>2226337151</v>
          </cell>
          <cell r="J19">
            <v>10292727952</v>
          </cell>
          <cell r="K19">
            <v>8627379184</v>
          </cell>
          <cell r="L19">
            <v>1665348768</v>
          </cell>
          <cell r="M19">
            <v>1848606723</v>
          </cell>
          <cell r="N19">
            <v>1287618341</v>
          </cell>
          <cell r="O19">
            <v>560988382</v>
          </cell>
        </row>
        <row r="20">
          <cell r="B20">
            <v>2016</v>
          </cell>
          <cell r="C20" t="str">
            <v>본청</v>
          </cell>
          <cell r="D20">
            <v>7774249912</v>
          </cell>
          <cell r="E20">
            <v>5675829544</v>
          </cell>
          <cell r="F20">
            <v>2098420368</v>
          </cell>
          <cell r="G20">
            <v>7818151497</v>
          </cell>
          <cell r="H20">
            <v>5679170446</v>
          </cell>
          <cell r="I20">
            <v>2138981051</v>
          </cell>
          <cell r="J20">
            <v>6934942511</v>
          </cell>
          <cell r="K20">
            <v>5309275835</v>
          </cell>
          <cell r="L20">
            <v>1625666676</v>
          </cell>
          <cell r="M20">
            <v>883208986</v>
          </cell>
          <cell r="N20">
            <v>369894611</v>
          </cell>
          <cell r="O20">
            <v>513314375</v>
          </cell>
        </row>
        <row r="21">
          <cell r="A21" t="str">
            <v>2016중구</v>
          </cell>
          <cell r="B21">
            <v>2016</v>
          </cell>
          <cell r="C21" t="str">
            <v>중구</v>
          </cell>
          <cell r="D21">
            <v>262849563</v>
          </cell>
          <cell r="E21">
            <v>261009563</v>
          </cell>
          <cell r="F21">
            <v>1840000</v>
          </cell>
          <cell r="G21">
            <v>280251485</v>
          </cell>
          <cell r="H21">
            <v>278378455</v>
          </cell>
          <cell r="I21">
            <v>1873030</v>
          </cell>
          <cell r="J21">
            <v>195568774</v>
          </cell>
          <cell r="K21">
            <v>195217693</v>
          </cell>
          <cell r="L21">
            <v>351081</v>
          </cell>
          <cell r="M21">
            <v>84682711</v>
          </cell>
          <cell r="N21">
            <v>83160762</v>
          </cell>
          <cell r="O21">
            <v>1521949</v>
          </cell>
        </row>
        <row r="22">
          <cell r="A22" t="str">
            <v>2016동구</v>
          </cell>
          <cell r="B22">
            <v>2016</v>
          </cell>
          <cell r="C22" t="str">
            <v>동구</v>
          </cell>
          <cell r="D22">
            <v>572216930</v>
          </cell>
          <cell r="E22">
            <v>558959110</v>
          </cell>
          <cell r="F22">
            <v>13257820</v>
          </cell>
          <cell r="G22">
            <v>591615540</v>
          </cell>
          <cell r="H22">
            <v>577310462</v>
          </cell>
          <cell r="I22">
            <v>14305078</v>
          </cell>
          <cell r="J22">
            <v>484923808</v>
          </cell>
          <cell r="K22">
            <v>480183190</v>
          </cell>
          <cell r="L22">
            <v>4740618</v>
          </cell>
          <cell r="M22">
            <v>106691732</v>
          </cell>
          <cell r="N22">
            <v>97127272</v>
          </cell>
          <cell r="O22">
            <v>9564460</v>
          </cell>
        </row>
        <row r="23">
          <cell r="A23" t="str">
            <v>2016서구</v>
          </cell>
          <cell r="B23">
            <v>2016</v>
          </cell>
          <cell r="C23" t="str">
            <v>서구</v>
          </cell>
          <cell r="D23">
            <v>353149922</v>
          </cell>
          <cell r="E23">
            <v>343753418</v>
          </cell>
          <cell r="F23">
            <v>9396504</v>
          </cell>
          <cell r="G23">
            <v>380942038</v>
          </cell>
          <cell r="H23">
            <v>373654712</v>
          </cell>
          <cell r="I23">
            <v>7287326</v>
          </cell>
          <cell r="J23">
            <v>291226733</v>
          </cell>
          <cell r="K23">
            <v>288429029</v>
          </cell>
          <cell r="L23">
            <v>2797704</v>
          </cell>
          <cell r="M23">
            <v>89715305</v>
          </cell>
          <cell r="N23">
            <v>85225683</v>
          </cell>
          <cell r="O23">
            <v>4489622</v>
          </cell>
        </row>
        <row r="24">
          <cell r="A24" t="str">
            <v>2016남구</v>
          </cell>
          <cell r="B24">
            <v>2016</v>
          </cell>
          <cell r="C24" t="str">
            <v>남구</v>
          </cell>
          <cell r="D24">
            <v>335858059</v>
          </cell>
          <cell r="E24">
            <v>330949013</v>
          </cell>
          <cell r="F24">
            <v>4909046</v>
          </cell>
          <cell r="G24">
            <v>354001355</v>
          </cell>
          <cell r="H24">
            <v>348825027</v>
          </cell>
          <cell r="I24">
            <v>5176328</v>
          </cell>
          <cell r="J24">
            <v>271723581</v>
          </cell>
          <cell r="K24">
            <v>268310448</v>
          </cell>
          <cell r="L24">
            <v>3413133</v>
          </cell>
          <cell r="M24">
            <v>82277773</v>
          </cell>
          <cell r="N24">
            <v>80514578</v>
          </cell>
          <cell r="O24">
            <v>1763195</v>
          </cell>
        </row>
        <row r="25">
          <cell r="A25" t="str">
            <v>2016북구</v>
          </cell>
          <cell r="B25">
            <v>2016</v>
          </cell>
          <cell r="C25" t="str">
            <v>북구</v>
          </cell>
          <cell r="D25">
            <v>573192047</v>
          </cell>
          <cell r="E25">
            <v>559294730</v>
          </cell>
          <cell r="F25">
            <v>13897317</v>
          </cell>
          <cell r="G25">
            <v>592788598</v>
          </cell>
          <cell r="H25">
            <v>578094511</v>
          </cell>
          <cell r="I25">
            <v>14694087</v>
          </cell>
          <cell r="J25">
            <v>493817551</v>
          </cell>
          <cell r="K25">
            <v>486673461</v>
          </cell>
          <cell r="L25">
            <v>7144090</v>
          </cell>
          <cell r="M25">
            <v>98971046</v>
          </cell>
          <cell r="N25">
            <v>91421050</v>
          </cell>
          <cell r="O25">
            <v>7549996</v>
          </cell>
        </row>
        <row r="26">
          <cell r="A26" t="str">
            <v>2016수성구</v>
          </cell>
          <cell r="B26">
            <v>2016</v>
          </cell>
          <cell r="C26" t="str">
            <v>수성구</v>
          </cell>
          <cell r="D26">
            <v>558586155</v>
          </cell>
          <cell r="E26">
            <v>545900529</v>
          </cell>
          <cell r="F26">
            <v>12685626</v>
          </cell>
          <cell r="G26">
            <v>575655030</v>
          </cell>
          <cell r="H26">
            <v>562305154</v>
          </cell>
          <cell r="I26">
            <v>13349876</v>
          </cell>
          <cell r="J26">
            <v>485212534</v>
          </cell>
          <cell r="K26">
            <v>479376985</v>
          </cell>
          <cell r="L26">
            <v>5835549</v>
          </cell>
          <cell r="M26">
            <v>90442496</v>
          </cell>
          <cell r="N26">
            <v>82928169</v>
          </cell>
          <cell r="O26">
            <v>7514327</v>
          </cell>
        </row>
        <row r="27">
          <cell r="A27" t="str">
            <v>2016달서구</v>
          </cell>
          <cell r="B27">
            <v>2016</v>
          </cell>
          <cell r="C27" t="str">
            <v>달서구</v>
          </cell>
          <cell r="D27">
            <v>681352327</v>
          </cell>
          <cell r="E27">
            <v>667050672</v>
          </cell>
          <cell r="F27">
            <v>14301655</v>
          </cell>
          <cell r="G27">
            <v>696832085</v>
          </cell>
          <cell r="H27">
            <v>681683571</v>
          </cell>
          <cell r="I27">
            <v>15148514</v>
          </cell>
          <cell r="J27">
            <v>600779563</v>
          </cell>
          <cell r="K27">
            <v>593883543</v>
          </cell>
          <cell r="L27">
            <v>6896020</v>
          </cell>
          <cell r="M27">
            <v>96052522</v>
          </cell>
          <cell r="N27">
            <v>87800028</v>
          </cell>
          <cell r="O27">
            <v>8252494</v>
          </cell>
        </row>
        <row r="28">
          <cell r="A28" t="str">
            <v>2016달성군</v>
          </cell>
          <cell r="B28">
            <v>2016</v>
          </cell>
          <cell r="C28" t="str">
            <v>달성군</v>
          </cell>
          <cell r="D28">
            <v>806767331</v>
          </cell>
          <cell r="E28">
            <v>791145202</v>
          </cell>
          <cell r="F28">
            <v>15622129</v>
          </cell>
          <cell r="G28">
            <v>851097049</v>
          </cell>
          <cell r="H28">
            <v>835575188</v>
          </cell>
          <cell r="I28">
            <v>15521861</v>
          </cell>
          <cell r="J28">
            <v>534532897</v>
          </cell>
          <cell r="K28">
            <v>526029000</v>
          </cell>
          <cell r="L28">
            <v>8503897</v>
          </cell>
          <cell r="M28">
            <v>316564152</v>
          </cell>
          <cell r="N28">
            <v>309546188</v>
          </cell>
          <cell r="O28">
            <v>7017964</v>
          </cell>
        </row>
        <row r="29">
          <cell r="A29" t="str">
            <v>2017대구광역시</v>
          </cell>
          <cell r="B29">
            <v>2017</v>
          </cell>
          <cell r="C29" t="str">
            <v>대구광역시</v>
          </cell>
          <cell r="D29">
            <v>12463146035</v>
          </cell>
          <cell r="E29">
            <v>10201371094</v>
          </cell>
          <cell r="F29">
            <v>2261774941</v>
          </cell>
          <cell r="G29">
            <v>12642200113</v>
          </cell>
          <cell r="H29">
            <v>10381621114</v>
          </cell>
          <cell r="I29">
            <v>2260578999</v>
          </cell>
          <cell r="J29">
            <v>10659131526</v>
          </cell>
          <cell r="K29">
            <v>8967907129</v>
          </cell>
          <cell r="L29">
            <v>1691224397</v>
          </cell>
          <cell r="M29">
            <v>1983068588</v>
          </cell>
          <cell r="N29">
            <v>1413713983</v>
          </cell>
          <cell r="O29">
            <v>569354604</v>
          </cell>
        </row>
        <row r="30">
          <cell r="B30">
            <v>2017</v>
          </cell>
          <cell r="C30" t="str">
            <v>본청</v>
          </cell>
          <cell r="D30">
            <v>8007033911</v>
          </cell>
          <cell r="E30">
            <v>5834268836</v>
          </cell>
          <cell r="F30">
            <v>2172765075</v>
          </cell>
          <cell r="G30">
            <v>8057768308</v>
          </cell>
          <cell r="H30">
            <v>5892436426</v>
          </cell>
          <cell r="I30">
            <v>2165331882</v>
          </cell>
          <cell r="J30">
            <v>7030772861</v>
          </cell>
          <cell r="K30">
            <v>5376320951</v>
          </cell>
          <cell r="L30">
            <v>1654451910</v>
          </cell>
          <cell r="M30">
            <v>1026995447</v>
          </cell>
          <cell r="N30">
            <v>516115475</v>
          </cell>
          <cell r="O30">
            <v>510879972</v>
          </cell>
        </row>
        <row r="31">
          <cell r="A31" t="str">
            <v>2017중구</v>
          </cell>
          <cell r="B31">
            <v>2017</v>
          </cell>
          <cell r="C31" t="str">
            <v>중구</v>
          </cell>
          <cell r="D31">
            <v>291533922</v>
          </cell>
          <cell r="E31">
            <v>289654922</v>
          </cell>
          <cell r="F31">
            <v>1879000</v>
          </cell>
          <cell r="G31">
            <v>300702544</v>
          </cell>
          <cell r="H31">
            <v>298663782</v>
          </cell>
          <cell r="I31">
            <v>2038762</v>
          </cell>
          <cell r="J31">
            <v>228992021</v>
          </cell>
          <cell r="K31">
            <v>228656900</v>
          </cell>
          <cell r="L31">
            <v>335121</v>
          </cell>
          <cell r="M31">
            <v>71710523</v>
          </cell>
          <cell r="N31">
            <v>70006882</v>
          </cell>
          <cell r="O31">
            <v>1703641</v>
          </cell>
        </row>
        <row r="32">
          <cell r="A32" t="str">
            <v>2017동구</v>
          </cell>
          <cell r="B32">
            <v>2017</v>
          </cell>
          <cell r="C32" t="str">
            <v>동구</v>
          </cell>
          <cell r="D32">
            <v>619020733</v>
          </cell>
          <cell r="E32">
            <v>601736307</v>
          </cell>
          <cell r="F32">
            <v>17284426</v>
          </cell>
          <cell r="G32">
            <v>626885072</v>
          </cell>
          <cell r="H32">
            <v>607778377</v>
          </cell>
          <cell r="I32">
            <v>19106695</v>
          </cell>
          <cell r="J32">
            <v>529026763</v>
          </cell>
          <cell r="K32">
            <v>525128002</v>
          </cell>
          <cell r="L32">
            <v>3898761</v>
          </cell>
          <cell r="M32">
            <v>97858309</v>
          </cell>
          <cell r="N32">
            <v>82650375</v>
          </cell>
          <cell r="O32">
            <v>15207934</v>
          </cell>
        </row>
        <row r="33">
          <cell r="A33" t="str">
            <v>2017서구</v>
          </cell>
          <cell r="B33">
            <v>2017</v>
          </cell>
          <cell r="C33" t="str">
            <v>서구</v>
          </cell>
          <cell r="D33">
            <v>394831027</v>
          </cell>
          <cell r="E33">
            <v>383010682</v>
          </cell>
          <cell r="F33">
            <v>11820345</v>
          </cell>
          <cell r="G33">
            <v>412293760</v>
          </cell>
          <cell r="H33">
            <v>400370496</v>
          </cell>
          <cell r="I33">
            <v>11923264</v>
          </cell>
          <cell r="J33">
            <v>327645860</v>
          </cell>
          <cell r="K33">
            <v>319957499</v>
          </cell>
          <cell r="L33">
            <v>7688361</v>
          </cell>
          <cell r="M33">
            <v>84647901</v>
          </cell>
          <cell r="N33">
            <v>80412997</v>
          </cell>
          <cell r="O33">
            <v>4234904</v>
          </cell>
        </row>
        <row r="34">
          <cell r="A34" t="str">
            <v>2017남구</v>
          </cell>
          <cell r="B34">
            <v>2017</v>
          </cell>
          <cell r="C34" t="str">
            <v>남구</v>
          </cell>
          <cell r="D34">
            <v>364141033</v>
          </cell>
          <cell r="E34">
            <v>359128252</v>
          </cell>
          <cell r="F34">
            <v>5012781</v>
          </cell>
          <cell r="G34">
            <v>370395667</v>
          </cell>
          <cell r="H34">
            <v>364121327</v>
          </cell>
          <cell r="I34">
            <v>6274340</v>
          </cell>
          <cell r="J34">
            <v>309011177</v>
          </cell>
          <cell r="K34">
            <v>305871854</v>
          </cell>
          <cell r="L34">
            <v>3139323</v>
          </cell>
          <cell r="M34">
            <v>61384490</v>
          </cell>
          <cell r="N34">
            <v>58249473</v>
          </cell>
          <cell r="O34">
            <v>3135017</v>
          </cell>
        </row>
        <row r="35">
          <cell r="A35" t="str">
            <v>2017북구</v>
          </cell>
          <cell r="B35">
            <v>2017</v>
          </cell>
          <cell r="C35" t="str">
            <v>북구</v>
          </cell>
          <cell r="D35">
            <v>599183373</v>
          </cell>
          <cell r="E35">
            <v>583150401</v>
          </cell>
          <cell r="F35">
            <v>16032972</v>
          </cell>
          <cell r="G35">
            <v>612550662</v>
          </cell>
          <cell r="H35">
            <v>594874253</v>
          </cell>
          <cell r="I35">
            <v>17676409</v>
          </cell>
          <cell r="J35">
            <v>518968150</v>
          </cell>
          <cell r="K35">
            <v>507951811</v>
          </cell>
          <cell r="L35">
            <v>11016339</v>
          </cell>
          <cell r="M35">
            <v>93582512</v>
          </cell>
          <cell r="N35">
            <v>86922441</v>
          </cell>
          <cell r="O35">
            <v>6660070</v>
          </cell>
        </row>
        <row r="36">
          <cell r="A36" t="str">
            <v>2017수성구</v>
          </cell>
          <cell r="B36">
            <v>2017</v>
          </cell>
          <cell r="C36" t="str">
            <v>수성구</v>
          </cell>
          <cell r="D36">
            <v>596596295</v>
          </cell>
          <cell r="E36">
            <v>584156655</v>
          </cell>
          <cell r="F36">
            <v>12439640</v>
          </cell>
          <cell r="G36">
            <v>605001800</v>
          </cell>
          <cell r="H36">
            <v>591926016</v>
          </cell>
          <cell r="I36">
            <v>13075784</v>
          </cell>
          <cell r="J36">
            <v>493181357</v>
          </cell>
          <cell r="K36">
            <v>488929907</v>
          </cell>
          <cell r="L36">
            <v>4251450</v>
          </cell>
          <cell r="M36">
            <v>111820443</v>
          </cell>
          <cell r="N36">
            <v>102996109</v>
          </cell>
          <cell r="O36">
            <v>8824334</v>
          </cell>
        </row>
        <row r="37">
          <cell r="A37" t="str">
            <v>2017달서구</v>
          </cell>
          <cell r="B37">
            <v>2017</v>
          </cell>
          <cell r="C37" t="str">
            <v>달서구</v>
          </cell>
          <cell r="D37">
            <v>714233766</v>
          </cell>
          <cell r="E37">
            <v>700776623</v>
          </cell>
          <cell r="F37">
            <v>13457143</v>
          </cell>
          <cell r="G37">
            <v>719178381</v>
          </cell>
          <cell r="H37">
            <v>705061634</v>
          </cell>
          <cell r="I37">
            <v>14116747</v>
          </cell>
          <cell r="J37">
            <v>633347790</v>
          </cell>
          <cell r="K37">
            <v>628069947</v>
          </cell>
          <cell r="L37">
            <v>5277843</v>
          </cell>
          <cell r="M37">
            <v>85830591</v>
          </cell>
          <cell r="N37">
            <v>76991686</v>
          </cell>
          <cell r="O37">
            <v>8838905</v>
          </cell>
        </row>
        <row r="38">
          <cell r="A38" t="str">
            <v>2017달성군</v>
          </cell>
          <cell r="B38">
            <v>2017</v>
          </cell>
          <cell r="C38" t="str">
            <v>달성군</v>
          </cell>
          <cell r="D38">
            <v>876571975</v>
          </cell>
          <cell r="E38">
            <v>865488416</v>
          </cell>
          <cell r="F38">
            <v>11083559</v>
          </cell>
          <cell r="G38">
            <v>937423919</v>
          </cell>
          <cell r="H38">
            <v>926388803</v>
          </cell>
          <cell r="I38">
            <v>11035116</v>
          </cell>
          <cell r="J38">
            <v>588185547</v>
          </cell>
          <cell r="K38">
            <v>587020258</v>
          </cell>
          <cell r="L38">
            <v>1165289</v>
          </cell>
          <cell r="M38">
            <v>349238372</v>
          </cell>
          <cell r="N38">
            <v>339368545</v>
          </cell>
          <cell r="O38">
            <v>9869827</v>
          </cell>
        </row>
        <row r="39">
          <cell r="A39" t="str">
            <v>2018대구광역시</v>
          </cell>
          <cell r="B39">
            <v>2018</v>
          </cell>
          <cell r="C39" t="str">
            <v>대구광역시</v>
          </cell>
          <cell r="D39">
            <v>13301221825</v>
          </cell>
          <cell r="E39">
            <v>10921734907</v>
          </cell>
          <cell r="F39">
            <v>2379486918</v>
          </cell>
          <cell r="G39">
            <v>13443407992</v>
          </cell>
          <cell r="H39">
            <v>11076227808</v>
          </cell>
          <cell r="I39">
            <v>2367180184</v>
          </cell>
          <cell r="J39">
            <v>11401321517</v>
          </cell>
          <cell r="K39">
            <v>9657444196</v>
          </cell>
          <cell r="L39">
            <v>1743877321</v>
          </cell>
          <cell r="M39">
            <v>2042086476</v>
          </cell>
          <cell r="N39">
            <v>1418783612</v>
          </cell>
          <cell r="O39">
            <v>623302863</v>
          </cell>
        </row>
        <row r="40">
          <cell r="B40">
            <v>2018</v>
          </cell>
          <cell r="C40" t="str">
            <v>본청</v>
          </cell>
          <cell r="D40">
            <v>8591374066</v>
          </cell>
          <cell r="E40">
            <v>6305067421</v>
          </cell>
          <cell r="F40">
            <v>2286306645</v>
          </cell>
          <cell r="G40">
            <v>8596637175</v>
          </cell>
          <cell r="H40">
            <v>6324918591</v>
          </cell>
          <cell r="I40">
            <v>2271718584</v>
          </cell>
          <cell r="J40">
            <v>7542724456</v>
          </cell>
          <cell r="K40">
            <v>5832166028</v>
          </cell>
          <cell r="L40">
            <v>1710558428</v>
          </cell>
          <cell r="M40">
            <v>1053912719</v>
          </cell>
          <cell r="N40">
            <v>492752563</v>
          </cell>
          <cell r="O40">
            <v>561160156</v>
          </cell>
        </row>
        <row r="41">
          <cell r="A41" t="str">
            <v>2018중구</v>
          </cell>
          <cell r="B41">
            <v>2018</v>
          </cell>
          <cell r="C41" t="str">
            <v>중구</v>
          </cell>
          <cell r="D41">
            <v>285159315</v>
          </cell>
          <cell r="E41">
            <v>283118315</v>
          </cell>
          <cell r="F41">
            <v>2041000</v>
          </cell>
          <cell r="G41">
            <v>296307144</v>
          </cell>
          <cell r="H41">
            <v>294210319</v>
          </cell>
          <cell r="I41">
            <v>2096825</v>
          </cell>
          <cell r="J41">
            <v>211198431</v>
          </cell>
          <cell r="K41">
            <v>210729323</v>
          </cell>
          <cell r="L41">
            <v>469108</v>
          </cell>
          <cell r="M41">
            <v>85108713</v>
          </cell>
          <cell r="N41">
            <v>83480996</v>
          </cell>
          <cell r="O41">
            <v>1627717</v>
          </cell>
        </row>
        <row r="42">
          <cell r="A42" t="str">
            <v>2018동구</v>
          </cell>
          <cell r="B42">
            <v>2018</v>
          </cell>
          <cell r="C42" t="str">
            <v>동구</v>
          </cell>
          <cell r="D42">
            <v>664965751</v>
          </cell>
          <cell r="E42">
            <v>644266802</v>
          </cell>
          <cell r="F42">
            <v>20698949</v>
          </cell>
          <cell r="G42">
            <v>676200521</v>
          </cell>
          <cell r="H42">
            <v>654163658</v>
          </cell>
          <cell r="I42">
            <v>22036863</v>
          </cell>
          <cell r="J42">
            <v>558994570</v>
          </cell>
          <cell r="K42">
            <v>554450127</v>
          </cell>
          <cell r="L42">
            <v>4544443</v>
          </cell>
          <cell r="M42">
            <v>117205951</v>
          </cell>
          <cell r="N42">
            <v>99713531</v>
          </cell>
          <cell r="O42">
            <v>17492420</v>
          </cell>
        </row>
        <row r="43">
          <cell r="A43" t="str">
            <v>2018서구</v>
          </cell>
          <cell r="B43">
            <v>2018</v>
          </cell>
          <cell r="C43" t="str">
            <v>서구</v>
          </cell>
          <cell r="D43">
            <v>411529824</v>
          </cell>
          <cell r="E43">
            <v>403758935</v>
          </cell>
          <cell r="F43">
            <v>7770889</v>
          </cell>
          <cell r="G43">
            <v>423445193</v>
          </cell>
          <cell r="H43">
            <v>415576413</v>
          </cell>
          <cell r="I43">
            <v>7868780</v>
          </cell>
          <cell r="J43">
            <v>334768211</v>
          </cell>
          <cell r="K43">
            <v>333842949</v>
          </cell>
          <cell r="L43">
            <v>925262</v>
          </cell>
          <cell r="M43">
            <v>88676982</v>
          </cell>
          <cell r="N43">
            <v>81733464</v>
          </cell>
          <cell r="O43">
            <v>6943518</v>
          </cell>
        </row>
        <row r="44">
          <cell r="A44" t="str">
            <v>2018남구</v>
          </cell>
          <cell r="B44">
            <v>2018</v>
          </cell>
          <cell r="C44" t="str">
            <v>남구</v>
          </cell>
          <cell r="D44">
            <v>358134755</v>
          </cell>
          <cell r="E44">
            <v>350802588</v>
          </cell>
          <cell r="F44">
            <v>7332167</v>
          </cell>
          <cell r="G44">
            <v>368902638</v>
          </cell>
          <cell r="H44">
            <v>361440473</v>
          </cell>
          <cell r="I44">
            <v>7462165</v>
          </cell>
          <cell r="J44">
            <v>308888605</v>
          </cell>
          <cell r="K44">
            <v>304384510</v>
          </cell>
          <cell r="L44">
            <v>4504095</v>
          </cell>
          <cell r="M44">
            <v>60014033</v>
          </cell>
          <cell r="N44">
            <v>57055963</v>
          </cell>
          <cell r="O44">
            <v>2958070</v>
          </cell>
        </row>
        <row r="45">
          <cell r="A45" t="str">
            <v>2018북구</v>
          </cell>
          <cell r="B45">
            <v>2018</v>
          </cell>
          <cell r="C45" t="str">
            <v>북구</v>
          </cell>
          <cell r="D45">
            <v>642381043</v>
          </cell>
          <cell r="E45">
            <v>627301043</v>
          </cell>
          <cell r="F45">
            <v>15080000</v>
          </cell>
          <cell r="G45">
            <v>655346115</v>
          </cell>
          <cell r="H45">
            <v>640046150</v>
          </cell>
          <cell r="I45">
            <v>15299965</v>
          </cell>
          <cell r="J45">
            <v>548590619</v>
          </cell>
          <cell r="K45">
            <v>538536964</v>
          </cell>
          <cell r="L45">
            <v>10053655</v>
          </cell>
          <cell r="M45">
            <v>106755496</v>
          </cell>
          <cell r="N45">
            <v>101509186</v>
          </cell>
          <cell r="O45">
            <v>5246310</v>
          </cell>
        </row>
        <row r="46">
          <cell r="A46" t="str">
            <v>2018수성구</v>
          </cell>
          <cell r="B46">
            <v>2018</v>
          </cell>
          <cell r="C46" t="str">
            <v>수성구</v>
          </cell>
          <cell r="D46">
            <v>641005016</v>
          </cell>
          <cell r="E46">
            <v>626693246</v>
          </cell>
          <cell r="F46">
            <v>14311770</v>
          </cell>
          <cell r="G46">
            <v>656358588</v>
          </cell>
          <cell r="H46">
            <v>641617343</v>
          </cell>
          <cell r="I46">
            <v>14741245</v>
          </cell>
          <cell r="J46">
            <v>538445531</v>
          </cell>
          <cell r="K46">
            <v>534927929</v>
          </cell>
          <cell r="L46">
            <v>3517602</v>
          </cell>
          <cell r="M46">
            <v>117913057</v>
          </cell>
          <cell r="N46">
            <v>106689414</v>
          </cell>
          <cell r="O46">
            <v>11223643</v>
          </cell>
        </row>
        <row r="47">
          <cell r="A47" t="str">
            <v>2018달서구</v>
          </cell>
          <cell r="B47">
            <v>2018</v>
          </cell>
          <cell r="C47" t="str">
            <v>달서구</v>
          </cell>
          <cell r="D47">
            <v>749278107</v>
          </cell>
          <cell r="E47">
            <v>733875408</v>
          </cell>
          <cell r="F47">
            <v>15402699</v>
          </cell>
          <cell r="G47">
            <v>754045936</v>
          </cell>
          <cell r="H47">
            <v>738654082</v>
          </cell>
          <cell r="I47">
            <v>15391854</v>
          </cell>
          <cell r="J47">
            <v>674948824</v>
          </cell>
          <cell r="K47">
            <v>667629694</v>
          </cell>
          <cell r="L47">
            <v>7319130</v>
          </cell>
          <cell r="M47">
            <v>79097112</v>
          </cell>
          <cell r="N47">
            <v>71024388</v>
          </cell>
          <cell r="O47">
            <v>8072724</v>
          </cell>
        </row>
        <row r="48">
          <cell r="A48" t="str">
            <v>2018달성군</v>
          </cell>
          <cell r="B48">
            <v>2018</v>
          </cell>
          <cell r="C48" t="str">
            <v>달성군</v>
          </cell>
          <cell r="D48">
            <v>957393948</v>
          </cell>
          <cell r="E48">
            <v>946851149</v>
          </cell>
          <cell r="F48">
            <v>10542799</v>
          </cell>
          <cell r="G48">
            <v>1016164682</v>
          </cell>
          <cell r="H48">
            <v>1005600779</v>
          </cell>
          <cell r="I48">
            <v>10563903</v>
          </cell>
          <cell r="J48">
            <v>682762270</v>
          </cell>
          <cell r="K48">
            <v>680776672</v>
          </cell>
          <cell r="L48">
            <v>1985598</v>
          </cell>
          <cell r="M48">
            <v>333402413</v>
          </cell>
          <cell r="N48">
            <v>324824107</v>
          </cell>
          <cell r="O48">
            <v>8578305</v>
          </cell>
        </row>
        <row r="49">
          <cell r="A49" t="str">
            <v>2019대구광역시</v>
          </cell>
          <cell r="B49">
            <v>2019</v>
          </cell>
          <cell r="C49" t="str">
            <v>대구광역시</v>
          </cell>
          <cell r="D49">
            <v>14861832189</v>
          </cell>
          <cell r="E49">
            <v>12314994645</v>
          </cell>
          <cell r="F49">
            <v>2546837544</v>
          </cell>
          <cell r="G49">
            <v>15067410607</v>
          </cell>
          <cell r="H49">
            <v>12500701130</v>
          </cell>
          <cell r="I49">
            <v>2566709477</v>
          </cell>
          <cell r="J49">
            <v>12855050497</v>
          </cell>
          <cell r="K49">
            <v>11041713604</v>
          </cell>
          <cell r="L49">
            <v>1813336893</v>
          </cell>
          <cell r="M49">
            <v>2212360111</v>
          </cell>
          <cell r="N49">
            <v>1458987526</v>
          </cell>
          <cell r="O49">
            <v>753372584</v>
          </cell>
        </row>
        <row r="50">
          <cell r="B50">
            <v>2019</v>
          </cell>
          <cell r="C50" t="str">
            <v>본청</v>
          </cell>
          <cell r="D50">
            <v>9490784183</v>
          </cell>
          <cell r="E50">
            <v>7043821409</v>
          </cell>
          <cell r="F50">
            <v>2446962774</v>
          </cell>
          <cell r="G50">
            <v>9561668282</v>
          </cell>
          <cell r="H50">
            <v>7097535518</v>
          </cell>
          <cell r="I50">
            <v>2464132764</v>
          </cell>
          <cell r="J50">
            <v>8315821600</v>
          </cell>
          <cell r="K50">
            <v>6540239373</v>
          </cell>
          <cell r="L50">
            <v>1775582227</v>
          </cell>
          <cell r="M50">
            <v>1245846682</v>
          </cell>
          <cell r="N50">
            <v>557296145</v>
          </cell>
          <cell r="O50">
            <v>688550537</v>
          </cell>
        </row>
        <row r="51">
          <cell r="A51" t="str">
            <v>2019중구</v>
          </cell>
          <cell r="B51">
            <v>2019</v>
          </cell>
          <cell r="C51" t="str">
            <v>중구</v>
          </cell>
          <cell r="D51">
            <v>331214346</v>
          </cell>
          <cell r="E51">
            <v>329218346</v>
          </cell>
          <cell r="F51">
            <v>1996000</v>
          </cell>
          <cell r="G51">
            <v>345835231</v>
          </cell>
          <cell r="H51">
            <v>343810667</v>
          </cell>
          <cell r="I51">
            <v>2024564</v>
          </cell>
          <cell r="J51">
            <v>270759093</v>
          </cell>
          <cell r="K51">
            <v>270403892</v>
          </cell>
          <cell r="L51">
            <v>355201</v>
          </cell>
          <cell r="M51">
            <v>75076138</v>
          </cell>
          <cell r="N51">
            <v>73406775</v>
          </cell>
          <cell r="O51">
            <v>1669363</v>
          </cell>
        </row>
        <row r="52">
          <cell r="A52" t="str">
            <v>2019동구</v>
          </cell>
          <cell r="B52">
            <v>2019</v>
          </cell>
          <cell r="C52" t="str">
            <v>동구</v>
          </cell>
          <cell r="D52">
            <v>771143893</v>
          </cell>
          <cell r="E52">
            <v>746863470</v>
          </cell>
          <cell r="F52">
            <v>24280423</v>
          </cell>
          <cell r="G52">
            <v>777250501</v>
          </cell>
          <cell r="H52">
            <v>752495625</v>
          </cell>
          <cell r="I52">
            <v>24754876</v>
          </cell>
          <cell r="J52">
            <v>632012754</v>
          </cell>
          <cell r="K52">
            <v>627445842</v>
          </cell>
          <cell r="L52">
            <v>4566912</v>
          </cell>
          <cell r="M52">
            <v>145237747</v>
          </cell>
          <cell r="N52">
            <v>125049783</v>
          </cell>
          <cell r="O52">
            <v>20187964</v>
          </cell>
        </row>
        <row r="53">
          <cell r="A53" t="str">
            <v>2019서구</v>
          </cell>
          <cell r="B53">
            <v>2019</v>
          </cell>
          <cell r="C53" t="str">
            <v>서구</v>
          </cell>
          <cell r="D53">
            <v>463580697</v>
          </cell>
          <cell r="E53">
            <v>453688832</v>
          </cell>
          <cell r="F53">
            <v>9891865</v>
          </cell>
          <cell r="G53">
            <v>476662408</v>
          </cell>
          <cell r="H53">
            <v>466689352</v>
          </cell>
          <cell r="I53">
            <v>9973056</v>
          </cell>
          <cell r="J53">
            <v>410165612</v>
          </cell>
          <cell r="K53">
            <v>402967216</v>
          </cell>
          <cell r="L53">
            <v>7198396</v>
          </cell>
          <cell r="M53">
            <v>66496796</v>
          </cell>
          <cell r="N53">
            <v>63722136</v>
          </cell>
          <cell r="O53">
            <v>2774660</v>
          </cell>
        </row>
        <row r="54">
          <cell r="A54" t="str">
            <v>2019남구</v>
          </cell>
          <cell r="B54">
            <v>2019</v>
          </cell>
          <cell r="C54" t="str">
            <v>남구</v>
          </cell>
          <cell r="D54">
            <v>408655738</v>
          </cell>
          <cell r="E54">
            <v>402817738</v>
          </cell>
          <cell r="F54">
            <v>5838000</v>
          </cell>
          <cell r="G54">
            <v>421118010</v>
          </cell>
          <cell r="H54">
            <v>415029592</v>
          </cell>
          <cell r="I54">
            <v>6088418</v>
          </cell>
          <cell r="J54">
            <v>346575782</v>
          </cell>
          <cell r="K54">
            <v>345179938</v>
          </cell>
          <cell r="L54">
            <v>1395844</v>
          </cell>
          <cell r="M54">
            <v>74542228</v>
          </cell>
          <cell r="N54">
            <v>69849654</v>
          </cell>
          <cell r="O54">
            <v>4692574</v>
          </cell>
        </row>
        <row r="55">
          <cell r="A55" t="str">
            <v>2019북구</v>
          </cell>
          <cell r="B55">
            <v>2019</v>
          </cell>
          <cell r="C55" t="str">
            <v>북구</v>
          </cell>
          <cell r="D55">
            <v>759635230</v>
          </cell>
          <cell r="E55">
            <v>747042509</v>
          </cell>
          <cell r="F55">
            <v>12592721</v>
          </cell>
          <cell r="G55">
            <v>765385647</v>
          </cell>
          <cell r="H55">
            <v>752455495</v>
          </cell>
          <cell r="I55">
            <v>12930152</v>
          </cell>
          <cell r="J55">
            <v>650024553</v>
          </cell>
          <cell r="K55">
            <v>643901685</v>
          </cell>
          <cell r="L55">
            <v>6122868</v>
          </cell>
          <cell r="M55">
            <v>115361094</v>
          </cell>
          <cell r="N55">
            <v>108553810</v>
          </cell>
          <cell r="O55">
            <v>6807284</v>
          </cell>
        </row>
        <row r="56">
          <cell r="A56" t="str">
            <v>2019수성구</v>
          </cell>
          <cell r="B56">
            <v>2019</v>
          </cell>
          <cell r="C56" t="str">
            <v>수성구</v>
          </cell>
          <cell r="D56">
            <v>747330737</v>
          </cell>
          <cell r="E56">
            <v>729836064</v>
          </cell>
          <cell r="F56">
            <v>17494673</v>
          </cell>
          <cell r="G56">
            <v>757450430</v>
          </cell>
          <cell r="H56">
            <v>738825092</v>
          </cell>
          <cell r="I56">
            <v>18625338</v>
          </cell>
          <cell r="J56">
            <v>648507345</v>
          </cell>
          <cell r="K56">
            <v>640532905</v>
          </cell>
          <cell r="L56">
            <v>7974440</v>
          </cell>
          <cell r="M56">
            <v>108943085</v>
          </cell>
          <cell r="N56">
            <v>98292187</v>
          </cell>
          <cell r="O56">
            <v>10650898</v>
          </cell>
        </row>
        <row r="57">
          <cell r="A57" t="str">
            <v>2019달서구</v>
          </cell>
          <cell r="B57">
            <v>2019</v>
          </cell>
          <cell r="C57" t="str">
            <v>달서구</v>
          </cell>
          <cell r="D57">
            <v>852132673</v>
          </cell>
          <cell r="E57">
            <v>833751585</v>
          </cell>
          <cell r="F57">
            <v>18381088</v>
          </cell>
          <cell r="G57">
            <v>869839879</v>
          </cell>
          <cell r="H57">
            <v>850926288</v>
          </cell>
          <cell r="I57">
            <v>18913591</v>
          </cell>
          <cell r="J57">
            <v>775540917</v>
          </cell>
          <cell r="K57">
            <v>766546243</v>
          </cell>
          <cell r="L57">
            <v>8994674</v>
          </cell>
          <cell r="M57">
            <v>94298962</v>
          </cell>
          <cell r="N57">
            <v>84380045</v>
          </cell>
          <cell r="O57">
            <v>9918917</v>
          </cell>
        </row>
        <row r="58">
          <cell r="A58" t="str">
            <v>2019달성군</v>
          </cell>
          <cell r="B58">
            <v>2019</v>
          </cell>
          <cell r="C58" t="str">
            <v>달성군</v>
          </cell>
          <cell r="D58">
            <v>1037354692</v>
          </cell>
          <cell r="E58">
            <v>1027954692</v>
          </cell>
          <cell r="F58">
            <v>9400000</v>
          </cell>
          <cell r="G58">
            <v>1092200219</v>
          </cell>
          <cell r="H58">
            <v>1082933501</v>
          </cell>
          <cell r="I58">
            <v>9266718</v>
          </cell>
          <cell r="J58">
            <v>805642841</v>
          </cell>
          <cell r="K58">
            <v>804496510</v>
          </cell>
          <cell r="L58">
            <v>1146331</v>
          </cell>
          <cell r="M58">
            <v>286557379</v>
          </cell>
          <cell r="N58">
            <v>278436991</v>
          </cell>
          <cell r="O58">
            <v>8120387</v>
          </cell>
        </row>
        <row r="59">
          <cell r="A59" t="str">
            <v>2020대구광역시</v>
          </cell>
          <cell r="B59">
            <v>2020</v>
          </cell>
          <cell r="C59" t="str">
            <v>대구광역시</v>
          </cell>
          <cell r="D59">
            <v>17505436948</v>
          </cell>
          <cell r="E59">
            <v>15730078296</v>
          </cell>
          <cell r="F59">
            <v>1775358652</v>
          </cell>
          <cell r="G59">
            <v>17836544800</v>
          </cell>
          <cell r="H59">
            <v>16041629294</v>
          </cell>
          <cell r="I59">
            <v>1794915506</v>
          </cell>
          <cell r="J59">
            <v>16218484012</v>
          </cell>
          <cell r="K59">
            <v>14555559494</v>
          </cell>
          <cell r="L59">
            <v>1662924518</v>
          </cell>
          <cell r="M59">
            <v>1618060788</v>
          </cell>
          <cell r="N59">
            <v>1486069800</v>
          </cell>
          <cell r="O59">
            <v>131990988</v>
          </cell>
        </row>
        <row r="60">
          <cell r="B60">
            <v>2020</v>
          </cell>
          <cell r="C60" t="str">
            <v>본청</v>
          </cell>
          <cell r="D60">
            <v>10323922153</v>
          </cell>
          <cell r="E60">
            <v>8660637299</v>
          </cell>
          <cell r="F60">
            <v>1663284854</v>
          </cell>
          <cell r="G60">
            <v>10581820918</v>
          </cell>
          <cell r="H60">
            <v>8900118156</v>
          </cell>
          <cell r="I60">
            <v>1681702762</v>
          </cell>
          <cell r="J60">
            <v>9868088174</v>
          </cell>
          <cell r="K60">
            <v>8251316785</v>
          </cell>
          <cell r="L60">
            <v>1616771389</v>
          </cell>
          <cell r="M60">
            <v>713732744</v>
          </cell>
          <cell r="N60">
            <v>648801371</v>
          </cell>
          <cell r="O60">
            <v>64931373</v>
          </cell>
        </row>
        <row r="61">
          <cell r="A61" t="str">
            <v>2020중구</v>
          </cell>
          <cell r="B61">
            <v>2020</v>
          </cell>
          <cell r="C61" t="str">
            <v>중구</v>
          </cell>
          <cell r="D61">
            <v>406088577</v>
          </cell>
          <cell r="E61">
            <v>404038577</v>
          </cell>
          <cell r="F61">
            <v>2050000</v>
          </cell>
          <cell r="G61">
            <v>411800785</v>
          </cell>
          <cell r="H61">
            <v>409724095</v>
          </cell>
          <cell r="I61">
            <v>2076690</v>
          </cell>
          <cell r="J61">
            <v>347591327</v>
          </cell>
          <cell r="K61">
            <v>347216574</v>
          </cell>
          <cell r="L61">
            <v>374753</v>
          </cell>
          <cell r="M61">
            <v>64209458</v>
          </cell>
          <cell r="N61">
            <v>62507521</v>
          </cell>
          <cell r="O61">
            <v>1701937</v>
          </cell>
        </row>
        <row r="62">
          <cell r="A62" t="str">
            <v>2020동구</v>
          </cell>
          <cell r="B62">
            <v>2020</v>
          </cell>
          <cell r="C62" t="str">
            <v>동구</v>
          </cell>
          <cell r="D62">
            <v>1038400814</v>
          </cell>
          <cell r="E62">
            <v>1008750074</v>
          </cell>
          <cell r="F62">
            <v>29650740</v>
          </cell>
          <cell r="G62">
            <v>1046330903</v>
          </cell>
          <cell r="H62">
            <v>1016096296</v>
          </cell>
          <cell r="I62">
            <v>30234607</v>
          </cell>
          <cell r="J62">
            <v>896632904</v>
          </cell>
          <cell r="K62">
            <v>887206159</v>
          </cell>
          <cell r="L62">
            <v>9426745</v>
          </cell>
          <cell r="M62">
            <v>149697999</v>
          </cell>
          <cell r="N62">
            <v>128890137</v>
          </cell>
          <cell r="O62">
            <v>20807862</v>
          </cell>
        </row>
        <row r="63">
          <cell r="A63" t="str">
            <v>2020서구</v>
          </cell>
          <cell r="B63">
            <v>2020</v>
          </cell>
          <cell r="C63" t="str">
            <v>서구</v>
          </cell>
          <cell r="D63">
            <v>602145884</v>
          </cell>
          <cell r="E63">
            <v>596656541</v>
          </cell>
          <cell r="F63">
            <v>5489343</v>
          </cell>
          <cell r="G63">
            <v>609929708</v>
          </cell>
          <cell r="H63">
            <v>604224150</v>
          </cell>
          <cell r="I63">
            <v>5705558</v>
          </cell>
          <cell r="J63">
            <v>538084224</v>
          </cell>
          <cell r="K63">
            <v>535339796</v>
          </cell>
          <cell r="L63">
            <v>2744428</v>
          </cell>
          <cell r="M63">
            <v>71845484</v>
          </cell>
          <cell r="N63">
            <v>68884354</v>
          </cell>
          <cell r="O63">
            <v>2961130</v>
          </cell>
        </row>
        <row r="64">
          <cell r="A64" t="str">
            <v>2020남구</v>
          </cell>
          <cell r="B64">
            <v>2020</v>
          </cell>
          <cell r="C64" t="str">
            <v>남구</v>
          </cell>
          <cell r="D64">
            <v>573710331</v>
          </cell>
          <cell r="E64">
            <v>564412406</v>
          </cell>
          <cell r="F64">
            <v>9297925</v>
          </cell>
          <cell r="G64">
            <v>580264779</v>
          </cell>
          <cell r="H64">
            <v>570613783</v>
          </cell>
          <cell r="I64">
            <v>9650996</v>
          </cell>
          <cell r="J64">
            <v>500693841</v>
          </cell>
          <cell r="K64">
            <v>492359039</v>
          </cell>
          <cell r="L64">
            <v>8334802</v>
          </cell>
          <cell r="M64">
            <v>79570938</v>
          </cell>
          <cell r="N64">
            <v>78254744</v>
          </cell>
          <cell r="O64">
            <v>1316194</v>
          </cell>
        </row>
        <row r="65">
          <cell r="A65" t="str">
            <v>2020북구</v>
          </cell>
          <cell r="B65">
            <v>2020</v>
          </cell>
          <cell r="C65" t="str">
            <v>북구</v>
          </cell>
          <cell r="D65">
            <v>1079733435</v>
          </cell>
          <cell r="E65">
            <v>1063677546</v>
          </cell>
          <cell r="F65">
            <v>16055889</v>
          </cell>
          <cell r="G65">
            <v>1083973485</v>
          </cell>
          <cell r="H65">
            <v>1067489418</v>
          </cell>
          <cell r="I65">
            <v>16484067</v>
          </cell>
          <cell r="J65">
            <v>969535839</v>
          </cell>
          <cell r="K65">
            <v>961044955</v>
          </cell>
          <cell r="L65">
            <v>8490884</v>
          </cell>
          <cell r="M65">
            <v>114437646</v>
          </cell>
          <cell r="N65">
            <v>106444463</v>
          </cell>
          <cell r="O65">
            <v>7993183</v>
          </cell>
        </row>
        <row r="66">
          <cell r="A66" t="str">
            <v>2020수성구</v>
          </cell>
          <cell r="B66">
            <v>2020</v>
          </cell>
          <cell r="C66" t="str">
            <v>수성구</v>
          </cell>
          <cell r="D66">
            <v>1041994562</v>
          </cell>
          <cell r="E66">
            <v>1022804252</v>
          </cell>
          <cell r="F66">
            <v>19190310</v>
          </cell>
          <cell r="G66">
            <v>1049956132</v>
          </cell>
          <cell r="H66">
            <v>1030586858</v>
          </cell>
          <cell r="I66">
            <v>19369274</v>
          </cell>
          <cell r="J66">
            <v>938075051</v>
          </cell>
          <cell r="K66">
            <v>931425702</v>
          </cell>
          <cell r="L66">
            <v>6649349</v>
          </cell>
          <cell r="M66">
            <v>111881081</v>
          </cell>
          <cell r="N66">
            <v>99161156</v>
          </cell>
          <cell r="O66">
            <v>12719925</v>
          </cell>
        </row>
        <row r="67">
          <cell r="A67" t="str">
            <v>2020달서구</v>
          </cell>
          <cell r="B67">
            <v>2020</v>
          </cell>
          <cell r="C67" t="str">
            <v>달서구</v>
          </cell>
          <cell r="D67">
            <v>1283236311</v>
          </cell>
          <cell r="E67">
            <v>1262096720</v>
          </cell>
          <cell r="F67">
            <v>21139591</v>
          </cell>
          <cell r="G67">
            <v>1291904884</v>
          </cell>
          <cell r="H67">
            <v>1271233807</v>
          </cell>
          <cell r="I67">
            <v>20671077</v>
          </cell>
          <cell r="J67">
            <v>1177805770</v>
          </cell>
          <cell r="K67">
            <v>1169123253</v>
          </cell>
          <cell r="L67">
            <v>8682517</v>
          </cell>
          <cell r="M67">
            <v>114099114</v>
          </cell>
          <cell r="N67">
            <v>102110554</v>
          </cell>
          <cell r="O67">
            <v>11988560</v>
          </cell>
        </row>
        <row r="68">
          <cell r="A68" t="str">
            <v>2020달성군</v>
          </cell>
          <cell r="B68">
            <v>2020</v>
          </cell>
          <cell r="C68" t="str">
            <v>달성군</v>
          </cell>
          <cell r="D68">
            <v>1156204881</v>
          </cell>
          <cell r="E68">
            <v>1147004881</v>
          </cell>
          <cell r="F68">
            <v>9200000</v>
          </cell>
          <cell r="G68">
            <v>1180563206</v>
          </cell>
          <cell r="H68">
            <v>1171542731</v>
          </cell>
          <cell r="I68">
            <v>9020475</v>
          </cell>
          <cell r="J68">
            <v>981976882</v>
          </cell>
          <cell r="K68">
            <v>980527231</v>
          </cell>
          <cell r="L68">
            <v>1449651</v>
          </cell>
          <cell r="M68">
            <v>198586324</v>
          </cell>
          <cell r="N68">
            <v>191015500</v>
          </cell>
          <cell r="O68">
            <v>7570824</v>
          </cell>
        </row>
        <row r="69">
          <cell r="A69" t="str">
            <v>2021대구광역시</v>
          </cell>
          <cell r="B69">
            <v>2021</v>
          </cell>
          <cell r="C69" t="str">
            <v>대구광역시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B70">
            <v>2021</v>
          </cell>
          <cell r="C70" t="str">
            <v>본청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2021중구</v>
          </cell>
          <cell r="B71">
            <v>2021</v>
          </cell>
          <cell r="C71" t="str">
            <v>중구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</sheetData>
      <sheetData sheetId="61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10035</v>
          </cell>
          <cell r="E9">
            <v>9</v>
          </cell>
          <cell r="F9">
            <v>33</v>
          </cell>
          <cell r="G9">
            <v>155</v>
          </cell>
          <cell r="H9">
            <v>2</v>
          </cell>
          <cell r="I9">
            <v>9808</v>
          </cell>
          <cell r="J9">
            <v>1</v>
          </cell>
          <cell r="K9">
            <v>1</v>
          </cell>
          <cell r="L9">
            <v>3</v>
          </cell>
          <cell r="M9">
            <v>19</v>
          </cell>
          <cell r="N9">
            <v>3</v>
          </cell>
          <cell r="O9">
            <v>132</v>
          </cell>
          <cell r="P9">
            <v>1</v>
          </cell>
          <cell r="Q9">
            <v>779</v>
          </cell>
          <cell r="R9">
            <v>2316</v>
          </cell>
          <cell r="S9">
            <v>3093</v>
          </cell>
          <cell r="T9">
            <v>2252</v>
          </cell>
          <cell r="U9">
            <v>1034</v>
          </cell>
          <cell r="V9">
            <v>10</v>
          </cell>
          <cell r="W9">
            <v>19</v>
          </cell>
          <cell r="X9">
            <v>123</v>
          </cell>
          <cell r="Y9">
            <v>5</v>
          </cell>
          <cell r="Z9">
            <v>45</v>
          </cell>
          <cell r="AA9">
            <v>0</v>
          </cell>
        </row>
        <row r="10">
          <cell r="B10">
            <v>2015</v>
          </cell>
          <cell r="C10" t="str">
            <v>본청</v>
          </cell>
          <cell r="D10">
            <v>1631</v>
          </cell>
          <cell r="E10">
            <v>1</v>
          </cell>
          <cell r="F10">
            <v>9</v>
          </cell>
          <cell r="G10">
            <v>155</v>
          </cell>
          <cell r="H10">
            <v>2</v>
          </cell>
          <cell r="I10">
            <v>1464</v>
          </cell>
          <cell r="J10" t="str">
            <v>-</v>
          </cell>
          <cell r="K10" t="str">
            <v>-</v>
          </cell>
          <cell r="L10">
            <v>2</v>
          </cell>
          <cell r="M10">
            <v>9</v>
          </cell>
          <cell r="N10">
            <v>3</v>
          </cell>
          <cell r="O10">
            <v>62</v>
          </cell>
          <cell r="P10">
            <v>1</v>
          </cell>
          <cell r="Q10">
            <v>324</v>
          </cell>
          <cell r="R10">
            <v>533</v>
          </cell>
          <cell r="S10">
            <v>445</v>
          </cell>
          <cell r="T10">
            <v>75</v>
          </cell>
          <cell r="U10">
            <v>2</v>
          </cell>
          <cell r="V10">
            <v>4</v>
          </cell>
          <cell r="W10" t="str">
            <v>-</v>
          </cell>
          <cell r="X10">
            <v>4</v>
          </cell>
          <cell r="Y10" t="str">
            <v>-</v>
          </cell>
          <cell r="Z10" t="str">
            <v>-</v>
          </cell>
          <cell r="AA10" t="str">
            <v>-</v>
          </cell>
        </row>
        <row r="11">
          <cell r="B11">
            <v>2015</v>
          </cell>
          <cell r="C11" t="str">
            <v>시의회사무처,직속기관 및 시 사업소</v>
          </cell>
          <cell r="D11">
            <v>1808</v>
          </cell>
          <cell r="E11">
            <v>0</v>
          </cell>
          <cell r="F11">
            <v>8</v>
          </cell>
          <cell r="G11">
            <v>0</v>
          </cell>
          <cell r="H11">
            <v>0</v>
          </cell>
          <cell r="I11">
            <v>1800</v>
          </cell>
          <cell r="J11">
            <v>1</v>
          </cell>
          <cell r="K11">
            <v>0</v>
          </cell>
          <cell r="L11">
            <v>1</v>
          </cell>
          <cell r="M11">
            <v>4</v>
          </cell>
          <cell r="N11">
            <v>0</v>
          </cell>
          <cell r="O11">
            <v>30</v>
          </cell>
          <cell r="P11">
            <v>0</v>
          </cell>
          <cell r="Q11">
            <v>93</v>
          </cell>
          <cell r="R11">
            <v>376</v>
          </cell>
          <cell r="S11">
            <v>648</v>
          </cell>
          <cell r="T11">
            <v>409</v>
          </cell>
          <cell r="U11">
            <v>72</v>
          </cell>
          <cell r="V11">
            <v>4</v>
          </cell>
          <cell r="W11">
            <v>19</v>
          </cell>
          <cell r="X11">
            <v>117</v>
          </cell>
          <cell r="Y11">
            <v>3</v>
          </cell>
          <cell r="Z11">
            <v>23</v>
          </cell>
          <cell r="AA11">
            <v>0</v>
          </cell>
        </row>
        <row r="12">
          <cell r="A12" t="str">
            <v>2015중구</v>
          </cell>
          <cell r="B12">
            <v>2015</v>
          </cell>
          <cell r="C12" t="str">
            <v>중구</v>
          </cell>
          <cell r="D12">
            <v>599</v>
          </cell>
          <cell r="E12">
            <v>1</v>
          </cell>
          <cell r="F12">
            <v>1</v>
          </cell>
          <cell r="G12">
            <v>0</v>
          </cell>
          <cell r="H12">
            <v>0</v>
          </cell>
          <cell r="I12">
            <v>597</v>
          </cell>
          <cell r="J12" t="str">
            <v>-</v>
          </cell>
          <cell r="K12" t="str">
            <v>-</v>
          </cell>
          <cell r="L12">
            <v>0</v>
          </cell>
          <cell r="M12" t="str">
            <v>-</v>
          </cell>
          <cell r="N12">
            <v>0</v>
          </cell>
          <cell r="O12">
            <v>5</v>
          </cell>
          <cell r="P12">
            <v>0</v>
          </cell>
          <cell r="Q12">
            <v>35</v>
          </cell>
          <cell r="R12">
            <v>131</v>
          </cell>
          <cell r="S12">
            <v>178</v>
          </cell>
          <cell r="T12">
            <v>158</v>
          </cell>
          <cell r="U12">
            <v>90</v>
          </cell>
          <cell r="V12" t="str">
            <v>-</v>
          </cell>
          <cell r="W12" t="str">
            <v>-</v>
          </cell>
          <cell r="X12" t="str">
            <v>-</v>
          </cell>
          <cell r="Y12" t="str">
            <v>-</v>
          </cell>
          <cell r="Z12" t="str">
            <v>-</v>
          </cell>
          <cell r="AA12" t="str">
            <v>-</v>
          </cell>
        </row>
        <row r="13">
          <cell r="A13" t="str">
            <v>2015동구</v>
          </cell>
          <cell r="B13">
            <v>2015</v>
          </cell>
          <cell r="C13" t="str">
            <v>동구</v>
          </cell>
          <cell r="D13">
            <v>886</v>
          </cell>
          <cell r="E13">
            <v>1</v>
          </cell>
          <cell r="F13">
            <v>6</v>
          </cell>
          <cell r="G13">
            <v>0</v>
          </cell>
          <cell r="H13">
            <v>0</v>
          </cell>
          <cell r="I13">
            <v>879</v>
          </cell>
          <cell r="J13" t="str">
            <v>-</v>
          </cell>
          <cell r="K13" t="str">
            <v>-</v>
          </cell>
          <cell r="L13">
            <v>0</v>
          </cell>
          <cell r="M13">
            <v>1</v>
          </cell>
          <cell r="N13">
            <v>0</v>
          </cell>
          <cell r="O13">
            <v>5</v>
          </cell>
          <cell r="P13">
            <v>0</v>
          </cell>
          <cell r="Q13">
            <v>46</v>
          </cell>
          <cell r="R13">
            <v>189</v>
          </cell>
          <cell r="S13">
            <v>262</v>
          </cell>
          <cell r="T13">
            <v>250</v>
          </cell>
          <cell r="U13">
            <v>126</v>
          </cell>
          <cell r="V13" t="str">
            <v>-</v>
          </cell>
          <cell r="W13" t="str">
            <v>-</v>
          </cell>
          <cell r="X13" t="str">
            <v>-</v>
          </cell>
          <cell r="Y13" t="str">
            <v>-</v>
          </cell>
          <cell r="Z13" t="str">
            <v>-</v>
          </cell>
          <cell r="AA13" t="str">
            <v>-</v>
          </cell>
        </row>
        <row r="14">
          <cell r="A14" t="str">
            <v>2015서구</v>
          </cell>
          <cell r="B14">
            <v>2015</v>
          </cell>
          <cell r="C14" t="str">
            <v>서구</v>
          </cell>
          <cell r="D14">
            <v>699</v>
          </cell>
          <cell r="E14">
            <v>1</v>
          </cell>
          <cell r="F14">
            <v>1</v>
          </cell>
          <cell r="G14">
            <v>0</v>
          </cell>
          <cell r="H14">
            <v>0</v>
          </cell>
          <cell r="I14">
            <v>697</v>
          </cell>
          <cell r="J14" t="str">
            <v>-</v>
          </cell>
          <cell r="K14" t="str">
            <v>-</v>
          </cell>
          <cell r="L14">
            <v>0</v>
          </cell>
          <cell r="M14">
            <v>1</v>
          </cell>
          <cell r="N14">
            <v>0</v>
          </cell>
          <cell r="O14">
            <v>5</v>
          </cell>
          <cell r="P14">
            <v>0</v>
          </cell>
          <cell r="Q14">
            <v>39</v>
          </cell>
          <cell r="R14">
            <v>148</v>
          </cell>
          <cell r="S14">
            <v>214</v>
          </cell>
          <cell r="T14">
            <v>178</v>
          </cell>
          <cell r="U14">
            <v>112</v>
          </cell>
          <cell r="V14" t="str">
            <v>-</v>
          </cell>
          <cell r="W14" t="str">
            <v>-</v>
          </cell>
          <cell r="X14" t="str">
            <v>-</v>
          </cell>
          <cell r="Y14" t="str">
            <v>-</v>
          </cell>
          <cell r="Z14" t="str">
            <v>-</v>
          </cell>
          <cell r="AA14" t="str">
            <v>-</v>
          </cell>
        </row>
        <row r="15">
          <cell r="A15" t="str">
            <v>2015남구</v>
          </cell>
          <cell r="B15">
            <v>2015</v>
          </cell>
          <cell r="C15" t="str">
            <v>남구</v>
          </cell>
          <cell r="D15">
            <v>617</v>
          </cell>
          <cell r="E15">
            <v>1</v>
          </cell>
          <cell r="F15">
            <v>1</v>
          </cell>
          <cell r="G15">
            <v>0</v>
          </cell>
          <cell r="H15">
            <v>0</v>
          </cell>
          <cell r="I15">
            <v>615</v>
          </cell>
          <cell r="J15" t="str">
            <v>-</v>
          </cell>
          <cell r="K15" t="str">
            <v>-</v>
          </cell>
          <cell r="L15">
            <v>0</v>
          </cell>
          <cell r="M15">
            <v>1</v>
          </cell>
          <cell r="N15">
            <v>0</v>
          </cell>
          <cell r="O15">
            <v>4</v>
          </cell>
          <cell r="P15">
            <v>0</v>
          </cell>
          <cell r="Q15">
            <v>37</v>
          </cell>
          <cell r="R15">
            <v>128</v>
          </cell>
          <cell r="S15">
            <v>194</v>
          </cell>
          <cell r="T15">
            <v>165</v>
          </cell>
          <cell r="U15">
            <v>86</v>
          </cell>
          <cell r="V15" t="str">
            <v>-</v>
          </cell>
          <cell r="W15" t="str">
            <v>-</v>
          </cell>
          <cell r="X15" t="str">
            <v>-</v>
          </cell>
          <cell r="Y15" t="str">
            <v>-</v>
          </cell>
          <cell r="Z15" t="str">
            <v>-</v>
          </cell>
          <cell r="AA15" t="str">
            <v>-</v>
          </cell>
        </row>
        <row r="16">
          <cell r="A16" t="str">
            <v>2015북구</v>
          </cell>
          <cell r="B16">
            <v>2015</v>
          </cell>
          <cell r="C16" t="str">
            <v>북구</v>
          </cell>
          <cell r="D16">
            <v>967</v>
          </cell>
          <cell r="E16">
            <v>1</v>
          </cell>
          <cell r="F16">
            <v>1</v>
          </cell>
          <cell r="G16">
            <v>0</v>
          </cell>
          <cell r="H16">
            <v>0</v>
          </cell>
          <cell r="I16">
            <v>965</v>
          </cell>
          <cell r="J16" t="str">
            <v>-</v>
          </cell>
          <cell r="K16" t="str">
            <v>-</v>
          </cell>
          <cell r="L16">
            <v>0</v>
          </cell>
          <cell r="M16">
            <v>1</v>
          </cell>
          <cell r="N16">
            <v>0</v>
          </cell>
          <cell r="O16">
            <v>5</v>
          </cell>
          <cell r="P16">
            <v>0</v>
          </cell>
          <cell r="Q16">
            <v>54</v>
          </cell>
          <cell r="R16">
            <v>207</v>
          </cell>
          <cell r="S16">
            <v>306</v>
          </cell>
          <cell r="T16">
            <v>254</v>
          </cell>
          <cell r="U16">
            <v>138</v>
          </cell>
          <cell r="V16" t="str">
            <v>-</v>
          </cell>
          <cell r="W16" t="str">
            <v>-</v>
          </cell>
          <cell r="X16" t="str">
            <v>-</v>
          </cell>
          <cell r="Y16" t="str">
            <v>-</v>
          </cell>
          <cell r="Z16" t="str">
            <v>-</v>
          </cell>
          <cell r="AA16" t="str">
            <v>-</v>
          </cell>
        </row>
        <row r="17">
          <cell r="A17" t="str">
            <v>2015수성구</v>
          </cell>
          <cell r="B17">
            <v>2015</v>
          </cell>
          <cell r="C17" t="str">
            <v>수성구</v>
          </cell>
          <cell r="D17">
            <v>968</v>
          </cell>
          <cell r="E17">
            <v>1</v>
          </cell>
          <cell r="F17">
            <v>2</v>
          </cell>
          <cell r="G17">
            <v>0</v>
          </cell>
          <cell r="H17">
            <v>0</v>
          </cell>
          <cell r="I17">
            <v>964</v>
          </cell>
          <cell r="J17" t="str">
            <v>-</v>
          </cell>
          <cell r="K17" t="str">
            <v>-</v>
          </cell>
          <cell r="L17">
            <v>0</v>
          </cell>
          <cell r="M17">
            <v>1</v>
          </cell>
          <cell r="N17">
            <v>0</v>
          </cell>
          <cell r="O17">
            <v>5</v>
          </cell>
          <cell r="P17">
            <v>0</v>
          </cell>
          <cell r="Q17">
            <v>55</v>
          </cell>
          <cell r="R17">
            <v>200</v>
          </cell>
          <cell r="S17">
            <v>300</v>
          </cell>
          <cell r="T17">
            <v>265</v>
          </cell>
          <cell r="U17">
            <v>138</v>
          </cell>
          <cell r="V17">
            <v>1</v>
          </cell>
          <cell r="W17" t="str">
            <v>-</v>
          </cell>
          <cell r="X17" t="str">
            <v>-</v>
          </cell>
          <cell r="Y17" t="str">
            <v>-</v>
          </cell>
          <cell r="Z17" t="str">
            <v>-</v>
          </cell>
          <cell r="AA17" t="str">
            <v>-</v>
          </cell>
        </row>
        <row r="18">
          <cell r="A18" t="str">
            <v>2015달서구</v>
          </cell>
          <cell r="B18">
            <v>2015</v>
          </cell>
          <cell r="C18" t="str">
            <v>달서구</v>
          </cell>
          <cell r="D18">
            <v>1076</v>
          </cell>
          <cell r="E18">
            <v>1</v>
          </cell>
          <cell r="F18">
            <v>3</v>
          </cell>
          <cell r="G18">
            <v>0</v>
          </cell>
          <cell r="H18">
            <v>0</v>
          </cell>
          <cell r="I18">
            <v>1071</v>
          </cell>
          <cell r="J18" t="str">
            <v>-</v>
          </cell>
          <cell r="K18">
            <v>1</v>
          </cell>
          <cell r="L18">
            <v>0</v>
          </cell>
          <cell r="M18" t="str">
            <v>-</v>
          </cell>
          <cell r="N18">
            <v>0</v>
          </cell>
          <cell r="O18">
            <v>6</v>
          </cell>
          <cell r="P18">
            <v>0</v>
          </cell>
          <cell r="Q18">
            <v>57</v>
          </cell>
          <cell r="R18">
            <v>212</v>
          </cell>
          <cell r="S18">
            <v>325</v>
          </cell>
          <cell r="T18">
            <v>297</v>
          </cell>
          <cell r="U18">
            <v>173</v>
          </cell>
          <cell r="V18">
            <v>1</v>
          </cell>
          <cell r="W18" t="str">
            <v>-</v>
          </cell>
          <cell r="X18" t="str">
            <v>-</v>
          </cell>
          <cell r="Y18" t="str">
            <v>-</v>
          </cell>
          <cell r="Z18" t="str">
            <v>-</v>
          </cell>
          <cell r="AA18" t="str">
            <v>-</v>
          </cell>
        </row>
        <row r="19">
          <cell r="A19" t="str">
            <v>2015달성군</v>
          </cell>
          <cell r="B19">
            <v>2015</v>
          </cell>
          <cell r="C19" t="str">
            <v>달성군</v>
          </cell>
          <cell r="D19">
            <v>784</v>
          </cell>
          <cell r="E19">
            <v>1</v>
          </cell>
          <cell r="F19">
            <v>1</v>
          </cell>
          <cell r="G19">
            <v>0</v>
          </cell>
          <cell r="H19">
            <v>0</v>
          </cell>
          <cell r="I19">
            <v>756</v>
          </cell>
          <cell r="J19" t="str">
            <v>-</v>
          </cell>
          <cell r="K19" t="str">
            <v>-</v>
          </cell>
          <cell r="L19">
            <v>0</v>
          </cell>
          <cell r="M19">
            <v>1</v>
          </cell>
          <cell r="N19">
            <v>0</v>
          </cell>
          <cell r="O19">
            <v>5</v>
          </cell>
          <cell r="P19">
            <v>0</v>
          </cell>
          <cell r="Q19">
            <v>39</v>
          </cell>
          <cell r="R19">
            <v>192</v>
          </cell>
          <cell r="S19">
            <v>221</v>
          </cell>
          <cell r="T19">
            <v>201</v>
          </cell>
          <cell r="U19">
            <v>97</v>
          </cell>
          <cell r="V19" t="str">
            <v>-</v>
          </cell>
          <cell r="W19" t="str">
            <v>-</v>
          </cell>
          <cell r="X19">
            <v>2</v>
          </cell>
          <cell r="Y19">
            <v>2</v>
          </cell>
          <cell r="Z19">
            <v>22</v>
          </cell>
          <cell r="AA19" t="str">
            <v>-</v>
          </cell>
        </row>
        <row r="20">
          <cell r="A20" t="str">
            <v>2016대구광역시</v>
          </cell>
          <cell r="B20">
            <v>2016</v>
          </cell>
          <cell r="C20" t="str">
            <v>대구광역시</v>
          </cell>
          <cell r="D20">
            <v>10185</v>
          </cell>
          <cell r="E20">
            <v>9</v>
          </cell>
          <cell r="F20">
            <v>31</v>
          </cell>
          <cell r="G20">
            <v>157</v>
          </cell>
          <cell r="H20">
            <v>2</v>
          </cell>
          <cell r="I20">
            <v>9960</v>
          </cell>
          <cell r="J20">
            <v>1</v>
          </cell>
          <cell r="K20">
            <v>1</v>
          </cell>
          <cell r="L20">
            <v>3</v>
          </cell>
          <cell r="M20">
            <v>20</v>
          </cell>
          <cell r="N20">
            <v>3</v>
          </cell>
          <cell r="O20">
            <v>138</v>
          </cell>
          <cell r="P20">
            <v>1</v>
          </cell>
          <cell r="Q20">
            <v>794</v>
          </cell>
          <cell r="R20">
            <v>2361</v>
          </cell>
          <cell r="S20">
            <v>3119</v>
          </cell>
          <cell r="T20">
            <v>2289</v>
          </cell>
          <cell r="U20">
            <v>1056</v>
          </cell>
          <cell r="V20">
            <v>10</v>
          </cell>
          <cell r="W20">
            <v>19</v>
          </cell>
          <cell r="X20">
            <v>123</v>
          </cell>
          <cell r="Y20">
            <v>5</v>
          </cell>
          <cell r="Z20">
            <v>43</v>
          </cell>
          <cell r="AA20">
            <v>0</v>
          </cell>
        </row>
        <row r="21">
          <cell r="B21">
            <v>2016</v>
          </cell>
          <cell r="C21" t="str">
            <v>본청</v>
          </cell>
          <cell r="D21">
            <v>1663</v>
          </cell>
          <cell r="E21">
            <v>1</v>
          </cell>
          <cell r="F21">
            <v>8</v>
          </cell>
          <cell r="G21">
            <v>157</v>
          </cell>
          <cell r="H21">
            <v>2</v>
          </cell>
          <cell r="I21">
            <v>1495</v>
          </cell>
          <cell r="J21" t="str">
            <v>-</v>
          </cell>
          <cell r="K21" t="str">
            <v>-</v>
          </cell>
          <cell r="L21">
            <v>2</v>
          </cell>
          <cell r="M21">
            <v>10</v>
          </cell>
          <cell r="N21">
            <v>3</v>
          </cell>
          <cell r="O21">
            <v>65</v>
          </cell>
          <cell r="P21">
            <v>1</v>
          </cell>
          <cell r="Q21">
            <v>331</v>
          </cell>
          <cell r="R21">
            <v>546</v>
          </cell>
          <cell r="S21">
            <v>452</v>
          </cell>
          <cell r="T21">
            <v>74</v>
          </cell>
          <cell r="U21">
            <v>2</v>
          </cell>
          <cell r="V21">
            <v>5</v>
          </cell>
          <cell r="W21" t="str">
            <v>-</v>
          </cell>
          <cell r="X21">
            <v>4</v>
          </cell>
          <cell r="Y21" t="str">
            <v>-</v>
          </cell>
          <cell r="Z21" t="str">
            <v>-</v>
          </cell>
          <cell r="AA21" t="str">
            <v>-</v>
          </cell>
        </row>
        <row r="22">
          <cell r="B22">
            <v>2016</v>
          </cell>
          <cell r="C22" t="str">
            <v>시의회사무처,직속기관 및 시 사업소</v>
          </cell>
          <cell r="D22">
            <v>1779</v>
          </cell>
          <cell r="E22">
            <v>0</v>
          </cell>
          <cell r="F22">
            <v>8</v>
          </cell>
          <cell r="G22">
            <v>0</v>
          </cell>
          <cell r="H22">
            <v>0</v>
          </cell>
          <cell r="I22">
            <v>1771</v>
          </cell>
          <cell r="J22">
            <v>1</v>
          </cell>
          <cell r="K22">
            <v>0</v>
          </cell>
          <cell r="L22">
            <v>1</v>
          </cell>
          <cell r="M22">
            <v>4</v>
          </cell>
          <cell r="N22">
            <v>0</v>
          </cell>
          <cell r="O22">
            <v>31</v>
          </cell>
          <cell r="P22">
            <v>0</v>
          </cell>
          <cell r="Q22">
            <v>94</v>
          </cell>
          <cell r="R22">
            <v>372</v>
          </cell>
          <cell r="S22">
            <v>639</v>
          </cell>
          <cell r="T22">
            <v>401</v>
          </cell>
          <cell r="U22">
            <v>63</v>
          </cell>
          <cell r="V22">
            <v>3</v>
          </cell>
          <cell r="W22">
            <v>19</v>
          </cell>
          <cell r="X22">
            <v>117</v>
          </cell>
          <cell r="Y22">
            <v>3</v>
          </cell>
          <cell r="Z22">
            <v>23</v>
          </cell>
          <cell r="AA22">
            <v>0</v>
          </cell>
        </row>
        <row r="23">
          <cell r="A23" t="str">
            <v>2016중구</v>
          </cell>
          <cell r="B23">
            <v>2016</v>
          </cell>
          <cell r="C23" t="str">
            <v>중구</v>
          </cell>
          <cell r="D23">
            <v>592</v>
          </cell>
          <cell r="E23">
            <v>1</v>
          </cell>
          <cell r="F23">
            <v>1</v>
          </cell>
          <cell r="G23">
            <v>0</v>
          </cell>
          <cell r="H23">
            <v>0</v>
          </cell>
          <cell r="I23">
            <v>590</v>
          </cell>
          <cell r="J23" t="str">
            <v>-</v>
          </cell>
          <cell r="K23" t="str">
            <v>-</v>
          </cell>
          <cell r="L23">
            <v>0</v>
          </cell>
          <cell r="M23" t="str">
            <v>-</v>
          </cell>
          <cell r="N23">
            <v>0</v>
          </cell>
          <cell r="O23">
            <v>5</v>
          </cell>
          <cell r="P23">
            <v>0</v>
          </cell>
          <cell r="Q23">
            <v>35</v>
          </cell>
          <cell r="R23">
            <v>130</v>
          </cell>
          <cell r="S23">
            <v>176</v>
          </cell>
          <cell r="T23">
            <v>162</v>
          </cell>
          <cell r="U23">
            <v>82</v>
          </cell>
          <cell r="V23" t="str">
            <v>-</v>
          </cell>
          <cell r="W23" t="str">
            <v>-</v>
          </cell>
          <cell r="X23" t="str">
            <v>-</v>
          </cell>
          <cell r="Y23" t="str">
            <v>-</v>
          </cell>
          <cell r="Z23" t="str">
            <v>-</v>
          </cell>
          <cell r="AA23" t="str">
            <v>-</v>
          </cell>
        </row>
        <row r="24">
          <cell r="A24" t="str">
            <v>2016동구</v>
          </cell>
          <cell r="B24">
            <v>2016</v>
          </cell>
          <cell r="C24" t="str">
            <v>동구</v>
          </cell>
          <cell r="D24">
            <v>897</v>
          </cell>
          <cell r="E24">
            <v>1</v>
          </cell>
          <cell r="F24">
            <v>6</v>
          </cell>
          <cell r="G24">
            <v>0</v>
          </cell>
          <cell r="H24">
            <v>0</v>
          </cell>
          <cell r="I24">
            <v>890</v>
          </cell>
          <cell r="J24" t="str">
            <v>-</v>
          </cell>
          <cell r="K24" t="str">
            <v>-</v>
          </cell>
          <cell r="L24">
            <v>0</v>
          </cell>
          <cell r="M24">
            <v>1</v>
          </cell>
          <cell r="N24">
            <v>0</v>
          </cell>
          <cell r="O24">
            <v>5</v>
          </cell>
          <cell r="P24">
            <v>0</v>
          </cell>
          <cell r="Q24">
            <v>45</v>
          </cell>
          <cell r="R24">
            <v>193</v>
          </cell>
          <cell r="S24">
            <v>264</v>
          </cell>
          <cell r="T24">
            <v>252</v>
          </cell>
          <cell r="U24">
            <v>130</v>
          </cell>
          <cell r="V24" t="str">
            <v>-</v>
          </cell>
          <cell r="W24" t="str">
            <v>-</v>
          </cell>
          <cell r="X24" t="str">
            <v>-</v>
          </cell>
          <cell r="Y24" t="str">
            <v>-</v>
          </cell>
          <cell r="Z24" t="str">
            <v>-</v>
          </cell>
          <cell r="AA24" t="str">
            <v>-</v>
          </cell>
        </row>
        <row r="25">
          <cell r="A25" t="str">
            <v>2016서구</v>
          </cell>
          <cell r="B25">
            <v>2016</v>
          </cell>
          <cell r="C25" t="str">
            <v>서구</v>
          </cell>
          <cell r="D25">
            <v>708</v>
          </cell>
          <cell r="E25">
            <v>1</v>
          </cell>
          <cell r="F25">
            <v>1</v>
          </cell>
          <cell r="G25">
            <v>0</v>
          </cell>
          <cell r="H25">
            <v>0</v>
          </cell>
          <cell r="I25">
            <v>706</v>
          </cell>
          <cell r="J25" t="str">
            <v>-</v>
          </cell>
          <cell r="K25" t="str">
            <v>-</v>
          </cell>
          <cell r="L25">
            <v>0</v>
          </cell>
          <cell r="M25">
            <v>1</v>
          </cell>
          <cell r="N25">
            <v>0</v>
          </cell>
          <cell r="O25">
            <v>5</v>
          </cell>
          <cell r="P25">
            <v>0</v>
          </cell>
          <cell r="Q25">
            <v>39</v>
          </cell>
          <cell r="R25">
            <v>148</v>
          </cell>
          <cell r="S25">
            <v>214</v>
          </cell>
          <cell r="T25">
            <v>184</v>
          </cell>
          <cell r="U25">
            <v>115</v>
          </cell>
          <cell r="V25" t="str">
            <v>-</v>
          </cell>
          <cell r="W25" t="str">
            <v>-</v>
          </cell>
          <cell r="X25" t="str">
            <v>-</v>
          </cell>
          <cell r="Y25" t="str">
            <v>-</v>
          </cell>
          <cell r="Z25" t="str">
            <v>-</v>
          </cell>
          <cell r="AA25" t="str">
            <v>-</v>
          </cell>
        </row>
        <row r="26">
          <cell r="A26" t="str">
            <v>2016남구</v>
          </cell>
          <cell r="B26">
            <v>2016</v>
          </cell>
          <cell r="C26" t="str">
            <v>남구</v>
          </cell>
          <cell r="D26">
            <v>624</v>
          </cell>
          <cell r="E26">
            <v>1</v>
          </cell>
          <cell r="F26">
            <v>1</v>
          </cell>
          <cell r="G26">
            <v>0</v>
          </cell>
          <cell r="H26">
            <v>0</v>
          </cell>
          <cell r="I26">
            <v>622</v>
          </cell>
          <cell r="J26" t="str">
            <v>-</v>
          </cell>
          <cell r="K26" t="str">
            <v>-</v>
          </cell>
          <cell r="L26">
            <v>0</v>
          </cell>
          <cell r="M26">
            <v>1</v>
          </cell>
          <cell r="N26">
            <v>0</v>
          </cell>
          <cell r="O26">
            <v>4</v>
          </cell>
          <cell r="P26">
            <v>0</v>
          </cell>
          <cell r="Q26">
            <v>37</v>
          </cell>
          <cell r="R26">
            <v>128</v>
          </cell>
          <cell r="S26">
            <v>195</v>
          </cell>
          <cell r="T26">
            <v>166</v>
          </cell>
          <cell r="U26">
            <v>91</v>
          </cell>
          <cell r="V26" t="str">
            <v>-</v>
          </cell>
          <cell r="W26" t="str">
            <v>-</v>
          </cell>
          <cell r="X26" t="str">
            <v>-</v>
          </cell>
          <cell r="Y26" t="str">
            <v>-</v>
          </cell>
          <cell r="Z26" t="str">
            <v>-</v>
          </cell>
          <cell r="AA26" t="str">
            <v>-</v>
          </cell>
        </row>
        <row r="27">
          <cell r="A27" t="str">
            <v>2016북구</v>
          </cell>
          <cell r="B27">
            <v>2016</v>
          </cell>
          <cell r="C27" t="str">
            <v>북구</v>
          </cell>
          <cell r="D27">
            <v>994</v>
          </cell>
          <cell r="E27">
            <v>1</v>
          </cell>
          <cell r="F27">
            <v>1</v>
          </cell>
          <cell r="G27">
            <v>0</v>
          </cell>
          <cell r="H27">
            <v>0</v>
          </cell>
          <cell r="I27">
            <v>992</v>
          </cell>
          <cell r="J27" t="str">
            <v>-</v>
          </cell>
          <cell r="K27" t="str">
            <v>-</v>
          </cell>
          <cell r="L27">
            <v>0</v>
          </cell>
          <cell r="M27">
            <v>1</v>
          </cell>
          <cell r="N27">
            <v>0</v>
          </cell>
          <cell r="O27">
            <v>6</v>
          </cell>
          <cell r="P27">
            <v>0</v>
          </cell>
          <cell r="Q27">
            <v>56</v>
          </cell>
          <cell r="R27">
            <v>215</v>
          </cell>
          <cell r="S27">
            <v>313</v>
          </cell>
          <cell r="T27">
            <v>257</v>
          </cell>
          <cell r="U27">
            <v>144</v>
          </cell>
          <cell r="V27" t="str">
            <v>-</v>
          </cell>
          <cell r="W27" t="str">
            <v>-</v>
          </cell>
          <cell r="X27" t="str">
            <v>-</v>
          </cell>
          <cell r="Y27" t="str">
            <v>-</v>
          </cell>
          <cell r="Z27" t="str">
            <v>-</v>
          </cell>
          <cell r="AA27" t="str">
            <v>-</v>
          </cell>
        </row>
        <row r="28">
          <cell r="A28" t="str">
            <v>2016수성구</v>
          </cell>
          <cell r="B28">
            <v>2016</v>
          </cell>
          <cell r="C28" t="str">
            <v>수성구</v>
          </cell>
          <cell r="D28">
            <v>1010</v>
          </cell>
          <cell r="E28">
            <v>1</v>
          </cell>
          <cell r="F28">
            <v>2</v>
          </cell>
          <cell r="G28">
            <v>0</v>
          </cell>
          <cell r="H28">
            <v>0</v>
          </cell>
          <cell r="I28">
            <v>1006</v>
          </cell>
          <cell r="J28" t="str">
            <v>-</v>
          </cell>
          <cell r="K28" t="str">
            <v>-</v>
          </cell>
          <cell r="L28">
            <v>0</v>
          </cell>
          <cell r="M28">
            <v>1</v>
          </cell>
          <cell r="N28">
            <v>0</v>
          </cell>
          <cell r="O28">
            <v>6</v>
          </cell>
          <cell r="P28">
            <v>0</v>
          </cell>
          <cell r="Q28">
            <v>57</v>
          </cell>
          <cell r="R28">
            <v>212</v>
          </cell>
          <cell r="S28">
            <v>305</v>
          </cell>
          <cell r="T28">
            <v>280</v>
          </cell>
          <cell r="U28">
            <v>145</v>
          </cell>
          <cell r="V28">
            <v>1</v>
          </cell>
          <cell r="W28" t="str">
            <v>-</v>
          </cell>
          <cell r="X28" t="str">
            <v>-</v>
          </cell>
          <cell r="Y28" t="str">
            <v>-</v>
          </cell>
          <cell r="Z28" t="str">
            <v>-</v>
          </cell>
          <cell r="AA28" t="str">
            <v>-</v>
          </cell>
        </row>
        <row r="29">
          <cell r="A29" t="str">
            <v>2016달서구</v>
          </cell>
          <cell r="B29">
            <v>2016</v>
          </cell>
          <cell r="C29" t="str">
            <v>달서구</v>
          </cell>
          <cell r="D29">
            <v>1101</v>
          </cell>
          <cell r="E29">
            <v>1</v>
          </cell>
          <cell r="F29">
            <v>2</v>
          </cell>
          <cell r="G29">
            <v>0</v>
          </cell>
          <cell r="H29">
            <v>0</v>
          </cell>
          <cell r="I29">
            <v>1097</v>
          </cell>
          <cell r="J29" t="str">
            <v>-</v>
          </cell>
          <cell r="K29">
            <v>1</v>
          </cell>
          <cell r="L29">
            <v>0</v>
          </cell>
          <cell r="M29" t="str">
            <v>-</v>
          </cell>
          <cell r="N29">
            <v>0</v>
          </cell>
          <cell r="O29">
            <v>6</v>
          </cell>
          <cell r="P29">
            <v>0</v>
          </cell>
          <cell r="Q29">
            <v>60</v>
          </cell>
          <cell r="R29">
            <v>221</v>
          </cell>
          <cell r="S29">
            <v>331</v>
          </cell>
          <cell r="T29">
            <v>304</v>
          </cell>
          <cell r="U29">
            <v>174</v>
          </cell>
          <cell r="V29">
            <v>1</v>
          </cell>
          <cell r="W29" t="str">
            <v>-</v>
          </cell>
          <cell r="X29" t="str">
            <v>-</v>
          </cell>
          <cell r="Y29" t="str">
            <v>-</v>
          </cell>
          <cell r="Z29" t="str">
            <v>-</v>
          </cell>
          <cell r="AA29" t="str">
            <v>-</v>
          </cell>
        </row>
        <row r="30">
          <cell r="A30" t="str">
            <v>2016달성군</v>
          </cell>
          <cell r="B30">
            <v>2016</v>
          </cell>
          <cell r="C30" t="str">
            <v>달성군</v>
          </cell>
          <cell r="D30">
            <v>817</v>
          </cell>
          <cell r="E30">
            <v>1</v>
          </cell>
          <cell r="F30">
            <v>1</v>
          </cell>
          <cell r="G30">
            <v>0</v>
          </cell>
          <cell r="H30">
            <v>0</v>
          </cell>
          <cell r="I30">
            <v>791</v>
          </cell>
          <cell r="J30" t="str">
            <v>-</v>
          </cell>
          <cell r="K30" t="str">
            <v>-</v>
          </cell>
          <cell r="L30">
            <v>0</v>
          </cell>
          <cell r="M30">
            <v>1</v>
          </cell>
          <cell r="N30">
            <v>0</v>
          </cell>
          <cell r="O30">
            <v>5</v>
          </cell>
          <cell r="P30">
            <v>0</v>
          </cell>
          <cell r="Q30">
            <v>40</v>
          </cell>
          <cell r="R30">
            <v>196</v>
          </cell>
          <cell r="S30">
            <v>230</v>
          </cell>
          <cell r="T30">
            <v>209</v>
          </cell>
          <cell r="U30">
            <v>110</v>
          </cell>
          <cell r="V30" t="str">
            <v>-</v>
          </cell>
          <cell r="W30" t="str">
            <v>-</v>
          </cell>
          <cell r="X30">
            <v>2</v>
          </cell>
          <cell r="Y30">
            <v>2</v>
          </cell>
          <cell r="Z30">
            <v>20</v>
          </cell>
          <cell r="AA30" t="str">
            <v>-</v>
          </cell>
        </row>
        <row r="31">
          <cell r="A31" t="str">
            <v>2017대구광역시</v>
          </cell>
          <cell r="B31">
            <v>2017</v>
          </cell>
          <cell r="C31" t="str">
            <v>대구광역시</v>
          </cell>
          <cell r="D31">
            <v>10519</v>
          </cell>
          <cell r="E31">
            <v>9</v>
          </cell>
          <cell r="F31">
            <v>31</v>
          </cell>
          <cell r="G31">
            <v>176</v>
          </cell>
          <cell r="H31">
            <v>2</v>
          </cell>
          <cell r="I31">
            <v>10274</v>
          </cell>
          <cell r="J31">
            <v>0</v>
          </cell>
          <cell r="K31">
            <v>1</v>
          </cell>
          <cell r="L31">
            <v>3</v>
          </cell>
          <cell r="M31">
            <v>19</v>
          </cell>
          <cell r="N31">
            <v>3</v>
          </cell>
          <cell r="O31">
            <v>145</v>
          </cell>
          <cell r="P31">
            <v>1</v>
          </cell>
          <cell r="Q31">
            <v>812</v>
          </cell>
          <cell r="R31">
            <v>2440</v>
          </cell>
          <cell r="S31">
            <v>3201</v>
          </cell>
          <cell r="T31">
            <v>2358</v>
          </cell>
          <cell r="U31">
            <v>1114</v>
          </cell>
          <cell r="V31">
            <v>8</v>
          </cell>
          <cell r="W31">
            <v>20</v>
          </cell>
          <cell r="X31">
            <v>127</v>
          </cell>
          <cell r="Y31">
            <v>5</v>
          </cell>
          <cell r="Z31">
            <v>44</v>
          </cell>
          <cell r="AA31">
            <v>0</v>
          </cell>
        </row>
        <row r="32">
          <cell r="B32">
            <v>2017</v>
          </cell>
          <cell r="C32" t="str">
            <v>본청</v>
          </cell>
          <cell r="D32">
            <v>1755</v>
          </cell>
          <cell r="E32">
            <v>1</v>
          </cell>
          <cell r="F32">
            <v>8</v>
          </cell>
          <cell r="G32">
            <v>176</v>
          </cell>
          <cell r="H32">
            <v>2</v>
          </cell>
          <cell r="I32">
            <v>1568</v>
          </cell>
          <cell r="J32" t="str">
            <v>-</v>
          </cell>
          <cell r="K32" t="str">
            <v>-</v>
          </cell>
          <cell r="L32">
            <v>2</v>
          </cell>
          <cell r="M32">
            <v>10</v>
          </cell>
          <cell r="N32">
            <v>3</v>
          </cell>
          <cell r="O32">
            <v>70</v>
          </cell>
          <cell r="P32">
            <v>1</v>
          </cell>
          <cell r="Q32">
            <v>346</v>
          </cell>
          <cell r="R32">
            <v>569</v>
          </cell>
          <cell r="S32">
            <v>481</v>
          </cell>
          <cell r="T32">
            <v>75</v>
          </cell>
          <cell r="U32">
            <v>2</v>
          </cell>
          <cell r="V32">
            <v>5</v>
          </cell>
          <cell r="W32" t="str">
            <v>-</v>
          </cell>
          <cell r="X32">
            <v>4</v>
          </cell>
          <cell r="Y32" t="str">
            <v>-</v>
          </cell>
          <cell r="Z32" t="str">
            <v>-</v>
          </cell>
          <cell r="AA32" t="str">
            <v>-</v>
          </cell>
        </row>
        <row r="33">
          <cell r="B33">
            <v>2017</v>
          </cell>
          <cell r="C33" t="str">
            <v>시의회사무처,직속기관 및 시 사업소</v>
          </cell>
          <cell r="D33">
            <v>1771</v>
          </cell>
          <cell r="E33">
            <v>0</v>
          </cell>
          <cell r="F33">
            <v>8</v>
          </cell>
          <cell r="G33">
            <v>0</v>
          </cell>
          <cell r="H33">
            <v>0</v>
          </cell>
          <cell r="I33">
            <v>1763</v>
          </cell>
          <cell r="J33">
            <v>0</v>
          </cell>
          <cell r="K33">
            <v>0</v>
          </cell>
          <cell r="L33">
            <v>1</v>
          </cell>
          <cell r="M33">
            <v>3</v>
          </cell>
          <cell r="N33">
            <v>0</v>
          </cell>
          <cell r="O33">
            <v>32</v>
          </cell>
          <cell r="P33">
            <v>0</v>
          </cell>
          <cell r="Q33">
            <v>95</v>
          </cell>
          <cell r="R33">
            <v>367</v>
          </cell>
          <cell r="S33">
            <v>641</v>
          </cell>
          <cell r="T33">
            <v>399</v>
          </cell>
          <cell r="U33">
            <v>57</v>
          </cell>
          <cell r="V33">
            <v>1</v>
          </cell>
          <cell r="W33">
            <v>20</v>
          </cell>
          <cell r="X33">
            <v>121</v>
          </cell>
          <cell r="Y33">
            <v>3</v>
          </cell>
          <cell r="Z33">
            <v>23</v>
          </cell>
          <cell r="AA33">
            <v>0</v>
          </cell>
        </row>
        <row r="34">
          <cell r="A34" t="str">
            <v>2017중구</v>
          </cell>
          <cell r="B34">
            <v>2017</v>
          </cell>
          <cell r="C34" t="str">
            <v>중구</v>
          </cell>
          <cell r="D34">
            <v>601</v>
          </cell>
          <cell r="E34">
            <v>1</v>
          </cell>
          <cell r="F34">
            <v>1</v>
          </cell>
          <cell r="G34">
            <v>0</v>
          </cell>
          <cell r="H34">
            <v>0</v>
          </cell>
          <cell r="I34">
            <v>599</v>
          </cell>
          <cell r="J34" t="str">
            <v>-</v>
          </cell>
          <cell r="K34" t="str">
            <v>-</v>
          </cell>
          <cell r="L34">
            <v>0</v>
          </cell>
          <cell r="M34" t="str">
            <v>-</v>
          </cell>
          <cell r="N34">
            <v>0</v>
          </cell>
          <cell r="O34">
            <v>5</v>
          </cell>
          <cell r="P34">
            <v>0</v>
          </cell>
          <cell r="Q34">
            <v>35</v>
          </cell>
          <cell r="R34">
            <v>132</v>
          </cell>
          <cell r="S34">
            <v>176</v>
          </cell>
          <cell r="T34">
            <v>165</v>
          </cell>
          <cell r="U34">
            <v>86</v>
          </cell>
          <cell r="V34" t="str">
            <v>-</v>
          </cell>
          <cell r="W34" t="str">
            <v>-</v>
          </cell>
          <cell r="X34" t="str">
            <v>-</v>
          </cell>
          <cell r="Y34" t="str">
            <v>-</v>
          </cell>
          <cell r="Z34" t="str">
            <v>-</v>
          </cell>
          <cell r="AA34" t="str">
            <v>-</v>
          </cell>
        </row>
        <row r="35">
          <cell r="A35" t="str">
            <v>2017동구</v>
          </cell>
          <cell r="B35">
            <v>2017</v>
          </cell>
          <cell r="C35" t="str">
            <v>동구</v>
          </cell>
          <cell r="D35">
            <v>931</v>
          </cell>
          <cell r="E35">
            <v>1</v>
          </cell>
          <cell r="F35">
            <v>6</v>
          </cell>
          <cell r="G35">
            <v>0</v>
          </cell>
          <cell r="H35">
            <v>0</v>
          </cell>
          <cell r="I35">
            <v>924</v>
          </cell>
          <cell r="J35" t="str">
            <v>-</v>
          </cell>
          <cell r="K35" t="str">
            <v>-</v>
          </cell>
          <cell r="L35">
            <v>0</v>
          </cell>
          <cell r="M35">
            <v>1</v>
          </cell>
          <cell r="N35">
            <v>0</v>
          </cell>
          <cell r="O35">
            <v>5</v>
          </cell>
          <cell r="P35">
            <v>0</v>
          </cell>
          <cell r="Q35">
            <v>46</v>
          </cell>
          <cell r="R35">
            <v>200</v>
          </cell>
          <cell r="S35">
            <v>279</v>
          </cell>
          <cell r="T35">
            <v>253</v>
          </cell>
          <cell r="U35">
            <v>140</v>
          </cell>
          <cell r="V35" t="str">
            <v>-</v>
          </cell>
          <cell r="W35" t="str">
            <v>-</v>
          </cell>
          <cell r="X35" t="str">
            <v>-</v>
          </cell>
          <cell r="Y35" t="str">
            <v>-</v>
          </cell>
          <cell r="Z35" t="str">
            <v>-</v>
          </cell>
          <cell r="AA35" t="str">
            <v>-</v>
          </cell>
        </row>
        <row r="36">
          <cell r="A36" t="str">
            <v>2017서구</v>
          </cell>
          <cell r="B36">
            <v>2017</v>
          </cell>
          <cell r="C36" t="str">
            <v>서구</v>
          </cell>
          <cell r="D36">
            <v>723</v>
          </cell>
          <cell r="E36">
            <v>1</v>
          </cell>
          <cell r="F36">
            <v>1</v>
          </cell>
          <cell r="G36">
            <v>0</v>
          </cell>
          <cell r="H36">
            <v>0</v>
          </cell>
          <cell r="I36">
            <v>721</v>
          </cell>
          <cell r="J36" t="str">
            <v>-</v>
          </cell>
          <cell r="K36" t="str">
            <v>-</v>
          </cell>
          <cell r="L36">
            <v>0</v>
          </cell>
          <cell r="M36">
            <v>1</v>
          </cell>
          <cell r="N36">
            <v>0</v>
          </cell>
          <cell r="O36">
            <v>5</v>
          </cell>
          <cell r="P36">
            <v>0</v>
          </cell>
          <cell r="Q36">
            <v>40</v>
          </cell>
          <cell r="R36">
            <v>150</v>
          </cell>
          <cell r="S36">
            <v>219</v>
          </cell>
          <cell r="T36">
            <v>190</v>
          </cell>
          <cell r="U36">
            <v>116</v>
          </cell>
          <cell r="V36" t="str">
            <v>-</v>
          </cell>
          <cell r="W36" t="str">
            <v>-</v>
          </cell>
          <cell r="X36" t="str">
            <v>-</v>
          </cell>
          <cell r="Y36" t="str">
            <v>-</v>
          </cell>
          <cell r="Z36" t="str">
            <v>-</v>
          </cell>
          <cell r="AA36" t="str">
            <v>-</v>
          </cell>
        </row>
        <row r="37">
          <cell r="A37" t="str">
            <v>2017남구</v>
          </cell>
          <cell r="B37">
            <v>2017</v>
          </cell>
          <cell r="C37" t="str">
            <v>남구</v>
          </cell>
          <cell r="D37">
            <v>635</v>
          </cell>
          <cell r="E37">
            <v>1</v>
          </cell>
          <cell r="F37">
            <v>1</v>
          </cell>
          <cell r="G37">
            <v>0</v>
          </cell>
          <cell r="H37">
            <v>0</v>
          </cell>
          <cell r="I37">
            <v>633</v>
          </cell>
          <cell r="J37" t="str">
            <v>-</v>
          </cell>
          <cell r="K37" t="str">
            <v>-</v>
          </cell>
          <cell r="L37">
            <v>0</v>
          </cell>
          <cell r="M37">
            <v>1</v>
          </cell>
          <cell r="N37">
            <v>0</v>
          </cell>
          <cell r="O37">
            <v>4</v>
          </cell>
          <cell r="P37">
            <v>0</v>
          </cell>
          <cell r="Q37">
            <v>38</v>
          </cell>
          <cell r="R37">
            <v>130</v>
          </cell>
          <cell r="S37">
            <v>197</v>
          </cell>
          <cell r="T37">
            <v>164</v>
          </cell>
          <cell r="U37">
            <v>99</v>
          </cell>
          <cell r="V37" t="str">
            <v>-</v>
          </cell>
          <cell r="W37" t="str">
            <v>-</v>
          </cell>
          <cell r="X37" t="str">
            <v>-</v>
          </cell>
          <cell r="Y37" t="str">
            <v>-</v>
          </cell>
          <cell r="Z37" t="str">
            <v>-</v>
          </cell>
          <cell r="AA37" t="str">
            <v>-</v>
          </cell>
        </row>
        <row r="38">
          <cell r="A38" t="str">
            <v>2017북구</v>
          </cell>
          <cell r="B38">
            <v>2017</v>
          </cell>
          <cell r="C38" t="str">
            <v>북구</v>
          </cell>
          <cell r="D38">
            <v>1035</v>
          </cell>
          <cell r="E38">
            <v>1</v>
          </cell>
          <cell r="F38">
            <v>1</v>
          </cell>
          <cell r="G38">
            <v>0</v>
          </cell>
          <cell r="H38">
            <v>0</v>
          </cell>
          <cell r="I38">
            <v>1033</v>
          </cell>
          <cell r="J38" t="str">
            <v>-</v>
          </cell>
          <cell r="K38" t="str">
            <v>-</v>
          </cell>
          <cell r="L38">
            <v>0</v>
          </cell>
          <cell r="M38">
            <v>1</v>
          </cell>
          <cell r="N38">
            <v>0</v>
          </cell>
          <cell r="O38">
            <v>6</v>
          </cell>
          <cell r="P38">
            <v>0</v>
          </cell>
          <cell r="Q38">
            <v>56</v>
          </cell>
          <cell r="R38">
            <v>221</v>
          </cell>
          <cell r="S38">
            <v>314</v>
          </cell>
          <cell r="T38">
            <v>285</v>
          </cell>
          <cell r="U38">
            <v>150</v>
          </cell>
          <cell r="V38" t="str">
            <v>-</v>
          </cell>
          <cell r="W38" t="str">
            <v>-</v>
          </cell>
          <cell r="X38" t="str">
            <v>-</v>
          </cell>
          <cell r="Y38" t="str">
            <v>-</v>
          </cell>
          <cell r="Z38" t="str">
            <v>-</v>
          </cell>
          <cell r="AA38" t="str">
            <v>-</v>
          </cell>
        </row>
        <row r="39">
          <cell r="A39" t="str">
            <v>2017수성구</v>
          </cell>
          <cell r="B39">
            <v>2017</v>
          </cell>
          <cell r="C39" t="str">
            <v>수성구</v>
          </cell>
          <cell r="D39">
            <v>1058</v>
          </cell>
          <cell r="E39">
            <v>1</v>
          </cell>
          <cell r="F39">
            <v>2</v>
          </cell>
          <cell r="G39">
            <v>0</v>
          </cell>
          <cell r="H39">
            <v>0</v>
          </cell>
          <cell r="I39">
            <v>1054</v>
          </cell>
          <cell r="J39" t="str">
            <v>-</v>
          </cell>
          <cell r="K39" t="str">
            <v>-</v>
          </cell>
          <cell r="L39">
            <v>0</v>
          </cell>
          <cell r="M39">
            <v>1</v>
          </cell>
          <cell r="N39">
            <v>0</v>
          </cell>
          <cell r="O39">
            <v>6</v>
          </cell>
          <cell r="P39">
            <v>0</v>
          </cell>
          <cell r="Q39">
            <v>57</v>
          </cell>
          <cell r="R39">
            <v>226</v>
          </cell>
          <cell r="S39">
            <v>318</v>
          </cell>
          <cell r="T39">
            <v>298</v>
          </cell>
          <cell r="U39">
            <v>148</v>
          </cell>
          <cell r="V39">
            <v>1</v>
          </cell>
          <cell r="W39" t="str">
            <v>-</v>
          </cell>
          <cell r="X39" t="str">
            <v>-</v>
          </cell>
          <cell r="Y39" t="str">
            <v>-</v>
          </cell>
          <cell r="Z39" t="str">
            <v>-</v>
          </cell>
          <cell r="AA39" t="str">
            <v>-</v>
          </cell>
        </row>
        <row r="40">
          <cell r="A40" t="str">
            <v>2017달서구</v>
          </cell>
          <cell r="B40">
            <v>2017</v>
          </cell>
          <cell r="C40" t="str">
            <v>달서구</v>
          </cell>
          <cell r="D40">
            <v>1154</v>
          </cell>
          <cell r="E40">
            <v>1</v>
          </cell>
          <cell r="F40">
            <v>2</v>
          </cell>
          <cell r="G40">
            <v>0</v>
          </cell>
          <cell r="H40">
            <v>0</v>
          </cell>
          <cell r="I40">
            <v>1150</v>
          </cell>
          <cell r="J40" t="str">
            <v>-</v>
          </cell>
          <cell r="K40">
            <v>1</v>
          </cell>
          <cell r="L40">
            <v>0</v>
          </cell>
          <cell r="M40" t="str">
            <v>-</v>
          </cell>
          <cell r="N40">
            <v>0</v>
          </cell>
          <cell r="O40">
            <v>6</v>
          </cell>
          <cell r="P40">
            <v>0</v>
          </cell>
          <cell r="Q40">
            <v>60</v>
          </cell>
          <cell r="R40">
            <v>237</v>
          </cell>
          <cell r="S40">
            <v>336</v>
          </cell>
          <cell r="T40">
            <v>313</v>
          </cell>
          <cell r="U40">
            <v>197</v>
          </cell>
          <cell r="V40">
            <v>1</v>
          </cell>
          <cell r="W40" t="str">
            <v>-</v>
          </cell>
          <cell r="X40" t="str">
            <v>-</v>
          </cell>
          <cell r="Y40" t="str">
            <v>-</v>
          </cell>
          <cell r="Z40" t="str">
            <v>-</v>
          </cell>
          <cell r="AA40" t="str">
            <v>-</v>
          </cell>
        </row>
        <row r="41">
          <cell r="A41" t="str">
            <v>2017달성군</v>
          </cell>
          <cell r="B41">
            <v>2017</v>
          </cell>
          <cell r="C41" t="str">
            <v>달성군</v>
          </cell>
          <cell r="D41">
            <v>856</v>
          </cell>
          <cell r="E41">
            <v>1</v>
          </cell>
          <cell r="F41">
            <v>1</v>
          </cell>
          <cell r="G41">
            <v>0</v>
          </cell>
          <cell r="H41">
            <v>0</v>
          </cell>
          <cell r="I41">
            <v>829</v>
          </cell>
          <cell r="J41" t="str">
            <v>-</v>
          </cell>
          <cell r="K41" t="str">
            <v>-</v>
          </cell>
          <cell r="L41">
            <v>0</v>
          </cell>
          <cell r="M41">
            <v>1</v>
          </cell>
          <cell r="N41">
            <v>0</v>
          </cell>
          <cell r="O41">
            <v>6</v>
          </cell>
          <cell r="P41">
            <v>0</v>
          </cell>
          <cell r="Q41">
            <v>39</v>
          </cell>
          <cell r="R41">
            <v>208</v>
          </cell>
          <cell r="S41">
            <v>240</v>
          </cell>
          <cell r="T41">
            <v>216</v>
          </cell>
          <cell r="U41">
            <v>119</v>
          </cell>
          <cell r="V41" t="str">
            <v>-</v>
          </cell>
          <cell r="W41" t="str">
            <v>-</v>
          </cell>
          <cell r="X41">
            <v>2</v>
          </cell>
          <cell r="Y41">
            <v>2</v>
          </cell>
          <cell r="Z41">
            <v>21</v>
          </cell>
          <cell r="AA41" t="str">
            <v>-</v>
          </cell>
        </row>
        <row r="42">
          <cell r="A42" t="str">
            <v>2018대구광역시</v>
          </cell>
          <cell r="B42">
            <v>2018</v>
          </cell>
          <cell r="C42" t="str">
            <v>대구광역시</v>
          </cell>
          <cell r="D42">
            <v>10681</v>
          </cell>
          <cell r="E42">
            <v>9</v>
          </cell>
          <cell r="F42">
            <v>31</v>
          </cell>
          <cell r="G42">
            <v>188</v>
          </cell>
          <cell r="H42">
            <v>2</v>
          </cell>
          <cell r="I42">
            <v>10451</v>
          </cell>
          <cell r="J42">
            <v>0</v>
          </cell>
          <cell r="K42">
            <v>1</v>
          </cell>
          <cell r="L42">
            <v>3</v>
          </cell>
          <cell r="M42">
            <v>19</v>
          </cell>
          <cell r="N42">
            <v>3</v>
          </cell>
          <cell r="O42">
            <v>147</v>
          </cell>
          <cell r="P42">
            <v>1</v>
          </cell>
          <cell r="Q42">
            <v>817</v>
          </cell>
          <cell r="R42">
            <v>2477</v>
          </cell>
          <cell r="S42">
            <v>3233</v>
          </cell>
          <cell r="T42">
            <v>2421</v>
          </cell>
          <cell r="U42">
            <v>1123</v>
          </cell>
          <cell r="V42">
            <v>8</v>
          </cell>
          <cell r="W42">
            <v>20</v>
          </cell>
          <cell r="X42">
            <v>128</v>
          </cell>
          <cell r="Y42">
            <v>5</v>
          </cell>
          <cell r="Z42">
            <v>45</v>
          </cell>
          <cell r="AA42">
            <v>0</v>
          </cell>
        </row>
        <row r="43">
          <cell r="B43">
            <v>2018</v>
          </cell>
          <cell r="C43" t="str">
            <v>본청</v>
          </cell>
          <cell r="D43">
            <v>1765</v>
          </cell>
          <cell r="E43">
            <v>1</v>
          </cell>
          <cell r="F43">
            <v>8</v>
          </cell>
          <cell r="G43">
            <v>188</v>
          </cell>
          <cell r="H43">
            <v>2</v>
          </cell>
          <cell r="I43">
            <v>1566</v>
          </cell>
          <cell r="J43" t="str">
            <v>-</v>
          </cell>
          <cell r="K43" t="str">
            <v>-</v>
          </cell>
          <cell r="L43">
            <v>2</v>
          </cell>
          <cell r="M43">
            <v>10</v>
          </cell>
          <cell r="N43">
            <v>3</v>
          </cell>
          <cell r="O43">
            <v>70</v>
          </cell>
          <cell r="P43">
            <v>1</v>
          </cell>
          <cell r="Q43">
            <v>347</v>
          </cell>
          <cell r="R43">
            <v>570</v>
          </cell>
          <cell r="S43">
            <v>480</v>
          </cell>
          <cell r="T43">
            <v>72</v>
          </cell>
          <cell r="U43">
            <v>2</v>
          </cell>
          <cell r="V43">
            <v>5</v>
          </cell>
          <cell r="W43" t="str">
            <v>-</v>
          </cell>
          <cell r="X43">
            <v>4</v>
          </cell>
          <cell r="Y43" t="str">
            <v>-</v>
          </cell>
          <cell r="Z43" t="str">
            <v>-</v>
          </cell>
          <cell r="AA43" t="str">
            <v>-</v>
          </cell>
        </row>
        <row r="44">
          <cell r="B44">
            <v>2018</v>
          </cell>
          <cell r="C44" t="str">
            <v>시의회사무처,직속기관 및 시 사업소</v>
          </cell>
          <cell r="D44">
            <v>1773</v>
          </cell>
          <cell r="E44">
            <v>0</v>
          </cell>
          <cell r="F44">
            <v>8</v>
          </cell>
          <cell r="G44">
            <v>0</v>
          </cell>
          <cell r="H44">
            <v>0</v>
          </cell>
          <cell r="I44">
            <v>1765</v>
          </cell>
          <cell r="J44">
            <v>0</v>
          </cell>
          <cell r="K44">
            <v>0</v>
          </cell>
          <cell r="L44">
            <v>1</v>
          </cell>
          <cell r="M44">
            <v>3</v>
          </cell>
          <cell r="N44">
            <v>0</v>
          </cell>
          <cell r="O44">
            <v>32</v>
          </cell>
          <cell r="P44">
            <v>0</v>
          </cell>
          <cell r="Q44">
            <v>95</v>
          </cell>
          <cell r="R44">
            <v>367</v>
          </cell>
          <cell r="S44">
            <v>645</v>
          </cell>
          <cell r="T44">
            <v>398</v>
          </cell>
          <cell r="U44">
            <v>56</v>
          </cell>
          <cell r="V44">
            <v>1</v>
          </cell>
          <cell r="W44">
            <v>20</v>
          </cell>
          <cell r="X44">
            <v>121</v>
          </cell>
          <cell r="Y44">
            <v>3</v>
          </cell>
          <cell r="Z44">
            <v>23</v>
          </cell>
          <cell r="AA44">
            <v>0</v>
          </cell>
        </row>
        <row r="45">
          <cell r="A45" t="str">
            <v>2018중구</v>
          </cell>
          <cell r="B45">
            <v>2018</v>
          </cell>
          <cell r="C45" t="str">
            <v>중구</v>
          </cell>
          <cell r="D45">
            <v>608</v>
          </cell>
          <cell r="E45">
            <v>1</v>
          </cell>
          <cell r="F45">
            <v>1</v>
          </cell>
          <cell r="G45">
            <v>0</v>
          </cell>
          <cell r="H45">
            <v>0</v>
          </cell>
          <cell r="I45">
            <v>606</v>
          </cell>
          <cell r="J45" t="str">
            <v>-</v>
          </cell>
          <cell r="K45" t="str">
            <v>-</v>
          </cell>
          <cell r="L45">
            <v>0</v>
          </cell>
          <cell r="M45" t="str">
            <v>-</v>
          </cell>
          <cell r="N45">
            <v>0</v>
          </cell>
          <cell r="O45">
            <v>5</v>
          </cell>
          <cell r="P45">
            <v>0</v>
          </cell>
          <cell r="Q45">
            <v>35</v>
          </cell>
          <cell r="R45">
            <v>133</v>
          </cell>
          <cell r="S45">
            <v>176</v>
          </cell>
          <cell r="T45">
            <v>167</v>
          </cell>
          <cell r="U45">
            <v>90</v>
          </cell>
          <cell r="V45" t="str">
            <v>-</v>
          </cell>
          <cell r="W45" t="str">
            <v>-</v>
          </cell>
          <cell r="X45" t="str">
            <v>-</v>
          </cell>
          <cell r="Y45" t="str">
            <v>-</v>
          </cell>
          <cell r="Z45" t="str">
            <v>-</v>
          </cell>
          <cell r="AA45" t="str">
            <v>-</v>
          </cell>
        </row>
        <row r="46">
          <cell r="A46" t="str">
            <v>2018동구</v>
          </cell>
          <cell r="B46">
            <v>2018</v>
          </cell>
          <cell r="C46" t="str">
            <v>동구</v>
          </cell>
          <cell r="D46">
            <v>951</v>
          </cell>
          <cell r="E46">
            <v>1</v>
          </cell>
          <cell r="F46">
            <v>6</v>
          </cell>
          <cell r="G46">
            <v>0</v>
          </cell>
          <cell r="H46">
            <v>0</v>
          </cell>
          <cell r="I46">
            <v>944</v>
          </cell>
          <cell r="J46" t="str">
            <v>-</v>
          </cell>
          <cell r="K46" t="str">
            <v>-</v>
          </cell>
          <cell r="L46">
            <v>0</v>
          </cell>
          <cell r="M46">
            <v>1</v>
          </cell>
          <cell r="N46">
            <v>0</v>
          </cell>
          <cell r="O46">
            <v>5</v>
          </cell>
          <cell r="P46">
            <v>0</v>
          </cell>
          <cell r="Q46">
            <v>46</v>
          </cell>
          <cell r="R46">
            <v>203</v>
          </cell>
          <cell r="S46">
            <v>284</v>
          </cell>
          <cell r="T46">
            <v>259</v>
          </cell>
          <cell r="U46">
            <v>146</v>
          </cell>
          <cell r="V46" t="str">
            <v>-</v>
          </cell>
          <cell r="W46" t="str">
            <v>-</v>
          </cell>
          <cell r="X46" t="str">
            <v>-</v>
          </cell>
          <cell r="Y46" t="str">
            <v>-</v>
          </cell>
          <cell r="Z46" t="str">
            <v>-</v>
          </cell>
          <cell r="AA46" t="str">
            <v>-</v>
          </cell>
        </row>
        <row r="47">
          <cell r="A47" t="str">
            <v>2018서구</v>
          </cell>
          <cell r="B47">
            <v>2018</v>
          </cell>
          <cell r="C47" t="str">
            <v>서구</v>
          </cell>
          <cell r="D47">
            <v>747</v>
          </cell>
          <cell r="E47">
            <v>1</v>
          </cell>
          <cell r="F47">
            <v>1</v>
          </cell>
          <cell r="G47">
            <v>0</v>
          </cell>
          <cell r="H47">
            <v>0</v>
          </cell>
          <cell r="I47">
            <v>745</v>
          </cell>
          <cell r="J47" t="str">
            <v>-</v>
          </cell>
          <cell r="K47" t="str">
            <v>-</v>
          </cell>
          <cell r="L47">
            <v>0</v>
          </cell>
          <cell r="M47">
            <v>1</v>
          </cell>
          <cell r="N47">
            <v>0</v>
          </cell>
          <cell r="O47">
            <v>5</v>
          </cell>
          <cell r="P47">
            <v>0</v>
          </cell>
          <cell r="Q47">
            <v>40</v>
          </cell>
          <cell r="R47">
            <v>153</v>
          </cell>
          <cell r="S47">
            <v>218</v>
          </cell>
          <cell r="T47">
            <v>191</v>
          </cell>
          <cell r="U47">
            <v>137</v>
          </cell>
          <cell r="V47" t="str">
            <v>-</v>
          </cell>
          <cell r="W47" t="str">
            <v>-</v>
          </cell>
          <cell r="X47" t="str">
            <v>-</v>
          </cell>
          <cell r="Y47" t="str">
            <v>-</v>
          </cell>
          <cell r="Z47" t="str">
            <v>-</v>
          </cell>
          <cell r="AA47" t="str">
            <v>-</v>
          </cell>
        </row>
        <row r="48">
          <cell r="A48" t="str">
            <v>2018남구</v>
          </cell>
          <cell r="B48">
            <v>2018</v>
          </cell>
          <cell r="C48" t="str">
            <v>남구</v>
          </cell>
          <cell r="D48">
            <v>655</v>
          </cell>
          <cell r="E48">
            <v>1</v>
          </cell>
          <cell r="F48">
            <v>1</v>
          </cell>
          <cell r="G48">
            <v>0</v>
          </cell>
          <cell r="H48">
            <v>0</v>
          </cell>
          <cell r="I48">
            <v>653</v>
          </cell>
          <cell r="J48" t="str">
            <v>-</v>
          </cell>
          <cell r="K48" t="str">
            <v>-</v>
          </cell>
          <cell r="L48">
            <v>0</v>
          </cell>
          <cell r="M48">
            <v>1</v>
          </cell>
          <cell r="N48">
            <v>0</v>
          </cell>
          <cell r="O48">
            <v>4</v>
          </cell>
          <cell r="P48">
            <v>0</v>
          </cell>
          <cell r="Q48">
            <v>39</v>
          </cell>
          <cell r="R48">
            <v>136</v>
          </cell>
          <cell r="S48">
            <v>203</v>
          </cell>
          <cell r="T48">
            <v>173</v>
          </cell>
          <cell r="U48">
            <v>97</v>
          </cell>
          <cell r="V48" t="str">
            <v>-</v>
          </cell>
          <cell r="W48" t="str">
            <v>-</v>
          </cell>
          <cell r="X48" t="str">
            <v>-</v>
          </cell>
          <cell r="Y48" t="str">
            <v>-</v>
          </cell>
          <cell r="Z48" t="str">
            <v>-</v>
          </cell>
          <cell r="AA48" t="str">
            <v>-</v>
          </cell>
        </row>
        <row r="49">
          <cell r="A49" t="str">
            <v>2018북구</v>
          </cell>
          <cell r="B49">
            <v>2018</v>
          </cell>
          <cell r="C49" t="str">
            <v>북구</v>
          </cell>
          <cell r="D49">
            <v>1054</v>
          </cell>
          <cell r="E49">
            <v>1</v>
          </cell>
          <cell r="F49">
            <v>1</v>
          </cell>
          <cell r="G49">
            <v>0</v>
          </cell>
          <cell r="H49">
            <v>0</v>
          </cell>
          <cell r="I49">
            <v>1052</v>
          </cell>
          <cell r="J49" t="str">
            <v>-</v>
          </cell>
          <cell r="K49" t="str">
            <v>-</v>
          </cell>
          <cell r="L49">
            <v>0</v>
          </cell>
          <cell r="M49">
            <v>1</v>
          </cell>
          <cell r="N49">
            <v>0</v>
          </cell>
          <cell r="O49">
            <v>6</v>
          </cell>
          <cell r="P49">
            <v>0</v>
          </cell>
          <cell r="Q49">
            <v>58</v>
          </cell>
          <cell r="R49">
            <v>226</v>
          </cell>
          <cell r="S49">
            <v>321</v>
          </cell>
          <cell r="T49">
            <v>312</v>
          </cell>
          <cell r="U49">
            <v>128</v>
          </cell>
          <cell r="V49" t="str">
            <v>-</v>
          </cell>
          <cell r="W49" t="str">
            <v>-</v>
          </cell>
          <cell r="X49" t="str">
            <v>-</v>
          </cell>
          <cell r="Y49" t="str">
            <v>-</v>
          </cell>
          <cell r="Z49" t="str">
            <v>-</v>
          </cell>
          <cell r="AA49" t="str">
            <v>-</v>
          </cell>
        </row>
        <row r="50">
          <cell r="A50" t="str">
            <v>2018수성구</v>
          </cell>
          <cell r="B50">
            <v>2018</v>
          </cell>
          <cell r="C50" t="str">
            <v>수성구</v>
          </cell>
          <cell r="D50">
            <v>1058</v>
          </cell>
          <cell r="E50">
            <v>1</v>
          </cell>
          <cell r="F50">
            <v>2</v>
          </cell>
          <cell r="G50">
            <v>0</v>
          </cell>
          <cell r="H50">
            <v>0</v>
          </cell>
          <cell r="I50">
            <v>1055</v>
          </cell>
          <cell r="J50" t="str">
            <v>-</v>
          </cell>
          <cell r="K50" t="str">
            <v>-</v>
          </cell>
          <cell r="L50">
            <v>0</v>
          </cell>
          <cell r="M50">
            <v>1</v>
          </cell>
          <cell r="N50">
            <v>0</v>
          </cell>
          <cell r="O50">
            <v>6</v>
          </cell>
          <cell r="P50">
            <v>0</v>
          </cell>
          <cell r="Q50">
            <v>57</v>
          </cell>
          <cell r="R50">
            <v>229</v>
          </cell>
          <cell r="S50">
            <v>318</v>
          </cell>
          <cell r="T50">
            <v>300</v>
          </cell>
          <cell r="U50">
            <v>143</v>
          </cell>
          <cell r="V50">
            <v>1</v>
          </cell>
          <cell r="W50" t="str">
            <v>-</v>
          </cell>
          <cell r="X50" t="str">
            <v>-</v>
          </cell>
          <cell r="Y50" t="str">
            <v>-</v>
          </cell>
          <cell r="Z50" t="str">
            <v>-</v>
          </cell>
          <cell r="AA50" t="str">
            <v>-</v>
          </cell>
        </row>
        <row r="51">
          <cell r="A51" t="str">
            <v>2018달서구</v>
          </cell>
          <cell r="B51">
            <v>2018</v>
          </cell>
          <cell r="C51" t="str">
            <v>달서구</v>
          </cell>
          <cell r="D51">
            <v>1178</v>
          </cell>
          <cell r="E51">
            <v>1</v>
          </cell>
          <cell r="F51">
            <v>2</v>
          </cell>
          <cell r="G51">
            <v>0</v>
          </cell>
          <cell r="H51">
            <v>0</v>
          </cell>
          <cell r="I51">
            <v>1175</v>
          </cell>
          <cell r="J51" t="str">
            <v>-</v>
          </cell>
          <cell r="K51">
            <v>1</v>
          </cell>
          <cell r="L51">
            <v>0</v>
          </cell>
          <cell r="M51" t="str">
            <v>-</v>
          </cell>
          <cell r="N51">
            <v>0</v>
          </cell>
          <cell r="O51">
            <v>6</v>
          </cell>
          <cell r="P51">
            <v>0</v>
          </cell>
          <cell r="Q51">
            <v>59</v>
          </cell>
          <cell r="R51">
            <v>245</v>
          </cell>
          <cell r="S51">
            <v>344</v>
          </cell>
          <cell r="T51">
            <v>321</v>
          </cell>
          <cell r="U51">
            <v>198</v>
          </cell>
          <cell r="V51">
            <v>1</v>
          </cell>
          <cell r="W51" t="str">
            <v>-</v>
          </cell>
          <cell r="X51" t="str">
            <v>-</v>
          </cell>
          <cell r="Y51" t="str">
            <v>-</v>
          </cell>
          <cell r="Z51" t="str">
            <v>-</v>
          </cell>
          <cell r="AA51" t="str">
            <v>-</v>
          </cell>
        </row>
        <row r="52">
          <cell r="A52" t="str">
            <v>2018달성군</v>
          </cell>
          <cell r="B52">
            <v>2018</v>
          </cell>
          <cell r="C52" t="str">
            <v>달성군</v>
          </cell>
          <cell r="D52">
            <v>892</v>
          </cell>
          <cell r="E52">
            <v>1</v>
          </cell>
          <cell r="F52">
            <v>1</v>
          </cell>
          <cell r="G52">
            <v>0</v>
          </cell>
          <cell r="H52">
            <v>0</v>
          </cell>
          <cell r="I52">
            <v>890</v>
          </cell>
          <cell r="J52" t="str">
            <v>-</v>
          </cell>
          <cell r="K52" t="str">
            <v>-</v>
          </cell>
          <cell r="L52">
            <v>0</v>
          </cell>
          <cell r="M52">
            <v>1</v>
          </cell>
          <cell r="N52">
            <v>0</v>
          </cell>
          <cell r="O52">
            <v>8</v>
          </cell>
          <cell r="P52">
            <v>0</v>
          </cell>
          <cell r="Q52">
            <v>41</v>
          </cell>
          <cell r="R52">
            <v>215</v>
          </cell>
          <cell r="S52">
            <v>244</v>
          </cell>
          <cell r="T52">
            <v>228</v>
          </cell>
          <cell r="U52">
            <v>126</v>
          </cell>
          <cell r="V52" t="str">
            <v>-</v>
          </cell>
          <cell r="W52" t="str">
            <v>-</v>
          </cell>
          <cell r="X52">
            <v>3</v>
          </cell>
          <cell r="Y52">
            <v>2</v>
          </cell>
          <cell r="Z52">
            <v>22</v>
          </cell>
          <cell r="AA52" t="str">
            <v>-</v>
          </cell>
        </row>
        <row r="53">
          <cell r="A53" t="str">
            <v>2019대구광역시</v>
          </cell>
          <cell r="B53">
            <v>2019</v>
          </cell>
          <cell r="C53" t="str">
            <v>대구광역시</v>
          </cell>
          <cell r="D53">
            <v>10938</v>
          </cell>
          <cell r="E53">
            <v>9</v>
          </cell>
          <cell r="F53">
            <v>24</v>
          </cell>
          <cell r="G53">
            <v>194</v>
          </cell>
          <cell r="H53">
            <v>2</v>
          </cell>
          <cell r="I53">
            <v>10709</v>
          </cell>
          <cell r="J53">
            <v>0</v>
          </cell>
          <cell r="K53">
            <v>3</v>
          </cell>
          <cell r="L53">
            <v>0</v>
          </cell>
          <cell r="M53">
            <v>23</v>
          </cell>
          <cell r="N53">
            <v>0</v>
          </cell>
          <cell r="O53">
            <v>143</v>
          </cell>
          <cell r="P53">
            <v>0</v>
          </cell>
          <cell r="Q53">
            <v>786</v>
          </cell>
          <cell r="R53">
            <v>2854</v>
          </cell>
          <cell r="S53">
            <v>3210</v>
          </cell>
          <cell r="T53">
            <v>1782</v>
          </cell>
          <cell r="U53">
            <v>1437</v>
          </cell>
          <cell r="V53">
            <v>8</v>
          </cell>
          <cell r="W53">
            <v>22</v>
          </cell>
          <cell r="X53">
            <v>127</v>
          </cell>
          <cell r="Y53">
            <v>5</v>
          </cell>
          <cell r="Z53">
            <v>42</v>
          </cell>
          <cell r="AA53">
            <v>267</v>
          </cell>
        </row>
        <row r="54">
          <cell r="B54">
            <v>2019</v>
          </cell>
          <cell r="C54" t="str">
            <v>본청</v>
          </cell>
          <cell r="D54">
            <v>1936</v>
          </cell>
          <cell r="E54">
            <v>1</v>
          </cell>
          <cell r="F54">
            <v>9</v>
          </cell>
          <cell r="G54">
            <v>194</v>
          </cell>
          <cell r="H54">
            <v>2</v>
          </cell>
          <cell r="I54">
            <v>1730</v>
          </cell>
          <cell r="J54" t="str">
            <v>-</v>
          </cell>
          <cell r="K54">
            <v>1</v>
          </cell>
          <cell r="L54">
            <v>0</v>
          </cell>
          <cell r="M54">
            <v>16</v>
          </cell>
          <cell r="N54">
            <v>0</v>
          </cell>
          <cell r="O54">
            <v>74</v>
          </cell>
          <cell r="P54">
            <v>0</v>
          </cell>
          <cell r="Q54">
            <v>338</v>
          </cell>
          <cell r="R54">
            <v>643</v>
          </cell>
          <cell r="S54">
            <v>532</v>
          </cell>
          <cell r="T54">
            <v>52</v>
          </cell>
          <cell r="U54">
            <v>14</v>
          </cell>
          <cell r="V54">
            <v>5</v>
          </cell>
          <cell r="W54">
            <v>1</v>
          </cell>
          <cell r="X54">
            <v>5</v>
          </cell>
          <cell r="Y54" t="str">
            <v>-</v>
          </cell>
          <cell r="Z54" t="str">
            <v>-</v>
          </cell>
          <cell r="AA54">
            <v>49</v>
          </cell>
        </row>
        <row r="55">
          <cell r="B55">
            <v>2019</v>
          </cell>
          <cell r="C55" t="str">
            <v>시의회사무처,직속기관 및 시 사업소</v>
          </cell>
          <cell r="D55">
            <v>1730</v>
          </cell>
          <cell r="E55">
            <v>0</v>
          </cell>
          <cell r="F55">
            <v>2</v>
          </cell>
          <cell r="G55">
            <v>0</v>
          </cell>
          <cell r="H55">
            <v>0</v>
          </cell>
          <cell r="I55">
            <v>1728</v>
          </cell>
          <cell r="J55">
            <v>0</v>
          </cell>
          <cell r="K55">
            <v>1</v>
          </cell>
          <cell r="L55">
            <v>0</v>
          </cell>
          <cell r="M55">
            <v>2</v>
          </cell>
          <cell r="N55">
            <v>0</v>
          </cell>
          <cell r="O55">
            <v>33</v>
          </cell>
          <cell r="P55">
            <v>0</v>
          </cell>
          <cell r="Q55">
            <v>91</v>
          </cell>
          <cell r="R55">
            <v>437</v>
          </cell>
          <cell r="S55">
            <v>572</v>
          </cell>
          <cell r="T55">
            <v>234</v>
          </cell>
          <cell r="U55">
            <v>119</v>
          </cell>
          <cell r="V55">
            <v>1</v>
          </cell>
          <cell r="W55">
            <v>21</v>
          </cell>
          <cell r="X55">
            <v>121</v>
          </cell>
          <cell r="Y55">
            <v>3</v>
          </cell>
          <cell r="Z55">
            <v>23</v>
          </cell>
          <cell r="AA55">
            <v>70</v>
          </cell>
        </row>
        <row r="56">
          <cell r="A56" t="str">
            <v>2019중구</v>
          </cell>
          <cell r="B56">
            <v>2019</v>
          </cell>
          <cell r="C56" t="str">
            <v>중구</v>
          </cell>
          <cell r="D56">
            <v>619</v>
          </cell>
          <cell r="E56">
            <v>1</v>
          </cell>
          <cell r="F56">
            <v>1</v>
          </cell>
          <cell r="G56">
            <v>0</v>
          </cell>
          <cell r="H56">
            <v>0</v>
          </cell>
          <cell r="I56">
            <v>617</v>
          </cell>
          <cell r="J56" t="str">
            <v>-</v>
          </cell>
          <cell r="K56" t="str">
            <v>-</v>
          </cell>
          <cell r="L56">
            <v>0</v>
          </cell>
          <cell r="M56" t="str">
            <v>-</v>
          </cell>
          <cell r="N56">
            <v>0</v>
          </cell>
          <cell r="O56">
            <v>4</v>
          </cell>
          <cell r="P56">
            <v>0</v>
          </cell>
          <cell r="Q56">
            <v>35</v>
          </cell>
          <cell r="R56">
            <v>156</v>
          </cell>
          <cell r="S56">
            <v>173</v>
          </cell>
          <cell r="T56">
            <v>118</v>
          </cell>
          <cell r="U56">
            <v>122</v>
          </cell>
          <cell r="V56" t="str">
            <v>-</v>
          </cell>
          <cell r="W56" t="str">
            <v>-</v>
          </cell>
          <cell r="X56" t="str">
            <v>-</v>
          </cell>
          <cell r="Y56" t="str">
            <v>-</v>
          </cell>
          <cell r="Z56" t="str">
            <v>-</v>
          </cell>
          <cell r="AA56">
            <v>9</v>
          </cell>
        </row>
        <row r="57">
          <cell r="A57" t="str">
            <v>2019동구</v>
          </cell>
          <cell r="B57">
            <v>2019</v>
          </cell>
          <cell r="C57" t="str">
            <v>동구</v>
          </cell>
          <cell r="D57">
            <v>954</v>
          </cell>
          <cell r="E57">
            <v>1</v>
          </cell>
          <cell r="F57">
            <v>4</v>
          </cell>
          <cell r="G57">
            <v>0</v>
          </cell>
          <cell r="H57">
            <v>0</v>
          </cell>
          <cell r="I57">
            <v>949</v>
          </cell>
          <cell r="J57" t="str">
            <v>-</v>
          </cell>
          <cell r="K57" t="str">
            <v>-</v>
          </cell>
          <cell r="L57">
            <v>0</v>
          </cell>
          <cell r="M57" t="str">
            <v>-</v>
          </cell>
          <cell r="N57">
            <v>0</v>
          </cell>
          <cell r="O57">
            <v>4</v>
          </cell>
          <cell r="P57">
            <v>0</v>
          </cell>
          <cell r="Q57">
            <v>46</v>
          </cell>
          <cell r="R57">
            <v>228</v>
          </cell>
          <cell r="S57">
            <v>272</v>
          </cell>
          <cell r="T57">
            <v>217</v>
          </cell>
          <cell r="U57">
            <v>166</v>
          </cell>
          <cell r="V57" t="str">
            <v>-</v>
          </cell>
          <cell r="W57" t="str">
            <v>-</v>
          </cell>
          <cell r="X57" t="str">
            <v>-</v>
          </cell>
          <cell r="Y57" t="str">
            <v>-</v>
          </cell>
          <cell r="Z57" t="str">
            <v>-</v>
          </cell>
          <cell r="AA57">
            <v>16</v>
          </cell>
        </row>
        <row r="58">
          <cell r="A58" t="str">
            <v>2019서구</v>
          </cell>
          <cell r="B58">
            <v>2019</v>
          </cell>
          <cell r="C58" t="str">
            <v>서구</v>
          </cell>
          <cell r="D58">
            <v>740</v>
          </cell>
          <cell r="E58">
            <v>1</v>
          </cell>
          <cell r="F58">
            <v>1</v>
          </cell>
          <cell r="G58">
            <v>0</v>
          </cell>
          <cell r="H58">
            <v>0</v>
          </cell>
          <cell r="I58">
            <v>738</v>
          </cell>
          <cell r="J58" t="str">
            <v>-</v>
          </cell>
          <cell r="K58" t="str">
            <v>-</v>
          </cell>
          <cell r="L58">
            <v>0</v>
          </cell>
          <cell r="M58">
            <v>1</v>
          </cell>
          <cell r="N58">
            <v>0</v>
          </cell>
          <cell r="O58">
            <v>3</v>
          </cell>
          <cell r="P58">
            <v>0</v>
          </cell>
          <cell r="Q58">
            <v>38</v>
          </cell>
          <cell r="R58">
            <v>187</v>
          </cell>
          <cell r="S58">
            <v>224</v>
          </cell>
          <cell r="T58">
            <v>132</v>
          </cell>
          <cell r="U58">
            <v>140</v>
          </cell>
          <cell r="V58" t="str">
            <v>-</v>
          </cell>
          <cell r="W58" t="str">
            <v>-</v>
          </cell>
          <cell r="X58" t="str">
            <v>-</v>
          </cell>
          <cell r="Y58" t="str">
            <v>-</v>
          </cell>
          <cell r="Z58" t="str">
            <v>-</v>
          </cell>
          <cell r="AA58">
            <v>13</v>
          </cell>
        </row>
        <row r="59">
          <cell r="A59" t="str">
            <v>2019남구</v>
          </cell>
          <cell r="B59">
            <v>2019</v>
          </cell>
          <cell r="C59" t="str">
            <v>남구</v>
          </cell>
          <cell r="D59">
            <v>665</v>
          </cell>
          <cell r="E59">
            <v>1</v>
          </cell>
          <cell r="F59">
            <v>1</v>
          </cell>
          <cell r="G59">
            <v>0</v>
          </cell>
          <cell r="H59">
            <v>0</v>
          </cell>
          <cell r="I59">
            <v>663</v>
          </cell>
          <cell r="J59" t="str">
            <v>-</v>
          </cell>
          <cell r="K59" t="str">
            <v>-</v>
          </cell>
          <cell r="L59">
            <v>0</v>
          </cell>
          <cell r="M59">
            <v>1</v>
          </cell>
          <cell r="N59">
            <v>0</v>
          </cell>
          <cell r="O59">
            <v>2</v>
          </cell>
          <cell r="P59">
            <v>0</v>
          </cell>
          <cell r="Q59">
            <v>39</v>
          </cell>
          <cell r="R59">
            <v>160</v>
          </cell>
          <cell r="S59">
            <v>208</v>
          </cell>
          <cell r="T59">
            <v>124</v>
          </cell>
          <cell r="U59">
            <v>120</v>
          </cell>
          <cell r="V59" t="str">
            <v>-</v>
          </cell>
          <cell r="W59" t="str">
            <v>-</v>
          </cell>
          <cell r="X59" t="str">
            <v>-</v>
          </cell>
          <cell r="Y59" t="str">
            <v>-</v>
          </cell>
          <cell r="Z59" t="str">
            <v>-</v>
          </cell>
          <cell r="AA59">
            <v>9</v>
          </cell>
        </row>
        <row r="60">
          <cell r="A60" t="str">
            <v>2019북구</v>
          </cell>
          <cell r="B60">
            <v>2019</v>
          </cell>
          <cell r="C60" t="str">
            <v>북구</v>
          </cell>
          <cell r="D60">
            <v>1106</v>
          </cell>
          <cell r="E60">
            <v>1</v>
          </cell>
          <cell r="F60">
            <v>1</v>
          </cell>
          <cell r="G60">
            <v>0</v>
          </cell>
          <cell r="H60">
            <v>0</v>
          </cell>
          <cell r="I60">
            <v>1104</v>
          </cell>
          <cell r="J60" t="str">
            <v>-</v>
          </cell>
          <cell r="K60" t="str">
            <v>-</v>
          </cell>
          <cell r="L60">
            <v>0</v>
          </cell>
          <cell r="M60">
            <v>1</v>
          </cell>
          <cell r="N60">
            <v>0</v>
          </cell>
          <cell r="O60">
            <v>7</v>
          </cell>
          <cell r="P60">
            <v>0</v>
          </cell>
          <cell r="Q60">
            <v>52</v>
          </cell>
          <cell r="R60">
            <v>261</v>
          </cell>
          <cell r="S60">
            <v>318</v>
          </cell>
          <cell r="T60">
            <v>248</v>
          </cell>
          <cell r="U60">
            <v>198</v>
          </cell>
          <cell r="V60" t="str">
            <v>-</v>
          </cell>
          <cell r="W60" t="str">
            <v>-</v>
          </cell>
          <cell r="X60" t="str">
            <v>-</v>
          </cell>
          <cell r="Y60" t="str">
            <v>-</v>
          </cell>
          <cell r="Z60" t="str">
            <v>-</v>
          </cell>
          <cell r="AA60">
            <v>19</v>
          </cell>
        </row>
        <row r="61">
          <cell r="A61" t="str">
            <v>2019수성구</v>
          </cell>
          <cell r="B61">
            <v>2019</v>
          </cell>
          <cell r="C61" t="str">
            <v>수성구</v>
          </cell>
          <cell r="D61">
            <v>1085</v>
          </cell>
          <cell r="E61">
            <v>1</v>
          </cell>
          <cell r="F61">
            <v>2</v>
          </cell>
          <cell r="G61">
            <v>0</v>
          </cell>
          <cell r="H61">
            <v>0</v>
          </cell>
          <cell r="I61">
            <v>1082</v>
          </cell>
          <cell r="J61" t="str">
            <v>-</v>
          </cell>
          <cell r="K61" t="str">
            <v>-</v>
          </cell>
          <cell r="L61">
            <v>0</v>
          </cell>
          <cell r="M61">
            <v>1</v>
          </cell>
          <cell r="N61">
            <v>0</v>
          </cell>
          <cell r="O61">
            <v>4</v>
          </cell>
          <cell r="P61">
            <v>0</v>
          </cell>
          <cell r="Q61">
            <v>54</v>
          </cell>
          <cell r="R61">
            <v>259</v>
          </cell>
          <cell r="S61">
            <v>325</v>
          </cell>
          <cell r="T61">
            <v>230</v>
          </cell>
          <cell r="U61">
            <v>167</v>
          </cell>
          <cell r="V61">
            <v>1</v>
          </cell>
          <cell r="W61" t="str">
            <v>-</v>
          </cell>
          <cell r="X61" t="str">
            <v>-</v>
          </cell>
          <cell r="Y61" t="str">
            <v>-</v>
          </cell>
          <cell r="Z61" t="str">
            <v>-</v>
          </cell>
          <cell r="AA61">
            <v>41</v>
          </cell>
        </row>
        <row r="62">
          <cell r="A62" t="str">
            <v>2019달서구</v>
          </cell>
          <cell r="B62">
            <v>2019</v>
          </cell>
          <cell r="C62" t="str">
            <v>달서구</v>
          </cell>
          <cell r="D62">
            <v>1188</v>
          </cell>
          <cell r="E62">
            <v>1</v>
          </cell>
          <cell r="F62">
            <v>2</v>
          </cell>
          <cell r="G62">
            <v>0</v>
          </cell>
          <cell r="H62">
            <v>0</v>
          </cell>
          <cell r="I62">
            <v>1185</v>
          </cell>
          <cell r="J62" t="str">
            <v>-</v>
          </cell>
          <cell r="K62">
            <v>1</v>
          </cell>
          <cell r="L62">
            <v>0</v>
          </cell>
          <cell r="M62" t="str">
            <v>-</v>
          </cell>
          <cell r="N62">
            <v>0</v>
          </cell>
          <cell r="O62">
            <v>4</v>
          </cell>
          <cell r="P62">
            <v>0</v>
          </cell>
          <cell r="Q62">
            <v>54</v>
          </cell>
          <cell r="R62">
            <v>277</v>
          </cell>
          <cell r="S62">
            <v>339</v>
          </cell>
          <cell r="T62">
            <v>264</v>
          </cell>
          <cell r="U62">
            <v>222</v>
          </cell>
          <cell r="V62">
            <v>1</v>
          </cell>
          <cell r="W62" t="str">
            <v>-</v>
          </cell>
          <cell r="X62" t="str">
            <v>-</v>
          </cell>
          <cell r="Y62" t="str">
            <v>-</v>
          </cell>
          <cell r="Z62" t="str">
            <v>-</v>
          </cell>
          <cell r="AA62">
            <v>23</v>
          </cell>
        </row>
        <row r="63">
          <cell r="A63" t="str">
            <v>2019달성군</v>
          </cell>
          <cell r="B63">
            <v>2019</v>
          </cell>
          <cell r="C63" t="str">
            <v>달성군</v>
          </cell>
          <cell r="D63">
            <v>915</v>
          </cell>
          <cell r="E63">
            <v>1</v>
          </cell>
          <cell r="F63">
            <v>1</v>
          </cell>
          <cell r="G63">
            <v>0</v>
          </cell>
          <cell r="H63">
            <v>0</v>
          </cell>
          <cell r="I63">
            <v>913</v>
          </cell>
          <cell r="J63" t="str">
            <v>-</v>
          </cell>
          <cell r="K63" t="str">
            <v>-</v>
          </cell>
          <cell r="L63">
            <v>0</v>
          </cell>
          <cell r="M63">
            <v>1</v>
          </cell>
          <cell r="N63">
            <v>0</v>
          </cell>
          <cell r="O63">
            <v>8</v>
          </cell>
          <cell r="P63">
            <v>0</v>
          </cell>
          <cell r="Q63">
            <v>39</v>
          </cell>
          <cell r="R63">
            <v>246</v>
          </cell>
          <cell r="S63">
            <v>247</v>
          </cell>
          <cell r="T63">
            <v>163</v>
          </cell>
          <cell r="U63">
            <v>169</v>
          </cell>
          <cell r="V63" t="str">
            <v>-</v>
          </cell>
          <cell r="W63" t="str">
            <v>-</v>
          </cell>
          <cell r="X63">
            <v>1</v>
          </cell>
          <cell r="Y63">
            <v>2</v>
          </cell>
          <cell r="Z63">
            <v>19</v>
          </cell>
          <cell r="AA63">
            <v>18</v>
          </cell>
        </row>
        <row r="64">
          <cell r="A64" t="str">
            <v>2020대구광역시</v>
          </cell>
          <cell r="B64">
            <v>2020</v>
          </cell>
          <cell r="C64" t="str">
            <v>대구광역시</v>
          </cell>
          <cell r="D64">
            <v>11188</v>
          </cell>
          <cell r="E64">
            <v>9</v>
          </cell>
          <cell r="F64">
            <v>21</v>
          </cell>
          <cell r="G64">
            <v>215</v>
          </cell>
          <cell r="H64">
            <v>2</v>
          </cell>
          <cell r="I64">
            <v>10941</v>
          </cell>
          <cell r="J64">
            <v>1</v>
          </cell>
          <cell r="K64">
            <v>3</v>
          </cell>
          <cell r="L64">
            <v>0</v>
          </cell>
          <cell r="M64">
            <v>26</v>
          </cell>
          <cell r="N64">
            <v>0</v>
          </cell>
          <cell r="O64">
            <v>144</v>
          </cell>
          <cell r="P64">
            <v>0</v>
          </cell>
          <cell r="Q64">
            <v>801</v>
          </cell>
          <cell r="R64">
            <v>2940</v>
          </cell>
          <cell r="S64">
            <v>3160</v>
          </cell>
          <cell r="T64">
            <v>1927</v>
          </cell>
          <cell r="U64">
            <v>1430</v>
          </cell>
          <cell r="V64">
            <v>7</v>
          </cell>
          <cell r="W64">
            <v>26</v>
          </cell>
          <cell r="X64">
            <v>134</v>
          </cell>
          <cell r="Y64">
            <v>5</v>
          </cell>
          <cell r="Z64">
            <v>43</v>
          </cell>
          <cell r="AA64">
            <v>294</v>
          </cell>
        </row>
        <row r="65">
          <cell r="B65">
            <v>2020</v>
          </cell>
          <cell r="C65" t="str">
            <v>본청</v>
          </cell>
          <cell r="D65">
            <v>1998</v>
          </cell>
          <cell r="E65">
            <v>1</v>
          </cell>
          <cell r="F65">
            <v>8</v>
          </cell>
          <cell r="G65">
            <v>215</v>
          </cell>
          <cell r="H65">
            <v>2</v>
          </cell>
          <cell r="I65">
            <v>1772</v>
          </cell>
          <cell r="J65">
            <v>1</v>
          </cell>
          <cell r="K65">
            <v>1</v>
          </cell>
          <cell r="L65">
            <v>0</v>
          </cell>
          <cell r="M65">
            <v>18</v>
          </cell>
          <cell r="N65">
            <v>0</v>
          </cell>
          <cell r="O65">
            <v>76</v>
          </cell>
          <cell r="P65">
            <v>0</v>
          </cell>
          <cell r="Q65">
            <v>339</v>
          </cell>
          <cell r="R65">
            <v>671</v>
          </cell>
          <cell r="S65">
            <v>527</v>
          </cell>
          <cell r="T65">
            <v>48</v>
          </cell>
          <cell r="U65">
            <v>14</v>
          </cell>
          <cell r="V65">
            <v>5</v>
          </cell>
          <cell r="W65">
            <v>2</v>
          </cell>
          <cell r="X65">
            <v>6</v>
          </cell>
          <cell r="Y65" t="str">
            <v>-</v>
          </cell>
          <cell r="Z65" t="str">
            <v>-</v>
          </cell>
          <cell r="AA65">
            <v>64</v>
          </cell>
          <cell r="AB65">
            <v>0</v>
          </cell>
          <cell r="AC65">
            <v>0</v>
          </cell>
        </row>
        <row r="66">
          <cell r="B66">
            <v>2020</v>
          </cell>
          <cell r="C66" t="str">
            <v>시의회사무처,직속기관 및 시 사업소</v>
          </cell>
          <cell r="D66">
            <v>1734</v>
          </cell>
          <cell r="E66">
            <v>0</v>
          </cell>
          <cell r="F66">
            <v>2</v>
          </cell>
          <cell r="G66">
            <v>0</v>
          </cell>
          <cell r="H66">
            <v>0</v>
          </cell>
          <cell r="I66">
            <v>1732</v>
          </cell>
          <cell r="J66">
            <v>0</v>
          </cell>
          <cell r="K66">
            <v>1</v>
          </cell>
          <cell r="L66">
            <v>0</v>
          </cell>
          <cell r="M66">
            <v>2</v>
          </cell>
          <cell r="N66">
            <v>0</v>
          </cell>
          <cell r="O66">
            <v>31</v>
          </cell>
          <cell r="P66">
            <v>0</v>
          </cell>
          <cell r="Q66">
            <v>93</v>
          </cell>
          <cell r="R66">
            <v>432</v>
          </cell>
          <cell r="S66">
            <v>532</v>
          </cell>
          <cell r="T66">
            <v>251</v>
          </cell>
          <cell r="U66">
            <v>138</v>
          </cell>
          <cell r="V66">
            <v>0</v>
          </cell>
          <cell r="W66">
            <v>24</v>
          </cell>
          <cell r="X66">
            <v>126</v>
          </cell>
          <cell r="Y66">
            <v>3</v>
          </cell>
          <cell r="Z66">
            <v>24</v>
          </cell>
          <cell r="AA66">
            <v>75</v>
          </cell>
          <cell r="AB66">
            <v>0</v>
          </cell>
          <cell r="AC66">
            <v>0</v>
          </cell>
        </row>
        <row r="67">
          <cell r="A67" t="str">
            <v>2020중구</v>
          </cell>
          <cell r="B67">
            <v>2020</v>
          </cell>
          <cell r="C67" t="str">
            <v>중구</v>
          </cell>
          <cell r="D67">
            <v>626</v>
          </cell>
          <cell r="E67">
            <v>1</v>
          </cell>
          <cell r="F67">
            <v>1</v>
          </cell>
          <cell r="G67">
            <v>0</v>
          </cell>
          <cell r="H67">
            <v>0</v>
          </cell>
          <cell r="I67">
            <v>624</v>
          </cell>
          <cell r="J67" t="str">
            <v>-</v>
          </cell>
          <cell r="K67" t="str">
            <v>-</v>
          </cell>
          <cell r="L67">
            <v>0</v>
          </cell>
          <cell r="M67" t="str">
            <v>-</v>
          </cell>
          <cell r="N67">
            <v>0</v>
          </cell>
          <cell r="O67">
            <v>4</v>
          </cell>
          <cell r="P67">
            <v>0</v>
          </cell>
          <cell r="Q67">
            <v>34</v>
          </cell>
          <cell r="R67">
            <v>158</v>
          </cell>
          <cell r="S67">
            <v>169</v>
          </cell>
          <cell r="T67">
            <v>125</v>
          </cell>
          <cell r="U67">
            <v>125</v>
          </cell>
          <cell r="V67" t="str">
            <v>-</v>
          </cell>
          <cell r="W67" t="str">
            <v>-</v>
          </cell>
          <cell r="X67" t="str">
            <v>-</v>
          </cell>
          <cell r="Y67" t="str">
            <v>-</v>
          </cell>
          <cell r="Z67" t="str">
            <v>-</v>
          </cell>
          <cell r="AA67">
            <v>9</v>
          </cell>
          <cell r="AB67">
            <v>0</v>
          </cell>
          <cell r="AC67">
            <v>0</v>
          </cell>
        </row>
        <row r="68">
          <cell r="A68" t="str">
            <v>2020동구</v>
          </cell>
          <cell r="B68">
            <v>2020</v>
          </cell>
          <cell r="C68" t="str">
            <v>동구</v>
          </cell>
          <cell r="D68">
            <v>1014</v>
          </cell>
          <cell r="E68">
            <v>1</v>
          </cell>
          <cell r="F68">
            <v>2</v>
          </cell>
          <cell r="G68">
            <v>0</v>
          </cell>
          <cell r="H68">
            <v>0</v>
          </cell>
          <cell r="I68">
            <v>1011</v>
          </cell>
          <cell r="J68" t="str">
            <v>-</v>
          </cell>
          <cell r="K68" t="str">
            <v>-</v>
          </cell>
          <cell r="L68">
            <v>0</v>
          </cell>
          <cell r="M68">
            <v>1</v>
          </cell>
          <cell r="N68">
            <v>0</v>
          </cell>
          <cell r="O68">
            <v>4</v>
          </cell>
          <cell r="P68">
            <v>0</v>
          </cell>
          <cell r="Q68">
            <v>52</v>
          </cell>
          <cell r="R68">
            <v>247</v>
          </cell>
          <cell r="S68">
            <v>268</v>
          </cell>
          <cell r="T68">
            <v>241</v>
          </cell>
          <cell r="U68">
            <v>182</v>
          </cell>
          <cell r="V68" t="str">
            <v>-</v>
          </cell>
          <cell r="W68" t="str">
            <v>-</v>
          </cell>
          <cell r="X68" t="str">
            <v>-</v>
          </cell>
          <cell r="Y68" t="str">
            <v>-</v>
          </cell>
          <cell r="Z68" t="str">
            <v>-</v>
          </cell>
          <cell r="AA68">
            <v>16</v>
          </cell>
          <cell r="AB68">
            <v>0</v>
          </cell>
          <cell r="AC68">
            <v>0</v>
          </cell>
        </row>
        <row r="69">
          <cell r="A69" t="str">
            <v>2020서구</v>
          </cell>
          <cell r="B69">
            <v>2020</v>
          </cell>
          <cell r="C69" t="str">
            <v>서구</v>
          </cell>
          <cell r="D69">
            <v>742</v>
          </cell>
          <cell r="E69">
            <v>1</v>
          </cell>
          <cell r="F69">
            <v>1</v>
          </cell>
          <cell r="G69">
            <v>0</v>
          </cell>
          <cell r="H69">
            <v>0</v>
          </cell>
          <cell r="I69">
            <v>740</v>
          </cell>
          <cell r="J69" t="str">
            <v>-</v>
          </cell>
          <cell r="K69" t="str">
            <v>-</v>
          </cell>
          <cell r="L69">
            <v>0</v>
          </cell>
          <cell r="M69">
            <v>1</v>
          </cell>
          <cell r="N69">
            <v>0</v>
          </cell>
          <cell r="O69">
            <v>4</v>
          </cell>
          <cell r="P69">
            <v>0</v>
          </cell>
          <cell r="Q69">
            <v>39</v>
          </cell>
          <cell r="R69">
            <v>187</v>
          </cell>
          <cell r="S69">
            <v>209</v>
          </cell>
          <cell r="T69">
            <v>144</v>
          </cell>
          <cell r="U69">
            <v>142</v>
          </cell>
          <cell r="V69" t="str">
            <v>-</v>
          </cell>
          <cell r="W69" t="str">
            <v>-</v>
          </cell>
          <cell r="X69" t="str">
            <v>-</v>
          </cell>
          <cell r="Y69" t="str">
            <v>-</v>
          </cell>
          <cell r="Z69" t="str">
            <v>-</v>
          </cell>
          <cell r="AA69">
            <v>14</v>
          </cell>
          <cell r="AB69">
            <v>0</v>
          </cell>
          <cell r="AC69">
            <v>0</v>
          </cell>
        </row>
        <row r="70">
          <cell r="A70" t="str">
            <v>2020남구</v>
          </cell>
          <cell r="B70">
            <v>2020</v>
          </cell>
          <cell r="C70" t="str">
            <v>남구</v>
          </cell>
          <cell r="D70">
            <v>682</v>
          </cell>
          <cell r="E70">
            <v>1</v>
          </cell>
          <cell r="F70">
            <v>1</v>
          </cell>
          <cell r="G70">
            <v>0</v>
          </cell>
          <cell r="H70">
            <v>0</v>
          </cell>
          <cell r="I70">
            <v>680</v>
          </cell>
          <cell r="J70" t="str">
            <v>-</v>
          </cell>
          <cell r="K70" t="str">
            <v>-</v>
          </cell>
          <cell r="L70">
            <v>0</v>
          </cell>
          <cell r="M70">
            <v>1</v>
          </cell>
          <cell r="N70">
            <v>0</v>
          </cell>
          <cell r="O70">
            <v>2</v>
          </cell>
          <cell r="P70">
            <v>0</v>
          </cell>
          <cell r="Q70">
            <v>38</v>
          </cell>
          <cell r="R70">
            <v>170</v>
          </cell>
          <cell r="S70">
            <v>196</v>
          </cell>
          <cell r="T70">
            <v>140</v>
          </cell>
          <cell r="U70">
            <v>124</v>
          </cell>
          <cell r="V70" t="str">
            <v>-</v>
          </cell>
          <cell r="W70" t="str">
            <v>-</v>
          </cell>
          <cell r="X70" t="str">
            <v>-</v>
          </cell>
          <cell r="Y70" t="str">
            <v>-</v>
          </cell>
          <cell r="Z70" t="str">
            <v>-</v>
          </cell>
          <cell r="AA70">
            <v>9</v>
          </cell>
          <cell r="AB70">
            <v>0</v>
          </cell>
          <cell r="AC70">
            <v>0</v>
          </cell>
        </row>
        <row r="71">
          <cell r="A71" t="str">
            <v>2020북구</v>
          </cell>
          <cell r="B71">
            <v>2020</v>
          </cell>
          <cell r="C71" t="str">
            <v>북구</v>
          </cell>
          <cell r="D71">
            <v>1122</v>
          </cell>
          <cell r="E71">
            <v>1</v>
          </cell>
          <cell r="F71">
            <v>1</v>
          </cell>
          <cell r="G71">
            <v>0</v>
          </cell>
          <cell r="H71">
            <v>0</v>
          </cell>
          <cell r="I71">
            <v>1120</v>
          </cell>
          <cell r="J71" t="str">
            <v>-</v>
          </cell>
          <cell r="K71" t="str">
            <v>-</v>
          </cell>
          <cell r="L71">
            <v>0</v>
          </cell>
          <cell r="M71">
            <v>1</v>
          </cell>
          <cell r="N71">
            <v>0</v>
          </cell>
          <cell r="O71">
            <v>5</v>
          </cell>
          <cell r="P71">
            <v>0</v>
          </cell>
          <cell r="Q71">
            <v>57</v>
          </cell>
          <cell r="R71">
            <v>276</v>
          </cell>
          <cell r="S71">
            <v>326</v>
          </cell>
          <cell r="T71">
            <v>250</v>
          </cell>
          <cell r="U71">
            <v>184</v>
          </cell>
          <cell r="V71" t="str">
            <v>-</v>
          </cell>
          <cell r="W71" t="str">
            <v>-</v>
          </cell>
          <cell r="X71" t="str">
            <v>-</v>
          </cell>
          <cell r="Y71" t="str">
            <v>-</v>
          </cell>
          <cell r="Z71" t="str">
            <v>-</v>
          </cell>
          <cell r="AA71">
            <v>21</v>
          </cell>
          <cell r="AB71">
            <v>0</v>
          </cell>
          <cell r="AC71">
            <v>0</v>
          </cell>
        </row>
      </sheetData>
      <sheetData sheetId="62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831</v>
          </cell>
          <cell r="E9">
            <v>2</v>
          </cell>
          <cell r="F9">
            <v>8</v>
          </cell>
          <cell r="G9">
            <v>139</v>
          </cell>
          <cell r="H9">
            <v>3</v>
          </cell>
          <cell r="I9">
            <v>7</v>
          </cell>
          <cell r="J9">
            <v>0</v>
          </cell>
          <cell r="K9">
            <v>0</v>
          </cell>
          <cell r="L9">
            <v>2</v>
          </cell>
          <cell r="M9">
            <v>21</v>
          </cell>
          <cell r="N9">
            <v>4</v>
          </cell>
          <cell r="O9">
            <v>2</v>
          </cell>
          <cell r="P9">
            <v>10</v>
          </cell>
          <cell r="Q9">
            <v>121</v>
          </cell>
          <cell r="R9">
            <v>2</v>
          </cell>
          <cell r="S9">
            <v>7</v>
          </cell>
          <cell r="T9">
            <v>45</v>
          </cell>
          <cell r="U9">
            <v>8</v>
          </cell>
          <cell r="V9">
            <v>1</v>
          </cell>
          <cell r="W9">
            <v>2</v>
          </cell>
          <cell r="X9">
            <v>3</v>
          </cell>
          <cell r="Y9">
            <v>1</v>
          </cell>
          <cell r="Z9">
            <v>6</v>
          </cell>
          <cell r="AA9">
            <v>101</v>
          </cell>
          <cell r="AB9">
            <v>4</v>
          </cell>
          <cell r="AC9">
            <v>1</v>
          </cell>
          <cell r="AD9">
            <v>38</v>
          </cell>
          <cell r="AE9">
            <v>15</v>
          </cell>
          <cell r="AF9">
            <v>12</v>
          </cell>
          <cell r="AG9">
            <v>5</v>
          </cell>
          <cell r="AH9">
            <v>2</v>
          </cell>
          <cell r="AI9">
            <v>127</v>
          </cell>
          <cell r="AJ9">
            <v>7</v>
          </cell>
          <cell r="AK9">
            <v>25</v>
          </cell>
          <cell r="AL9">
            <v>3</v>
          </cell>
          <cell r="AM9">
            <v>2</v>
          </cell>
          <cell r="AN9">
            <v>95</v>
          </cell>
        </row>
        <row r="10">
          <cell r="A10" t="str">
            <v>2015중구</v>
          </cell>
          <cell r="B10">
            <v>2015</v>
          </cell>
          <cell r="C10" t="str">
            <v>중구</v>
          </cell>
          <cell r="D10">
            <v>79</v>
          </cell>
          <cell r="E10">
            <v>1</v>
          </cell>
          <cell r="F10">
            <v>1</v>
          </cell>
          <cell r="G10">
            <v>12</v>
          </cell>
          <cell r="H10">
            <v>1</v>
          </cell>
          <cell r="I10">
            <v>1</v>
          </cell>
          <cell r="J10">
            <v>0</v>
          </cell>
          <cell r="K10">
            <v>0</v>
          </cell>
          <cell r="L10">
            <v>0</v>
          </cell>
          <cell r="M10">
            <v>3</v>
          </cell>
          <cell r="N10">
            <v>1</v>
          </cell>
          <cell r="O10">
            <v>0</v>
          </cell>
          <cell r="P10">
            <v>1</v>
          </cell>
          <cell r="Q10">
            <v>10</v>
          </cell>
          <cell r="R10">
            <v>0</v>
          </cell>
          <cell r="S10">
            <v>1</v>
          </cell>
          <cell r="T10">
            <v>4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1</v>
          </cell>
          <cell r="AA10">
            <v>10</v>
          </cell>
          <cell r="AB10">
            <v>0</v>
          </cell>
          <cell r="AC10">
            <v>0</v>
          </cell>
          <cell r="AD10">
            <v>3</v>
          </cell>
          <cell r="AE10">
            <v>1</v>
          </cell>
          <cell r="AF10">
            <v>3</v>
          </cell>
          <cell r="AG10">
            <v>1</v>
          </cell>
          <cell r="AH10">
            <v>0</v>
          </cell>
          <cell r="AI10">
            <v>8</v>
          </cell>
          <cell r="AJ10">
            <v>0</v>
          </cell>
          <cell r="AK10">
            <v>2</v>
          </cell>
          <cell r="AL10">
            <v>2</v>
          </cell>
          <cell r="AM10">
            <v>0</v>
          </cell>
          <cell r="AN10">
            <v>12</v>
          </cell>
        </row>
        <row r="11">
          <cell r="A11" t="str">
            <v>2015동구</v>
          </cell>
          <cell r="B11">
            <v>2015</v>
          </cell>
          <cell r="C11" t="str">
            <v>동구</v>
          </cell>
          <cell r="D11">
            <v>122</v>
          </cell>
          <cell r="E11">
            <v>0</v>
          </cell>
          <cell r="F11">
            <v>1</v>
          </cell>
          <cell r="G11">
            <v>20</v>
          </cell>
          <cell r="H11">
            <v>1</v>
          </cell>
          <cell r="I11">
            <v>1</v>
          </cell>
          <cell r="J11">
            <v>0</v>
          </cell>
          <cell r="K11">
            <v>0</v>
          </cell>
          <cell r="L11">
            <v>0</v>
          </cell>
          <cell r="M11">
            <v>2</v>
          </cell>
          <cell r="N11">
            <v>0</v>
          </cell>
          <cell r="O11">
            <v>0</v>
          </cell>
          <cell r="P11">
            <v>1</v>
          </cell>
          <cell r="Q11">
            <v>20</v>
          </cell>
          <cell r="R11">
            <v>0</v>
          </cell>
          <cell r="S11">
            <v>1</v>
          </cell>
          <cell r="T11">
            <v>5</v>
          </cell>
          <cell r="U11">
            <v>0</v>
          </cell>
          <cell r="V11">
            <v>1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13</v>
          </cell>
          <cell r="AB11">
            <v>1</v>
          </cell>
          <cell r="AC11">
            <v>0</v>
          </cell>
          <cell r="AD11">
            <v>7</v>
          </cell>
          <cell r="AE11">
            <v>3</v>
          </cell>
          <cell r="AF11">
            <v>0</v>
          </cell>
          <cell r="AG11">
            <v>3</v>
          </cell>
          <cell r="AH11">
            <v>0</v>
          </cell>
          <cell r="AI11">
            <v>21</v>
          </cell>
          <cell r="AJ11">
            <v>1</v>
          </cell>
          <cell r="AK11">
            <v>5</v>
          </cell>
          <cell r="AL11">
            <v>0</v>
          </cell>
          <cell r="AM11">
            <v>1</v>
          </cell>
          <cell r="AN11">
            <v>14</v>
          </cell>
        </row>
        <row r="12">
          <cell r="A12" t="str">
            <v>2015서구</v>
          </cell>
          <cell r="B12">
            <v>2015</v>
          </cell>
          <cell r="C12" t="str">
            <v>서구</v>
          </cell>
          <cell r="D12">
            <v>68</v>
          </cell>
          <cell r="E12">
            <v>0</v>
          </cell>
          <cell r="F12">
            <v>1</v>
          </cell>
          <cell r="G12">
            <v>17</v>
          </cell>
          <cell r="H12">
            <v>0</v>
          </cell>
          <cell r="I12">
            <v>1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1</v>
          </cell>
          <cell r="O12">
            <v>0</v>
          </cell>
          <cell r="P12">
            <v>1</v>
          </cell>
          <cell r="Q12">
            <v>12</v>
          </cell>
          <cell r="R12">
            <v>0</v>
          </cell>
          <cell r="S12">
            <v>0</v>
          </cell>
          <cell r="T12">
            <v>1</v>
          </cell>
          <cell r="U12">
            <v>4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1</v>
          </cell>
          <cell r="AA12">
            <v>6</v>
          </cell>
          <cell r="AB12">
            <v>0</v>
          </cell>
          <cell r="AC12">
            <v>0</v>
          </cell>
          <cell r="AD12">
            <v>1</v>
          </cell>
          <cell r="AE12">
            <v>1</v>
          </cell>
          <cell r="AF12">
            <v>0</v>
          </cell>
          <cell r="AG12">
            <v>0</v>
          </cell>
          <cell r="AH12">
            <v>0</v>
          </cell>
          <cell r="AI12">
            <v>7</v>
          </cell>
          <cell r="AJ12">
            <v>0</v>
          </cell>
          <cell r="AK12">
            <v>4</v>
          </cell>
          <cell r="AL12">
            <v>0</v>
          </cell>
          <cell r="AM12">
            <v>0</v>
          </cell>
          <cell r="AN12">
            <v>10</v>
          </cell>
        </row>
        <row r="13">
          <cell r="A13" t="str">
            <v>2015남구</v>
          </cell>
          <cell r="B13">
            <v>2015</v>
          </cell>
          <cell r="C13" t="str">
            <v>남구</v>
          </cell>
          <cell r="D13">
            <v>59</v>
          </cell>
          <cell r="E13">
            <v>0</v>
          </cell>
          <cell r="F13">
            <v>1</v>
          </cell>
          <cell r="G13">
            <v>13</v>
          </cell>
          <cell r="H13">
            <v>0</v>
          </cell>
          <cell r="I13">
            <v>1</v>
          </cell>
          <cell r="J13">
            <v>0</v>
          </cell>
          <cell r="K13">
            <v>0</v>
          </cell>
          <cell r="L13">
            <v>0</v>
          </cell>
          <cell r="M13">
            <v>2</v>
          </cell>
          <cell r="N13">
            <v>1</v>
          </cell>
          <cell r="O13">
            <v>0</v>
          </cell>
          <cell r="P13">
            <v>1</v>
          </cell>
          <cell r="Q13">
            <v>10</v>
          </cell>
          <cell r="R13">
            <v>0</v>
          </cell>
          <cell r="S13">
            <v>0</v>
          </cell>
          <cell r="T13">
            <v>4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1</v>
          </cell>
          <cell r="AA13">
            <v>6</v>
          </cell>
          <cell r="AB13">
            <v>1</v>
          </cell>
          <cell r="AC13">
            <v>0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1</v>
          </cell>
          <cell r="AI13">
            <v>3</v>
          </cell>
          <cell r="AJ13">
            <v>4</v>
          </cell>
          <cell r="AK13">
            <v>0</v>
          </cell>
          <cell r="AL13">
            <v>0</v>
          </cell>
          <cell r="AM13">
            <v>1</v>
          </cell>
          <cell r="AN13">
            <v>6</v>
          </cell>
        </row>
        <row r="14">
          <cell r="A14" t="str">
            <v>2015북구</v>
          </cell>
          <cell r="B14">
            <v>2015</v>
          </cell>
          <cell r="C14" t="str">
            <v>북구</v>
          </cell>
          <cell r="D14">
            <v>131</v>
          </cell>
          <cell r="E14">
            <v>1</v>
          </cell>
          <cell r="F14">
            <v>1</v>
          </cell>
          <cell r="G14">
            <v>23</v>
          </cell>
          <cell r="H14">
            <v>0</v>
          </cell>
          <cell r="I14">
            <v>1</v>
          </cell>
          <cell r="J14">
            <v>0</v>
          </cell>
          <cell r="K14">
            <v>0</v>
          </cell>
          <cell r="L14">
            <v>0</v>
          </cell>
          <cell r="M14">
            <v>2</v>
          </cell>
          <cell r="N14">
            <v>1</v>
          </cell>
          <cell r="O14">
            <v>1</v>
          </cell>
          <cell r="P14">
            <v>2</v>
          </cell>
          <cell r="Q14">
            <v>21</v>
          </cell>
          <cell r="R14">
            <v>2</v>
          </cell>
          <cell r="S14">
            <v>1</v>
          </cell>
          <cell r="T14">
            <v>10</v>
          </cell>
          <cell r="U14">
            <v>0</v>
          </cell>
          <cell r="V14">
            <v>0</v>
          </cell>
          <cell r="W14">
            <v>0</v>
          </cell>
          <cell r="X14">
            <v>1</v>
          </cell>
          <cell r="Y14">
            <v>0</v>
          </cell>
          <cell r="Z14">
            <v>1</v>
          </cell>
          <cell r="AA14">
            <v>16</v>
          </cell>
          <cell r="AB14">
            <v>1</v>
          </cell>
          <cell r="AC14">
            <v>1</v>
          </cell>
          <cell r="AD14">
            <v>5</v>
          </cell>
          <cell r="AE14">
            <v>3</v>
          </cell>
          <cell r="AF14">
            <v>1</v>
          </cell>
          <cell r="AG14">
            <v>0</v>
          </cell>
          <cell r="AH14">
            <v>1</v>
          </cell>
          <cell r="AI14">
            <v>22</v>
          </cell>
          <cell r="AJ14">
            <v>2</v>
          </cell>
          <cell r="AK14">
            <v>1</v>
          </cell>
          <cell r="AL14">
            <v>0</v>
          </cell>
          <cell r="AM14">
            <v>0</v>
          </cell>
          <cell r="AN14">
            <v>10</v>
          </cell>
        </row>
        <row r="15">
          <cell r="A15" t="str">
            <v>2015수성구</v>
          </cell>
          <cell r="B15">
            <v>2015</v>
          </cell>
          <cell r="C15" t="str">
            <v>수성구</v>
          </cell>
          <cell r="D15">
            <v>135</v>
          </cell>
          <cell r="E15">
            <v>0</v>
          </cell>
          <cell r="F15">
            <v>1</v>
          </cell>
          <cell r="G15">
            <v>23</v>
          </cell>
          <cell r="H15">
            <v>1</v>
          </cell>
          <cell r="I15">
            <v>1</v>
          </cell>
          <cell r="J15">
            <v>0</v>
          </cell>
          <cell r="K15">
            <v>0</v>
          </cell>
          <cell r="L15">
            <v>0</v>
          </cell>
          <cell r="M15">
            <v>4</v>
          </cell>
          <cell r="N15">
            <v>0</v>
          </cell>
          <cell r="O15">
            <v>1</v>
          </cell>
          <cell r="P15">
            <v>1</v>
          </cell>
          <cell r="Q15">
            <v>17</v>
          </cell>
          <cell r="R15">
            <v>0</v>
          </cell>
          <cell r="S15">
            <v>1</v>
          </cell>
          <cell r="T15">
            <v>8</v>
          </cell>
          <cell r="U15">
            <v>2</v>
          </cell>
          <cell r="V15">
            <v>0</v>
          </cell>
          <cell r="W15">
            <v>1</v>
          </cell>
          <cell r="X15">
            <v>1</v>
          </cell>
          <cell r="Y15">
            <v>0</v>
          </cell>
          <cell r="Z15">
            <v>1</v>
          </cell>
          <cell r="AA15">
            <v>16</v>
          </cell>
          <cell r="AB15">
            <v>0</v>
          </cell>
          <cell r="AC15">
            <v>0</v>
          </cell>
          <cell r="AD15">
            <v>8</v>
          </cell>
          <cell r="AE15">
            <v>4</v>
          </cell>
          <cell r="AF15">
            <v>7</v>
          </cell>
          <cell r="AG15">
            <v>1</v>
          </cell>
          <cell r="AH15">
            <v>0</v>
          </cell>
          <cell r="AI15">
            <v>12</v>
          </cell>
          <cell r="AJ15">
            <v>0</v>
          </cell>
          <cell r="AK15">
            <v>1</v>
          </cell>
          <cell r="AL15">
            <v>0</v>
          </cell>
          <cell r="AM15">
            <v>0</v>
          </cell>
          <cell r="AN15">
            <v>23</v>
          </cell>
        </row>
        <row r="16">
          <cell r="A16" t="str">
            <v>2015달서구</v>
          </cell>
          <cell r="B16">
            <v>2015</v>
          </cell>
          <cell r="C16" t="str">
            <v>달서구</v>
          </cell>
          <cell r="D16">
            <v>151</v>
          </cell>
          <cell r="E16">
            <v>0</v>
          </cell>
          <cell r="F16">
            <v>1</v>
          </cell>
          <cell r="G16">
            <v>22</v>
          </cell>
          <cell r="H16">
            <v>0</v>
          </cell>
          <cell r="I16">
            <v>1</v>
          </cell>
          <cell r="J16">
            <v>0</v>
          </cell>
          <cell r="K16">
            <v>0</v>
          </cell>
          <cell r="L16">
            <v>0</v>
          </cell>
          <cell r="M16">
            <v>8</v>
          </cell>
          <cell r="N16">
            <v>0</v>
          </cell>
          <cell r="O16">
            <v>0</v>
          </cell>
          <cell r="P16">
            <v>2</v>
          </cell>
          <cell r="Q16">
            <v>18</v>
          </cell>
          <cell r="R16">
            <v>0</v>
          </cell>
          <cell r="S16">
            <v>1</v>
          </cell>
          <cell r="T16">
            <v>7</v>
          </cell>
          <cell r="U16">
            <v>2</v>
          </cell>
          <cell r="V16">
            <v>0</v>
          </cell>
          <cell r="W16">
            <v>1</v>
          </cell>
          <cell r="X16">
            <v>0</v>
          </cell>
          <cell r="Y16">
            <v>1</v>
          </cell>
          <cell r="Z16">
            <v>1</v>
          </cell>
          <cell r="AA16">
            <v>23</v>
          </cell>
          <cell r="AB16">
            <v>1</v>
          </cell>
          <cell r="AC16">
            <v>0</v>
          </cell>
          <cell r="AD16">
            <v>13</v>
          </cell>
          <cell r="AE16">
            <v>1</v>
          </cell>
          <cell r="AF16">
            <v>0</v>
          </cell>
          <cell r="AG16">
            <v>0</v>
          </cell>
          <cell r="AH16">
            <v>0</v>
          </cell>
          <cell r="AI16">
            <v>28</v>
          </cell>
          <cell r="AJ16">
            <v>0</v>
          </cell>
          <cell r="AK16">
            <v>6</v>
          </cell>
          <cell r="AL16">
            <v>1</v>
          </cell>
          <cell r="AM16">
            <v>0</v>
          </cell>
          <cell r="AN16">
            <v>13</v>
          </cell>
        </row>
        <row r="17">
          <cell r="A17" t="str">
            <v>2015달성군</v>
          </cell>
          <cell r="B17">
            <v>2015</v>
          </cell>
          <cell r="C17" t="str">
            <v>달성군</v>
          </cell>
          <cell r="D17">
            <v>86</v>
          </cell>
          <cell r="E17">
            <v>0</v>
          </cell>
          <cell r="F17">
            <v>1</v>
          </cell>
          <cell r="G17">
            <v>9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2</v>
          </cell>
          <cell r="M17">
            <v>0</v>
          </cell>
          <cell r="N17">
            <v>0</v>
          </cell>
          <cell r="O17">
            <v>0</v>
          </cell>
          <cell r="P17">
            <v>1</v>
          </cell>
          <cell r="Q17">
            <v>13</v>
          </cell>
          <cell r="R17">
            <v>0</v>
          </cell>
          <cell r="S17">
            <v>2</v>
          </cell>
          <cell r="T17">
            <v>6</v>
          </cell>
          <cell r="U17">
            <v>0</v>
          </cell>
          <cell r="V17">
            <v>0</v>
          </cell>
          <cell r="W17">
            <v>0</v>
          </cell>
          <cell r="X17">
            <v>1</v>
          </cell>
          <cell r="Y17">
            <v>0</v>
          </cell>
          <cell r="Z17">
            <v>0</v>
          </cell>
          <cell r="AA17">
            <v>11</v>
          </cell>
          <cell r="AB17">
            <v>0</v>
          </cell>
          <cell r="AC17">
            <v>0</v>
          </cell>
          <cell r="AD17">
            <v>0</v>
          </cell>
          <cell r="AE17">
            <v>1</v>
          </cell>
          <cell r="AF17">
            <v>0</v>
          </cell>
          <cell r="AG17">
            <v>0</v>
          </cell>
          <cell r="AH17">
            <v>0</v>
          </cell>
          <cell r="AI17">
            <v>26</v>
          </cell>
          <cell r="AJ17">
            <v>0</v>
          </cell>
          <cell r="AK17">
            <v>6</v>
          </cell>
          <cell r="AL17">
            <v>0</v>
          </cell>
          <cell r="AM17">
            <v>0</v>
          </cell>
          <cell r="AN17">
            <v>7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850</v>
          </cell>
          <cell r="E18">
            <v>2</v>
          </cell>
          <cell r="F18">
            <v>8</v>
          </cell>
          <cell r="G18">
            <v>139</v>
          </cell>
          <cell r="H18">
            <v>3</v>
          </cell>
          <cell r="I18">
            <v>9</v>
          </cell>
          <cell r="J18">
            <v>0</v>
          </cell>
          <cell r="K18">
            <v>0</v>
          </cell>
          <cell r="L18">
            <v>2</v>
          </cell>
          <cell r="M18">
            <v>22</v>
          </cell>
          <cell r="N18">
            <v>5</v>
          </cell>
          <cell r="O18">
            <v>2</v>
          </cell>
          <cell r="P18">
            <v>10</v>
          </cell>
          <cell r="Q18">
            <v>116</v>
          </cell>
          <cell r="R18">
            <v>2</v>
          </cell>
          <cell r="S18">
            <v>8</v>
          </cell>
          <cell r="T18">
            <v>48</v>
          </cell>
          <cell r="U18">
            <v>4</v>
          </cell>
          <cell r="V18">
            <v>1</v>
          </cell>
          <cell r="W18">
            <v>3</v>
          </cell>
          <cell r="X18">
            <v>3</v>
          </cell>
          <cell r="Y18">
            <v>1</v>
          </cell>
          <cell r="Z18">
            <v>5</v>
          </cell>
          <cell r="AA18">
            <v>94</v>
          </cell>
          <cell r="AB18">
            <v>4</v>
          </cell>
          <cell r="AC18">
            <v>1</v>
          </cell>
          <cell r="AD18">
            <v>37</v>
          </cell>
          <cell r="AE18">
            <v>13</v>
          </cell>
          <cell r="AF18">
            <v>15</v>
          </cell>
          <cell r="AG18">
            <v>6</v>
          </cell>
          <cell r="AH18">
            <v>2</v>
          </cell>
          <cell r="AI18">
            <v>138</v>
          </cell>
          <cell r="AJ18">
            <v>7</v>
          </cell>
          <cell r="AK18">
            <v>29</v>
          </cell>
          <cell r="AL18">
            <v>6</v>
          </cell>
          <cell r="AM18">
            <v>2</v>
          </cell>
          <cell r="AN18">
            <v>103</v>
          </cell>
        </row>
        <row r="19">
          <cell r="A19" t="str">
            <v>2016중구</v>
          </cell>
          <cell r="B19">
            <v>2016</v>
          </cell>
          <cell r="C19" t="str">
            <v>중구</v>
          </cell>
          <cell r="D19">
            <v>79</v>
          </cell>
          <cell r="E19">
            <v>1</v>
          </cell>
          <cell r="F19">
            <v>1</v>
          </cell>
          <cell r="G19">
            <v>12</v>
          </cell>
          <cell r="H19">
            <v>1</v>
          </cell>
          <cell r="I19">
            <v>1</v>
          </cell>
          <cell r="J19">
            <v>0</v>
          </cell>
          <cell r="K19">
            <v>0</v>
          </cell>
          <cell r="L19">
            <v>0</v>
          </cell>
          <cell r="M19">
            <v>2</v>
          </cell>
          <cell r="N19">
            <v>1</v>
          </cell>
          <cell r="O19">
            <v>0</v>
          </cell>
          <cell r="P19">
            <v>1</v>
          </cell>
          <cell r="Q19">
            <v>9</v>
          </cell>
          <cell r="R19">
            <v>0</v>
          </cell>
          <cell r="S19">
            <v>1</v>
          </cell>
          <cell r="T19">
            <v>4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1</v>
          </cell>
          <cell r="AA19">
            <v>10</v>
          </cell>
          <cell r="AB19">
            <v>0</v>
          </cell>
          <cell r="AC19">
            <v>0</v>
          </cell>
          <cell r="AD19">
            <v>2</v>
          </cell>
          <cell r="AE19">
            <v>1</v>
          </cell>
          <cell r="AF19">
            <v>3</v>
          </cell>
          <cell r="AG19">
            <v>1</v>
          </cell>
          <cell r="AH19">
            <v>0</v>
          </cell>
          <cell r="AI19">
            <v>9</v>
          </cell>
          <cell r="AJ19">
            <v>0</v>
          </cell>
          <cell r="AK19">
            <v>2</v>
          </cell>
          <cell r="AL19">
            <v>2</v>
          </cell>
          <cell r="AM19">
            <v>0</v>
          </cell>
          <cell r="AN19">
            <v>14</v>
          </cell>
        </row>
        <row r="20">
          <cell r="A20" t="str">
            <v>2016동구</v>
          </cell>
          <cell r="B20">
            <v>2016</v>
          </cell>
          <cell r="C20" t="str">
            <v>동구</v>
          </cell>
          <cell r="D20">
            <v>123</v>
          </cell>
          <cell r="E20">
            <v>0</v>
          </cell>
          <cell r="F20">
            <v>1</v>
          </cell>
          <cell r="G20">
            <v>20</v>
          </cell>
          <cell r="H20">
            <v>1</v>
          </cell>
          <cell r="I20">
            <v>1</v>
          </cell>
          <cell r="J20">
            <v>0</v>
          </cell>
          <cell r="K20">
            <v>0</v>
          </cell>
          <cell r="L20">
            <v>0</v>
          </cell>
          <cell r="M20">
            <v>2</v>
          </cell>
          <cell r="N20">
            <v>0</v>
          </cell>
          <cell r="O20">
            <v>0</v>
          </cell>
          <cell r="P20">
            <v>1</v>
          </cell>
          <cell r="Q20">
            <v>22</v>
          </cell>
          <cell r="R20">
            <v>0</v>
          </cell>
          <cell r="S20">
            <v>1</v>
          </cell>
          <cell r="T20">
            <v>5</v>
          </cell>
          <cell r="U20">
            <v>0</v>
          </cell>
          <cell r="V20">
            <v>1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13</v>
          </cell>
          <cell r="AB20">
            <v>1</v>
          </cell>
          <cell r="AC20">
            <v>0</v>
          </cell>
          <cell r="AD20">
            <v>5</v>
          </cell>
          <cell r="AE20">
            <v>3</v>
          </cell>
          <cell r="AF20">
            <v>0</v>
          </cell>
          <cell r="AG20">
            <v>4</v>
          </cell>
          <cell r="AH20">
            <v>0</v>
          </cell>
          <cell r="AI20">
            <v>21</v>
          </cell>
          <cell r="AJ20">
            <v>1</v>
          </cell>
          <cell r="AK20">
            <v>5</v>
          </cell>
          <cell r="AL20">
            <v>0</v>
          </cell>
          <cell r="AM20">
            <v>1</v>
          </cell>
          <cell r="AN20">
            <v>14</v>
          </cell>
        </row>
        <row r="21">
          <cell r="A21" t="str">
            <v>2016서구</v>
          </cell>
          <cell r="B21">
            <v>2016</v>
          </cell>
          <cell r="C21" t="str">
            <v>서구</v>
          </cell>
          <cell r="D21">
            <v>70</v>
          </cell>
          <cell r="E21">
            <v>0</v>
          </cell>
          <cell r="F21">
            <v>1</v>
          </cell>
          <cell r="G21">
            <v>17</v>
          </cell>
          <cell r="H21">
            <v>0</v>
          </cell>
          <cell r="I21">
            <v>1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1</v>
          </cell>
          <cell r="O21">
            <v>0</v>
          </cell>
          <cell r="P21">
            <v>1</v>
          </cell>
          <cell r="Q21">
            <v>12</v>
          </cell>
          <cell r="R21">
            <v>0</v>
          </cell>
          <cell r="S21">
            <v>1</v>
          </cell>
          <cell r="T21">
            <v>4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1</v>
          </cell>
          <cell r="AA21">
            <v>7</v>
          </cell>
          <cell r="AB21">
            <v>0</v>
          </cell>
          <cell r="AC21">
            <v>0</v>
          </cell>
          <cell r="AD21">
            <v>2</v>
          </cell>
          <cell r="AE21">
            <v>1</v>
          </cell>
          <cell r="AF21">
            <v>0</v>
          </cell>
          <cell r="AG21">
            <v>0</v>
          </cell>
          <cell r="AH21">
            <v>0</v>
          </cell>
          <cell r="AI21">
            <v>7</v>
          </cell>
          <cell r="AJ21">
            <v>0</v>
          </cell>
          <cell r="AK21">
            <v>4</v>
          </cell>
          <cell r="AL21">
            <v>0</v>
          </cell>
          <cell r="AM21">
            <v>0</v>
          </cell>
          <cell r="AN21">
            <v>10</v>
          </cell>
        </row>
        <row r="22">
          <cell r="A22" t="str">
            <v>2016남구</v>
          </cell>
          <cell r="B22">
            <v>2016</v>
          </cell>
          <cell r="C22" t="str">
            <v>남구</v>
          </cell>
          <cell r="D22">
            <v>59</v>
          </cell>
          <cell r="E22">
            <v>0</v>
          </cell>
          <cell r="F22">
            <v>1</v>
          </cell>
          <cell r="G22">
            <v>13</v>
          </cell>
          <cell r="H22">
            <v>0</v>
          </cell>
          <cell r="I22">
            <v>1</v>
          </cell>
          <cell r="J22">
            <v>0</v>
          </cell>
          <cell r="K22">
            <v>0</v>
          </cell>
          <cell r="L22">
            <v>0</v>
          </cell>
          <cell r="M22">
            <v>2</v>
          </cell>
          <cell r="N22">
            <v>1</v>
          </cell>
          <cell r="O22">
            <v>0</v>
          </cell>
          <cell r="P22">
            <v>1</v>
          </cell>
          <cell r="Q22">
            <v>10</v>
          </cell>
          <cell r="R22">
            <v>0</v>
          </cell>
          <cell r="S22">
            <v>0</v>
          </cell>
          <cell r="T22">
            <v>4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1</v>
          </cell>
          <cell r="AA22">
            <v>6</v>
          </cell>
          <cell r="AB22">
            <v>1</v>
          </cell>
          <cell r="AC22">
            <v>0</v>
          </cell>
          <cell r="AD22">
            <v>1</v>
          </cell>
          <cell r="AE22">
            <v>1</v>
          </cell>
          <cell r="AF22">
            <v>1</v>
          </cell>
          <cell r="AG22">
            <v>0</v>
          </cell>
          <cell r="AH22">
            <v>1</v>
          </cell>
          <cell r="AI22">
            <v>3</v>
          </cell>
          <cell r="AJ22">
            <v>4</v>
          </cell>
          <cell r="AK22">
            <v>0</v>
          </cell>
          <cell r="AL22">
            <v>0</v>
          </cell>
          <cell r="AM22">
            <v>1</v>
          </cell>
          <cell r="AN22">
            <v>6</v>
          </cell>
        </row>
        <row r="23">
          <cell r="A23" t="str">
            <v>2016북구</v>
          </cell>
          <cell r="B23">
            <v>2016</v>
          </cell>
          <cell r="C23" t="str">
            <v>북구</v>
          </cell>
          <cell r="D23">
            <v>131</v>
          </cell>
          <cell r="E23">
            <v>1</v>
          </cell>
          <cell r="F23">
            <v>1</v>
          </cell>
          <cell r="G23">
            <v>23</v>
          </cell>
          <cell r="H23">
            <v>0</v>
          </cell>
          <cell r="I23">
            <v>1</v>
          </cell>
          <cell r="J23">
            <v>0</v>
          </cell>
          <cell r="K23">
            <v>0</v>
          </cell>
          <cell r="L23">
            <v>0</v>
          </cell>
          <cell r="M23">
            <v>3</v>
          </cell>
          <cell r="N23">
            <v>1</v>
          </cell>
          <cell r="O23">
            <v>1</v>
          </cell>
          <cell r="P23">
            <v>2</v>
          </cell>
          <cell r="Q23">
            <v>21</v>
          </cell>
          <cell r="R23">
            <v>2</v>
          </cell>
          <cell r="S23">
            <v>1</v>
          </cell>
          <cell r="T23">
            <v>10</v>
          </cell>
          <cell r="U23">
            <v>0</v>
          </cell>
          <cell r="V23">
            <v>0</v>
          </cell>
          <cell r="W23">
            <v>0</v>
          </cell>
          <cell r="X23">
            <v>1</v>
          </cell>
          <cell r="Y23">
            <v>0</v>
          </cell>
          <cell r="Z23">
            <v>0</v>
          </cell>
          <cell r="AA23">
            <v>16</v>
          </cell>
          <cell r="AB23">
            <v>1</v>
          </cell>
          <cell r="AC23">
            <v>1</v>
          </cell>
          <cell r="AD23">
            <v>5</v>
          </cell>
          <cell r="AE23">
            <v>3</v>
          </cell>
          <cell r="AF23">
            <v>1</v>
          </cell>
          <cell r="AG23">
            <v>0</v>
          </cell>
          <cell r="AH23">
            <v>1</v>
          </cell>
          <cell r="AI23">
            <v>22</v>
          </cell>
          <cell r="AJ23">
            <v>2</v>
          </cell>
          <cell r="AK23">
            <v>1</v>
          </cell>
          <cell r="AL23">
            <v>0</v>
          </cell>
          <cell r="AM23">
            <v>0</v>
          </cell>
          <cell r="AN23">
            <v>10</v>
          </cell>
        </row>
        <row r="24">
          <cell r="A24" t="str">
            <v>2016수성구</v>
          </cell>
          <cell r="B24">
            <v>2016</v>
          </cell>
          <cell r="C24" t="str">
            <v>수성구</v>
          </cell>
          <cell r="D24">
            <v>156</v>
          </cell>
          <cell r="E24">
            <v>0</v>
          </cell>
          <cell r="F24">
            <v>1</v>
          </cell>
          <cell r="G24">
            <v>23</v>
          </cell>
          <cell r="H24">
            <v>1</v>
          </cell>
          <cell r="I24">
            <v>1</v>
          </cell>
          <cell r="J24">
            <v>0</v>
          </cell>
          <cell r="K24">
            <v>0</v>
          </cell>
          <cell r="L24">
            <v>0</v>
          </cell>
          <cell r="M24">
            <v>4</v>
          </cell>
          <cell r="N24">
            <v>1</v>
          </cell>
          <cell r="O24">
            <v>1</v>
          </cell>
          <cell r="P24">
            <v>1</v>
          </cell>
          <cell r="Q24">
            <v>17</v>
          </cell>
          <cell r="R24">
            <v>0</v>
          </cell>
          <cell r="S24">
            <v>1</v>
          </cell>
          <cell r="T24">
            <v>8</v>
          </cell>
          <cell r="U24">
            <v>2</v>
          </cell>
          <cell r="V24">
            <v>0</v>
          </cell>
          <cell r="W24">
            <v>2</v>
          </cell>
          <cell r="X24">
            <v>1</v>
          </cell>
          <cell r="Y24">
            <v>0</v>
          </cell>
          <cell r="Z24">
            <v>1</v>
          </cell>
          <cell r="AA24">
            <v>15</v>
          </cell>
          <cell r="AB24">
            <v>0</v>
          </cell>
          <cell r="AC24">
            <v>0</v>
          </cell>
          <cell r="AD24">
            <v>8</v>
          </cell>
          <cell r="AE24">
            <v>1</v>
          </cell>
          <cell r="AF24">
            <v>7</v>
          </cell>
          <cell r="AG24">
            <v>1</v>
          </cell>
          <cell r="AH24">
            <v>0</v>
          </cell>
          <cell r="AI24">
            <v>22</v>
          </cell>
          <cell r="AJ24">
            <v>0</v>
          </cell>
          <cell r="AK24">
            <v>5</v>
          </cell>
          <cell r="AL24">
            <v>3</v>
          </cell>
          <cell r="AM24">
            <v>0</v>
          </cell>
          <cell r="AN24">
            <v>29</v>
          </cell>
        </row>
        <row r="25">
          <cell r="A25" t="str">
            <v>2016달서구</v>
          </cell>
          <cell r="B25">
            <v>2016</v>
          </cell>
          <cell r="C25" t="str">
            <v>달서구</v>
          </cell>
          <cell r="D25">
            <v>144</v>
          </cell>
          <cell r="E25">
            <v>0</v>
          </cell>
          <cell r="F25">
            <v>1</v>
          </cell>
          <cell r="G25">
            <v>22</v>
          </cell>
          <cell r="H25">
            <v>0</v>
          </cell>
          <cell r="I25">
            <v>1</v>
          </cell>
          <cell r="J25">
            <v>0</v>
          </cell>
          <cell r="K25">
            <v>0</v>
          </cell>
          <cell r="L25">
            <v>0</v>
          </cell>
          <cell r="M25">
            <v>8</v>
          </cell>
          <cell r="N25">
            <v>0</v>
          </cell>
          <cell r="O25">
            <v>0</v>
          </cell>
          <cell r="P25">
            <v>2</v>
          </cell>
          <cell r="Q25">
            <v>13</v>
          </cell>
          <cell r="R25">
            <v>0</v>
          </cell>
          <cell r="S25">
            <v>1</v>
          </cell>
          <cell r="T25">
            <v>7</v>
          </cell>
          <cell r="U25">
            <v>2</v>
          </cell>
          <cell r="V25">
            <v>0</v>
          </cell>
          <cell r="W25">
            <v>1</v>
          </cell>
          <cell r="X25">
            <v>0</v>
          </cell>
          <cell r="Y25">
            <v>1</v>
          </cell>
          <cell r="Z25">
            <v>1</v>
          </cell>
          <cell r="AA25">
            <v>16</v>
          </cell>
          <cell r="AB25">
            <v>1</v>
          </cell>
          <cell r="AC25">
            <v>0</v>
          </cell>
          <cell r="AD25">
            <v>13</v>
          </cell>
          <cell r="AE25">
            <v>2</v>
          </cell>
          <cell r="AF25">
            <v>3</v>
          </cell>
          <cell r="AG25">
            <v>0</v>
          </cell>
          <cell r="AH25">
            <v>0</v>
          </cell>
          <cell r="AI25">
            <v>28</v>
          </cell>
          <cell r="AJ25">
            <v>0</v>
          </cell>
          <cell r="AK25">
            <v>7</v>
          </cell>
          <cell r="AL25">
            <v>1</v>
          </cell>
          <cell r="AM25">
            <v>0</v>
          </cell>
          <cell r="AN25">
            <v>13</v>
          </cell>
        </row>
        <row r="26">
          <cell r="A26" t="str">
            <v>2016달성군</v>
          </cell>
          <cell r="B26">
            <v>2016</v>
          </cell>
          <cell r="C26" t="str">
            <v>달성군</v>
          </cell>
          <cell r="D26">
            <v>88</v>
          </cell>
          <cell r="E26">
            <v>0</v>
          </cell>
          <cell r="F26">
            <v>1</v>
          </cell>
          <cell r="G26">
            <v>9</v>
          </cell>
          <cell r="H26">
            <v>0</v>
          </cell>
          <cell r="I26">
            <v>2</v>
          </cell>
          <cell r="J26">
            <v>0</v>
          </cell>
          <cell r="K26">
            <v>0</v>
          </cell>
          <cell r="L26">
            <v>2</v>
          </cell>
          <cell r="M26">
            <v>1</v>
          </cell>
          <cell r="N26">
            <v>0</v>
          </cell>
          <cell r="O26">
            <v>0</v>
          </cell>
          <cell r="P26">
            <v>1</v>
          </cell>
          <cell r="Q26">
            <v>12</v>
          </cell>
          <cell r="R26">
            <v>0</v>
          </cell>
          <cell r="S26">
            <v>2</v>
          </cell>
          <cell r="T26">
            <v>6</v>
          </cell>
          <cell r="U26">
            <v>0</v>
          </cell>
          <cell r="V26">
            <v>0</v>
          </cell>
          <cell r="W26">
            <v>0</v>
          </cell>
          <cell r="X26">
            <v>1</v>
          </cell>
          <cell r="Y26">
            <v>0</v>
          </cell>
          <cell r="Z26">
            <v>0</v>
          </cell>
          <cell r="AA26">
            <v>11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0</v>
          </cell>
          <cell r="AG26">
            <v>0</v>
          </cell>
          <cell r="AH26">
            <v>0</v>
          </cell>
          <cell r="AI26">
            <v>26</v>
          </cell>
          <cell r="AJ26">
            <v>0</v>
          </cell>
          <cell r="AK26">
            <v>5</v>
          </cell>
          <cell r="AL26">
            <v>0</v>
          </cell>
          <cell r="AM26">
            <v>0</v>
          </cell>
          <cell r="AN26">
            <v>7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863</v>
          </cell>
          <cell r="E27">
            <v>2</v>
          </cell>
          <cell r="F27">
            <v>8</v>
          </cell>
          <cell r="G27">
            <v>139</v>
          </cell>
          <cell r="H27">
            <v>3</v>
          </cell>
          <cell r="I27">
            <v>9</v>
          </cell>
          <cell r="J27">
            <v>0</v>
          </cell>
          <cell r="K27">
            <v>0</v>
          </cell>
          <cell r="L27">
            <v>2</v>
          </cell>
          <cell r="M27">
            <v>22</v>
          </cell>
          <cell r="N27">
            <v>6</v>
          </cell>
          <cell r="O27">
            <v>2</v>
          </cell>
          <cell r="P27">
            <v>10</v>
          </cell>
          <cell r="Q27">
            <v>120</v>
          </cell>
          <cell r="R27">
            <v>1</v>
          </cell>
          <cell r="S27">
            <v>8</v>
          </cell>
          <cell r="T27">
            <v>53</v>
          </cell>
          <cell r="U27">
            <v>4</v>
          </cell>
          <cell r="V27">
            <v>1</v>
          </cell>
          <cell r="W27">
            <v>3</v>
          </cell>
          <cell r="X27">
            <v>3</v>
          </cell>
          <cell r="Y27">
            <v>1</v>
          </cell>
          <cell r="Z27">
            <v>5</v>
          </cell>
          <cell r="AA27">
            <v>94</v>
          </cell>
          <cell r="AB27">
            <v>4</v>
          </cell>
          <cell r="AC27">
            <v>1</v>
          </cell>
          <cell r="AD27">
            <v>38</v>
          </cell>
          <cell r="AE27">
            <v>13</v>
          </cell>
          <cell r="AF27">
            <v>13</v>
          </cell>
          <cell r="AG27">
            <v>6</v>
          </cell>
          <cell r="AH27">
            <v>2</v>
          </cell>
          <cell r="AI27">
            <v>134</v>
          </cell>
          <cell r="AJ27">
            <v>3</v>
          </cell>
          <cell r="AK27">
            <v>30</v>
          </cell>
          <cell r="AL27">
            <v>6</v>
          </cell>
          <cell r="AM27">
            <v>2</v>
          </cell>
          <cell r="AN27">
            <v>115</v>
          </cell>
        </row>
        <row r="28">
          <cell r="A28" t="str">
            <v>2017중구</v>
          </cell>
          <cell r="B28">
            <v>2017</v>
          </cell>
          <cell r="C28" t="str">
            <v>중구</v>
          </cell>
          <cell r="D28">
            <v>75</v>
          </cell>
          <cell r="E28">
            <v>1</v>
          </cell>
          <cell r="F28">
            <v>1</v>
          </cell>
          <cell r="G28">
            <v>12</v>
          </cell>
          <cell r="H28">
            <v>1</v>
          </cell>
          <cell r="I28">
            <v>1</v>
          </cell>
          <cell r="J28">
            <v>0</v>
          </cell>
          <cell r="K28">
            <v>0</v>
          </cell>
          <cell r="L28">
            <v>0</v>
          </cell>
          <cell r="M28">
            <v>2</v>
          </cell>
          <cell r="N28">
            <v>1</v>
          </cell>
          <cell r="O28">
            <v>0</v>
          </cell>
          <cell r="P28">
            <v>1</v>
          </cell>
          <cell r="Q28">
            <v>10</v>
          </cell>
          <cell r="R28">
            <v>0</v>
          </cell>
          <cell r="S28">
            <v>1</v>
          </cell>
          <cell r="T28">
            <v>5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1</v>
          </cell>
          <cell r="AA28">
            <v>10</v>
          </cell>
          <cell r="AB28">
            <v>0</v>
          </cell>
          <cell r="AC28">
            <v>0</v>
          </cell>
          <cell r="AD28">
            <v>2</v>
          </cell>
          <cell r="AE28">
            <v>1</v>
          </cell>
          <cell r="AF28">
            <v>3</v>
          </cell>
          <cell r="AG28">
            <v>1</v>
          </cell>
          <cell r="AH28">
            <v>0</v>
          </cell>
          <cell r="AI28">
            <v>5</v>
          </cell>
          <cell r="AJ28">
            <v>0</v>
          </cell>
          <cell r="AK28">
            <v>0</v>
          </cell>
          <cell r="AL28">
            <v>2</v>
          </cell>
          <cell r="AM28">
            <v>0</v>
          </cell>
          <cell r="AN28">
            <v>14</v>
          </cell>
        </row>
        <row r="29">
          <cell r="A29" t="str">
            <v>2017동구</v>
          </cell>
          <cell r="B29">
            <v>2017</v>
          </cell>
          <cell r="C29" t="str">
            <v>동구</v>
          </cell>
          <cell r="D29">
            <v>124</v>
          </cell>
          <cell r="E29">
            <v>0</v>
          </cell>
          <cell r="F29">
            <v>1</v>
          </cell>
          <cell r="G29">
            <v>20</v>
          </cell>
          <cell r="H29">
            <v>1</v>
          </cell>
          <cell r="I29">
            <v>1</v>
          </cell>
          <cell r="J29">
            <v>0</v>
          </cell>
          <cell r="K29">
            <v>0</v>
          </cell>
          <cell r="L29">
            <v>0</v>
          </cell>
          <cell r="M29">
            <v>2</v>
          </cell>
          <cell r="N29">
            <v>0</v>
          </cell>
          <cell r="O29">
            <v>0</v>
          </cell>
          <cell r="P29">
            <v>1</v>
          </cell>
          <cell r="Q29">
            <v>20</v>
          </cell>
          <cell r="R29">
            <v>0</v>
          </cell>
          <cell r="S29">
            <v>1</v>
          </cell>
          <cell r="T29">
            <v>6</v>
          </cell>
          <cell r="U29">
            <v>0</v>
          </cell>
          <cell r="V29">
            <v>1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13</v>
          </cell>
          <cell r="AB29">
            <v>1</v>
          </cell>
          <cell r="AC29">
            <v>0</v>
          </cell>
          <cell r="AD29">
            <v>7</v>
          </cell>
          <cell r="AE29">
            <v>3</v>
          </cell>
          <cell r="AF29">
            <v>0</v>
          </cell>
          <cell r="AG29">
            <v>4</v>
          </cell>
          <cell r="AH29">
            <v>0</v>
          </cell>
          <cell r="AI29">
            <v>21</v>
          </cell>
          <cell r="AJ29">
            <v>1</v>
          </cell>
          <cell r="AK29">
            <v>5</v>
          </cell>
          <cell r="AL29">
            <v>0</v>
          </cell>
          <cell r="AM29">
            <v>1</v>
          </cell>
          <cell r="AN29">
            <v>14</v>
          </cell>
        </row>
        <row r="30">
          <cell r="A30" t="str">
            <v>2017서구</v>
          </cell>
          <cell r="B30">
            <v>2017</v>
          </cell>
          <cell r="C30" t="str">
            <v>서구</v>
          </cell>
          <cell r="D30">
            <v>69</v>
          </cell>
          <cell r="E30">
            <v>0</v>
          </cell>
          <cell r="F30">
            <v>1</v>
          </cell>
          <cell r="G30">
            <v>17</v>
          </cell>
          <cell r="H30">
            <v>0</v>
          </cell>
          <cell r="I30">
            <v>1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1</v>
          </cell>
          <cell r="O30">
            <v>0</v>
          </cell>
          <cell r="P30">
            <v>1</v>
          </cell>
          <cell r="Q30">
            <v>12</v>
          </cell>
          <cell r="R30">
            <v>0</v>
          </cell>
          <cell r="S30">
            <v>1</v>
          </cell>
          <cell r="T30">
            <v>4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1</v>
          </cell>
          <cell r="AA30">
            <v>7</v>
          </cell>
          <cell r="AB30">
            <v>0</v>
          </cell>
          <cell r="AC30">
            <v>0</v>
          </cell>
          <cell r="AD30">
            <v>1</v>
          </cell>
          <cell r="AE30">
            <v>1</v>
          </cell>
          <cell r="AF30">
            <v>0</v>
          </cell>
          <cell r="AG30">
            <v>0</v>
          </cell>
          <cell r="AH30">
            <v>0</v>
          </cell>
          <cell r="AI30">
            <v>7</v>
          </cell>
          <cell r="AJ30">
            <v>0</v>
          </cell>
          <cell r="AK30">
            <v>4</v>
          </cell>
          <cell r="AL30">
            <v>0</v>
          </cell>
          <cell r="AM30">
            <v>0</v>
          </cell>
          <cell r="AN30">
            <v>10</v>
          </cell>
        </row>
        <row r="31">
          <cell r="A31" t="str">
            <v>2017남구</v>
          </cell>
          <cell r="B31">
            <v>2017</v>
          </cell>
          <cell r="C31" t="str">
            <v>남구</v>
          </cell>
          <cell r="D31">
            <v>58</v>
          </cell>
          <cell r="E31">
            <v>0</v>
          </cell>
          <cell r="F31">
            <v>1</v>
          </cell>
          <cell r="G31">
            <v>13</v>
          </cell>
          <cell r="H31">
            <v>0</v>
          </cell>
          <cell r="I31">
            <v>1</v>
          </cell>
          <cell r="J31">
            <v>0</v>
          </cell>
          <cell r="K31">
            <v>0</v>
          </cell>
          <cell r="L31">
            <v>0</v>
          </cell>
          <cell r="M31">
            <v>2</v>
          </cell>
          <cell r="N31">
            <v>1</v>
          </cell>
          <cell r="O31">
            <v>0</v>
          </cell>
          <cell r="P31">
            <v>1</v>
          </cell>
          <cell r="Q31">
            <v>9</v>
          </cell>
          <cell r="R31">
            <v>0</v>
          </cell>
          <cell r="S31">
            <v>0</v>
          </cell>
          <cell r="T31">
            <v>4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1</v>
          </cell>
          <cell r="AA31">
            <v>6</v>
          </cell>
          <cell r="AB31">
            <v>1</v>
          </cell>
          <cell r="AC31">
            <v>0</v>
          </cell>
          <cell r="AD31">
            <v>1</v>
          </cell>
          <cell r="AE31">
            <v>1</v>
          </cell>
          <cell r="AF31">
            <v>1</v>
          </cell>
          <cell r="AG31">
            <v>0</v>
          </cell>
          <cell r="AH31">
            <v>1</v>
          </cell>
          <cell r="AI31">
            <v>3</v>
          </cell>
          <cell r="AJ31">
            <v>0</v>
          </cell>
          <cell r="AK31">
            <v>4</v>
          </cell>
          <cell r="AL31">
            <v>0</v>
          </cell>
          <cell r="AM31">
            <v>1</v>
          </cell>
          <cell r="AN31">
            <v>6</v>
          </cell>
        </row>
        <row r="32">
          <cell r="A32" t="str">
            <v>2017북구</v>
          </cell>
          <cell r="B32">
            <v>2017</v>
          </cell>
          <cell r="C32" t="str">
            <v>북구</v>
          </cell>
          <cell r="D32">
            <v>141</v>
          </cell>
          <cell r="E32">
            <v>1</v>
          </cell>
          <cell r="F32">
            <v>1</v>
          </cell>
          <cell r="G32">
            <v>23</v>
          </cell>
          <cell r="H32">
            <v>0</v>
          </cell>
          <cell r="I32">
            <v>1</v>
          </cell>
          <cell r="J32">
            <v>0</v>
          </cell>
          <cell r="K32">
            <v>0</v>
          </cell>
          <cell r="L32">
            <v>0</v>
          </cell>
          <cell r="M32">
            <v>3</v>
          </cell>
          <cell r="N32">
            <v>1</v>
          </cell>
          <cell r="O32">
            <v>1</v>
          </cell>
          <cell r="P32">
            <v>2</v>
          </cell>
          <cell r="Q32">
            <v>21</v>
          </cell>
          <cell r="R32">
            <v>1</v>
          </cell>
          <cell r="S32">
            <v>1</v>
          </cell>
          <cell r="T32">
            <v>10</v>
          </cell>
          <cell r="U32">
            <v>0</v>
          </cell>
          <cell r="V32">
            <v>0</v>
          </cell>
          <cell r="W32">
            <v>0</v>
          </cell>
          <cell r="X32">
            <v>1</v>
          </cell>
          <cell r="Y32">
            <v>0</v>
          </cell>
          <cell r="Z32">
            <v>0</v>
          </cell>
          <cell r="AA32">
            <v>16</v>
          </cell>
          <cell r="AB32">
            <v>1</v>
          </cell>
          <cell r="AC32">
            <v>1</v>
          </cell>
          <cell r="AD32">
            <v>5</v>
          </cell>
          <cell r="AE32">
            <v>3</v>
          </cell>
          <cell r="AF32">
            <v>1</v>
          </cell>
          <cell r="AG32">
            <v>0</v>
          </cell>
          <cell r="AH32">
            <v>1</v>
          </cell>
          <cell r="AI32">
            <v>22</v>
          </cell>
          <cell r="AJ32">
            <v>2</v>
          </cell>
          <cell r="AK32">
            <v>0</v>
          </cell>
          <cell r="AL32">
            <v>0</v>
          </cell>
          <cell r="AM32">
            <v>0</v>
          </cell>
          <cell r="AN32">
            <v>22</v>
          </cell>
        </row>
        <row r="33">
          <cell r="A33" t="str">
            <v>2017수성구</v>
          </cell>
          <cell r="B33">
            <v>2017</v>
          </cell>
          <cell r="C33" t="str">
            <v>수성구</v>
          </cell>
          <cell r="D33">
            <v>156</v>
          </cell>
          <cell r="E33">
            <v>0</v>
          </cell>
          <cell r="F33">
            <v>1</v>
          </cell>
          <cell r="G33">
            <v>23</v>
          </cell>
          <cell r="H33">
            <v>1</v>
          </cell>
          <cell r="I33">
            <v>1</v>
          </cell>
          <cell r="J33">
            <v>0</v>
          </cell>
          <cell r="K33">
            <v>0</v>
          </cell>
          <cell r="L33">
            <v>0</v>
          </cell>
          <cell r="M33">
            <v>4</v>
          </cell>
          <cell r="N33">
            <v>1</v>
          </cell>
          <cell r="O33">
            <v>1</v>
          </cell>
          <cell r="P33">
            <v>1</v>
          </cell>
          <cell r="Q33">
            <v>17</v>
          </cell>
          <cell r="R33">
            <v>0</v>
          </cell>
          <cell r="S33">
            <v>1</v>
          </cell>
          <cell r="T33">
            <v>8</v>
          </cell>
          <cell r="U33">
            <v>2</v>
          </cell>
          <cell r="V33">
            <v>0</v>
          </cell>
          <cell r="W33">
            <v>2</v>
          </cell>
          <cell r="X33">
            <v>1</v>
          </cell>
          <cell r="Y33">
            <v>0</v>
          </cell>
          <cell r="Z33">
            <v>1</v>
          </cell>
          <cell r="AA33">
            <v>15</v>
          </cell>
          <cell r="AB33">
            <v>0</v>
          </cell>
          <cell r="AC33">
            <v>0</v>
          </cell>
          <cell r="AD33">
            <v>8</v>
          </cell>
          <cell r="AE33">
            <v>1</v>
          </cell>
          <cell r="AF33">
            <v>7</v>
          </cell>
          <cell r="AG33">
            <v>1</v>
          </cell>
          <cell r="AH33">
            <v>0</v>
          </cell>
          <cell r="AI33">
            <v>22</v>
          </cell>
          <cell r="AJ33">
            <v>0</v>
          </cell>
          <cell r="AK33">
            <v>5</v>
          </cell>
          <cell r="AL33">
            <v>3</v>
          </cell>
          <cell r="AM33">
            <v>0</v>
          </cell>
          <cell r="AN33">
            <v>29</v>
          </cell>
        </row>
        <row r="34">
          <cell r="A34" t="str">
            <v>2017달서구</v>
          </cell>
          <cell r="B34">
            <v>2017</v>
          </cell>
          <cell r="C34" t="str">
            <v>달서구</v>
          </cell>
          <cell r="D34">
            <v>148</v>
          </cell>
          <cell r="E34">
            <v>0</v>
          </cell>
          <cell r="F34">
            <v>1</v>
          </cell>
          <cell r="G34">
            <v>22</v>
          </cell>
          <cell r="H34">
            <v>0</v>
          </cell>
          <cell r="I34">
            <v>1</v>
          </cell>
          <cell r="J34">
            <v>0</v>
          </cell>
          <cell r="K34">
            <v>0</v>
          </cell>
          <cell r="L34">
            <v>0</v>
          </cell>
          <cell r="M34">
            <v>8</v>
          </cell>
          <cell r="N34">
            <v>0</v>
          </cell>
          <cell r="O34">
            <v>0</v>
          </cell>
          <cell r="P34">
            <v>2</v>
          </cell>
          <cell r="Q34">
            <v>19</v>
          </cell>
          <cell r="R34">
            <v>0</v>
          </cell>
          <cell r="S34">
            <v>1</v>
          </cell>
          <cell r="T34">
            <v>7</v>
          </cell>
          <cell r="U34">
            <v>2</v>
          </cell>
          <cell r="V34">
            <v>0</v>
          </cell>
          <cell r="W34">
            <v>1</v>
          </cell>
          <cell r="X34">
            <v>0</v>
          </cell>
          <cell r="Y34">
            <v>1</v>
          </cell>
          <cell r="Z34">
            <v>1</v>
          </cell>
          <cell r="AA34">
            <v>16</v>
          </cell>
          <cell r="AB34">
            <v>1</v>
          </cell>
          <cell r="AC34">
            <v>0</v>
          </cell>
          <cell r="AD34">
            <v>13</v>
          </cell>
          <cell r="AE34">
            <v>2</v>
          </cell>
          <cell r="AF34">
            <v>1</v>
          </cell>
          <cell r="AG34">
            <v>0</v>
          </cell>
          <cell r="AH34">
            <v>0</v>
          </cell>
          <cell r="AI34">
            <v>28</v>
          </cell>
          <cell r="AJ34">
            <v>0</v>
          </cell>
          <cell r="AK34">
            <v>7</v>
          </cell>
          <cell r="AL34">
            <v>1</v>
          </cell>
          <cell r="AM34">
            <v>0</v>
          </cell>
          <cell r="AN34">
            <v>13</v>
          </cell>
        </row>
        <row r="35">
          <cell r="A35" t="str">
            <v>2017달성군</v>
          </cell>
          <cell r="B35">
            <v>2017</v>
          </cell>
          <cell r="C35" t="str">
            <v>달성군</v>
          </cell>
          <cell r="D35">
            <v>92</v>
          </cell>
          <cell r="E35">
            <v>0</v>
          </cell>
          <cell r="F35">
            <v>1</v>
          </cell>
          <cell r="G35">
            <v>9</v>
          </cell>
          <cell r="H35">
            <v>0</v>
          </cell>
          <cell r="I35">
            <v>2</v>
          </cell>
          <cell r="J35">
            <v>0</v>
          </cell>
          <cell r="K35">
            <v>0</v>
          </cell>
          <cell r="L35">
            <v>2</v>
          </cell>
          <cell r="M35">
            <v>1</v>
          </cell>
          <cell r="N35">
            <v>1</v>
          </cell>
          <cell r="O35">
            <v>0</v>
          </cell>
          <cell r="P35">
            <v>1</v>
          </cell>
          <cell r="Q35">
            <v>12</v>
          </cell>
          <cell r="R35">
            <v>0</v>
          </cell>
          <cell r="S35">
            <v>2</v>
          </cell>
          <cell r="T35">
            <v>9</v>
          </cell>
          <cell r="U35">
            <v>0</v>
          </cell>
          <cell r="V35">
            <v>0</v>
          </cell>
          <cell r="W35">
            <v>0</v>
          </cell>
          <cell r="X35">
            <v>1</v>
          </cell>
          <cell r="Y35">
            <v>0</v>
          </cell>
          <cell r="Z35">
            <v>0</v>
          </cell>
          <cell r="AA35">
            <v>11</v>
          </cell>
          <cell r="AB35">
            <v>0</v>
          </cell>
          <cell r="AC35">
            <v>0</v>
          </cell>
          <cell r="AD35">
            <v>1</v>
          </cell>
          <cell r="AE35">
            <v>1</v>
          </cell>
          <cell r="AF35">
            <v>0</v>
          </cell>
          <cell r="AG35">
            <v>0</v>
          </cell>
          <cell r="AH35">
            <v>0</v>
          </cell>
          <cell r="AI35">
            <v>26</v>
          </cell>
          <cell r="AJ35">
            <v>0</v>
          </cell>
          <cell r="AK35">
            <v>5</v>
          </cell>
          <cell r="AL35">
            <v>0</v>
          </cell>
          <cell r="AM35">
            <v>0</v>
          </cell>
          <cell r="AN35">
            <v>7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>
            <v>863</v>
          </cell>
          <cell r="E36">
            <v>1</v>
          </cell>
          <cell r="F36">
            <v>8</v>
          </cell>
          <cell r="G36">
            <v>139</v>
          </cell>
          <cell r="H36">
            <v>3</v>
          </cell>
          <cell r="I36">
            <v>9</v>
          </cell>
          <cell r="J36">
            <v>0</v>
          </cell>
          <cell r="K36">
            <v>0</v>
          </cell>
          <cell r="L36">
            <v>2</v>
          </cell>
          <cell r="M36">
            <v>22</v>
          </cell>
          <cell r="N36">
            <v>5</v>
          </cell>
          <cell r="O36">
            <v>2</v>
          </cell>
          <cell r="P36">
            <v>10</v>
          </cell>
          <cell r="Q36">
            <v>120</v>
          </cell>
          <cell r="R36">
            <v>1</v>
          </cell>
          <cell r="S36">
            <v>8</v>
          </cell>
          <cell r="T36">
            <v>53</v>
          </cell>
          <cell r="U36">
            <v>4</v>
          </cell>
          <cell r="V36">
            <v>1</v>
          </cell>
          <cell r="W36">
            <v>3</v>
          </cell>
          <cell r="X36">
            <v>3</v>
          </cell>
          <cell r="Y36">
            <v>1</v>
          </cell>
          <cell r="Z36">
            <v>5</v>
          </cell>
          <cell r="AA36">
            <v>92</v>
          </cell>
          <cell r="AB36">
            <v>5</v>
          </cell>
          <cell r="AC36">
            <v>1</v>
          </cell>
          <cell r="AD36">
            <v>38</v>
          </cell>
          <cell r="AE36">
            <v>13</v>
          </cell>
          <cell r="AF36">
            <v>13</v>
          </cell>
          <cell r="AG36">
            <v>6</v>
          </cell>
          <cell r="AH36">
            <v>2</v>
          </cell>
          <cell r="AI36">
            <v>134</v>
          </cell>
          <cell r="AJ36">
            <v>7</v>
          </cell>
          <cell r="AK36">
            <v>26</v>
          </cell>
          <cell r="AL36">
            <v>6</v>
          </cell>
          <cell r="AM36">
            <v>2</v>
          </cell>
          <cell r="AN36">
            <v>118</v>
          </cell>
        </row>
        <row r="37">
          <cell r="A37" t="str">
            <v>2018중구</v>
          </cell>
          <cell r="B37">
            <v>2018</v>
          </cell>
          <cell r="C37" t="str">
            <v>중구</v>
          </cell>
          <cell r="D37">
            <v>75</v>
          </cell>
          <cell r="E37">
            <v>1</v>
          </cell>
          <cell r="F37">
            <v>1</v>
          </cell>
          <cell r="G37">
            <v>12</v>
          </cell>
          <cell r="H37">
            <v>1</v>
          </cell>
          <cell r="I37">
            <v>1</v>
          </cell>
          <cell r="J37">
            <v>0</v>
          </cell>
          <cell r="K37">
            <v>0</v>
          </cell>
          <cell r="L37">
            <v>0</v>
          </cell>
          <cell r="M37">
            <v>2</v>
          </cell>
          <cell r="N37">
            <v>1</v>
          </cell>
          <cell r="O37">
            <v>0</v>
          </cell>
          <cell r="P37">
            <v>1</v>
          </cell>
          <cell r="Q37">
            <v>10</v>
          </cell>
          <cell r="R37">
            <v>0</v>
          </cell>
          <cell r="S37">
            <v>1</v>
          </cell>
          <cell r="T37">
            <v>5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1</v>
          </cell>
          <cell r="AA37">
            <v>9</v>
          </cell>
          <cell r="AB37">
            <v>0</v>
          </cell>
          <cell r="AC37">
            <v>0</v>
          </cell>
          <cell r="AD37">
            <v>2</v>
          </cell>
          <cell r="AE37">
            <v>1</v>
          </cell>
          <cell r="AF37">
            <v>3</v>
          </cell>
          <cell r="AG37">
            <v>1</v>
          </cell>
          <cell r="AH37">
            <v>0</v>
          </cell>
          <cell r="AI37">
            <v>5</v>
          </cell>
          <cell r="AJ37">
            <v>0</v>
          </cell>
          <cell r="AK37">
            <v>0</v>
          </cell>
          <cell r="AL37">
            <v>2</v>
          </cell>
          <cell r="AM37">
            <v>0</v>
          </cell>
          <cell r="AN37">
            <v>15</v>
          </cell>
        </row>
        <row r="38">
          <cell r="A38" t="str">
            <v>2018동구</v>
          </cell>
          <cell r="B38">
            <v>2018</v>
          </cell>
          <cell r="C38" t="str">
            <v>동구</v>
          </cell>
          <cell r="D38">
            <v>126</v>
          </cell>
          <cell r="E38">
            <v>0</v>
          </cell>
          <cell r="F38">
            <v>1</v>
          </cell>
          <cell r="G38">
            <v>20</v>
          </cell>
          <cell r="H38">
            <v>1</v>
          </cell>
          <cell r="I38">
            <v>1</v>
          </cell>
          <cell r="J38">
            <v>0</v>
          </cell>
          <cell r="K38">
            <v>0</v>
          </cell>
          <cell r="L38">
            <v>0</v>
          </cell>
          <cell r="M38">
            <v>2</v>
          </cell>
          <cell r="N38">
            <v>0</v>
          </cell>
          <cell r="O38">
            <v>0</v>
          </cell>
          <cell r="P38">
            <v>1</v>
          </cell>
          <cell r="Q38">
            <v>20</v>
          </cell>
          <cell r="R38">
            <v>0</v>
          </cell>
          <cell r="S38">
            <v>1</v>
          </cell>
          <cell r="T38">
            <v>6</v>
          </cell>
          <cell r="U38">
            <v>0</v>
          </cell>
          <cell r="V38">
            <v>1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12</v>
          </cell>
          <cell r="AB38">
            <v>1</v>
          </cell>
          <cell r="AC38">
            <v>0</v>
          </cell>
          <cell r="AD38">
            <v>7</v>
          </cell>
          <cell r="AE38">
            <v>3</v>
          </cell>
          <cell r="AF38">
            <v>0</v>
          </cell>
          <cell r="AG38">
            <v>4</v>
          </cell>
          <cell r="AH38">
            <v>0</v>
          </cell>
          <cell r="AI38">
            <v>21</v>
          </cell>
          <cell r="AJ38">
            <v>1</v>
          </cell>
          <cell r="AK38">
            <v>5</v>
          </cell>
          <cell r="AL38">
            <v>0</v>
          </cell>
          <cell r="AM38">
            <v>1</v>
          </cell>
          <cell r="AN38">
            <v>17</v>
          </cell>
        </row>
        <row r="39">
          <cell r="A39" t="str">
            <v>2018서구</v>
          </cell>
          <cell r="B39">
            <v>2018</v>
          </cell>
          <cell r="C39" t="str">
            <v>서구</v>
          </cell>
          <cell r="D39">
            <v>69</v>
          </cell>
          <cell r="E39">
            <v>0</v>
          </cell>
          <cell r="F39">
            <v>1</v>
          </cell>
          <cell r="G39">
            <v>17</v>
          </cell>
          <cell r="H39">
            <v>0</v>
          </cell>
          <cell r="I39">
            <v>1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1</v>
          </cell>
          <cell r="O39">
            <v>0</v>
          </cell>
          <cell r="P39">
            <v>1</v>
          </cell>
          <cell r="Q39">
            <v>12</v>
          </cell>
          <cell r="R39">
            <v>0</v>
          </cell>
          <cell r="S39">
            <v>1</v>
          </cell>
          <cell r="T39">
            <v>4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1</v>
          </cell>
          <cell r="AA39">
            <v>7</v>
          </cell>
          <cell r="AB39">
            <v>0</v>
          </cell>
          <cell r="AC39">
            <v>0</v>
          </cell>
          <cell r="AD39">
            <v>1</v>
          </cell>
          <cell r="AE39">
            <v>1</v>
          </cell>
          <cell r="AF39">
            <v>0</v>
          </cell>
          <cell r="AG39">
            <v>0</v>
          </cell>
          <cell r="AH39">
            <v>0</v>
          </cell>
          <cell r="AI39">
            <v>7</v>
          </cell>
          <cell r="AJ39">
            <v>0</v>
          </cell>
          <cell r="AK39">
            <v>4</v>
          </cell>
          <cell r="AL39">
            <v>0</v>
          </cell>
          <cell r="AM39">
            <v>0</v>
          </cell>
          <cell r="AN39">
            <v>10</v>
          </cell>
        </row>
        <row r="40">
          <cell r="A40" t="str">
            <v>2018남구</v>
          </cell>
          <cell r="B40">
            <v>2018</v>
          </cell>
          <cell r="C40" t="str">
            <v>남구</v>
          </cell>
          <cell r="D40">
            <v>58</v>
          </cell>
          <cell r="E40">
            <v>0</v>
          </cell>
          <cell r="F40">
            <v>1</v>
          </cell>
          <cell r="G40">
            <v>13</v>
          </cell>
          <cell r="H40">
            <v>0</v>
          </cell>
          <cell r="I40">
            <v>1</v>
          </cell>
          <cell r="J40">
            <v>0</v>
          </cell>
          <cell r="K40">
            <v>0</v>
          </cell>
          <cell r="L40">
            <v>0</v>
          </cell>
          <cell r="M40">
            <v>2</v>
          </cell>
          <cell r="N40">
            <v>1</v>
          </cell>
          <cell r="O40">
            <v>0</v>
          </cell>
          <cell r="P40">
            <v>1</v>
          </cell>
          <cell r="Q40">
            <v>9</v>
          </cell>
          <cell r="R40">
            <v>0</v>
          </cell>
          <cell r="S40">
            <v>0</v>
          </cell>
          <cell r="T40">
            <v>4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1</v>
          </cell>
          <cell r="AA40">
            <v>6</v>
          </cell>
          <cell r="AB40">
            <v>1</v>
          </cell>
          <cell r="AC40">
            <v>0</v>
          </cell>
          <cell r="AD40">
            <v>1</v>
          </cell>
          <cell r="AE40">
            <v>1</v>
          </cell>
          <cell r="AF40">
            <v>1</v>
          </cell>
          <cell r="AG40">
            <v>0</v>
          </cell>
          <cell r="AH40">
            <v>1</v>
          </cell>
          <cell r="AI40">
            <v>3</v>
          </cell>
          <cell r="AJ40">
            <v>4</v>
          </cell>
          <cell r="AK40">
            <v>0</v>
          </cell>
          <cell r="AL40">
            <v>0</v>
          </cell>
          <cell r="AM40">
            <v>1</v>
          </cell>
          <cell r="AN40">
            <v>6</v>
          </cell>
        </row>
        <row r="41">
          <cell r="A41" t="str">
            <v>2018북구</v>
          </cell>
          <cell r="B41">
            <v>2018</v>
          </cell>
          <cell r="C41" t="str">
            <v>북구</v>
          </cell>
          <cell r="D41">
            <v>140</v>
          </cell>
          <cell r="E41">
            <v>0</v>
          </cell>
          <cell r="F41">
            <v>1</v>
          </cell>
          <cell r="G41">
            <v>23</v>
          </cell>
          <cell r="H41">
            <v>0</v>
          </cell>
          <cell r="I41">
            <v>1</v>
          </cell>
          <cell r="J41">
            <v>0</v>
          </cell>
          <cell r="K41">
            <v>0</v>
          </cell>
          <cell r="L41">
            <v>0</v>
          </cell>
          <cell r="M41">
            <v>3</v>
          </cell>
          <cell r="N41">
            <v>1</v>
          </cell>
          <cell r="O41">
            <v>1</v>
          </cell>
          <cell r="P41">
            <v>2</v>
          </cell>
          <cell r="Q41">
            <v>21</v>
          </cell>
          <cell r="R41">
            <v>1</v>
          </cell>
          <cell r="S41">
            <v>1</v>
          </cell>
          <cell r="T41">
            <v>10</v>
          </cell>
          <cell r="U41">
            <v>0</v>
          </cell>
          <cell r="V41">
            <v>0</v>
          </cell>
          <cell r="W41">
            <v>0</v>
          </cell>
          <cell r="X41">
            <v>1</v>
          </cell>
          <cell r="Y41">
            <v>0</v>
          </cell>
          <cell r="Z41">
            <v>0</v>
          </cell>
          <cell r="AA41">
            <v>16</v>
          </cell>
          <cell r="AB41">
            <v>1</v>
          </cell>
          <cell r="AC41">
            <v>1</v>
          </cell>
          <cell r="AD41">
            <v>5</v>
          </cell>
          <cell r="AE41">
            <v>3</v>
          </cell>
          <cell r="AF41">
            <v>1</v>
          </cell>
          <cell r="AG41">
            <v>0</v>
          </cell>
          <cell r="AH41">
            <v>1</v>
          </cell>
          <cell r="AI41">
            <v>22</v>
          </cell>
          <cell r="AJ41">
            <v>2</v>
          </cell>
          <cell r="AK41">
            <v>0</v>
          </cell>
          <cell r="AL41">
            <v>0</v>
          </cell>
          <cell r="AM41">
            <v>0</v>
          </cell>
          <cell r="AN41">
            <v>22</v>
          </cell>
        </row>
        <row r="42">
          <cell r="A42" t="str">
            <v>2018수성구</v>
          </cell>
          <cell r="B42">
            <v>2018</v>
          </cell>
          <cell r="C42" t="str">
            <v>수성구</v>
          </cell>
          <cell r="D42">
            <v>155</v>
          </cell>
          <cell r="E42">
            <v>0</v>
          </cell>
          <cell r="F42">
            <v>1</v>
          </cell>
          <cell r="G42">
            <v>23</v>
          </cell>
          <cell r="H42">
            <v>1</v>
          </cell>
          <cell r="I42">
            <v>1</v>
          </cell>
          <cell r="J42">
            <v>0</v>
          </cell>
          <cell r="K42">
            <v>0</v>
          </cell>
          <cell r="L42">
            <v>0</v>
          </cell>
          <cell r="M42">
            <v>4</v>
          </cell>
          <cell r="N42">
            <v>0</v>
          </cell>
          <cell r="O42">
            <v>1</v>
          </cell>
          <cell r="P42">
            <v>1</v>
          </cell>
          <cell r="Q42">
            <v>17</v>
          </cell>
          <cell r="R42">
            <v>0</v>
          </cell>
          <cell r="S42">
            <v>1</v>
          </cell>
          <cell r="T42">
            <v>8</v>
          </cell>
          <cell r="U42">
            <v>2</v>
          </cell>
          <cell r="V42">
            <v>0</v>
          </cell>
          <cell r="W42">
            <v>2</v>
          </cell>
          <cell r="X42">
            <v>1</v>
          </cell>
          <cell r="Y42">
            <v>0</v>
          </cell>
          <cell r="Z42">
            <v>1</v>
          </cell>
          <cell r="AA42">
            <v>15</v>
          </cell>
          <cell r="AB42">
            <v>1</v>
          </cell>
          <cell r="AC42">
            <v>0</v>
          </cell>
          <cell r="AD42">
            <v>8</v>
          </cell>
          <cell r="AE42">
            <v>1</v>
          </cell>
          <cell r="AF42">
            <v>7</v>
          </cell>
          <cell r="AG42">
            <v>1</v>
          </cell>
          <cell r="AH42">
            <v>0</v>
          </cell>
          <cell r="AI42">
            <v>22</v>
          </cell>
          <cell r="AJ42">
            <v>0</v>
          </cell>
          <cell r="AK42">
            <v>5</v>
          </cell>
          <cell r="AL42">
            <v>3</v>
          </cell>
          <cell r="AM42">
            <v>0</v>
          </cell>
          <cell r="AN42">
            <v>28</v>
          </cell>
        </row>
        <row r="43">
          <cell r="A43" t="str">
            <v>2018달서구</v>
          </cell>
          <cell r="B43">
            <v>2018</v>
          </cell>
          <cell r="C43" t="str">
            <v>달서구</v>
          </cell>
          <cell r="D43">
            <v>148</v>
          </cell>
          <cell r="E43">
            <v>0</v>
          </cell>
          <cell r="F43">
            <v>1</v>
          </cell>
          <cell r="G43">
            <v>22</v>
          </cell>
          <cell r="H43">
            <v>0</v>
          </cell>
          <cell r="I43">
            <v>1</v>
          </cell>
          <cell r="J43">
            <v>0</v>
          </cell>
          <cell r="K43">
            <v>0</v>
          </cell>
          <cell r="L43">
            <v>0</v>
          </cell>
          <cell r="M43">
            <v>8</v>
          </cell>
          <cell r="N43">
            <v>0</v>
          </cell>
          <cell r="O43">
            <v>0</v>
          </cell>
          <cell r="P43">
            <v>2</v>
          </cell>
          <cell r="Q43">
            <v>19</v>
          </cell>
          <cell r="R43">
            <v>0</v>
          </cell>
          <cell r="S43">
            <v>1</v>
          </cell>
          <cell r="T43">
            <v>7</v>
          </cell>
          <cell r="U43">
            <v>2</v>
          </cell>
          <cell r="V43">
            <v>0</v>
          </cell>
          <cell r="W43">
            <v>1</v>
          </cell>
          <cell r="X43">
            <v>0</v>
          </cell>
          <cell r="Y43">
            <v>1</v>
          </cell>
          <cell r="Z43">
            <v>1</v>
          </cell>
          <cell r="AA43">
            <v>16</v>
          </cell>
          <cell r="AB43">
            <v>1</v>
          </cell>
          <cell r="AC43">
            <v>0</v>
          </cell>
          <cell r="AD43">
            <v>13</v>
          </cell>
          <cell r="AE43">
            <v>2</v>
          </cell>
          <cell r="AF43">
            <v>1</v>
          </cell>
          <cell r="AG43">
            <v>0</v>
          </cell>
          <cell r="AH43">
            <v>0</v>
          </cell>
          <cell r="AI43">
            <v>28</v>
          </cell>
          <cell r="AJ43">
            <v>0</v>
          </cell>
          <cell r="AK43">
            <v>7</v>
          </cell>
          <cell r="AL43">
            <v>1</v>
          </cell>
          <cell r="AM43">
            <v>0</v>
          </cell>
          <cell r="AN43">
            <v>13</v>
          </cell>
        </row>
        <row r="44">
          <cell r="A44" t="str">
            <v>2018달성군</v>
          </cell>
          <cell r="B44">
            <v>2018</v>
          </cell>
          <cell r="C44" t="str">
            <v>달성군</v>
          </cell>
          <cell r="D44">
            <v>92</v>
          </cell>
          <cell r="E44" t="str">
            <v>-</v>
          </cell>
          <cell r="F44">
            <v>1</v>
          </cell>
          <cell r="G44">
            <v>9</v>
          </cell>
          <cell r="H44" t="str">
            <v>-</v>
          </cell>
          <cell r="I44">
            <v>2</v>
          </cell>
          <cell r="J44" t="str">
            <v>-</v>
          </cell>
          <cell r="K44" t="str">
            <v>-</v>
          </cell>
          <cell r="L44">
            <v>2</v>
          </cell>
          <cell r="M44">
            <v>1</v>
          </cell>
          <cell r="N44">
            <v>1</v>
          </cell>
          <cell r="O44">
            <v>0</v>
          </cell>
          <cell r="P44">
            <v>1</v>
          </cell>
          <cell r="Q44">
            <v>12</v>
          </cell>
          <cell r="R44">
            <v>0</v>
          </cell>
          <cell r="S44">
            <v>2</v>
          </cell>
          <cell r="T44">
            <v>9</v>
          </cell>
          <cell r="U44">
            <v>0</v>
          </cell>
          <cell r="V44">
            <v>0</v>
          </cell>
          <cell r="W44">
            <v>0</v>
          </cell>
          <cell r="X44">
            <v>1</v>
          </cell>
          <cell r="Y44">
            <v>0</v>
          </cell>
          <cell r="Z44">
            <v>0</v>
          </cell>
          <cell r="AA44">
            <v>11</v>
          </cell>
          <cell r="AB44">
            <v>0</v>
          </cell>
          <cell r="AC44">
            <v>0</v>
          </cell>
          <cell r="AD44">
            <v>1</v>
          </cell>
          <cell r="AE44">
            <v>1</v>
          </cell>
          <cell r="AF44">
            <v>0</v>
          </cell>
          <cell r="AG44">
            <v>0</v>
          </cell>
          <cell r="AH44">
            <v>0</v>
          </cell>
          <cell r="AI44">
            <v>26</v>
          </cell>
          <cell r="AJ44">
            <v>0</v>
          </cell>
          <cell r="AK44">
            <v>5</v>
          </cell>
          <cell r="AL44">
            <v>0</v>
          </cell>
          <cell r="AM44">
            <v>0</v>
          </cell>
          <cell r="AN44">
            <v>7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>
            <v>856</v>
          </cell>
          <cell r="E45">
            <v>2</v>
          </cell>
          <cell r="F45">
            <v>8</v>
          </cell>
          <cell r="G45">
            <v>138</v>
          </cell>
          <cell r="H45">
            <v>3</v>
          </cell>
          <cell r="I45">
            <v>10</v>
          </cell>
          <cell r="J45">
            <v>0</v>
          </cell>
          <cell r="K45">
            <v>0</v>
          </cell>
          <cell r="L45">
            <v>2</v>
          </cell>
          <cell r="M45">
            <v>22</v>
          </cell>
          <cell r="N45">
            <v>4</v>
          </cell>
          <cell r="O45">
            <v>1</v>
          </cell>
          <cell r="P45">
            <v>10</v>
          </cell>
          <cell r="Q45">
            <v>120</v>
          </cell>
          <cell r="R45">
            <v>1</v>
          </cell>
          <cell r="S45">
            <v>8</v>
          </cell>
          <cell r="T45">
            <v>53</v>
          </cell>
          <cell r="U45">
            <v>4</v>
          </cell>
          <cell r="V45">
            <v>1</v>
          </cell>
          <cell r="W45">
            <v>3</v>
          </cell>
          <cell r="X45">
            <v>3</v>
          </cell>
          <cell r="Y45">
            <v>1</v>
          </cell>
          <cell r="Z45">
            <v>5</v>
          </cell>
          <cell r="AA45">
            <v>88</v>
          </cell>
          <cell r="AB45">
            <v>5</v>
          </cell>
          <cell r="AC45">
            <v>1</v>
          </cell>
          <cell r="AD45">
            <v>38</v>
          </cell>
          <cell r="AE45">
            <v>12</v>
          </cell>
          <cell r="AF45">
            <v>13</v>
          </cell>
          <cell r="AG45">
            <v>6</v>
          </cell>
          <cell r="AH45">
            <v>2</v>
          </cell>
          <cell r="AI45">
            <v>135</v>
          </cell>
          <cell r="AJ45">
            <v>7</v>
          </cell>
          <cell r="AK45">
            <v>27</v>
          </cell>
          <cell r="AL45">
            <v>6</v>
          </cell>
          <cell r="AM45">
            <v>2</v>
          </cell>
          <cell r="AN45">
            <v>115</v>
          </cell>
        </row>
        <row r="46">
          <cell r="A46" t="str">
            <v>2019중구</v>
          </cell>
          <cell r="B46">
            <v>2019</v>
          </cell>
          <cell r="C46" t="str">
            <v>중구</v>
          </cell>
          <cell r="D46">
            <v>70</v>
          </cell>
          <cell r="E46">
            <v>1</v>
          </cell>
          <cell r="F46">
            <v>1</v>
          </cell>
          <cell r="G46">
            <v>11</v>
          </cell>
          <cell r="H46">
            <v>1</v>
          </cell>
          <cell r="I46">
            <v>2</v>
          </cell>
          <cell r="J46">
            <v>0</v>
          </cell>
          <cell r="K46">
            <v>0</v>
          </cell>
          <cell r="L46">
            <v>0</v>
          </cell>
          <cell r="M46">
            <v>2</v>
          </cell>
          <cell r="N46">
            <v>1</v>
          </cell>
          <cell r="O46">
            <v>0</v>
          </cell>
          <cell r="P46">
            <v>1</v>
          </cell>
          <cell r="Q46">
            <v>10</v>
          </cell>
          <cell r="R46">
            <v>0</v>
          </cell>
          <cell r="S46">
            <v>1</v>
          </cell>
          <cell r="T46">
            <v>5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1</v>
          </cell>
          <cell r="AA46">
            <v>5</v>
          </cell>
          <cell r="AB46">
            <v>0</v>
          </cell>
          <cell r="AC46">
            <v>0</v>
          </cell>
          <cell r="AD46">
            <v>2</v>
          </cell>
          <cell r="AE46">
            <v>1</v>
          </cell>
          <cell r="AF46">
            <v>3</v>
          </cell>
          <cell r="AG46">
            <v>1</v>
          </cell>
          <cell r="AH46">
            <v>0</v>
          </cell>
          <cell r="AI46">
            <v>6</v>
          </cell>
          <cell r="AJ46">
            <v>0</v>
          </cell>
          <cell r="AK46">
            <v>1</v>
          </cell>
          <cell r="AL46">
            <v>2</v>
          </cell>
          <cell r="AM46">
            <v>0</v>
          </cell>
          <cell r="AN46">
            <v>12</v>
          </cell>
        </row>
        <row r="47">
          <cell r="A47" t="str">
            <v>2019동구</v>
          </cell>
          <cell r="B47">
            <v>2019</v>
          </cell>
          <cell r="C47" t="str">
            <v>동구</v>
          </cell>
          <cell r="D47">
            <v>125</v>
          </cell>
          <cell r="E47">
            <v>0</v>
          </cell>
          <cell r="F47">
            <v>1</v>
          </cell>
          <cell r="G47">
            <v>20</v>
          </cell>
          <cell r="H47">
            <v>1</v>
          </cell>
          <cell r="I47">
            <v>1</v>
          </cell>
          <cell r="J47">
            <v>0</v>
          </cell>
          <cell r="K47">
            <v>0</v>
          </cell>
          <cell r="L47">
            <v>0</v>
          </cell>
          <cell r="M47">
            <v>2</v>
          </cell>
          <cell r="N47">
            <v>0</v>
          </cell>
          <cell r="O47">
            <v>0</v>
          </cell>
          <cell r="P47">
            <v>1</v>
          </cell>
          <cell r="Q47">
            <v>20</v>
          </cell>
          <cell r="R47">
            <v>0</v>
          </cell>
          <cell r="S47">
            <v>1</v>
          </cell>
          <cell r="T47">
            <v>6</v>
          </cell>
          <cell r="U47">
            <v>0</v>
          </cell>
          <cell r="V47">
            <v>1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12</v>
          </cell>
          <cell r="AB47">
            <v>1</v>
          </cell>
          <cell r="AC47">
            <v>0</v>
          </cell>
          <cell r="AD47">
            <v>7</v>
          </cell>
          <cell r="AE47">
            <v>2</v>
          </cell>
          <cell r="AF47">
            <v>0</v>
          </cell>
          <cell r="AG47">
            <v>4</v>
          </cell>
          <cell r="AH47">
            <v>0</v>
          </cell>
          <cell r="AI47">
            <v>21</v>
          </cell>
          <cell r="AJ47">
            <v>1</v>
          </cell>
          <cell r="AK47">
            <v>5</v>
          </cell>
          <cell r="AL47">
            <v>0</v>
          </cell>
          <cell r="AM47">
            <v>1</v>
          </cell>
          <cell r="AN47">
            <v>17</v>
          </cell>
        </row>
        <row r="48">
          <cell r="A48" t="str">
            <v>2019서구</v>
          </cell>
          <cell r="B48">
            <v>2019</v>
          </cell>
          <cell r="C48" t="str">
            <v>서구</v>
          </cell>
          <cell r="D48">
            <v>69</v>
          </cell>
          <cell r="E48">
            <v>0</v>
          </cell>
          <cell r="F48">
            <v>1</v>
          </cell>
          <cell r="G48">
            <v>17</v>
          </cell>
          <cell r="H48">
            <v>0</v>
          </cell>
          <cell r="I48">
            <v>1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1</v>
          </cell>
          <cell r="O48">
            <v>0</v>
          </cell>
          <cell r="P48">
            <v>1</v>
          </cell>
          <cell r="Q48">
            <v>12</v>
          </cell>
          <cell r="R48">
            <v>0</v>
          </cell>
          <cell r="S48">
            <v>1</v>
          </cell>
          <cell r="T48">
            <v>4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1</v>
          </cell>
          <cell r="AA48">
            <v>7</v>
          </cell>
          <cell r="AB48">
            <v>0</v>
          </cell>
          <cell r="AC48">
            <v>0</v>
          </cell>
          <cell r="AD48">
            <v>1</v>
          </cell>
          <cell r="AE48">
            <v>1</v>
          </cell>
          <cell r="AF48">
            <v>0</v>
          </cell>
          <cell r="AG48">
            <v>0</v>
          </cell>
          <cell r="AH48">
            <v>0</v>
          </cell>
          <cell r="AI48">
            <v>7</v>
          </cell>
          <cell r="AJ48">
            <v>0</v>
          </cell>
          <cell r="AK48">
            <v>4</v>
          </cell>
          <cell r="AL48">
            <v>0</v>
          </cell>
          <cell r="AM48">
            <v>0</v>
          </cell>
          <cell r="AN48">
            <v>10</v>
          </cell>
        </row>
        <row r="49">
          <cell r="A49" t="str">
            <v>2019남구</v>
          </cell>
          <cell r="B49">
            <v>2019</v>
          </cell>
          <cell r="C49" t="str">
            <v>남구</v>
          </cell>
          <cell r="D49">
            <v>58</v>
          </cell>
          <cell r="E49">
            <v>0</v>
          </cell>
          <cell r="F49">
            <v>1</v>
          </cell>
          <cell r="G49">
            <v>13</v>
          </cell>
          <cell r="H49">
            <v>0</v>
          </cell>
          <cell r="I49">
            <v>1</v>
          </cell>
          <cell r="J49">
            <v>0</v>
          </cell>
          <cell r="K49">
            <v>0</v>
          </cell>
          <cell r="L49">
            <v>0</v>
          </cell>
          <cell r="M49">
            <v>2</v>
          </cell>
          <cell r="N49">
            <v>1</v>
          </cell>
          <cell r="O49">
            <v>0</v>
          </cell>
          <cell r="P49">
            <v>1</v>
          </cell>
          <cell r="Q49">
            <v>9</v>
          </cell>
          <cell r="R49">
            <v>0</v>
          </cell>
          <cell r="S49">
            <v>0</v>
          </cell>
          <cell r="T49">
            <v>4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1</v>
          </cell>
          <cell r="AA49">
            <v>6</v>
          </cell>
          <cell r="AB49">
            <v>1</v>
          </cell>
          <cell r="AC49">
            <v>0</v>
          </cell>
          <cell r="AD49">
            <v>1</v>
          </cell>
          <cell r="AE49">
            <v>1</v>
          </cell>
          <cell r="AF49">
            <v>1</v>
          </cell>
          <cell r="AG49">
            <v>0</v>
          </cell>
          <cell r="AH49">
            <v>1</v>
          </cell>
          <cell r="AI49">
            <v>3</v>
          </cell>
          <cell r="AJ49">
            <v>4</v>
          </cell>
          <cell r="AK49">
            <v>0</v>
          </cell>
          <cell r="AL49">
            <v>0</v>
          </cell>
          <cell r="AM49">
            <v>1</v>
          </cell>
          <cell r="AN49">
            <v>6</v>
          </cell>
        </row>
        <row r="50">
          <cell r="A50" t="str">
            <v>2019북구</v>
          </cell>
          <cell r="B50">
            <v>2019</v>
          </cell>
          <cell r="C50" t="str">
            <v>북구</v>
          </cell>
          <cell r="D50">
            <v>139</v>
          </cell>
          <cell r="E50">
            <v>1</v>
          </cell>
          <cell r="F50">
            <v>1</v>
          </cell>
          <cell r="G50">
            <v>23</v>
          </cell>
          <cell r="H50">
            <v>0</v>
          </cell>
          <cell r="I50">
            <v>1</v>
          </cell>
          <cell r="J50">
            <v>0</v>
          </cell>
          <cell r="K50">
            <v>0</v>
          </cell>
          <cell r="L50">
            <v>0</v>
          </cell>
          <cell r="M50">
            <v>3</v>
          </cell>
          <cell r="N50">
            <v>0</v>
          </cell>
          <cell r="O50">
            <v>0</v>
          </cell>
          <cell r="P50">
            <v>2</v>
          </cell>
          <cell r="Q50">
            <v>21</v>
          </cell>
          <cell r="R50">
            <v>1</v>
          </cell>
          <cell r="S50">
            <v>1</v>
          </cell>
          <cell r="T50">
            <v>10</v>
          </cell>
          <cell r="U50">
            <v>0</v>
          </cell>
          <cell r="V50">
            <v>0</v>
          </cell>
          <cell r="W50">
            <v>0</v>
          </cell>
          <cell r="X50">
            <v>1</v>
          </cell>
          <cell r="Y50">
            <v>0</v>
          </cell>
          <cell r="Z50">
            <v>0</v>
          </cell>
          <cell r="AA50">
            <v>16</v>
          </cell>
          <cell r="AB50">
            <v>1</v>
          </cell>
          <cell r="AC50">
            <v>1</v>
          </cell>
          <cell r="AD50">
            <v>5</v>
          </cell>
          <cell r="AE50">
            <v>3</v>
          </cell>
          <cell r="AF50">
            <v>1</v>
          </cell>
          <cell r="AG50">
            <v>0</v>
          </cell>
          <cell r="AH50">
            <v>1</v>
          </cell>
          <cell r="AI50">
            <v>22</v>
          </cell>
          <cell r="AJ50">
            <v>2</v>
          </cell>
          <cell r="AK50">
            <v>0</v>
          </cell>
          <cell r="AL50">
            <v>0</v>
          </cell>
          <cell r="AM50">
            <v>0</v>
          </cell>
          <cell r="AN50">
            <v>22</v>
          </cell>
        </row>
        <row r="51">
          <cell r="A51" t="str">
            <v>2019수성구</v>
          </cell>
          <cell r="B51">
            <v>2019</v>
          </cell>
          <cell r="C51" t="str">
            <v>수성구</v>
          </cell>
          <cell r="D51">
            <v>155</v>
          </cell>
          <cell r="E51">
            <v>0</v>
          </cell>
          <cell r="F51">
            <v>1</v>
          </cell>
          <cell r="G51">
            <v>23</v>
          </cell>
          <cell r="H51">
            <v>1</v>
          </cell>
          <cell r="I51">
            <v>1</v>
          </cell>
          <cell r="J51">
            <v>0</v>
          </cell>
          <cell r="K51">
            <v>0</v>
          </cell>
          <cell r="L51">
            <v>0</v>
          </cell>
          <cell r="M51">
            <v>4</v>
          </cell>
          <cell r="N51">
            <v>0</v>
          </cell>
          <cell r="O51">
            <v>1</v>
          </cell>
          <cell r="P51">
            <v>1</v>
          </cell>
          <cell r="Q51">
            <v>17</v>
          </cell>
          <cell r="R51">
            <v>0</v>
          </cell>
          <cell r="S51">
            <v>1</v>
          </cell>
          <cell r="T51">
            <v>8</v>
          </cell>
          <cell r="U51">
            <v>2</v>
          </cell>
          <cell r="V51">
            <v>0</v>
          </cell>
          <cell r="W51">
            <v>2</v>
          </cell>
          <cell r="X51">
            <v>1</v>
          </cell>
          <cell r="Y51">
            <v>0</v>
          </cell>
          <cell r="Z51">
            <v>1</v>
          </cell>
          <cell r="AA51">
            <v>15</v>
          </cell>
          <cell r="AB51">
            <v>1</v>
          </cell>
          <cell r="AC51">
            <v>0</v>
          </cell>
          <cell r="AD51">
            <v>8</v>
          </cell>
          <cell r="AE51">
            <v>1</v>
          </cell>
          <cell r="AF51">
            <v>7</v>
          </cell>
          <cell r="AG51">
            <v>1</v>
          </cell>
          <cell r="AH51">
            <v>0</v>
          </cell>
          <cell r="AI51">
            <v>22</v>
          </cell>
          <cell r="AJ51">
            <v>0</v>
          </cell>
          <cell r="AK51">
            <v>5</v>
          </cell>
          <cell r="AL51">
            <v>3</v>
          </cell>
          <cell r="AM51">
            <v>0</v>
          </cell>
          <cell r="AN51">
            <v>28</v>
          </cell>
        </row>
        <row r="52">
          <cell r="A52" t="str">
            <v>2019달서구</v>
          </cell>
          <cell r="B52">
            <v>2019</v>
          </cell>
          <cell r="C52" t="str">
            <v>달서구</v>
          </cell>
          <cell r="D52">
            <v>148</v>
          </cell>
          <cell r="E52">
            <v>0</v>
          </cell>
          <cell r="F52">
            <v>1</v>
          </cell>
          <cell r="G52">
            <v>22</v>
          </cell>
          <cell r="H52">
            <v>0</v>
          </cell>
          <cell r="I52">
            <v>1</v>
          </cell>
          <cell r="J52">
            <v>0</v>
          </cell>
          <cell r="K52">
            <v>0</v>
          </cell>
          <cell r="L52">
            <v>0</v>
          </cell>
          <cell r="M52">
            <v>8</v>
          </cell>
          <cell r="N52">
            <v>0</v>
          </cell>
          <cell r="O52">
            <v>0</v>
          </cell>
          <cell r="P52">
            <v>2</v>
          </cell>
          <cell r="Q52">
            <v>19</v>
          </cell>
          <cell r="R52">
            <v>0</v>
          </cell>
          <cell r="S52">
            <v>1</v>
          </cell>
          <cell r="T52">
            <v>7</v>
          </cell>
          <cell r="U52">
            <v>2</v>
          </cell>
          <cell r="V52">
            <v>0</v>
          </cell>
          <cell r="W52">
            <v>1</v>
          </cell>
          <cell r="X52">
            <v>0</v>
          </cell>
          <cell r="Y52">
            <v>1</v>
          </cell>
          <cell r="Z52">
            <v>1</v>
          </cell>
          <cell r="AA52">
            <v>16</v>
          </cell>
          <cell r="AB52">
            <v>1</v>
          </cell>
          <cell r="AC52">
            <v>0</v>
          </cell>
          <cell r="AD52">
            <v>13</v>
          </cell>
          <cell r="AE52">
            <v>2</v>
          </cell>
          <cell r="AF52">
            <v>1</v>
          </cell>
          <cell r="AG52">
            <v>0</v>
          </cell>
          <cell r="AH52">
            <v>0</v>
          </cell>
          <cell r="AI52">
            <v>28</v>
          </cell>
          <cell r="AJ52">
            <v>0</v>
          </cell>
          <cell r="AK52">
            <v>7</v>
          </cell>
          <cell r="AL52">
            <v>1</v>
          </cell>
          <cell r="AM52">
            <v>0</v>
          </cell>
          <cell r="AN52">
            <v>13</v>
          </cell>
        </row>
        <row r="53">
          <cell r="A53" t="str">
            <v>2019달성군</v>
          </cell>
          <cell r="B53">
            <v>2019</v>
          </cell>
          <cell r="C53" t="str">
            <v>달성군</v>
          </cell>
          <cell r="D53">
            <v>92</v>
          </cell>
          <cell r="E53" t="str">
            <v>-</v>
          </cell>
          <cell r="F53">
            <v>1</v>
          </cell>
          <cell r="G53">
            <v>9</v>
          </cell>
          <cell r="H53" t="str">
            <v>-</v>
          </cell>
          <cell r="I53">
            <v>2</v>
          </cell>
          <cell r="J53" t="str">
            <v>-</v>
          </cell>
          <cell r="K53" t="str">
            <v>-</v>
          </cell>
          <cell r="L53">
            <v>2</v>
          </cell>
          <cell r="M53">
            <v>1</v>
          </cell>
          <cell r="N53">
            <v>1</v>
          </cell>
          <cell r="O53">
            <v>0</v>
          </cell>
          <cell r="P53">
            <v>1</v>
          </cell>
          <cell r="Q53">
            <v>12</v>
          </cell>
          <cell r="R53">
            <v>0</v>
          </cell>
          <cell r="S53">
            <v>2</v>
          </cell>
          <cell r="T53">
            <v>9</v>
          </cell>
          <cell r="U53">
            <v>0</v>
          </cell>
          <cell r="V53">
            <v>0</v>
          </cell>
          <cell r="W53">
            <v>0</v>
          </cell>
          <cell r="X53">
            <v>1</v>
          </cell>
          <cell r="Y53">
            <v>0</v>
          </cell>
          <cell r="Z53">
            <v>0</v>
          </cell>
          <cell r="AA53">
            <v>11</v>
          </cell>
          <cell r="AB53">
            <v>0</v>
          </cell>
          <cell r="AC53">
            <v>0</v>
          </cell>
          <cell r="AD53">
            <v>1</v>
          </cell>
          <cell r="AE53">
            <v>1</v>
          </cell>
          <cell r="AF53">
            <v>0</v>
          </cell>
          <cell r="AG53">
            <v>0</v>
          </cell>
          <cell r="AH53">
            <v>0</v>
          </cell>
          <cell r="AI53">
            <v>26</v>
          </cell>
          <cell r="AJ53">
            <v>0</v>
          </cell>
          <cell r="AK53">
            <v>5</v>
          </cell>
          <cell r="AL53">
            <v>0</v>
          </cell>
          <cell r="AM53">
            <v>0</v>
          </cell>
          <cell r="AN53">
            <v>7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</row>
        <row r="55">
          <cell r="A55" t="str">
            <v>2020중구</v>
          </cell>
          <cell r="B55">
            <v>2020</v>
          </cell>
          <cell r="C55" t="str">
            <v>중구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</row>
        <row r="56">
          <cell r="A56" t="str">
            <v>2020동구</v>
          </cell>
          <cell r="B56">
            <v>2020</v>
          </cell>
          <cell r="C56" t="str">
            <v>동구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</row>
        <row r="57">
          <cell r="A57" t="str">
            <v>2020서구</v>
          </cell>
          <cell r="B57">
            <v>2020</v>
          </cell>
          <cell r="C57" t="str">
            <v>서구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</row>
        <row r="58">
          <cell r="A58" t="str">
            <v>2020남구</v>
          </cell>
          <cell r="B58">
            <v>2020</v>
          </cell>
          <cell r="C58" t="str">
            <v>남구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</row>
        <row r="59">
          <cell r="A59" t="str">
            <v>2020북구</v>
          </cell>
          <cell r="B59">
            <v>2020</v>
          </cell>
          <cell r="C59" t="str">
            <v>북구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</row>
        <row r="60">
          <cell r="A60" t="str">
            <v>2020수성구</v>
          </cell>
          <cell r="B60">
            <v>2020</v>
          </cell>
          <cell r="C60" t="str">
            <v>수성구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</row>
        <row r="61">
          <cell r="A61" t="str">
            <v>2020달서구</v>
          </cell>
          <cell r="B61">
            <v>2020</v>
          </cell>
          <cell r="C61" t="str">
            <v>달서구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</row>
        <row r="62">
          <cell r="A62" t="str">
            <v>2020달성군</v>
          </cell>
          <cell r="B62">
            <v>2020</v>
          </cell>
          <cell r="C62" t="str">
            <v>달성군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</row>
        <row r="64">
          <cell r="A64" t="str">
            <v>2021중구</v>
          </cell>
          <cell r="B64">
            <v>2021</v>
          </cell>
          <cell r="C64" t="str">
            <v>중구</v>
          </cell>
        </row>
        <row r="65">
          <cell r="A65" t="str">
            <v>2021동구</v>
          </cell>
          <cell r="B65">
            <v>2021</v>
          </cell>
          <cell r="C65" t="str">
            <v>동구</v>
          </cell>
        </row>
        <row r="66">
          <cell r="A66" t="str">
            <v>2021서구</v>
          </cell>
          <cell r="B66">
            <v>2021</v>
          </cell>
          <cell r="C66" t="str">
            <v>서구</v>
          </cell>
        </row>
        <row r="67">
          <cell r="A67" t="str">
            <v>2021남구</v>
          </cell>
          <cell r="B67">
            <v>2021</v>
          </cell>
          <cell r="C67" t="str">
            <v>남구</v>
          </cell>
        </row>
        <row r="68">
          <cell r="A68" t="str">
            <v>2021북구</v>
          </cell>
          <cell r="B68">
            <v>2021</v>
          </cell>
          <cell r="C68" t="str">
            <v>북구</v>
          </cell>
        </row>
        <row r="69">
          <cell r="A69" t="str">
            <v>2021수성구</v>
          </cell>
          <cell r="B69">
            <v>2021</v>
          </cell>
          <cell r="C69" t="str">
            <v>수성구</v>
          </cell>
        </row>
        <row r="70">
          <cell r="A70" t="str">
            <v>2021달서구</v>
          </cell>
          <cell r="B70">
            <v>2021</v>
          </cell>
          <cell r="C70" t="str">
            <v>달서구</v>
          </cell>
        </row>
        <row r="71">
          <cell r="A71" t="str">
            <v>2021달성군</v>
          </cell>
          <cell r="B71">
            <v>2021</v>
          </cell>
          <cell r="C71" t="str">
            <v>달성군</v>
          </cell>
        </row>
      </sheetData>
      <sheetData sheetId="63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1817</v>
          </cell>
          <cell r="E9">
            <v>1564</v>
          </cell>
          <cell r="F9">
            <v>60</v>
          </cell>
          <cell r="G9">
            <v>193</v>
          </cell>
          <cell r="H9">
            <v>474</v>
          </cell>
          <cell r="I9">
            <v>25</v>
          </cell>
          <cell r="J9">
            <v>30079</v>
          </cell>
          <cell r="K9">
            <v>7962581</v>
          </cell>
          <cell r="L9">
            <v>3654754</v>
          </cell>
          <cell r="M9">
            <v>4307827</v>
          </cell>
          <cell r="N9">
            <v>135054882</v>
          </cell>
          <cell r="O9">
            <v>82</v>
          </cell>
          <cell r="P9">
            <v>7</v>
          </cell>
          <cell r="Q9">
            <v>75</v>
          </cell>
          <cell r="R9">
            <v>59</v>
          </cell>
          <cell r="S9">
            <v>54</v>
          </cell>
        </row>
        <row r="10">
          <cell r="C10" t="str">
            <v>중부소방서</v>
          </cell>
          <cell r="D10">
            <v>186</v>
          </cell>
          <cell r="E10">
            <v>148</v>
          </cell>
          <cell r="F10">
            <v>9</v>
          </cell>
          <cell r="G10">
            <v>29</v>
          </cell>
          <cell r="H10">
            <v>90</v>
          </cell>
          <cell r="I10">
            <v>5</v>
          </cell>
          <cell r="J10">
            <v>2219</v>
          </cell>
          <cell r="K10">
            <v>516463</v>
          </cell>
          <cell r="L10">
            <v>257806</v>
          </cell>
          <cell r="M10">
            <v>258657</v>
          </cell>
          <cell r="N10">
            <v>8945128</v>
          </cell>
          <cell r="O10">
            <v>15</v>
          </cell>
          <cell r="P10" t="str">
            <v>-</v>
          </cell>
          <cell r="Q10">
            <v>15</v>
          </cell>
          <cell r="R10">
            <v>12</v>
          </cell>
          <cell r="S10">
            <v>24</v>
          </cell>
        </row>
        <row r="11">
          <cell r="C11" t="str">
            <v>동부소방서</v>
          </cell>
          <cell r="D11">
            <v>238</v>
          </cell>
          <cell r="E11">
            <v>195</v>
          </cell>
          <cell r="F11">
            <v>13</v>
          </cell>
          <cell r="G11">
            <v>30</v>
          </cell>
          <cell r="H11">
            <v>58</v>
          </cell>
          <cell r="I11">
            <v>6</v>
          </cell>
          <cell r="J11">
            <v>6334</v>
          </cell>
          <cell r="K11">
            <v>1754038</v>
          </cell>
          <cell r="L11">
            <v>705097</v>
          </cell>
          <cell r="M11">
            <v>1048941</v>
          </cell>
          <cell r="N11">
            <v>6114675</v>
          </cell>
          <cell r="O11">
            <v>6</v>
          </cell>
          <cell r="P11">
            <v>2</v>
          </cell>
          <cell r="Q11">
            <v>4</v>
          </cell>
          <cell r="R11">
            <v>8</v>
          </cell>
          <cell r="S11">
            <v>2</v>
          </cell>
        </row>
        <row r="12">
          <cell r="C12" t="str">
            <v>서부소방서</v>
          </cell>
          <cell r="D12">
            <v>321</v>
          </cell>
          <cell r="E12">
            <v>284</v>
          </cell>
          <cell r="F12">
            <v>12</v>
          </cell>
          <cell r="G12">
            <v>25</v>
          </cell>
          <cell r="H12">
            <v>50</v>
          </cell>
          <cell r="I12">
            <v>3</v>
          </cell>
          <cell r="J12">
            <v>2076</v>
          </cell>
          <cell r="K12">
            <v>632878</v>
          </cell>
          <cell r="L12">
            <v>275962</v>
          </cell>
          <cell r="M12">
            <v>356916</v>
          </cell>
          <cell r="N12">
            <v>24132158</v>
          </cell>
          <cell r="O12">
            <v>12</v>
          </cell>
          <cell r="P12">
            <v>2</v>
          </cell>
          <cell r="Q12">
            <v>10</v>
          </cell>
          <cell r="R12">
            <v>7</v>
          </cell>
          <cell r="S12">
            <v>6</v>
          </cell>
        </row>
        <row r="13">
          <cell r="C13" t="str">
            <v>북부소방서</v>
          </cell>
          <cell r="D13">
            <v>230</v>
          </cell>
          <cell r="E13">
            <v>192</v>
          </cell>
          <cell r="F13">
            <v>8</v>
          </cell>
          <cell r="G13">
            <v>30</v>
          </cell>
          <cell r="H13">
            <v>77</v>
          </cell>
          <cell r="I13">
            <v>2</v>
          </cell>
          <cell r="J13">
            <v>7733</v>
          </cell>
          <cell r="K13">
            <v>2750482</v>
          </cell>
          <cell r="L13">
            <v>1394660</v>
          </cell>
          <cell r="M13">
            <v>1355822</v>
          </cell>
          <cell r="N13">
            <v>20907062</v>
          </cell>
          <cell r="O13">
            <v>13</v>
          </cell>
          <cell r="P13" t="str">
            <v>-</v>
          </cell>
          <cell r="Q13">
            <v>13</v>
          </cell>
          <cell r="R13">
            <v>4</v>
          </cell>
          <cell r="S13">
            <v>10</v>
          </cell>
        </row>
        <row r="14">
          <cell r="C14" t="str">
            <v>수성소방서</v>
          </cell>
          <cell r="D14">
            <v>239</v>
          </cell>
          <cell r="E14">
            <v>211</v>
          </cell>
          <cell r="F14">
            <v>9</v>
          </cell>
          <cell r="G14">
            <v>19</v>
          </cell>
          <cell r="H14">
            <v>85</v>
          </cell>
          <cell r="I14">
            <v>6</v>
          </cell>
          <cell r="J14">
            <v>1877</v>
          </cell>
          <cell r="K14">
            <v>684544</v>
          </cell>
          <cell r="L14">
            <v>345659</v>
          </cell>
          <cell r="M14">
            <v>338885</v>
          </cell>
          <cell r="N14">
            <v>14772392</v>
          </cell>
          <cell r="O14">
            <v>13</v>
          </cell>
          <cell r="P14">
            <v>1</v>
          </cell>
          <cell r="Q14">
            <v>12</v>
          </cell>
          <cell r="R14">
            <v>17</v>
          </cell>
          <cell r="S14">
            <v>5</v>
          </cell>
        </row>
        <row r="15">
          <cell r="C15" t="str">
            <v>달서소방서</v>
          </cell>
          <cell r="D15">
            <v>214</v>
          </cell>
          <cell r="E15">
            <v>188</v>
          </cell>
          <cell r="F15">
            <v>4</v>
          </cell>
          <cell r="G15">
            <v>22</v>
          </cell>
          <cell r="H15">
            <v>23</v>
          </cell>
          <cell r="I15">
            <v>2</v>
          </cell>
          <cell r="J15">
            <v>1125</v>
          </cell>
          <cell r="K15">
            <v>351955</v>
          </cell>
          <cell r="L15">
            <v>177090</v>
          </cell>
          <cell r="M15">
            <v>174865</v>
          </cell>
          <cell r="N15">
            <v>22618867</v>
          </cell>
          <cell r="O15">
            <v>6</v>
          </cell>
          <cell r="P15" t="str">
            <v>-</v>
          </cell>
          <cell r="Q15">
            <v>6</v>
          </cell>
          <cell r="R15">
            <v>8</v>
          </cell>
          <cell r="S15">
            <v>3</v>
          </cell>
        </row>
        <row r="16">
          <cell r="C16" t="str">
            <v>달성소방서</v>
          </cell>
          <cell r="D16">
            <v>148</v>
          </cell>
          <cell r="E16">
            <v>126</v>
          </cell>
          <cell r="F16">
            <v>2</v>
          </cell>
          <cell r="G16">
            <v>20</v>
          </cell>
          <cell r="H16">
            <v>48</v>
          </cell>
          <cell r="I16" t="str">
            <v>-</v>
          </cell>
          <cell r="J16">
            <v>6154</v>
          </cell>
          <cell r="K16">
            <v>554196</v>
          </cell>
          <cell r="L16">
            <v>205260</v>
          </cell>
          <cell r="M16">
            <v>348936</v>
          </cell>
          <cell r="N16">
            <v>19560413</v>
          </cell>
          <cell r="O16">
            <v>8</v>
          </cell>
          <cell r="P16">
            <v>1</v>
          </cell>
          <cell r="Q16">
            <v>7</v>
          </cell>
          <cell r="R16" t="str">
            <v>-</v>
          </cell>
          <cell r="S16">
            <v>2</v>
          </cell>
        </row>
        <row r="17">
          <cell r="C17" t="str">
            <v>강서소방서</v>
          </cell>
          <cell r="D17">
            <v>241</v>
          </cell>
          <cell r="E17">
            <v>220</v>
          </cell>
          <cell r="F17">
            <v>3</v>
          </cell>
          <cell r="G17">
            <v>18</v>
          </cell>
          <cell r="H17">
            <v>43</v>
          </cell>
          <cell r="I17">
            <v>1</v>
          </cell>
          <cell r="J17">
            <v>2561</v>
          </cell>
          <cell r="K17">
            <v>718025</v>
          </cell>
          <cell r="L17">
            <v>293220</v>
          </cell>
          <cell r="M17">
            <v>424805</v>
          </cell>
          <cell r="N17">
            <v>18004187</v>
          </cell>
          <cell r="O17">
            <v>9</v>
          </cell>
          <cell r="P17">
            <v>1</v>
          </cell>
          <cell r="Q17">
            <v>8</v>
          </cell>
          <cell r="R17">
            <v>3</v>
          </cell>
          <cell r="S17">
            <v>2</v>
          </cell>
        </row>
        <row r="18">
          <cell r="A18" t="str">
            <v>2016대구광역시</v>
          </cell>
          <cell r="B18">
            <v>2016</v>
          </cell>
          <cell r="C18" t="str">
            <v>대구광역시</v>
          </cell>
          <cell r="D18">
            <v>1739</v>
          </cell>
          <cell r="E18">
            <v>1459</v>
          </cell>
          <cell r="F18">
            <v>52</v>
          </cell>
          <cell r="G18">
            <v>228</v>
          </cell>
          <cell r="H18">
            <v>702</v>
          </cell>
          <cell r="I18">
            <v>33</v>
          </cell>
          <cell r="J18">
            <v>37592</v>
          </cell>
          <cell r="K18">
            <v>53332109</v>
          </cell>
          <cell r="L18">
            <v>7422474</v>
          </cell>
          <cell r="M18">
            <v>45909635</v>
          </cell>
          <cell r="N18">
            <v>217950238</v>
          </cell>
          <cell r="O18">
            <v>94</v>
          </cell>
          <cell r="P18">
            <v>11</v>
          </cell>
          <cell r="Q18">
            <v>83</v>
          </cell>
          <cell r="R18">
            <v>54</v>
          </cell>
          <cell r="S18">
            <v>74</v>
          </cell>
        </row>
        <row r="19">
          <cell r="C19" t="str">
            <v>중부소방서</v>
          </cell>
          <cell r="D19">
            <v>178</v>
          </cell>
          <cell r="E19">
            <v>144</v>
          </cell>
          <cell r="F19">
            <v>12</v>
          </cell>
          <cell r="G19">
            <v>22</v>
          </cell>
          <cell r="H19">
            <v>112</v>
          </cell>
          <cell r="I19">
            <v>13</v>
          </cell>
          <cell r="J19">
            <v>17011</v>
          </cell>
          <cell r="K19">
            <v>47538602</v>
          </cell>
          <cell r="L19">
            <v>4907989</v>
          </cell>
          <cell r="M19">
            <v>42630613</v>
          </cell>
          <cell r="N19">
            <v>39292799</v>
          </cell>
          <cell r="O19">
            <v>20</v>
          </cell>
          <cell r="P19">
            <v>2</v>
          </cell>
          <cell r="Q19">
            <v>18</v>
          </cell>
          <cell r="R19">
            <v>20</v>
          </cell>
          <cell r="S19">
            <v>32</v>
          </cell>
        </row>
        <row r="20">
          <cell r="C20" t="str">
            <v>동부소방서</v>
          </cell>
          <cell r="D20">
            <v>207</v>
          </cell>
          <cell r="E20">
            <v>159</v>
          </cell>
          <cell r="F20">
            <v>8</v>
          </cell>
          <cell r="G20">
            <v>40</v>
          </cell>
          <cell r="H20">
            <v>64</v>
          </cell>
          <cell r="I20">
            <v>1</v>
          </cell>
          <cell r="J20">
            <v>3443</v>
          </cell>
          <cell r="K20">
            <v>1175970</v>
          </cell>
          <cell r="L20">
            <v>578623</v>
          </cell>
          <cell r="M20">
            <v>597347</v>
          </cell>
          <cell r="N20">
            <v>21834929</v>
          </cell>
          <cell r="O20">
            <v>5</v>
          </cell>
          <cell r="P20" t="str">
            <v>-</v>
          </cell>
          <cell r="Q20">
            <v>5</v>
          </cell>
          <cell r="R20">
            <v>1</v>
          </cell>
          <cell r="S20">
            <v>8</v>
          </cell>
        </row>
        <row r="21">
          <cell r="C21" t="str">
            <v>서부소방서</v>
          </cell>
          <cell r="D21">
            <v>281</v>
          </cell>
          <cell r="E21">
            <v>226</v>
          </cell>
          <cell r="F21">
            <v>3</v>
          </cell>
          <cell r="G21">
            <v>52</v>
          </cell>
          <cell r="H21">
            <v>96</v>
          </cell>
          <cell r="I21">
            <v>6</v>
          </cell>
          <cell r="J21">
            <v>3579</v>
          </cell>
          <cell r="K21">
            <v>898324</v>
          </cell>
          <cell r="L21">
            <v>288050</v>
          </cell>
          <cell r="M21">
            <v>610274</v>
          </cell>
          <cell r="N21">
            <v>24981794</v>
          </cell>
          <cell r="O21">
            <v>24</v>
          </cell>
          <cell r="P21">
            <v>3</v>
          </cell>
          <cell r="Q21">
            <v>21</v>
          </cell>
          <cell r="R21">
            <v>8</v>
          </cell>
          <cell r="S21">
            <v>11</v>
          </cell>
        </row>
        <row r="22">
          <cell r="C22" t="str">
            <v>북부소방서</v>
          </cell>
          <cell r="D22">
            <v>270</v>
          </cell>
          <cell r="E22">
            <v>243</v>
          </cell>
          <cell r="F22">
            <v>8</v>
          </cell>
          <cell r="G22">
            <v>19</v>
          </cell>
          <cell r="H22">
            <v>90</v>
          </cell>
          <cell r="I22">
            <v>4</v>
          </cell>
          <cell r="J22">
            <v>3086</v>
          </cell>
          <cell r="K22">
            <v>999458</v>
          </cell>
          <cell r="L22">
            <v>335148</v>
          </cell>
          <cell r="M22">
            <v>664310</v>
          </cell>
          <cell r="N22">
            <v>8434921</v>
          </cell>
          <cell r="O22">
            <v>11</v>
          </cell>
          <cell r="P22">
            <v>2</v>
          </cell>
          <cell r="Q22">
            <v>9</v>
          </cell>
          <cell r="R22">
            <v>7</v>
          </cell>
          <cell r="S22">
            <v>7</v>
          </cell>
        </row>
        <row r="23">
          <cell r="C23" t="str">
            <v>수성소방서</v>
          </cell>
          <cell r="D23">
            <v>248</v>
          </cell>
          <cell r="E23">
            <v>213</v>
          </cell>
          <cell r="F23">
            <v>8</v>
          </cell>
          <cell r="G23">
            <v>27</v>
          </cell>
          <cell r="H23">
            <v>95</v>
          </cell>
          <cell r="I23">
            <v>6</v>
          </cell>
          <cell r="J23">
            <v>1974</v>
          </cell>
          <cell r="K23">
            <v>734755</v>
          </cell>
          <cell r="L23">
            <v>374536</v>
          </cell>
          <cell r="M23">
            <v>360219</v>
          </cell>
          <cell r="N23">
            <v>13256986</v>
          </cell>
          <cell r="O23">
            <v>12</v>
          </cell>
          <cell r="P23">
            <v>2</v>
          </cell>
          <cell r="Q23">
            <v>10</v>
          </cell>
          <cell r="R23">
            <v>10</v>
          </cell>
          <cell r="S23">
            <v>5</v>
          </cell>
        </row>
        <row r="24">
          <cell r="C24" t="str">
            <v>달서소방서</v>
          </cell>
          <cell r="D24">
            <v>169</v>
          </cell>
          <cell r="E24">
            <v>136</v>
          </cell>
          <cell r="F24">
            <v>3</v>
          </cell>
          <cell r="G24">
            <v>30</v>
          </cell>
          <cell r="H24">
            <v>61</v>
          </cell>
          <cell r="I24">
            <v>2</v>
          </cell>
          <cell r="J24">
            <v>1174</v>
          </cell>
          <cell r="K24">
            <v>211643</v>
          </cell>
          <cell r="L24">
            <v>91906</v>
          </cell>
          <cell r="M24">
            <v>119737</v>
          </cell>
          <cell r="N24">
            <v>11621322</v>
          </cell>
          <cell r="O24">
            <v>6</v>
          </cell>
          <cell r="P24">
            <v>1</v>
          </cell>
          <cell r="Q24">
            <v>5</v>
          </cell>
          <cell r="R24">
            <v>6</v>
          </cell>
          <cell r="S24">
            <v>7</v>
          </cell>
        </row>
        <row r="25">
          <cell r="C25" t="str">
            <v>달성소방서</v>
          </cell>
          <cell r="D25">
            <v>130</v>
          </cell>
          <cell r="E25">
            <v>116</v>
          </cell>
          <cell r="F25">
            <v>4</v>
          </cell>
          <cell r="G25">
            <v>10</v>
          </cell>
          <cell r="H25">
            <v>85</v>
          </cell>
          <cell r="I25" t="str">
            <v>-</v>
          </cell>
          <cell r="J25">
            <v>3195</v>
          </cell>
          <cell r="K25">
            <v>455443</v>
          </cell>
          <cell r="L25">
            <v>178195</v>
          </cell>
          <cell r="M25">
            <v>277248</v>
          </cell>
          <cell r="N25">
            <v>48024784</v>
          </cell>
          <cell r="O25">
            <v>8</v>
          </cell>
          <cell r="P25" t="str">
            <v>-</v>
          </cell>
          <cell r="Q25">
            <v>8</v>
          </cell>
          <cell r="R25" t="str">
            <v>-</v>
          </cell>
          <cell r="S25">
            <v>4</v>
          </cell>
        </row>
        <row r="26">
          <cell r="C26" t="str">
            <v>강서소방서</v>
          </cell>
          <cell r="D26">
            <v>256</v>
          </cell>
          <cell r="E26">
            <v>222</v>
          </cell>
          <cell r="F26">
            <v>6</v>
          </cell>
          <cell r="G26">
            <v>28</v>
          </cell>
          <cell r="H26">
            <v>99</v>
          </cell>
          <cell r="I26">
            <v>1</v>
          </cell>
          <cell r="J26">
            <v>4130</v>
          </cell>
          <cell r="K26">
            <v>1317914</v>
          </cell>
          <cell r="L26">
            <v>668027</v>
          </cell>
          <cell r="M26">
            <v>649887</v>
          </cell>
          <cell r="N26">
            <v>50502703</v>
          </cell>
          <cell r="O26">
            <v>8</v>
          </cell>
          <cell r="P26">
            <v>1</v>
          </cell>
          <cell r="Q26">
            <v>7</v>
          </cell>
          <cell r="R26">
            <v>2</v>
          </cell>
          <cell r="S26" t="str">
            <v>-</v>
          </cell>
        </row>
        <row r="27">
          <cell r="A27" t="str">
            <v>2017대구광역시</v>
          </cell>
          <cell r="B27">
            <v>2017</v>
          </cell>
          <cell r="C27" t="str">
            <v>대구광역시</v>
          </cell>
          <cell r="D27">
            <v>1612</v>
          </cell>
          <cell r="E27">
            <v>1325</v>
          </cell>
          <cell r="F27">
            <v>40</v>
          </cell>
          <cell r="G27">
            <v>247</v>
          </cell>
          <cell r="H27">
            <v>601</v>
          </cell>
          <cell r="I27">
            <v>16</v>
          </cell>
          <cell r="J27">
            <v>32506</v>
          </cell>
          <cell r="K27">
            <v>9278689</v>
          </cell>
          <cell r="L27">
            <v>3610910</v>
          </cell>
          <cell r="M27">
            <v>5667779</v>
          </cell>
          <cell r="N27">
            <v>341231473</v>
          </cell>
          <cell r="O27">
            <v>69</v>
          </cell>
          <cell r="P27">
            <v>8</v>
          </cell>
          <cell r="Q27">
            <v>61</v>
          </cell>
          <cell r="R27">
            <v>28</v>
          </cell>
          <cell r="S27">
            <v>935</v>
          </cell>
        </row>
        <row r="28">
          <cell r="C28" t="str">
            <v>중부소방서</v>
          </cell>
          <cell r="D28">
            <v>171</v>
          </cell>
          <cell r="E28">
            <v>144</v>
          </cell>
          <cell r="F28">
            <v>6</v>
          </cell>
          <cell r="G28">
            <v>21</v>
          </cell>
          <cell r="H28">
            <v>30</v>
          </cell>
          <cell r="I28">
            <v>6</v>
          </cell>
          <cell r="J28">
            <v>1110</v>
          </cell>
          <cell r="K28">
            <v>340502</v>
          </cell>
          <cell r="L28">
            <v>166859</v>
          </cell>
          <cell r="M28">
            <v>173643</v>
          </cell>
          <cell r="N28">
            <v>60947857</v>
          </cell>
          <cell r="O28">
            <v>11</v>
          </cell>
          <cell r="P28">
            <v>1</v>
          </cell>
          <cell r="Q28">
            <v>10</v>
          </cell>
          <cell r="R28">
            <v>13</v>
          </cell>
          <cell r="S28">
            <v>67</v>
          </cell>
        </row>
        <row r="29">
          <cell r="C29" t="str">
            <v>동부소방서</v>
          </cell>
          <cell r="D29">
            <v>246</v>
          </cell>
          <cell r="E29">
            <v>179</v>
          </cell>
          <cell r="F29">
            <v>14</v>
          </cell>
          <cell r="G29">
            <v>53</v>
          </cell>
          <cell r="H29">
            <v>101</v>
          </cell>
          <cell r="I29">
            <v>4</v>
          </cell>
          <cell r="J29">
            <v>7291</v>
          </cell>
          <cell r="K29">
            <v>1475892</v>
          </cell>
          <cell r="L29">
            <v>646750</v>
          </cell>
          <cell r="M29">
            <v>829142</v>
          </cell>
          <cell r="N29">
            <v>43568252</v>
          </cell>
          <cell r="O29">
            <v>13</v>
          </cell>
          <cell r="P29">
            <v>1</v>
          </cell>
          <cell r="Q29">
            <v>12</v>
          </cell>
          <cell r="R29">
            <v>6</v>
          </cell>
          <cell r="S29">
            <v>376</v>
          </cell>
        </row>
        <row r="30">
          <cell r="C30" t="str">
            <v>서부소방서</v>
          </cell>
          <cell r="D30">
            <v>263</v>
          </cell>
          <cell r="E30">
            <v>217</v>
          </cell>
          <cell r="F30">
            <v>4</v>
          </cell>
          <cell r="G30">
            <v>42</v>
          </cell>
          <cell r="H30">
            <v>111</v>
          </cell>
          <cell r="I30" t="str">
            <v>-</v>
          </cell>
          <cell r="J30">
            <v>3594</v>
          </cell>
          <cell r="K30">
            <v>1204362</v>
          </cell>
          <cell r="L30">
            <v>385856</v>
          </cell>
          <cell r="M30">
            <v>818506</v>
          </cell>
          <cell r="N30">
            <v>45521186</v>
          </cell>
          <cell r="O30">
            <v>17</v>
          </cell>
          <cell r="P30" t="str">
            <v>-</v>
          </cell>
          <cell r="Q30">
            <v>17</v>
          </cell>
          <cell r="R30" t="str">
            <v>-</v>
          </cell>
          <cell r="S30">
            <v>98</v>
          </cell>
        </row>
        <row r="31">
          <cell r="C31" t="str">
            <v>북부소방서</v>
          </cell>
          <cell r="D31">
            <v>201</v>
          </cell>
          <cell r="E31">
            <v>178</v>
          </cell>
          <cell r="F31" t="str">
            <v>-</v>
          </cell>
          <cell r="G31">
            <v>23</v>
          </cell>
          <cell r="H31">
            <v>63</v>
          </cell>
          <cell r="I31">
            <v>2</v>
          </cell>
          <cell r="J31">
            <v>7594</v>
          </cell>
          <cell r="K31">
            <v>2502276</v>
          </cell>
          <cell r="L31">
            <v>1072539</v>
          </cell>
          <cell r="M31">
            <v>1429737</v>
          </cell>
          <cell r="N31">
            <v>47142738</v>
          </cell>
          <cell r="O31">
            <v>8</v>
          </cell>
          <cell r="P31" t="str">
            <v>-</v>
          </cell>
          <cell r="Q31">
            <v>8</v>
          </cell>
          <cell r="R31">
            <v>3</v>
          </cell>
          <cell r="S31">
            <v>13</v>
          </cell>
        </row>
        <row r="32">
          <cell r="C32" t="str">
            <v>수성소방서</v>
          </cell>
          <cell r="D32">
            <v>229</v>
          </cell>
          <cell r="E32">
            <v>202</v>
          </cell>
          <cell r="F32">
            <v>2</v>
          </cell>
          <cell r="G32">
            <v>25</v>
          </cell>
          <cell r="H32">
            <v>60</v>
          </cell>
          <cell r="I32">
            <v>4</v>
          </cell>
          <cell r="J32">
            <v>1627</v>
          </cell>
          <cell r="K32">
            <v>459087</v>
          </cell>
          <cell r="L32">
            <v>203289</v>
          </cell>
          <cell r="M32">
            <v>255798</v>
          </cell>
          <cell r="N32">
            <v>12496872</v>
          </cell>
          <cell r="O32">
            <v>1</v>
          </cell>
          <cell r="P32">
            <v>1</v>
          </cell>
          <cell r="Q32" t="str">
            <v>-</v>
          </cell>
          <cell r="R32">
            <v>6</v>
          </cell>
          <cell r="S32">
            <v>107</v>
          </cell>
        </row>
        <row r="33">
          <cell r="C33" t="str">
            <v>달서소방서</v>
          </cell>
          <cell r="D33">
            <v>161</v>
          </cell>
          <cell r="E33">
            <v>132</v>
          </cell>
          <cell r="F33">
            <v>7</v>
          </cell>
          <cell r="G33">
            <v>22</v>
          </cell>
          <cell r="H33">
            <v>63</v>
          </cell>
          <cell r="I33" t="str">
            <v>-</v>
          </cell>
          <cell r="J33">
            <v>1362</v>
          </cell>
          <cell r="K33">
            <v>426704</v>
          </cell>
          <cell r="L33">
            <v>207093</v>
          </cell>
          <cell r="M33">
            <v>219611</v>
          </cell>
          <cell r="N33">
            <v>10751889</v>
          </cell>
          <cell r="O33">
            <v>10</v>
          </cell>
          <cell r="P33">
            <v>1</v>
          </cell>
          <cell r="Q33">
            <v>9</v>
          </cell>
          <cell r="R33" t="str">
            <v>-</v>
          </cell>
          <cell r="S33">
            <v>141</v>
          </cell>
        </row>
        <row r="34">
          <cell r="C34" t="str">
            <v>달성소방서</v>
          </cell>
          <cell r="D34">
            <v>128</v>
          </cell>
          <cell r="E34">
            <v>106</v>
          </cell>
          <cell r="F34">
            <v>4</v>
          </cell>
          <cell r="G34">
            <v>18</v>
          </cell>
          <cell r="H34">
            <v>77</v>
          </cell>
          <cell r="I34" t="str">
            <v>-</v>
          </cell>
          <cell r="J34">
            <v>4369</v>
          </cell>
          <cell r="K34">
            <v>453387</v>
          </cell>
          <cell r="L34">
            <v>224797</v>
          </cell>
          <cell r="M34">
            <v>228590</v>
          </cell>
          <cell r="N34">
            <v>48333147</v>
          </cell>
          <cell r="O34">
            <v>3</v>
          </cell>
          <cell r="P34">
            <v>2</v>
          </cell>
          <cell r="Q34">
            <v>1</v>
          </cell>
          <cell r="R34" t="str">
            <v>-</v>
          </cell>
          <cell r="S34">
            <v>38</v>
          </cell>
        </row>
        <row r="35">
          <cell r="C35" t="str">
            <v>강서소방서</v>
          </cell>
          <cell r="D35">
            <v>213</v>
          </cell>
          <cell r="E35">
            <v>167</v>
          </cell>
          <cell r="F35">
            <v>3</v>
          </cell>
          <cell r="G35">
            <v>43</v>
          </cell>
          <cell r="H35">
            <v>96</v>
          </cell>
          <cell r="I35" t="str">
            <v>-</v>
          </cell>
          <cell r="J35">
            <v>5559</v>
          </cell>
          <cell r="K35">
            <v>2416479</v>
          </cell>
          <cell r="L35">
            <v>703727</v>
          </cell>
          <cell r="M35">
            <v>1712752</v>
          </cell>
          <cell r="N35">
            <v>72469532</v>
          </cell>
          <cell r="O35">
            <v>6</v>
          </cell>
          <cell r="P35">
            <v>2</v>
          </cell>
          <cell r="Q35">
            <v>4</v>
          </cell>
          <cell r="R35" t="str">
            <v>-</v>
          </cell>
          <cell r="S35">
            <v>95</v>
          </cell>
        </row>
        <row r="36">
          <cell r="A36" t="str">
            <v>2018대구광역시</v>
          </cell>
          <cell r="B36">
            <v>2018</v>
          </cell>
          <cell r="C36" t="str">
            <v>대구광역시</v>
          </cell>
          <cell r="D36" t="str">
            <v>-</v>
          </cell>
          <cell r="E36">
            <v>1261</v>
          </cell>
          <cell r="F36">
            <v>41</v>
          </cell>
          <cell r="G36">
            <v>138</v>
          </cell>
          <cell r="H36">
            <v>443</v>
          </cell>
          <cell r="I36">
            <v>25</v>
          </cell>
          <cell r="J36">
            <v>33000</v>
          </cell>
          <cell r="K36" t="str">
            <v>-</v>
          </cell>
          <cell r="L36">
            <v>3340690</v>
          </cell>
          <cell r="M36">
            <v>7883986</v>
          </cell>
          <cell r="N36">
            <v>629029509</v>
          </cell>
          <cell r="O36">
            <v>84</v>
          </cell>
          <cell r="P36">
            <v>18</v>
          </cell>
          <cell r="Q36">
            <v>66</v>
          </cell>
          <cell r="R36">
            <v>51</v>
          </cell>
          <cell r="S36">
            <v>1036</v>
          </cell>
        </row>
        <row r="37">
          <cell r="C37" t="str">
            <v>중부소방서</v>
          </cell>
          <cell r="D37" t="str">
            <v>-</v>
          </cell>
          <cell r="E37">
            <v>144</v>
          </cell>
          <cell r="F37">
            <v>4</v>
          </cell>
          <cell r="G37">
            <v>20</v>
          </cell>
          <cell r="H37">
            <v>53</v>
          </cell>
          <cell r="I37">
            <v>4</v>
          </cell>
          <cell r="J37">
            <v>3130</v>
          </cell>
          <cell r="K37" t="str">
            <v>-</v>
          </cell>
          <cell r="L37">
            <v>596801</v>
          </cell>
          <cell r="M37">
            <v>1316796</v>
          </cell>
          <cell r="N37">
            <v>11752840</v>
          </cell>
          <cell r="O37">
            <v>14</v>
          </cell>
          <cell r="P37">
            <v>1</v>
          </cell>
          <cell r="Q37">
            <v>13</v>
          </cell>
          <cell r="R37">
            <v>11</v>
          </cell>
          <cell r="S37">
            <v>161</v>
          </cell>
        </row>
        <row r="38">
          <cell r="C38" t="str">
            <v>동부소방서</v>
          </cell>
          <cell r="D38" t="str">
            <v>-</v>
          </cell>
          <cell r="E38">
            <v>151</v>
          </cell>
          <cell r="F38">
            <v>7</v>
          </cell>
          <cell r="G38">
            <v>38</v>
          </cell>
          <cell r="H38">
            <v>79</v>
          </cell>
          <cell r="I38">
            <v>9</v>
          </cell>
          <cell r="J38">
            <v>2687</v>
          </cell>
          <cell r="K38" t="str">
            <v>-</v>
          </cell>
          <cell r="L38">
            <v>496354</v>
          </cell>
          <cell r="M38">
            <v>2489428</v>
          </cell>
          <cell r="N38">
            <v>268662359</v>
          </cell>
          <cell r="O38">
            <v>15</v>
          </cell>
          <cell r="P38">
            <v>6</v>
          </cell>
          <cell r="Q38">
            <v>9</v>
          </cell>
          <cell r="R38">
            <v>13</v>
          </cell>
          <cell r="S38">
            <v>93</v>
          </cell>
        </row>
        <row r="39">
          <cell r="C39" t="str">
            <v>서부소방서</v>
          </cell>
          <cell r="D39" t="str">
            <v>-</v>
          </cell>
          <cell r="E39">
            <v>219</v>
          </cell>
          <cell r="F39">
            <v>13</v>
          </cell>
          <cell r="G39">
            <v>15</v>
          </cell>
          <cell r="H39">
            <v>88</v>
          </cell>
          <cell r="I39">
            <v>4</v>
          </cell>
          <cell r="J39">
            <v>5493</v>
          </cell>
          <cell r="K39" t="str">
            <v>-</v>
          </cell>
          <cell r="L39">
            <v>535676</v>
          </cell>
          <cell r="M39">
            <v>1279503</v>
          </cell>
          <cell r="N39">
            <v>81224047</v>
          </cell>
          <cell r="O39">
            <v>16</v>
          </cell>
          <cell r="P39">
            <v>5</v>
          </cell>
          <cell r="Q39">
            <v>11</v>
          </cell>
          <cell r="R39">
            <v>10</v>
          </cell>
          <cell r="S39">
            <v>299</v>
          </cell>
        </row>
        <row r="40">
          <cell r="C40" t="str">
            <v>북부소방서</v>
          </cell>
          <cell r="D40" t="str">
            <v>-</v>
          </cell>
          <cell r="E40">
            <v>160</v>
          </cell>
          <cell r="F40">
            <v>1</v>
          </cell>
          <cell r="G40">
            <v>12</v>
          </cell>
          <cell r="H40">
            <v>36</v>
          </cell>
          <cell r="I40">
            <v>2</v>
          </cell>
          <cell r="J40">
            <v>1838</v>
          </cell>
          <cell r="K40" t="str">
            <v>-</v>
          </cell>
          <cell r="L40">
            <v>291284</v>
          </cell>
          <cell r="M40">
            <v>499355</v>
          </cell>
          <cell r="N40">
            <v>17866570</v>
          </cell>
          <cell r="O40">
            <v>6</v>
          </cell>
          <cell r="P40">
            <v>1</v>
          </cell>
          <cell r="Q40">
            <v>5</v>
          </cell>
          <cell r="R40">
            <v>4</v>
          </cell>
          <cell r="S40">
            <v>31</v>
          </cell>
        </row>
        <row r="41">
          <cell r="C41" t="str">
            <v>수성소방서</v>
          </cell>
          <cell r="D41" t="str">
            <v>-</v>
          </cell>
          <cell r="E41">
            <v>169</v>
          </cell>
          <cell r="F41">
            <v>6</v>
          </cell>
          <cell r="G41">
            <v>18</v>
          </cell>
          <cell r="H41">
            <v>56</v>
          </cell>
          <cell r="I41">
            <v>6</v>
          </cell>
          <cell r="J41">
            <v>2275</v>
          </cell>
          <cell r="K41" t="str">
            <v>-</v>
          </cell>
          <cell r="L41">
            <v>297202</v>
          </cell>
          <cell r="M41">
            <v>529687</v>
          </cell>
          <cell r="N41">
            <v>14679592</v>
          </cell>
          <cell r="O41">
            <v>9</v>
          </cell>
          <cell r="P41">
            <v>2</v>
          </cell>
          <cell r="Q41">
            <v>7</v>
          </cell>
          <cell r="R41">
            <v>13</v>
          </cell>
          <cell r="S41">
            <v>45</v>
          </cell>
        </row>
        <row r="42">
          <cell r="C42" t="str">
            <v>달서소방서</v>
          </cell>
          <cell r="D42" t="str">
            <v>-</v>
          </cell>
          <cell r="E42">
            <v>124</v>
          </cell>
          <cell r="F42">
            <v>8</v>
          </cell>
          <cell r="G42">
            <v>19</v>
          </cell>
          <cell r="H42">
            <v>36</v>
          </cell>
          <cell r="I42" t="str">
            <v>-</v>
          </cell>
          <cell r="J42">
            <v>1003</v>
          </cell>
          <cell r="K42" t="str">
            <v>-</v>
          </cell>
          <cell r="L42">
            <v>151781</v>
          </cell>
          <cell r="M42">
            <v>169781</v>
          </cell>
          <cell r="N42">
            <v>16748220</v>
          </cell>
          <cell r="O42">
            <v>13</v>
          </cell>
          <cell r="P42">
            <v>1</v>
          </cell>
          <cell r="Q42">
            <v>12</v>
          </cell>
          <cell r="R42" t="str">
            <v>-</v>
          </cell>
          <cell r="S42">
            <v>145</v>
          </cell>
        </row>
        <row r="43">
          <cell r="C43" t="str">
            <v>달성소방서</v>
          </cell>
          <cell r="D43" t="str">
            <v>-</v>
          </cell>
          <cell r="E43">
            <v>124</v>
          </cell>
          <cell r="F43" t="str">
            <v>-</v>
          </cell>
          <cell r="G43">
            <v>4</v>
          </cell>
          <cell r="H43">
            <v>47</v>
          </cell>
          <cell r="I43" t="str">
            <v>-</v>
          </cell>
          <cell r="J43">
            <v>10005</v>
          </cell>
          <cell r="K43" t="str">
            <v>-</v>
          </cell>
          <cell r="L43">
            <v>514426</v>
          </cell>
          <cell r="M43">
            <v>780748</v>
          </cell>
          <cell r="N43">
            <v>193476133</v>
          </cell>
          <cell r="O43">
            <v>5</v>
          </cell>
          <cell r="P43" t="str">
            <v>-</v>
          </cell>
          <cell r="Q43">
            <v>5</v>
          </cell>
          <cell r="R43" t="str">
            <v>-</v>
          </cell>
          <cell r="S43">
            <v>87</v>
          </cell>
        </row>
        <row r="44">
          <cell r="C44" t="str">
            <v>강서소방서</v>
          </cell>
          <cell r="D44" t="str">
            <v>-</v>
          </cell>
          <cell r="E44">
            <v>170</v>
          </cell>
          <cell r="F44">
            <v>2</v>
          </cell>
          <cell r="G44">
            <v>12</v>
          </cell>
          <cell r="H44">
            <v>48</v>
          </cell>
          <cell r="I44" t="str">
            <v>-</v>
          </cell>
          <cell r="J44">
            <v>6569</v>
          </cell>
          <cell r="K44" t="str">
            <v>-</v>
          </cell>
          <cell r="L44">
            <v>457166</v>
          </cell>
          <cell r="M44">
            <v>818688</v>
          </cell>
          <cell r="N44">
            <v>24619748</v>
          </cell>
          <cell r="O44">
            <v>6</v>
          </cell>
          <cell r="P44">
            <v>2</v>
          </cell>
          <cell r="Q44">
            <v>4</v>
          </cell>
          <cell r="R44" t="str">
            <v>-</v>
          </cell>
          <cell r="S44">
            <v>175</v>
          </cell>
        </row>
        <row r="45">
          <cell r="A45" t="str">
            <v>2019대구광역시</v>
          </cell>
          <cell r="B45">
            <v>2019</v>
          </cell>
          <cell r="C45" t="str">
            <v>대구광역시</v>
          </cell>
          <cell r="D45" t="str">
            <v>-</v>
          </cell>
          <cell r="E45">
            <v>1177</v>
          </cell>
          <cell r="F45">
            <v>36</v>
          </cell>
          <cell r="G45">
            <v>110</v>
          </cell>
          <cell r="H45">
            <v>430</v>
          </cell>
          <cell r="I45">
            <v>31</v>
          </cell>
          <cell r="J45">
            <v>97125</v>
          </cell>
          <cell r="K45" t="str">
            <v>-</v>
          </cell>
          <cell r="L45">
            <v>3528639</v>
          </cell>
          <cell r="M45">
            <v>3695375</v>
          </cell>
          <cell r="N45">
            <v>457945484</v>
          </cell>
          <cell r="O45">
            <v>105</v>
          </cell>
          <cell r="P45">
            <v>11</v>
          </cell>
          <cell r="Q45">
            <v>94</v>
          </cell>
          <cell r="R45">
            <v>67</v>
          </cell>
          <cell r="S45">
            <v>1536</v>
          </cell>
        </row>
        <row r="46">
          <cell r="C46" t="str">
            <v>중부소방서</v>
          </cell>
          <cell r="D46" t="str">
            <v>-</v>
          </cell>
          <cell r="E46">
            <v>133</v>
          </cell>
          <cell r="F46">
            <v>5</v>
          </cell>
          <cell r="G46">
            <v>9</v>
          </cell>
          <cell r="H46">
            <v>66</v>
          </cell>
          <cell r="I46" t="str">
            <v>-</v>
          </cell>
          <cell r="J46">
            <v>2010</v>
          </cell>
          <cell r="K46" t="str">
            <v>-</v>
          </cell>
          <cell r="L46">
            <v>390758</v>
          </cell>
          <cell r="M46">
            <v>311182</v>
          </cell>
          <cell r="N46">
            <v>30508639</v>
          </cell>
          <cell r="O46">
            <v>22</v>
          </cell>
          <cell r="P46">
            <v>5</v>
          </cell>
          <cell r="Q46">
            <v>17</v>
          </cell>
          <cell r="R46" t="str">
            <v>-</v>
          </cell>
          <cell r="S46">
            <v>198</v>
          </cell>
        </row>
        <row r="47">
          <cell r="C47" t="str">
            <v>동부소방서</v>
          </cell>
          <cell r="D47" t="str">
            <v>-</v>
          </cell>
          <cell r="E47">
            <v>157</v>
          </cell>
          <cell r="F47">
            <v>7</v>
          </cell>
          <cell r="G47">
            <v>21</v>
          </cell>
          <cell r="H47">
            <v>65</v>
          </cell>
          <cell r="I47">
            <v>10</v>
          </cell>
          <cell r="J47">
            <v>38577</v>
          </cell>
          <cell r="K47" t="str">
            <v>-</v>
          </cell>
          <cell r="L47">
            <v>310231</v>
          </cell>
          <cell r="M47">
            <v>304966</v>
          </cell>
          <cell r="N47">
            <v>93040992</v>
          </cell>
          <cell r="O47">
            <v>22</v>
          </cell>
          <cell r="P47">
            <v>2</v>
          </cell>
          <cell r="Q47">
            <v>20</v>
          </cell>
          <cell r="R47">
            <v>14</v>
          </cell>
          <cell r="S47">
            <v>105</v>
          </cell>
        </row>
        <row r="48">
          <cell r="C48" t="str">
            <v>서부소방서</v>
          </cell>
          <cell r="D48" t="str">
            <v>-</v>
          </cell>
          <cell r="E48">
            <v>209</v>
          </cell>
          <cell r="F48">
            <v>4</v>
          </cell>
          <cell r="G48">
            <v>14</v>
          </cell>
          <cell r="H48">
            <v>78</v>
          </cell>
          <cell r="I48">
            <v>11</v>
          </cell>
          <cell r="J48">
            <v>1396</v>
          </cell>
          <cell r="K48" t="str">
            <v>-</v>
          </cell>
          <cell r="L48">
            <v>230487</v>
          </cell>
          <cell r="M48">
            <v>312950</v>
          </cell>
          <cell r="N48">
            <v>167932805</v>
          </cell>
          <cell r="O48">
            <v>20</v>
          </cell>
          <cell r="P48">
            <v>1</v>
          </cell>
          <cell r="Q48">
            <v>19</v>
          </cell>
          <cell r="R48">
            <v>24</v>
          </cell>
          <cell r="S48">
            <v>95</v>
          </cell>
        </row>
        <row r="49">
          <cell r="C49" t="str">
            <v>북부소방서</v>
          </cell>
          <cell r="D49" t="str">
            <v>-</v>
          </cell>
          <cell r="E49">
            <v>125</v>
          </cell>
          <cell r="F49">
            <v>5</v>
          </cell>
          <cell r="G49">
            <v>14</v>
          </cell>
          <cell r="H49">
            <v>33</v>
          </cell>
          <cell r="I49">
            <v>2</v>
          </cell>
          <cell r="J49">
            <v>1350</v>
          </cell>
          <cell r="K49" t="str">
            <v>-</v>
          </cell>
          <cell r="L49">
            <v>208338</v>
          </cell>
          <cell r="M49">
            <v>421725</v>
          </cell>
          <cell r="N49">
            <v>25773386</v>
          </cell>
          <cell r="O49">
            <v>13</v>
          </cell>
          <cell r="P49" t="str">
            <v>-</v>
          </cell>
          <cell r="Q49">
            <v>13</v>
          </cell>
          <cell r="R49">
            <v>4</v>
          </cell>
          <cell r="S49">
            <v>25</v>
          </cell>
        </row>
        <row r="50">
          <cell r="C50" t="str">
            <v>수성소방서</v>
          </cell>
          <cell r="D50" t="str">
            <v>-</v>
          </cell>
          <cell r="E50">
            <v>170</v>
          </cell>
          <cell r="F50">
            <v>3</v>
          </cell>
          <cell r="G50">
            <v>16</v>
          </cell>
          <cell r="H50">
            <v>55</v>
          </cell>
          <cell r="I50">
            <v>8</v>
          </cell>
          <cell r="J50">
            <v>23219</v>
          </cell>
          <cell r="K50" t="str">
            <v>-</v>
          </cell>
          <cell r="L50">
            <v>499084</v>
          </cell>
          <cell r="M50">
            <v>375014</v>
          </cell>
          <cell r="N50">
            <v>38844908</v>
          </cell>
          <cell r="O50">
            <v>8</v>
          </cell>
          <cell r="P50">
            <v>1</v>
          </cell>
          <cell r="Q50">
            <v>7</v>
          </cell>
          <cell r="R50">
            <v>10</v>
          </cell>
          <cell r="S50">
            <v>140</v>
          </cell>
        </row>
        <row r="51">
          <cell r="C51" t="str">
            <v>달서소방서</v>
          </cell>
          <cell r="D51" t="str">
            <v>-</v>
          </cell>
          <cell r="E51">
            <v>118</v>
          </cell>
          <cell r="F51">
            <v>5</v>
          </cell>
          <cell r="G51">
            <v>21</v>
          </cell>
          <cell r="H51">
            <v>53</v>
          </cell>
          <cell r="I51" t="str">
            <v>-</v>
          </cell>
          <cell r="J51">
            <v>1078</v>
          </cell>
          <cell r="K51" t="str">
            <v>-</v>
          </cell>
          <cell r="L51">
            <v>249870</v>
          </cell>
          <cell r="M51">
            <v>173987</v>
          </cell>
          <cell r="N51">
            <v>33853496</v>
          </cell>
          <cell r="O51">
            <v>9</v>
          </cell>
          <cell r="P51">
            <v>2</v>
          </cell>
          <cell r="Q51">
            <v>7</v>
          </cell>
          <cell r="R51" t="str">
            <v>-</v>
          </cell>
          <cell r="S51">
            <v>921</v>
          </cell>
        </row>
        <row r="52">
          <cell r="C52" t="str">
            <v>달성소방서</v>
          </cell>
          <cell r="D52" t="str">
            <v>-</v>
          </cell>
          <cell r="E52">
            <v>131</v>
          </cell>
          <cell r="F52">
            <v>4</v>
          </cell>
          <cell r="G52">
            <v>13</v>
          </cell>
          <cell r="H52">
            <v>54</v>
          </cell>
          <cell r="I52" t="str">
            <v>-</v>
          </cell>
          <cell r="J52">
            <v>3910</v>
          </cell>
          <cell r="K52" t="str">
            <v>-</v>
          </cell>
          <cell r="L52">
            <v>673735</v>
          </cell>
          <cell r="M52">
            <v>614812</v>
          </cell>
          <cell r="N52">
            <v>45253617</v>
          </cell>
          <cell r="O52">
            <v>6</v>
          </cell>
          <cell r="P52" t="str">
            <v>-</v>
          </cell>
          <cell r="Q52">
            <v>6</v>
          </cell>
          <cell r="R52" t="str">
            <v>-</v>
          </cell>
          <cell r="S52">
            <v>30</v>
          </cell>
        </row>
        <row r="53">
          <cell r="C53" t="str">
            <v>강서소방서</v>
          </cell>
          <cell r="D53" t="str">
            <v>-</v>
          </cell>
          <cell r="E53">
            <v>134</v>
          </cell>
          <cell r="F53">
            <v>3</v>
          </cell>
          <cell r="G53">
            <v>2</v>
          </cell>
          <cell r="H53">
            <v>26</v>
          </cell>
          <cell r="I53" t="str">
            <v>-</v>
          </cell>
          <cell r="J53">
            <v>25584</v>
          </cell>
          <cell r="K53" t="str">
            <v>-</v>
          </cell>
          <cell r="L53">
            <v>966136</v>
          </cell>
          <cell r="M53">
            <v>1180739</v>
          </cell>
          <cell r="N53">
            <v>22737641</v>
          </cell>
          <cell r="O53">
            <v>5</v>
          </cell>
          <cell r="P53" t="str">
            <v>-</v>
          </cell>
          <cell r="Q53">
            <v>5</v>
          </cell>
          <cell r="R53">
            <v>15</v>
          </cell>
          <cell r="S53">
            <v>22</v>
          </cell>
        </row>
        <row r="54">
          <cell r="A54" t="str">
            <v>2020대구광역시</v>
          </cell>
          <cell r="B54">
            <v>2020</v>
          </cell>
          <cell r="C54" t="str">
            <v>대구광역시</v>
          </cell>
          <cell r="D54" t="str">
            <v>-</v>
          </cell>
          <cell r="E54">
            <v>1103</v>
          </cell>
          <cell r="F54">
            <v>44</v>
          </cell>
          <cell r="G54">
            <v>86</v>
          </cell>
          <cell r="H54">
            <v>344</v>
          </cell>
          <cell r="I54">
            <v>29</v>
          </cell>
          <cell r="J54">
            <v>17227</v>
          </cell>
          <cell r="K54" t="str">
            <v>-</v>
          </cell>
          <cell r="L54">
            <v>2893854</v>
          </cell>
          <cell r="M54">
            <v>3569205</v>
          </cell>
          <cell r="N54">
            <v>222437596</v>
          </cell>
          <cell r="O54">
            <v>74</v>
          </cell>
          <cell r="P54">
            <v>11</v>
          </cell>
          <cell r="Q54">
            <v>63</v>
          </cell>
          <cell r="R54">
            <v>55</v>
          </cell>
          <cell r="S54">
            <v>404</v>
          </cell>
        </row>
        <row r="55">
          <cell r="C55" t="str">
            <v>중부소방서</v>
          </cell>
          <cell r="D55" t="str">
            <v>-</v>
          </cell>
          <cell r="E55">
            <v>117</v>
          </cell>
          <cell r="F55">
            <v>5</v>
          </cell>
          <cell r="G55">
            <v>11</v>
          </cell>
          <cell r="H55">
            <v>49</v>
          </cell>
          <cell r="I55">
            <v>3</v>
          </cell>
          <cell r="J55">
            <v>1054</v>
          </cell>
          <cell r="K55" t="str">
            <v>-</v>
          </cell>
          <cell r="L55">
            <v>251775</v>
          </cell>
          <cell r="M55">
            <v>452241</v>
          </cell>
          <cell r="N55">
            <v>25558675</v>
          </cell>
          <cell r="O55">
            <v>3</v>
          </cell>
          <cell r="P55" t="str">
            <v>-</v>
          </cell>
          <cell r="Q55">
            <v>3</v>
          </cell>
          <cell r="R55">
            <v>4</v>
          </cell>
          <cell r="S55">
            <v>68</v>
          </cell>
        </row>
        <row r="56">
          <cell r="C56" t="str">
            <v>동부소방서</v>
          </cell>
          <cell r="D56" t="str">
            <v>-</v>
          </cell>
          <cell r="E56">
            <v>173</v>
          </cell>
          <cell r="F56">
            <v>8</v>
          </cell>
          <cell r="G56">
            <v>17</v>
          </cell>
          <cell r="H56">
            <v>73</v>
          </cell>
          <cell r="I56">
            <v>7</v>
          </cell>
          <cell r="J56">
            <v>2119</v>
          </cell>
          <cell r="K56" t="str">
            <v>-</v>
          </cell>
          <cell r="L56">
            <v>284712</v>
          </cell>
          <cell r="M56">
            <v>547892</v>
          </cell>
          <cell r="N56">
            <v>27090528</v>
          </cell>
          <cell r="O56">
            <v>11</v>
          </cell>
          <cell r="P56">
            <v>2</v>
          </cell>
          <cell r="Q56">
            <v>9</v>
          </cell>
          <cell r="R56">
            <v>11</v>
          </cell>
          <cell r="S56">
            <v>22</v>
          </cell>
        </row>
        <row r="57">
          <cell r="C57" t="str">
            <v>서부소방서</v>
          </cell>
          <cell r="D57" t="str">
            <v>-</v>
          </cell>
          <cell r="E57">
            <v>190</v>
          </cell>
          <cell r="F57">
            <v>6</v>
          </cell>
          <cell r="G57">
            <v>7</v>
          </cell>
          <cell r="H57">
            <v>17</v>
          </cell>
          <cell r="I57">
            <v>8</v>
          </cell>
          <cell r="J57">
            <v>1258</v>
          </cell>
          <cell r="K57" t="str">
            <v>-</v>
          </cell>
          <cell r="L57">
            <v>312191</v>
          </cell>
          <cell r="M57">
            <v>696198</v>
          </cell>
          <cell r="N57">
            <v>45960566</v>
          </cell>
          <cell r="O57">
            <v>16</v>
          </cell>
          <cell r="P57" t="str">
            <v>-</v>
          </cell>
          <cell r="Q57">
            <v>16</v>
          </cell>
          <cell r="R57">
            <v>15</v>
          </cell>
          <cell r="S57">
            <v>42</v>
          </cell>
        </row>
        <row r="58">
          <cell r="C58" t="str">
            <v>북부소방서</v>
          </cell>
          <cell r="D58" t="str">
            <v>-</v>
          </cell>
          <cell r="E58">
            <v>143</v>
          </cell>
          <cell r="F58">
            <v>3</v>
          </cell>
          <cell r="G58">
            <v>13</v>
          </cell>
          <cell r="H58">
            <v>19</v>
          </cell>
          <cell r="I58">
            <v>3</v>
          </cell>
          <cell r="J58">
            <v>1317</v>
          </cell>
          <cell r="K58" t="str">
            <v>-</v>
          </cell>
          <cell r="L58">
            <v>392015</v>
          </cell>
          <cell r="M58">
            <v>474459</v>
          </cell>
          <cell r="N58">
            <v>25712874</v>
          </cell>
          <cell r="O58">
            <v>13</v>
          </cell>
          <cell r="P58">
            <v>1</v>
          </cell>
          <cell r="Q58">
            <v>12</v>
          </cell>
          <cell r="R58">
            <v>8</v>
          </cell>
          <cell r="S58">
            <v>68</v>
          </cell>
        </row>
        <row r="59">
          <cell r="C59" t="str">
            <v>수성소방서</v>
          </cell>
          <cell r="D59" t="str">
            <v>-</v>
          </cell>
          <cell r="E59">
            <v>132</v>
          </cell>
          <cell r="F59">
            <v>8</v>
          </cell>
          <cell r="G59">
            <v>10</v>
          </cell>
          <cell r="H59">
            <v>49</v>
          </cell>
          <cell r="I59">
            <v>3</v>
          </cell>
          <cell r="J59">
            <v>3327</v>
          </cell>
          <cell r="K59" t="str">
            <v>-</v>
          </cell>
          <cell r="L59">
            <v>258516</v>
          </cell>
          <cell r="M59">
            <v>267407</v>
          </cell>
          <cell r="N59">
            <v>17485863</v>
          </cell>
          <cell r="O59">
            <v>4</v>
          </cell>
          <cell r="P59" t="str">
            <v>-</v>
          </cell>
          <cell r="Q59">
            <v>4</v>
          </cell>
          <cell r="R59">
            <v>9</v>
          </cell>
          <cell r="S59">
            <v>47</v>
          </cell>
        </row>
        <row r="60">
          <cell r="C60" t="str">
            <v>달서소방서</v>
          </cell>
          <cell r="D60" t="str">
            <v>-</v>
          </cell>
          <cell r="E60">
            <v>115</v>
          </cell>
          <cell r="F60">
            <v>8</v>
          </cell>
          <cell r="G60">
            <v>14</v>
          </cell>
          <cell r="H60">
            <v>52</v>
          </cell>
          <cell r="I60" t="str">
            <v>-</v>
          </cell>
          <cell r="J60">
            <v>1460</v>
          </cell>
          <cell r="K60" t="str">
            <v>-</v>
          </cell>
          <cell r="L60">
            <v>206846</v>
          </cell>
          <cell r="M60">
            <v>257396</v>
          </cell>
          <cell r="N60">
            <v>32352163</v>
          </cell>
          <cell r="O60">
            <v>13</v>
          </cell>
          <cell r="P60">
            <v>4</v>
          </cell>
          <cell r="Q60">
            <v>9</v>
          </cell>
          <cell r="R60" t="str">
            <v>-</v>
          </cell>
          <cell r="S60">
            <v>96</v>
          </cell>
        </row>
        <row r="61">
          <cell r="C61" t="str">
            <v>달성소방서</v>
          </cell>
          <cell r="D61" t="str">
            <v>-</v>
          </cell>
          <cell r="E61">
            <v>109</v>
          </cell>
          <cell r="F61">
            <v>4</v>
          </cell>
          <cell r="G61">
            <v>13</v>
          </cell>
          <cell r="H61">
            <v>54</v>
          </cell>
          <cell r="I61">
            <v>1</v>
          </cell>
          <cell r="J61">
            <v>2569</v>
          </cell>
          <cell r="K61" t="str">
            <v>-</v>
          </cell>
          <cell r="L61">
            <v>260127</v>
          </cell>
          <cell r="M61">
            <v>413514</v>
          </cell>
          <cell r="N61">
            <v>24108230</v>
          </cell>
          <cell r="O61">
            <v>4</v>
          </cell>
          <cell r="P61">
            <v>2</v>
          </cell>
          <cell r="Q61">
            <v>2</v>
          </cell>
          <cell r="R61">
            <v>1</v>
          </cell>
          <cell r="S61">
            <v>14</v>
          </cell>
        </row>
        <row r="62">
          <cell r="C62" t="str">
            <v>강서소방서</v>
          </cell>
          <cell r="D62" t="str">
            <v>-</v>
          </cell>
          <cell r="E62">
            <v>124</v>
          </cell>
          <cell r="F62">
            <v>2</v>
          </cell>
          <cell r="G62">
            <v>1</v>
          </cell>
          <cell r="H62">
            <v>31</v>
          </cell>
          <cell r="I62">
            <v>4</v>
          </cell>
          <cell r="J62">
            <v>4122</v>
          </cell>
          <cell r="K62" t="str">
            <v>-</v>
          </cell>
          <cell r="L62">
            <v>927672</v>
          </cell>
          <cell r="M62">
            <v>460098</v>
          </cell>
          <cell r="N62">
            <v>24168697</v>
          </cell>
          <cell r="O62">
            <v>10</v>
          </cell>
          <cell r="P62">
            <v>2</v>
          </cell>
          <cell r="Q62">
            <v>8</v>
          </cell>
          <cell r="R62">
            <v>7</v>
          </cell>
          <cell r="S62">
            <v>47</v>
          </cell>
        </row>
        <row r="63">
          <cell r="A63" t="str">
            <v>2021대구광역시</v>
          </cell>
          <cell r="B63">
            <v>2021</v>
          </cell>
          <cell r="C63" t="str">
            <v>대구광역시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C64" t="str">
            <v>중부소방서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C65" t="str">
            <v>동부소방서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C66" t="str">
            <v>서부소방서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</row>
        <row r="67">
          <cell r="C67" t="str">
            <v>북부소방서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</row>
        <row r="68">
          <cell r="C68" t="str">
            <v>수성소방서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</row>
        <row r="69">
          <cell r="C69" t="str">
            <v>달서소방서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C70" t="str">
            <v>달성소방서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</row>
        <row r="71">
          <cell r="C71" t="str">
            <v>강서소방서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</row>
      </sheetData>
      <sheetData sheetId="64">
        <row r="9">
          <cell r="A9" t="str">
            <v>2015대구광역시</v>
          </cell>
          <cell r="B9">
            <v>2015</v>
          </cell>
          <cell r="C9" t="str">
            <v>대구광역시</v>
          </cell>
          <cell r="D9">
            <v>101141</v>
          </cell>
          <cell r="E9">
            <v>69958</v>
          </cell>
          <cell r="F9">
            <v>71002</v>
          </cell>
          <cell r="G9" t="str">
            <v>-</v>
          </cell>
          <cell r="H9" t="str">
            <v>-</v>
          </cell>
          <cell r="I9">
            <v>45590</v>
          </cell>
          <cell r="J9">
            <v>9209</v>
          </cell>
          <cell r="K9">
            <v>8617</v>
          </cell>
          <cell r="L9">
            <v>695</v>
          </cell>
          <cell r="M9">
            <v>6891</v>
          </cell>
          <cell r="N9">
            <v>71002</v>
          </cell>
          <cell r="O9">
            <v>1158</v>
          </cell>
          <cell r="P9">
            <v>25071</v>
          </cell>
          <cell r="Q9">
            <v>44558</v>
          </cell>
          <cell r="R9">
            <v>215</v>
          </cell>
        </row>
        <row r="10">
          <cell r="C10" t="str">
            <v>본부(항공대)</v>
          </cell>
          <cell r="D10">
            <v>59</v>
          </cell>
          <cell r="E10">
            <v>49</v>
          </cell>
          <cell r="F10">
            <v>50</v>
          </cell>
          <cell r="G10" t="str">
            <v>-</v>
          </cell>
          <cell r="H10" t="str">
            <v>-</v>
          </cell>
          <cell r="I10">
            <v>15</v>
          </cell>
          <cell r="J10" t="str">
            <v>-</v>
          </cell>
          <cell r="K10">
            <v>18</v>
          </cell>
          <cell r="L10" t="str">
            <v>-</v>
          </cell>
          <cell r="M10">
            <v>17</v>
          </cell>
          <cell r="N10">
            <v>50</v>
          </cell>
          <cell r="O10" t="str">
            <v>-</v>
          </cell>
          <cell r="P10" t="str">
            <v>-</v>
          </cell>
          <cell r="Q10">
            <v>4</v>
          </cell>
          <cell r="R10">
            <v>46</v>
          </cell>
        </row>
        <row r="11">
          <cell r="C11" t="str">
            <v>중부소방서</v>
          </cell>
          <cell r="D11">
            <v>17240</v>
          </cell>
          <cell r="E11">
            <v>11354</v>
          </cell>
          <cell r="F11">
            <v>11456</v>
          </cell>
          <cell r="G11" t="str">
            <v>-</v>
          </cell>
          <cell r="H11" t="str">
            <v>-</v>
          </cell>
          <cell r="I11">
            <v>7593</v>
          </cell>
          <cell r="J11">
            <v>1264</v>
          </cell>
          <cell r="K11">
            <v>1442</v>
          </cell>
          <cell r="L11">
            <v>91</v>
          </cell>
          <cell r="M11">
            <v>1066</v>
          </cell>
          <cell r="N11">
            <v>11456</v>
          </cell>
          <cell r="O11">
            <v>226</v>
          </cell>
          <cell r="P11">
            <v>3856</v>
          </cell>
          <cell r="Q11">
            <v>7337</v>
          </cell>
          <cell r="R11">
            <v>37</v>
          </cell>
        </row>
        <row r="12">
          <cell r="C12" t="str">
            <v>동부소방서</v>
          </cell>
          <cell r="D12">
            <v>13466</v>
          </cell>
          <cell r="E12">
            <v>9361</v>
          </cell>
          <cell r="F12">
            <v>9541</v>
          </cell>
          <cell r="G12" t="str">
            <v>-</v>
          </cell>
          <cell r="H12" t="str">
            <v>-</v>
          </cell>
          <cell r="I12">
            <v>6185</v>
          </cell>
          <cell r="J12">
            <v>1145</v>
          </cell>
          <cell r="K12">
            <v>1310</v>
          </cell>
          <cell r="L12">
            <v>113</v>
          </cell>
          <cell r="M12">
            <v>788</v>
          </cell>
          <cell r="N12">
            <v>9541</v>
          </cell>
          <cell r="O12">
            <v>175</v>
          </cell>
          <cell r="P12">
            <v>2852</v>
          </cell>
          <cell r="Q12">
            <v>6485</v>
          </cell>
          <cell r="R12">
            <v>29</v>
          </cell>
        </row>
        <row r="13">
          <cell r="C13" t="str">
            <v>서부소방서</v>
          </cell>
          <cell r="D13">
            <v>16123</v>
          </cell>
          <cell r="E13">
            <v>11314</v>
          </cell>
          <cell r="F13">
            <v>11493</v>
          </cell>
          <cell r="G13" t="str">
            <v>-</v>
          </cell>
          <cell r="H13" t="str">
            <v>-</v>
          </cell>
          <cell r="I13">
            <v>7356</v>
          </cell>
          <cell r="J13">
            <v>1596</v>
          </cell>
          <cell r="K13">
            <v>1311</v>
          </cell>
          <cell r="L13">
            <v>126</v>
          </cell>
          <cell r="M13">
            <v>1104</v>
          </cell>
          <cell r="N13">
            <v>11493</v>
          </cell>
          <cell r="O13">
            <v>165</v>
          </cell>
          <cell r="P13">
            <v>3198</v>
          </cell>
          <cell r="Q13">
            <v>8117</v>
          </cell>
          <cell r="R13">
            <v>13</v>
          </cell>
        </row>
        <row r="14">
          <cell r="C14" t="str">
            <v>북부소방서</v>
          </cell>
          <cell r="D14">
            <v>12554</v>
          </cell>
          <cell r="E14">
            <v>8593</v>
          </cell>
          <cell r="F14">
            <v>8750</v>
          </cell>
          <cell r="G14" t="str">
            <v>-</v>
          </cell>
          <cell r="H14" t="str">
            <v>-</v>
          </cell>
          <cell r="I14">
            <v>5419</v>
          </cell>
          <cell r="J14">
            <v>1291</v>
          </cell>
          <cell r="K14">
            <v>1055</v>
          </cell>
          <cell r="L14">
            <v>70</v>
          </cell>
          <cell r="M14">
            <v>915</v>
          </cell>
          <cell r="N14">
            <v>8750</v>
          </cell>
          <cell r="O14">
            <v>143</v>
          </cell>
          <cell r="P14">
            <v>2920</v>
          </cell>
          <cell r="Q14">
            <v>5672</v>
          </cell>
          <cell r="R14">
            <v>15</v>
          </cell>
        </row>
        <row r="15">
          <cell r="C15" t="str">
            <v>수성소방서</v>
          </cell>
          <cell r="D15">
            <v>15539</v>
          </cell>
          <cell r="E15">
            <v>11013</v>
          </cell>
          <cell r="F15">
            <v>11193</v>
          </cell>
          <cell r="G15" t="str">
            <v>-</v>
          </cell>
          <cell r="H15" t="str">
            <v>-</v>
          </cell>
          <cell r="I15">
            <v>7163</v>
          </cell>
          <cell r="J15">
            <v>1535</v>
          </cell>
          <cell r="K15">
            <v>1427</v>
          </cell>
          <cell r="L15">
            <v>95</v>
          </cell>
          <cell r="M15">
            <v>973</v>
          </cell>
          <cell r="N15">
            <v>11193</v>
          </cell>
          <cell r="O15">
            <v>241</v>
          </cell>
          <cell r="P15">
            <v>3848</v>
          </cell>
          <cell r="Q15">
            <v>7077</v>
          </cell>
          <cell r="R15">
            <v>27</v>
          </cell>
        </row>
        <row r="16">
          <cell r="C16" t="str">
            <v>달서소방서</v>
          </cell>
          <cell r="D16">
            <v>16970</v>
          </cell>
          <cell r="E16">
            <v>11913</v>
          </cell>
          <cell r="F16">
            <v>12041</v>
          </cell>
          <cell r="G16" t="str">
            <v>-</v>
          </cell>
          <cell r="H16" t="str">
            <v>-</v>
          </cell>
          <cell r="I16">
            <v>7911</v>
          </cell>
          <cell r="J16">
            <v>1418</v>
          </cell>
          <cell r="K16">
            <v>1381</v>
          </cell>
          <cell r="L16">
            <v>134</v>
          </cell>
          <cell r="M16">
            <v>1197</v>
          </cell>
          <cell r="N16">
            <v>12041</v>
          </cell>
          <cell r="O16">
            <v>142</v>
          </cell>
          <cell r="P16">
            <v>5054</v>
          </cell>
          <cell r="Q16">
            <v>6819</v>
          </cell>
          <cell r="R16">
            <v>26</v>
          </cell>
        </row>
        <row r="17">
          <cell r="C17" t="str">
            <v>달성소방서</v>
          </cell>
          <cell r="D17">
            <v>4809</v>
          </cell>
          <cell r="E17">
            <v>3301</v>
          </cell>
          <cell r="F17">
            <v>3373</v>
          </cell>
          <cell r="G17" t="str">
            <v>-</v>
          </cell>
          <cell r="H17" t="str">
            <v>-</v>
          </cell>
          <cell r="I17">
            <v>2052</v>
          </cell>
          <cell r="J17">
            <v>525</v>
          </cell>
          <cell r="K17">
            <v>353</v>
          </cell>
          <cell r="L17">
            <v>41</v>
          </cell>
          <cell r="M17">
            <v>402</v>
          </cell>
          <cell r="N17">
            <v>3373</v>
          </cell>
          <cell r="O17">
            <v>37</v>
          </cell>
          <cell r="P17">
            <v>2063</v>
          </cell>
          <cell r="Q17">
            <v>1260</v>
          </cell>
          <cell r="R17">
            <v>13</v>
          </cell>
        </row>
        <row r="18">
          <cell r="C18" t="str">
            <v>강서소방서</v>
          </cell>
          <cell r="D18">
            <v>4381</v>
          </cell>
          <cell r="E18">
            <v>3060</v>
          </cell>
          <cell r="F18">
            <v>3105</v>
          </cell>
          <cell r="G18" t="str">
            <v>-</v>
          </cell>
          <cell r="H18" t="str">
            <v>-</v>
          </cell>
          <cell r="I18">
            <v>1896</v>
          </cell>
          <cell r="J18">
            <v>435</v>
          </cell>
          <cell r="K18">
            <v>320</v>
          </cell>
          <cell r="L18">
            <v>25</v>
          </cell>
          <cell r="M18">
            <v>429</v>
          </cell>
          <cell r="N18">
            <v>3105</v>
          </cell>
          <cell r="O18">
            <v>29</v>
          </cell>
          <cell r="P18">
            <v>1280</v>
          </cell>
          <cell r="Q18">
            <v>1787</v>
          </cell>
          <cell r="R18">
            <v>9</v>
          </cell>
        </row>
        <row r="19">
          <cell r="A19" t="str">
            <v>2016대구광역시</v>
          </cell>
          <cell r="B19">
            <v>2016</v>
          </cell>
          <cell r="C19" t="str">
            <v>대구광역시</v>
          </cell>
          <cell r="D19">
            <v>107159</v>
          </cell>
          <cell r="E19">
            <v>72611</v>
          </cell>
          <cell r="F19">
            <v>73634</v>
          </cell>
          <cell r="G19" t="str">
            <v>-</v>
          </cell>
          <cell r="H19" t="str">
            <v>-</v>
          </cell>
          <cell r="I19">
            <v>44863</v>
          </cell>
          <cell r="J19">
            <v>8816</v>
          </cell>
          <cell r="K19">
            <v>9848</v>
          </cell>
          <cell r="L19">
            <v>600</v>
          </cell>
          <cell r="M19">
            <v>9507</v>
          </cell>
          <cell r="N19">
            <v>73634</v>
          </cell>
          <cell r="O19">
            <v>1040</v>
          </cell>
          <cell r="P19">
            <v>25118</v>
          </cell>
          <cell r="Q19">
            <v>47303</v>
          </cell>
          <cell r="R19">
            <v>173</v>
          </cell>
        </row>
        <row r="20">
          <cell r="C20" t="str">
            <v>본부(항공대)</v>
          </cell>
          <cell r="D20">
            <v>47</v>
          </cell>
          <cell r="E20">
            <v>31</v>
          </cell>
          <cell r="F20">
            <v>31</v>
          </cell>
          <cell r="G20" t="str">
            <v>-</v>
          </cell>
          <cell r="H20" t="str">
            <v>-</v>
          </cell>
          <cell r="I20">
            <v>10</v>
          </cell>
          <cell r="J20" t="str">
            <v>-</v>
          </cell>
          <cell r="K20">
            <v>15</v>
          </cell>
          <cell r="L20" t="str">
            <v>-</v>
          </cell>
          <cell r="M20">
            <v>6</v>
          </cell>
          <cell r="N20">
            <v>31</v>
          </cell>
          <cell r="O20" t="str">
            <v>-</v>
          </cell>
          <cell r="P20">
            <v>3</v>
          </cell>
          <cell r="Q20">
            <v>6</v>
          </cell>
          <cell r="R20">
            <v>22</v>
          </cell>
        </row>
        <row r="21">
          <cell r="C21" t="str">
            <v>중부소방서</v>
          </cell>
          <cell r="D21">
            <v>17977</v>
          </cell>
          <cell r="E21">
            <v>11647</v>
          </cell>
          <cell r="F21">
            <v>11771</v>
          </cell>
          <cell r="G21" t="str">
            <v>-</v>
          </cell>
          <cell r="H21" t="str">
            <v>-</v>
          </cell>
          <cell r="I21">
            <v>6995</v>
          </cell>
          <cell r="J21">
            <v>1305</v>
          </cell>
          <cell r="K21">
            <v>1735</v>
          </cell>
          <cell r="L21">
            <v>105</v>
          </cell>
          <cell r="M21">
            <v>1631</v>
          </cell>
          <cell r="N21">
            <v>11771</v>
          </cell>
          <cell r="O21">
            <v>204</v>
          </cell>
          <cell r="P21">
            <v>3727</v>
          </cell>
          <cell r="Q21">
            <v>7811</v>
          </cell>
          <cell r="R21">
            <v>29</v>
          </cell>
        </row>
        <row r="22">
          <cell r="C22" t="str">
            <v>동부소방서</v>
          </cell>
          <cell r="D22">
            <v>14001</v>
          </cell>
          <cell r="E22">
            <v>9723</v>
          </cell>
          <cell r="F22">
            <v>9871</v>
          </cell>
          <cell r="G22" t="str">
            <v>-</v>
          </cell>
          <cell r="H22" t="str">
            <v>-</v>
          </cell>
          <cell r="I22">
            <v>6126</v>
          </cell>
          <cell r="J22">
            <v>1043</v>
          </cell>
          <cell r="K22">
            <v>1388</v>
          </cell>
          <cell r="L22">
            <v>99</v>
          </cell>
          <cell r="M22">
            <v>1215</v>
          </cell>
          <cell r="N22">
            <v>9871</v>
          </cell>
          <cell r="O22">
            <v>179</v>
          </cell>
          <cell r="P22">
            <v>2692</v>
          </cell>
          <cell r="Q22">
            <v>6971</v>
          </cell>
          <cell r="R22">
            <v>29</v>
          </cell>
        </row>
        <row r="23">
          <cell r="C23" t="str">
            <v>서부소방서</v>
          </cell>
          <cell r="D23">
            <v>16939</v>
          </cell>
          <cell r="E23">
            <v>11379</v>
          </cell>
          <cell r="F23">
            <v>11544</v>
          </cell>
          <cell r="G23" t="str">
            <v>-</v>
          </cell>
          <cell r="H23" t="str">
            <v>-</v>
          </cell>
          <cell r="I23">
            <v>7136</v>
          </cell>
          <cell r="J23">
            <v>1357</v>
          </cell>
          <cell r="K23">
            <v>1300</v>
          </cell>
          <cell r="L23">
            <v>100</v>
          </cell>
          <cell r="M23">
            <v>1651</v>
          </cell>
          <cell r="N23">
            <v>11544</v>
          </cell>
          <cell r="O23">
            <v>138</v>
          </cell>
          <cell r="P23">
            <v>3247</v>
          </cell>
          <cell r="Q23">
            <v>8141</v>
          </cell>
          <cell r="R23">
            <v>18</v>
          </cell>
        </row>
        <row r="24">
          <cell r="C24" t="str">
            <v>북부소방서</v>
          </cell>
          <cell r="D24">
            <v>12637</v>
          </cell>
          <cell r="E24">
            <v>8288</v>
          </cell>
          <cell r="F24">
            <v>8427</v>
          </cell>
          <cell r="G24" t="str">
            <v>-</v>
          </cell>
          <cell r="H24" t="str">
            <v>-</v>
          </cell>
          <cell r="I24">
            <v>5034</v>
          </cell>
          <cell r="J24">
            <v>1191</v>
          </cell>
          <cell r="K24">
            <v>1132</v>
          </cell>
          <cell r="L24">
            <v>88</v>
          </cell>
          <cell r="M24">
            <v>982</v>
          </cell>
          <cell r="N24">
            <v>8427</v>
          </cell>
          <cell r="O24">
            <v>117</v>
          </cell>
          <cell r="P24">
            <v>2547</v>
          </cell>
          <cell r="Q24">
            <v>5749</v>
          </cell>
          <cell r="R24">
            <v>14</v>
          </cell>
        </row>
        <row r="25">
          <cell r="C25" t="str">
            <v>수성소방서</v>
          </cell>
          <cell r="D25">
            <v>16554</v>
          </cell>
          <cell r="E25">
            <v>11409</v>
          </cell>
          <cell r="F25">
            <v>11579</v>
          </cell>
          <cell r="G25" t="str">
            <v>-</v>
          </cell>
          <cell r="H25" t="str">
            <v>-</v>
          </cell>
          <cell r="I25">
            <v>7240</v>
          </cell>
          <cell r="J25">
            <v>1400</v>
          </cell>
          <cell r="K25">
            <v>1570</v>
          </cell>
          <cell r="L25">
            <v>76</v>
          </cell>
          <cell r="M25">
            <v>1293</v>
          </cell>
          <cell r="N25">
            <v>11579</v>
          </cell>
          <cell r="O25">
            <v>227</v>
          </cell>
          <cell r="P25">
            <v>3692</v>
          </cell>
          <cell r="Q25">
            <v>7643</v>
          </cell>
          <cell r="R25">
            <v>17</v>
          </cell>
        </row>
        <row r="26">
          <cell r="C26" t="str">
            <v>달서소방서</v>
          </cell>
          <cell r="D26">
            <v>12303</v>
          </cell>
          <cell r="E26">
            <v>8865</v>
          </cell>
          <cell r="F26">
            <v>8949</v>
          </cell>
          <cell r="G26" t="str">
            <v>-</v>
          </cell>
          <cell r="H26" t="str">
            <v>-</v>
          </cell>
          <cell r="I26">
            <v>5617</v>
          </cell>
          <cell r="J26">
            <v>972</v>
          </cell>
          <cell r="K26">
            <v>1199</v>
          </cell>
          <cell r="L26">
            <v>51</v>
          </cell>
          <cell r="M26">
            <v>1110</v>
          </cell>
          <cell r="N26">
            <v>8949</v>
          </cell>
          <cell r="O26">
            <v>76</v>
          </cell>
          <cell r="P26">
            <v>3909</v>
          </cell>
          <cell r="Q26">
            <v>4946</v>
          </cell>
          <cell r="R26">
            <v>18</v>
          </cell>
        </row>
        <row r="27">
          <cell r="C27" t="str">
            <v>달성소방서</v>
          </cell>
          <cell r="D27">
            <v>5376</v>
          </cell>
          <cell r="E27">
            <v>3586</v>
          </cell>
          <cell r="F27">
            <v>3662</v>
          </cell>
          <cell r="G27" t="str">
            <v>-</v>
          </cell>
          <cell r="H27" t="str">
            <v>-</v>
          </cell>
          <cell r="I27">
            <v>2153</v>
          </cell>
          <cell r="J27">
            <v>515</v>
          </cell>
          <cell r="K27">
            <v>441</v>
          </cell>
          <cell r="L27">
            <v>40</v>
          </cell>
          <cell r="M27">
            <v>513</v>
          </cell>
          <cell r="N27">
            <v>3662</v>
          </cell>
          <cell r="O27">
            <v>23</v>
          </cell>
          <cell r="P27">
            <v>2179</v>
          </cell>
          <cell r="Q27">
            <v>1448</v>
          </cell>
          <cell r="R27">
            <v>12</v>
          </cell>
        </row>
        <row r="28">
          <cell r="C28" t="str">
            <v>강서소방서</v>
          </cell>
          <cell r="D28">
            <v>11325</v>
          </cell>
          <cell r="E28">
            <v>7683</v>
          </cell>
          <cell r="F28">
            <v>7800</v>
          </cell>
          <cell r="G28" t="str">
            <v>-</v>
          </cell>
          <cell r="H28" t="str">
            <v>-</v>
          </cell>
          <cell r="I28">
            <v>4552</v>
          </cell>
          <cell r="J28">
            <v>1033</v>
          </cell>
          <cell r="K28">
            <v>1068</v>
          </cell>
          <cell r="L28">
            <v>41</v>
          </cell>
          <cell r="M28">
            <v>1106</v>
          </cell>
          <cell r="N28">
            <v>7800</v>
          </cell>
          <cell r="O28">
            <v>76</v>
          </cell>
          <cell r="P28">
            <v>3122</v>
          </cell>
          <cell r="Q28">
            <v>4588</v>
          </cell>
          <cell r="R28">
            <v>14</v>
          </cell>
        </row>
        <row r="29">
          <cell r="A29" t="str">
            <v>2017대구광역시</v>
          </cell>
          <cell r="B29">
            <v>2017</v>
          </cell>
          <cell r="C29" t="str">
            <v>대구광역시</v>
          </cell>
          <cell r="D29">
            <v>114590</v>
          </cell>
          <cell r="E29">
            <v>75890</v>
          </cell>
          <cell r="F29">
            <v>76946</v>
          </cell>
          <cell r="G29">
            <v>17437</v>
          </cell>
          <cell r="H29">
            <v>10479</v>
          </cell>
          <cell r="I29">
            <v>27707</v>
          </cell>
          <cell r="J29">
            <v>8692</v>
          </cell>
          <cell r="K29">
            <v>10048</v>
          </cell>
          <cell r="L29">
            <v>602</v>
          </cell>
          <cell r="M29">
            <v>1981</v>
          </cell>
          <cell r="N29">
            <v>76719</v>
          </cell>
          <cell r="O29">
            <v>1001</v>
          </cell>
          <cell r="P29">
            <v>23365</v>
          </cell>
          <cell r="Q29">
            <v>52274</v>
          </cell>
          <cell r="R29">
            <v>79</v>
          </cell>
        </row>
        <row r="30">
          <cell r="C30" t="str">
            <v>본부(항공대)</v>
          </cell>
          <cell r="D30">
            <v>51</v>
          </cell>
          <cell r="E30">
            <v>37</v>
          </cell>
          <cell r="F30">
            <v>30</v>
          </cell>
          <cell r="G30">
            <v>6</v>
          </cell>
          <cell r="H30">
            <v>2</v>
          </cell>
          <cell r="I30">
            <v>3</v>
          </cell>
          <cell r="J30" t="str">
            <v>-</v>
          </cell>
          <cell r="K30">
            <v>19</v>
          </cell>
          <cell r="L30" t="str">
            <v>-</v>
          </cell>
          <cell r="M30" t="str">
            <v>-</v>
          </cell>
          <cell r="N30">
            <v>37</v>
          </cell>
          <cell r="O30" t="str">
            <v>-</v>
          </cell>
          <cell r="P30" t="str">
            <v>-</v>
          </cell>
          <cell r="Q30">
            <v>2</v>
          </cell>
          <cell r="R30">
            <v>35</v>
          </cell>
        </row>
        <row r="31">
          <cell r="C31" t="str">
            <v>중부소방서</v>
          </cell>
          <cell r="D31">
            <v>19353</v>
          </cell>
          <cell r="E31">
            <v>12429</v>
          </cell>
          <cell r="F31">
            <v>13033</v>
          </cell>
          <cell r="G31">
            <v>2871</v>
          </cell>
          <cell r="H31">
            <v>1771</v>
          </cell>
          <cell r="I31">
            <v>4887</v>
          </cell>
          <cell r="J31">
            <v>1234</v>
          </cell>
          <cell r="K31">
            <v>1905</v>
          </cell>
          <cell r="L31">
            <v>95</v>
          </cell>
          <cell r="M31">
            <v>270</v>
          </cell>
          <cell r="N31">
            <v>12510</v>
          </cell>
          <cell r="O31">
            <v>167</v>
          </cell>
          <cell r="P31">
            <v>3679</v>
          </cell>
          <cell r="Q31">
            <v>8655</v>
          </cell>
          <cell r="R31">
            <v>9</v>
          </cell>
        </row>
        <row r="32">
          <cell r="C32" t="str">
            <v>동부소방서</v>
          </cell>
          <cell r="D32">
            <v>15524</v>
          </cell>
          <cell r="E32">
            <v>10237</v>
          </cell>
          <cell r="F32">
            <v>10980</v>
          </cell>
          <cell r="G32">
            <v>2546</v>
          </cell>
          <cell r="H32">
            <v>1473</v>
          </cell>
          <cell r="I32">
            <v>4177</v>
          </cell>
          <cell r="J32">
            <v>1083</v>
          </cell>
          <cell r="K32">
            <v>1372</v>
          </cell>
          <cell r="L32">
            <v>85</v>
          </cell>
          <cell r="M32">
            <v>244</v>
          </cell>
          <cell r="N32">
            <v>10356</v>
          </cell>
          <cell r="O32">
            <v>189</v>
          </cell>
          <cell r="P32">
            <v>2245</v>
          </cell>
          <cell r="Q32">
            <v>7917</v>
          </cell>
          <cell r="R32">
            <v>5</v>
          </cell>
        </row>
        <row r="33">
          <cell r="C33" t="str">
            <v>서부소방서</v>
          </cell>
          <cell r="D33">
            <v>17355</v>
          </cell>
          <cell r="E33">
            <v>11580</v>
          </cell>
          <cell r="F33">
            <v>11959</v>
          </cell>
          <cell r="G33">
            <v>2718</v>
          </cell>
          <cell r="H33">
            <v>1750</v>
          </cell>
          <cell r="I33">
            <v>4192</v>
          </cell>
          <cell r="J33">
            <v>1425</v>
          </cell>
          <cell r="K33">
            <v>1322</v>
          </cell>
          <cell r="L33">
            <v>86</v>
          </cell>
          <cell r="M33">
            <v>466</v>
          </cell>
          <cell r="N33">
            <v>11719</v>
          </cell>
          <cell r="O33">
            <v>127</v>
          </cell>
          <cell r="P33">
            <v>2655</v>
          </cell>
          <cell r="Q33">
            <v>8934</v>
          </cell>
          <cell r="R33">
            <v>3</v>
          </cell>
        </row>
        <row r="34">
          <cell r="C34" t="str">
            <v>북부소방서</v>
          </cell>
          <cell r="D34">
            <v>13655</v>
          </cell>
          <cell r="E34">
            <v>8785</v>
          </cell>
          <cell r="F34">
            <v>8986</v>
          </cell>
          <cell r="G34">
            <v>2092</v>
          </cell>
          <cell r="H34">
            <v>1343</v>
          </cell>
          <cell r="I34">
            <v>2937</v>
          </cell>
          <cell r="J34">
            <v>1170</v>
          </cell>
          <cell r="K34">
            <v>1182</v>
          </cell>
          <cell r="L34">
            <v>102</v>
          </cell>
          <cell r="M34">
            <v>160</v>
          </cell>
          <cell r="N34">
            <v>8887</v>
          </cell>
          <cell r="O34">
            <v>103</v>
          </cell>
          <cell r="P34">
            <v>2214</v>
          </cell>
          <cell r="Q34">
            <v>6559</v>
          </cell>
          <cell r="R34">
            <v>11</v>
          </cell>
        </row>
        <row r="35">
          <cell r="C35" t="str">
            <v>수성소방서</v>
          </cell>
          <cell r="D35">
            <v>17018</v>
          </cell>
          <cell r="E35">
            <v>11612</v>
          </cell>
          <cell r="F35">
            <v>12118</v>
          </cell>
          <cell r="G35">
            <v>2895</v>
          </cell>
          <cell r="H35">
            <v>1494</v>
          </cell>
          <cell r="I35">
            <v>4413</v>
          </cell>
          <cell r="J35">
            <v>1296</v>
          </cell>
          <cell r="K35">
            <v>1581</v>
          </cell>
          <cell r="L35">
            <v>84</v>
          </cell>
          <cell r="M35">
            <v>355</v>
          </cell>
          <cell r="N35">
            <v>11751</v>
          </cell>
          <cell r="O35">
            <v>195</v>
          </cell>
          <cell r="P35">
            <v>2906</v>
          </cell>
          <cell r="Q35">
            <v>8641</v>
          </cell>
          <cell r="R35">
            <v>9</v>
          </cell>
        </row>
        <row r="36">
          <cell r="C36" t="str">
            <v>달서소방서</v>
          </cell>
          <cell r="D36">
            <v>13022</v>
          </cell>
          <cell r="E36">
            <v>8956</v>
          </cell>
          <cell r="F36">
            <v>8345</v>
          </cell>
          <cell r="G36">
            <v>1869</v>
          </cell>
          <cell r="H36">
            <v>1158</v>
          </cell>
          <cell r="I36">
            <v>2982</v>
          </cell>
          <cell r="J36">
            <v>868</v>
          </cell>
          <cell r="K36">
            <v>1177</v>
          </cell>
          <cell r="L36">
            <v>54</v>
          </cell>
          <cell r="M36">
            <v>237</v>
          </cell>
          <cell r="N36">
            <v>9039</v>
          </cell>
          <cell r="O36">
            <v>83</v>
          </cell>
          <cell r="P36">
            <v>4294</v>
          </cell>
          <cell r="Q36">
            <v>4657</v>
          </cell>
          <cell r="R36">
            <v>5</v>
          </cell>
        </row>
        <row r="37">
          <cell r="C37" t="str">
            <v>달성소방서</v>
          </cell>
          <cell r="D37">
            <v>6295</v>
          </cell>
          <cell r="E37">
            <v>4206</v>
          </cell>
          <cell r="F37">
            <v>4653</v>
          </cell>
          <cell r="G37">
            <v>1001</v>
          </cell>
          <cell r="H37">
            <v>581</v>
          </cell>
          <cell r="I37">
            <v>1825</v>
          </cell>
          <cell r="J37">
            <v>577</v>
          </cell>
          <cell r="K37">
            <v>512</v>
          </cell>
          <cell r="L37">
            <v>44</v>
          </cell>
          <cell r="M37">
            <v>113</v>
          </cell>
          <cell r="N37">
            <v>4289</v>
          </cell>
          <cell r="O37">
            <v>41</v>
          </cell>
          <cell r="P37">
            <v>2350</v>
          </cell>
          <cell r="Q37">
            <v>1897</v>
          </cell>
          <cell r="R37">
            <v>1</v>
          </cell>
        </row>
        <row r="38">
          <cell r="C38" t="str">
            <v>강서소방서</v>
          </cell>
          <cell r="D38">
            <v>12317</v>
          </cell>
          <cell r="E38">
            <v>8048</v>
          </cell>
          <cell r="F38">
            <v>6842</v>
          </cell>
          <cell r="G38">
            <v>1439</v>
          </cell>
          <cell r="H38">
            <v>907</v>
          </cell>
          <cell r="I38">
            <v>2291</v>
          </cell>
          <cell r="J38">
            <v>1039</v>
          </cell>
          <cell r="K38">
            <v>978</v>
          </cell>
          <cell r="L38">
            <v>52</v>
          </cell>
          <cell r="M38">
            <v>136</v>
          </cell>
          <cell r="N38">
            <v>8131</v>
          </cell>
          <cell r="O38">
            <v>96</v>
          </cell>
          <cell r="P38">
            <v>3022</v>
          </cell>
          <cell r="Q38">
            <v>5012</v>
          </cell>
          <cell r="R38">
            <v>1</v>
          </cell>
        </row>
        <row r="39">
          <cell r="A39" t="str">
            <v>2018대구광역시</v>
          </cell>
          <cell r="B39">
            <v>2018</v>
          </cell>
          <cell r="C39" t="str">
            <v>대구광역시</v>
          </cell>
          <cell r="D39">
            <v>120446</v>
          </cell>
          <cell r="E39">
            <v>79714</v>
          </cell>
          <cell r="F39">
            <v>80517</v>
          </cell>
          <cell r="G39">
            <v>20295</v>
          </cell>
          <cell r="H39">
            <v>12490</v>
          </cell>
          <cell r="I39">
            <v>18667</v>
          </cell>
          <cell r="J39">
            <v>8341</v>
          </cell>
          <cell r="K39">
            <v>10719</v>
          </cell>
          <cell r="L39">
            <v>549</v>
          </cell>
          <cell r="M39">
            <v>9456</v>
          </cell>
          <cell r="N39">
            <v>80517</v>
          </cell>
          <cell r="O39">
            <v>417</v>
          </cell>
          <cell r="P39">
            <v>28327</v>
          </cell>
          <cell r="Q39">
            <v>51598</v>
          </cell>
          <cell r="R39">
            <v>175</v>
          </cell>
        </row>
        <row r="40">
          <cell r="C40" t="str">
            <v>본부(항공대)</v>
          </cell>
          <cell r="D40">
            <v>49</v>
          </cell>
          <cell r="E40">
            <v>7</v>
          </cell>
          <cell r="F40">
            <v>7</v>
          </cell>
          <cell r="G40" t="str">
            <v>-</v>
          </cell>
          <cell r="H40" t="str">
            <v>-</v>
          </cell>
          <cell r="I40">
            <v>3</v>
          </cell>
          <cell r="J40" t="str">
            <v>-</v>
          </cell>
          <cell r="K40">
            <v>1</v>
          </cell>
          <cell r="L40" t="str">
            <v>-</v>
          </cell>
          <cell r="M40">
            <v>3</v>
          </cell>
          <cell r="N40">
            <v>7</v>
          </cell>
          <cell r="O40" t="str">
            <v>-</v>
          </cell>
          <cell r="P40" t="str">
            <v>-</v>
          </cell>
          <cell r="Q40">
            <v>7</v>
          </cell>
          <cell r="R40" t="str">
            <v>-</v>
          </cell>
        </row>
        <row r="41">
          <cell r="C41" t="str">
            <v>중부소방서</v>
          </cell>
          <cell r="D41">
            <v>20099</v>
          </cell>
          <cell r="E41">
            <v>12786</v>
          </cell>
          <cell r="F41">
            <v>12885</v>
          </cell>
          <cell r="G41">
            <v>3308</v>
          </cell>
          <cell r="H41">
            <v>2091</v>
          </cell>
          <cell r="I41">
            <v>2576</v>
          </cell>
          <cell r="J41">
            <v>1195</v>
          </cell>
          <cell r="K41">
            <v>2010</v>
          </cell>
          <cell r="L41">
            <v>71</v>
          </cell>
          <cell r="M41">
            <v>1634</v>
          </cell>
          <cell r="N41">
            <v>12885</v>
          </cell>
          <cell r="O41">
            <v>89</v>
          </cell>
          <cell r="P41">
            <v>4985</v>
          </cell>
          <cell r="Q41">
            <v>7781</v>
          </cell>
          <cell r="R41">
            <v>30</v>
          </cell>
        </row>
        <row r="42">
          <cell r="C42" t="str">
            <v>동부소방서</v>
          </cell>
          <cell r="D42">
            <v>16147</v>
          </cell>
          <cell r="E42">
            <v>10866</v>
          </cell>
          <cell r="F42">
            <v>10974</v>
          </cell>
          <cell r="G42">
            <v>3042</v>
          </cell>
          <cell r="H42">
            <v>1834</v>
          </cell>
          <cell r="I42">
            <v>2301</v>
          </cell>
          <cell r="J42">
            <v>1030</v>
          </cell>
          <cell r="K42">
            <v>1437</v>
          </cell>
          <cell r="L42">
            <v>79</v>
          </cell>
          <cell r="M42">
            <v>1251</v>
          </cell>
          <cell r="N42">
            <v>10974</v>
          </cell>
          <cell r="O42">
            <v>61</v>
          </cell>
          <cell r="P42">
            <v>4172</v>
          </cell>
          <cell r="Q42">
            <v>6720</v>
          </cell>
          <cell r="R42">
            <v>21</v>
          </cell>
        </row>
        <row r="43">
          <cell r="C43" t="str">
            <v>서부소방서</v>
          </cell>
          <cell r="D43">
            <v>19987</v>
          </cell>
          <cell r="E43">
            <v>13197</v>
          </cell>
          <cell r="F43">
            <v>13299</v>
          </cell>
          <cell r="G43">
            <v>3275</v>
          </cell>
          <cell r="H43">
            <v>2114</v>
          </cell>
          <cell r="I43">
            <v>3128</v>
          </cell>
          <cell r="J43">
            <v>1469</v>
          </cell>
          <cell r="K43">
            <v>1620</v>
          </cell>
          <cell r="L43">
            <v>75</v>
          </cell>
          <cell r="M43">
            <v>1618</v>
          </cell>
          <cell r="N43">
            <v>13299</v>
          </cell>
          <cell r="O43">
            <v>59</v>
          </cell>
          <cell r="P43">
            <v>3381</v>
          </cell>
          <cell r="Q43">
            <v>9821</v>
          </cell>
          <cell r="R43">
            <v>38</v>
          </cell>
        </row>
        <row r="44">
          <cell r="C44" t="str">
            <v>북부소방서</v>
          </cell>
          <cell r="D44">
            <v>13747</v>
          </cell>
          <cell r="E44">
            <v>8990</v>
          </cell>
          <cell r="F44">
            <v>9074</v>
          </cell>
          <cell r="G44">
            <v>2326</v>
          </cell>
          <cell r="H44">
            <v>1522</v>
          </cell>
          <cell r="I44">
            <v>1909</v>
          </cell>
          <cell r="J44">
            <v>1012</v>
          </cell>
          <cell r="K44">
            <v>1278</v>
          </cell>
          <cell r="L44">
            <v>86</v>
          </cell>
          <cell r="M44">
            <v>941</v>
          </cell>
          <cell r="N44">
            <v>9074</v>
          </cell>
          <cell r="O44">
            <v>66</v>
          </cell>
          <cell r="P44">
            <v>3927</v>
          </cell>
          <cell r="Q44">
            <v>5059</v>
          </cell>
          <cell r="R44">
            <v>22</v>
          </cell>
        </row>
        <row r="45">
          <cell r="C45" t="str">
            <v>수성소방서</v>
          </cell>
          <cell r="D45">
            <v>17115</v>
          </cell>
          <cell r="E45">
            <v>11633</v>
          </cell>
          <cell r="F45">
            <v>11784</v>
          </cell>
          <cell r="G45">
            <v>3178</v>
          </cell>
          <cell r="H45">
            <v>1879</v>
          </cell>
          <cell r="I45">
            <v>2597</v>
          </cell>
          <cell r="J45">
            <v>1216</v>
          </cell>
          <cell r="K45">
            <v>1539</v>
          </cell>
          <cell r="L45">
            <v>91</v>
          </cell>
          <cell r="M45">
            <v>1284</v>
          </cell>
          <cell r="N45">
            <v>11784</v>
          </cell>
          <cell r="O45">
            <v>71</v>
          </cell>
          <cell r="P45">
            <v>3019</v>
          </cell>
          <cell r="Q45">
            <v>8670</v>
          </cell>
          <cell r="R45">
            <v>24</v>
          </cell>
        </row>
        <row r="46">
          <cell r="C46" t="str">
            <v>달서소방서</v>
          </cell>
          <cell r="D46">
            <v>14133</v>
          </cell>
          <cell r="E46">
            <v>9677</v>
          </cell>
          <cell r="F46">
            <v>9772</v>
          </cell>
          <cell r="G46">
            <v>2336</v>
          </cell>
          <cell r="H46">
            <v>1372</v>
          </cell>
          <cell r="I46">
            <v>2727</v>
          </cell>
          <cell r="J46">
            <v>868</v>
          </cell>
          <cell r="K46">
            <v>1384</v>
          </cell>
          <cell r="L46">
            <v>55</v>
          </cell>
          <cell r="M46">
            <v>1030</v>
          </cell>
          <cell r="N46">
            <v>9772</v>
          </cell>
          <cell r="O46">
            <v>31</v>
          </cell>
          <cell r="P46">
            <v>3199</v>
          </cell>
          <cell r="Q46">
            <v>6524</v>
          </cell>
          <cell r="R46">
            <v>18</v>
          </cell>
        </row>
        <row r="47">
          <cell r="C47" t="str">
            <v>달성소방서</v>
          </cell>
          <cell r="D47">
            <v>6749</v>
          </cell>
          <cell r="E47">
            <v>4386</v>
          </cell>
          <cell r="F47">
            <v>4463</v>
          </cell>
          <cell r="G47">
            <v>1140</v>
          </cell>
          <cell r="H47">
            <v>652</v>
          </cell>
          <cell r="I47">
            <v>905</v>
          </cell>
          <cell r="J47">
            <v>586</v>
          </cell>
          <cell r="K47">
            <v>515</v>
          </cell>
          <cell r="L47">
            <v>35</v>
          </cell>
          <cell r="M47">
            <v>630</v>
          </cell>
          <cell r="N47">
            <v>4463</v>
          </cell>
          <cell r="O47">
            <v>21</v>
          </cell>
          <cell r="P47">
            <v>2599</v>
          </cell>
          <cell r="Q47">
            <v>1837</v>
          </cell>
          <cell r="R47">
            <v>6</v>
          </cell>
        </row>
        <row r="48">
          <cell r="C48" t="str">
            <v>강서소방서</v>
          </cell>
          <cell r="D48">
            <v>12420</v>
          </cell>
          <cell r="E48">
            <v>8172</v>
          </cell>
          <cell r="F48">
            <v>8259</v>
          </cell>
          <cell r="G48">
            <v>1690</v>
          </cell>
          <cell r="H48">
            <v>1026</v>
          </cell>
          <cell r="I48">
            <v>2521</v>
          </cell>
          <cell r="J48">
            <v>965</v>
          </cell>
          <cell r="K48">
            <v>935</v>
          </cell>
          <cell r="L48">
            <v>57</v>
          </cell>
          <cell r="M48">
            <v>1065</v>
          </cell>
          <cell r="N48">
            <v>8259</v>
          </cell>
          <cell r="O48">
            <v>19</v>
          </cell>
          <cell r="P48">
            <v>3045</v>
          </cell>
          <cell r="Q48">
            <v>5179</v>
          </cell>
          <cell r="R48">
            <v>16</v>
          </cell>
        </row>
        <row r="49">
          <cell r="A49" t="str">
            <v>2019대구광역시</v>
          </cell>
          <cell r="B49">
            <v>2019</v>
          </cell>
          <cell r="C49" t="str">
            <v>대구광역시</v>
          </cell>
          <cell r="D49">
            <v>121739</v>
          </cell>
          <cell r="E49">
            <v>80584</v>
          </cell>
          <cell r="F49">
            <v>81448</v>
          </cell>
          <cell r="G49">
            <v>21608</v>
          </cell>
          <cell r="H49">
            <v>13339</v>
          </cell>
          <cell r="I49">
            <v>20950</v>
          </cell>
          <cell r="J49">
            <v>8493</v>
          </cell>
          <cell r="K49">
            <v>10718</v>
          </cell>
          <cell r="L49">
            <v>691</v>
          </cell>
          <cell r="M49">
            <v>5649</v>
          </cell>
          <cell r="N49">
            <v>81448</v>
          </cell>
          <cell r="O49">
            <v>841</v>
          </cell>
          <cell r="P49">
            <v>19079</v>
          </cell>
          <cell r="Q49">
            <v>61467</v>
          </cell>
          <cell r="R49">
            <v>61</v>
          </cell>
        </row>
        <row r="50">
          <cell r="C50" t="str">
            <v>본부(항공대)</v>
          </cell>
          <cell r="D50">
            <v>38</v>
          </cell>
          <cell r="E50">
            <v>9</v>
          </cell>
          <cell r="F50">
            <v>9</v>
          </cell>
          <cell r="G50" t="str">
            <v>-</v>
          </cell>
          <cell r="H50" t="str">
            <v>-</v>
          </cell>
          <cell r="I50">
            <v>3</v>
          </cell>
          <cell r="J50">
            <v>1</v>
          </cell>
          <cell r="K50">
            <v>2</v>
          </cell>
          <cell r="L50" t="str">
            <v>-</v>
          </cell>
          <cell r="M50">
            <v>3</v>
          </cell>
          <cell r="N50">
            <v>9</v>
          </cell>
          <cell r="O50" t="str">
            <v>-</v>
          </cell>
          <cell r="P50" t="str">
            <v>-</v>
          </cell>
          <cell r="Q50">
            <v>9</v>
          </cell>
          <cell r="R50" t="str">
            <v>-</v>
          </cell>
        </row>
        <row r="51">
          <cell r="C51" t="str">
            <v>중부소방서</v>
          </cell>
          <cell r="D51">
            <v>20047</v>
          </cell>
          <cell r="E51">
            <v>12937</v>
          </cell>
          <cell r="F51">
            <v>13064</v>
          </cell>
          <cell r="G51">
            <v>3350</v>
          </cell>
          <cell r="H51">
            <v>2184</v>
          </cell>
          <cell r="I51">
            <v>3421</v>
          </cell>
          <cell r="J51">
            <v>1224</v>
          </cell>
          <cell r="K51">
            <v>1805</v>
          </cell>
          <cell r="L51">
            <v>93</v>
          </cell>
          <cell r="M51">
            <v>987</v>
          </cell>
          <cell r="N51">
            <v>13064</v>
          </cell>
          <cell r="O51">
            <v>133</v>
          </cell>
          <cell r="P51">
            <v>3193</v>
          </cell>
          <cell r="Q51">
            <v>9733</v>
          </cell>
          <cell r="R51">
            <v>5</v>
          </cell>
        </row>
        <row r="52">
          <cell r="C52" t="str">
            <v>동부소방서</v>
          </cell>
          <cell r="D52">
            <v>15904</v>
          </cell>
          <cell r="E52">
            <v>10604</v>
          </cell>
          <cell r="F52">
            <v>10732</v>
          </cell>
          <cell r="G52">
            <v>3026</v>
          </cell>
          <cell r="H52">
            <v>1852</v>
          </cell>
          <cell r="I52">
            <v>2612</v>
          </cell>
          <cell r="J52">
            <v>1075</v>
          </cell>
          <cell r="K52">
            <v>1438</v>
          </cell>
          <cell r="L52">
            <v>90</v>
          </cell>
          <cell r="M52">
            <v>639</v>
          </cell>
          <cell r="N52">
            <v>10732</v>
          </cell>
          <cell r="O52">
            <v>136</v>
          </cell>
          <cell r="P52">
            <v>1903</v>
          </cell>
          <cell r="Q52">
            <v>8680</v>
          </cell>
          <cell r="R52">
            <v>13</v>
          </cell>
        </row>
        <row r="53">
          <cell r="C53" t="str">
            <v>서부소방서</v>
          </cell>
          <cell r="D53">
            <v>20025</v>
          </cell>
          <cell r="E53">
            <v>13227</v>
          </cell>
          <cell r="F53">
            <v>13379</v>
          </cell>
          <cell r="G53">
            <v>3455</v>
          </cell>
          <cell r="H53">
            <v>2278</v>
          </cell>
          <cell r="I53">
            <v>3256</v>
          </cell>
          <cell r="J53">
            <v>1510</v>
          </cell>
          <cell r="K53">
            <v>1790</v>
          </cell>
          <cell r="L53">
            <v>108</v>
          </cell>
          <cell r="M53">
            <v>982</v>
          </cell>
          <cell r="N53">
            <v>13379</v>
          </cell>
          <cell r="O53">
            <v>92</v>
          </cell>
          <cell r="P53">
            <v>2687</v>
          </cell>
          <cell r="Q53">
            <v>10594</v>
          </cell>
          <cell r="R53">
            <v>6</v>
          </cell>
        </row>
        <row r="54">
          <cell r="C54" t="str">
            <v>북부소방서</v>
          </cell>
          <cell r="D54">
            <v>14181</v>
          </cell>
          <cell r="E54">
            <v>9341</v>
          </cell>
          <cell r="F54">
            <v>9459</v>
          </cell>
          <cell r="G54">
            <v>2605</v>
          </cell>
          <cell r="H54">
            <v>1668</v>
          </cell>
          <cell r="I54">
            <v>2144</v>
          </cell>
          <cell r="J54">
            <v>1065</v>
          </cell>
          <cell r="K54">
            <v>1203</v>
          </cell>
          <cell r="L54">
            <v>98</v>
          </cell>
          <cell r="M54">
            <v>676</v>
          </cell>
          <cell r="N54">
            <v>9459</v>
          </cell>
          <cell r="O54">
            <v>90</v>
          </cell>
          <cell r="P54">
            <v>1882</v>
          </cell>
          <cell r="Q54">
            <v>7482</v>
          </cell>
          <cell r="R54">
            <v>5</v>
          </cell>
        </row>
        <row r="55">
          <cell r="C55" t="str">
            <v>수성소방서</v>
          </cell>
          <cell r="D55">
            <v>17971</v>
          </cell>
          <cell r="E55">
            <v>12128</v>
          </cell>
          <cell r="F55">
            <v>12251</v>
          </cell>
          <cell r="G55">
            <v>3635</v>
          </cell>
          <cell r="H55">
            <v>2071</v>
          </cell>
          <cell r="I55">
            <v>2855</v>
          </cell>
          <cell r="J55">
            <v>1198</v>
          </cell>
          <cell r="K55">
            <v>1677</v>
          </cell>
          <cell r="L55">
            <v>78</v>
          </cell>
          <cell r="M55">
            <v>737</v>
          </cell>
          <cell r="N55">
            <v>12251</v>
          </cell>
          <cell r="O55">
            <v>213</v>
          </cell>
          <cell r="P55">
            <v>2540</v>
          </cell>
          <cell r="Q55">
            <v>9482</v>
          </cell>
          <cell r="R55">
            <v>16</v>
          </cell>
        </row>
        <row r="56">
          <cell r="C56" t="str">
            <v>달서소방서</v>
          </cell>
          <cell r="D56">
            <v>14147</v>
          </cell>
          <cell r="E56">
            <v>9536</v>
          </cell>
          <cell r="F56">
            <v>9615</v>
          </cell>
          <cell r="G56">
            <v>2603</v>
          </cell>
          <cell r="H56">
            <v>1537</v>
          </cell>
          <cell r="I56">
            <v>2741</v>
          </cell>
          <cell r="J56">
            <v>875</v>
          </cell>
          <cell r="K56">
            <v>1202</v>
          </cell>
          <cell r="L56">
            <v>52</v>
          </cell>
          <cell r="M56">
            <v>605</v>
          </cell>
          <cell r="N56">
            <v>9615</v>
          </cell>
          <cell r="O56">
            <v>68</v>
          </cell>
          <cell r="P56">
            <v>2579</v>
          </cell>
          <cell r="Q56">
            <v>6962</v>
          </cell>
          <cell r="R56">
            <v>6</v>
          </cell>
        </row>
        <row r="57">
          <cell r="C57" t="str">
            <v>달성소방서</v>
          </cell>
          <cell r="D57">
            <v>6945</v>
          </cell>
          <cell r="E57">
            <v>4428</v>
          </cell>
          <cell r="F57">
            <v>4505</v>
          </cell>
          <cell r="G57">
            <v>1116</v>
          </cell>
          <cell r="H57">
            <v>639</v>
          </cell>
          <cell r="I57">
            <v>1168</v>
          </cell>
          <cell r="J57">
            <v>542</v>
          </cell>
          <cell r="K57">
            <v>580</v>
          </cell>
          <cell r="L57">
            <v>74</v>
          </cell>
          <cell r="M57">
            <v>386</v>
          </cell>
          <cell r="N57">
            <v>4505</v>
          </cell>
          <cell r="O57">
            <v>49</v>
          </cell>
          <cell r="P57">
            <v>1761</v>
          </cell>
          <cell r="Q57">
            <v>2691</v>
          </cell>
          <cell r="R57">
            <v>4</v>
          </cell>
        </row>
        <row r="58">
          <cell r="C58" t="str">
            <v>강서소방서</v>
          </cell>
          <cell r="D58">
            <v>12481</v>
          </cell>
          <cell r="E58">
            <v>8374</v>
          </cell>
          <cell r="F58">
            <v>8434</v>
          </cell>
          <cell r="G58">
            <v>1818</v>
          </cell>
          <cell r="H58">
            <v>1110</v>
          </cell>
          <cell r="I58">
            <v>2750</v>
          </cell>
          <cell r="J58">
            <v>1003</v>
          </cell>
          <cell r="K58">
            <v>1021</v>
          </cell>
          <cell r="L58">
            <v>98</v>
          </cell>
          <cell r="M58">
            <v>634</v>
          </cell>
          <cell r="N58">
            <v>8434</v>
          </cell>
          <cell r="O58">
            <v>60</v>
          </cell>
          <cell r="P58">
            <v>2534</v>
          </cell>
          <cell r="Q58">
            <v>5834</v>
          </cell>
          <cell r="R58">
            <v>6</v>
          </cell>
        </row>
        <row r="59">
          <cell r="A59" t="str">
            <v>2020대구광역시</v>
          </cell>
          <cell r="B59">
            <v>2020</v>
          </cell>
          <cell r="C59" t="str">
            <v>대구광역시</v>
          </cell>
          <cell r="D59">
            <v>119379</v>
          </cell>
          <cell r="E59">
            <v>71423</v>
          </cell>
          <cell r="F59">
            <v>72298</v>
          </cell>
          <cell r="G59">
            <v>19296</v>
          </cell>
          <cell r="H59">
            <v>12310</v>
          </cell>
          <cell r="I59">
            <v>16217</v>
          </cell>
          <cell r="J59">
            <v>6979</v>
          </cell>
          <cell r="K59">
            <v>541</v>
          </cell>
          <cell r="L59">
            <v>594</v>
          </cell>
          <cell r="M59">
            <v>16361</v>
          </cell>
          <cell r="N59">
            <v>72298</v>
          </cell>
          <cell r="O59">
            <v>719</v>
          </cell>
          <cell r="P59">
            <v>14543</v>
          </cell>
          <cell r="Q59">
            <v>56937</v>
          </cell>
          <cell r="R59">
            <v>99</v>
          </cell>
        </row>
        <row r="60">
          <cell r="C60" t="str">
            <v>본부(항공대)</v>
          </cell>
          <cell r="D60">
            <v>41</v>
          </cell>
          <cell r="E60">
            <v>9</v>
          </cell>
          <cell r="F60">
            <v>9</v>
          </cell>
          <cell r="G60">
            <v>3</v>
          </cell>
          <cell r="H60">
            <v>1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>
            <v>1</v>
          </cell>
          <cell r="N60">
            <v>9</v>
          </cell>
          <cell r="O60" t="str">
            <v>-</v>
          </cell>
          <cell r="P60" t="str">
            <v>-</v>
          </cell>
          <cell r="Q60">
            <v>9</v>
          </cell>
          <cell r="R60" t="str">
            <v>-</v>
          </cell>
        </row>
        <row r="61">
          <cell r="C61" t="str">
            <v>중부소방서</v>
          </cell>
          <cell r="D61">
            <v>19194</v>
          </cell>
          <cell r="E61">
            <v>11216</v>
          </cell>
          <cell r="F61">
            <v>11334</v>
          </cell>
          <cell r="G61">
            <v>3029</v>
          </cell>
          <cell r="H61">
            <v>2006</v>
          </cell>
          <cell r="I61">
            <v>2628</v>
          </cell>
          <cell r="J61">
            <v>948</v>
          </cell>
          <cell r="K61">
            <v>73</v>
          </cell>
          <cell r="L61">
            <v>59</v>
          </cell>
          <cell r="M61">
            <v>2591</v>
          </cell>
          <cell r="N61">
            <v>11334</v>
          </cell>
          <cell r="O61">
            <v>105</v>
          </cell>
          <cell r="P61">
            <v>2962</v>
          </cell>
          <cell r="Q61">
            <v>8252</v>
          </cell>
          <cell r="R61">
            <v>15</v>
          </cell>
        </row>
        <row r="62">
          <cell r="C62" t="str">
            <v>동부소방서</v>
          </cell>
          <cell r="D62">
            <v>15306</v>
          </cell>
          <cell r="E62">
            <v>9033</v>
          </cell>
          <cell r="F62">
            <v>9152</v>
          </cell>
          <cell r="G62">
            <v>2580</v>
          </cell>
          <cell r="H62">
            <v>1624</v>
          </cell>
          <cell r="I62">
            <v>1929</v>
          </cell>
          <cell r="J62">
            <v>841</v>
          </cell>
          <cell r="K62">
            <v>78</v>
          </cell>
          <cell r="L62">
            <v>67</v>
          </cell>
          <cell r="M62">
            <v>2033</v>
          </cell>
          <cell r="N62">
            <v>9152</v>
          </cell>
          <cell r="O62">
            <v>101</v>
          </cell>
          <cell r="P62">
            <v>1501</v>
          </cell>
          <cell r="Q62">
            <v>7546</v>
          </cell>
          <cell r="R62">
            <v>4</v>
          </cell>
        </row>
        <row r="63">
          <cell r="C63" t="str">
            <v>서부소방서</v>
          </cell>
          <cell r="D63">
            <v>19344</v>
          </cell>
          <cell r="E63">
            <v>11582</v>
          </cell>
          <cell r="F63">
            <v>11739</v>
          </cell>
          <cell r="G63">
            <v>3056</v>
          </cell>
          <cell r="H63">
            <v>2029</v>
          </cell>
          <cell r="I63">
            <v>2689</v>
          </cell>
          <cell r="J63">
            <v>1168</v>
          </cell>
          <cell r="K63">
            <v>68</v>
          </cell>
          <cell r="L63">
            <v>71</v>
          </cell>
          <cell r="M63">
            <v>2658</v>
          </cell>
          <cell r="N63">
            <v>11739</v>
          </cell>
          <cell r="O63">
            <v>68</v>
          </cell>
          <cell r="P63">
            <v>2607</v>
          </cell>
          <cell r="Q63">
            <v>9049</v>
          </cell>
          <cell r="R63">
            <v>15</v>
          </cell>
        </row>
        <row r="64">
          <cell r="C64" t="str">
            <v>북부소방서</v>
          </cell>
          <cell r="D64">
            <v>14375</v>
          </cell>
          <cell r="E64">
            <v>8851</v>
          </cell>
          <cell r="F64">
            <v>8934</v>
          </cell>
          <cell r="G64">
            <v>2508</v>
          </cell>
          <cell r="H64">
            <v>1632</v>
          </cell>
          <cell r="I64">
            <v>1849</v>
          </cell>
          <cell r="J64">
            <v>953</v>
          </cell>
          <cell r="K64">
            <v>72</v>
          </cell>
          <cell r="L64">
            <v>105</v>
          </cell>
          <cell r="M64">
            <v>1815</v>
          </cell>
          <cell r="N64">
            <v>8934</v>
          </cell>
          <cell r="O64">
            <v>93</v>
          </cell>
          <cell r="P64">
            <v>1664</v>
          </cell>
          <cell r="Q64">
            <v>7146</v>
          </cell>
          <cell r="R64">
            <v>31</v>
          </cell>
        </row>
        <row r="65">
          <cell r="C65" t="str">
            <v>수성소방서</v>
          </cell>
          <cell r="D65">
            <v>17789</v>
          </cell>
          <cell r="E65">
            <v>10584</v>
          </cell>
          <cell r="F65">
            <v>10704</v>
          </cell>
          <cell r="G65">
            <v>3091</v>
          </cell>
          <cell r="H65">
            <v>1945</v>
          </cell>
          <cell r="I65">
            <v>1818</v>
          </cell>
          <cell r="J65">
            <v>1014</v>
          </cell>
          <cell r="K65">
            <v>81</v>
          </cell>
          <cell r="L65">
            <v>88</v>
          </cell>
          <cell r="M65">
            <v>2667</v>
          </cell>
          <cell r="N65">
            <v>10704</v>
          </cell>
          <cell r="O65">
            <v>183</v>
          </cell>
          <cell r="P65">
            <v>2146</v>
          </cell>
          <cell r="Q65">
            <v>8363</v>
          </cell>
          <cell r="R65">
            <v>12</v>
          </cell>
        </row>
        <row r="66">
          <cell r="C66" t="str">
            <v>달서소방서</v>
          </cell>
          <cell r="D66">
            <v>13177</v>
          </cell>
          <cell r="E66">
            <v>7980</v>
          </cell>
          <cell r="F66">
            <v>8084</v>
          </cell>
          <cell r="G66">
            <v>2147</v>
          </cell>
          <cell r="H66">
            <v>1280</v>
          </cell>
          <cell r="I66">
            <v>2090</v>
          </cell>
          <cell r="J66">
            <v>657</v>
          </cell>
          <cell r="K66">
            <v>39</v>
          </cell>
          <cell r="L66">
            <v>54</v>
          </cell>
          <cell r="M66">
            <v>1817</v>
          </cell>
          <cell r="N66">
            <v>8084</v>
          </cell>
          <cell r="O66">
            <v>44</v>
          </cell>
          <cell r="P66">
            <v>1085</v>
          </cell>
          <cell r="Q66">
            <v>6946</v>
          </cell>
          <cell r="R66">
            <v>9</v>
          </cell>
        </row>
        <row r="67">
          <cell r="C67" t="str">
            <v>달성소방서</v>
          </cell>
          <cell r="D67">
            <v>7702</v>
          </cell>
          <cell r="E67">
            <v>4654</v>
          </cell>
          <cell r="F67">
            <v>4732</v>
          </cell>
          <cell r="G67">
            <v>1203</v>
          </cell>
          <cell r="H67">
            <v>738</v>
          </cell>
          <cell r="I67">
            <v>1007</v>
          </cell>
          <cell r="J67">
            <v>539</v>
          </cell>
          <cell r="K67">
            <v>60</v>
          </cell>
          <cell r="L67">
            <v>80</v>
          </cell>
          <cell r="M67">
            <v>1105</v>
          </cell>
          <cell r="N67">
            <v>4732</v>
          </cell>
          <cell r="O67">
            <v>58</v>
          </cell>
          <cell r="P67">
            <v>954</v>
          </cell>
          <cell r="Q67">
            <v>3715</v>
          </cell>
          <cell r="R67">
            <v>5</v>
          </cell>
        </row>
        <row r="68">
          <cell r="C68" t="str">
            <v>강서소방서</v>
          </cell>
          <cell r="D68">
            <v>12451</v>
          </cell>
          <cell r="E68">
            <v>7514</v>
          </cell>
          <cell r="F68">
            <v>7610</v>
          </cell>
          <cell r="G68">
            <v>1679</v>
          </cell>
          <cell r="H68">
            <v>1055</v>
          </cell>
          <cell r="I68">
            <v>2206</v>
          </cell>
          <cell r="J68">
            <v>858</v>
          </cell>
          <cell r="K68">
            <v>69</v>
          </cell>
          <cell r="L68">
            <v>69</v>
          </cell>
          <cell r="M68">
            <v>1674</v>
          </cell>
          <cell r="N68">
            <v>7610</v>
          </cell>
          <cell r="O68">
            <v>67</v>
          </cell>
          <cell r="P68">
            <v>1624</v>
          </cell>
          <cell r="Q68">
            <v>5911</v>
          </cell>
          <cell r="R68">
            <v>8</v>
          </cell>
        </row>
        <row r="69">
          <cell r="A69" t="str">
            <v>2021대구광역시</v>
          </cell>
          <cell r="B69">
            <v>2021</v>
          </cell>
          <cell r="C69" t="str">
            <v>대구광역시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</row>
        <row r="70">
          <cell r="C70" t="str">
            <v>본부(항공대)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</row>
        <row r="71">
          <cell r="C71" t="str">
            <v>중부소방서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</row>
      </sheetData>
      <sheetData sheetId="65"/>
      <sheetData sheetId="6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록"/>
      <sheetName val="1.행정구역"/>
      <sheetName val="2.토지"/>
      <sheetName val="3.강수량"/>
      <sheetName val="4.세대및 인구"/>
      <sheetName val="5.연령별인구"/>
      <sheetName val="주민등록통계"/>
      <sheetName val="6.인구동향"/>
      <sheetName val="6-1.인구이동"/>
      <sheetName val="7.가구원수별 가구"/>
      <sheetName val="8. 사업체수"/>
      <sheetName val="8. 종사자수"/>
      <sheetName val="9. 종사자규모별사업체수"/>
      <sheetName val="9.종사자규모별종사자수"/>
      <sheetName val="10.지역소득지표"/>
      <sheetName val="11.농가현황"/>
      <sheetName val="12.작물생산량"/>
      <sheetName val="12-1.채소류"/>
      <sheetName val="12-2.특용작물"/>
      <sheetName val="12-3.과실류"/>
      <sheetName val="13.가축사육"/>
      <sheetName val="14.임산물생산량"/>
      <sheetName val="15.광공업"/>
      <sheetName val="16.제조업중분류"/>
      <sheetName val="17.산업단지"/>
      <sheetName val="18.고압가스시설"/>
      <sheetName val="19.상수도"/>
      <sheetName val="20.하수도보급율"/>
      <sheetName val="21.유통업체"/>
      <sheetName val="22.수출입통관"/>
      <sheetName val="23-1.수출"/>
      <sheetName val="23-2.수입"/>
      <sheetName val="24.주택"/>
      <sheetName val="25.건축허가"/>
      <sheetName val="26.용도지역"/>
      <sheetName val="27.도로"/>
      <sheetName val="28.자동차등록"/>
      <sheetName val="29.운수업체"/>
      <sheetName val="30.관광사업체"/>
      <sheetName val="31.의료기관"/>
      <sheetName val="32.의료인력"/>
      <sheetName val="보건소인력(2015~2018)"/>
      <sheetName val="보건소인력(2019~2020)"/>
      <sheetName val="33.식품위생관계업소"/>
      <sheetName val="34.건강보험"/>
      <sheetName val="35.국민연금"/>
      <sheetName val="36.노인복지시설"/>
      <sheetName val="36-1.노인주거"/>
      <sheetName val="36-2.노인의료"/>
      <sheetName val="36-3.재가노인"/>
      <sheetName val="37.기초생활수급자"/>
      <sheetName val="38.장애인"/>
      <sheetName val="39.환경오염배출"/>
      <sheetName val="40.쓰레기수거"/>
      <sheetName val="41.폐기물재활용률"/>
      <sheetName val="42.학교현황"/>
      <sheetName val="43.공공도서관"/>
      <sheetName val="44.문화재"/>
      <sheetName val="학교급별"/>
      <sheetName val="45.지방세부담"/>
      <sheetName val="46.예산결산"/>
      <sheetName val="47.공무원"/>
      <sheetName val="48.관공서"/>
      <sheetName val="49.화재"/>
      <sheetName val="50.119구급활동"/>
      <sheetName val="Sheet48"/>
    </sheetNames>
    <sheetDataSet>
      <sheetData sheetId="0"/>
      <sheetData sheetId="1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23</v>
          </cell>
          <cell r="E9">
            <v>10</v>
          </cell>
          <cell r="F9">
            <v>13</v>
          </cell>
          <cell r="G9">
            <v>0</v>
          </cell>
          <cell r="H9">
            <v>332</v>
          </cell>
          <cell r="I9">
            <v>36</v>
          </cell>
          <cell r="J9">
            <v>202</v>
          </cell>
          <cell r="K9">
            <v>94</v>
          </cell>
          <cell r="L9">
            <v>297</v>
          </cell>
          <cell r="M9">
            <v>14</v>
          </cell>
          <cell r="N9">
            <v>0</v>
          </cell>
          <cell r="O9">
            <v>14</v>
          </cell>
          <cell r="P9">
            <v>7923</v>
          </cell>
          <cell r="Q9">
            <v>2751</v>
          </cell>
          <cell r="R9">
            <v>5172</v>
          </cell>
          <cell r="S9">
            <v>40201</v>
          </cell>
          <cell r="T9">
            <v>19030.739999999998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1</v>
          </cell>
          <cell r="E10">
            <v>1</v>
          </cell>
          <cell r="F10" t="str">
            <v>-</v>
          </cell>
          <cell r="G10" t="str">
            <v>-</v>
          </cell>
          <cell r="H10">
            <v>29</v>
          </cell>
          <cell r="I10">
            <v>4</v>
          </cell>
          <cell r="J10">
            <v>10</v>
          </cell>
          <cell r="K10">
            <v>15</v>
          </cell>
          <cell r="L10">
            <v>43</v>
          </cell>
          <cell r="M10">
            <v>1</v>
          </cell>
          <cell r="N10" t="str">
            <v>-</v>
          </cell>
          <cell r="O10">
            <v>1</v>
          </cell>
          <cell r="P10">
            <v>909</v>
          </cell>
          <cell r="Q10">
            <v>528</v>
          </cell>
          <cell r="R10">
            <v>381</v>
          </cell>
          <cell r="S10">
            <v>5864</v>
          </cell>
          <cell r="T10">
            <v>1129.96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1</v>
          </cell>
          <cell r="E11">
            <v>1</v>
          </cell>
          <cell r="F11" t="str">
            <v>-</v>
          </cell>
          <cell r="G11" t="str">
            <v>-</v>
          </cell>
          <cell r="H11">
            <v>23</v>
          </cell>
          <cell r="I11">
            <v>4</v>
          </cell>
          <cell r="J11">
            <v>8</v>
          </cell>
          <cell r="K11">
            <v>11</v>
          </cell>
          <cell r="L11">
            <v>44</v>
          </cell>
          <cell r="M11">
            <v>0</v>
          </cell>
          <cell r="N11" t="str">
            <v>-</v>
          </cell>
          <cell r="O11" t="str">
            <v>-</v>
          </cell>
          <cell r="P11">
            <v>639</v>
          </cell>
          <cell r="Q11">
            <v>332</v>
          </cell>
          <cell r="R11">
            <v>307</v>
          </cell>
          <cell r="S11">
            <v>3243</v>
          </cell>
          <cell r="T11">
            <v>1324.89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</v>
          </cell>
          <cell r="E12">
            <v>1</v>
          </cell>
          <cell r="F12" t="str">
            <v>-</v>
          </cell>
          <cell r="G12" t="str">
            <v>-</v>
          </cell>
          <cell r="H12">
            <v>22</v>
          </cell>
          <cell r="I12">
            <v>1</v>
          </cell>
          <cell r="J12">
            <v>14</v>
          </cell>
          <cell r="K12">
            <v>7</v>
          </cell>
          <cell r="L12">
            <v>20</v>
          </cell>
          <cell r="M12">
            <v>0</v>
          </cell>
          <cell r="N12" t="str">
            <v>-</v>
          </cell>
          <cell r="O12" t="str">
            <v>-</v>
          </cell>
          <cell r="P12">
            <v>559</v>
          </cell>
          <cell r="Q12">
            <v>285</v>
          </cell>
          <cell r="R12">
            <v>274</v>
          </cell>
          <cell r="S12">
            <v>2512</v>
          </cell>
          <cell r="T12">
            <v>1009.2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1</v>
          </cell>
          <cell r="E13">
            <v>1</v>
          </cell>
          <cell r="F13" t="str">
            <v>-</v>
          </cell>
          <cell r="G13" t="str">
            <v>-</v>
          </cell>
          <cell r="H13">
            <v>24</v>
          </cell>
          <cell r="I13">
            <v>1</v>
          </cell>
          <cell r="J13">
            <v>13</v>
          </cell>
          <cell r="K13">
            <v>10</v>
          </cell>
          <cell r="L13">
            <v>42</v>
          </cell>
          <cell r="M13">
            <v>0</v>
          </cell>
          <cell r="N13" t="str">
            <v>-</v>
          </cell>
          <cell r="O13" t="str">
            <v>-</v>
          </cell>
          <cell r="P13">
            <v>581</v>
          </cell>
          <cell r="Q13">
            <v>307</v>
          </cell>
          <cell r="R13">
            <v>274</v>
          </cell>
          <cell r="S13">
            <v>3255</v>
          </cell>
          <cell r="T13">
            <v>1521.94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1</v>
          </cell>
          <cell r="E14">
            <v>1</v>
          </cell>
          <cell r="F14" t="str">
            <v>-</v>
          </cell>
          <cell r="G14" t="str">
            <v>-</v>
          </cell>
          <cell r="H14">
            <v>27</v>
          </cell>
          <cell r="I14">
            <v>2</v>
          </cell>
          <cell r="J14">
            <v>6</v>
          </cell>
          <cell r="K14">
            <v>19</v>
          </cell>
          <cell r="L14">
            <v>30</v>
          </cell>
          <cell r="M14">
            <v>1</v>
          </cell>
          <cell r="N14" t="str">
            <v>-</v>
          </cell>
          <cell r="O14">
            <v>1</v>
          </cell>
          <cell r="P14">
            <v>642</v>
          </cell>
          <cell r="Q14">
            <v>470</v>
          </cell>
          <cell r="R14">
            <v>172</v>
          </cell>
          <cell r="S14">
            <v>4594</v>
          </cell>
          <cell r="T14">
            <v>615.38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1</v>
          </cell>
          <cell r="E15">
            <v>1</v>
          </cell>
          <cell r="F15" t="str">
            <v>-</v>
          </cell>
          <cell r="G15" t="str">
            <v>-</v>
          </cell>
          <cell r="H15">
            <v>19</v>
          </cell>
          <cell r="I15">
            <v>1</v>
          </cell>
          <cell r="J15">
            <v>9</v>
          </cell>
          <cell r="K15">
            <v>9</v>
          </cell>
          <cell r="L15">
            <v>13</v>
          </cell>
          <cell r="M15">
            <v>0</v>
          </cell>
          <cell r="N15" t="str">
            <v>-</v>
          </cell>
          <cell r="O15" t="str">
            <v>-</v>
          </cell>
          <cell r="P15">
            <v>415</v>
          </cell>
          <cell r="Q15">
            <v>216</v>
          </cell>
          <cell r="R15">
            <v>199</v>
          </cell>
          <cell r="S15">
            <v>1870</v>
          </cell>
          <cell r="T15">
            <v>669.39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1</v>
          </cell>
          <cell r="E16">
            <v>1</v>
          </cell>
          <cell r="F16" t="str">
            <v>-</v>
          </cell>
          <cell r="G16" t="str">
            <v>-</v>
          </cell>
          <cell r="H16">
            <v>16</v>
          </cell>
          <cell r="I16">
            <v>1</v>
          </cell>
          <cell r="J16">
            <v>10</v>
          </cell>
          <cell r="K16">
            <v>5</v>
          </cell>
          <cell r="L16">
            <v>30</v>
          </cell>
          <cell r="M16">
            <v>0</v>
          </cell>
          <cell r="N16" t="str">
            <v>-</v>
          </cell>
          <cell r="O16" t="str">
            <v>-</v>
          </cell>
          <cell r="P16">
            <v>409</v>
          </cell>
          <cell r="Q16">
            <v>134</v>
          </cell>
          <cell r="R16">
            <v>275</v>
          </cell>
          <cell r="S16">
            <v>1650</v>
          </cell>
          <cell r="T16">
            <v>919.31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1</v>
          </cell>
          <cell r="E17">
            <v>1</v>
          </cell>
          <cell r="F17" t="str">
            <v>-</v>
          </cell>
          <cell r="G17" t="str">
            <v>-</v>
          </cell>
          <cell r="H17">
            <v>24</v>
          </cell>
          <cell r="I17">
            <v>1</v>
          </cell>
          <cell r="J17">
            <v>17</v>
          </cell>
          <cell r="K17">
            <v>6</v>
          </cell>
          <cell r="L17">
            <v>36</v>
          </cell>
          <cell r="M17">
            <v>4</v>
          </cell>
          <cell r="N17" t="str">
            <v>-</v>
          </cell>
          <cell r="O17">
            <v>4</v>
          </cell>
          <cell r="P17">
            <v>505</v>
          </cell>
          <cell r="Q17">
            <v>142</v>
          </cell>
          <cell r="R17">
            <v>363</v>
          </cell>
          <cell r="S17">
            <v>2152</v>
          </cell>
          <cell r="T17">
            <v>1254.8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1</v>
          </cell>
          <cell r="E18">
            <v>1</v>
          </cell>
          <cell r="F18" t="str">
            <v>-</v>
          </cell>
          <cell r="G18" t="str">
            <v>-</v>
          </cell>
          <cell r="H18">
            <v>14</v>
          </cell>
          <cell r="I18">
            <v>2</v>
          </cell>
          <cell r="J18">
            <v>7</v>
          </cell>
          <cell r="K18">
            <v>5</v>
          </cell>
          <cell r="L18">
            <v>11</v>
          </cell>
          <cell r="M18">
            <v>2</v>
          </cell>
          <cell r="N18" t="str">
            <v>-</v>
          </cell>
          <cell r="O18">
            <v>2</v>
          </cell>
          <cell r="P18">
            <v>327</v>
          </cell>
          <cell r="Q18">
            <v>111</v>
          </cell>
          <cell r="R18">
            <v>216</v>
          </cell>
          <cell r="S18">
            <v>1614</v>
          </cell>
          <cell r="T18">
            <v>911.71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1</v>
          </cell>
          <cell r="E19">
            <v>1</v>
          </cell>
          <cell r="F19" t="str">
            <v>-</v>
          </cell>
          <cell r="G19" t="str">
            <v>-</v>
          </cell>
          <cell r="H19">
            <v>15</v>
          </cell>
          <cell r="I19">
            <v>2</v>
          </cell>
          <cell r="J19">
            <v>6</v>
          </cell>
          <cell r="K19">
            <v>7</v>
          </cell>
          <cell r="L19">
            <v>28</v>
          </cell>
          <cell r="M19">
            <v>0</v>
          </cell>
          <cell r="N19" t="str">
            <v>-</v>
          </cell>
          <cell r="O19" t="str">
            <v>-</v>
          </cell>
          <cell r="P19">
            <v>460</v>
          </cell>
          <cell r="Q19">
            <v>226</v>
          </cell>
          <cell r="R19">
            <v>234</v>
          </cell>
          <cell r="S19">
            <v>2885</v>
          </cell>
          <cell r="T19">
            <v>411.73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1</v>
          </cell>
          <cell r="E20" t="str">
            <v>-</v>
          </cell>
          <cell r="F20">
            <v>1</v>
          </cell>
          <cell r="G20" t="str">
            <v>-</v>
          </cell>
          <cell r="H20">
            <v>8</v>
          </cell>
          <cell r="I20">
            <v>1</v>
          </cell>
          <cell r="J20">
            <v>7</v>
          </cell>
          <cell r="K20" t="str">
            <v>-</v>
          </cell>
          <cell r="L20" t="str">
            <v>-</v>
          </cell>
          <cell r="M20">
            <v>0</v>
          </cell>
          <cell r="N20" t="str">
            <v>-</v>
          </cell>
          <cell r="O20" t="str">
            <v>-</v>
          </cell>
          <cell r="P20">
            <v>180</v>
          </cell>
          <cell r="Q20" t="str">
            <v>-</v>
          </cell>
          <cell r="R20">
            <v>180</v>
          </cell>
          <cell r="S20">
            <v>198</v>
          </cell>
          <cell r="T20">
            <v>614.23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1</v>
          </cell>
          <cell r="E21" t="str">
            <v>-</v>
          </cell>
          <cell r="F21">
            <v>1</v>
          </cell>
          <cell r="G21" t="str">
            <v>-</v>
          </cell>
          <cell r="H21">
            <v>18</v>
          </cell>
          <cell r="I21">
            <v>1</v>
          </cell>
          <cell r="J21">
            <v>17</v>
          </cell>
          <cell r="K21" t="str">
            <v>-</v>
          </cell>
          <cell r="L21" t="str">
            <v>-</v>
          </cell>
          <cell r="M21">
            <v>0</v>
          </cell>
          <cell r="N21" t="str">
            <v>-</v>
          </cell>
          <cell r="O21" t="str">
            <v>-</v>
          </cell>
          <cell r="P21">
            <v>400</v>
          </cell>
          <cell r="Q21" t="str">
            <v>-</v>
          </cell>
          <cell r="R21">
            <v>400</v>
          </cell>
          <cell r="S21">
            <v>1559</v>
          </cell>
          <cell r="T21">
            <v>1175.1300000000001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1</v>
          </cell>
          <cell r="E22" t="str">
            <v>-</v>
          </cell>
          <cell r="F22">
            <v>1</v>
          </cell>
          <cell r="G22" t="str">
            <v>-</v>
          </cell>
          <cell r="H22">
            <v>8</v>
          </cell>
          <cell r="I22">
            <v>1</v>
          </cell>
          <cell r="J22">
            <v>7</v>
          </cell>
          <cell r="K22" t="str">
            <v>-</v>
          </cell>
          <cell r="L22" t="str">
            <v>-</v>
          </cell>
          <cell r="M22">
            <v>0</v>
          </cell>
          <cell r="N22" t="str">
            <v>-</v>
          </cell>
          <cell r="O22" t="str">
            <v>-</v>
          </cell>
          <cell r="P22">
            <v>136</v>
          </cell>
          <cell r="Q22" t="str">
            <v>-</v>
          </cell>
          <cell r="R22">
            <v>136</v>
          </cell>
          <cell r="S22">
            <v>542</v>
          </cell>
          <cell r="T22">
            <v>846.05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1</v>
          </cell>
          <cell r="E23" t="str">
            <v>-</v>
          </cell>
          <cell r="F23">
            <v>1</v>
          </cell>
          <cell r="G23" t="str">
            <v>-</v>
          </cell>
          <cell r="H23">
            <v>6</v>
          </cell>
          <cell r="I23">
            <v>1</v>
          </cell>
          <cell r="J23">
            <v>5</v>
          </cell>
          <cell r="K23" t="str">
            <v>-</v>
          </cell>
          <cell r="L23" t="str">
            <v>-</v>
          </cell>
          <cell r="M23">
            <v>0</v>
          </cell>
          <cell r="N23" t="str">
            <v>-</v>
          </cell>
          <cell r="O23" t="str">
            <v>-</v>
          </cell>
          <cell r="P23">
            <v>115</v>
          </cell>
          <cell r="Q23" t="str">
            <v>-</v>
          </cell>
          <cell r="R23">
            <v>115</v>
          </cell>
          <cell r="S23">
            <v>485</v>
          </cell>
          <cell r="T23">
            <v>815.25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1</v>
          </cell>
          <cell r="E24" t="str">
            <v>-</v>
          </cell>
          <cell r="F24">
            <v>1</v>
          </cell>
          <cell r="G24" t="str">
            <v>-</v>
          </cell>
          <cell r="H24">
            <v>9</v>
          </cell>
          <cell r="I24">
            <v>1</v>
          </cell>
          <cell r="J24">
            <v>8</v>
          </cell>
          <cell r="K24" t="str">
            <v>-</v>
          </cell>
          <cell r="L24" t="str">
            <v>-</v>
          </cell>
          <cell r="M24">
            <v>2</v>
          </cell>
          <cell r="N24" t="str">
            <v>-</v>
          </cell>
          <cell r="O24">
            <v>2</v>
          </cell>
          <cell r="P24">
            <v>204</v>
          </cell>
          <cell r="Q24" t="str">
            <v>-</v>
          </cell>
          <cell r="R24">
            <v>204</v>
          </cell>
          <cell r="S24">
            <v>881</v>
          </cell>
          <cell r="T24">
            <v>741.11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1</v>
          </cell>
          <cell r="E25" t="str">
            <v>-</v>
          </cell>
          <cell r="F25">
            <v>1</v>
          </cell>
          <cell r="G25" t="str">
            <v>-</v>
          </cell>
          <cell r="H25">
            <v>9</v>
          </cell>
          <cell r="I25">
            <v>2</v>
          </cell>
          <cell r="J25">
            <v>7</v>
          </cell>
          <cell r="K25" t="str">
            <v>-</v>
          </cell>
          <cell r="L25" t="str">
            <v>-</v>
          </cell>
          <cell r="M25">
            <v>2</v>
          </cell>
          <cell r="N25" t="str">
            <v>-</v>
          </cell>
          <cell r="O25">
            <v>2</v>
          </cell>
          <cell r="P25">
            <v>212</v>
          </cell>
          <cell r="Q25" t="str">
            <v>-</v>
          </cell>
          <cell r="R25">
            <v>212</v>
          </cell>
          <cell r="S25">
            <v>1007</v>
          </cell>
          <cell r="T25">
            <v>693.89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1</v>
          </cell>
          <cell r="E26" t="str">
            <v>-</v>
          </cell>
          <cell r="F26">
            <v>1</v>
          </cell>
          <cell r="G26" t="str">
            <v>-</v>
          </cell>
          <cell r="H26">
            <v>8</v>
          </cell>
          <cell r="I26">
            <v>1</v>
          </cell>
          <cell r="J26">
            <v>7</v>
          </cell>
          <cell r="K26" t="str">
            <v>-</v>
          </cell>
          <cell r="L26" t="str">
            <v>-</v>
          </cell>
          <cell r="M26">
            <v>0</v>
          </cell>
          <cell r="N26" t="str">
            <v>-</v>
          </cell>
          <cell r="O26" t="str">
            <v>-</v>
          </cell>
          <cell r="P26">
            <v>152</v>
          </cell>
          <cell r="Q26" t="str">
            <v>-</v>
          </cell>
          <cell r="R26">
            <v>152</v>
          </cell>
          <cell r="S26">
            <v>663</v>
          </cell>
          <cell r="T26">
            <v>384.09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1</v>
          </cell>
          <cell r="E27" t="str">
            <v>-</v>
          </cell>
          <cell r="F27">
            <v>1</v>
          </cell>
          <cell r="G27" t="str">
            <v>-</v>
          </cell>
          <cell r="H27">
            <v>10</v>
          </cell>
          <cell r="I27">
            <v>1</v>
          </cell>
          <cell r="J27">
            <v>9</v>
          </cell>
          <cell r="K27" t="str">
            <v>-</v>
          </cell>
          <cell r="L27" t="str">
            <v>-</v>
          </cell>
          <cell r="M27">
            <v>0</v>
          </cell>
          <cell r="N27" t="str">
            <v>-</v>
          </cell>
          <cell r="O27" t="str">
            <v>-</v>
          </cell>
          <cell r="P27">
            <v>233</v>
          </cell>
          <cell r="Q27" t="str">
            <v>-</v>
          </cell>
          <cell r="R27">
            <v>233</v>
          </cell>
          <cell r="S27">
            <v>791</v>
          </cell>
          <cell r="T27">
            <v>616.12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1</v>
          </cell>
          <cell r="E28" t="str">
            <v>-</v>
          </cell>
          <cell r="F28">
            <v>1</v>
          </cell>
          <cell r="G28" t="str">
            <v>-</v>
          </cell>
          <cell r="H28">
            <v>8</v>
          </cell>
          <cell r="I28">
            <v>3</v>
          </cell>
          <cell r="J28">
            <v>5</v>
          </cell>
          <cell r="K28" t="str">
            <v>-</v>
          </cell>
          <cell r="L28" t="str">
            <v>-</v>
          </cell>
          <cell r="M28">
            <v>0</v>
          </cell>
          <cell r="N28" t="str">
            <v>-</v>
          </cell>
          <cell r="O28" t="str">
            <v>-</v>
          </cell>
          <cell r="P28">
            <v>203</v>
          </cell>
          <cell r="Q28" t="str">
            <v>-</v>
          </cell>
          <cell r="R28">
            <v>203</v>
          </cell>
          <cell r="S28">
            <v>1364</v>
          </cell>
          <cell r="T28">
            <v>450.92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1</v>
          </cell>
          <cell r="E29" t="str">
            <v>-</v>
          </cell>
          <cell r="F29">
            <v>1</v>
          </cell>
          <cell r="G29" t="str">
            <v>-</v>
          </cell>
          <cell r="H29">
            <v>12</v>
          </cell>
          <cell r="I29">
            <v>1</v>
          </cell>
          <cell r="J29">
            <v>11</v>
          </cell>
          <cell r="K29" t="str">
            <v>-</v>
          </cell>
          <cell r="L29" t="str">
            <v>-</v>
          </cell>
          <cell r="M29">
            <v>0</v>
          </cell>
          <cell r="N29" t="str">
            <v>-</v>
          </cell>
          <cell r="O29" t="str">
            <v>-</v>
          </cell>
          <cell r="P29">
            <v>265</v>
          </cell>
          <cell r="Q29" t="str">
            <v>-</v>
          </cell>
          <cell r="R29">
            <v>265</v>
          </cell>
          <cell r="S29">
            <v>1291</v>
          </cell>
          <cell r="T29">
            <v>661.38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1</v>
          </cell>
          <cell r="E30" t="str">
            <v>-</v>
          </cell>
          <cell r="F30">
            <v>1</v>
          </cell>
          <cell r="G30" t="str">
            <v>-</v>
          </cell>
          <cell r="H30">
            <v>10</v>
          </cell>
          <cell r="I30">
            <v>1</v>
          </cell>
          <cell r="J30">
            <v>9</v>
          </cell>
          <cell r="K30" t="str">
            <v>-</v>
          </cell>
          <cell r="L30" t="str">
            <v>-</v>
          </cell>
          <cell r="M30">
            <v>0</v>
          </cell>
          <cell r="N30" t="str">
            <v>-</v>
          </cell>
          <cell r="O30" t="str">
            <v>-</v>
          </cell>
          <cell r="P30">
            <v>157</v>
          </cell>
          <cell r="Q30" t="str">
            <v>-</v>
          </cell>
          <cell r="R30">
            <v>157</v>
          </cell>
          <cell r="S30">
            <v>757</v>
          </cell>
          <cell r="T30">
            <v>1201.95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1</v>
          </cell>
          <cell r="E31" t="str">
            <v>-</v>
          </cell>
          <cell r="F31">
            <v>1</v>
          </cell>
          <cell r="G31" t="str">
            <v>-</v>
          </cell>
          <cell r="H31">
            <v>10</v>
          </cell>
          <cell r="I31">
            <v>2</v>
          </cell>
          <cell r="J31">
            <v>8</v>
          </cell>
          <cell r="K31" t="str">
            <v>-</v>
          </cell>
          <cell r="L31" t="str">
            <v>-</v>
          </cell>
          <cell r="M31">
            <v>1</v>
          </cell>
          <cell r="N31" t="str">
            <v>-</v>
          </cell>
          <cell r="O31">
            <v>1</v>
          </cell>
          <cell r="P31">
            <v>195</v>
          </cell>
          <cell r="Q31" t="str">
            <v>-</v>
          </cell>
          <cell r="R31">
            <v>195</v>
          </cell>
          <cell r="S31">
            <v>800</v>
          </cell>
          <cell r="T31">
            <v>989.44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1</v>
          </cell>
          <cell r="E32" t="str">
            <v>-</v>
          </cell>
          <cell r="F32">
            <v>1</v>
          </cell>
          <cell r="G32" t="str">
            <v>-</v>
          </cell>
          <cell r="H32">
            <v>3</v>
          </cell>
          <cell r="I32">
            <v>1</v>
          </cell>
          <cell r="J32">
            <v>2</v>
          </cell>
          <cell r="K32" t="str">
            <v>-</v>
          </cell>
          <cell r="L32" t="str">
            <v>-</v>
          </cell>
          <cell r="M32">
            <v>1</v>
          </cell>
          <cell r="N32" t="str">
            <v>-</v>
          </cell>
          <cell r="O32">
            <v>1</v>
          </cell>
          <cell r="P32">
            <v>25</v>
          </cell>
          <cell r="Q32" t="str">
            <v>-</v>
          </cell>
          <cell r="R32">
            <v>25</v>
          </cell>
          <cell r="S32">
            <v>224</v>
          </cell>
          <cell r="T32">
            <v>72.87</v>
          </cell>
        </row>
        <row r="33">
          <cell r="A33" t="str">
            <v/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23</v>
          </cell>
          <cell r="E34">
            <v>10</v>
          </cell>
          <cell r="F34">
            <v>13</v>
          </cell>
          <cell r="G34">
            <v>0</v>
          </cell>
          <cell r="H34">
            <v>332</v>
          </cell>
          <cell r="I34">
            <v>36</v>
          </cell>
          <cell r="J34">
            <v>202</v>
          </cell>
          <cell r="K34">
            <v>94</v>
          </cell>
          <cell r="L34">
            <v>297</v>
          </cell>
          <cell r="M34">
            <v>14</v>
          </cell>
          <cell r="N34">
            <v>1</v>
          </cell>
          <cell r="O34">
            <v>13</v>
          </cell>
          <cell r="P34">
            <v>7940</v>
          </cell>
          <cell r="Q34">
            <v>2759</v>
          </cell>
          <cell r="R34">
            <v>5181</v>
          </cell>
          <cell r="S34">
            <v>40658</v>
          </cell>
          <cell r="T34">
            <v>19031.319999999996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1</v>
          </cell>
          <cell r="E35">
            <v>1</v>
          </cell>
          <cell r="F35" t="str">
            <v>-</v>
          </cell>
          <cell r="G35" t="str">
            <v>-</v>
          </cell>
          <cell r="H35">
            <v>29</v>
          </cell>
          <cell r="I35">
            <v>4</v>
          </cell>
          <cell r="J35">
            <v>10</v>
          </cell>
          <cell r="K35">
            <v>15</v>
          </cell>
          <cell r="L35">
            <v>43</v>
          </cell>
          <cell r="M35">
            <v>1</v>
          </cell>
          <cell r="N35" t="str">
            <v>-</v>
          </cell>
          <cell r="O35">
            <v>1</v>
          </cell>
          <cell r="P35">
            <v>909</v>
          </cell>
          <cell r="Q35">
            <v>528</v>
          </cell>
          <cell r="R35">
            <v>381</v>
          </cell>
          <cell r="S35">
            <v>5864</v>
          </cell>
          <cell r="T35">
            <v>1130.01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1</v>
          </cell>
          <cell r="E36">
            <v>1</v>
          </cell>
          <cell r="F36" t="str">
            <v>-</v>
          </cell>
          <cell r="G36" t="str">
            <v>-</v>
          </cell>
          <cell r="H36">
            <v>23</v>
          </cell>
          <cell r="I36">
            <v>4</v>
          </cell>
          <cell r="J36">
            <v>8</v>
          </cell>
          <cell r="K36">
            <v>11</v>
          </cell>
          <cell r="L36">
            <v>44</v>
          </cell>
          <cell r="M36">
            <v>0</v>
          </cell>
          <cell r="N36" t="str">
            <v>-</v>
          </cell>
          <cell r="O36" t="str">
            <v>-</v>
          </cell>
          <cell r="P36">
            <v>642</v>
          </cell>
          <cell r="Q36">
            <v>335</v>
          </cell>
          <cell r="R36">
            <v>307</v>
          </cell>
          <cell r="S36">
            <v>3254</v>
          </cell>
          <cell r="T36">
            <v>1324.89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</v>
          </cell>
          <cell r="E37">
            <v>1</v>
          </cell>
          <cell r="F37" t="str">
            <v>-</v>
          </cell>
          <cell r="G37" t="str">
            <v>-</v>
          </cell>
          <cell r="H37">
            <v>22</v>
          </cell>
          <cell r="I37">
            <v>1</v>
          </cell>
          <cell r="J37">
            <v>14</v>
          </cell>
          <cell r="K37">
            <v>7</v>
          </cell>
          <cell r="L37">
            <v>20</v>
          </cell>
          <cell r="M37">
            <v>0</v>
          </cell>
          <cell r="N37" t="str">
            <v>-</v>
          </cell>
          <cell r="O37" t="str">
            <v>-</v>
          </cell>
          <cell r="P37">
            <v>559</v>
          </cell>
          <cell r="Q37">
            <v>285</v>
          </cell>
          <cell r="R37">
            <v>274</v>
          </cell>
          <cell r="S37">
            <v>2512</v>
          </cell>
          <cell r="T37">
            <v>1009.24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</v>
          </cell>
          <cell r="E38">
            <v>1</v>
          </cell>
          <cell r="F38" t="str">
            <v>-</v>
          </cell>
          <cell r="G38" t="str">
            <v>-</v>
          </cell>
          <cell r="H38">
            <v>24</v>
          </cell>
          <cell r="I38">
            <v>1</v>
          </cell>
          <cell r="J38">
            <v>13</v>
          </cell>
          <cell r="K38">
            <v>10</v>
          </cell>
          <cell r="L38">
            <v>42</v>
          </cell>
          <cell r="M38">
            <v>0</v>
          </cell>
          <cell r="N38" t="str">
            <v>-</v>
          </cell>
          <cell r="O38" t="str">
            <v>-</v>
          </cell>
          <cell r="P38">
            <v>581</v>
          </cell>
          <cell r="Q38">
            <v>307</v>
          </cell>
          <cell r="R38">
            <v>274</v>
          </cell>
          <cell r="S38">
            <v>3255</v>
          </cell>
          <cell r="T38">
            <v>1521.93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1</v>
          </cell>
          <cell r="E39">
            <v>1</v>
          </cell>
          <cell r="F39" t="str">
            <v>-</v>
          </cell>
          <cell r="G39" t="str">
            <v>-</v>
          </cell>
          <cell r="H39">
            <v>27</v>
          </cell>
          <cell r="I39">
            <v>2</v>
          </cell>
          <cell r="J39">
            <v>6</v>
          </cell>
          <cell r="K39">
            <v>19</v>
          </cell>
          <cell r="L39">
            <v>30</v>
          </cell>
          <cell r="M39">
            <v>1</v>
          </cell>
          <cell r="N39">
            <v>1</v>
          </cell>
          <cell r="O39" t="str">
            <v>-</v>
          </cell>
          <cell r="P39">
            <v>642</v>
          </cell>
          <cell r="Q39">
            <v>470</v>
          </cell>
          <cell r="R39">
            <v>172</v>
          </cell>
          <cell r="S39">
            <v>4594</v>
          </cell>
          <cell r="T39">
            <v>615.16999999999996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1</v>
          </cell>
          <cell r="E40">
            <v>1</v>
          </cell>
          <cell r="F40" t="str">
            <v>-</v>
          </cell>
          <cell r="G40" t="str">
            <v>-</v>
          </cell>
          <cell r="H40">
            <v>19</v>
          </cell>
          <cell r="I40">
            <v>1</v>
          </cell>
          <cell r="J40">
            <v>9</v>
          </cell>
          <cell r="K40">
            <v>9</v>
          </cell>
          <cell r="L40">
            <v>13</v>
          </cell>
          <cell r="M40">
            <v>0</v>
          </cell>
          <cell r="N40" t="str">
            <v>-</v>
          </cell>
          <cell r="O40" t="str">
            <v>-</v>
          </cell>
          <cell r="P40">
            <v>422</v>
          </cell>
          <cell r="Q40">
            <v>222</v>
          </cell>
          <cell r="R40">
            <v>200</v>
          </cell>
          <cell r="S40">
            <v>1901</v>
          </cell>
          <cell r="T40">
            <v>669.43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1</v>
          </cell>
          <cell r="E41">
            <v>1</v>
          </cell>
          <cell r="F41" t="str">
            <v>-</v>
          </cell>
          <cell r="G41" t="str">
            <v>-</v>
          </cell>
          <cell r="H41">
            <v>16</v>
          </cell>
          <cell r="I41">
            <v>1</v>
          </cell>
          <cell r="J41">
            <v>10</v>
          </cell>
          <cell r="K41">
            <v>5</v>
          </cell>
          <cell r="L41">
            <v>30</v>
          </cell>
          <cell r="M41">
            <v>0</v>
          </cell>
          <cell r="N41" t="str">
            <v>-</v>
          </cell>
          <cell r="O41" t="str">
            <v>-</v>
          </cell>
          <cell r="P41">
            <v>408</v>
          </cell>
          <cell r="Q41">
            <v>133</v>
          </cell>
          <cell r="R41">
            <v>275</v>
          </cell>
          <cell r="S41">
            <v>1655</v>
          </cell>
          <cell r="T41">
            <v>919.3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1</v>
          </cell>
          <cell r="E42">
            <v>1</v>
          </cell>
          <cell r="F42" t="str">
            <v>-</v>
          </cell>
          <cell r="G42" t="str">
            <v>-</v>
          </cell>
          <cell r="H42">
            <v>24</v>
          </cell>
          <cell r="I42">
            <v>1</v>
          </cell>
          <cell r="J42">
            <v>17</v>
          </cell>
          <cell r="K42">
            <v>6</v>
          </cell>
          <cell r="L42">
            <v>36</v>
          </cell>
          <cell r="M42">
            <v>4</v>
          </cell>
          <cell r="N42" t="str">
            <v>-</v>
          </cell>
          <cell r="O42">
            <v>4</v>
          </cell>
          <cell r="P42">
            <v>507</v>
          </cell>
          <cell r="Q42">
            <v>142</v>
          </cell>
          <cell r="R42">
            <v>365</v>
          </cell>
          <cell r="S42">
            <v>2164</v>
          </cell>
          <cell r="T42">
            <v>1254.79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1</v>
          </cell>
          <cell r="E43">
            <v>1</v>
          </cell>
          <cell r="F43" t="str">
            <v>-</v>
          </cell>
          <cell r="G43" t="str">
            <v>-</v>
          </cell>
          <cell r="H43">
            <v>14</v>
          </cell>
          <cell r="I43">
            <v>2</v>
          </cell>
          <cell r="J43">
            <v>7</v>
          </cell>
          <cell r="K43">
            <v>5</v>
          </cell>
          <cell r="L43">
            <v>11</v>
          </cell>
          <cell r="M43">
            <v>2</v>
          </cell>
          <cell r="N43" t="str">
            <v>-</v>
          </cell>
          <cell r="O43">
            <v>2</v>
          </cell>
          <cell r="P43">
            <v>327</v>
          </cell>
          <cell r="Q43">
            <v>111</v>
          </cell>
          <cell r="R43">
            <v>216</v>
          </cell>
          <cell r="S43">
            <v>1614</v>
          </cell>
          <cell r="T43">
            <v>911.61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1</v>
          </cell>
          <cell r="E44">
            <v>1</v>
          </cell>
          <cell r="F44" t="str">
            <v>-</v>
          </cell>
          <cell r="G44" t="str">
            <v>-</v>
          </cell>
          <cell r="H44">
            <v>15</v>
          </cell>
          <cell r="I44">
            <v>2</v>
          </cell>
          <cell r="J44">
            <v>6</v>
          </cell>
          <cell r="K44">
            <v>7</v>
          </cell>
          <cell r="L44">
            <v>28</v>
          </cell>
          <cell r="M44">
            <v>0</v>
          </cell>
          <cell r="N44" t="str">
            <v>-</v>
          </cell>
          <cell r="O44" t="str">
            <v>-</v>
          </cell>
          <cell r="P44">
            <v>460</v>
          </cell>
          <cell r="Q44">
            <v>226</v>
          </cell>
          <cell r="R44">
            <v>234</v>
          </cell>
          <cell r="S44">
            <v>2924</v>
          </cell>
          <cell r="T44">
            <v>411.73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1</v>
          </cell>
          <cell r="E45" t="str">
            <v>-</v>
          </cell>
          <cell r="F45">
            <v>1</v>
          </cell>
          <cell r="G45" t="str">
            <v>-</v>
          </cell>
          <cell r="H45">
            <v>8</v>
          </cell>
          <cell r="I45">
            <v>1</v>
          </cell>
          <cell r="J45">
            <v>7</v>
          </cell>
          <cell r="K45" t="str">
            <v>-</v>
          </cell>
          <cell r="L45" t="str">
            <v>-</v>
          </cell>
          <cell r="M45">
            <v>0</v>
          </cell>
          <cell r="N45" t="str">
            <v>-</v>
          </cell>
          <cell r="O45" t="str">
            <v>-</v>
          </cell>
          <cell r="P45">
            <v>180</v>
          </cell>
          <cell r="Q45" t="str">
            <v>-</v>
          </cell>
          <cell r="R45">
            <v>180</v>
          </cell>
          <cell r="S45">
            <v>498</v>
          </cell>
          <cell r="T45">
            <v>614.27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1</v>
          </cell>
          <cell r="E46" t="str">
            <v>-</v>
          </cell>
          <cell r="F46">
            <v>1</v>
          </cell>
          <cell r="G46" t="str">
            <v>-</v>
          </cell>
          <cell r="H46">
            <v>18</v>
          </cell>
          <cell r="I46">
            <v>1</v>
          </cell>
          <cell r="J46">
            <v>17</v>
          </cell>
          <cell r="K46" t="str">
            <v>-</v>
          </cell>
          <cell r="L46" t="str">
            <v>-</v>
          </cell>
          <cell r="M46">
            <v>0</v>
          </cell>
          <cell r="N46" t="str">
            <v>-</v>
          </cell>
          <cell r="O46" t="str">
            <v>-</v>
          </cell>
          <cell r="P46">
            <v>400</v>
          </cell>
          <cell r="Q46" t="str">
            <v>-</v>
          </cell>
          <cell r="R46">
            <v>400</v>
          </cell>
          <cell r="S46">
            <v>1559</v>
          </cell>
          <cell r="T46">
            <v>1175.1400000000001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1</v>
          </cell>
          <cell r="E47" t="str">
            <v>-</v>
          </cell>
          <cell r="F47">
            <v>1</v>
          </cell>
          <cell r="G47" t="str">
            <v>-</v>
          </cell>
          <cell r="H47">
            <v>8</v>
          </cell>
          <cell r="I47">
            <v>1</v>
          </cell>
          <cell r="J47">
            <v>7</v>
          </cell>
          <cell r="K47" t="str">
            <v>-</v>
          </cell>
          <cell r="L47" t="str">
            <v>-</v>
          </cell>
          <cell r="M47">
            <v>0</v>
          </cell>
          <cell r="N47" t="str">
            <v>-</v>
          </cell>
          <cell r="O47" t="str">
            <v>-</v>
          </cell>
          <cell r="P47">
            <v>136</v>
          </cell>
          <cell r="Q47" t="str">
            <v>-</v>
          </cell>
          <cell r="R47">
            <v>136</v>
          </cell>
          <cell r="S47">
            <v>542</v>
          </cell>
          <cell r="T47">
            <v>846.05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1</v>
          </cell>
          <cell r="E48" t="str">
            <v>-</v>
          </cell>
          <cell r="F48">
            <v>1</v>
          </cell>
          <cell r="G48" t="str">
            <v>-</v>
          </cell>
          <cell r="H48">
            <v>6</v>
          </cell>
          <cell r="I48">
            <v>1</v>
          </cell>
          <cell r="J48">
            <v>5</v>
          </cell>
          <cell r="K48" t="str">
            <v>-</v>
          </cell>
          <cell r="L48" t="str">
            <v>-</v>
          </cell>
          <cell r="M48">
            <v>0</v>
          </cell>
          <cell r="N48" t="str">
            <v>-</v>
          </cell>
          <cell r="O48" t="str">
            <v>-</v>
          </cell>
          <cell r="P48">
            <v>115</v>
          </cell>
          <cell r="Q48" t="str">
            <v>-</v>
          </cell>
          <cell r="R48">
            <v>115</v>
          </cell>
          <cell r="S48">
            <v>485</v>
          </cell>
          <cell r="T48">
            <v>815.64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1</v>
          </cell>
          <cell r="E49" t="str">
            <v>-</v>
          </cell>
          <cell r="F49">
            <v>1</v>
          </cell>
          <cell r="G49" t="str">
            <v>-</v>
          </cell>
          <cell r="H49">
            <v>9</v>
          </cell>
          <cell r="I49">
            <v>1</v>
          </cell>
          <cell r="J49">
            <v>8</v>
          </cell>
          <cell r="K49" t="str">
            <v>-</v>
          </cell>
          <cell r="L49" t="str">
            <v>-</v>
          </cell>
          <cell r="M49">
            <v>2</v>
          </cell>
          <cell r="N49" t="str">
            <v>-</v>
          </cell>
          <cell r="O49">
            <v>2</v>
          </cell>
          <cell r="P49">
            <v>204</v>
          </cell>
          <cell r="Q49" t="str">
            <v>-</v>
          </cell>
          <cell r="R49">
            <v>204</v>
          </cell>
          <cell r="S49">
            <v>881</v>
          </cell>
          <cell r="T49">
            <v>741.1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1</v>
          </cell>
          <cell r="E50" t="str">
            <v>-</v>
          </cell>
          <cell r="F50">
            <v>1</v>
          </cell>
          <cell r="G50" t="str">
            <v>-</v>
          </cell>
          <cell r="H50">
            <v>9</v>
          </cell>
          <cell r="I50">
            <v>2</v>
          </cell>
          <cell r="J50">
            <v>7</v>
          </cell>
          <cell r="K50" t="str">
            <v>-</v>
          </cell>
          <cell r="L50" t="str">
            <v>-</v>
          </cell>
          <cell r="M50">
            <v>2</v>
          </cell>
          <cell r="N50" t="str">
            <v>-</v>
          </cell>
          <cell r="O50">
            <v>2</v>
          </cell>
          <cell r="P50">
            <v>212</v>
          </cell>
          <cell r="Q50" t="str">
            <v>-</v>
          </cell>
          <cell r="R50">
            <v>212</v>
          </cell>
          <cell r="S50">
            <v>1007</v>
          </cell>
          <cell r="T50">
            <v>693.79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1</v>
          </cell>
          <cell r="E51" t="str">
            <v>-</v>
          </cell>
          <cell r="F51">
            <v>1</v>
          </cell>
          <cell r="G51" t="str">
            <v>-</v>
          </cell>
          <cell r="H51">
            <v>8</v>
          </cell>
          <cell r="I51">
            <v>1</v>
          </cell>
          <cell r="J51">
            <v>7</v>
          </cell>
          <cell r="K51" t="str">
            <v>-</v>
          </cell>
          <cell r="L51" t="str">
            <v>-</v>
          </cell>
          <cell r="M51">
            <v>0</v>
          </cell>
          <cell r="N51" t="str">
            <v>-</v>
          </cell>
          <cell r="O51" t="str">
            <v>-</v>
          </cell>
          <cell r="P51">
            <v>153</v>
          </cell>
          <cell r="Q51" t="str">
            <v>-</v>
          </cell>
          <cell r="R51">
            <v>153</v>
          </cell>
          <cell r="S51">
            <v>663</v>
          </cell>
          <cell r="T51">
            <v>384.09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1</v>
          </cell>
          <cell r="E52" t="str">
            <v>-</v>
          </cell>
          <cell r="F52">
            <v>1</v>
          </cell>
          <cell r="G52" t="str">
            <v>-</v>
          </cell>
          <cell r="H52">
            <v>10</v>
          </cell>
          <cell r="I52">
            <v>1</v>
          </cell>
          <cell r="J52">
            <v>9</v>
          </cell>
          <cell r="K52" t="str">
            <v>-</v>
          </cell>
          <cell r="L52" t="str">
            <v>-</v>
          </cell>
          <cell r="M52">
            <v>0</v>
          </cell>
          <cell r="N52" t="str">
            <v>-</v>
          </cell>
          <cell r="O52" t="str">
            <v>-</v>
          </cell>
          <cell r="P52">
            <v>233</v>
          </cell>
          <cell r="Q52" t="str">
            <v>-</v>
          </cell>
          <cell r="R52">
            <v>233</v>
          </cell>
          <cell r="S52">
            <v>791</v>
          </cell>
          <cell r="T52">
            <v>616.13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1</v>
          </cell>
          <cell r="E53" t="str">
            <v>-</v>
          </cell>
          <cell r="F53">
            <v>1</v>
          </cell>
          <cell r="G53" t="str">
            <v>-</v>
          </cell>
          <cell r="H53">
            <v>8</v>
          </cell>
          <cell r="I53">
            <v>3</v>
          </cell>
          <cell r="J53">
            <v>5</v>
          </cell>
          <cell r="K53" t="str">
            <v>-</v>
          </cell>
          <cell r="L53" t="str">
            <v>-</v>
          </cell>
          <cell r="M53">
            <v>0</v>
          </cell>
          <cell r="N53" t="str">
            <v>-</v>
          </cell>
          <cell r="O53" t="str">
            <v>-</v>
          </cell>
          <cell r="P53">
            <v>208</v>
          </cell>
          <cell r="Q53" t="str">
            <v>-</v>
          </cell>
          <cell r="R53">
            <v>208</v>
          </cell>
          <cell r="S53">
            <v>1423</v>
          </cell>
          <cell r="T53">
            <v>450.93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1</v>
          </cell>
          <cell r="E54" t="str">
            <v>-</v>
          </cell>
          <cell r="F54">
            <v>1</v>
          </cell>
          <cell r="G54" t="str">
            <v>-</v>
          </cell>
          <cell r="H54">
            <v>12</v>
          </cell>
          <cell r="I54">
            <v>1</v>
          </cell>
          <cell r="J54">
            <v>11</v>
          </cell>
          <cell r="K54" t="str">
            <v>-</v>
          </cell>
          <cell r="L54" t="str">
            <v>-</v>
          </cell>
          <cell r="M54">
            <v>0</v>
          </cell>
          <cell r="N54" t="str">
            <v>-</v>
          </cell>
          <cell r="O54" t="str">
            <v>-</v>
          </cell>
          <cell r="P54">
            <v>265</v>
          </cell>
          <cell r="Q54" t="str">
            <v>-</v>
          </cell>
          <cell r="R54">
            <v>265</v>
          </cell>
          <cell r="S54">
            <v>1291</v>
          </cell>
          <cell r="T54">
            <v>661.38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1</v>
          </cell>
          <cell r="E55" t="str">
            <v>-</v>
          </cell>
          <cell r="F55">
            <v>1</v>
          </cell>
          <cell r="G55" t="str">
            <v>-</v>
          </cell>
          <cell r="H55">
            <v>10</v>
          </cell>
          <cell r="I55">
            <v>1</v>
          </cell>
          <cell r="J55">
            <v>9</v>
          </cell>
          <cell r="K55" t="str">
            <v>-</v>
          </cell>
          <cell r="L55" t="str">
            <v>-</v>
          </cell>
          <cell r="M55">
            <v>0</v>
          </cell>
          <cell r="N55" t="str">
            <v>-</v>
          </cell>
          <cell r="O55" t="str">
            <v>-</v>
          </cell>
          <cell r="P55">
            <v>157</v>
          </cell>
          <cell r="Q55" t="str">
            <v>-</v>
          </cell>
          <cell r="R55">
            <v>157</v>
          </cell>
          <cell r="S55">
            <v>757</v>
          </cell>
          <cell r="T55">
            <v>1202.26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1</v>
          </cell>
          <cell r="E56" t="str">
            <v>-</v>
          </cell>
          <cell r="F56">
            <v>1</v>
          </cell>
          <cell r="G56" t="str">
            <v>-</v>
          </cell>
          <cell r="H56">
            <v>10</v>
          </cell>
          <cell r="I56">
            <v>2</v>
          </cell>
          <cell r="J56">
            <v>8</v>
          </cell>
          <cell r="K56" t="str">
            <v>-</v>
          </cell>
          <cell r="L56" t="str">
            <v>-</v>
          </cell>
          <cell r="M56">
            <v>1</v>
          </cell>
          <cell r="N56" t="str">
            <v>-</v>
          </cell>
          <cell r="O56">
            <v>1</v>
          </cell>
          <cell r="P56">
            <v>195</v>
          </cell>
          <cell r="Q56" t="str">
            <v>-</v>
          </cell>
          <cell r="R56">
            <v>195</v>
          </cell>
          <cell r="S56">
            <v>800</v>
          </cell>
          <cell r="T56">
            <v>989.57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1</v>
          </cell>
          <cell r="E57" t="str">
            <v>-</v>
          </cell>
          <cell r="F57">
            <v>1</v>
          </cell>
          <cell r="G57" t="str">
            <v>-</v>
          </cell>
          <cell r="H57">
            <v>3</v>
          </cell>
          <cell r="I57">
            <v>1</v>
          </cell>
          <cell r="J57">
            <v>2</v>
          </cell>
          <cell r="K57" t="str">
            <v>-</v>
          </cell>
          <cell r="L57" t="str">
            <v>-</v>
          </cell>
          <cell r="M57">
            <v>1</v>
          </cell>
          <cell r="N57" t="str">
            <v>-</v>
          </cell>
          <cell r="O57">
            <v>1</v>
          </cell>
          <cell r="P57">
            <v>25</v>
          </cell>
          <cell r="Q57" t="str">
            <v>-</v>
          </cell>
          <cell r="R57">
            <v>25</v>
          </cell>
          <cell r="S57">
            <v>224</v>
          </cell>
          <cell r="T57">
            <v>72.87</v>
          </cell>
        </row>
        <row r="58">
          <cell r="A58" t="str">
            <v/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23</v>
          </cell>
          <cell r="E59">
            <v>10</v>
          </cell>
          <cell r="F59">
            <v>13</v>
          </cell>
          <cell r="G59">
            <v>0</v>
          </cell>
          <cell r="H59">
            <v>332</v>
          </cell>
          <cell r="I59">
            <v>36</v>
          </cell>
          <cell r="J59">
            <v>202</v>
          </cell>
          <cell r="K59">
            <v>94</v>
          </cell>
          <cell r="L59">
            <v>295</v>
          </cell>
          <cell r="M59">
            <v>14</v>
          </cell>
          <cell r="N59">
            <v>1</v>
          </cell>
          <cell r="O59">
            <v>13</v>
          </cell>
          <cell r="P59">
            <v>8010</v>
          </cell>
          <cell r="Q59">
            <v>2797</v>
          </cell>
          <cell r="R59">
            <v>5213</v>
          </cell>
          <cell r="S59">
            <v>41206</v>
          </cell>
          <cell r="T59">
            <v>19032.54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1</v>
          </cell>
          <cell r="E60">
            <v>1</v>
          </cell>
          <cell r="F60" t="str">
            <v>-</v>
          </cell>
          <cell r="G60" t="str">
            <v>-</v>
          </cell>
          <cell r="H60">
            <v>29</v>
          </cell>
          <cell r="I60">
            <v>4</v>
          </cell>
          <cell r="J60">
            <v>10</v>
          </cell>
          <cell r="K60">
            <v>15</v>
          </cell>
          <cell r="L60">
            <v>41</v>
          </cell>
          <cell r="M60">
            <v>1</v>
          </cell>
          <cell r="N60" t="str">
            <v>-</v>
          </cell>
          <cell r="O60">
            <v>1</v>
          </cell>
          <cell r="P60">
            <v>922</v>
          </cell>
          <cell r="Q60">
            <v>540</v>
          </cell>
          <cell r="R60">
            <v>382</v>
          </cell>
          <cell r="S60">
            <v>5941</v>
          </cell>
          <cell r="T60">
            <v>1130.01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1</v>
          </cell>
          <cell r="E61">
            <v>1</v>
          </cell>
          <cell r="F61" t="str">
            <v>-</v>
          </cell>
          <cell r="G61" t="str">
            <v>-</v>
          </cell>
          <cell r="H61">
            <v>23</v>
          </cell>
          <cell r="I61">
            <v>4</v>
          </cell>
          <cell r="J61">
            <v>8</v>
          </cell>
          <cell r="K61">
            <v>11</v>
          </cell>
          <cell r="L61">
            <v>44</v>
          </cell>
          <cell r="M61">
            <v>0</v>
          </cell>
          <cell r="N61" t="str">
            <v>-</v>
          </cell>
          <cell r="O61" t="str">
            <v>-</v>
          </cell>
          <cell r="P61">
            <v>645</v>
          </cell>
          <cell r="Q61">
            <v>338</v>
          </cell>
          <cell r="R61">
            <v>307</v>
          </cell>
          <cell r="S61">
            <v>3271</v>
          </cell>
          <cell r="T61">
            <v>1324.94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</v>
          </cell>
          <cell r="E62">
            <v>1</v>
          </cell>
          <cell r="F62" t="str">
            <v>-</v>
          </cell>
          <cell r="G62" t="str">
            <v>-</v>
          </cell>
          <cell r="H62">
            <v>22</v>
          </cell>
          <cell r="I62">
            <v>1</v>
          </cell>
          <cell r="J62">
            <v>14</v>
          </cell>
          <cell r="K62">
            <v>7</v>
          </cell>
          <cell r="L62">
            <v>20</v>
          </cell>
          <cell r="M62">
            <v>0</v>
          </cell>
          <cell r="N62" t="str">
            <v>-</v>
          </cell>
          <cell r="O62" t="str">
            <v>-</v>
          </cell>
          <cell r="P62">
            <v>559</v>
          </cell>
          <cell r="Q62">
            <v>285</v>
          </cell>
          <cell r="R62">
            <v>274</v>
          </cell>
          <cell r="S62">
            <v>2512</v>
          </cell>
          <cell r="T62">
            <v>1009.83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1</v>
          </cell>
          <cell r="E63">
            <v>1</v>
          </cell>
          <cell r="F63" t="str">
            <v>-</v>
          </cell>
          <cell r="G63" t="str">
            <v>-</v>
          </cell>
          <cell r="H63">
            <v>24</v>
          </cell>
          <cell r="I63">
            <v>1</v>
          </cell>
          <cell r="J63">
            <v>13</v>
          </cell>
          <cell r="K63">
            <v>10</v>
          </cell>
          <cell r="L63">
            <v>42</v>
          </cell>
          <cell r="M63">
            <v>0</v>
          </cell>
          <cell r="N63" t="str">
            <v>-</v>
          </cell>
          <cell r="O63" t="str">
            <v>-</v>
          </cell>
          <cell r="P63">
            <v>582</v>
          </cell>
          <cell r="Q63">
            <v>309</v>
          </cell>
          <cell r="R63">
            <v>273</v>
          </cell>
          <cell r="S63">
            <v>3258</v>
          </cell>
          <cell r="T63">
            <v>1521.98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1</v>
          </cell>
          <cell r="E64">
            <v>1</v>
          </cell>
          <cell r="F64" t="str">
            <v>-</v>
          </cell>
          <cell r="G64" t="str">
            <v>-</v>
          </cell>
          <cell r="H64">
            <v>27</v>
          </cell>
          <cell r="I64">
            <v>2</v>
          </cell>
          <cell r="J64">
            <v>6</v>
          </cell>
          <cell r="K64">
            <v>19</v>
          </cell>
          <cell r="L64">
            <v>30</v>
          </cell>
          <cell r="M64">
            <v>1</v>
          </cell>
          <cell r="N64">
            <v>1</v>
          </cell>
          <cell r="O64" t="str">
            <v>-</v>
          </cell>
          <cell r="P64">
            <v>667</v>
          </cell>
          <cell r="Q64">
            <v>485</v>
          </cell>
          <cell r="R64">
            <v>182</v>
          </cell>
          <cell r="S64">
            <v>4836</v>
          </cell>
          <cell r="T64">
            <v>615.29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1</v>
          </cell>
          <cell r="E65">
            <v>1</v>
          </cell>
          <cell r="F65" t="str">
            <v>-</v>
          </cell>
          <cell r="G65" t="str">
            <v>-</v>
          </cell>
          <cell r="H65">
            <v>19</v>
          </cell>
          <cell r="I65">
            <v>1</v>
          </cell>
          <cell r="J65">
            <v>9</v>
          </cell>
          <cell r="K65">
            <v>9</v>
          </cell>
          <cell r="L65">
            <v>13</v>
          </cell>
          <cell r="M65">
            <v>0</v>
          </cell>
          <cell r="N65" t="str">
            <v>-</v>
          </cell>
          <cell r="O65" t="str">
            <v>-</v>
          </cell>
          <cell r="P65">
            <v>422</v>
          </cell>
          <cell r="Q65">
            <v>222</v>
          </cell>
          <cell r="R65">
            <v>200</v>
          </cell>
          <cell r="S65">
            <v>1901</v>
          </cell>
          <cell r="T65">
            <v>669.9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1</v>
          </cell>
          <cell r="E66">
            <v>1</v>
          </cell>
          <cell r="F66" t="str">
            <v>-</v>
          </cell>
          <cell r="G66" t="str">
            <v>-</v>
          </cell>
          <cell r="H66">
            <v>16</v>
          </cell>
          <cell r="I66">
            <v>1</v>
          </cell>
          <cell r="J66">
            <v>10</v>
          </cell>
          <cell r="K66">
            <v>5</v>
          </cell>
          <cell r="L66">
            <v>30</v>
          </cell>
          <cell r="M66">
            <v>0</v>
          </cell>
          <cell r="N66" t="str">
            <v>-</v>
          </cell>
          <cell r="O66" t="str">
            <v>-</v>
          </cell>
          <cell r="P66">
            <v>411</v>
          </cell>
          <cell r="Q66">
            <v>136</v>
          </cell>
          <cell r="R66">
            <v>275</v>
          </cell>
          <cell r="S66">
            <v>1667</v>
          </cell>
          <cell r="T66">
            <v>919.22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1</v>
          </cell>
          <cell r="E67">
            <v>1</v>
          </cell>
          <cell r="F67" t="str">
            <v>-</v>
          </cell>
          <cell r="G67" t="str">
            <v>-</v>
          </cell>
          <cell r="H67">
            <v>24</v>
          </cell>
          <cell r="I67">
            <v>1</v>
          </cell>
          <cell r="J67">
            <v>17</v>
          </cell>
          <cell r="K67">
            <v>6</v>
          </cell>
          <cell r="L67">
            <v>36</v>
          </cell>
          <cell r="M67">
            <v>4</v>
          </cell>
          <cell r="N67" t="str">
            <v>-</v>
          </cell>
          <cell r="O67">
            <v>4</v>
          </cell>
          <cell r="P67">
            <v>508</v>
          </cell>
          <cell r="Q67">
            <v>143</v>
          </cell>
          <cell r="R67">
            <v>365</v>
          </cell>
          <cell r="S67">
            <v>2174</v>
          </cell>
          <cell r="T67">
            <v>1254.6600000000001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1</v>
          </cell>
          <cell r="E68">
            <v>1</v>
          </cell>
          <cell r="F68" t="str">
            <v>-</v>
          </cell>
          <cell r="G68" t="str">
            <v>-</v>
          </cell>
          <cell r="H68">
            <v>14</v>
          </cell>
          <cell r="I68">
            <v>2</v>
          </cell>
          <cell r="J68">
            <v>7</v>
          </cell>
          <cell r="K68">
            <v>5</v>
          </cell>
          <cell r="L68">
            <v>11</v>
          </cell>
          <cell r="M68">
            <v>2</v>
          </cell>
          <cell r="N68" t="str">
            <v>-</v>
          </cell>
          <cell r="O68">
            <v>2</v>
          </cell>
          <cell r="P68">
            <v>327</v>
          </cell>
          <cell r="Q68">
            <v>111</v>
          </cell>
          <cell r="R68">
            <v>216</v>
          </cell>
          <cell r="S68">
            <v>1618</v>
          </cell>
          <cell r="T68">
            <v>911.83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1</v>
          </cell>
          <cell r="E69">
            <v>1</v>
          </cell>
          <cell r="F69" t="str">
            <v>-</v>
          </cell>
          <cell r="G69" t="str">
            <v>-</v>
          </cell>
          <cell r="H69">
            <v>15</v>
          </cell>
          <cell r="I69">
            <v>2</v>
          </cell>
          <cell r="J69">
            <v>6</v>
          </cell>
          <cell r="K69">
            <v>7</v>
          </cell>
          <cell r="L69">
            <v>28</v>
          </cell>
          <cell r="M69">
            <v>0</v>
          </cell>
          <cell r="N69" t="str">
            <v>-</v>
          </cell>
          <cell r="O69" t="str">
            <v>-</v>
          </cell>
          <cell r="P69">
            <v>464</v>
          </cell>
          <cell r="Q69">
            <v>228</v>
          </cell>
          <cell r="R69">
            <v>236</v>
          </cell>
          <cell r="S69">
            <v>3010</v>
          </cell>
          <cell r="T69">
            <v>411.77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1</v>
          </cell>
          <cell r="E70" t="str">
            <v>-</v>
          </cell>
          <cell r="F70">
            <v>1</v>
          </cell>
          <cell r="G70" t="str">
            <v>-</v>
          </cell>
          <cell r="H70">
            <v>8</v>
          </cell>
          <cell r="I70">
            <v>1</v>
          </cell>
          <cell r="J70">
            <v>7</v>
          </cell>
          <cell r="K70" t="str">
            <v>-</v>
          </cell>
          <cell r="L70" t="str">
            <v>-</v>
          </cell>
          <cell r="M70">
            <v>0</v>
          </cell>
          <cell r="N70" t="str">
            <v>-</v>
          </cell>
          <cell r="O70" t="str">
            <v>-</v>
          </cell>
          <cell r="P70">
            <v>180</v>
          </cell>
          <cell r="Q70" t="str">
            <v>-</v>
          </cell>
          <cell r="R70">
            <v>180</v>
          </cell>
          <cell r="S70">
            <v>498</v>
          </cell>
          <cell r="T70">
            <v>614.28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1</v>
          </cell>
          <cell r="E71" t="str">
            <v>-</v>
          </cell>
          <cell r="F71">
            <v>1</v>
          </cell>
          <cell r="G71" t="str">
            <v>-</v>
          </cell>
          <cell r="H71">
            <v>18</v>
          </cell>
          <cell r="I71">
            <v>1</v>
          </cell>
          <cell r="J71">
            <v>17</v>
          </cell>
          <cell r="K71" t="str">
            <v>-</v>
          </cell>
          <cell r="L71" t="str">
            <v>-</v>
          </cell>
          <cell r="M71">
            <v>0</v>
          </cell>
          <cell r="N71" t="str">
            <v>-</v>
          </cell>
          <cell r="O71" t="str">
            <v>-</v>
          </cell>
          <cell r="P71">
            <v>400</v>
          </cell>
          <cell r="Q71" t="str">
            <v>-</v>
          </cell>
          <cell r="R71">
            <v>400</v>
          </cell>
          <cell r="S71">
            <v>1559</v>
          </cell>
          <cell r="T71">
            <v>1175.1199999999999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1</v>
          </cell>
          <cell r="E72" t="str">
            <v>-</v>
          </cell>
          <cell r="F72">
            <v>1</v>
          </cell>
          <cell r="G72" t="str">
            <v>-</v>
          </cell>
          <cell r="H72">
            <v>8</v>
          </cell>
          <cell r="I72">
            <v>1</v>
          </cell>
          <cell r="J72">
            <v>7</v>
          </cell>
          <cell r="K72" t="str">
            <v>-</v>
          </cell>
          <cell r="L72" t="str">
            <v>-</v>
          </cell>
          <cell r="M72">
            <v>0</v>
          </cell>
          <cell r="N72" t="str">
            <v>-</v>
          </cell>
          <cell r="O72" t="str">
            <v>-</v>
          </cell>
          <cell r="P72">
            <v>136</v>
          </cell>
          <cell r="Q72" t="str">
            <v>-</v>
          </cell>
          <cell r="R72">
            <v>136</v>
          </cell>
          <cell r="S72">
            <v>542</v>
          </cell>
          <cell r="T72">
            <v>846.06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1</v>
          </cell>
          <cell r="E73" t="str">
            <v>-</v>
          </cell>
          <cell r="F73">
            <v>1</v>
          </cell>
          <cell r="G73" t="str">
            <v>-</v>
          </cell>
          <cell r="H73">
            <v>6</v>
          </cell>
          <cell r="I73">
            <v>1</v>
          </cell>
          <cell r="J73">
            <v>5</v>
          </cell>
          <cell r="K73" t="str">
            <v>-</v>
          </cell>
          <cell r="L73" t="str">
            <v>-</v>
          </cell>
          <cell r="M73">
            <v>0</v>
          </cell>
          <cell r="N73" t="str">
            <v>-</v>
          </cell>
          <cell r="O73" t="str">
            <v>-</v>
          </cell>
          <cell r="P73">
            <v>115</v>
          </cell>
          <cell r="Q73" t="str">
            <v>-</v>
          </cell>
          <cell r="R73">
            <v>115</v>
          </cell>
          <cell r="S73">
            <v>485</v>
          </cell>
          <cell r="T73">
            <v>815.64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1</v>
          </cell>
          <cell r="E74" t="str">
            <v>-</v>
          </cell>
          <cell r="F74">
            <v>1</v>
          </cell>
          <cell r="G74" t="str">
            <v>-</v>
          </cell>
          <cell r="H74">
            <v>9</v>
          </cell>
          <cell r="I74">
            <v>1</v>
          </cell>
          <cell r="J74">
            <v>8</v>
          </cell>
          <cell r="K74" t="str">
            <v>-</v>
          </cell>
          <cell r="L74" t="str">
            <v>-</v>
          </cell>
          <cell r="M74">
            <v>2</v>
          </cell>
          <cell r="N74" t="str">
            <v>-</v>
          </cell>
          <cell r="O74">
            <v>2</v>
          </cell>
          <cell r="P74">
            <v>204</v>
          </cell>
          <cell r="Q74" t="str">
            <v>-</v>
          </cell>
          <cell r="R74">
            <v>204</v>
          </cell>
          <cell r="S74">
            <v>881</v>
          </cell>
          <cell r="T74">
            <v>741.23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1</v>
          </cell>
          <cell r="E75" t="str">
            <v>-</v>
          </cell>
          <cell r="F75">
            <v>1</v>
          </cell>
          <cell r="G75" t="str">
            <v>-</v>
          </cell>
          <cell r="H75">
            <v>9</v>
          </cell>
          <cell r="I75">
            <v>2</v>
          </cell>
          <cell r="J75">
            <v>7</v>
          </cell>
          <cell r="K75" t="str">
            <v>-</v>
          </cell>
          <cell r="L75" t="str">
            <v>-</v>
          </cell>
          <cell r="M75">
            <v>2</v>
          </cell>
          <cell r="N75" t="str">
            <v>-</v>
          </cell>
          <cell r="O75">
            <v>2</v>
          </cell>
          <cell r="P75">
            <v>212</v>
          </cell>
          <cell r="Q75" t="str">
            <v>-</v>
          </cell>
          <cell r="R75">
            <v>212</v>
          </cell>
          <cell r="S75">
            <v>1007</v>
          </cell>
          <cell r="T75">
            <v>693.72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1</v>
          </cell>
          <cell r="E76" t="str">
            <v>-</v>
          </cell>
          <cell r="F76">
            <v>1</v>
          </cell>
          <cell r="G76" t="str">
            <v>-</v>
          </cell>
          <cell r="H76">
            <v>8</v>
          </cell>
          <cell r="I76">
            <v>1</v>
          </cell>
          <cell r="J76">
            <v>7</v>
          </cell>
          <cell r="K76" t="str">
            <v>-</v>
          </cell>
          <cell r="L76" t="str">
            <v>-</v>
          </cell>
          <cell r="M76">
            <v>0</v>
          </cell>
          <cell r="N76" t="str">
            <v>-</v>
          </cell>
          <cell r="O76" t="str">
            <v>-</v>
          </cell>
          <cell r="P76">
            <v>153</v>
          </cell>
          <cell r="Q76" t="str">
            <v>-</v>
          </cell>
          <cell r="R76">
            <v>153</v>
          </cell>
          <cell r="S76">
            <v>663</v>
          </cell>
          <cell r="T76">
            <v>384.06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1</v>
          </cell>
          <cell r="E77" t="str">
            <v>-</v>
          </cell>
          <cell r="F77">
            <v>1</v>
          </cell>
          <cell r="G77" t="str">
            <v>-</v>
          </cell>
          <cell r="H77">
            <v>10</v>
          </cell>
          <cell r="I77">
            <v>1</v>
          </cell>
          <cell r="J77">
            <v>9</v>
          </cell>
          <cell r="K77" t="str">
            <v>-</v>
          </cell>
          <cell r="L77" t="str">
            <v>-</v>
          </cell>
          <cell r="M77">
            <v>0</v>
          </cell>
          <cell r="N77" t="str">
            <v>-</v>
          </cell>
          <cell r="O77" t="str">
            <v>-</v>
          </cell>
          <cell r="P77">
            <v>233</v>
          </cell>
          <cell r="Q77" t="str">
            <v>-</v>
          </cell>
          <cell r="R77">
            <v>233</v>
          </cell>
          <cell r="S77">
            <v>791</v>
          </cell>
          <cell r="T77">
            <v>616.08000000000004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1</v>
          </cell>
          <cell r="E78" t="str">
            <v>-</v>
          </cell>
          <cell r="F78">
            <v>1</v>
          </cell>
          <cell r="G78" t="str">
            <v>-</v>
          </cell>
          <cell r="H78">
            <v>8</v>
          </cell>
          <cell r="I78">
            <v>3</v>
          </cell>
          <cell r="J78">
            <v>5</v>
          </cell>
          <cell r="K78" t="str">
            <v>-</v>
          </cell>
          <cell r="L78" t="str">
            <v>-</v>
          </cell>
          <cell r="M78">
            <v>0</v>
          </cell>
          <cell r="N78" t="str">
            <v>-</v>
          </cell>
          <cell r="O78" t="str">
            <v>-</v>
          </cell>
          <cell r="P78">
            <v>212</v>
          </cell>
          <cell r="Q78" t="str">
            <v>-</v>
          </cell>
          <cell r="R78">
            <v>212</v>
          </cell>
          <cell r="S78">
            <v>1465</v>
          </cell>
          <cell r="T78">
            <v>450.93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1</v>
          </cell>
          <cell r="E79" t="str">
            <v>-</v>
          </cell>
          <cell r="F79">
            <v>1</v>
          </cell>
          <cell r="G79" t="str">
            <v>-</v>
          </cell>
          <cell r="H79">
            <v>12</v>
          </cell>
          <cell r="I79">
            <v>1</v>
          </cell>
          <cell r="J79">
            <v>11</v>
          </cell>
          <cell r="K79" t="str">
            <v>-</v>
          </cell>
          <cell r="L79" t="str">
            <v>-</v>
          </cell>
          <cell r="M79">
            <v>0</v>
          </cell>
          <cell r="N79" t="str">
            <v>-</v>
          </cell>
          <cell r="O79" t="str">
            <v>-</v>
          </cell>
          <cell r="P79">
            <v>281</v>
          </cell>
          <cell r="Q79" t="str">
            <v>-</v>
          </cell>
          <cell r="R79">
            <v>281</v>
          </cell>
          <cell r="S79">
            <v>1345</v>
          </cell>
          <cell r="T79">
            <v>661.42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1</v>
          </cell>
          <cell r="E80" t="str">
            <v>-</v>
          </cell>
          <cell r="F80">
            <v>1</v>
          </cell>
          <cell r="G80" t="str">
            <v>-</v>
          </cell>
          <cell r="H80">
            <v>10</v>
          </cell>
          <cell r="I80">
            <v>1</v>
          </cell>
          <cell r="J80">
            <v>9</v>
          </cell>
          <cell r="K80" t="str">
            <v>-</v>
          </cell>
          <cell r="L80" t="str">
            <v>-</v>
          </cell>
          <cell r="M80">
            <v>0</v>
          </cell>
          <cell r="N80" t="str">
            <v>-</v>
          </cell>
          <cell r="O80" t="str">
            <v>-</v>
          </cell>
          <cell r="P80">
            <v>157</v>
          </cell>
          <cell r="Q80" t="str">
            <v>-</v>
          </cell>
          <cell r="R80">
            <v>157</v>
          </cell>
          <cell r="S80">
            <v>757</v>
          </cell>
          <cell r="T80">
            <v>1201.79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1</v>
          </cell>
          <cell r="E81" t="str">
            <v>-</v>
          </cell>
          <cell r="F81">
            <v>1</v>
          </cell>
          <cell r="G81" t="str">
            <v>-</v>
          </cell>
          <cell r="H81">
            <v>10</v>
          </cell>
          <cell r="I81">
            <v>2</v>
          </cell>
          <cell r="J81">
            <v>8</v>
          </cell>
          <cell r="K81" t="str">
            <v>-</v>
          </cell>
          <cell r="L81" t="str">
            <v>-</v>
          </cell>
          <cell r="M81">
            <v>1</v>
          </cell>
          <cell r="N81" t="str">
            <v>-</v>
          </cell>
          <cell r="O81">
            <v>1</v>
          </cell>
          <cell r="P81">
            <v>195</v>
          </cell>
          <cell r="Q81" t="str">
            <v>-</v>
          </cell>
          <cell r="R81">
            <v>195</v>
          </cell>
          <cell r="S81">
            <v>800</v>
          </cell>
          <cell r="T81">
            <v>989.9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1</v>
          </cell>
          <cell r="E82" t="str">
            <v>-</v>
          </cell>
          <cell r="F82">
            <v>1</v>
          </cell>
          <cell r="G82" t="str">
            <v>-</v>
          </cell>
          <cell r="H82">
            <v>3</v>
          </cell>
          <cell r="I82">
            <v>1</v>
          </cell>
          <cell r="J82">
            <v>2</v>
          </cell>
          <cell r="K82" t="str">
            <v>-</v>
          </cell>
          <cell r="L82" t="str">
            <v>-</v>
          </cell>
          <cell r="M82">
            <v>1</v>
          </cell>
          <cell r="N82" t="str">
            <v>-</v>
          </cell>
          <cell r="O82">
            <v>1</v>
          </cell>
          <cell r="P82">
            <v>25</v>
          </cell>
          <cell r="Q82" t="str">
            <v>-</v>
          </cell>
          <cell r="R82">
            <v>25</v>
          </cell>
          <cell r="S82">
            <v>225</v>
          </cell>
          <cell r="T82">
            <v>72.88</v>
          </cell>
        </row>
        <row r="83">
          <cell r="A83" t="str">
            <v/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23</v>
          </cell>
          <cell r="E84">
            <v>10</v>
          </cell>
          <cell r="F84">
            <v>13</v>
          </cell>
          <cell r="G84">
            <v>0</v>
          </cell>
          <cell r="H84">
            <v>332</v>
          </cell>
          <cell r="I84">
            <v>36</v>
          </cell>
          <cell r="J84">
            <v>202</v>
          </cell>
          <cell r="K84">
            <v>94</v>
          </cell>
          <cell r="L84">
            <v>295</v>
          </cell>
          <cell r="M84">
            <v>14</v>
          </cell>
          <cell r="N84">
            <v>0</v>
          </cell>
          <cell r="O84">
            <v>14</v>
          </cell>
          <cell r="P84">
            <v>8019</v>
          </cell>
          <cell r="Q84">
            <v>2781</v>
          </cell>
          <cell r="R84">
            <v>5238</v>
          </cell>
          <cell r="S84">
            <v>41287</v>
          </cell>
          <cell r="T84">
            <v>19032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1</v>
          </cell>
          <cell r="E85">
            <v>1</v>
          </cell>
          <cell r="F85" t="str">
            <v>-</v>
          </cell>
          <cell r="G85" t="str">
            <v>-</v>
          </cell>
          <cell r="H85">
            <v>29</v>
          </cell>
          <cell r="I85">
            <v>4</v>
          </cell>
          <cell r="J85">
            <v>10</v>
          </cell>
          <cell r="K85">
            <v>15</v>
          </cell>
          <cell r="L85">
            <v>41</v>
          </cell>
          <cell r="M85">
            <v>1</v>
          </cell>
          <cell r="N85" t="str">
            <v>-</v>
          </cell>
          <cell r="O85">
            <v>1</v>
          </cell>
          <cell r="P85">
            <v>922</v>
          </cell>
          <cell r="Q85">
            <v>540</v>
          </cell>
          <cell r="R85">
            <v>382</v>
          </cell>
          <cell r="S85">
            <v>5941</v>
          </cell>
          <cell r="T85">
            <v>1130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1</v>
          </cell>
          <cell r="E86">
            <v>1</v>
          </cell>
          <cell r="F86" t="str">
            <v>-</v>
          </cell>
          <cell r="G86" t="str">
            <v>-</v>
          </cell>
          <cell r="H86">
            <v>23</v>
          </cell>
          <cell r="I86">
            <v>4</v>
          </cell>
          <cell r="J86">
            <v>8</v>
          </cell>
          <cell r="K86">
            <v>11</v>
          </cell>
          <cell r="L86">
            <v>44</v>
          </cell>
          <cell r="M86">
            <v>0</v>
          </cell>
          <cell r="N86" t="str">
            <v>-</v>
          </cell>
          <cell r="O86" t="str">
            <v>-</v>
          </cell>
          <cell r="P86">
            <v>645</v>
          </cell>
          <cell r="Q86">
            <v>338</v>
          </cell>
          <cell r="R86">
            <v>307</v>
          </cell>
          <cell r="S86">
            <v>3271</v>
          </cell>
          <cell r="T86">
            <v>1325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</v>
          </cell>
          <cell r="E87">
            <v>1</v>
          </cell>
          <cell r="F87" t="str">
            <v>-</v>
          </cell>
          <cell r="G87" t="str">
            <v>-</v>
          </cell>
          <cell r="H87">
            <v>22</v>
          </cell>
          <cell r="I87">
            <v>1</v>
          </cell>
          <cell r="J87">
            <v>14</v>
          </cell>
          <cell r="K87">
            <v>7</v>
          </cell>
          <cell r="L87">
            <v>20</v>
          </cell>
          <cell r="M87">
            <v>0</v>
          </cell>
          <cell r="N87" t="str">
            <v>-</v>
          </cell>
          <cell r="O87" t="str">
            <v>-</v>
          </cell>
          <cell r="P87">
            <v>559</v>
          </cell>
          <cell r="Q87">
            <v>285</v>
          </cell>
          <cell r="R87">
            <v>274</v>
          </cell>
          <cell r="S87">
            <v>2512</v>
          </cell>
          <cell r="T87">
            <v>1009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1</v>
          </cell>
          <cell r="E88">
            <v>1</v>
          </cell>
          <cell r="F88" t="str">
            <v>-</v>
          </cell>
          <cell r="G88" t="str">
            <v>-</v>
          </cell>
          <cell r="H88">
            <v>24</v>
          </cell>
          <cell r="I88">
            <v>1</v>
          </cell>
          <cell r="J88">
            <v>13</v>
          </cell>
          <cell r="K88">
            <v>10</v>
          </cell>
          <cell r="L88">
            <v>42</v>
          </cell>
          <cell r="M88">
            <v>0</v>
          </cell>
          <cell r="N88" t="str">
            <v>-</v>
          </cell>
          <cell r="O88" t="str">
            <v>-</v>
          </cell>
          <cell r="P88">
            <v>582</v>
          </cell>
          <cell r="Q88">
            <v>309</v>
          </cell>
          <cell r="R88">
            <v>273</v>
          </cell>
          <cell r="S88">
            <v>3258</v>
          </cell>
          <cell r="T88">
            <v>1522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1</v>
          </cell>
          <cell r="E89">
            <v>1</v>
          </cell>
          <cell r="F89" t="str">
            <v>-</v>
          </cell>
          <cell r="G89" t="str">
            <v>-</v>
          </cell>
          <cell r="H89">
            <v>27</v>
          </cell>
          <cell r="I89">
            <v>2</v>
          </cell>
          <cell r="J89">
            <v>6</v>
          </cell>
          <cell r="K89">
            <v>19</v>
          </cell>
          <cell r="L89">
            <v>30</v>
          </cell>
          <cell r="M89">
            <v>1</v>
          </cell>
          <cell r="N89" t="str">
            <v>-</v>
          </cell>
          <cell r="O89">
            <v>1</v>
          </cell>
          <cell r="P89">
            <v>667</v>
          </cell>
          <cell r="Q89">
            <v>485</v>
          </cell>
          <cell r="R89">
            <v>182</v>
          </cell>
          <cell r="S89">
            <v>4833</v>
          </cell>
          <cell r="T89">
            <v>615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1</v>
          </cell>
          <cell r="E90">
            <v>1</v>
          </cell>
          <cell r="F90" t="str">
            <v>-</v>
          </cell>
          <cell r="G90" t="str">
            <v>-</v>
          </cell>
          <cell r="H90">
            <v>19</v>
          </cell>
          <cell r="I90">
            <v>1</v>
          </cell>
          <cell r="J90">
            <v>9</v>
          </cell>
          <cell r="K90">
            <v>9</v>
          </cell>
          <cell r="L90">
            <v>13</v>
          </cell>
          <cell r="M90">
            <v>0</v>
          </cell>
          <cell r="N90" t="str">
            <v>-</v>
          </cell>
          <cell r="O90" t="str">
            <v>-</v>
          </cell>
          <cell r="P90">
            <v>425</v>
          </cell>
          <cell r="Q90">
            <v>200</v>
          </cell>
          <cell r="R90">
            <v>225</v>
          </cell>
          <cell r="S90">
            <v>1913</v>
          </cell>
          <cell r="T90">
            <v>670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1</v>
          </cell>
          <cell r="E91">
            <v>1</v>
          </cell>
          <cell r="F91" t="str">
            <v>-</v>
          </cell>
          <cell r="G91" t="str">
            <v>-</v>
          </cell>
          <cell r="H91">
            <v>16</v>
          </cell>
          <cell r="I91">
            <v>1</v>
          </cell>
          <cell r="J91">
            <v>10</v>
          </cell>
          <cell r="K91">
            <v>5</v>
          </cell>
          <cell r="L91">
            <v>30</v>
          </cell>
          <cell r="M91">
            <v>0</v>
          </cell>
          <cell r="N91" t="str">
            <v>-</v>
          </cell>
          <cell r="O91" t="str">
            <v>-</v>
          </cell>
          <cell r="P91">
            <v>412</v>
          </cell>
          <cell r="Q91">
            <v>137</v>
          </cell>
          <cell r="R91">
            <v>275</v>
          </cell>
          <cell r="S91">
            <v>1673</v>
          </cell>
          <cell r="T91">
            <v>919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</v>
          </cell>
          <cell r="E92">
            <v>1</v>
          </cell>
          <cell r="F92" t="str">
            <v>-</v>
          </cell>
          <cell r="G92" t="str">
            <v>-</v>
          </cell>
          <cell r="H92">
            <v>24</v>
          </cell>
          <cell r="I92">
            <v>1</v>
          </cell>
          <cell r="J92">
            <v>17</v>
          </cell>
          <cell r="K92">
            <v>6</v>
          </cell>
          <cell r="L92">
            <v>36</v>
          </cell>
          <cell r="M92">
            <v>4</v>
          </cell>
          <cell r="N92" t="str">
            <v>-</v>
          </cell>
          <cell r="O92">
            <v>4</v>
          </cell>
          <cell r="P92">
            <v>509</v>
          </cell>
          <cell r="Q92">
            <v>144</v>
          </cell>
          <cell r="R92">
            <v>365</v>
          </cell>
          <cell r="S92">
            <v>2178</v>
          </cell>
          <cell r="T92">
            <v>1255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1</v>
          </cell>
          <cell r="E93">
            <v>1</v>
          </cell>
          <cell r="F93" t="str">
            <v>-</v>
          </cell>
          <cell r="G93" t="str">
            <v>-</v>
          </cell>
          <cell r="H93">
            <v>14</v>
          </cell>
          <cell r="I93">
            <v>2</v>
          </cell>
          <cell r="J93">
            <v>7</v>
          </cell>
          <cell r="K93">
            <v>5</v>
          </cell>
          <cell r="L93">
            <v>11</v>
          </cell>
          <cell r="M93">
            <v>2</v>
          </cell>
          <cell r="N93" t="str">
            <v>-</v>
          </cell>
          <cell r="O93">
            <v>2</v>
          </cell>
          <cell r="P93">
            <v>327</v>
          </cell>
          <cell r="Q93">
            <v>111</v>
          </cell>
          <cell r="R93">
            <v>216</v>
          </cell>
          <cell r="S93">
            <v>1618</v>
          </cell>
          <cell r="T93">
            <v>912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1</v>
          </cell>
          <cell r="E94">
            <v>1</v>
          </cell>
          <cell r="F94" t="str">
            <v>-</v>
          </cell>
          <cell r="G94" t="str">
            <v>-</v>
          </cell>
          <cell r="H94">
            <v>15</v>
          </cell>
          <cell r="I94">
            <v>2</v>
          </cell>
          <cell r="J94">
            <v>6</v>
          </cell>
          <cell r="K94">
            <v>7</v>
          </cell>
          <cell r="L94">
            <v>28</v>
          </cell>
          <cell r="M94">
            <v>0</v>
          </cell>
          <cell r="N94" t="str">
            <v>-</v>
          </cell>
          <cell r="O94" t="str">
            <v>-</v>
          </cell>
          <cell r="P94">
            <v>468</v>
          </cell>
          <cell r="Q94">
            <v>232</v>
          </cell>
          <cell r="R94">
            <v>236</v>
          </cell>
          <cell r="S94">
            <v>3073</v>
          </cell>
          <cell r="T94">
            <v>412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1</v>
          </cell>
          <cell r="E95" t="str">
            <v>-</v>
          </cell>
          <cell r="F95">
            <v>1</v>
          </cell>
          <cell r="G95" t="str">
            <v>-</v>
          </cell>
          <cell r="H95">
            <v>8</v>
          </cell>
          <cell r="I95">
            <v>1</v>
          </cell>
          <cell r="J95">
            <v>7</v>
          </cell>
          <cell r="K95" t="str">
            <v>-</v>
          </cell>
          <cell r="L95" t="str">
            <v>-</v>
          </cell>
          <cell r="M95">
            <v>0</v>
          </cell>
          <cell r="N95" t="str">
            <v>-</v>
          </cell>
          <cell r="O95" t="str">
            <v>-</v>
          </cell>
          <cell r="P95">
            <v>180</v>
          </cell>
          <cell r="Q95" t="str">
            <v>-</v>
          </cell>
          <cell r="R95">
            <v>180</v>
          </cell>
          <cell r="S95">
            <v>498</v>
          </cell>
          <cell r="T95">
            <v>614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1</v>
          </cell>
          <cell r="E96" t="str">
            <v>-</v>
          </cell>
          <cell r="F96">
            <v>1</v>
          </cell>
          <cell r="G96" t="str">
            <v>-</v>
          </cell>
          <cell r="H96">
            <v>18</v>
          </cell>
          <cell r="I96">
            <v>1</v>
          </cell>
          <cell r="J96">
            <v>17</v>
          </cell>
          <cell r="K96" t="str">
            <v>-</v>
          </cell>
          <cell r="L96" t="str">
            <v>-</v>
          </cell>
          <cell r="M96">
            <v>0</v>
          </cell>
          <cell r="N96" t="str">
            <v>-</v>
          </cell>
          <cell r="O96" t="str">
            <v>-</v>
          </cell>
          <cell r="P96">
            <v>400</v>
          </cell>
          <cell r="Q96" t="str">
            <v>-</v>
          </cell>
          <cell r="R96">
            <v>400</v>
          </cell>
          <cell r="S96">
            <v>1559</v>
          </cell>
          <cell r="T96">
            <v>1175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1</v>
          </cell>
          <cell r="E97" t="str">
            <v>-</v>
          </cell>
          <cell r="F97">
            <v>1</v>
          </cell>
          <cell r="G97" t="str">
            <v>-</v>
          </cell>
          <cell r="H97">
            <v>8</v>
          </cell>
          <cell r="I97">
            <v>1</v>
          </cell>
          <cell r="J97">
            <v>7</v>
          </cell>
          <cell r="K97" t="str">
            <v>-</v>
          </cell>
          <cell r="L97" t="str">
            <v>-</v>
          </cell>
          <cell r="M97">
            <v>0</v>
          </cell>
          <cell r="N97" t="str">
            <v>-</v>
          </cell>
          <cell r="O97" t="str">
            <v>-</v>
          </cell>
          <cell r="P97">
            <v>136</v>
          </cell>
          <cell r="Q97" t="str">
            <v>-</v>
          </cell>
          <cell r="R97">
            <v>136</v>
          </cell>
          <cell r="S97">
            <v>542</v>
          </cell>
          <cell r="T97">
            <v>846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1</v>
          </cell>
          <cell r="E98" t="str">
            <v>-</v>
          </cell>
          <cell r="F98">
            <v>1</v>
          </cell>
          <cell r="G98" t="str">
            <v>-</v>
          </cell>
          <cell r="H98">
            <v>6</v>
          </cell>
          <cell r="I98">
            <v>1</v>
          </cell>
          <cell r="J98">
            <v>5</v>
          </cell>
          <cell r="K98" t="str">
            <v>-</v>
          </cell>
          <cell r="L98" t="str">
            <v>-</v>
          </cell>
          <cell r="M98">
            <v>0</v>
          </cell>
          <cell r="N98" t="str">
            <v>-</v>
          </cell>
          <cell r="O98" t="str">
            <v>-</v>
          </cell>
          <cell r="P98">
            <v>115</v>
          </cell>
          <cell r="Q98" t="str">
            <v>-</v>
          </cell>
          <cell r="R98">
            <v>115</v>
          </cell>
          <cell r="S98">
            <v>485</v>
          </cell>
          <cell r="T98">
            <v>816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1</v>
          </cell>
          <cell r="E99" t="str">
            <v>-</v>
          </cell>
          <cell r="F99">
            <v>1</v>
          </cell>
          <cell r="G99" t="str">
            <v>-</v>
          </cell>
          <cell r="H99">
            <v>9</v>
          </cell>
          <cell r="I99">
            <v>1</v>
          </cell>
          <cell r="J99">
            <v>8</v>
          </cell>
          <cell r="K99" t="str">
            <v>-</v>
          </cell>
          <cell r="L99" t="str">
            <v>-</v>
          </cell>
          <cell r="M99">
            <v>2</v>
          </cell>
          <cell r="N99" t="str">
            <v>-</v>
          </cell>
          <cell r="O99">
            <v>2</v>
          </cell>
          <cell r="P99">
            <v>204</v>
          </cell>
          <cell r="Q99" t="str">
            <v>-</v>
          </cell>
          <cell r="R99">
            <v>204</v>
          </cell>
          <cell r="S99">
            <v>881</v>
          </cell>
          <cell r="T99">
            <v>741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1</v>
          </cell>
          <cell r="E100" t="str">
            <v>-</v>
          </cell>
          <cell r="F100">
            <v>1</v>
          </cell>
          <cell r="G100" t="str">
            <v>-</v>
          </cell>
          <cell r="H100">
            <v>9</v>
          </cell>
          <cell r="I100">
            <v>2</v>
          </cell>
          <cell r="J100">
            <v>7</v>
          </cell>
          <cell r="K100" t="str">
            <v>-</v>
          </cell>
          <cell r="L100" t="str">
            <v>-</v>
          </cell>
          <cell r="M100">
            <v>2</v>
          </cell>
          <cell r="N100" t="str">
            <v>-</v>
          </cell>
          <cell r="O100">
            <v>2</v>
          </cell>
          <cell r="P100">
            <v>212</v>
          </cell>
          <cell r="Q100" t="str">
            <v>-</v>
          </cell>
          <cell r="R100">
            <v>212</v>
          </cell>
          <cell r="S100">
            <v>1006</v>
          </cell>
          <cell r="T100">
            <v>694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1</v>
          </cell>
          <cell r="E101" t="str">
            <v>-</v>
          </cell>
          <cell r="F101">
            <v>1</v>
          </cell>
          <cell r="G101" t="str">
            <v>-</v>
          </cell>
          <cell r="H101">
            <v>8</v>
          </cell>
          <cell r="I101">
            <v>1</v>
          </cell>
          <cell r="J101">
            <v>7</v>
          </cell>
          <cell r="K101" t="str">
            <v>-</v>
          </cell>
          <cell r="L101" t="str">
            <v>-</v>
          </cell>
          <cell r="M101">
            <v>0</v>
          </cell>
          <cell r="N101" t="str">
            <v>-</v>
          </cell>
          <cell r="O101" t="str">
            <v>-</v>
          </cell>
          <cell r="P101">
            <v>153</v>
          </cell>
          <cell r="Q101" t="str">
            <v>-</v>
          </cell>
          <cell r="R101">
            <v>153</v>
          </cell>
          <cell r="S101">
            <v>663</v>
          </cell>
          <cell r="T101">
            <v>384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1</v>
          </cell>
          <cell r="E102" t="str">
            <v>-</v>
          </cell>
          <cell r="F102">
            <v>1</v>
          </cell>
          <cell r="G102" t="str">
            <v>-</v>
          </cell>
          <cell r="H102">
            <v>10</v>
          </cell>
          <cell r="I102">
            <v>1</v>
          </cell>
          <cell r="J102">
            <v>9</v>
          </cell>
          <cell r="K102" t="str">
            <v>-</v>
          </cell>
          <cell r="L102" t="str">
            <v>-</v>
          </cell>
          <cell r="M102">
            <v>0</v>
          </cell>
          <cell r="N102" t="str">
            <v>-</v>
          </cell>
          <cell r="O102" t="str">
            <v>-</v>
          </cell>
          <cell r="P102">
            <v>233</v>
          </cell>
          <cell r="Q102" t="str">
            <v>-</v>
          </cell>
          <cell r="R102">
            <v>233</v>
          </cell>
          <cell r="S102">
            <v>791</v>
          </cell>
          <cell r="T102">
            <v>616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1</v>
          </cell>
          <cell r="E103" t="str">
            <v>-</v>
          </cell>
          <cell r="F103">
            <v>1</v>
          </cell>
          <cell r="G103" t="str">
            <v>-</v>
          </cell>
          <cell r="H103">
            <v>8</v>
          </cell>
          <cell r="I103">
            <v>3</v>
          </cell>
          <cell r="J103">
            <v>5</v>
          </cell>
          <cell r="K103" t="str">
            <v>-</v>
          </cell>
          <cell r="L103" t="str">
            <v>-</v>
          </cell>
          <cell r="M103">
            <v>0</v>
          </cell>
          <cell r="N103" t="str">
            <v>-</v>
          </cell>
          <cell r="O103" t="str">
            <v>-</v>
          </cell>
          <cell r="P103">
            <v>212</v>
          </cell>
          <cell r="Q103" t="str">
            <v>-</v>
          </cell>
          <cell r="R103">
            <v>212</v>
          </cell>
          <cell r="S103">
            <v>1465</v>
          </cell>
          <cell r="T103">
            <v>451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1</v>
          </cell>
          <cell r="E104" t="str">
            <v>-</v>
          </cell>
          <cell r="F104">
            <v>1</v>
          </cell>
          <cell r="G104" t="str">
            <v>-</v>
          </cell>
          <cell r="H104">
            <v>12</v>
          </cell>
          <cell r="I104">
            <v>1</v>
          </cell>
          <cell r="J104">
            <v>11</v>
          </cell>
          <cell r="K104" t="str">
            <v>-</v>
          </cell>
          <cell r="L104" t="str">
            <v>-</v>
          </cell>
          <cell r="M104">
            <v>0</v>
          </cell>
          <cell r="N104" t="str">
            <v>-</v>
          </cell>
          <cell r="O104" t="str">
            <v>-</v>
          </cell>
          <cell r="P104">
            <v>281</v>
          </cell>
          <cell r="Q104" t="str">
            <v>-</v>
          </cell>
          <cell r="R104">
            <v>281</v>
          </cell>
          <cell r="S104">
            <v>1345</v>
          </cell>
          <cell r="T104">
            <v>661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1</v>
          </cell>
          <cell r="E105" t="str">
            <v>-</v>
          </cell>
          <cell r="F105">
            <v>1</v>
          </cell>
          <cell r="G105" t="str">
            <v>-</v>
          </cell>
          <cell r="H105">
            <v>10</v>
          </cell>
          <cell r="I105">
            <v>1</v>
          </cell>
          <cell r="J105">
            <v>9</v>
          </cell>
          <cell r="K105" t="str">
            <v>-</v>
          </cell>
          <cell r="L105" t="str">
            <v>-</v>
          </cell>
          <cell r="M105">
            <v>0</v>
          </cell>
          <cell r="N105" t="str">
            <v>-</v>
          </cell>
          <cell r="O105" t="str">
            <v>-</v>
          </cell>
          <cell r="P105">
            <v>157</v>
          </cell>
          <cell r="Q105" t="str">
            <v>-</v>
          </cell>
          <cell r="R105">
            <v>157</v>
          </cell>
          <cell r="S105">
            <v>757</v>
          </cell>
          <cell r="T105">
            <v>1202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1</v>
          </cell>
          <cell r="E106" t="str">
            <v>-</v>
          </cell>
          <cell r="F106">
            <v>1</v>
          </cell>
          <cell r="G106" t="str">
            <v>-</v>
          </cell>
          <cell r="H106">
            <v>10</v>
          </cell>
          <cell r="I106">
            <v>2</v>
          </cell>
          <cell r="J106">
            <v>8</v>
          </cell>
          <cell r="K106" t="str">
            <v>-</v>
          </cell>
          <cell r="L106" t="str">
            <v>-</v>
          </cell>
          <cell r="M106">
            <v>1</v>
          </cell>
          <cell r="N106" t="str">
            <v>-</v>
          </cell>
          <cell r="O106">
            <v>1</v>
          </cell>
          <cell r="P106">
            <v>195</v>
          </cell>
          <cell r="Q106" t="str">
            <v>-</v>
          </cell>
          <cell r="R106">
            <v>195</v>
          </cell>
          <cell r="S106">
            <v>800</v>
          </cell>
          <cell r="T106">
            <v>990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1</v>
          </cell>
          <cell r="E107" t="str">
            <v>-</v>
          </cell>
          <cell r="F107">
            <v>1</v>
          </cell>
          <cell r="G107" t="str">
            <v>-</v>
          </cell>
          <cell r="H107">
            <v>3</v>
          </cell>
          <cell r="I107">
            <v>1</v>
          </cell>
          <cell r="J107">
            <v>2</v>
          </cell>
          <cell r="K107" t="str">
            <v>-</v>
          </cell>
          <cell r="L107" t="str">
            <v>-</v>
          </cell>
          <cell r="M107">
            <v>1</v>
          </cell>
          <cell r="N107" t="str">
            <v>-</v>
          </cell>
          <cell r="O107">
            <v>1</v>
          </cell>
          <cell r="P107">
            <v>25</v>
          </cell>
          <cell r="Q107" t="str">
            <v>-</v>
          </cell>
          <cell r="R107">
            <v>25</v>
          </cell>
          <cell r="S107">
            <v>225</v>
          </cell>
          <cell r="T107">
            <v>73</v>
          </cell>
        </row>
        <row r="108">
          <cell r="A108" t="str">
            <v/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23</v>
          </cell>
          <cell r="E109">
            <v>10</v>
          </cell>
          <cell r="F109">
            <v>13</v>
          </cell>
          <cell r="G109">
            <v>0</v>
          </cell>
          <cell r="H109">
            <v>332</v>
          </cell>
          <cell r="I109">
            <v>36</v>
          </cell>
          <cell r="J109">
            <v>202</v>
          </cell>
          <cell r="K109">
            <v>94</v>
          </cell>
          <cell r="L109">
            <v>295</v>
          </cell>
          <cell r="M109">
            <v>14</v>
          </cell>
          <cell r="N109">
            <v>0</v>
          </cell>
          <cell r="O109">
            <v>14</v>
          </cell>
          <cell r="P109">
            <v>8083</v>
          </cell>
          <cell r="Q109">
            <v>2835</v>
          </cell>
          <cell r="R109">
            <v>5248</v>
          </cell>
          <cell r="S109">
            <v>41805</v>
          </cell>
          <cell r="T109">
            <v>19032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1</v>
          </cell>
          <cell r="E110">
            <v>1</v>
          </cell>
          <cell r="F110" t="str">
            <v>-</v>
          </cell>
          <cell r="G110" t="str">
            <v>-</v>
          </cell>
          <cell r="H110">
            <v>29</v>
          </cell>
          <cell r="I110">
            <v>4</v>
          </cell>
          <cell r="J110">
            <v>10</v>
          </cell>
          <cell r="K110">
            <v>15</v>
          </cell>
          <cell r="L110">
            <v>41</v>
          </cell>
          <cell r="M110">
            <v>1</v>
          </cell>
          <cell r="N110" t="str">
            <v>-</v>
          </cell>
          <cell r="O110">
            <v>1</v>
          </cell>
          <cell r="P110">
            <v>931</v>
          </cell>
          <cell r="Q110">
            <v>543</v>
          </cell>
          <cell r="R110">
            <v>388</v>
          </cell>
          <cell r="S110">
            <v>6034</v>
          </cell>
          <cell r="T110">
            <v>1130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1</v>
          </cell>
          <cell r="E111">
            <v>1</v>
          </cell>
          <cell r="F111" t="str">
            <v>-</v>
          </cell>
          <cell r="G111" t="str">
            <v>-</v>
          </cell>
          <cell r="H111">
            <v>23</v>
          </cell>
          <cell r="I111">
            <v>4</v>
          </cell>
          <cell r="J111">
            <v>8</v>
          </cell>
          <cell r="K111">
            <v>11</v>
          </cell>
          <cell r="L111">
            <v>44</v>
          </cell>
          <cell r="M111">
            <v>0</v>
          </cell>
          <cell r="N111" t="str">
            <v>-</v>
          </cell>
          <cell r="O111" t="str">
            <v>-</v>
          </cell>
          <cell r="P111">
            <v>652</v>
          </cell>
          <cell r="Q111">
            <v>339</v>
          </cell>
          <cell r="R111">
            <v>313</v>
          </cell>
          <cell r="S111">
            <v>3348</v>
          </cell>
          <cell r="T111">
            <v>1325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</v>
          </cell>
          <cell r="E112">
            <v>1</v>
          </cell>
          <cell r="F112" t="str">
            <v>-</v>
          </cell>
          <cell r="G112" t="str">
            <v>-</v>
          </cell>
          <cell r="H112">
            <v>22</v>
          </cell>
          <cell r="I112">
            <v>1</v>
          </cell>
          <cell r="J112">
            <v>14</v>
          </cell>
          <cell r="K112">
            <v>7</v>
          </cell>
          <cell r="L112">
            <v>20</v>
          </cell>
          <cell r="M112">
            <v>0</v>
          </cell>
          <cell r="N112" t="str">
            <v>-</v>
          </cell>
          <cell r="O112" t="str">
            <v>-</v>
          </cell>
          <cell r="P112">
            <v>573</v>
          </cell>
          <cell r="Q112">
            <v>299</v>
          </cell>
          <cell r="R112">
            <v>274</v>
          </cell>
          <cell r="S112">
            <v>2601</v>
          </cell>
          <cell r="T112">
            <v>1009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1</v>
          </cell>
          <cell r="E113">
            <v>1</v>
          </cell>
          <cell r="F113" t="str">
            <v>-</v>
          </cell>
          <cell r="G113" t="str">
            <v>-</v>
          </cell>
          <cell r="H113">
            <v>24</v>
          </cell>
          <cell r="I113">
            <v>1</v>
          </cell>
          <cell r="J113">
            <v>13</v>
          </cell>
          <cell r="K113">
            <v>10</v>
          </cell>
          <cell r="L113">
            <v>42</v>
          </cell>
          <cell r="M113">
            <v>0</v>
          </cell>
          <cell r="N113" t="str">
            <v>-</v>
          </cell>
          <cell r="O113" t="str">
            <v>-</v>
          </cell>
          <cell r="P113">
            <v>587</v>
          </cell>
          <cell r="Q113">
            <v>313</v>
          </cell>
          <cell r="R113">
            <v>274</v>
          </cell>
          <cell r="S113">
            <v>3292</v>
          </cell>
          <cell r="T113">
            <v>1522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1</v>
          </cell>
          <cell r="E114">
            <v>1</v>
          </cell>
          <cell r="F114" t="str">
            <v>-</v>
          </cell>
          <cell r="G114" t="str">
            <v>-</v>
          </cell>
          <cell r="H114">
            <v>27</v>
          </cell>
          <cell r="I114">
            <v>2</v>
          </cell>
          <cell r="J114">
            <v>6</v>
          </cell>
          <cell r="K114">
            <v>19</v>
          </cell>
          <cell r="L114">
            <v>30</v>
          </cell>
          <cell r="M114">
            <v>1</v>
          </cell>
          <cell r="N114" t="str">
            <v>-</v>
          </cell>
          <cell r="O114">
            <v>1</v>
          </cell>
          <cell r="P114">
            <v>686</v>
          </cell>
          <cell r="Q114">
            <v>486</v>
          </cell>
          <cell r="R114">
            <v>200</v>
          </cell>
          <cell r="S114">
            <v>4977</v>
          </cell>
          <cell r="T114">
            <v>615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1</v>
          </cell>
          <cell r="E115">
            <v>1</v>
          </cell>
          <cell r="F115" t="str">
            <v>-</v>
          </cell>
          <cell r="G115" t="str">
            <v>-</v>
          </cell>
          <cell r="H115">
            <v>19</v>
          </cell>
          <cell r="I115">
            <v>1</v>
          </cell>
          <cell r="J115">
            <v>9</v>
          </cell>
          <cell r="K115">
            <v>9</v>
          </cell>
          <cell r="L115">
            <v>13</v>
          </cell>
          <cell r="M115">
            <v>0</v>
          </cell>
          <cell r="N115" t="str">
            <v>-</v>
          </cell>
          <cell r="O115" t="str">
            <v>-</v>
          </cell>
          <cell r="P115">
            <v>427</v>
          </cell>
          <cell r="Q115">
            <v>227</v>
          </cell>
          <cell r="R115">
            <v>200</v>
          </cell>
          <cell r="S115">
            <v>1922</v>
          </cell>
          <cell r="T115">
            <v>670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1</v>
          </cell>
          <cell r="E116">
            <v>1</v>
          </cell>
          <cell r="F116" t="str">
            <v>-</v>
          </cell>
          <cell r="G116" t="str">
            <v>-</v>
          </cell>
          <cell r="H116">
            <v>16</v>
          </cell>
          <cell r="I116">
            <v>1</v>
          </cell>
          <cell r="J116">
            <v>10</v>
          </cell>
          <cell r="K116">
            <v>5</v>
          </cell>
          <cell r="L116">
            <v>30</v>
          </cell>
          <cell r="M116">
            <v>0</v>
          </cell>
          <cell r="N116" t="str">
            <v>-</v>
          </cell>
          <cell r="O116" t="str">
            <v>-</v>
          </cell>
          <cell r="P116">
            <v>412</v>
          </cell>
          <cell r="Q116">
            <v>137</v>
          </cell>
          <cell r="R116">
            <v>275</v>
          </cell>
          <cell r="S116">
            <v>1673</v>
          </cell>
          <cell r="T116">
            <v>919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</v>
          </cell>
          <cell r="E117">
            <v>1</v>
          </cell>
          <cell r="F117" t="str">
            <v>-</v>
          </cell>
          <cell r="G117" t="str">
            <v>-</v>
          </cell>
          <cell r="H117">
            <v>24</v>
          </cell>
          <cell r="I117">
            <v>1</v>
          </cell>
          <cell r="J117">
            <v>17</v>
          </cell>
          <cell r="K117">
            <v>6</v>
          </cell>
          <cell r="L117">
            <v>36</v>
          </cell>
          <cell r="M117">
            <v>4</v>
          </cell>
          <cell r="N117" t="str">
            <v>-</v>
          </cell>
          <cell r="O117">
            <v>4</v>
          </cell>
          <cell r="P117">
            <v>510</v>
          </cell>
          <cell r="Q117">
            <v>144</v>
          </cell>
          <cell r="R117">
            <v>366</v>
          </cell>
          <cell r="S117">
            <v>2178</v>
          </cell>
          <cell r="T117">
            <v>1255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1</v>
          </cell>
          <cell r="E118">
            <v>1</v>
          </cell>
          <cell r="F118" t="str">
            <v>-</v>
          </cell>
          <cell r="G118" t="str">
            <v>-</v>
          </cell>
          <cell r="H118">
            <v>14</v>
          </cell>
          <cell r="I118">
            <v>2</v>
          </cell>
          <cell r="J118">
            <v>7</v>
          </cell>
          <cell r="K118">
            <v>5</v>
          </cell>
          <cell r="L118">
            <v>11</v>
          </cell>
          <cell r="M118">
            <v>2</v>
          </cell>
          <cell r="N118" t="str">
            <v>-</v>
          </cell>
          <cell r="O118">
            <v>2</v>
          </cell>
          <cell r="P118">
            <v>327</v>
          </cell>
          <cell r="Q118">
            <v>111</v>
          </cell>
          <cell r="R118">
            <v>216</v>
          </cell>
          <cell r="S118">
            <v>1618</v>
          </cell>
          <cell r="T118">
            <v>912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1</v>
          </cell>
          <cell r="E119">
            <v>1</v>
          </cell>
          <cell r="F119" t="str">
            <v>-</v>
          </cell>
          <cell r="G119" t="str">
            <v>-</v>
          </cell>
          <cell r="H119">
            <v>15</v>
          </cell>
          <cell r="I119">
            <v>2</v>
          </cell>
          <cell r="J119">
            <v>6</v>
          </cell>
          <cell r="K119">
            <v>7</v>
          </cell>
          <cell r="L119">
            <v>28</v>
          </cell>
          <cell r="M119">
            <v>0</v>
          </cell>
          <cell r="N119" t="str">
            <v>-</v>
          </cell>
          <cell r="O119" t="str">
            <v>-</v>
          </cell>
          <cell r="P119">
            <v>472</v>
          </cell>
          <cell r="Q119">
            <v>236</v>
          </cell>
          <cell r="R119">
            <v>236</v>
          </cell>
          <cell r="S119">
            <v>3131</v>
          </cell>
          <cell r="T119">
            <v>412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1</v>
          </cell>
          <cell r="E120" t="str">
            <v>-</v>
          </cell>
          <cell r="F120">
            <v>1</v>
          </cell>
          <cell r="G120" t="str">
            <v>-</v>
          </cell>
          <cell r="H120">
            <v>8</v>
          </cell>
          <cell r="I120">
            <v>1</v>
          </cell>
          <cell r="J120">
            <v>7</v>
          </cell>
          <cell r="K120" t="str">
            <v>-</v>
          </cell>
          <cell r="L120" t="str">
            <v>-</v>
          </cell>
          <cell r="M120">
            <v>0</v>
          </cell>
          <cell r="N120" t="str">
            <v>-</v>
          </cell>
          <cell r="O120" t="str">
            <v>-</v>
          </cell>
          <cell r="P120">
            <v>180</v>
          </cell>
          <cell r="Q120">
            <v>0</v>
          </cell>
          <cell r="R120">
            <v>180</v>
          </cell>
          <cell r="S120">
            <v>498</v>
          </cell>
          <cell r="T120">
            <v>614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1</v>
          </cell>
          <cell r="E121" t="str">
            <v>-</v>
          </cell>
          <cell r="F121">
            <v>1</v>
          </cell>
          <cell r="G121" t="str">
            <v>-</v>
          </cell>
          <cell r="H121">
            <v>18</v>
          </cell>
          <cell r="I121">
            <v>1</v>
          </cell>
          <cell r="J121">
            <v>17</v>
          </cell>
          <cell r="K121" t="str">
            <v>-</v>
          </cell>
          <cell r="L121" t="str">
            <v>-</v>
          </cell>
          <cell r="M121">
            <v>0</v>
          </cell>
          <cell r="N121" t="str">
            <v>-</v>
          </cell>
          <cell r="O121" t="str">
            <v>-</v>
          </cell>
          <cell r="P121">
            <v>400</v>
          </cell>
          <cell r="Q121">
            <v>0</v>
          </cell>
          <cell r="R121">
            <v>400</v>
          </cell>
          <cell r="S121">
            <v>1559</v>
          </cell>
          <cell r="T121">
            <v>1175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1</v>
          </cell>
          <cell r="E122" t="str">
            <v>-</v>
          </cell>
          <cell r="F122">
            <v>1</v>
          </cell>
          <cell r="G122" t="str">
            <v>-</v>
          </cell>
          <cell r="H122">
            <v>8</v>
          </cell>
          <cell r="I122">
            <v>1</v>
          </cell>
          <cell r="J122">
            <v>7</v>
          </cell>
          <cell r="K122" t="str">
            <v>-</v>
          </cell>
          <cell r="L122" t="str">
            <v>-</v>
          </cell>
          <cell r="M122">
            <v>0</v>
          </cell>
          <cell r="N122" t="str">
            <v>-</v>
          </cell>
          <cell r="O122" t="str">
            <v>-</v>
          </cell>
          <cell r="P122">
            <v>136</v>
          </cell>
          <cell r="Q122">
            <v>0</v>
          </cell>
          <cell r="R122">
            <v>136</v>
          </cell>
          <cell r="S122">
            <v>542</v>
          </cell>
          <cell r="T122">
            <v>846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1</v>
          </cell>
          <cell r="E123" t="str">
            <v>-</v>
          </cell>
          <cell r="F123">
            <v>1</v>
          </cell>
          <cell r="G123" t="str">
            <v>-</v>
          </cell>
          <cell r="H123">
            <v>6</v>
          </cell>
          <cell r="I123">
            <v>1</v>
          </cell>
          <cell r="J123">
            <v>5</v>
          </cell>
          <cell r="K123" t="str">
            <v>-</v>
          </cell>
          <cell r="L123" t="str">
            <v>-</v>
          </cell>
          <cell r="M123">
            <v>0</v>
          </cell>
          <cell r="N123" t="str">
            <v>-</v>
          </cell>
          <cell r="O123" t="str">
            <v>-</v>
          </cell>
          <cell r="P123">
            <v>115</v>
          </cell>
          <cell r="Q123">
            <v>0</v>
          </cell>
          <cell r="R123">
            <v>115</v>
          </cell>
          <cell r="S123">
            <v>485</v>
          </cell>
          <cell r="T123">
            <v>816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1</v>
          </cell>
          <cell r="E124" t="str">
            <v>-</v>
          </cell>
          <cell r="F124">
            <v>1</v>
          </cell>
          <cell r="G124" t="str">
            <v>-</v>
          </cell>
          <cell r="H124">
            <v>9</v>
          </cell>
          <cell r="I124">
            <v>1</v>
          </cell>
          <cell r="J124">
            <v>8</v>
          </cell>
          <cell r="K124" t="str">
            <v>-</v>
          </cell>
          <cell r="L124" t="str">
            <v>-</v>
          </cell>
          <cell r="M124">
            <v>2</v>
          </cell>
          <cell r="N124" t="str">
            <v>-</v>
          </cell>
          <cell r="O124">
            <v>2</v>
          </cell>
          <cell r="P124">
            <v>204</v>
          </cell>
          <cell r="Q124">
            <v>0</v>
          </cell>
          <cell r="R124">
            <v>204</v>
          </cell>
          <cell r="S124">
            <v>881</v>
          </cell>
          <cell r="T124">
            <v>741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1</v>
          </cell>
          <cell r="E125" t="str">
            <v>-</v>
          </cell>
          <cell r="F125">
            <v>1</v>
          </cell>
          <cell r="G125" t="str">
            <v>-</v>
          </cell>
          <cell r="H125">
            <v>9</v>
          </cell>
          <cell r="I125">
            <v>2</v>
          </cell>
          <cell r="J125">
            <v>7</v>
          </cell>
          <cell r="K125" t="str">
            <v>-</v>
          </cell>
          <cell r="L125" t="str">
            <v>-</v>
          </cell>
          <cell r="M125">
            <v>2</v>
          </cell>
          <cell r="N125" t="str">
            <v>-</v>
          </cell>
          <cell r="O125">
            <v>2</v>
          </cell>
          <cell r="P125">
            <v>212</v>
          </cell>
          <cell r="Q125">
            <v>0</v>
          </cell>
          <cell r="R125">
            <v>212</v>
          </cell>
          <cell r="S125">
            <v>1006</v>
          </cell>
          <cell r="T125">
            <v>694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1</v>
          </cell>
          <cell r="E126" t="str">
            <v>-</v>
          </cell>
          <cell r="F126">
            <v>1</v>
          </cell>
          <cell r="G126" t="str">
            <v>-</v>
          </cell>
          <cell r="H126">
            <v>8</v>
          </cell>
          <cell r="I126">
            <v>1</v>
          </cell>
          <cell r="J126">
            <v>7</v>
          </cell>
          <cell r="K126" t="str">
            <v>-</v>
          </cell>
          <cell r="L126" t="str">
            <v>-</v>
          </cell>
          <cell r="M126">
            <v>0</v>
          </cell>
          <cell r="N126" t="str">
            <v>-</v>
          </cell>
          <cell r="O126" t="str">
            <v>-</v>
          </cell>
          <cell r="P126">
            <v>153</v>
          </cell>
          <cell r="Q126">
            <v>0</v>
          </cell>
          <cell r="R126">
            <v>153</v>
          </cell>
          <cell r="S126">
            <v>663</v>
          </cell>
          <cell r="T126">
            <v>384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1</v>
          </cell>
          <cell r="E127" t="str">
            <v>-</v>
          </cell>
          <cell r="F127">
            <v>1</v>
          </cell>
          <cell r="G127" t="str">
            <v>-</v>
          </cell>
          <cell r="H127">
            <v>10</v>
          </cell>
          <cell r="I127">
            <v>1</v>
          </cell>
          <cell r="J127">
            <v>9</v>
          </cell>
          <cell r="K127" t="str">
            <v>-</v>
          </cell>
          <cell r="L127" t="str">
            <v>-</v>
          </cell>
          <cell r="M127">
            <v>0</v>
          </cell>
          <cell r="N127" t="str">
            <v>-</v>
          </cell>
          <cell r="O127" t="str">
            <v>-</v>
          </cell>
          <cell r="P127">
            <v>233</v>
          </cell>
          <cell r="Q127">
            <v>0</v>
          </cell>
          <cell r="R127">
            <v>233</v>
          </cell>
          <cell r="S127">
            <v>791</v>
          </cell>
          <cell r="T127">
            <v>616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1</v>
          </cell>
          <cell r="E128" t="str">
            <v>-</v>
          </cell>
          <cell r="F128">
            <v>1</v>
          </cell>
          <cell r="G128" t="str">
            <v>-</v>
          </cell>
          <cell r="H128">
            <v>8</v>
          </cell>
          <cell r="I128">
            <v>3</v>
          </cell>
          <cell r="J128">
            <v>5</v>
          </cell>
          <cell r="K128" t="str">
            <v>-</v>
          </cell>
          <cell r="L128" t="str">
            <v>-</v>
          </cell>
          <cell r="M128">
            <v>0</v>
          </cell>
          <cell r="N128" t="str">
            <v>-</v>
          </cell>
          <cell r="O128" t="str">
            <v>-</v>
          </cell>
          <cell r="P128">
            <v>215</v>
          </cell>
          <cell r="Q128">
            <v>0</v>
          </cell>
          <cell r="R128">
            <v>215</v>
          </cell>
          <cell r="S128">
            <v>1480</v>
          </cell>
          <cell r="T128">
            <v>451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1</v>
          </cell>
          <cell r="E129" t="str">
            <v>-</v>
          </cell>
          <cell r="F129">
            <v>1</v>
          </cell>
          <cell r="G129" t="str">
            <v>-</v>
          </cell>
          <cell r="H129">
            <v>12</v>
          </cell>
          <cell r="I129">
            <v>1</v>
          </cell>
          <cell r="J129">
            <v>11</v>
          </cell>
          <cell r="K129" t="str">
            <v>-</v>
          </cell>
          <cell r="L129" t="str">
            <v>-</v>
          </cell>
          <cell r="M129">
            <v>0</v>
          </cell>
          <cell r="N129" t="str">
            <v>-</v>
          </cell>
          <cell r="O129" t="str">
            <v>-</v>
          </cell>
          <cell r="P129">
            <v>281</v>
          </cell>
          <cell r="Q129">
            <v>0</v>
          </cell>
          <cell r="R129">
            <v>281</v>
          </cell>
          <cell r="S129">
            <v>1345</v>
          </cell>
          <cell r="T129">
            <v>661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1</v>
          </cell>
          <cell r="E130" t="str">
            <v>-</v>
          </cell>
          <cell r="F130">
            <v>1</v>
          </cell>
          <cell r="G130" t="str">
            <v>-</v>
          </cell>
          <cell r="H130">
            <v>10</v>
          </cell>
          <cell r="I130">
            <v>1</v>
          </cell>
          <cell r="J130">
            <v>9</v>
          </cell>
          <cell r="K130" t="str">
            <v>-</v>
          </cell>
          <cell r="L130" t="str">
            <v>-</v>
          </cell>
          <cell r="M130">
            <v>0</v>
          </cell>
          <cell r="N130" t="str">
            <v>-</v>
          </cell>
          <cell r="O130" t="str">
            <v>-</v>
          </cell>
          <cell r="P130">
            <v>157</v>
          </cell>
          <cell r="Q130">
            <v>0</v>
          </cell>
          <cell r="R130">
            <v>157</v>
          </cell>
          <cell r="S130">
            <v>757</v>
          </cell>
          <cell r="T130">
            <v>1202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1</v>
          </cell>
          <cell r="E131" t="str">
            <v>-</v>
          </cell>
          <cell r="F131">
            <v>1</v>
          </cell>
          <cell r="G131" t="str">
            <v>-</v>
          </cell>
          <cell r="H131">
            <v>10</v>
          </cell>
          <cell r="I131">
            <v>2</v>
          </cell>
          <cell r="J131">
            <v>8</v>
          </cell>
          <cell r="K131" t="str">
            <v>-</v>
          </cell>
          <cell r="L131" t="str">
            <v>-</v>
          </cell>
          <cell r="M131">
            <v>1</v>
          </cell>
          <cell r="N131" t="str">
            <v>-</v>
          </cell>
          <cell r="O131">
            <v>1</v>
          </cell>
          <cell r="P131">
            <v>195</v>
          </cell>
          <cell r="Q131">
            <v>0</v>
          </cell>
          <cell r="R131">
            <v>195</v>
          </cell>
          <cell r="S131">
            <v>800</v>
          </cell>
          <cell r="T131">
            <v>990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1</v>
          </cell>
          <cell r="E132" t="str">
            <v>-</v>
          </cell>
          <cell r="F132">
            <v>1</v>
          </cell>
          <cell r="G132" t="str">
            <v>-</v>
          </cell>
          <cell r="H132">
            <v>3</v>
          </cell>
          <cell r="I132">
            <v>1</v>
          </cell>
          <cell r="J132">
            <v>2</v>
          </cell>
          <cell r="K132" t="str">
            <v>-</v>
          </cell>
          <cell r="L132" t="str">
            <v>-</v>
          </cell>
          <cell r="M132">
            <v>1</v>
          </cell>
          <cell r="N132" t="str">
            <v>-</v>
          </cell>
          <cell r="O132">
            <v>1</v>
          </cell>
          <cell r="P132">
            <v>25</v>
          </cell>
          <cell r="Q132">
            <v>0</v>
          </cell>
          <cell r="R132">
            <v>25</v>
          </cell>
          <cell r="S132">
            <v>224</v>
          </cell>
          <cell r="T132">
            <v>73</v>
          </cell>
        </row>
        <row r="133">
          <cell r="A133" t="str">
            <v/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23</v>
          </cell>
          <cell r="E134">
            <v>10</v>
          </cell>
          <cell r="F134">
            <v>13</v>
          </cell>
          <cell r="G134">
            <v>0</v>
          </cell>
          <cell r="H134">
            <v>332</v>
          </cell>
          <cell r="I134">
            <v>37</v>
          </cell>
          <cell r="J134">
            <v>201</v>
          </cell>
          <cell r="K134">
            <v>94</v>
          </cell>
          <cell r="L134">
            <v>295</v>
          </cell>
          <cell r="M134">
            <v>14</v>
          </cell>
          <cell r="N134">
            <v>0</v>
          </cell>
          <cell r="O134">
            <v>14</v>
          </cell>
          <cell r="P134">
            <v>8092</v>
          </cell>
          <cell r="Q134">
            <v>2836</v>
          </cell>
          <cell r="R134">
            <v>5256</v>
          </cell>
          <cell r="S134">
            <v>41969</v>
          </cell>
          <cell r="T134">
            <v>19034</v>
          </cell>
          <cell r="U134">
            <v>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1</v>
          </cell>
          <cell r="E135">
            <v>1</v>
          </cell>
          <cell r="F135" t="str">
            <v>-</v>
          </cell>
          <cell r="G135" t="str">
            <v>-</v>
          </cell>
          <cell r="H135">
            <v>29</v>
          </cell>
          <cell r="I135">
            <v>4</v>
          </cell>
          <cell r="J135">
            <v>10</v>
          </cell>
          <cell r="K135">
            <v>15</v>
          </cell>
          <cell r="L135">
            <v>41</v>
          </cell>
          <cell r="M135">
            <v>1</v>
          </cell>
          <cell r="N135" t="str">
            <v>-</v>
          </cell>
          <cell r="O135">
            <v>1</v>
          </cell>
          <cell r="P135">
            <v>931</v>
          </cell>
          <cell r="Q135">
            <v>543</v>
          </cell>
          <cell r="R135">
            <v>388</v>
          </cell>
          <cell r="S135">
            <v>6034</v>
          </cell>
          <cell r="T135">
            <v>1130</v>
          </cell>
          <cell r="U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1</v>
          </cell>
          <cell r="E136">
            <v>1</v>
          </cell>
          <cell r="F136" t="str">
            <v>-</v>
          </cell>
          <cell r="G136" t="str">
            <v>-</v>
          </cell>
          <cell r="H136">
            <v>23</v>
          </cell>
          <cell r="I136">
            <v>4</v>
          </cell>
          <cell r="J136">
            <v>8</v>
          </cell>
          <cell r="K136">
            <v>11</v>
          </cell>
          <cell r="L136">
            <v>44</v>
          </cell>
          <cell r="M136">
            <v>0</v>
          </cell>
          <cell r="N136" t="str">
            <v>-</v>
          </cell>
          <cell r="O136" t="str">
            <v>-</v>
          </cell>
          <cell r="P136">
            <v>663</v>
          </cell>
          <cell r="Q136">
            <v>345</v>
          </cell>
          <cell r="R136">
            <v>318</v>
          </cell>
          <cell r="S136">
            <v>3385</v>
          </cell>
          <cell r="T136">
            <v>1325</v>
          </cell>
          <cell r="U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1</v>
          </cell>
          <cell r="E137">
            <v>1</v>
          </cell>
          <cell r="F137" t="str">
            <v>-</v>
          </cell>
          <cell r="G137" t="str">
            <v>-</v>
          </cell>
          <cell r="H137">
            <v>22</v>
          </cell>
          <cell r="I137">
            <v>1</v>
          </cell>
          <cell r="J137">
            <v>14</v>
          </cell>
          <cell r="K137">
            <v>7</v>
          </cell>
          <cell r="L137">
            <v>20</v>
          </cell>
          <cell r="M137">
            <v>0</v>
          </cell>
          <cell r="N137" t="str">
            <v>-</v>
          </cell>
          <cell r="O137" t="str">
            <v>-</v>
          </cell>
          <cell r="P137">
            <v>573</v>
          </cell>
          <cell r="Q137">
            <v>299</v>
          </cell>
          <cell r="R137">
            <v>274</v>
          </cell>
          <cell r="S137">
            <v>2601</v>
          </cell>
          <cell r="T137">
            <v>1010</v>
          </cell>
          <cell r="U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</v>
          </cell>
          <cell r="E138">
            <v>1</v>
          </cell>
          <cell r="F138" t="str">
            <v>-</v>
          </cell>
          <cell r="G138" t="str">
            <v>-</v>
          </cell>
          <cell r="H138">
            <v>24</v>
          </cell>
          <cell r="I138">
            <v>1</v>
          </cell>
          <cell r="J138">
            <v>13</v>
          </cell>
          <cell r="K138">
            <v>10</v>
          </cell>
          <cell r="L138">
            <v>42</v>
          </cell>
          <cell r="M138">
            <v>0</v>
          </cell>
          <cell r="N138" t="str">
            <v>-</v>
          </cell>
          <cell r="O138" t="str">
            <v>-</v>
          </cell>
          <cell r="P138">
            <v>595</v>
          </cell>
          <cell r="Q138">
            <v>318</v>
          </cell>
          <cell r="R138">
            <v>277</v>
          </cell>
          <cell r="S138">
            <v>3341</v>
          </cell>
          <cell r="T138">
            <v>1522</v>
          </cell>
          <cell r="U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1</v>
          </cell>
          <cell r="E139">
            <v>1</v>
          </cell>
          <cell r="F139" t="str">
            <v>-</v>
          </cell>
          <cell r="G139" t="str">
            <v>-</v>
          </cell>
          <cell r="H139">
            <v>27</v>
          </cell>
          <cell r="I139">
            <v>2</v>
          </cell>
          <cell r="J139">
            <v>6</v>
          </cell>
          <cell r="K139">
            <v>19</v>
          </cell>
          <cell r="L139">
            <v>30</v>
          </cell>
          <cell r="M139">
            <v>1</v>
          </cell>
          <cell r="N139" t="str">
            <v>-</v>
          </cell>
          <cell r="O139">
            <v>1</v>
          </cell>
          <cell r="P139">
            <v>691</v>
          </cell>
          <cell r="Q139">
            <v>491</v>
          </cell>
          <cell r="R139">
            <v>200</v>
          </cell>
          <cell r="S139">
            <v>4997</v>
          </cell>
          <cell r="T139">
            <v>615</v>
          </cell>
          <cell r="U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1</v>
          </cell>
          <cell r="E140">
            <v>1</v>
          </cell>
          <cell r="F140" t="str">
            <v>-</v>
          </cell>
          <cell r="G140" t="str">
            <v>-</v>
          </cell>
          <cell r="H140">
            <v>19</v>
          </cell>
          <cell r="I140">
            <v>1</v>
          </cell>
          <cell r="J140">
            <v>9</v>
          </cell>
          <cell r="K140">
            <v>9</v>
          </cell>
          <cell r="L140">
            <v>13</v>
          </cell>
          <cell r="M140">
            <v>0</v>
          </cell>
          <cell r="N140" t="str">
            <v>-</v>
          </cell>
          <cell r="O140" t="str">
            <v>-</v>
          </cell>
          <cell r="P140">
            <v>427</v>
          </cell>
          <cell r="Q140">
            <v>227</v>
          </cell>
          <cell r="R140">
            <v>200</v>
          </cell>
          <cell r="S140">
            <v>1922</v>
          </cell>
          <cell r="T140">
            <v>670</v>
          </cell>
          <cell r="U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1</v>
          </cell>
          <cell r="E141">
            <v>1</v>
          </cell>
          <cell r="F141" t="str">
            <v>-</v>
          </cell>
          <cell r="G141" t="str">
            <v>-</v>
          </cell>
          <cell r="H141">
            <v>16</v>
          </cell>
          <cell r="I141">
            <v>1</v>
          </cell>
          <cell r="J141">
            <v>10</v>
          </cell>
          <cell r="K141">
            <v>5</v>
          </cell>
          <cell r="L141">
            <v>30</v>
          </cell>
          <cell r="M141">
            <v>0</v>
          </cell>
          <cell r="N141" t="str">
            <v>-</v>
          </cell>
          <cell r="O141" t="str">
            <v>-</v>
          </cell>
          <cell r="P141">
            <v>414</v>
          </cell>
          <cell r="Q141">
            <v>139</v>
          </cell>
          <cell r="R141">
            <v>275</v>
          </cell>
          <cell r="S141">
            <v>1685</v>
          </cell>
          <cell r="T141">
            <v>919</v>
          </cell>
          <cell r="U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1</v>
          </cell>
          <cell r="E142">
            <v>1</v>
          </cell>
          <cell r="F142" t="str">
            <v>-</v>
          </cell>
          <cell r="G142" t="str">
            <v>-</v>
          </cell>
          <cell r="H142">
            <v>24</v>
          </cell>
          <cell r="I142">
            <v>1</v>
          </cell>
          <cell r="J142">
            <v>17</v>
          </cell>
          <cell r="K142">
            <v>6</v>
          </cell>
          <cell r="L142">
            <v>36</v>
          </cell>
          <cell r="M142">
            <v>4</v>
          </cell>
          <cell r="N142" t="str">
            <v>-</v>
          </cell>
          <cell r="O142">
            <v>4</v>
          </cell>
          <cell r="P142">
            <v>513</v>
          </cell>
          <cell r="Q142">
            <v>147</v>
          </cell>
          <cell r="R142">
            <v>366</v>
          </cell>
          <cell r="S142">
            <v>2191</v>
          </cell>
          <cell r="T142">
            <v>1255</v>
          </cell>
          <cell r="U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1</v>
          </cell>
          <cell r="E143">
            <v>1</v>
          </cell>
          <cell r="F143" t="str">
            <v>-</v>
          </cell>
          <cell r="G143" t="str">
            <v>-</v>
          </cell>
          <cell r="H143">
            <v>14</v>
          </cell>
          <cell r="I143">
            <v>2</v>
          </cell>
          <cell r="J143">
            <v>7</v>
          </cell>
          <cell r="K143">
            <v>5</v>
          </cell>
          <cell r="L143">
            <v>11</v>
          </cell>
          <cell r="M143">
            <v>2</v>
          </cell>
          <cell r="N143" t="str">
            <v>-</v>
          </cell>
          <cell r="O143">
            <v>2</v>
          </cell>
          <cell r="P143">
            <v>327</v>
          </cell>
          <cell r="Q143">
            <v>111</v>
          </cell>
          <cell r="R143">
            <v>216</v>
          </cell>
          <cell r="S143">
            <v>1618</v>
          </cell>
          <cell r="T143">
            <v>912</v>
          </cell>
          <cell r="U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1</v>
          </cell>
          <cell r="E144">
            <v>1</v>
          </cell>
          <cell r="F144" t="str">
            <v>-</v>
          </cell>
          <cell r="G144" t="str">
            <v>-</v>
          </cell>
          <cell r="H144">
            <v>15</v>
          </cell>
          <cell r="I144">
            <v>3</v>
          </cell>
          <cell r="J144">
            <v>5</v>
          </cell>
          <cell r="K144">
            <v>7</v>
          </cell>
          <cell r="L144">
            <v>28</v>
          </cell>
          <cell r="M144">
            <v>0</v>
          </cell>
          <cell r="N144" t="str">
            <v>-</v>
          </cell>
          <cell r="O144" t="str">
            <v>-</v>
          </cell>
          <cell r="P144">
            <v>452</v>
          </cell>
          <cell r="Q144">
            <v>216</v>
          </cell>
          <cell r="R144">
            <v>236</v>
          </cell>
          <cell r="S144">
            <v>3157</v>
          </cell>
          <cell r="T144">
            <v>412</v>
          </cell>
          <cell r="U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1</v>
          </cell>
          <cell r="E145" t="str">
            <v>-</v>
          </cell>
          <cell r="F145">
            <v>1</v>
          </cell>
          <cell r="G145" t="str">
            <v>-</v>
          </cell>
          <cell r="H145">
            <v>8</v>
          </cell>
          <cell r="I145">
            <v>1</v>
          </cell>
          <cell r="J145">
            <v>7</v>
          </cell>
          <cell r="K145" t="str">
            <v>-</v>
          </cell>
          <cell r="L145" t="str">
            <v>-</v>
          </cell>
          <cell r="M145">
            <v>0</v>
          </cell>
          <cell r="N145" t="str">
            <v>-</v>
          </cell>
          <cell r="O145" t="str">
            <v>-</v>
          </cell>
          <cell r="P145">
            <v>180</v>
          </cell>
          <cell r="Q145" t="str">
            <v>-</v>
          </cell>
          <cell r="R145">
            <v>180</v>
          </cell>
          <cell r="S145">
            <v>499</v>
          </cell>
          <cell r="T145">
            <v>614</v>
          </cell>
          <cell r="U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1</v>
          </cell>
          <cell r="E146" t="str">
            <v>-</v>
          </cell>
          <cell r="F146">
            <v>1</v>
          </cell>
          <cell r="G146" t="str">
            <v>-</v>
          </cell>
          <cell r="H146">
            <v>18</v>
          </cell>
          <cell r="I146">
            <v>1</v>
          </cell>
          <cell r="J146">
            <v>17</v>
          </cell>
          <cell r="K146" t="str">
            <v>-</v>
          </cell>
          <cell r="L146" t="str">
            <v>-</v>
          </cell>
          <cell r="M146">
            <v>0</v>
          </cell>
          <cell r="N146" t="str">
            <v>-</v>
          </cell>
          <cell r="O146" t="str">
            <v>-</v>
          </cell>
          <cell r="P146">
            <v>400</v>
          </cell>
          <cell r="Q146" t="str">
            <v>-</v>
          </cell>
          <cell r="R146">
            <v>400</v>
          </cell>
          <cell r="S146">
            <v>1559</v>
          </cell>
          <cell r="T146">
            <v>1175</v>
          </cell>
          <cell r="U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1</v>
          </cell>
          <cell r="E147" t="str">
            <v>-</v>
          </cell>
          <cell r="F147">
            <v>1</v>
          </cell>
          <cell r="G147" t="str">
            <v>-</v>
          </cell>
          <cell r="H147">
            <v>8</v>
          </cell>
          <cell r="I147">
            <v>1</v>
          </cell>
          <cell r="J147">
            <v>7</v>
          </cell>
          <cell r="K147" t="str">
            <v>-</v>
          </cell>
          <cell r="L147" t="str">
            <v>-</v>
          </cell>
          <cell r="M147">
            <v>0</v>
          </cell>
          <cell r="N147" t="str">
            <v>-</v>
          </cell>
          <cell r="O147" t="str">
            <v>-</v>
          </cell>
          <cell r="P147">
            <v>136</v>
          </cell>
          <cell r="Q147" t="str">
            <v>-</v>
          </cell>
          <cell r="R147">
            <v>136</v>
          </cell>
          <cell r="S147">
            <v>542</v>
          </cell>
          <cell r="T147">
            <v>846</v>
          </cell>
          <cell r="U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1</v>
          </cell>
          <cell r="E148" t="str">
            <v>-</v>
          </cell>
          <cell r="F148">
            <v>1</v>
          </cell>
          <cell r="G148" t="str">
            <v>-</v>
          </cell>
          <cell r="H148">
            <v>6</v>
          </cell>
          <cell r="I148">
            <v>1</v>
          </cell>
          <cell r="J148">
            <v>5</v>
          </cell>
          <cell r="K148" t="str">
            <v>-</v>
          </cell>
          <cell r="L148" t="str">
            <v>-</v>
          </cell>
          <cell r="M148">
            <v>0</v>
          </cell>
          <cell r="N148" t="str">
            <v>-</v>
          </cell>
          <cell r="O148" t="str">
            <v>-</v>
          </cell>
          <cell r="P148">
            <v>115</v>
          </cell>
          <cell r="Q148" t="str">
            <v>-</v>
          </cell>
          <cell r="R148">
            <v>115</v>
          </cell>
          <cell r="S148">
            <v>485</v>
          </cell>
          <cell r="T148">
            <v>816</v>
          </cell>
          <cell r="U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1</v>
          </cell>
          <cell r="E149" t="str">
            <v>-</v>
          </cell>
          <cell r="F149">
            <v>1</v>
          </cell>
          <cell r="G149" t="str">
            <v>-</v>
          </cell>
          <cell r="H149">
            <v>9</v>
          </cell>
          <cell r="I149">
            <v>1</v>
          </cell>
          <cell r="J149">
            <v>8</v>
          </cell>
          <cell r="K149" t="str">
            <v>-</v>
          </cell>
          <cell r="L149" t="str">
            <v>-</v>
          </cell>
          <cell r="M149">
            <v>2</v>
          </cell>
          <cell r="N149" t="str">
            <v>-</v>
          </cell>
          <cell r="O149">
            <v>2</v>
          </cell>
          <cell r="P149">
            <v>204</v>
          </cell>
          <cell r="Q149" t="str">
            <v>-</v>
          </cell>
          <cell r="R149">
            <v>204</v>
          </cell>
          <cell r="S149">
            <v>881</v>
          </cell>
          <cell r="T149">
            <v>741</v>
          </cell>
          <cell r="U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1</v>
          </cell>
          <cell r="E150" t="str">
            <v>-</v>
          </cell>
          <cell r="F150">
            <v>1</v>
          </cell>
          <cell r="G150" t="str">
            <v>-</v>
          </cell>
          <cell r="H150">
            <v>9</v>
          </cell>
          <cell r="I150">
            <v>2</v>
          </cell>
          <cell r="J150">
            <v>7</v>
          </cell>
          <cell r="K150" t="str">
            <v>-</v>
          </cell>
          <cell r="L150" t="str">
            <v>-</v>
          </cell>
          <cell r="M150">
            <v>2</v>
          </cell>
          <cell r="N150" t="str">
            <v>-</v>
          </cell>
          <cell r="O150">
            <v>2</v>
          </cell>
          <cell r="P150">
            <v>212</v>
          </cell>
          <cell r="Q150" t="str">
            <v>-</v>
          </cell>
          <cell r="R150">
            <v>212</v>
          </cell>
          <cell r="S150">
            <v>1006</v>
          </cell>
          <cell r="T150">
            <v>694</v>
          </cell>
          <cell r="U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1</v>
          </cell>
          <cell r="E151" t="str">
            <v>-</v>
          </cell>
          <cell r="F151">
            <v>1</v>
          </cell>
          <cell r="G151" t="str">
            <v>-</v>
          </cell>
          <cell r="H151">
            <v>8</v>
          </cell>
          <cell r="I151">
            <v>1</v>
          </cell>
          <cell r="J151">
            <v>7</v>
          </cell>
          <cell r="K151" t="str">
            <v>-</v>
          </cell>
          <cell r="L151" t="str">
            <v>-</v>
          </cell>
          <cell r="M151">
            <v>0</v>
          </cell>
          <cell r="N151" t="str">
            <v>-</v>
          </cell>
          <cell r="O151" t="str">
            <v>-</v>
          </cell>
          <cell r="P151">
            <v>153</v>
          </cell>
          <cell r="Q151" t="str">
            <v>-</v>
          </cell>
          <cell r="R151">
            <v>153</v>
          </cell>
          <cell r="S151">
            <v>663</v>
          </cell>
          <cell r="T151">
            <v>384</v>
          </cell>
          <cell r="U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1</v>
          </cell>
          <cell r="E152" t="str">
            <v>-</v>
          </cell>
          <cell r="F152">
            <v>1</v>
          </cell>
          <cell r="G152" t="str">
            <v>-</v>
          </cell>
          <cell r="H152">
            <v>10</v>
          </cell>
          <cell r="I152">
            <v>1</v>
          </cell>
          <cell r="J152">
            <v>9</v>
          </cell>
          <cell r="K152" t="str">
            <v>-</v>
          </cell>
          <cell r="L152" t="str">
            <v>-</v>
          </cell>
          <cell r="M152">
            <v>0</v>
          </cell>
          <cell r="N152" t="str">
            <v>-</v>
          </cell>
          <cell r="O152" t="str">
            <v>-</v>
          </cell>
          <cell r="P152">
            <v>233</v>
          </cell>
          <cell r="Q152" t="str">
            <v>-</v>
          </cell>
          <cell r="R152">
            <v>233</v>
          </cell>
          <cell r="S152">
            <v>797</v>
          </cell>
          <cell r="T152">
            <v>616</v>
          </cell>
          <cell r="U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1</v>
          </cell>
          <cell r="E153" t="str">
            <v>-</v>
          </cell>
          <cell r="F153">
            <v>1</v>
          </cell>
          <cell r="G153" t="str">
            <v>-</v>
          </cell>
          <cell r="H153">
            <v>8</v>
          </cell>
          <cell r="I153">
            <v>3</v>
          </cell>
          <cell r="J153">
            <v>5</v>
          </cell>
          <cell r="K153" t="str">
            <v>-</v>
          </cell>
          <cell r="L153" t="str">
            <v>-</v>
          </cell>
          <cell r="M153">
            <v>0</v>
          </cell>
          <cell r="N153" t="str">
            <v>-</v>
          </cell>
          <cell r="O153" t="str">
            <v>-</v>
          </cell>
          <cell r="P153">
            <v>215</v>
          </cell>
          <cell r="Q153" t="str">
            <v>-</v>
          </cell>
          <cell r="R153">
            <v>215</v>
          </cell>
          <cell r="S153">
            <v>1480</v>
          </cell>
          <cell r="T153">
            <v>451</v>
          </cell>
          <cell r="U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1</v>
          </cell>
          <cell r="E154" t="str">
            <v>-</v>
          </cell>
          <cell r="F154">
            <v>1</v>
          </cell>
          <cell r="G154" t="str">
            <v>-</v>
          </cell>
          <cell r="H154">
            <v>12</v>
          </cell>
          <cell r="I154">
            <v>1</v>
          </cell>
          <cell r="J154">
            <v>11</v>
          </cell>
          <cell r="K154" t="str">
            <v>-</v>
          </cell>
          <cell r="L154" t="str">
            <v>-</v>
          </cell>
          <cell r="M154">
            <v>0</v>
          </cell>
          <cell r="N154" t="str">
            <v>-</v>
          </cell>
          <cell r="O154" t="str">
            <v>-</v>
          </cell>
          <cell r="P154">
            <v>281</v>
          </cell>
          <cell r="Q154" t="str">
            <v>-</v>
          </cell>
          <cell r="R154">
            <v>281</v>
          </cell>
          <cell r="S154">
            <v>1345</v>
          </cell>
          <cell r="T154">
            <v>662</v>
          </cell>
          <cell r="U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1</v>
          </cell>
          <cell r="E155" t="str">
            <v>-</v>
          </cell>
          <cell r="F155">
            <v>1</v>
          </cell>
          <cell r="G155" t="str">
            <v>-</v>
          </cell>
          <cell r="H155">
            <v>10</v>
          </cell>
          <cell r="I155">
            <v>1</v>
          </cell>
          <cell r="J155">
            <v>9</v>
          </cell>
          <cell r="K155" t="str">
            <v>-</v>
          </cell>
          <cell r="L155" t="str">
            <v>-</v>
          </cell>
          <cell r="M155">
            <v>0</v>
          </cell>
          <cell r="N155" t="str">
            <v>-</v>
          </cell>
          <cell r="O155" t="str">
            <v>-</v>
          </cell>
          <cell r="P155">
            <v>157</v>
          </cell>
          <cell r="Q155" t="str">
            <v>-</v>
          </cell>
          <cell r="R155">
            <v>157</v>
          </cell>
          <cell r="S155">
            <v>757</v>
          </cell>
          <cell r="T155">
            <v>1202</v>
          </cell>
          <cell r="U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1</v>
          </cell>
          <cell r="E156" t="str">
            <v>-</v>
          </cell>
          <cell r="F156">
            <v>1</v>
          </cell>
          <cell r="G156" t="str">
            <v>-</v>
          </cell>
          <cell r="H156">
            <v>10</v>
          </cell>
          <cell r="I156">
            <v>2</v>
          </cell>
          <cell r="J156">
            <v>8</v>
          </cell>
          <cell r="K156" t="str">
            <v>-</v>
          </cell>
          <cell r="L156" t="str">
            <v>-</v>
          </cell>
          <cell r="M156">
            <v>1</v>
          </cell>
          <cell r="N156" t="str">
            <v>-</v>
          </cell>
          <cell r="O156">
            <v>1</v>
          </cell>
          <cell r="P156">
            <v>195</v>
          </cell>
          <cell r="Q156" t="str">
            <v>-</v>
          </cell>
          <cell r="R156">
            <v>195</v>
          </cell>
          <cell r="S156">
            <v>800</v>
          </cell>
          <cell r="T156">
            <v>990</v>
          </cell>
          <cell r="U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1</v>
          </cell>
          <cell r="E157" t="str">
            <v>-</v>
          </cell>
          <cell r="F157">
            <v>1</v>
          </cell>
          <cell r="G157" t="str">
            <v>-</v>
          </cell>
          <cell r="H157">
            <v>3</v>
          </cell>
          <cell r="I157">
            <v>1</v>
          </cell>
          <cell r="J157">
            <v>2</v>
          </cell>
          <cell r="K157" t="str">
            <v>-</v>
          </cell>
          <cell r="L157" t="str">
            <v>-</v>
          </cell>
          <cell r="M157">
            <v>1</v>
          </cell>
          <cell r="N157" t="str">
            <v>-</v>
          </cell>
          <cell r="O157">
            <v>1</v>
          </cell>
          <cell r="P157">
            <v>25</v>
          </cell>
          <cell r="Q157" t="str">
            <v>-</v>
          </cell>
          <cell r="R157">
            <v>25</v>
          </cell>
          <cell r="S157">
            <v>224</v>
          </cell>
          <cell r="T157">
            <v>73</v>
          </cell>
          <cell r="U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</row>
      </sheetData>
      <sheetData sheetId="2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19030737844</v>
          </cell>
          <cell r="E9">
            <v>1255190978</v>
          </cell>
          <cell r="F9">
            <v>1761287843</v>
          </cell>
          <cell r="G9">
            <v>155577390</v>
          </cell>
          <cell r="H9">
            <v>52593460</v>
          </cell>
          <cell r="I9">
            <v>13612859635</v>
          </cell>
          <cell r="J9">
            <v>502</v>
          </cell>
          <cell r="K9">
            <v>313153218</v>
          </cell>
          <cell r="L9">
            <v>104513738</v>
          </cell>
          <cell r="M9">
            <v>31488469</v>
          </cell>
          <cell r="N9">
            <v>2405273</v>
          </cell>
          <cell r="O9">
            <v>1753795</v>
          </cell>
          <cell r="P9">
            <v>13735782</v>
          </cell>
          <cell r="Q9">
            <v>402518675</v>
          </cell>
          <cell r="R9">
            <v>20969387</v>
          </cell>
          <cell r="S9">
            <v>30278526</v>
          </cell>
          <cell r="T9">
            <v>566773252</v>
          </cell>
          <cell r="U9">
            <v>351382570</v>
          </cell>
          <cell r="V9">
            <v>176491768</v>
          </cell>
          <cell r="W9">
            <v>1032366</v>
          </cell>
          <cell r="X9">
            <v>2642952</v>
          </cell>
          <cell r="Y9">
            <v>8717230</v>
          </cell>
          <cell r="Z9">
            <v>27980104</v>
          </cell>
          <cell r="AA9">
            <v>2274032</v>
          </cell>
          <cell r="AB9">
            <v>5428438</v>
          </cell>
          <cell r="AC9">
            <v>1396833</v>
          </cell>
          <cell r="AD9">
            <v>59492221</v>
          </cell>
          <cell r="AE9">
            <v>68799407</v>
          </cell>
          <cell r="AF9">
            <v>0</v>
          </cell>
          <cell r="AG9">
            <v>0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1129960564</v>
          </cell>
          <cell r="E10">
            <v>61970574</v>
          </cell>
          <cell r="F10">
            <v>105890829</v>
          </cell>
          <cell r="G10">
            <v>5679846</v>
          </cell>
          <cell r="H10">
            <v>1813193</v>
          </cell>
          <cell r="I10">
            <v>788388820</v>
          </cell>
          <cell r="J10">
            <v>3</v>
          </cell>
          <cell r="K10">
            <v>33620046</v>
          </cell>
          <cell r="L10">
            <v>22667246</v>
          </cell>
          <cell r="M10">
            <v>2904754</v>
          </cell>
          <cell r="N10">
            <v>357415</v>
          </cell>
          <cell r="O10">
            <v>212119</v>
          </cell>
          <cell r="P10">
            <v>880390</v>
          </cell>
          <cell r="Q10">
            <v>29659366</v>
          </cell>
          <cell r="R10">
            <v>593708</v>
          </cell>
          <cell r="S10">
            <v>635810</v>
          </cell>
          <cell r="T10">
            <v>28934458</v>
          </cell>
          <cell r="U10">
            <v>18437296</v>
          </cell>
          <cell r="V10">
            <v>6650680</v>
          </cell>
          <cell r="W10">
            <v>214232</v>
          </cell>
          <cell r="X10">
            <v>359091</v>
          </cell>
          <cell r="Y10">
            <v>1363071</v>
          </cell>
          <cell r="Z10">
            <v>565984</v>
          </cell>
          <cell r="AA10">
            <v>83168</v>
          </cell>
          <cell r="AB10">
            <v>454216</v>
          </cell>
          <cell r="AC10">
            <v>8349</v>
          </cell>
          <cell r="AD10">
            <v>4130207</v>
          </cell>
          <cell r="AE10">
            <v>13485694</v>
          </cell>
          <cell r="AF10">
            <v>0</v>
          </cell>
          <cell r="AG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1324890229</v>
          </cell>
          <cell r="E11">
            <v>71709029</v>
          </cell>
          <cell r="F11">
            <v>161788724</v>
          </cell>
          <cell r="G11">
            <v>4028944</v>
          </cell>
          <cell r="H11">
            <v>8940901</v>
          </cell>
          <cell r="I11">
            <v>891015032</v>
          </cell>
          <cell r="J11">
            <v>86</v>
          </cell>
          <cell r="K11">
            <v>30553686</v>
          </cell>
          <cell r="L11">
            <v>14566724</v>
          </cell>
          <cell r="M11">
            <v>3005807</v>
          </cell>
          <cell r="N11">
            <v>306366</v>
          </cell>
          <cell r="O11">
            <v>329655</v>
          </cell>
          <cell r="P11">
            <v>1087820</v>
          </cell>
          <cell r="Q11">
            <v>33427123</v>
          </cell>
          <cell r="R11">
            <v>2778509</v>
          </cell>
          <cell r="S11">
            <v>3856549</v>
          </cell>
          <cell r="T11">
            <v>35239973</v>
          </cell>
          <cell r="U11">
            <v>25918736</v>
          </cell>
          <cell r="V11">
            <v>13470573</v>
          </cell>
          <cell r="W11">
            <v>79141</v>
          </cell>
          <cell r="X11">
            <v>233267</v>
          </cell>
          <cell r="Y11">
            <v>989584</v>
          </cell>
          <cell r="Z11">
            <v>6662075</v>
          </cell>
          <cell r="AA11">
            <v>1394569</v>
          </cell>
          <cell r="AB11">
            <v>560178</v>
          </cell>
          <cell r="AC11">
            <v>1100160</v>
          </cell>
          <cell r="AD11">
            <v>6419529</v>
          </cell>
          <cell r="AE11">
            <v>5427489</v>
          </cell>
          <cell r="AF11">
            <v>0</v>
          </cell>
          <cell r="AG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1009227867</v>
          </cell>
          <cell r="E12">
            <v>67311414</v>
          </cell>
          <cell r="F12">
            <v>116440437</v>
          </cell>
          <cell r="G12">
            <v>13093652</v>
          </cell>
          <cell r="H12">
            <v>3656408</v>
          </cell>
          <cell r="I12">
            <v>696897459</v>
          </cell>
          <cell r="J12" t="str">
            <v>-</v>
          </cell>
          <cell r="K12">
            <v>18691283</v>
          </cell>
          <cell r="L12">
            <v>4675583</v>
          </cell>
          <cell r="M12">
            <v>1641533</v>
          </cell>
          <cell r="N12">
            <v>68816</v>
          </cell>
          <cell r="O12">
            <v>63735</v>
          </cell>
          <cell r="P12">
            <v>515994</v>
          </cell>
          <cell r="Q12">
            <v>21910839</v>
          </cell>
          <cell r="R12">
            <v>2332252</v>
          </cell>
          <cell r="S12">
            <v>1263060</v>
          </cell>
          <cell r="T12">
            <v>26520549</v>
          </cell>
          <cell r="U12">
            <v>23655824</v>
          </cell>
          <cell r="V12">
            <v>2785911</v>
          </cell>
          <cell r="W12">
            <v>13928</v>
          </cell>
          <cell r="X12">
            <v>73489</v>
          </cell>
          <cell r="Y12">
            <v>968452</v>
          </cell>
          <cell r="Z12">
            <v>411696</v>
          </cell>
          <cell r="AA12">
            <v>14964</v>
          </cell>
          <cell r="AB12">
            <v>352769</v>
          </cell>
          <cell r="AC12">
            <v>37021</v>
          </cell>
          <cell r="AD12">
            <v>2658672</v>
          </cell>
          <cell r="AE12">
            <v>3172127</v>
          </cell>
          <cell r="AF12">
            <v>0</v>
          </cell>
          <cell r="AG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1521938216</v>
          </cell>
          <cell r="E13">
            <v>127555275</v>
          </cell>
          <cell r="F13">
            <v>93080954</v>
          </cell>
          <cell r="G13">
            <v>13160003</v>
          </cell>
          <cell r="H13">
            <v>3602558</v>
          </cell>
          <cell r="I13">
            <v>1067284312</v>
          </cell>
          <cell r="J13" t="str">
            <v>-</v>
          </cell>
          <cell r="K13">
            <v>20495330</v>
          </cell>
          <cell r="L13">
            <v>1861492</v>
          </cell>
          <cell r="M13">
            <v>2491215</v>
          </cell>
          <cell r="N13">
            <v>141596</v>
          </cell>
          <cell r="O13">
            <v>87540</v>
          </cell>
          <cell r="P13">
            <v>1003157</v>
          </cell>
          <cell r="Q13">
            <v>27893778</v>
          </cell>
          <cell r="R13">
            <v>1388299</v>
          </cell>
          <cell r="S13">
            <v>2253599</v>
          </cell>
          <cell r="T13">
            <v>60351501</v>
          </cell>
          <cell r="U13">
            <v>27018244</v>
          </cell>
          <cell r="V13">
            <v>62030369</v>
          </cell>
          <cell r="W13">
            <v>37642</v>
          </cell>
          <cell r="X13">
            <v>292308</v>
          </cell>
          <cell r="Y13">
            <v>658501</v>
          </cell>
          <cell r="Z13">
            <v>2935684</v>
          </cell>
          <cell r="AA13">
            <v>129852</v>
          </cell>
          <cell r="AB13">
            <v>276673</v>
          </cell>
          <cell r="AC13">
            <v>27370</v>
          </cell>
          <cell r="AD13">
            <v>3499778</v>
          </cell>
          <cell r="AE13">
            <v>2381189</v>
          </cell>
          <cell r="AF13">
            <v>0</v>
          </cell>
          <cell r="AG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615382168</v>
          </cell>
          <cell r="E14">
            <v>37078656</v>
          </cell>
          <cell r="F14">
            <v>91745101</v>
          </cell>
          <cell r="G14">
            <v>3221121</v>
          </cell>
          <cell r="H14">
            <v>1713862</v>
          </cell>
          <cell r="I14">
            <v>341875004</v>
          </cell>
          <cell r="J14" t="str">
            <v>-</v>
          </cell>
          <cell r="K14">
            <v>21986096</v>
          </cell>
          <cell r="L14">
            <v>16988574</v>
          </cell>
          <cell r="M14">
            <v>2590477</v>
          </cell>
          <cell r="N14">
            <v>239685</v>
          </cell>
          <cell r="O14">
            <v>165159</v>
          </cell>
          <cell r="P14">
            <v>457428</v>
          </cell>
          <cell r="Q14">
            <v>21137847</v>
          </cell>
          <cell r="R14">
            <v>447177</v>
          </cell>
          <cell r="S14">
            <v>2837640</v>
          </cell>
          <cell r="T14">
            <v>42533479</v>
          </cell>
          <cell r="U14">
            <v>17173097</v>
          </cell>
          <cell r="V14">
            <v>3676933</v>
          </cell>
          <cell r="W14">
            <v>24147</v>
          </cell>
          <cell r="X14">
            <v>451499</v>
          </cell>
          <cell r="Y14">
            <v>1636180</v>
          </cell>
          <cell r="Z14">
            <v>2822906</v>
          </cell>
          <cell r="AA14">
            <v>6987</v>
          </cell>
          <cell r="AB14">
            <v>295164</v>
          </cell>
          <cell r="AC14" t="str">
            <v>-</v>
          </cell>
          <cell r="AD14">
            <v>1424840</v>
          </cell>
          <cell r="AE14">
            <v>2853110</v>
          </cell>
          <cell r="AF14">
            <v>0</v>
          </cell>
          <cell r="AG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669393988</v>
          </cell>
          <cell r="E15">
            <v>70401483</v>
          </cell>
          <cell r="F15">
            <v>72541249</v>
          </cell>
          <cell r="G15">
            <v>13486258</v>
          </cell>
          <cell r="H15">
            <v>2373323</v>
          </cell>
          <cell r="I15">
            <v>435223362</v>
          </cell>
          <cell r="J15" t="str">
            <v>-</v>
          </cell>
          <cell r="K15">
            <v>13899191</v>
          </cell>
          <cell r="L15">
            <v>2226329</v>
          </cell>
          <cell r="M15">
            <v>1190726</v>
          </cell>
          <cell r="N15">
            <v>108989</v>
          </cell>
          <cell r="O15">
            <v>83978</v>
          </cell>
          <cell r="P15">
            <v>900272</v>
          </cell>
          <cell r="Q15">
            <v>17244364</v>
          </cell>
          <cell r="R15">
            <v>1962333</v>
          </cell>
          <cell r="S15">
            <v>394444</v>
          </cell>
          <cell r="T15">
            <v>15963312</v>
          </cell>
          <cell r="U15">
            <v>14929361</v>
          </cell>
          <cell r="V15">
            <v>1256188</v>
          </cell>
          <cell r="W15">
            <v>6009</v>
          </cell>
          <cell r="X15">
            <v>35423</v>
          </cell>
          <cell r="Y15">
            <v>248671</v>
          </cell>
          <cell r="Z15">
            <v>351211</v>
          </cell>
          <cell r="AA15">
            <v>70281</v>
          </cell>
          <cell r="AB15">
            <v>251656</v>
          </cell>
          <cell r="AC15">
            <v>33461</v>
          </cell>
          <cell r="AD15">
            <v>1506573</v>
          </cell>
          <cell r="AE15">
            <v>2705542</v>
          </cell>
          <cell r="AF15">
            <v>0</v>
          </cell>
          <cell r="AG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919314916</v>
          </cell>
          <cell r="E16">
            <v>54635995</v>
          </cell>
          <cell r="F16">
            <v>93471053</v>
          </cell>
          <cell r="G16">
            <v>18574664</v>
          </cell>
          <cell r="H16">
            <v>2583489</v>
          </cell>
          <cell r="I16">
            <v>626373054</v>
          </cell>
          <cell r="J16" t="str">
            <v>-</v>
          </cell>
          <cell r="K16">
            <v>15763148</v>
          </cell>
          <cell r="L16">
            <v>7146147</v>
          </cell>
          <cell r="M16">
            <v>1215664</v>
          </cell>
          <cell r="N16">
            <v>135401</v>
          </cell>
          <cell r="O16">
            <v>104208</v>
          </cell>
          <cell r="P16">
            <v>844627</v>
          </cell>
          <cell r="Q16">
            <v>25248600</v>
          </cell>
          <cell r="R16">
            <v>1502087</v>
          </cell>
          <cell r="S16">
            <v>2377800</v>
          </cell>
          <cell r="T16">
            <v>21786640</v>
          </cell>
          <cell r="U16">
            <v>15916110</v>
          </cell>
          <cell r="V16">
            <v>19137993</v>
          </cell>
          <cell r="W16">
            <v>18598</v>
          </cell>
          <cell r="X16">
            <v>149469</v>
          </cell>
          <cell r="Y16">
            <v>213762</v>
          </cell>
          <cell r="Z16">
            <v>2660136</v>
          </cell>
          <cell r="AA16" t="str">
            <v>-</v>
          </cell>
          <cell r="AB16">
            <v>360519</v>
          </cell>
          <cell r="AC16">
            <v>5390</v>
          </cell>
          <cell r="AD16">
            <v>4300196</v>
          </cell>
          <cell r="AE16">
            <v>4790167</v>
          </cell>
          <cell r="AF16">
            <v>0</v>
          </cell>
          <cell r="AG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1254800478</v>
          </cell>
          <cell r="E17">
            <v>85904056</v>
          </cell>
          <cell r="F17">
            <v>180188787</v>
          </cell>
          <cell r="G17">
            <v>8655695</v>
          </cell>
          <cell r="H17">
            <v>5219192</v>
          </cell>
          <cell r="I17">
            <v>830801929</v>
          </cell>
          <cell r="J17" t="str">
            <v>-</v>
          </cell>
          <cell r="K17">
            <v>21474471</v>
          </cell>
          <cell r="L17">
            <v>2281940</v>
          </cell>
          <cell r="M17">
            <v>1872766</v>
          </cell>
          <cell r="N17">
            <v>101852</v>
          </cell>
          <cell r="O17">
            <v>83320</v>
          </cell>
          <cell r="P17">
            <v>808593</v>
          </cell>
          <cell r="Q17">
            <v>29037671</v>
          </cell>
          <cell r="R17">
            <v>688063</v>
          </cell>
          <cell r="S17">
            <v>1559232</v>
          </cell>
          <cell r="T17">
            <v>42642871</v>
          </cell>
          <cell r="U17">
            <v>27222886</v>
          </cell>
          <cell r="V17">
            <v>6418706</v>
          </cell>
          <cell r="W17">
            <v>49478</v>
          </cell>
          <cell r="X17">
            <v>80980</v>
          </cell>
          <cell r="Y17">
            <v>328871</v>
          </cell>
          <cell r="Z17">
            <v>1737982</v>
          </cell>
          <cell r="AA17">
            <v>66453</v>
          </cell>
          <cell r="AB17">
            <v>349382</v>
          </cell>
          <cell r="AC17">
            <v>28849</v>
          </cell>
          <cell r="AD17">
            <v>5023919</v>
          </cell>
          <cell r="AE17">
            <v>2172534</v>
          </cell>
          <cell r="AF17">
            <v>0</v>
          </cell>
          <cell r="AG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911707992</v>
          </cell>
          <cell r="E18">
            <v>56778595</v>
          </cell>
          <cell r="F18">
            <v>67086664</v>
          </cell>
          <cell r="G18">
            <v>5544260</v>
          </cell>
          <cell r="H18">
            <v>2045343</v>
          </cell>
          <cell r="I18">
            <v>703538088</v>
          </cell>
          <cell r="J18">
            <v>5</v>
          </cell>
          <cell r="K18">
            <v>13821638</v>
          </cell>
          <cell r="L18">
            <v>1810929</v>
          </cell>
          <cell r="M18">
            <v>1168223</v>
          </cell>
          <cell r="N18">
            <v>217405</v>
          </cell>
          <cell r="O18">
            <v>40190</v>
          </cell>
          <cell r="P18">
            <v>438362</v>
          </cell>
          <cell r="Q18">
            <v>18125207</v>
          </cell>
          <cell r="R18">
            <v>905623</v>
          </cell>
          <cell r="S18">
            <v>628111</v>
          </cell>
          <cell r="T18">
            <v>17174496</v>
          </cell>
          <cell r="U18">
            <v>13838848</v>
          </cell>
          <cell r="V18">
            <v>2583935</v>
          </cell>
          <cell r="W18">
            <v>60176</v>
          </cell>
          <cell r="X18">
            <v>82042</v>
          </cell>
          <cell r="Y18">
            <v>299895</v>
          </cell>
          <cell r="Z18">
            <v>794337</v>
          </cell>
          <cell r="AA18">
            <v>4502</v>
          </cell>
          <cell r="AB18">
            <v>319244</v>
          </cell>
          <cell r="AC18">
            <v>20914</v>
          </cell>
          <cell r="AD18">
            <v>1756911</v>
          </cell>
          <cell r="AE18">
            <v>2624051</v>
          </cell>
          <cell r="AF18">
            <v>0</v>
          </cell>
          <cell r="AG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411730644</v>
          </cell>
          <cell r="E19">
            <v>29406478</v>
          </cell>
          <cell r="F19">
            <v>56183568</v>
          </cell>
          <cell r="G19">
            <v>7998659</v>
          </cell>
          <cell r="H19">
            <v>1546864</v>
          </cell>
          <cell r="I19">
            <v>228888593</v>
          </cell>
          <cell r="J19">
            <v>30</v>
          </cell>
          <cell r="K19">
            <v>15943055</v>
          </cell>
          <cell r="L19">
            <v>9008117</v>
          </cell>
          <cell r="M19">
            <v>5577492</v>
          </cell>
          <cell r="N19">
            <v>170525</v>
          </cell>
          <cell r="O19">
            <v>130766</v>
          </cell>
          <cell r="P19">
            <v>986987</v>
          </cell>
          <cell r="Q19">
            <v>15573677</v>
          </cell>
          <cell r="R19">
            <v>1503334</v>
          </cell>
          <cell r="S19">
            <v>909615</v>
          </cell>
          <cell r="T19">
            <v>11791900</v>
          </cell>
          <cell r="U19">
            <v>7349705</v>
          </cell>
          <cell r="V19">
            <v>7687465</v>
          </cell>
          <cell r="W19">
            <v>3124</v>
          </cell>
          <cell r="X19">
            <v>300604</v>
          </cell>
          <cell r="Y19">
            <v>1058915</v>
          </cell>
          <cell r="Z19">
            <v>2207800</v>
          </cell>
          <cell r="AA19">
            <v>12658</v>
          </cell>
          <cell r="AB19">
            <v>309835</v>
          </cell>
          <cell r="AC19">
            <v>24953</v>
          </cell>
          <cell r="AD19">
            <v>2286264</v>
          </cell>
          <cell r="AE19">
            <v>4869664</v>
          </cell>
          <cell r="AF19">
            <v>0</v>
          </cell>
          <cell r="AG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614227464</v>
          </cell>
          <cell r="E20">
            <v>35969450</v>
          </cell>
          <cell r="F20">
            <v>42474978</v>
          </cell>
          <cell r="G20">
            <v>10144816</v>
          </cell>
          <cell r="H20">
            <v>1634020</v>
          </cell>
          <cell r="I20">
            <v>462490417</v>
          </cell>
          <cell r="J20">
            <v>9</v>
          </cell>
          <cell r="K20">
            <v>6659543</v>
          </cell>
          <cell r="L20">
            <v>772596</v>
          </cell>
          <cell r="M20">
            <v>390142</v>
          </cell>
          <cell r="N20">
            <v>52757</v>
          </cell>
          <cell r="O20">
            <v>27877</v>
          </cell>
          <cell r="P20">
            <v>443474</v>
          </cell>
          <cell r="Q20">
            <v>10861132</v>
          </cell>
          <cell r="R20">
            <v>448260</v>
          </cell>
          <cell r="S20">
            <v>2152915</v>
          </cell>
          <cell r="T20">
            <v>16981311</v>
          </cell>
          <cell r="U20">
            <v>13752809</v>
          </cell>
          <cell r="V20">
            <v>4891388</v>
          </cell>
          <cell r="W20">
            <v>11035</v>
          </cell>
          <cell r="X20">
            <v>34368</v>
          </cell>
          <cell r="Y20">
            <v>143075</v>
          </cell>
          <cell r="Z20">
            <v>654296</v>
          </cell>
          <cell r="AA20" t="str">
            <v>-</v>
          </cell>
          <cell r="AB20">
            <v>162635</v>
          </cell>
          <cell r="AC20">
            <v>9663</v>
          </cell>
          <cell r="AD20">
            <v>1621317</v>
          </cell>
          <cell r="AE20">
            <v>1443180</v>
          </cell>
          <cell r="AF20">
            <v>0</v>
          </cell>
          <cell r="AG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1175134802</v>
          </cell>
          <cell r="E21">
            <v>78788157</v>
          </cell>
          <cell r="F21">
            <v>134806643</v>
          </cell>
          <cell r="G21">
            <v>12457669</v>
          </cell>
          <cell r="H21">
            <v>2570683</v>
          </cell>
          <cell r="I21">
            <v>830222505</v>
          </cell>
          <cell r="J21">
            <v>28</v>
          </cell>
          <cell r="K21">
            <v>14072013</v>
          </cell>
          <cell r="L21">
            <v>1417477</v>
          </cell>
          <cell r="M21">
            <v>1179610</v>
          </cell>
          <cell r="N21">
            <v>47341</v>
          </cell>
          <cell r="O21">
            <v>45450</v>
          </cell>
          <cell r="P21">
            <v>725686</v>
          </cell>
          <cell r="Q21">
            <v>19759046</v>
          </cell>
          <cell r="R21">
            <v>804268</v>
          </cell>
          <cell r="S21">
            <v>1901361</v>
          </cell>
          <cell r="T21">
            <v>32360729</v>
          </cell>
          <cell r="U21">
            <v>29619358</v>
          </cell>
          <cell r="V21">
            <v>8691104</v>
          </cell>
          <cell r="W21">
            <v>70013</v>
          </cell>
          <cell r="X21">
            <v>13300</v>
          </cell>
          <cell r="Y21">
            <v>121748</v>
          </cell>
          <cell r="Z21">
            <v>134757</v>
          </cell>
          <cell r="AA21" t="str">
            <v>-</v>
          </cell>
          <cell r="AB21">
            <v>231861</v>
          </cell>
          <cell r="AC21">
            <v>9020</v>
          </cell>
          <cell r="AD21">
            <v>3154884</v>
          </cell>
          <cell r="AE21">
            <v>1930092</v>
          </cell>
          <cell r="AF21">
            <v>0</v>
          </cell>
          <cell r="AG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846051426</v>
          </cell>
          <cell r="E22">
            <v>55270558</v>
          </cell>
          <cell r="F22">
            <v>28596790</v>
          </cell>
          <cell r="G22">
            <v>11605527</v>
          </cell>
          <cell r="H22">
            <v>1597274</v>
          </cell>
          <cell r="I22">
            <v>688457633</v>
          </cell>
          <cell r="J22" t="str">
            <v>-</v>
          </cell>
          <cell r="K22">
            <v>6768001</v>
          </cell>
          <cell r="L22">
            <v>113762</v>
          </cell>
          <cell r="M22">
            <v>555075</v>
          </cell>
          <cell r="N22">
            <v>22754</v>
          </cell>
          <cell r="O22">
            <v>27659</v>
          </cell>
          <cell r="P22">
            <v>461491</v>
          </cell>
          <cell r="Q22">
            <v>8937560</v>
          </cell>
          <cell r="R22" t="str">
            <v>-</v>
          </cell>
          <cell r="S22">
            <v>413593</v>
          </cell>
          <cell r="T22">
            <v>17743244</v>
          </cell>
          <cell r="U22">
            <v>11403612</v>
          </cell>
          <cell r="V22">
            <v>11183668</v>
          </cell>
          <cell r="W22">
            <v>16622</v>
          </cell>
          <cell r="X22">
            <v>47145</v>
          </cell>
          <cell r="Y22">
            <v>5865</v>
          </cell>
          <cell r="Z22">
            <v>91956</v>
          </cell>
          <cell r="AA22">
            <v>36664</v>
          </cell>
          <cell r="AB22">
            <v>101990</v>
          </cell>
          <cell r="AC22" t="str">
            <v>-</v>
          </cell>
          <cell r="AD22">
            <v>1740748</v>
          </cell>
          <cell r="AE22">
            <v>852235</v>
          </cell>
          <cell r="AF22">
            <v>0</v>
          </cell>
          <cell r="AG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815248216</v>
          </cell>
          <cell r="E23">
            <v>54411547</v>
          </cell>
          <cell r="F23">
            <v>20575729</v>
          </cell>
          <cell r="G23">
            <v>1449662</v>
          </cell>
          <cell r="H23">
            <v>1177330</v>
          </cell>
          <cell r="I23">
            <v>697878851</v>
          </cell>
          <cell r="J23">
            <v>4</v>
          </cell>
          <cell r="K23">
            <v>4424014</v>
          </cell>
          <cell r="L23">
            <v>140323</v>
          </cell>
          <cell r="M23">
            <v>395583</v>
          </cell>
          <cell r="N23">
            <v>7002</v>
          </cell>
          <cell r="O23">
            <v>16326</v>
          </cell>
          <cell r="P23">
            <v>297514</v>
          </cell>
          <cell r="Q23">
            <v>8885415</v>
          </cell>
          <cell r="R23" t="str">
            <v>-</v>
          </cell>
          <cell r="S23">
            <v>70512</v>
          </cell>
          <cell r="T23">
            <v>14141618</v>
          </cell>
          <cell r="U23">
            <v>8774844</v>
          </cell>
          <cell r="V23">
            <v>1032015</v>
          </cell>
          <cell r="W23" t="str">
            <v>-</v>
          </cell>
          <cell r="X23">
            <v>41593</v>
          </cell>
          <cell r="Y23">
            <v>17646</v>
          </cell>
          <cell r="Z23">
            <v>60993</v>
          </cell>
          <cell r="AA23">
            <v>6221</v>
          </cell>
          <cell r="AB23">
            <v>58055</v>
          </cell>
          <cell r="AC23">
            <v>9843</v>
          </cell>
          <cell r="AD23">
            <v>946093</v>
          </cell>
          <cell r="AE23">
            <v>429483</v>
          </cell>
          <cell r="AF23">
            <v>0</v>
          </cell>
          <cell r="AG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741109839</v>
          </cell>
          <cell r="E24">
            <v>33050671</v>
          </cell>
          <cell r="F24">
            <v>44601961</v>
          </cell>
          <cell r="G24">
            <v>3445363</v>
          </cell>
          <cell r="H24">
            <v>725698</v>
          </cell>
          <cell r="I24">
            <v>601186297</v>
          </cell>
          <cell r="J24" t="str">
            <v>-</v>
          </cell>
          <cell r="K24">
            <v>7574960</v>
          </cell>
          <cell r="L24">
            <v>571845</v>
          </cell>
          <cell r="M24">
            <v>650411</v>
          </cell>
          <cell r="N24">
            <v>70485</v>
          </cell>
          <cell r="O24">
            <v>51094</v>
          </cell>
          <cell r="P24">
            <v>426450</v>
          </cell>
          <cell r="Q24">
            <v>10027245</v>
          </cell>
          <cell r="R24" t="str">
            <v>-</v>
          </cell>
          <cell r="S24">
            <v>780507</v>
          </cell>
          <cell r="T24">
            <v>19690872</v>
          </cell>
          <cell r="U24">
            <v>11907609</v>
          </cell>
          <cell r="V24">
            <v>1739303</v>
          </cell>
          <cell r="W24">
            <v>147813</v>
          </cell>
          <cell r="X24">
            <v>37538</v>
          </cell>
          <cell r="Y24">
            <v>9288</v>
          </cell>
          <cell r="Z24">
            <v>1164829</v>
          </cell>
          <cell r="AA24">
            <v>25547</v>
          </cell>
          <cell r="AB24">
            <v>165903</v>
          </cell>
          <cell r="AC24" t="str">
            <v>-</v>
          </cell>
          <cell r="AD24">
            <v>1790288</v>
          </cell>
          <cell r="AE24">
            <v>1267862</v>
          </cell>
          <cell r="AF24">
            <v>0</v>
          </cell>
          <cell r="AG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693838584</v>
          </cell>
          <cell r="E25">
            <v>38041562</v>
          </cell>
          <cell r="F25">
            <v>65461913</v>
          </cell>
          <cell r="G25">
            <v>7326379</v>
          </cell>
          <cell r="H25">
            <v>1189521</v>
          </cell>
          <cell r="I25">
            <v>509092660</v>
          </cell>
          <cell r="J25">
            <v>12</v>
          </cell>
          <cell r="K25">
            <v>10749448</v>
          </cell>
          <cell r="L25">
            <v>877889</v>
          </cell>
          <cell r="M25">
            <v>489132</v>
          </cell>
          <cell r="N25">
            <v>57947</v>
          </cell>
          <cell r="O25">
            <v>23820</v>
          </cell>
          <cell r="P25">
            <v>495086</v>
          </cell>
          <cell r="Q25">
            <v>14278514</v>
          </cell>
          <cell r="R25">
            <v>943766</v>
          </cell>
          <cell r="S25">
            <v>396273</v>
          </cell>
          <cell r="T25">
            <v>21554079</v>
          </cell>
          <cell r="U25">
            <v>6773903</v>
          </cell>
          <cell r="V25">
            <v>11412098</v>
          </cell>
          <cell r="W25">
            <v>34573</v>
          </cell>
          <cell r="X25">
            <v>81931</v>
          </cell>
          <cell r="Y25">
            <v>2364</v>
          </cell>
          <cell r="Z25">
            <v>173968</v>
          </cell>
          <cell r="AA25">
            <v>64835</v>
          </cell>
          <cell r="AB25">
            <v>160203</v>
          </cell>
          <cell r="AC25">
            <v>3670</v>
          </cell>
          <cell r="AD25">
            <v>3152183</v>
          </cell>
          <cell r="AE25">
            <v>1000857</v>
          </cell>
          <cell r="AF25">
            <v>0</v>
          </cell>
          <cell r="AG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384093147</v>
          </cell>
          <cell r="E26">
            <v>19290347</v>
          </cell>
          <cell r="F26">
            <v>51721785</v>
          </cell>
          <cell r="G26">
            <v>531909</v>
          </cell>
          <cell r="H26">
            <v>1364258</v>
          </cell>
          <cell r="I26">
            <v>245462446</v>
          </cell>
          <cell r="J26" t="str">
            <v>-</v>
          </cell>
          <cell r="K26">
            <v>6259932</v>
          </cell>
          <cell r="L26">
            <v>3152480</v>
          </cell>
          <cell r="M26">
            <v>402180</v>
          </cell>
          <cell r="N26">
            <v>35710</v>
          </cell>
          <cell r="O26">
            <v>13630</v>
          </cell>
          <cell r="P26">
            <v>227183</v>
          </cell>
          <cell r="Q26">
            <v>9597526</v>
          </cell>
          <cell r="R26" t="str">
            <v>-</v>
          </cell>
          <cell r="S26">
            <v>2425590</v>
          </cell>
          <cell r="T26">
            <v>30866944</v>
          </cell>
          <cell r="U26">
            <v>6772754</v>
          </cell>
          <cell r="V26">
            <v>1793129</v>
          </cell>
          <cell r="W26">
            <v>3319</v>
          </cell>
          <cell r="X26">
            <v>147700</v>
          </cell>
          <cell r="Y26">
            <v>148911</v>
          </cell>
          <cell r="Z26">
            <v>425308</v>
          </cell>
          <cell r="AA26">
            <v>138043</v>
          </cell>
          <cell r="AB26">
            <v>74082</v>
          </cell>
          <cell r="AC26">
            <v>4673</v>
          </cell>
          <cell r="AD26">
            <v>1758898</v>
          </cell>
          <cell r="AE26">
            <v>1474409</v>
          </cell>
          <cell r="AF26">
            <v>0</v>
          </cell>
          <cell r="AG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616117655</v>
          </cell>
          <cell r="E27">
            <v>36957176</v>
          </cell>
          <cell r="F27">
            <v>88277437</v>
          </cell>
          <cell r="G27">
            <v>2114768</v>
          </cell>
          <cell r="H27">
            <v>1662258</v>
          </cell>
          <cell r="I27">
            <v>413753187</v>
          </cell>
          <cell r="J27" t="str">
            <v>-</v>
          </cell>
          <cell r="K27">
            <v>9996027</v>
          </cell>
          <cell r="L27">
            <v>4664643</v>
          </cell>
          <cell r="M27">
            <v>513776</v>
          </cell>
          <cell r="N27">
            <v>99185</v>
          </cell>
          <cell r="O27">
            <v>17578</v>
          </cell>
          <cell r="P27">
            <v>415240</v>
          </cell>
          <cell r="Q27">
            <v>14219181</v>
          </cell>
          <cell r="R27" t="str">
            <v>-</v>
          </cell>
          <cell r="S27">
            <v>1472277</v>
          </cell>
          <cell r="T27">
            <v>20841551</v>
          </cell>
          <cell r="U27">
            <v>12676529</v>
          </cell>
          <cell r="V27">
            <v>2874385</v>
          </cell>
          <cell r="W27">
            <v>21176</v>
          </cell>
          <cell r="X27">
            <v>48624</v>
          </cell>
          <cell r="Y27">
            <v>113211</v>
          </cell>
          <cell r="Z27">
            <v>64199</v>
          </cell>
          <cell r="AA27">
            <v>6867</v>
          </cell>
          <cell r="AB27">
            <v>177234</v>
          </cell>
          <cell r="AC27">
            <v>767</v>
          </cell>
          <cell r="AD27">
            <v>3306502</v>
          </cell>
          <cell r="AE27">
            <v>1823879</v>
          </cell>
          <cell r="AF27">
            <v>0</v>
          </cell>
          <cell r="AG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450925793</v>
          </cell>
          <cell r="E28">
            <v>23944821</v>
          </cell>
          <cell r="F28">
            <v>47501118</v>
          </cell>
          <cell r="G28">
            <v>2819072</v>
          </cell>
          <cell r="H28">
            <v>908518</v>
          </cell>
          <cell r="I28">
            <v>298148536</v>
          </cell>
          <cell r="J28">
            <v>22</v>
          </cell>
          <cell r="K28">
            <v>10424098</v>
          </cell>
          <cell r="L28">
            <v>6077804</v>
          </cell>
          <cell r="M28">
            <v>1070633</v>
          </cell>
          <cell r="N28">
            <v>58403</v>
          </cell>
          <cell r="O28">
            <v>124286</v>
          </cell>
          <cell r="P28">
            <v>1302055</v>
          </cell>
          <cell r="Q28">
            <v>12693256</v>
          </cell>
          <cell r="R28">
            <v>1484082</v>
          </cell>
          <cell r="S28">
            <v>702515</v>
          </cell>
          <cell r="T28">
            <v>20961769</v>
          </cell>
          <cell r="U28">
            <v>8327987</v>
          </cell>
          <cell r="V28">
            <v>2573363</v>
          </cell>
          <cell r="W28">
            <v>5311</v>
          </cell>
          <cell r="X28">
            <v>41137</v>
          </cell>
          <cell r="Y28">
            <v>173242</v>
          </cell>
          <cell r="Z28">
            <v>2830710</v>
          </cell>
          <cell r="AA28">
            <v>41883</v>
          </cell>
          <cell r="AB28">
            <v>265156</v>
          </cell>
          <cell r="AC28">
            <v>149</v>
          </cell>
          <cell r="AD28">
            <v>4476863</v>
          </cell>
          <cell r="AE28">
            <v>3969004</v>
          </cell>
          <cell r="AF28">
            <v>0</v>
          </cell>
          <cell r="AG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661379079</v>
          </cell>
          <cell r="E29">
            <v>80253412</v>
          </cell>
          <cell r="F29">
            <v>110737322</v>
          </cell>
          <cell r="G29">
            <v>2968208</v>
          </cell>
          <cell r="H29">
            <v>2950842</v>
          </cell>
          <cell r="I29">
            <v>362549878</v>
          </cell>
          <cell r="J29" t="str">
            <v>-</v>
          </cell>
          <cell r="K29">
            <v>12761791</v>
          </cell>
          <cell r="L29">
            <v>577487</v>
          </cell>
          <cell r="M29">
            <v>727297</v>
          </cell>
          <cell r="N29">
            <v>33748</v>
          </cell>
          <cell r="O29">
            <v>20858</v>
          </cell>
          <cell r="P29">
            <v>398073</v>
          </cell>
          <cell r="Q29">
            <v>21060849</v>
          </cell>
          <cell r="R29">
            <v>933639</v>
          </cell>
          <cell r="S29">
            <v>1956859</v>
          </cell>
          <cell r="T29">
            <v>29943283</v>
          </cell>
          <cell r="U29">
            <v>21616693</v>
          </cell>
          <cell r="V29">
            <v>3497494</v>
          </cell>
          <cell r="W29">
            <v>49913</v>
          </cell>
          <cell r="X29">
            <v>26462</v>
          </cell>
          <cell r="Y29">
            <v>35234</v>
          </cell>
          <cell r="Z29">
            <v>844288</v>
          </cell>
          <cell r="AA29">
            <v>114577</v>
          </cell>
          <cell r="AB29">
            <v>171478</v>
          </cell>
          <cell r="AC29">
            <v>5923</v>
          </cell>
          <cell r="AD29">
            <v>2268814</v>
          </cell>
          <cell r="AE29">
            <v>4874659</v>
          </cell>
          <cell r="AF29">
            <v>0</v>
          </cell>
          <cell r="AG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1201955362</v>
          </cell>
          <cell r="E30">
            <v>88699626</v>
          </cell>
          <cell r="F30">
            <v>44049990</v>
          </cell>
          <cell r="G30">
            <v>7147715</v>
          </cell>
          <cell r="H30">
            <v>2431678</v>
          </cell>
          <cell r="I30">
            <v>991292021</v>
          </cell>
          <cell r="J30" t="str">
            <v>-</v>
          </cell>
          <cell r="K30">
            <v>8320195</v>
          </cell>
          <cell r="L30">
            <v>880731</v>
          </cell>
          <cell r="M30">
            <v>605481</v>
          </cell>
          <cell r="N30">
            <v>24099</v>
          </cell>
          <cell r="O30">
            <v>28610</v>
          </cell>
          <cell r="P30">
            <v>405907</v>
          </cell>
          <cell r="Q30">
            <v>19199733</v>
          </cell>
          <cell r="R30">
            <v>2250825</v>
          </cell>
          <cell r="S30">
            <v>550250</v>
          </cell>
          <cell r="T30">
            <v>15684747</v>
          </cell>
          <cell r="U30">
            <v>16551547</v>
          </cell>
          <cell r="V30">
            <v>491766</v>
          </cell>
          <cell r="W30">
            <v>25321</v>
          </cell>
          <cell r="X30">
            <v>23624</v>
          </cell>
          <cell r="Y30">
            <v>86617</v>
          </cell>
          <cell r="Z30">
            <v>52384</v>
          </cell>
          <cell r="AA30">
            <v>22963</v>
          </cell>
          <cell r="AB30">
            <v>185817</v>
          </cell>
          <cell r="AC30">
            <v>1455</v>
          </cell>
          <cell r="AD30">
            <v>1366388</v>
          </cell>
          <cell r="AE30">
            <v>1575872</v>
          </cell>
          <cell r="AF30">
            <v>0</v>
          </cell>
          <cell r="AG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989442067</v>
          </cell>
          <cell r="E31">
            <v>35338795</v>
          </cell>
          <cell r="F31">
            <v>43656276</v>
          </cell>
          <cell r="G31">
            <v>115834</v>
          </cell>
          <cell r="H31">
            <v>879344</v>
          </cell>
          <cell r="I31">
            <v>846907411</v>
          </cell>
          <cell r="J31">
            <v>304</v>
          </cell>
          <cell r="K31">
            <v>7951454</v>
          </cell>
          <cell r="L31">
            <v>1977455</v>
          </cell>
          <cell r="M31">
            <v>710884</v>
          </cell>
          <cell r="N31">
            <v>37029</v>
          </cell>
          <cell r="O31">
            <v>51373</v>
          </cell>
          <cell r="P31">
            <v>197139</v>
          </cell>
          <cell r="Q31">
            <v>12483365</v>
          </cell>
          <cell r="R31">
            <v>3164</v>
          </cell>
          <cell r="S31">
            <v>681167</v>
          </cell>
          <cell r="T31">
            <v>22398966</v>
          </cell>
          <cell r="U31">
            <v>10863093</v>
          </cell>
          <cell r="V31">
            <v>613302</v>
          </cell>
          <cell r="W31">
            <v>139803</v>
          </cell>
          <cell r="X31">
            <v>27566</v>
          </cell>
          <cell r="Y31">
            <v>94130</v>
          </cell>
          <cell r="Z31">
            <v>270151</v>
          </cell>
          <cell r="AA31">
            <v>25972</v>
          </cell>
          <cell r="AB31">
            <v>109120</v>
          </cell>
          <cell r="AC31">
            <v>59504</v>
          </cell>
          <cell r="AD31">
            <v>788484</v>
          </cell>
          <cell r="AE31">
            <v>3060983</v>
          </cell>
          <cell r="AF31">
            <v>0</v>
          </cell>
          <cell r="AG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72867349</v>
          </cell>
          <cell r="E32">
            <v>12423299</v>
          </cell>
          <cell r="F32">
            <v>408535</v>
          </cell>
          <cell r="G32">
            <v>7367</v>
          </cell>
          <cell r="H32">
            <v>6903</v>
          </cell>
          <cell r="I32">
            <v>55132142</v>
          </cell>
          <cell r="J32" t="str">
            <v>-</v>
          </cell>
          <cell r="K32">
            <v>943800</v>
          </cell>
          <cell r="L32">
            <v>56166</v>
          </cell>
          <cell r="M32">
            <v>139608</v>
          </cell>
          <cell r="N32">
            <v>10765</v>
          </cell>
          <cell r="O32">
            <v>4565</v>
          </cell>
          <cell r="P32">
            <v>16856</v>
          </cell>
          <cell r="Q32">
            <v>1257380</v>
          </cell>
          <cell r="R32" t="str">
            <v>-</v>
          </cell>
          <cell r="S32">
            <v>58848</v>
          </cell>
          <cell r="T32">
            <v>664960</v>
          </cell>
          <cell r="U32">
            <v>881728</v>
          </cell>
          <cell r="V32" t="str">
            <v>-</v>
          </cell>
          <cell r="W32">
            <v>992</v>
          </cell>
          <cell r="X32">
            <v>13794</v>
          </cell>
          <cell r="Y32" t="str">
            <v>-</v>
          </cell>
          <cell r="Z32">
            <v>62453</v>
          </cell>
          <cell r="AA32">
            <v>7025</v>
          </cell>
          <cell r="AB32">
            <v>35268</v>
          </cell>
          <cell r="AC32">
            <v>5699</v>
          </cell>
          <cell r="AD32">
            <v>113871</v>
          </cell>
          <cell r="AE32">
            <v>615325</v>
          </cell>
          <cell r="AF32">
            <v>0</v>
          </cell>
          <cell r="AG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19031416972</v>
          </cell>
          <cell r="E34">
            <v>1249971177</v>
          </cell>
          <cell r="F34">
            <v>1751397435</v>
          </cell>
          <cell r="G34">
            <v>156506918</v>
          </cell>
          <cell r="H34">
            <v>52336233</v>
          </cell>
          <cell r="I34">
            <v>13605595447</v>
          </cell>
          <cell r="J34">
            <v>502</v>
          </cell>
          <cell r="K34">
            <v>319642827</v>
          </cell>
          <cell r="L34">
            <v>109283521</v>
          </cell>
          <cell r="M34">
            <v>31635450</v>
          </cell>
          <cell r="N34">
            <v>2653279</v>
          </cell>
          <cell r="O34">
            <v>1787910</v>
          </cell>
          <cell r="P34">
            <v>14567390</v>
          </cell>
          <cell r="Q34">
            <v>406519922</v>
          </cell>
          <cell r="R34">
            <v>20961672</v>
          </cell>
          <cell r="S34">
            <v>30643095</v>
          </cell>
          <cell r="T34">
            <v>566762874</v>
          </cell>
          <cell r="U34">
            <v>350864241</v>
          </cell>
          <cell r="V34">
            <v>178851258</v>
          </cell>
          <cell r="W34">
            <v>1033193</v>
          </cell>
          <cell r="X34">
            <v>2657504</v>
          </cell>
          <cell r="Y34">
            <v>10182934</v>
          </cell>
          <cell r="Z34">
            <v>28244644</v>
          </cell>
          <cell r="AA34">
            <v>2356085</v>
          </cell>
          <cell r="AB34">
            <v>5577859</v>
          </cell>
          <cell r="AC34">
            <v>1422466</v>
          </cell>
          <cell r="AD34">
            <v>59367139</v>
          </cell>
          <cell r="AE34">
            <v>70593999</v>
          </cell>
          <cell r="AF34">
            <v>0</v>
          </cell>
          <cell r="AG34">
            <v>0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1130005838</v>
          </cell>
          <cell r="E35">
            <v>61732438</v>
          </cell>
          <cell r="F35">
            <v>105262427</v>
          </cell>
          <cell r="G35">
            <v>5721709</v>
          </cell>
          <cell r="H35">
            <v>1828023</v>
          </cell>
          <cell r="I35">
            <v>787973228</v>
          </cell>
          <cell r="J35">
            <v>3</v>
          </cell>
          <cell r="K35">
            <v>33841940</v>
          </cell>
          <cell r="L35">
            <v>22846198</v>
          </cell>
          <cell r="M35">
            <v>2907273</v>
          </cell>
          <cell r="N35">
            <v>373557</v>
          </cell>
          <cell r="O35">
            <v>212433</v>
          </cell>
          <cell r="P35">
            <v>943546</v>
          </cell>
          <cell r="Q35">
            <v>29931844</v>
          </cell>
          <cell r="R35">
            <v>593708</v>
          </cell>
          <cell r="S35">
            <v>655671</v>
          </cell>
          <cell r="T35">
            <v>28905866</v>
          </cell>
          <cell r="U35">
            <v>18431340</v>
          </cell>
          <cell r="V35">
            <v>6649880</v>
          </cell>
          <cell r="W35">
            <v>214232</v>
          </cell>
          <cell r="X35">
            <v>359091</v>
          </cell>
          <cell r="Y35">
            <v>1363001</v>
          </cell>
          <cell r="Z35">
            <v>603441</v>
          </cell>
          <cell r="AA35">
            <v>85061</v>
          </cell>
          <cell r="AB35">
            <v>466885</v>
          </cell>
          <cell r="AC35">
            <v>8349</v>
          </cell>
          <cell r="AD35">
            <v>4127550</v>
          </cell>
          <cell r="AE35">
            <v>13967146</v>
          </cell>
          <cell r="AF35">
            <v>0</v>
          </cell>
          <cell r="AG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1324887910</v>
          </cell>
          <cell r="E36">
            <v>71457259</v>
          </cell>
          <cell r="F36">
            <v>161189699</v>
          </cell>
          <cell r="G36">
            <v>4006438</v>
          </cell>
          <cell r="H36">
            <v>8932915</v>
          </cell>
          <cell r="I36">
            <v>889764997</v>
          </cell>
          <cell r="J36">
            <v>86</v>
          </cell>
          <cell r="K36">
            <v>31268520</v>
          </cell>
          <cell r="L36">
            <v>15423050</v>
          </cell>
          <cell r="M36">
            <v>3024413</v>
          </cell>
          <cell r="N36">
            <v>336349</v>
          </cell>
          <cell r="O36">
            <v>333006</v>
          </cell>
          <cell r="P36">
            <v>1103440</v>
          </cell>
          <cell r="Q36">
            <v>33677970</v>
          </cell>
          <cell r="R36">
            <v>2777835</v>
          </cell>
          <cell r="S36">
            <v>3856395</v>
          </cell>
          <cell r="T36">
            <v>35211163</v>
          </cell>
          <cell r="U36">
            <v>25885985</v>
          </cell>
          <cell r="V36">
            <v>13459475</v>
          </cell>
          <cell r="W36">
            <v>78940</v>
          </cell>
          <cell r="X36">
            <v>237880</v>
          </cell>
          <cell r="Y36">
            <v>1098089</v>
          </cell>
          <cell r="Z36">
            <v>6702256</v>
          </cell>
          <cell r="AA36">
            <v>1401805</v>
          </cell>
          <cell r="AB36">
            <v>579321</v>
          </cell>
          <cell r="AC36">
            <v>1125793</v>
          </cell>
          <cell r="AD36">
            <v>6402925</v>
          </cell>
          <cell r="AE36">
            <v>5551909</v>
          </cell>
          <cell r="AF36">
            <v>0</v>
          </cell>
          <cell r="AG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1009243879</v>
          </cell>
          <cell r="E37">
            <v>66840541</v>
          </cell>
          <cell r="F37">
            <v>115444282</v>
          </cell>
          <cell r="G37">
            <v>13031061</v>
          </cell>
          <cell r="H37">
            <v>3688707</v>
          </cell>
          <cell r="I37">
            <v>696319649</v>
          </cell>
          <cell r="J37" t="str">
            <v>-</v>
          </cell>
          <cell r="K37">
            <v>19212263</v>
          </cell>
          <cell r="L37">
            <v>5755153</v>
          </cell>
          <cell r="M37">
            <v>1646249</v>
          </cell>
          <cell r="N37">
            <v>86228</v>
          </cell>
          <cell r="O37">
            <v>65551</v>
          </cell>
          <cell r="P37">
            <v>570392</v>
          </cell>
          <cell r="Q37">
            <v>22129176</v>
          </cell>
          <cell r="R37">
            <v>2331140</v>
          </cell>
          <cell r="S37">
            <v>1261524</v>
          </cell>
          <cell r="T37">
            <v>26542704</v>
          </cell>
          <cell r="U37">
            <v>23577348</v>
          </cell>
          <cell r="V37">
            <v>2767461</v>
          </cell>
          <cell r="W37">
            <v>13928</v>
          </cell>
          <cell r="X37">
            <v>73905</v>
          </cell>
          <cell r="Y37">
            <v>1216019</v>
          </cell>
          <cell r="Z37">
            <v>411792</v>
          </cell>
          <cell r="AA37">
            <v>21138</v>
          </cell>
          <cell r="AB37">
            <v>349385</v>
          </cell>
          <cell r="AC37">
            <v>37021</v>
          </cell>
          <cell r="AD37">
            <v>2657433</v>
          </cell>
          <cell r="AE37">
            <v>3193827</v>
          </cell>
          <cell r="AF37">
            <v>0</v>
          </cell>
          <cell r="AG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1521942895</v>
          </cell>
          <cell r="E38">
            <v>126802234</v>
          </cell>
          <cell r="F38">
            <v>91966461</v>
          </cell>
          <cell r="G38">
            <v>13383145</v>
          </cell>
          <cell r="H38">
            <v>3539807</v>
          </cell>
          <cell r="I38">
            <v>1066616723</v>
          </cell>
          <cell r="J38" t="str">
            <v>-</v>
          </cell>
          <cell r="K38">
            <v>21494442</v>
          </cell>
          <cell r="L38">
            <v>1914546</v>
          </cell>
          <cell r="M38">
            <v>2527832</v>
          </cell>
          <cell r="N38">
            <v>183361</v>
          </cell>
          <cell r="O38">
            <v>91789</v>
          </cell>
          <cell r="P38">
            <v>1068275</v>
          </cell>
          <cell r="Q38">
            <v>28590230</v>
          </cell>
          <cell r="R38">
            <v>1388480</v>
          </cell>
          <cell r="S38">
            <v>2253502</v>
          </cell>
          <cell r="T38">
            <v>60193436</v>
          </cell>
          <cell r="U38">
            <v>26831416</v>
          </cell>
          <cell r="V38">
            <v>62162248</v>
          </cell>
          <cell r="W38">
            <v>36236</v>
          </cell>
          <cell r="X38">
            <v>295537</v>
          </cell>
          <cell r="Y38">
            <v>1145385</v>
          </cell>
          <cell r="Z38">
            <v>2956064</v>
          </cell>
          <cell r="AA38">
            <v>129634</v>
          </cell>
          <cell r="AB38">
            <v>314834</v>
          </cell>
          <cell r="AC38">
            <v>27370</v>
          </cell>
          <cell r="AD38">
            <v>3519258</v>
          </cell>
          <cell r="AE38">
            <v>2510649</v>
          </cell>
          <cell r="AF38">
            <v>0</v>
          </cell>
          <cell r="AG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615176509</v>
          </cell>
          <cell r="E39">
            <v>37014217</v>
          </cell>
          <cell r="F39">
            <v>91583173</v>
          </cell>
          <cell r="G39">
            <v>3216403</v>
          </cell>
          <cell r="H39">
            <v>1702618</v>
          </cell>
          <cell r="I39">
            <v>341796249</v>
          </cell>
          <cell r="J39" t="str">
            <v>-</v>
          </cell>
          <cell r="K39">
            <v>22226684</v>
          </cell>
          <cell r="L39">
            <v>17027608</v>
          </cell>
          <cell r="M39">
            <v>2592101</v>
          </cell>
          <cell r="N39">
            <v>244910</v>
          </cell>
          <cell r="O39">
            <v>166676</v>
          </cell>
          <cell r="P39">
            <v>484629</v>
          </cell>
          <cell r="Q39">
            <v>21148986</v>
          </cell>
          <cell r="R39">
            <v>447042</v>
          </cell>
          <cell r="S39">
            <v>2837640</v>
          </cell>
          <cell r="T39">
            <v>42276933</v>
          </cell>
          <cell r="U39">
            <v>17174940</v>
          </cell>
          <cell r="V39">
            <v>3668606</v>
          </cell>
          <cell r="W39">
            <v>25003</v>
          </cell>
          <cell r="X39">
            <v>451499</v>
          </cell>
          <cell r="Y39">
            <v>1650867</v>
          </cell>
          <cell r="Z39">
            <v>2822633</v>
          </cell>
          <cell r="AA39">
            <v>6987</v>
          </cell>
          <cell r="AB39">
            <v>310386</v>
          </cell>
          <cell r="AC39" t="str">
            <v>-</v>
          </cell>
          <cell r="AD39">
            <v>1417365</v>
          </cell>
          <cell r="AE39">
            <v>2882354</v>
          </cell>
          <cell r="AF39">
            <v>0</v>
          </cell>
          <cell r="AG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669431112</v>
          </cell>
          <cell r="E40">
            <v>70403975</v>
          </cell>
          <cell r="F40">
            <v>72291954</v>
          </cell>
          <cell r="G40">
            <v>13525617</v>
          </cell>
          <cell r="H40">
            <v>2367954</v>
          </cell>
          <cell r="I40">
            <v>434880414</v>
          </cell>
          <cell r="J40" t="str">
            <v>-</v>
          </cell>
          <cell r="K40">
            <v>14060005</v>
          </cell>
          <cell r="L40">
            <v>2368174</v>
          </cell>
          <cell r="M40">
            <v>1187723</v>
          </cell>
          <cell r="N40">
            <v>123326</v>
          </cell>
          <cell r="O40">
            <v>83978</v>
          </cell>
          <cell r="P40">
            <v>936262</v>
          </cell>
          <cell r="Q40">
            <v>17370153</v>
          </cell>
          <cell r="R40">
            <v>1960649</v>
          </cell>
          <cell r="S40">
            <v>394444</v>
          </cell>
          <cell r="T40">
            <v>15987930</v>
          </cell>
          <cell r="U40">
            <v>14931685</v>
          </cell>
          <cell r="V40">
            <v>1259282</v>
          </cell>
          <cell r="W40">
            <v>6009</v>
          </cell>
          <cell r="X40">
            <v>35423</v>
          </cell>
          <cell r="Y40">
            <v>275387</v>
          </cell>
          <cell r="Z40">
            <v>351211</v>
          </cell>
          <cell r="AA40">
            <v>70281</v>
          </cell>
          <cell r="AB40">
            <v>254278</v>
          </cell>
          <cell r="AC40">
            <v>33461</v>
          </cell>
          <cell r="AD40">
            <v>1509315</v>
          </cell>
          <cell r="AE40">
            <v>2762222</v>
          </cell>
          <cell r="AF40">
            <v>0</v>
          </cell>
          <cell r="AG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919303470</v>
          </cell>
          <cell r="E41">
            <v>54015321</v>
          </cell>
          <cell r="F41">
            <v>92709554</v>
          </cell>
          <cell r="G41">
            <v>18384882</v>
          </cell>
          <cell r="H41">
            <v>2541154</v>
          </cell>
          <cell r="I41">
            <v>625512841</v>
          </cell>
          <cell r="J41" t="str">
            <v>-</v>
          </cell>
          <cell r="K41">
            <v>15899368</v>
          </cell>
          <cell r="L41">
            <v>7567058</v>
          </cell>
          <cell r="M41">
            <v>1251929</v>
          </cell>
          <cell r="N41">
            <v>141634</v>
          </cell>
          <cell r="O41">
            <v>104242</v>
          </cell>
          <cell r="P41">
            <v>885384</v>
          </cell>
          <cell r="Q41">
            <v>25588027</v>
          </cell>
          <cell r="R41">
            <v>1501999</v>
          </cell>
          <cell r="S41">
            <v>2424212</v>
          </cell>
          <cell r="T41">
            <v>21726991</v>
          </cell>
          <cell r="U41">
            <v>15833362</v>
          </cell>
          <cell r="V41">
            <v>20631656</v>
          </cell>
          <cell r="W41">
            <v>17618</v>
          </cell>
          <cell r="X41">
            <v>149469</v>
          </cell>
          <cell r="Y41">
            <v>224400</v>
          </cell>
          <cell r="Z41">
            <v>2660136</v>
          </cell>
          <cell r="AA41" t="str">
            <v>-</v>
          </cell>
          <cell r="AB41">
            <v>367378</v>
          </cell>
          <cell r="AC41">
            <v>5390</v>
          </cell>
          <cell r="AD41">
            <v>4279735</v>
          </cell>
          <cell r="AE41">
            <v>4879733</v>
          </cell>
          <cell r="AF41">
            <v>0</v>
          </cell>
          <cell r="AG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1254799795</v>
          </cell>
          <cell r="E42">
            <v>85772039</v>
          </cell>
          <cell r="F42">
            <v>179773029</v>
          </cell>
          <cell r="G42">
            <v>8751421</v>
          </cell>
          <cell r="H42">
            <v>5212200</v>
          </cell>
          <cell r="I42">
            <v>830467090</v>
          </cell>
          <cell r="J42" t="str">
            <v>-</v>
          </cell>
          <cell r="K42">
            <v>21667207</v>
          </cell>
          <cell r="L42">
            <v>2308290</v>
          </cell>
          <cell r="M42">
            <v>1868263</v>
          </cell>
          <cell r="N42">
            <v>114456</v>
          </cell>
          <cell r="O42">
            <v>83446</v>
          </cell>
          <cell r="P42">
            <v>942537</v>
          </cell>
          <cell r="Q42">
            <v>29142710</v>
          </cell>
          <cell r="R42">
            <v>688063</v>
          </cell>
          <cell r="S42">
            <v>1569066</v>
          </cell>
          <cell r="T42">
            <v>42739599</v>
          </cell>
          <cell r="U42">
            <v>27209214</v>
          </cell>
          <cell r="V42">
            <v>6416162</v>
          </cell>
          <cell r="W42">
            <v>49478</v>
          </cell>
          <cell r="X42">
            <v>80980</v>
          </cell>
          <cell r="Y42">
            <v>345130</v>
          </cell>
          <cell r="Z42">
            <v>1737982</v>
          </cell>
          <cell r="AA42">
            <v>68840</v>
          </cell>
          <cell r="AB42">
            <v>353204</v>
          </cell>
          <cell r="AC42">
            <v>28849</v>
          </cell>
          <cell r="AD42">
            <v>5014316</v>
          </cell>
          <cell r="AE42">
            <v>2396225</v>
          </cell>
          <cell r="AF42">
            <v>0</v>
          </cell>
          <cell r="AG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911609632</v>
          </cell>
          <cell r="E43">
            <v>56656942</v>
          </cell>
          <cell r="F43">
            <v>66473202</v>
          </cell>
          <cell r="G43">
            <v>5541117</v>
          </cell>
          <cell r="H43">
            <v>2043389</v>
          </cell>
          <cell r="I43">
            <v>703253185</v>
          </cell>
          <cell r="J43">
            <v>5</v>
          </cell>
          <cell r="K43">
            <v>14064914</v>
          </cell>
          <cell r="L43">
            <v>2142906</v>
          </cell>
          <cell r="M43">
            <v>1168118</v>
          </cell>
          <cell r="N43">
            <v>222927</v>
          </cell>
          <cell r="O43">
            <v>40173</v>
          </cell>
          <cell r="P43">
            <v>468821</v>
          </cell>
          <cell r="Q43">
            <v>18310746</v>
          </cell>
          <cell r="R43">
            <v>904828</v>
          </cell>
          <cell r="S43">
            <v>628111</v>
          </cell>
          <cell r="T43">
            <v>17162848</v>
          </cell>
          <cell r="U43">
            <v>13808397</v>
          </cell>
          <cell r="V43">
            <v>2589207</v>
          </cell>
          <cell r="W43">
            <v>63088</v>
          </cell>
          <cell r="X43">
            <v>82042</v>
          </cell>
          <cell r="Y43">
            <v>353348</v>
          </cell>
          <cell r="Z43">
            <v>795997</v>
          </cell>
          <cell r="AA43">
            <v>23849</v>
          </cell>
          <cell r="AB43">
            <v>325723</v>
          </cell>
          <cell r="AC43">
            <v>20914</v>
          </cell>
          <cell r="AD43">
            <v>1755203</v>
          </cell>
          <cell r="AE43">
            <v>2709634</v>
          </cell>
          <cell r="AF43">
            <v>0</v>
          </cell>
          <cell r="AG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411735076</v>
          </cell>
          <cell r="E44">
            <v>29095891</v>
          </cell>
          <cell r="F44">
            <v>55874650</v>
          </cell>
          <cell r="G44">
            <v>8086200</v>
          </cell>
          <cell r="H44">
            <v>1549156</v>
          </cell>
          <cell r="I44">
            <v>228729837</v>
          </cell>
          <cell r="J44">
            <v>30</v>
          </cell>
          <cell r="K44">
            <v>16169919</v>
          </cell>
          <cell r="L44">
            <v>9278829</v>
          </cell>
          <cell r="M44">
            <v>5576064</v>
          </cell>
          <cell r="N44">
            <v>188487</v>
          </cell>
          <cell r="O44">
            <v>134393</v>
          </cell>
          <cell r="P44">
            <v>1032046</v>
          </cell>
          <cell r="Q44">
            <v>15635029</v>
          </cell>
          <cell r="R44">
            <v>1503334</v>
          </cell>
          <cell r="S44">
            <v>971428</v>
          </cell>
          <cell r="T44">
            <v>11773000</v>
          </cell>
          <cell r="U44">
            <v>7341940</v>
          </cell>
          <cell r="V44">
            <v>7694742</v>
          </cell>
          <cell r="W44">
            <v>3124</v>
          </cell>
          <cell r="X44">
            <v>300604</v>
          </cell>
          <cell r="Y44">
            <v>1049271</v>
          </cell>
          <cell r="Z44">
            <v>2207425</v>
          </cell>
          <cell r="AA44">
            <v>12658</v>
          </cell>
          <cell r="AB44">
            <v>320195</v>
          </cell>
          <cell r="AC44">
            <v>24953</v>
          </cell>
          <cell r="AD44">
            <v>2279026</v>
          </cell>
          <cell r="AE44">
            <v>4902847</v>
          </cell>
          <cell r="AF44">
            <v>0</v>
          </cell>
          <cell r="AG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614272012</v>
          </cell>
          <cell r="E45">
            <v>35907666</v>
          </cell>
          <cell r="F45">
            <v>42297922</v>
          </cell>
          <cell r="G45">
            <v>10287936</v>
          </cell>
          <cell r="H45">
            <v>1505290</v>
          </cell>
          <cell r="I45">
            <v>462550901</v>
          </cell>
          <cell r="J45">
            <v>9</v>
          </cell>
          <cell r="K45">
            <v>6753488</v>
          </cell>
          <cell r="L45">
            <v>787754</v>
          </cell>
          <cell r="M45">
            <v>375986</v>
          </cell>
          <cell r="N45">
            <v>54817</v>
          </cell>
          <cell r="O45">
            <v>28305</v>
          </cell>
          <cell r="P45">
            <v>465427</v>
          </cell>
          <cell r="Q45">
            <v>10899463</v>
          </cell>
          <cell r="R45">
            <v>448260</v>
          </cell>
          <cell r="S45">
            <v>2175368</v>
          </cell>
          <cell r="T45">
            <v>16992226</v>
          </cell>
          <cell r="U45">
            <v>13749931</v>
          </cell>
          <cell r="V45">
            <v>4889729</v>
          </cell>
          <cell r="W45">
            <v>4084</v>
          </cell>
          <cell r="X45">
            <v>34368</v>
          </cell>
          <cell r="Y45">
            <v>143075</v>
          </cell>
          <cell r="Z45">
            <v>654296</v>
          </cell>
          <cell r="AA45">
            <v>1990</v>
          </cell>
          <cell r="AB45">
            <v>163460</v>
          </cell>
          <cell r="AC45">
            <v>9663</v>
          </cell>
          <cell r="AD45">
            <v>1620764</v>
          </cell>
          <cell r="AE45">
            <v>1469834</v>
          </cell>
          <cell r="AF45">
            <v>0</v>
          </cell>
          <cell r="AG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1175139720</v>
          </cell>
          <cell r="E46">
            <v>78538365</v>
          </cell>
          <cell r="F46">
            <v>134512623</v>
          </cell>
          <cell r="G46">
            <v>12638670</v>
          </cell>
          <cell r="H46">
            <v>2594996</v>
          </cell>
          <cell r="I46">
            <v>829718103</v>
          </cell>
          <cell r="J46">
            <v>28</v>
          </cell>
          <cell r="K46">
            <v>14238442</v>
          </cell>
          <cell r="L46">
            <v>1426807</v>
          </cell>
          <cell r="M46">
            <v>1174810</v>
          </cell>
          <cell r="N46">
            <v>52865</v>
          </cell>
          <cell r="O46">
            <v>47585</v>
          </cell>
          <cell r="P46">
            <v>761284</v>
          </cell>
          <cell r="Q46">
            <v>19848214</v>
          </cell>
          <cell r="R46">
            <v>804268</v>
          </cell>
          <cell r="S46">
            <v>1972869</v>
          </cell>
          <cell r="T46">
            <v>32309233</v>
          </cell>
          <cell r="U46">
            <v>29649828</v>
          </cell>
          <cell r="V46">
            <v>9123130</v>
          </cell>
          <cell r="W46">
            <v>70017</v>
          </cell>
          <cell r="X46">
            <v>13300</v>
          </cell>
          <cell r="Y46">
            <v>121542</v>
          </cell>
          <cell r="Z46">
            <v>165494</v>
          </cell>
          <cell r="AA46" t="str">
            <v>-</v>
          </cell>
          <cell r="AB46">
            <v>235727</v>
          </cell>
          <cell r="AC46">
            <v>9020</v>
          </cell>
          <cell r="AD46">
            <v>3142082</v>
          </cell>
          <cell r="AE46">
            <v>1970419</v>
          </cell>
          <cell r="AF46">
            <v>0</v>
          </cell>
          <cell r="AG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846059776</v>
          </cell>
          <cell r="E47">
            <v>55037296</v>
          </cell>
          <cell r="F47">
            <v>28350907</v>
          </cell>
          <cell r="G47">
            <v>11928159</v>
          </cell>
          <cell r="H47">
            <v>1606382</v>
          </cell>
          <cell r="I47">
            <v>688375591</v>
          </cell>
          <cell r="J47" t="str">
            <v>-</v>
          </cell>
          <cell r="K47">
            <v>6898273</v>
          </cell>
          <cell r="L47">
            <v>121041</v>
          </cell>
          <cell r="M47">
            <v>552681</v>
          </cell>
          <cell r="N47">
            <v>23351</v>
          </cell>
          <cell r="O47">
            <v>27659</v>
          </cell>
          <cell r="P47">
            <v>494705</v>
          </cell>
          <cell r="Q47">
            <v>8985724</v>
          </cell>
          <cell r="R47" t="str">
            <v>-</v>
          </cell>
          <cell r="S47">
            <v>413782</v>
          </cell>
          <cell r="T47">
            <v>17739131</v>
          </cell>
          <cell r="U47">
            <v>11399091</v>
          </cell>
          <cell r="V47">
            <v>11183384</v>
          </cell>
          <cell r="W47">
            <v>16622</v>
          </cell>
          <cell r="X47">
            <v>47145</v>
          </cell>
          <cell r="Y47">
            <v>5865</v>
          </cell>
          <cell r="Z47">
            <v>93620</v>
          </cell>
          <cell r="AA47">
            <v>36664</v>
          </cell>
          <cell r="AB47">
            <v>102447</v>
          </cell>
          <cell r="AC47" t="str">
            <v>-</v>
          </cell>
          <cell r="AD47">
            <v>1740748</v>
          </cell>
          <cell r="AE47">
            <v>879509</v>
          </cell>
          <cell r="AF47">
            <v>0</v>
          </cell>
          <cell r="AG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815634205</v>
          </cell>
          <cell r="E48">
            <v>54115532</v>
          </cell>
          <cell r="F48">
            <v>20394218</v>
          </cell>
          <cell r="G48">
            <v>1486974</v>
          </cell>
          <cell r="H48">
            <v>1182867</v>
          </cell>
          <cell r="I48">
            <v>697514880</v>
          </cell>
          <cell r="J48">
            <v>4</v>
          </cell>
          <cell r="K48">
            <v>4479594</v>
          </cell>
          <cell r="L48">
            <v>145543</v>
          </cell>
          <cell r="M48">
            <v>397016</v>
          </cell>
          <cell r="N48">
            <v>7002</v>
          </cell>
          <cell r="O48">
            <v>16326</v>
          </cell>
          <cell r="P48">
            <v>309461</v>
          </cell>
          <cell r="Q48">
            <v>9119491</v>
          </cell>
          <cell r="R48" t="str">
            <v>-</v>
          </cell>
          <cell r="S48">
            <v>93512</v>
          </cell>
          <cell r="T48">
            <v>14464619</v>
          </cell>
          <cell r="U48">
            <v>8927161</v>
          </cell>
          <cell r="V48">
            <v>1375477</v>
          </cell>
          <cell r="W48" t="str">
            <v>-</v>
          </cell>
          <cell r="X48">
            <v>41593</v>
          </cell>
          <cell r="Y48">
            <v>24025</v>
          </cell>
          <cell r="Z48">
            <v>60993</v>
          </cell>
          <cell r="AA48">
            <v>6221</v>
          </cell>
          <cell r="AB48">
            <v>58643</v>
          </cell>
          <cell r="AC48">
            <v>9843</v>
          </cell>
          <cell r="AD48">
            <v>946093</v>
          </cell>
          <cell r="AE48">
            <v>457117</v>
          </cell>
          <cell r="AF48">
            <v>0</v>
          </cell>
          <cell r="AG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741139807</v>
          </cell>
          <cell r="E49">
            <v>32938712</v>
          </cell>
          <cell r="F49">
            <v>44553745</v>
          </cell>
          <cell r="G49">
            <v>3481147</v>
          </cell>
          <cell r="H49">
            <v>723479</v>
          </cell>
          <cell r="I49">
            <v>601153525</v>
          </cell>
          <cell r="J49" t="str">
            <v>-</v>
          </cell>
          <cell r="K49">
            <v>7663141</v>
          </cell>
          <cell r="L49">
            <v>648850</v>
          </cell>
          <cell r="M49">
            <v>650411</v>
          </cell>
          <cell r="N49">
            <v>71379</v>
          </cell>
          <cell r="O49">
            <v>51630</v>
          </cell>
          <cell r="P49">
            <v>448277</v>
          </cell>
          <cell r="Q49">
            <v>10056595</v>
          </cell>
          <cell r="R49" t="str">
            <v>-</v>
          </cell>
          <cell r="S49">
            <v>780507</v>
          </cell>
          <cell r="T49">
            <v>19659828</v>
          </cell>
          <cell r="U49">
            <v>11910614</v>
          </cell>
          <cell r="V49">
            <v>1739303</v>
          </cell>
          <cell r="W49">
            <v>146849</v>
          </cell>
          <cell r="X49">
            <v>37538</v>
          </cell>
          <cell r="Y49">
            <v>15417</v>
          </cell>
          <cell r="Z49">
            <v>1164829</v>
          </cell>
          <cell r="AA49">
            <v>25547</v>
          </cell>
          <cell r="AB49">
            <v>168926</v>
          </cell>
          <cell r="AC49" t="str">
            <v>-</v>
          </cell>
          <cell r="AD49">
            <v>1786971</v>
          </cell>
          <cell r="AE49">
            <v>1262588</v>
          </cell>
          <cell r="AF49">
            <v>0</v>
          </cell>
          <cell r="AG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693786666</v>
          </cell>
          <cell r="E50">
            <v>37845806</v>
          </cell>
          <cell r="F50">
            <v>64857880</v>
          </cell>
          <cell r="G50">
            <v>7332611</v>
          </cell>
          <cell r="H50">
            <v>1192645</v>
          </cell>
          <cell r="I50">
            <v>508897610</v>
          </cell>
          <cell r="J50">
            <v>12</v>
          </cell>
          <cell r="K50">
            <v>11020176</v>
          </cell>
          <cell r="L50">
            <v>925216</v>
          </cell>
          <cell r="M50">
            <v>488979</v>
          </cell>
          <cell r="N50">
            <v>64925</v>
          </cell>
          <cell r="O50">
            <v>23966</v>
          </cell>
          <cell r="P50">
            <v>532121</v>
          </cell>
          <cell r="Q50">
            <v>14655352</v>
          </cell>
          <cell r="R50">
            <v>943766</v>
          </cell>
          <cell r="S50">
            <v>452359</v>
          </cell>
          <cell r="T50">
            <v>21617787</v>
          </cell>
          <cell r="U50">
            <v>6783696</v>
          </cell>
          <cell r="V50">
            <v>11409781</v>
          </cell>
          <cell r="W50">
            <v>37558</v>
          </cell>
          <cell r="X50">
            <v>81931</v>
          </cell>
          <cell r="Y50">
            <v>31938</v>
          </cell>
          <cell r="Z50">
            <v>187448</v>
          </cell>
          <cell r="AA50">
            <v>73527</v>
          </cell>
          <cell r="AB50">
            <v>174426</v>
          </cell>
          <cell r="AC50">
            <v>3670</v>
          </cell>
          <cell r="AD50">
            <v>3142725</v>
          </cell>
          <cell r="AE50">
            <v>1008758</v>
          </cell>
          <cell r="AF50">
            <v>0</v>
          </cell>
          <cell r="AG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384095825</v>
          </cell>
          <cell r="E51">
            <v>19272076</v>
          </cell>
          <cell r="F51">
            <v>51543835</v>
          </cell>
          <cell r="G51">
            <v>528904</v>
          </cell>
          <cell r="H51">
            <v>1375125</v>
          </cell>
          <cell r="I51">
            <v>245430566</v>
          </cell>
          <cell r="J51" t="str">
            <v>-</v>
          </cell>
          <cell r="K51">
            <v>6311906</v>
          </cell>
          <cell r="L51">
            <v>3269870</v>
          </cell>
          <cell r="M51">
            <v>420019</v>
          </cell>
          <cell r="N51">
            <v>40698</v>
          </cell>
          <cell r="O51">
            <v>14729</v>
          </cell>
          <cell r="P51">
            <v>230627</v>
          </cell>
          <cell r="Q51">
            <v>9598885</v>
          </cell>
          <cell r="R51" t="str">
            <v>-</v>
          </cell>
          <cell r="S51">
            <v>2462398</v>
          </cell>
          <cell r="T51">
            <v>30853165</v>
          </cell>
          <cell r="U51">
            <v>6774306</v>
          </cell>
          <cell r="V51">
            <v>1792755</v>
          </cell>
          <cell r="W51">
            <v>3319</v>
          </cell>
          <cell r="X51">
            <v>147700</v>
          </cell>
          <cell r="Y51">
            <v>148911</v>
          </cell>
          <cell r="Z51">
            <v>425308</v>
          </cell>
          <cell r="AA51">
            <v>144516</v>
          </cell>
          <cell r="AB51">
            <v>74720</v>
          </cell>
          <cell r="AC51">
            <v>4673</v>
          </cell>
          <cell r="AD51">
            <v>1760776</v>
          </cell>
          <cell r="AE51">
            <v>1466038</v>
          </cell>
          <cell r="AF51">
            <v>0</v>
          </cell>
          <cell r="AG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616129049</v>
          </cell>
          <cell r="E52">
            <v>36828499</v>
          </cell>
          <cell r="F52">
            <v>87933596</v>
          </cell>
          <cell r="G52">
            <v>2109104</v>
          </cell>
          <cell r="H52">
            <v>1597284</v>
          </cell>
          <cell r="I52">
            <v>413581752</v>
          </cell>
          <cell r="J52" t="str">
            <v>-</v>
          </cell>
          <cell r="K52">
            <v>10175036</v>
          </cell>
          <cell r="L52">
            <v>4972972</v>
          </cell>
          <cell r="M52">
            <v>520181</v>
          </cell>
          <cell r="N52">
            <v>109858</v>
          </cell>
          <cell r="O52">
            <v>22367</v>
          </cell>
          <cell r="P52">
            <v>444707</v>
          </cell>
          <cell r="Q52">
            <v>14272392</v>
          </cell>
          <cell r="R52" t="str">
            <v>-</v>
          </cell>
          <cell r="S52">
            <v>1472277</v>
          </cell>
          <cell r="T52">
            <v>20796809</v>
          </cell>
          <cell r="U52">
            <v>12682956</v>
          </cell>
          <cell r="V52">
            <v>2864968</v>
          </cell>
          <cell r="W52">
            <v>21176</v>
          </cell>
          <cell r="X52">
            <v>48672</v>
          </cell>
          <cell r="Y52">
            <v>113211</v>
          </cell>
          <cell r="Z52">
            <v>167681</v>
          </cell>
          <cell r="AA52">
            <v>12167</v>
          </cell>
          <cell r="AB52">
            <v>180278</v>
          </cell>
          <cell r="AC52">
            <v>767</v>
          </cell>
          <cell r="AD52">
            <v>3287676</v>
          </cell>
          <cell r="AE52">
            <v>1912666</v>
          </cell>
          <cell r="AF52">
            <v>0</v>
          </cell>
          <cell r="AG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450933599</v>
          </cell>
          <cell r="E53">
            <v>23646940</v>
          </cell>
          <cell r="F53">
            <v>46936457</v>
          </cell>
          <cell r="G53">
            <v>2791196</v>
          </cell>
          <cell r="H53">
            <v>906603</v>
          </cell>
          <cell r="I53">
            <v>297606125</v>
          </cell>
          <cell r="J53">
            <v>22</v>
          </cell>
          <cell r="K53">
            <v>11027482</v>
          </cell>
          <cell r="L53">
            <v>6562819</v>
          </cell>
          <cell r="M53">
            <v>1095223</v>
          </cell>
          <cell r="N53">
            <v>70468</v>
          </cell>
          <cell r="O53">
            <v>128472</v>
          </cell>
          <cell r="P53">
            <v>1378653</v>
          </cell>
          <cell r="Q53">
            <v>12949918</v>
          </cell>
          <cell r="R53">
            <v>1481890</v>
          </cell>
          <cell r="S53">
            <v>702260</v>
          </cell>
          <cell r="T53">
            <v>20930849</v>
          </cell>
          <cell r="U53">
            <v>8297417</v>
          </cell>
          <cell r="V53">
            <v>2562454</v>
          </cell>
          <cell r="W53">
            <v>5971</v>
          </cell>
          <cell r="X53">
            <v>41764</v>
          </cell>
          <cell r="Y53">
            <v>216526</v>
          </cell>
          <cell r="Z53">
            <v>2833656</v>
          </cell>
          <cell r="AA53">
            <v>52832</v>
          </cell>
          <cell r="AB53">
            <v>266207</v>
          </cell>
          <cell r="AC53">
            <v>149</v>
          </cell>
          <cell r="AD53">
            <v>4452153</v>
          </cell>
          <cell r="AE53">
            <v>3989094</v>
          </cell>
          <cell r="AF53">
            <v>0</v>
          </cell>
          <cell r="AG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661384552</v>
          </cell>
          <cell r="E54">
            <v>79729787</v>
          </cell>
          <cell r="F54">
            <v>109707792</v>
          </cell>
          <cell r="G54">
            <v>2965159</v>
          </cell>
          <cell r="H54">
            <v>2922657</v>
          </cell>
          <cell r="I54">
            <v>362022505</v>
          </cell>
          <cell r="J54" t="str">
            <v>-</v>
          </cell>
          <cell r="K54">
            <v>13751362</v>
          </cell>
          <cell r="L54">
            <v>767782</v>
          </cell>
          <cell r="M54">
            <v>760387</v>
          </cell>
          <cell r="N54">
            <v>66538</v>
          </cell>
          <cell r="O54">
            <v>23792</v>
          </cell>
          <cell r="P54">
            <v>419389</v>
          </cell>
          <cell r="Q54">
            <v>21514097</v>
          </cell>
          <cell r="R54">
            <v>933524</v>
          </cell>
          <cell r="S54">
            <v>1973441</v>
          </cell>
          <cell r="T54">
            <v>30016496</v>
          </cell>
          <cell r="U54">
            <v>21431129</v>
          </cell>
          <cell r="V54">
            <v>3504145</v>
          </cell>
          <cell r="W54">
            <v>53825</v>
          </cell>
          <cell r="X54">
            <v>27882</v>
          </cell>
          <cell r="Y54">
            <v>417350</v>
          </cell>
          <cell r="Z54">
            <v>846470</v>
          </cell>
          <cell r="AA54">
            <v>114577</v>
          </cell>
          <cell r="AB54">
            <v>177698</v>
          </cell>
          <cell r="AC54">
            <v>5923</v>
          </cell>
          <cell r="AD54">
            <v>2262744</v>
          </cell>
          <cell r="AE54">
            <v>4968106</v>
          </cell>
          <cell r="AF54">
            <v>0</v>
          </cell>
          <cell r="AG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1202260495</v>
          </cell>
          <cell r="E55">
            <v>88702622</v>
          </cell>
          <cell r="F55">
            <v>43820602</v>
          </cell>
          <cell r="G55">
            <v>7185866</v>
          </cell>
          <cell r="H55">
            <v>2433957</v>
          </cell>
          <cell r="I55">
            <v>991503092</v>
          </cell>
          <cell r="J55" t="str">
            <v>-</v>
          </cell>
          <cell r="K55">
            <v>8423184</v>
          </cell>
          <cell r="L55">
            <v>885256</v>
          </cell>
          <cell r="M55">
            <v>602795</v>
          </cell>
          <cell r="N55">
            <v>25841</v>
          </cell>
          <cell r="O55">
            <v>28610</v>
          </cell>
          <cell r="P55">
            <v>424610</v>
          </cell>
          <cell r="Q55">
            <v>19343956</v>
          </cell>
          <cell r="R55">
            <v>2249724</v>
          </cell>
          <cell r="S55">
            <v>552315</v>
          </cell>
          <cell r="T55">
            <v>15690865</v>
          </cell>
          <cell r="U55">
            <v>16493690</v>
          </cell>
          <cell r="V55">
            <v>492255</v>
          </cell>
          <cell r="W55">
            <v>25321</v>
          </cell>
          <cell r="X55">
            <v>23624</v>
          </cell>
          <cell r="Y55">
            <v>86681</v>
          </cell>
          <cell r="Z55">
            <v>52384</v>
          </cell>
          <cell r="AA55">
            <v>33100</v>
          </cell>
          <cell r="AB55">
            <v>189462</v>
          </cell>
          <cell r="AC55">
            <v>1455</v>
          </cell>
          <cell r="AD55">
            <v>1364409</v>
          </cell>
          <cell r="AE55">
            <v>1624820</v>
          </cell>
          <cell r="AF55">
            <v>0</v>
          </cell>
          <cell r="AG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989571057</v>
          </cell>
          <cell r="E56">
            <v>35226744</v>
          </cell>
          <cell r="F56">
            <v>43513926</v>
          </cell>
          <cell r="G56">
            <v>115834</v>
          </cell>
          <cell r="H56">
            <v>882122</v>
          </cell>
          <cell r="I56">
            <v>846791616</v>
          </cell>
          <cell r="J56">
            <v>304</v>
          </cell>
          <cell r="K56">
            <v>8027042</v>
          </cell>
          <cell r="L56">
            <v>2081633</v>
          </cell>
          <cell r="M56">
            <v>708673</v>
          </cell>
          <cell r="N56">
            <v>38241</v>
          </cell>
          <cell r="O56">
            <v>54218</v>
          </cell>
          <cell r="P56">
            <v>206145</v>
          </cell>
          <cell r="Q56">
            <v>12493813</v>
          </cell>
          <cell r="R56">
            <v>3164</v>
          </cell>
          <cell r="S56">
            <v>681167</v>
          </cell>
          <cell r="T56">
            <v>22506438</v>
          </cell>
          <cell r="U56">
            <v>10857187</v>
          </cell>
          <cell r="V56">
            <v>615158</v>
          </cell>
          <cell r="W56">
            <v>139803</v>
          </cell>
          <cell r="X56">
            <v>31764</v>
          </cell>
          <cell r="Y56">
            <v>137495</v>
          </cell>
          <cell r="Z56">
            <v>271236</v>
          </cell>
          <cell r="AA56">
            <v>27665</v>
          </cell>
          <cell r="AB56">
            <v>107528</v>
          </cell>
          <cell r="AC56">
            <v>59504</v>
          </cell>
          <cell r="AD56">
            <v>784002</v>
          </cell>
          <cell r="AE56">
            <v>3208635</v>
          </cell>
          <cell r="AF56">
            <v>0</v>
          </cell>
          <cell r="AG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72874095</v>
          </cell>
          <cell r="E57">
            <v>12390277</v>
          </cell>
          <cell r="F57">
            <v>405502</v>
          </cell>
          <cell r="G57">
            <v>7367</v>
          </cell>
          <cell r="H57">
            <v>6903</v>
          </cell>
          <cell r="I57">
            <v>55134970</v>
          </cell>
          <cell r="J57" t="str">
            <v>-</v>
          </cell>
          <cell r="K57">
            <v>968442</v>
          </cell>
          <cell r="L57">
            <v>56166</v>
          </cell>
          <cell r="M57">
            <v>138325</v>
          </cell>
          <cell r="N57">
            <v>12063</v>
          </cell>
          <cell r="O57">
            <v>4565</v>
          </cell>
          <cell r="P57">
            <v>16655</v>
          </cell>
          <cell r="Q57">
            <v>1257152</v>
          </cell>
          <cell r="R57" t="str">
            <v>-</v>
          </cell>
          <cell r="S57">
            <v>58848</v>
          </cell>
          <cell r="T57">
            <v>664960</v>
          </cell>
          <cell r="U57">
            <v>881608</v>
          </cell>
          <cell r="V57" t="str">
            <v>-</v>
          </cell>
          <cell r="W57">
            <v>992</v>
          </cell>
          <cell r="X57">
            <v>13794</v>
          </cell>
          <cell r="Y57" t="str">
            <v>-</v>
          </cell>
          <cell r="Z57">
            <v>72292</v>
          </cell>
          <cell r="AA57">
            <v>7025</v>
          </cell>
          <cell r="AB57">
            <v>36748</v>
          </cell>
          <cell r="AC57">
            <v>5699</v>
          </cell>
          <cell r="AD57">
            <v>113871</v>
          </cell>
          <cell r="AE57">
            <v>619871</v>
          </cell>
          <cell r="AF57">
            <v>0</v>
          </cell>
          <cell r="AG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19032539824</v>
          </cell>
          <cell r="E59">
            <v>1246760473</v>
          </cell>
          <cell r="F59">
            <v>1743676073</v>
          </cell>
          <cell r="G59">
            <v>157874133</v>
          </cell>
          <cell r="H59">
            <v>51934941</v>
          </cell>
          <cell r="I59">
            <v>13595754146</v>
          </cell>
          <cell r="J59">
            <v>515</v>
          </cell>
          <cell r="K59">
            <v>324514101</v>
          </cell>
          <cell r="L59">
            <v>112022357</v>
          </cell>
          <cell r="M59">
            <v>31696144</v>
          </cell>
          <cell r="N59">
            <v>2773513</v>
          </cell>
          <cell r="O59">
            <v>1810958</v>
          </cell>
          <cell r="P59">
            <v>15210351</v>
          </cell>
          <cell r="Q59">
            <v>412737264</v>
          </cell>
          <cell r="R59">
            <v>20978438</v>
          </cell>
          <cell r="S59">
            <v>30764201</v>
          </cell>
          <cell r="T59">
            <v>566763952</v>
          </cell>
          <cell r="U59">
            <v>351006483</v>
          </cell>
          <cell r="V59">
            <v>180094997</v>
          </cell>
          <cell r="W59">
            <v>1052492</v>
          </cell>
          <cell r="X59">
            <v>2664895</v>
          </cell>
          <cell r="Y59">
            <v>10955769</v>
          </cell>
          <cell r="Z59">
            <v>28880373</v>
          </cell>
          <cell r="AA59">
            <v>3306174</v>
          </cell>
          <cell r="AB59">
            <v>5705558</v>
          </cell>
          <cell r="AC59">
            <v>1435674</v>
          </cell>
          <cell r="AD59">
            <v>59236659</v>
          </cell>
          <cell r="AE59">
            <v>72929190</v>
          </cell>
          <cell r="AF59">
            <v>0</v>
          </cell>
          <cell r="AG59">
            <v>0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1130011123</v>
          </cell>
          <cell r="E60">
            <v>61662824</v>
          </cell>
          <cell r="F60">
            <v>104847882</v>
          </cell>
          <cell r="G60">
            <v>5819975</v>
          </cell>
          <cell r="H60">
            <v>1826118</v>
          </cell>
          <cell r="I60">
            <v>786935477</v>
          </cell>
          <cell r="J60">
            <v>3</v>
          </cell>
          <cell r="K60">
            <v>34032075</v>
          </cell>
          <cell r="L60">
            <v>22947092</v>
          </cell>
          <cell r="M60">
            <v>2890379</v>
          </cell>
          <cell r="N60">
            <v>385398</v>
          </cell>
          <cell r="O60">
            <v>218257</v>
          </cell>
          <cell r="P60">
            <v>964209</v>
          </cell>
          <cell r="Q60">
            <v>30840220</v>
          </cell>
          <cell r="R60">
            <v>593708</v>
          </cell>
          <cell r="S60">
            <v>655126</v>
          </cell>
          <cell r="T60">
            <v>28885468</v>
          </cell>
          <cell r="U60">
            <v>18397130</v>
          </cell>
          <cell r="V60">
            <v>6677246</v>
          </cell>
          <cell r="W60">
            <v>215601</v>
          </cell>
          <cell r="X60">
            <v>359091</v>
          </cell>
          <cell r="Y60">
            <v>1363001</v>
          </cell>
          <cell r="Z60">
            <v>630940</v>
          </cell>
          <cell r="AA60">
            <v>94908</v>
          </cell>
          <cell r="AB60">
            <v>487756</v>
          </cell>
          <cell r="AC60">
            <v>8349</v>
          </cell>
          <cell r="AD60">
            <v>4075490</v>
          </cell>
          <cell r="AE60">
            <v>14197400</v>
          </cell>
          <cell r="AF60">
            <v>0</v>
          </cell>
          <cell r="AG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1324938358</v>
          </cell>
          <cell r="E61">
            <v>71404685</v>
          </cell>
          <cell r="F61">
            <v>160602051</v>
          </cell>
          <cell r="G61">
            <v>4060112</v>
          </cell>
          <cell r="H61">
            <v>8608325</v>
          </cell>
          <cell r="I61">
            <v>888385687</v>
          </cell>
          <cell r="J61">
            <v>86</v>
          </cell>
          <cell r="K61">
            <v>31964406</v>
          </cell>
          <cell r="L61">
            <v>16246700</v>
          </cell>
          <cell r="M61">
            <v>3024356</v>
          </cell>
          <cell r="N61">
            <v>309616</v>
          </cell>
          <cell r="O61">
            <v>338932</v>
          </cell>
          <cell r="P61">
            <v>1141855</v>
          </cell>
          <cell r="Q61">
            <v>34383885</v>
          </cell>
          <cell r="R61">
            <v>2773169</v>
          </cell>
          <cell r="S61">
            <v>3862379</v>
          </cell>
          <cell r="T61">
            <v>35156438</v>
          </cell>
          <cell r="U61">
            <v>25825841</v>
          </cell>
          <cell r="V61">
            <v>13462247</v>
          </cell>
          <cell r="W61">
            <v>79895</v>
          </cell>
          <cell r="X61">
            <v>239333</v>
          </cell>
          <cell r="Y61">
            <v>1149392</v>
          </cell>
          <cell r="Z61">
            <v>6702256</v>
          </cell>
          <cell r="AA61">
            <v>1450912</v>
          </cell>
          <cell r="AB61">
            <v>585139</v>
          </cell>
          <cell r="AC61">
            <v>1138382</v>
          </cell>
          <cell r="AD61">
            <v>6390572</v>
          </cell>
          <cell r="AE61">
            <v>5651707</v>
          </cell>
          <cell r="AF61">
            <v>0</v>
          </cell>
          <cell r="AG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1009827379</v>
          </cell>
          <cell r="E62">
            <v>66717836</v>
          </cell>
          <cell r="F62">
            <v>114902812</v>
          </cell>
          <cell r="G62">
            <v>13064810</v>
          </cell>
          <cell r="H62">
            <v>3723348</v>
          </cell>
          <cell r="I62">
            <v>696102193</v>
          </cell>
          <cell r="J62" t="str">
            <v>-</v>
          </cell>
          <cell r="K62">
            <v>19318210</v>
          </cell>
          <cell r="L62">
            <v>5815066</v>
          </cell>
          <cell r="M62">
            <v>1649788</v>
          </cell>
          <cell r="N62">
            <v>88238</v>
          </cell>
          <cell r="O62">
            <v>67427</v>
          </cell>
          <cell r="P62">
            <v>609423</v>
          </cell>
          <cell r="Q62">
            <v>22917557</v>
          </cell>
          <cell r="R62">
            <v>2335982</v>
          </cell>
          <cell r="S62">
            <v>1260655</v>
          </cell>
          <cell r="T62">
            <v>26506480</v>
          </cell>
          <cell r="U62">
            <v>23575414</v>
          </cell>
          <cell r="V62">
            <v>2767461</v>
          </cell>
          <cell r="W62">
            <v>13928</v>
          </cell>
          <cell r="X62">
            <v>73905</v>
          </cell>
          <cell r="Y62">
            <v>1214568</v>
          </cell>
          <cell r="Z62">
            <v>428328</v>
          </cell>
          <cell r="AA62">
            <v>25894</v>
          </cell>
          <cell r="AB62">
            <v>352668</v>
          </cell>
          <cell r="AC62">
            <v>37021</v>
          </cell>
          <cell r="AD62">
            <v>2665514</v>
          </cell>
          <cell r="AE62">
            <v>3592853</v>
          </cell>
          <cell r="AF62">
            <v>0</v>
          </cell>
          <cell r="AG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1521984290</v>
          </cell>
          <cell r="E63">
            <v>126476380</v>
          </cell>
          <cell r="F63">
            <v>91401185</v>
          </cell>
          <cell r="G63">
            <v>13418425</v>
          </cell>
          <cell r="H63">
            <v>3548187</v>
          </cell>
          <cell r="I63">
            <v>1065980602</v>
          </cell>
          <cell r="J63">
            <v>13</v>
          </cell>
          <cell r="K63">
            <v>21801279</v>
          </cell>
          <cell r="L63">
            <v>1926522</v>
          </cell>
          <cell r="M63">
            <v>2527020</v>
          </cell>
          <cell r="N63">
            <v>186091</v>
          </cell>
          <cell r="O63">
            <v>91549</v>
          </cell>
          <cell r="P63">
            <v>1129263</v>
          </cell>
          <cell r="Q63">
            <v>29645184</v>
          </cell>
          <cell r="R63">
            <v>1385407</v>
          </cell>
          <cell r="S63">
            <v>2247630</v>
          </cell>
          <cell r="T63">
            <v>60151733</v>
          </cell>
          <cell r="U63">
            <v>26816238</v>
          </cell>
          <cell r="V63">
            <v>62149284</v>
          </cell>
          <cell r="W63">
            <v>46987</v>
          </cell>
          <cell r="X63">
            <v>297898</v>
          </cell>
          <cell r="Y63">
            <v>1152202</v>
          </cell>
          <cell r="Z63">
            <v>2954281</v>
          </cell>
          <cell r="AA63">
            <v>129634</v>
          </cell>
          <cell r="AB63">
            <v>324628</v>
          </cell>
          <cell r="AC63">
            <v>27370</v>
          </cell>
          <cell r="AD63">
            <v>3509271</v>
          </cell>
          <cell r="AE63">
            <v>2660027</v>
          </cell>
          <cell r="AF63">
            <v>0</v>
          </cell>
          <cell r="AG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615293657</v>
          </cell>
          <cell r="E64">
            <v>36574348</v>
          </cell>
          <cell r="F64">
            <v>91050288</v>
          </cell>
          <cell r="G64">
            <v>3201992</v>
          </cell>
          <cell r="H64">
            <v>1712116</v>
          </cell>
          <cell r="I64">
            <v>341253592</v>
          </cell>
          <cell r="J64" t="str">
            <v>-</v>
          </cell>
          <cell r="K64">
            <v>23108484</v>
          </cell>
          <cell r="L64">
            <v>17027745</v>
          </cell>
          <cell r="M64">
            <v>2674166</v>
          </cell>
          <cell r="N64">
            <v>262881</v>
          </cell>
          <cell r="O64">
            <v>167403</v>
          </cell>
          <cell r="P64">
            <v>493882</v>
          </cell>
          <cell r="Q64">
            <v>21553123</v>
          </cell>
          <cell r="R64">
            <v>447042</v>
          </cell>
          <cell r="S64">
            <v>2835566</v>
          </cell>
          <cell r="T64">
            <v>42329978</v>
          </cell>
          <cell r="U64">
            <v>17076284</v>
          </cell>
          <cell r="V64">
            <v>3662270</v>
          </cell>
          <cell r="W64">
            <v>25003</v>
          </cell>
          <cell r="X64">
            <v>449153</v>
          </cell>
          <cell r="Y64">
            <v>1865884</v>
          </cell>
          <cell r="Z64">
            <v>2776207</v>
          </cell>
          <cell r="AA64">
            <v>90417</v>
          </cell>
          <cell r="AB64">
            <v>323456</v>
          </cell>
          <cell r="AC64" t="str">
            <v>-</v>
          </cell>
          <cell r="AD64">
            <v>1404026</v>
          </cell>
          <cell r="AE64">
            <v>2928351</v>
          </cell>
          <cell r="AF64">
            <v>0</v>
          </cell>
          <cell r="AG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669902029</v>
          </cell>
          <cell r="E65">
            <v>70549090</v>
          </cell>
          <cell r="F65">
            <v>71799360</v>
          </cell>
          <cell r="G65">
            <v>13733260</v>
          </cell>
          <cell r="H65">
            <v>2377733</v>
          </cell>
          <cell r="I65">
            <v>434155411</v>
          </cell>
          <cell r="J65" t="str">
            <v>-</v>
          </cell>
          <cell r="K65">
            <v>14304862</v>
          </cell>
          <cell r="L65">
            <v>2398526</v>
          </cell>
          <cell r="M65">
            <v>1189334</v>
          </cell>
          <cell r="N65">
            <v>149377</v>
          </cell>
          <cell r="O65">
            <v>83978</v>
          </cell>
          <cell r="P65">
            <v>991849</v>
          </cell>
          <cell r="Q65">
            <v>17416769</v>
          </cell>
          <cell r="R65">
            <v>1960729</v>
          </cell>
          <cell r="S65">
            <v>394765</v>
          </cell>
          <cell r="T65">
            <v>16416741</v>
          </cell>
          <cell r="U65">
            <v>15130728</v>
          </cell>
          <cell r="V65">
            <v>1487263</v>
          </cell>
          <cell r="W65">
            <v>6009</v>
          </cell>
          <cell r="X65">
            <v>35437</v>
          </cell>
          <cell r="Y65">
            <v>285481</v>
          </cell>
          <cell r="Z65">
            <v>351211</v>
          </cell>
          <cell r="AA65">
            <v>71935</v>
          </cell>
          <cell r="AB65">
            <v>263751</v>
          </cell>
          <cell r="AC65">
            <v>33461</v>
          </cell>
          <cell r="AD65">
            <v>1506784</v>
          </cell>
          <cell r="AE65">
            <v>2808185</v>
          </cell>
          <cell r="AF65">
            <v>0</v>
          </cell>
          <cell r="AG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919217116</v>
          </cell>
          <cell r="E66">
            <v>53919717</v>
          </cell>
          <cell r="F66">
            <v>92442150</v>
          </cell>
          <cell r="G66">
            <v>18549661</v>
          </cell>
          <cell r="H66">
            <v>2492933</v>
          </cell>
          <cell r="I66">
            <v>625116037</v>
          </cell>
          <cell r="J66" t="str">
            <v>-</v>
          </cell>
          <cell r="K66">
            <v>16136413</v>
          </cell>
          <cell r="L66">
            <v>7657014</v>
          </cell>
          <cell r="M66">
            <v>1254661</v>
          </cell>
          <cell r="N66">
            <v>150391</v>
          </cell>
          <cell r="O66">
            <v>104886</v>
          </cell>
          <cell r="P66">
            <v>928964</v>
          </cell>
          <cell r="Q66">
            <v>25656146</v>
          </cell>
          <cell r="R66">
            <v>1501933</v>
          </cell>
          <cell r="S66">
            <v>2422699</v>
          </cell>
          <cell r="T66">
            <v>21706731</v>
          </cell>
          <cell r="U66">
            <v>15824888</v>
          </cell>
          <cell r="V66">
            <v>20626647</v>
          </cell>
          <cell r="W66">
            <v>17618</v>
          </cell>
          <cell r="X66">
            <v>149469</v>
          </cell>
          <cell r="Y66">
            <v>227576</v>
          </cell>
          <cell r="Z66">
            <v>2671626</v>
          </cell>
          <cell r="AA66">
            <v>1510</v>
          </cell>
          <cell r="AB66">
            <v>374272</v>
          </cell>
          <cell r="AC66">
            <v>5390</v>
          </cell>
          <cell r="AD66">
            <v>4292611</v>
          </cell>
          <cell r="AE66">
            <v>4985173</v>
          </cell>
          <cell r="AF66">
            <v>0</v>
          </cell>
          <cell r="AG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1254658269</v>
          </cell>
          <cell r="E67">
            <v>85791858</v>
          </cell>
          <cell r="F67">
            <v>179318339</v>
          </cell>
          <cell r="G67">
            <v>8828754</v>
          </cell>
          <cell r="H67">
            <v>5215420</v>
          </cell>
          <cell r="I67">
            <v>829773479</v>
          </cell>
          <cell r="J67" t="str">
            <v>-</v>
          </cell>
          <cell r="K67">
            <v>21806966</v>
          </cell>
          <cell r="L67">
            <v>2313186</v>
          </cell>
          <cell r="M67">
            <v>1868519</v>
          </cell>
          <cell r="N67">
            <v>127210</v>
          </cell>
          <cell r="O67">
            <v>83446</v>
          </cell>
          <cell r="P67">
            <v>971239</v>
          </cell>
          <cell r="Q67">
            <v>29249833</v>
          </cell>
          <cell r="R67">
            <v>688063</v>
          </cell>
          <cell r="S67">
            <v>1569040</v>
          </cell>
          <cell r="T67">
            <v>42709643</v>
          </cell>
          <cell r="U67">
            <v>27410708</v>
          </cell>
          <cell r="V67">
            <v>6624808</v>
          </cell>
          <cell r="W67">
            <v>49478</v>
          </cell>
          <cell r="X67">
            <v>80980</v>
          </cell>
          <cell r="Y67">
            <v>410396</v>
          </cell>
          <cell r="Z67">
            <v>1742875</v>
          </cell>
          <cell r="AA67">
            <v>68840</v>
          </cell>
          <cell r="AB67">
            <v>355900</v>
          </cell>
          <cell r="AC67">
            <v>28849</v>
          </cell>
          <cell r="AD67">
            <v>5000232</v>
          </cell>
          <cell r="AE67">
            <v>2570208</v>
          </cell>
          <cell r="AF67">
            <v>0</v>
          </cell>
          <cell r="AG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911833371</v>
          </cell>
          <cell r="E68">
            <v>56607513</v>
          </cell>
          <cell r="F68">
            <v>66179095</v>
          </cell>
          <cell r="G68">
            <v>5591896</v>
          </cell>
          <cell r="H68">
            <v>2045962</v>
          </cell>
          <cell r="I68">
            <v>702979383</v>
          </cell>
          <cell r="J68">
            <v>5</v>
          </cell>
          <cell r="K68">
            <v>14186137</v>
          </cell>
          <cell r="L68">
            <v>2172400</v>
          </cell>
          <cell r="M68">
            <v>1155426</v>
          </cell>
          <cell r="N68">
            <v>224120</v>
          </cell>
          <cell r="O68">
            <v>42263</v>
          </cell>
          <cell r="P68">
            <v>486080</v>
          </cell>
          <cell r="Q68">
            <v>18499775</v>
          </cell>
          <cell r="R68">
            <v>904828</v>
          </cell>
          <cell r="S68">
            <v>627119</v>
          </cell>
          <cell r="T68">
            <v>17140482</v>
          </cell>
          <cell r="U68">
            <v>13813732</v>
          </cell>
          <cell r="V68">
            <v>2983157</v>
          </cell>
          <cell r="W68">
            <v>65605</v>
          </cell>
          <cell r="X68">
            <v>82500</v>
          </cell>
          <cell r="Y68">
            <v>353348</v>
          </cell>
          <cell r="Z68">
            <v>795997</v>
          </cell>
          <cell r="AA68">
            <v>34578</v>
          </cell>
          <cell r="AB68">
            <v>330641</v>
          </cell>
          <cell r="AC68">
            <v>20914</v>
          </cell>
          <cell r="AD68">
            <v>1753282</v>
          </cell>
          <cell r="AE68">
            <v>2757133</v>
          </cell>
          <cell r="AF68">
            <v>0</v>
          </cell>
          <cell r="AG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411770701</v>
          </cell>
          <cell r="E69">
            <v>28815124</v>
          </cell>
          <cell r="F69">
            <v>55595266</v>
          </cell>
          <cell r="G69">
            <v>8198812</v>
          </cell>
          <cell r="H69">
            <v>1569187</v>
          </cell>
          <cell r="I69">
            <v>228495901</v>
          </cell>
          <cell r="J69">
            <v>30</v>
          </cell>
          <cell r="K69">
            <v>16557305</v>
          </cell>
          <cell r="L69">
            <v>9089597</v>
          </cell>
          <cell r="M69">
            <v>5592517</v>
          </cell>
          <cell r="N69">
            <v>195554</v>
          </cell>
          <cell r="O69">
            <v>134393</v>
          </cell>
          <cell r="P69">
            <v>1058127</v>
          </cell>
          <cell r="Q69">
            <v>15803221</v>
          </cell>
          <cell r="R69">
            <v>1503447</v>
          </cell>
          <cell r="S69">
            <v>1076626</v>
          </cell>
          <cell r="T69">
            <v>11772350</v>
          </cell>
          <cell r="U69">
            <v>7331515</v>
          </cell>
          <cell r="V69">
            <v>7644738</v>
          </cell>
          <cell r="W69">
            <v>3124</v>
          </cell>
          <cell r="X69">
            <v>300304</v>
          </cell>
          <cell r="Y69">
            <v>1201063</v>
          </cell>
          <cell r="Z69">
            <v>2215703</v>
          </cell>
          <cell r="AA69">
            <v>12658</v>
          </cell>
          <cell r="AB69">
            <v>347193</v>
          </cell>
          <cell r="AC69">
            <v>24937</v>
          </cell>
          <cell r="AD69">
            <v>2271156</v>
          </cell>
          <cell r="AE69">
            <v>4960853</v>
          </cell>
          <cell r="AF69">
            <v>0</v>
          </cell>
          <cell r="AG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614281575</v>
          </cell>
          <cell r="E70">
            <v>35894445</v>
          </cell>
          <cell r="F70">
            <v>42122537</v>
          </cell>
          <cell r="G70">
            <v>10388468</v>
          </cell>
          <cell r="H70">
            <v>1505148</v>
          </cell>
          <cell r="I70">
            <v>462318567</v>
          </cell>
          <cell r="J70">
            <v>9</v>
          </cell>
          <cell r="K70">
            <v>6825895</v>
          </cell>
          <cell r="L70">
            <v>794208</v>
          </cell>
          <cell r="M70">
            <v>388452</v>
          </cell>
          <cell r="N70">
            <v>56251</v>
          </cell>
          <cell r="O70">
            <v>30547</v>
          </cell>
          <cell r="P70">
            <v>498873</v>
          </cell>
          <cell r="Q70">
            <v>11084105</v>
          </cell>
          <cell r="R70">
            <v>448260</v>
          </cell>
          <cell r="S70">
            <v>2183542</v>
          </cell>
          <cell r="T70">
            <v>16990457</v>
          </cell>
          <cell r="U70">
            <v>13741884</v>
          </cell>
          <cell r="V70">
            <v>4883679</v>
          </cell>
          <cell r="W70">
            <v>4084</v>
          </cell>
          <cell r="X70">
            <v>34368</v>
          </cell>
          <cell r="Y70">
            <v>159523</v>
          </cell>
          <cell r="Z70">
            <v>655624</v>
          </cell>
          <cell r="AA70">
            <v>6448</v>
          </cell>
          <cell r="AB70">
            <v>165061</v>
          </cell>
          <cell r="AC70">
            <v>9663</v>
          </cell>
          <cell r="AD70">
            <v>1616255</v>
          </cell>
          <cell r="AE70">
            <v>1475222</v>
          </cell>
          <cell r="AF70">
            <v>0</v>
          </cell>
          <cell r="AG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1175117291</v>
          </cell>
          <cell r="E71">
            <v>78441196</v>
          </cell>
          <cell r="F71">
            <v>134290917</v>
          </cell>
          <cell r="G71">
            <v>12892996</v>
          </cell>
          <cell r="H71">
            <v>2558568</v>
          </cell>
          <cell r="I71">
            <v>829425724</v>
          </cell>
          <cell r="J71">
            <v>28</v>
          </cell>
          <cell r="K71">
            <v>14376639</v>
          </cell>
          <cell r="L71">
            <v>1431540</v>
          </cell>
          <cell r="M71">
            <v>1174730</v>
          </cell>
          <cell r="N71">
            <v>53031</v>
          </cell>
          <cell r="O71">
            <v>48021</v>
          </cell>
          <cell r="P71">
            <v>801171</v>
          </cell>
          <cell r="Q71">
            <v>19879646</v>
          </cell>
          <cell r="R71">
            <v>804268</v>
          </cell>
          <cell r="S71">
            <v>1976336</v>
          </cell>
          <cell r="T71">
            <v>32272152</v>
          </cell>
          <cell r="U71">
            <v>29649161</v>
          </cell>
          <cell r="V71">
            <v>9108977</v>
          </cell>
          <cell r="W71">
            <v>70017</v>
          </cell>
          <cell r="X71">
            <v>13300</v>
          </cell>
          <cell r="Y71">
            <v>121542</v>
          </cell>
          <cell r="Z71">
            <v>258441</v>
          </cell>
          <cell r="AA71">
            <v>2397</v>
          </cell>
          <cell r="AB71">
            <v>238285</v>
          </cell>
          <cell r="AC71">
            <v>9020</v>
          </cell>
          <cell r="AD71">
            <v>3141007</v>
          </cell>
          <cell r="AE71">
            <v>2078181</v>
          </cell>
          <cell r="AF71">
            <v>0</v>
          </cell>
          <cell r="AG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846059318</v>
          </cell>
          <cell r="E72">
            <v>54885758</v>
          </cell>
          <cell r="F72">
            <v>28217732</v>
          </cell>
          <cell r="G72">
            <v>12173083</v>
          </cell>
          <cell r="H72">
            <v>1606382</v>
          </cell>
          <cell r="I72">
            <v>688283293</v>
          </cell>
          <cell r="J72" t="str">
            <v>-</v>
          </cell>
          <cell r="K72">
            <v>6986499</v>
          </cell>
          <cell r="L72">
            <v>121072</v>
          </cell>
          <cell r="M72">
            <v>552681</v>
          </cell>
          <cell r="N72">
            <v>23351</v>
          </cell>
          <cell r="O72">
            <v>27659</v>
          </cell>
          <cell r="P72">
            <v>534895</v>
          </cell>
          <cell r="Q72">
            <v>8969689</v>
          </cell>
          <cell r="R72" t="str">
            <v>-</v>
          </cell>
          <cell r="S72">
            <v>413782</v>
          </cell>
          <cell r="T72">
            <v>17738408</v>
          </cell>
          <cell r="U72">
            <v>11411555</v>
          </cell>
          <cell r="V72">
            <v>11182468</v>
          </cell>
          <cell r="W72">
            <v>16622</v>
          </cell>
          <cell r="X72">
            <v>47145</v>
          </cell>
          <cell r="Y72">
            <v>9719</v>
          </cell>
          <cell r="Z72">
            <v>93620</v>
          </cell>
          <cell r="AA72">
            <v>39067</v>
          </cell>
          <cell r="AB72">
            <v>104196</v>
          </cell>
          <cell r="AC72" t="str">
            <v>-</v>
          </cell>
          <cell r="AD72">
            <v>1739908</v>
          </cell>
          <cell r="AE72">
            <v>880734</v>
          </cell>
          <cell r="AF72">
            <v>0</v>
          </cell>
          <cell r="AG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815643404</v>
          </cell>
          <cell r="E73">
            <v>54097650</v>
          </cell>
          <cell r="F73">
            <v>20343186</v>
          </cell>
          <cell r="G73">
            <v>1548716</v>
          </cell>
          <cell r="H73">
            <v>1177218</v>
          </cell>
          <cell r="I73">
            <v>697464422</v>
          </cell>
          <cell r="J73">
            <v>4</v>
          </cell>
          <cell r="K73">
            <v>4544516</v>
          </cell>
          <cell r="L73">
            <v>153273</v>
          </cell>
          <cell r="M73">
            <v>374748</v>
          </cell>
          <cell r="N73">
            <v>7002</v>
          </cell>
          <cell r="O73">
            <v>16326</v>
          </cell>
          <cell r="P73">
            <v>324475</v>
          </cell>
          <cell r="Q73">
            <v>9135920</v>
          </cell>
          <cell r="R73" t="str">
            <v>-</v>
          </cell>
          <cell r="S73">
            <v>93590</v>
          </cell>
          <cell r="T73">
            <v>14420181</v>
          </cell>
          <cell r="U73">
            <v>8906341</v>
          </cell>
          <cell r="V73">
            <v>1381416</v>
          </cell>
          <cell r="W73" t="str">
            <v>-</v>
          </cell>
          <cell r="X73">
            <v>41593</v>
          </cell>
          <cell r="Y73">
            <v>26561</v>
          </cell>
          <cell r="Z73">
            <v>60993</v>
          </cell>
          <cell r="AA73">
            <v>6221</v>
          </cell>
          <cell r="AB73">
            <v>60064</v>
          </cell>
          <cell r="AC73">
            <v>9843</v>
          </cell>
          <cell r="AD73">
            <v>945311</v>
          </cell>
          <cell r="AE73">
            <v>503834</v>
          </cell>
          <cell r="AF73">
            <v>0</v>
          </cell>
          <cell r="AG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741228689</v>
          </cell>
          <cell r="E74">
            <v>32852670</v>
          </cell>
          <cell r="F74">
            <v>44501178</v>
          </cell>
          <cell r="G74">
            <v>3488218</v>
          </cell>
          <cell r="H74">
            <v>721933</v>
          </cell>
          <cell r="I74">
            <v>601125353</v>
          </cell>
          <cell r="J74" t="str">
            <v>-</v>
          </cell>
          <cell r="K74">
            <v>7753305</v>
          </cell>
          <cell r="L74">
            <v>661830</v>
          </cell>
          <cell r="M74">
            <v>650411</v>
          </cell>
          <cell r="N74">
            <v>89099</v>
          </cell>
          <cell r="O74">
            <v>51410</v>
          </cell>
          <cell r="P74">
            <v>467454</v>
          </cell>
          <cell r="Q74">
            <v>10077822</v>
          </cell>
          <cell r="R74" t="str">
            <v>-</v>
          </cell>
          <cell r="S74">
            <v>787296</v>
          </cell>
          <cell r="T74">
            <v>19647984</v>
          </cell>
          <cell r="U74">
            <v>11911892</v>
          </cell>
          <cell r="V74">
            <v>1738622</v>
          </cell>
          <cell r="W74">
            <v>146849</v>
          </cell>
          <cell r="X74">
            <v>37538</v>
          </cell>
          <cell r="Y74">
            <v>72177</v>
          </cell>
          <cell r="Z74">
            <v>1164829</v>
          </cell>
          <cell r="AA74">
            <v>25547</v>
          </cell>
          <cell r="AB74">
            <v>168054</v>
          </cell>
          <cell r="AC74" t="str">
            <v>-</v>
          </cell>
          <cell r="AD74">
            <v>1783582</v>
          </cell>
          <cell r="AE74">
            <v>1303636</v>
          </cell>
          <cell r="AF74">
            <v>0</v>
          </cell>
          <cell r="AG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693721357</v>
          </cell>
          <cell r="E75">
            <v>37769634</v>
          </cell>
          <cell r="F75">
            <v>64629992</v>
          </cell>
          <cell r="G75">
            <v>7354799</v>
          </cell>
          <cell r="H75">
            <v>1199418</v>
          </cell>
          <cell r="I75">
            <v>508779009</v>
          </cell>
          <cell r="J75">
            <v>12</v>
          </cell>
          <cell r="K75">
            <v>11256511</v>
          </cell>
          <cell r="L75">
            <v>945877</v>
          </cell>
          <cell r="M75">
            <v>488229</v>
          </cell>
          <cell r="N75">
            <v>69618</v>
          </cell>
          <cell r="O75">
            <v>23966</v>
          </cell>
          <cell r="P75">
            <v>550906</v>
          </cell>
          <cell r="Q75">
            <v>14702950</v>
          </cell>
          <cell r="R75">
            <v>943766</v>
          </cell>
          <cell r="S75">
            <v>452359</v>
          </cell>
          <cell r="T75">
            <v>21596533</v>
          </cell>
          <cell r="U75">
            <v>6782331</v>
          </cell>
          <cell r="V75">
            <v>11396344</v>
          </cell>
          <cell r="W75">
            <v>37558</v>
          </cell>
          <cell r="X75">
            <v>81931</v>
          </cell>
          <cell r="Y75">
            <v>31938</v>
          </cell>
          <cell r="Z75">
            <v>187448</v>
          </cell>
          <cell r="AA75">
            <v>92307</v>
          </cell>
          <cell r="AB75">
            <v>180200</v>
          </cell>
          <cell r="AC75">
            <v>3670</v>
          </cell>
          <cell r="AD75">
            <v>3142273</v>
          </cell>
          <cell r="AE75">
            <v>1021778</v>
          </cell>
          <cell r="AF75">
            <v>0</v>
          </cell>
          <cell r="AG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384057329</v>
          </cell>
          <cell r="E76">
            <v>19293599</v>
          </cell>
          <cell r="F76">
            <v>51372726</v>
          </cell>
          <cell r="G76">
            <v>494829</v>
          </cell>
          <cell r="H76">
            <v>1384991</v>
          </cell>
          <cell r="I76">
            <v>245257786</v>
          </cell>
          <cell r="J76" t="str">
            <v>-</v>
          </cell>
          <cell r="K76">
            <v>6371565</v>
          </cell>
          <cell r="L76">
            <v>3418150</v>
          </cell>
          <cell r="M76">
            <v>421168</v>
          </cell>
          <cell r="N76">
            <v>44242</v>
          </cell>
          <cell r="O76">
            <v>14707</v>
          </cell>
          <cell r="P76">
            <v>240659</v>
          </cell>
          <cell r="Q76">
            <v>9707256</v>
          </cell>
          <cell r="R76" t="str">
            <v>-</v>
          </cell>
          <cell r="S76">
            <v>2461615</v>
          </cell>
          <cell r="T76">
            <v>30807772</v>
          </cell>
          <cell r="U76">
            <v>6772059</v>
          </cell>
          <cell r="V76">
            <v>1780138</v>
          </cell>
          <cell r="W76">
            <v>6007</v>
          </cell>
          <cell r="X76">
            <v>147700</v>
          </cell>
          <cell r="Y76">
            <v>160592</v>
          </cell>
          <cell r="Z76">
            <v>425308</v>
          </cell>
          <cell r="AA76">
            <v>144661</v>
          </cell>
          <cell r="AB76">
            <v>65241</v>
          </cell>
          <cell r="AC76">
            <v>4673</v>
          </cell>
          <cell r="AD76">
            <v>1764262</v>
          </cell>
          <cell r="AE76">
            <v>1495623</v>
          </cell>
          <cell r="AF76">
            <v>0</v>
          </cell>
          <cell r="AG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616081539</v>
          </cell>
          <cell r="E77">
            <v>36504137</v>
          </cell>
          <cell r="F77">
            <v>87459188</v>
          </cell>
          <cell r="G77">
            <v>2117947</v>
          </cell>
          <cell r="H77">
            <v>1575580</v>
          </cell>
          <cell r="I77">
            <v>413134272</v>
          </cell>
          <cell r="J77" t="str">
            <v>-</v>
          </cell>
          <cell r="K77">
            <v>10330070</v>
          </cell>
          <cell r="L77">
            <v>5770727</v>
          </cell>
          <cell r="M77">
            <v>520181</v>
          </cell>
          <cell r="N77">
            <v>118633</v>
          </cell>
          <cell r="O77">
            <v>26636</v>
          </cell>
          <cell r="P77">
            <v>467489</v>
          </cell>
          <cell r="Q77">
            <v>14414950</v>
          </cell>
          <cell r="R77" t="str">
            <v>-</v>
          </cell>
          <cell r="S77">
            <v>1478702</v>
          </cell>
          <cell r="T77">
            <v>20736496</v>
          </cell>
          <cell r="U77">
            <v>12651761</v>
          </cell>
          <cell r="V77">
            <v>2879697</v>
          </cell>
          <cell r="W77">
            <v>21176</v>
          </cell>
          <cell r="X77">
            <v>50116</v>
          </cell>
          <cell r="Y77">
            <v>190160</v>
          </cell>
          <cell r="Z77">
            <v>167681</v>
          </cell>
          <cell r="AA77">
            <v>42063</v>
          </cell>
          <cell r="AB77">
            <v>183382</v>
          </cell>
          <cell r="AC77">
            <v>767</v>
          </cell>
          <cell r="AD77">
            <v>3272036</v>
          </cell>
          <cell r="AE77">
            <v>1967692</v>
          </cell>
          <cell r="AF77">
            <v>0</v>
          </cell>
          <cell r="AG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450929620</v>
          </cell>
          <cell r="E78">
            <v>23359113</v>
          </cell>
          <cell r="F78">
            <v>46409367</v>
          </cell>
          <cell r="G78">
            <v>2782183</v>
          </cell>
          <cell r="H78">
            <v>904690</v>
          </cell>
          <cell r="I78">
            <v>296688956</v>
          </cell>
          <cell r="J78">
            <v>22</v>
          </cell>
          <cell r="K78">
            <v>11265928</v>
          </cell>
          <cell r="L78">
            <v>7273848</v>
          </cell>
          <cell r="M78">
            <v>1095021</v>
          </cell>
          <cell r="N78">
            <v>79831</v>
          </cell>
          <cell r="O78">
            <v>128865</v>
          </cell>
          <cell r="P78">
            <v>1443409</v>
          </cell>
          <cell r="Q78">
            <v>13068700</v>
          </cell>
          <cell r="R78">
            <v>1481203</v>
          </cell>
          <cell r="S78">
            <v>701873</v>
          </cell>
          <cell r="T78">
            <v>20914707</v>
          </cell>
          <cell r="U78">
            <v>8237693</v>
          </cell>
          <cell r="V78">
            <v>2566607</v>
          </cell>
          <cell r="W78">
            <v>5971</v>
          </cell>
          <cell r="X78">
            <v>44807</v>
          </cell>
          <cell r="Y78">
            <v>319120</v>
          </cell>
          <cell r="Z78">
            <v>3352992</v>
          </cell>
          <cell r="AA78">
            <v>57968</v>
          </cell>
          <cell r="AB78">
            <v>268827</v>
          </cell>
          <cell r="AC78">
            <v>149</v>
          </cell>
          <cell r="AD78">
            <v>4440750</v>
          </cell>
          <cell r="AE78">
            <v>4037020</v>
          </cell>
          <cell r="AF78">
            <v>0</v>
          </cell>
          <cell r="AG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661417317</v>
          </cell>
          <cell r="E79">
            <v>79620160</v>
          </cell>
          <cell r="F79">
            <v>109467364</v>
          </cell>
          <cell r="G79">
            <v>3000542</v>
          </cell>
          <cell r="H79">
            <v>2926771</v>
          </cell>
          <cell r="I79">
            <v>361596055</v>
          </cell>
          <cell r="J79" t="str">
            <v>-</v>
          </cell>
          <cell r="K79">
            <v>13818081</v>
          </cell>
          <cell r="L79">
            <v>771228</v>
          </cell>
          <cell r="M79">
            <v>756783</v>
          </cell>
          <cell r="N79">
            <v>75592</v>
          </cell>
          <cell r="O79">
            <v>22894</v>
          </cell>
          <cell r="P79">
            <v>428708</v>
          </cell>
          <cell r="Q79">
            <v>22108476</v>
          </cell>
          <cell r="R79">
            <v>954603</v>
          </cell>
          <cell r="S79">
            <v>1973137</v>
          </cell>
          <cell r="T79">
            <v>30017086</v>
          </cell>
          <cell r="U79">
            <v>21407592</v>
          </cell>
          <cell r="V79">
            <v>3505382</v>
          </cell>
          <cell r="W79">
            <v>54365</v>
          </cell>
          <cell r="X79">
            <v>27882</v>
          </cell>
          <cell r="Y79">
            <v>417350</v>
          </cell>
          <cell r="Z79">
            <v>846470</v>
          </cell>
          <cell r="AA79">
            <v>114769</v>
          </cell>
          <cell r="AB79">
            <v>182441</v>
          </cell>
          <cell r="AC79">
            <v>5923</v>
          </cell>
          <cell r="AD79">
            <v>2261533</v>
          </cell>
          <cell r="AE79">
            <v>5056130</v>
          </cell>
          <cell r="AF79">
            <v>0</v>
          </cell>
          <cell r="AG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1201790542</v>
          </cell>
          <cell r="E80">
            <v>88192811</v>
          </cell>
          <cell r="F80">
            <v>43138878</v>
          </cell>
          <cell r="G80">
            <v>7035119</v>
          </cell>
          <cell r="H80">
            <v>2371422</v>
          </cell>
          <cell r="I80">
            <v>990665304</v>
          </cell>
          <cell r="J80" t="str">
            <v>-</v>
          </cell>
          <cell r="K80">
            <v>8688465</v>
          </cell>
          <cell r="L80">
            <v>885256</v>
          </cell>
          <cell r="M80">
            <v>601091</v>
          </cell>
          <cell r="N80">
            <v>27425</v>
          </cell>
          <cell r="O80">
            <v>28610</v>
          </cell>
          <cell r="P80">
            <v>435441</v>
          </cell>
          <cell r="Q80">
            <v>19472786</v>
          </cell>
          <cell r="R80">
            <v>2248866</v>
          </cell>
          <cell r="S80">
            <v>550349</v>
          </cell>
          <cell r="T80">
            <v>15708811</v>
          </cell>
          <cell r="U80">
            <v>16617209</v>
          </cell>
          <cell r="V80">
            <v>971709</v>
          </cell>
          <cell r="W80">
            <v>24710</v>
          </cell>
          <cell r="X80">
            <v>23624</v>
          </cell>
          <cell r="Y80">
            <v>86681</v>
          </cell>
          <cell r="Z80">
            <v>52384</v>
          </cell>
          <cell r="AA80">
            <v>756220</v>
          </cell>
          <cell r="AB80">
            <v>189848</v>
          </cell>
          <cell r="AC80">
            <v>2090</v>
          </cell>
          <cell r="AD80">
            <v>1363732</v>
          </cell>
          <cell r="AE80">
            <v>1651701</v>
          </cell>
          <cell r="AF80">
            <v>0</v>
          </cell>
          <cell r="AG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989897713</v>
          </cell>
          <cell r="E81">
            <v>34956166</v>
          </cell>
          <cell r="F81">
            <v>43185307</v>
          </cell>
          <cell r="G81">
            <v>122169</v>
          </cell>
          <cell r="H81">
            <v>876588</v>
          </cell>
          <cell r="I81">
            <v>846702127</v>
          </cell>
          <cell r="J81">
            <v>303</v>
          </cell>
          <cell r="K81">
            <v>8098657</v>
          </cell>
          <cell r="L81">
            <v>2145334</v>
          </cell>
          <cell r="M81">
            <v>708158</v>
          </cell>
          <cell r="N81">
            <v>38499</v>
          </cell>
          <cell r="O81">
            <v>54218</v>
          </cell>
          <cell r="P81">
            <v>222609</v>
          </cell>
          <cell r="Q81">
            <v>12892912</v>
          </cell>
          <cell r="R81">
            <v>3164</v>
          </cell>
          <cell r="S81">
            <v>681167</v>
          </cell>
          <cell r="T81">
            <v>22472361</v>
          </cell>
          <cell r="U81">
            <v>10833577</v>
          </cell>
          <cell r="V81">
            <v>614837</v>
          </cell>
          <cell r="W81">
            <v>140893</v>
          </cell>
          <cell r="X81">
            <v>33027</v>
          </cell>
          <cell r="Y81">
            <v>137495</v>
          </cell>
          <cell r="Z81">
            <v>272867</v>
          </cell>
          <cell r="AA81">
            <v>30195</v>
          </cell>
          <cell r="AB81">
            <v>109713</v>
          </cell>
          <cell r="AC81">
            <v>59504</v>
          </cell>
          <cell r="AD81">
            <v>783201</v>
          </cell>
          <cell r="AE81">
            <v>3722665</v>
          </cell>
          <cell r="AF81">
            <v>0</v>
          </cell>
          <cell r="AG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72877837</v>
          </cell>
          <cell r="E82">
            <v>12373759</v>
          </cell>
          <cell r="F82">
            <v>399273</v>
          </cell>
          <cell r="G82">
            <v>7367</v>
          </cell>
          <cell r="H82">
            <v>6903</v>
          </cell>
          <cell r="I82">
            <v>55135516</v>
          </cell>
          <cell r="J82" t="str">
            <v>-</v>
          </cell>
          <cell r="K82">
            <v>981833</v>
          </cell>
          <cell r="L82">
            <v>56166</v>
          </cell>
          <cell r="M82">
            <v>138325</v>
          </cell>
          <cell r="N82">
            <v>12063</v>
          </cell>
          <cell r="O82">
            <v>4565</v>
          </cell>
          <cell r="P82">
            <v>19371</v>
          </cell>
          <cell r="Q82">
            <v>1256339</v>
          </cell>
          <cell r="R82" t="str">
            <v>-</v>
          </cell>
          <cell r="S82">
            <v>58848</v>
          </cell>
          <cell r="T82">
            <v>664960</v>
          </cell>
          <cell r="U82">
            <v>880950</v>
          </cell>
          <cell r="V82" t="str">
            <v>-</v>
          </cell>
          <cell r="W82">
            <v>992</v>
          </cell>
          <cell r="X82">
            <v>13794</v>
          </cell>
          <cell r="Y82" t="str">
            <v>-</v>
          </cell>
          <cell r="Z82">
            <v>72292</v>
          </cell>
          <cell r="AA82">
            <v>7025</v>
          </cell>
          <cell r="AB82">
            <v>44842</v>
          </cell>
          <cell r="AC82">
            <v>5699</v>
          </cell>
          <cell r="AD82">
            <v>113871</v>
          </cell>
          <cell r="AE82">
            <v>623084</v>
          </cell>
          <cell r="AF82">
            <v>0</v>
          </cell>
          <cell r="AG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19032867577</v>
          </cell>
          <cell r="E84">
            <v>1246559603</v>
          </cell>
          <cell r="F84">
            <v>1737012274</v>
          </cell>
          <cell r="G84">
            <v>161647279</v>
          </cell>
          <cell r="H84">
            <v>51941675</v>
          </cell>
          <cell r="I84">
            <v>13577865047</v>
          </cell>
          <cell r="J84">
            <v>515</v>
          </cell>
          <cell r="K84">
            <v>329340203</v>
          </cell>
          <cell r="L84">
            <v>114152837</v>
          </cell>
          <cell r="M84">
            <v>32253085</v>
          </cell>
          <cell r="N84">
            <v>2862830</v>
          </cell>
          <cell r="O84">
            <v>1825709</v>
          </cell>
          <cell r="P84">
            <v>15936768</v>
          </cell>
          <cell r="Q84">
            <v>419341430</v>
          </cell>
          <cell r="R84">
            <v>20968677</v>
          </cell>
          <cell r="S84">
            <v>30960839</v>
          </cell>
          <cell r="T84">
            <v>566610346</v>
          </cell>
          <cell r="U84">
            <v>350537711</v>
          </cell>
          <cell r="V84">
            <v>182536792</v>
          </cell>
          <cell r="W84">
            <v>1025628</v>
          </cell>
          <cell r="X84">
            <v>2673842</v>
          </cell>
          <cell r="Y84">
            <v>11621885</v>
          </cell>
          <cell r="Z84">
            <v>29941065</v>
          </cell>
          <cell r="AA84">
            <v>3728027</v>
          </cell>
          <cell r="AB84">
            <v>5832902</v>
          </cell>
          <cell r="AC84">
            <v>1435713</v>
          </cell>
          <cell r="AD84">
            <v>59109131</v>
          </cell>
          <cell r="AE84">
            <v>75145765</v>
          </cell>
          <cell r="AF84">
            <v>0</v>
          </cell>
          <cell r="AG84">
            <v>0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1130049470</v>
          </cell>
          <cell r="E85">
            <v>61404528</v>
          </cell>
          <cell r="F85">
            <v>104213511</v>
          </cell>
          <cell r="G85">
            <v>5886900</v>
          </cell>
          <cell r="H85">
            <v>1732536</v>
          </cell>
          <cell r="I85">
            <v>784793233</v>
          </cell>
          <cell r="J85">
            <v>3</v>
          </cell>
          <cell r="K85">
            <v>35028452</v>
          </cell>
          <cell r="L85">
            <v>22984335</v>
          </cell>
          <cell r="M85">
            <v>3420826</v>
          </cell>
          <cell r="N85">
            <v>344142</v>
          </cell>
          <cell r="O85">
            <v>217351</v>
          </cell>
          <cell r="P85">
            <v>989131</v>
          </cell>
          <cell r="Q85">
            <v>31168936</v>
          </cell>
          <cell r="R85">
            <v>593708</v>
          </cell>
          <cell r="S85">
            <v>655180</v>
          </cell>
          <cell r="T85">
            <v>28814296</v>
          </cell>
          <cell r="U85">
            <v>18360879</v>
          </cell>
          <cell r="V85">
            <v>6699915</v>
          </cell>
          <cell r="W85">
            <v>215970</v>
          </cell>
          <cell r="X85">
            <v>359091</v>
          </cell>
          <cell r="Y85">
            <v>1553915</v>
          </cell>
          <cell r="Z85">
            <v>1627358</v>
          </cell>
          <cell r="AA85">
            <v>106909</v>
          </cell>
          <cell r="AB85">
            <v>488381</v>
          </cell>
          <cell r="AC85">
            <v>8349</v>
          </cell>
          <cell r="AD85">
            <v>4025427</v>
          </cell>
          <cell r="AE85">
            <v>14356208</v>
          </cell>
          <cell r="AF85">
            <v>0</v>
          </cell>
          <cell r="AG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1324842529</v>
          </cell>
          <cell r="E86">
            <v>71554599</v>
          </cell>
          <cell r="F86">
            <v>159586101</v>
          </cell>
          <cell r="G86">
            <v>4156529</v>
          </cell>
          <cell r="H86">
            <v>8603660</v>
          </cell>
          <cell r="I86">
            <v>886260493</v>
          </cell>
          <cell r="J86">
            <v>86</v>
          </cell>
          <cell r="K86">
            <v>32830695</v>
          </cell>
          <cell r="L86">
            <v>16460892</v>
          </cell>
          <cell r="M86">
            <v>3053356</v>
          </cell>
          <cell r="N86">
            <v>324813</v>
          </cell>
          <cell r="O86">
            <v>335654</v>
          </cell>
          <cell r="P86">
            <v>1170538</v>
          </cell>
          <cell r="Q86">
            <v>36024000</v>
          </cell>
          <cell r="R86">
            <v>2764996</v>
          </cell>
          <cell r="S86">
            <v>3834259</v>
          </cell>
          <cell r="T86">
            <v>34982212</v>
          </cell>
          <cell r="U86">
            <v>25775377</v>
          </cell>
          <cell r="V86">
            <v>13453832</v>
          </cell>
          <cell r="W86">
            <v>79895</v>
          </cell>
          <cell r="X86">
            <v>239544</v>
          </cell>
          <cell r="Y86">
            <v>1182585</v>
          </cell>
          <cell r="Z86">
            <v>6681605</v>
          </cell>
          <cell r="AA86">
            <v>1701484</v>
          </cell>
          <cell r="AB86">
            <v>597275</v>
          </cell>
          <cell r="AC86">
            <v>1138421</v>
          </cell>
          <cell r="AD86">
            <v>6366510</v>
          </cell>
          <cell r="AE86">
            <v>5683118</v>
          </cell>
          <cell r="AF86">
            <v>0</v>
          </cell>
          <cell r="AG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1009763792</v>
          </cell>
          <cell r="E87">
            <v>66201543</v>
          </cell>
          <cell r="F87">
            <v>113589710</v>
          </cell>
          <cell r="G87">
            <v>13250096</v>
          </cell>
          <cell r="H87">
            <v>3749930</v>
          </cell>
          <cell r="I87">
            <v>694586279</v>
          </cell>
          <cell r="J87" t="str">
            <v>-</v>
          </cell>
          <cell r="K87">
            <v>19375860</v>
          </cell>
          <cell r="L87">
            <v>5848617</v>
          </cell>
          <cell r="M87">
            <v>1652361</v>
          </cell>
          <cell r="N87">
            <v>93268</v>
          </cell>
          <cell r="O87">
            <v>71777</v>
          </cell>
          <cell r="P87">
            <v>701024</v>
          </cell>
          <cell r="Q87">
            <v>23294890</v>
          </cell>
          <cell r="R87">
            <v>2335982</v>
          </cell>
          <cell r="S87">
            <v>1366918</v>
          </cell>
          <cell r="T87">
            <v>26247469</v>
          </cell>
          <cell r="U87">
            <v>23443012</v>
          </cell>
          <cell r="V87">
            <v>5213612</v>
          </cell>
          <cell r="W87">
            <v>8252</v>
          </cell>
          <cell r="X87">
            <v>73905</v>
          </cell>
          <cell r="Y87">
            <v>1375864</v>
          </cell>
          <cell r="Z87">
            <v>466702</v>
          </cell>
          <cell r="AA87">
            <v>25894</v>
          </cell>
          <cell r="AB87">
            <v>356223</v>
          </cell>
          <cell r="AC87">
            <v>37021</v>
          </cell>
          <cell r="AD87">
            <v>2672188</v>
          </cell>
          <cell r="AE87">
            <v>3725396</v>
          </cell>
          <cell r="AF87">
            <v>0</v>
          </cell>
          <cell r="AG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1522102023</v>
          </cell>
          <cell r="E88">
            <v>126446732</v>
          </cell>
          <cell r="F88">
            <v>91115104</v>
          </cell>
          <cell r="G88">
            <v>13604254</v>
          </cell>
          <cell r="H88">
            <v>3503092</v>
          </cell>
          <cell r="I88">
            <v>1064279447</v>
          </cell>
          <cell r="J88">
            <v>13</v>
          </cell>
          <cell r="K88">
            <v>22088887</v>
          </cell>
          <cell r="L88">
            <v>1936181</v>
          </cell>
          <cell r="M88">
            <v>2494324</v>
          </cell>
          <cell r="N88">
            <v>191309</v>
          </cell>
          <cell r="O88">
            <v>91549</v>
          </cell>
          <cell r="P88">
            <v>1173026</v>
          </cell>
          <cell r="Q88">
            <v>31203772</v>
          </cell>
          <cell r="R88">
            <v>1384389</v>
          </cell>
          <cell r="S88">
            <v>2246211</v>
          </cell>
          <cell r="T88">
            <v>60160818</v>
          </cell>
          <cell r="U88">
            <v>26817421</v>
          </cell>
          <cell r="V88">
            <v>62152462</v>
          </cell>
          <cell r="W88">
            <v>46987</v>
          </cell>
          <cell r="X88">
            <v>299760</v>
          </cell>
          <cell r="Y88">
            <v>1152634</v>
          </cell>
          <cell r="Z88">
            <v>2946437</v>
          </cell>
          <cell r="AA88">
            <v>130444</v>
          </cell>
          <cell r="AB88">
            <v>325999</v>
          </cell>
          <cell r="AC88">
            <v>27370</v>
          </cell>
          <cell r="AD88">
            <v>3495577</v>
          </cell>
          <cell r="AE88">
            <v>2787824</v>
          </cell>
          <cell r="AF88">
            <v>0</v>
          </cell>
          <cell r="AG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615302284</v>
          </cell>
          <cell r="E89">
            <v>36571462</v>
          </cell>
          <cell r="F89">
            <v>90920725</v>
          </cell>
          <cell r="G89">
            <v>3210538</v>
          </cell>
          <cell r="H89">
            <v>1725504</v>
          </cell>
          <cell r="I89">
            <v>341033932</v>
          </cell>
          <cell r="J89" t="str">
            <v>-</v>
          </cell>
          <cell r="K89">
            <v>23249589</v>
          </cell>
          <cell r="L89">
            <v>17044838</v>
          </cell>
          <cell r="M89">
            <v>2673938</v>
          </cell>
          <cell r="N89">
            <v>262881</v>
          </cell>
          <cell r="O89">
            <v>164889</v>
          </cell>
          <cell r="P89">
            <v>505661</v>
          </cell>
          <cell r="Q89">
            <v>21610121</v>
          </cell>
          <cell r="R89">
            <v>447042</v>
          </cell>
          <cell r="S89">
            <v>2835566</v>
          </cell>
          <cell r="T89">
            <v>42291489</v>
          </cell>
          <cell r="U89">
            <v>17074395</v>
          </cell>
          <cell r="V89">
            <v>3655999</v>
          </cell>
          <cell r="W89">
            <v>25003</v>
          </cell>
          <cell r="X89">
            <v>449157</v>
          </cell>
          <cell r="Y89">
            <v>1865319</v>
          </cell>
          <cell r="Z89">
            <v>2779957</v>
          </cell>
          <cell r="AA89">
            <v>124147</v>
          </cell>
          <cell r="AB89">
            <v>328100</v>
          </cell>
          <cell r="AC89" t="str">
            <v>-</v>
          </cell>
          <cell r="AD89">
            <v>1408048</v>
          </cell>
          <cell r="AE89">
            <v>3043985</v>
          </cell>
          <cell r="AF89">
            <v>0</v>
          </cell>
          <cell r="AG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670023593</v>
          </cell>
          <cell r="E90">
            <v>71037626</v>
          </cell>
          <cell r="F90">
            <v>71604825</v>
          </cell>
          <cell r="G90">
            <v>14189871</v>
          </cell>
          <cell r="H90">
            <v>2383847</v>
          </cell>
          <cell r="I90">
            <v>432848142</v>
          </cell>
          <cell r="J90" t="str">
            <v>-</v>
          </cell>
          <cell r="K90">
            <v>14500583</v>
          </cell>
          <cell r="L90">
            <v>2399671</v>
          </cell>
          <cell r="M90">
            <v>1189334</v>
          </cell>
          <cell r="N90">
            <v>154484</v>
          </cell>
          <cell r="O90">
            <v>83696</v>
          </cell>
          <cell r="P90">
            <v>1054877</v>
          </cell>
          <cell r="Q90">
            <v>17536953</v>
          </cell>
          <cell r="R90">
            <v>1960730</v>
          </cell>
          <cell r="S90">
            <v>394765</v>
          </cell>
          <cell r="T90">
            <v>16503275</v>
          </cell>
          <cell r="U90">
            <v>15209289</v>
          </cell>
          <cell r="V90">
            <v>1487263</v>
          </cell>
          <cell r="W90">
            <v>6009</v>
          </cell>
          <cell r="X90">
            <v>35485</v>
          </cell>
          <cell r="Y90">
            <v>300419</v>
          </cell>
          <cell r="Z90">
            <v>358411</v>
          </cell>
          <cell r="AA90">
            <v>75087</v>
          </cell>
          <cell r="AB90">
            <v>274197</v>
          </cell>
          <cell r="AC90">
            <v>33461</v>
          </cell>
          <cell r="AD90">
            <v>1503999</v>
          </cell>
          <cell r="AE90">
            <v>2897295</v>
          </cell>
          <cell r="AF90">
            <v>0</v>
          </cell>
          <cell r="AG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919209671</v>
          </cell>
          <cell r="E91">
            <v>53945424</v>
          </cell>
          <cell r="F91">
            <v>92146615</v>
          </cell>
          <cell r="G91">
            <v>19004812</v>
          </cell>
          <cell r="H91">
            <v>2500652</v>
          </cell>
          <cell r="I91">
            <v>624275838</v>
          </cell>
          <cell r="J91" t="str">
            <v>-</v>
          </cell>
          <cell r="K91">
            <v>16229158</v>
          </cell>
          <cell r="L91">
            <v>7800158</v>
          </cell>
          <cell r="M91">
            <v>1254690</v>
          </cell>
          <cell r="N91">
            <v>168618</v>
          </cell>
          <cell r="O91">
            <v>107047</v>
          </cell>
          <cell r="P91">
            <v>973056</v>
          </cell>
          <cell r="Q91">
            <v>25795658</v>
          </cell>
          <cell r="R91">
            <v>1502012</v>
          </cell>
          <cell r="S91">
            <v>2422046</v>
          </cell>
          <cell r="T91">
            <v>21662777</v>
          </cell>
          <cell r="U91">
            <v>15825240</v>
          </cell>
          <cell r="V91">
            <v>20623157</v>
          </cell>
          <cell r="W91">
            <v>17618</v>
          </cell>
          <cell r="X91">
            <v>149469</v>
          </cell>
          <cell r="Y91">
            <v>241636</v>
          </cell>
          <cell r="Z91">
            <v>2671626</v>
          </cell>
          <cell r="AA91">
            <v>7542</v>
          </cell>
          <cell r="AB91">
            <v>376989</v>
          </cell>
          <cell r="AC91">
            <v>5390</v>
          </cell>
          <cell r="AD91">
            <v>4317737</v>
          </cell>
          <cell r="AE91">
            <v>5184707</v>
          </cell>
          <cell r="AF91">
            <v>0</v>
          </cell>
          <cell r="AG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1254677915</v>
          </cell>
          <cell r="E92">
            <v>85684616</v>
          </cell>
          <cell r="F92">
            <v>178934350</v>
          </cell>
          <cell r="G92">
            <v>8931478</v>
          </cell>
          <cell r="H92">
            <v>5218807</v>
          </cell>
          <cell r="I92">
            <v>829066550</v>
          </cell>
          <cell r="J92" t="str">
            <v>-</v>
          </cell>
          <cell r="K92">
            <v>21956724</v>
          </cell>
          <cell r="L92">
            <v>2322346</v>
          </cell>
          <cell r="M92">
            <v>1847239</v>
          </cell>
          <cell r="N92">
            <v>131033</v>
          </cell>
          <cell r="O92">
            <v>83446</v>
          </cell>
          <cell r="P92">
            <v>1018466</v>
          </cell>
          <cell r="Q92">
            <v>29644774</v>
          </cell>
          <cell r="R92">
            <v>688063</v>
          </cell>
          <cell r="S92">
            <v>1568245</v>
          </cell>
          <cell r="T92">
            <v>42735726</v>
          </cell>
          <cell r="U92">
            <v>27403969</v>
          </cell>
          <cell r="V92">
            <v>6622342</v>
          </cell>
          <cell r="W92">
            <v>55830</v>
          </cell>
          <cell r="X92">
            <v>80980</v>
          </cell>
          <cell r="Y92">
            <v>411678</v>
          </cell>
          <cell r="Z92">
            <v>1742875</v>
          </cell>
          <cell r="AA92">
            <v>68840</v>
          </cell>
          <cell r="AB92">
            <v>368221</v>
          </cell>
          <cell r="AC92">
            <v>28849</v>
          </cell>
          <cell r="AD92">
            <v>4978965</v>
          </cell>
          <cell r="AE92">
            <v>3083505</v>
          </cell>
          <cell r="AF92">
            <v>0</v>
          </cell>
          <cell r="AG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911858348</v>
          </cell>
          <cell r="E93">
            <v>56664806</v>
          </cell>
          <cell r="F93">
            <v>66006358</v>
          </cell>
          <cell r="G93">
            <v>5785086</v>
          </cell>
          <cell r="H93">
            <v>2057841</v>
          </cell>
          <cell r="I93">
            <v>702193990</v>
          </cell>
          <cell r="J93">
            <v>5</v>
          </cell>
          <cell r="K93">
            <v>14301695</v>
          </cell>
          <cell r="L93">
            <v>2191017</v>
          </cell>
          <cell r="M93">
            <v>1155711</v>
          </cell>
          <cell r="N93">
            <v>227908</v>
          </cell>
          <cell r="O93">
            <v>42263</v>
          </cell>
          <cell r="P93">
            <v>511554</v>
          </cell>
          <cell r="Q93">
            <v>18750944</v>
          </cell>
          <cell r="R93">
            <v>903844</v>
          </cell>
          <cell r="S93">
            <v>639749</v>
          </cell>
          <cell r="T93">
            <v>17221638</v>
          </cell>
          <cell r="U93">
            <v>13885983</v>
          </cell>
          <cell r="V93">
            <v>2981748</v>
          </cell>
          <cell r="W93">
            <v>67605</v>
          </cell>
          <cell r="X93">
            <v>82500</v>
          </cell>
          <cell r="Y93">
            <v>353348</v>
          </cell>
          <cell r="Z93">
            <v>795997</v>
          </cell>
          <cell r="AA93">
            <v>40679</v>
          </cell>
          <cell r="AB93">
            <v>333037</v>
          </cell>
          <cell r="AC93">
            <v>20914</v>
          </cell>
          <cell r="AD93">
            <v>1749793</v>
          </cell>
          <cell r="AE93">
            <v>2892335</v>
          </cell>
          <cell r="AF93">
            <v>0</v>
          </cell>
          <cell r="AG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411761560</v>
          </cell>
          <cell r="E94">
            <v>28498862</v>
          </cell>
          <cell r="F94">
            <v>55009474</v>
          </cell>
          <cell r="G94">
            <v>8407388</v>
          </cell>
          <cell r="H94">
            <v>1565396</v>
          </cell>
          <cell r="I94">
            <v>227132620</v>
          </cell>
          <cell r="J94">
            <v>30</v>
          </cell>
          <cell r="K94">
            <v>17093221</v>
          </cell>
          <cell r="L94">
            <v>10164635</v>
          </cell>
          <cell r="M94">
            <v>5649226</v>
          </cell>
          <cell r="N94">
            <v>228017</v>
          </cell>
          <cell r="O94">
            <v>142799</v>
          </cell>
          <cell r="P94">
            <v>1150520</v>
          </cell>
          <cell r="Q94">
            <v>16135891</v>
          </cell>
          <cell r="R94">
            <v>1503429</v>
          </cell>
          <cell r="S94">
            <v>1076404</v>
          </cell>
          <cell r="T94">
            <v>11757708</v>
          </cell>
          <cell r="U94">
            <v>7259153</v>
          </cell>
          <cell r="V94">
            <v>7540918</v>
          </cell>
          <cell r="W94">
            <v>3124</v>
          </cell>
          <cell r="X94">
            <v>300305</v>
          </cell>
          <cell r="Y94">
            <v>1303288</v>
          </cell>
          <cell r="Z94">
            <v>2219440</v>
          </cell>
          <cell r="AA94">
            <v>12658</v>
          </cell>
          <cell r="AB94">
            <v>353693</v>
          </cell>
          <cell r="AC94">
            <v>24937</v>
          </cell>
          <cell r="AD94">
            <v>2254661</v>
          </cell>
          <cell r="AE94">
            <v>4973767</v>
          </cell>
          <cell r="AF94">
            <v>0</v>
          </cell>
          <cell r="AG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614256200</v>
          </cell>
          <cell r="E95">
            <v>35871679</v>
          </cell>
          <cell r="F95">
            <v>41983084</v>
          </cell>
          <cell r="G95">
            <v>10517368</v>
          </cell>
          <cell r="H95">
            <v>1505356</v>
          </cell>
          <cell r="I95">
            <v>461895109</v>
          </cell>
          <cell r="J95">
            <v>9</v>
          </cell>
          <cell r="K95">
            <v>6924866</v>
          </cell>
          <cell r="L95">
            <v>794208</v>
          </cell>
          <cell r="M95">
            <v>388324</v>
          </cell>
          <cell r="N95">
            <v>60658</v>
          </cell>
          <cell r="O95">
            <v>29946</v>
          </cell>
          <cell r="P95">
            <v>522756</v>
          </cell>
          <cell r="Q95">
            <v>11251204</v>
          </cell>
          <cell r="R95">
            <v>448260</v>
          </cell>
          <cell r="S95">
            <v>2197364</v>
          </cell>
          <cell r="T95">
            <v>16973963</v>
          </cell>
          <cell r="U95">
            <v>13735800</v>
          </cell>
          <cell r="V95">
            <v>4884512</v>
          </cell>
          <cell r="W95">
            <v>4084</v>
          </cell>
          <cell r="X95">
            <v>34368</v>
          </cell>
          <cell r="Y95">
            <v>179421</v>
          </cell>
          <cell r="Z95">
            <v>659604</v>
          </cell>
          <cell r="AA95">
            <v>6448</v>
          </cell>
          <cell r="AB95">
            <v>175999</v>
          </cell>
          <cell r="AC95">
            <v>9663</v>
          </cell>
          <cell r="AD95">
            <v>1659058</v>
          </cell>
          <cell r="AE95">
            <v>1543090</v>
          </cell>
          <cell r="AF95">
            <v>0</v>
          </cell>
          <cell r="AG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1174691362</v>
          </cell>
          <cell r="E96">
            <v>78416445</v>
          </cell>
          <cell r="F96">
            <v>133989372</v>
          </cell>
          <cell r="G96">
            <v>13490262</v>
          </cell>
          <cell r="H96">
            <v>2553602</v>
          </cell>
          <cell r="I96">
            <v>828320316</v>
          </cell>
          <cell r="J96">
            <v>28</v>
          </cell>
          <cell r="K96">
            <v>14461262</v>
          </cell>
          <cell r="L96">
            <v>1456551</v>
          </cell>
          <cell r="M96">
            <v>1174164</v>
          </cell>
          <cell r="N96">
            <v>58009</v>
          </cell>
          <cell r="O96">
            <v>48021</v>
          </cell>
          <cell r="P96">
            <v>855508</v>
          </cell>
          <cell r="Q96">
            <v>20523121</v>
          </cell>
          <cell r="R96">
            <v>805081</v>
          </cell>
          <cell r="S96">
            <v>1976295</v>
          </cell>
          <cell r="T96">
            <v>32162721</v>
          </cell>
          <cell r="U96">
            <v>29309626</v>
          </cell>
          <cell r="V96">
            <v>9123232</v>
          </cell>
          <cell r="W96">
            <v>70017</v>
          </cell>
          <cell r="X96">
            <v>13300</v>
          </cell>
          <cell r="Y96">
            <v>121542</v>
          </cell>
          <cell r="Z96">
            <v>258441</v>
          </cell>
          <cell r="AA96">
            <v>2397</v>
          </cell>
          <cell r="AB96">
            <v>242009</v>
          </cell>
          <cell r="AC96">
            <v>9020</v>
          </cell>
          <cell r="AD96">
            <v>3119045</v>
          </cell>
          <cell r="AE96">
            <v>2131977</v>
          </cell>
          <cell r="AF96">
            <v>0</v>
          </cell>
          <cell r="AG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846102081</v>
          </cell>
          <cell r="E97">
            <v>54868229</v>
          </cell>
          <cell r="F97">
            <v>28091864</v>
          </cell>
          <cell r="G97">
            <v>12632692</v>
          </cell>
          <cell r="H97">
            <v>1594011</v>
          </cell>
          <cell r="I97">
            <v>687890918</v>
          </cell>
          <cell r="J97" t="str">
            <v>-</v>
          </cell>
          <cell r="K97">
            <v>7048198</v>
          </cell>
          <cell r="L97">
            <v>121772</v>
          </cell>
          <cell r="M97">
            <v>535481</v>
          </cell>
          <cell r="N97">
            <v>26422</v>
          </cell>
          <cell r="O97">
            <v>27659</v>
          </cell>
          <cell r="P97">
            <v>558630</v>
          </cell>
          <cell r="Q97">
            <v>8975839</v>
          </cell>
          <cell r="R97" t="str">
            <v>-</v>
          </cell>
          <cell r="S97">
            <v>413864</v>
          </cell>
          <cell r="T97">
            <v>17735927</v>
          </cell>
          <cell r="U97">
            <v>11420932</v>
          </cell>
          <cell r="V97">
            <v>11181733</v>
          </cell>
          <cell r="W97">
            <v>14542</v>
          </cell>
          <cell r="X97">
            <v>47145</v>
          </cell>
          <cell r="Y97">
            <v>9719</v>
          </cell>
          <cell r="Z97">
            <v>97198</v>
          </cell>
          <cell r="AA97">
            <v>39067</v>
          </cell>
          <cell r="AB97">
            <v>104950</v>
          </cell>
          <cell r="AC97" t="str">
            <v>-</v>
          </cell>
          <cell r="AD97">
            <v>1739941</v>
          </cell>
          <cell r="AE97">
            <v>925348</v>
          </cell>
          <cell r="AF97">
            <v>0</v>
          </cell>
          <cell r="AG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815753824</v>
          </cell>
          <cell r="E98">
            <v>54180402</v>
          </cell>
          <cell r="F98">
            <v>20310339</v>
          </cell>
          <cell r="G98">
            <v>1564140</v>
          </cell>
          <cell r="H98">
            <v>1183250</v>
          </cell>
          <cell r="I98">
            <v>697248896</v>
          </cell>
          <cell r="J98">
            <v>4</v>
          </cell>
          <cell r="K98">
            <v>4596489</v>
          </cell>
          <cell r="L98">
            <v>160358</v>
          </cell>
          <cell r="M98">
            <v>372579</v>
          </cell>
          <cell r="N98">
            <v>7002</v>
          </cell>
          <cell r="O98">
            <v>16326</v>
          </cell>
          <cell r="P98">
            <v>331830</v>
          </cell>
          <cell r="Q98">
            <v>9157314</v>
          </cell>
          <cell r="R98" t="str">
            <v>-</v>
          </cell>
          <cell r="S98">
            <v>93590</v>
          </cell>
          <cell r="T98">
            <v>14513495</v>
          </cell>
          <cell r="U98">
            <v>8915282</v>
          </cell>
          <cell r="V98">
            <v>1382256</v>
          </cell>
          <cell r="W98" t="str">
            <v>-</v>
          </cell>
          <cell r="X98">
            <v>41593</v>
          </cell>
          <cell r="Y98">
            <v>26561</v>
          </cell>
          <cell r="Z98">
            <v>60993</v>
          </cell>
          <cell r="AA98">
            <v>6221</v>
          </cell>
          <cell r="AB98">
            <v>61282</v>
          </cell>
          <cell r="AC98">
            <v>9843</v>
          </cell>
          <cell r="AD98">
            <v>943324</v>
          </cell>
          <cell r="AE98">
            <v>570456</v>
          </cell>
          <cell r="AF98">
            <v>0</v>
          </cell>
          <cell r="AG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741207985</v>
          </cell>
          <cell r="E99">
            <v>32900171</v>
          </cell>
          <cell r="F99">
            <v>44432427</v>
          </cell>
          <cell r="G99">
            <v>3556403</v>
          </cell>
          <cell r="H99">
            <v>716327</v>
          </cell>
          <cell r="I99">
            <v>600870123</v>
          </cell>
          <cell r="J99" t="str">
            <v>-</v>
          </cell>
          <cell r="K99">
            <v>7878499</v>
          </cell>
          <cell r="L99">
            <v>672523</v>
          </cell>
          <cell r="M99">
            <v>650411</v>
          </cell>
          <cell r="N99">
            <v>91744</v>
          </cell>
          <cell r="O99">
            <v>53823</v>
          </cell>
          <cell r="P99">
            <v>485500</v>
          </cell>
          <cell r="Q99">
            <v>10094218</v>
          </cell>
          <cell r="R99" t="str">
            <v>-</v>
          </cell>
          <cell r="S99">
            <v>787238</v>
          </cell>
          <cell r="T99">
            <v>19654890</v>
          </cell>
          <cell r="U99">
            <v>11916290</v>
          </cell>
          <cell r="V99">
            <v>1737736</v>
          </cell>
          <cell r="W99">
            <v>146849</v>
          </cell>
          <cell r="X99">
            <v>37538</v>
          </cell>
          <cell r="Y99">
            <v>72177</v>
          </cell>
          <cell r="Z99">
            <v>1169225</v>
          </cell>
          <cell r="AA99">
            <v>25547</v>
          </cell>
          <cell r="AB99">
            <v>168041</v>
          </cell>
          <cell r="AC99" t="str">
            <v>-</v>
          </cell>
          <cell r="AD99">
            <v>1780965</v>
          </cell>
          <cell r="AE99">
            <v>1309321</v>
          </cell>
          <cell r="AF99">
            <v>0</v>
          </cell>
          <cell r="AG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693838384</v>
          </cell>
          <cell r="E100">
            <v>37649000</v>
          </cell>
          <cell r="F100">
            <v>64359521</v>
          </cell>
          <cell r="G100">
            <v>7576082</v>
          </cell>
          <cell r="H100">
            <v>1204004</v>
          </cell>
          <cell r="I100">
            <v>508374849</v>
          </cell>
          <cell r="J100">
            <v>12</v>
          </cell>
          <cell r="K100">
            <v>11464309</v>
          </cell>
          <cell r="L100">
            <v>962057</v>
          </cell>
          <cell r="M100">
            <v>487743</v>
          </cell>
          <cell r="N100">
            <v>74360</v>
          </cell>
          <cell r="O100">
            <v>23966</v>
          </cell>
          <cell r="P100">
            <v>568744</v>
          </cell>
          <cell r="Q100">
            <v>14832595</v>
          </cell>
          <cell r="R100">
            <v>943727</v>
          </cell>
          <cell r="S100">
            <v>493571</v>
          </cell>
          <cell r="T100">
            <v>21744659</v>
          </cell>
          <cell r="U100">
            <v>6778286</v>
          </cell>
          <cell r="V100">
            <v>11421085</v>
          </cell>
          <cell r="W100">
            <v>37558</v>
          </cell>
          <cell r="X100">
            <v>81931</v>
          </cell>
          <cell r="Y100">
            <v>103105</v>
          </cell>
          <cell r="Z100">
            <v>187448</v>
          </cell>
          <cell r="AA100">
            <v>110469</v>
          </cell>
          <cell r="AB100">
            <v>187801</v>
          </cell>
          <cell r="AC100">
            <v>3670</v>
          </cell>
          <cell r="AD100">
            <v>3139364</v>
          </cell>
          <cell r="AE100">
            <v>1028469</v>
          </cell>
          <cell r="AF100">
            <v>0</v>
          </cell>
          <cell r="AG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384049955</v>
          </cell>
          <cell r="E101">
            <v>19257715</v>
          </cell>
          <cell r="F101">
            <v>51185061</v>
          </cell>
          <cell r="G101">
            <v>486134</v>
          </cell>
          <cell r="H101">
            <v>1385633</v>
          </cell>
          <cell r="I101">
            <v>245086065</v>
          </cell>
          <cell r="J101" t="str">
            <v>-</v>
          </cell>
          <cell r="K101">
            <v>6432314</v>
          </cell>
          <cell r="L101">
            <v>3483952</v>
          </cell>
          <cell r="M101">
            <v>421116</v>
          </cell>
          <cell r="N101">
            <v>49409</v>
          </cell>
          <cell r="O101">
            <v>14707</v>
          </cell>
          <cell r="P101">
            <v>255182</v>
          </cell>
          <cell r="Q101">
            <v>9930965</v>
          </cell>
          <cell r="R101" t="str">
            <v>-</v>
          </cell>
          <cell r="S101">
            <v>2461615</v>
          </cell>
          <cell r="T101">
            <v>30793645</v>
          </cell>
          <cell r="U101">
            <v>6771075</v>
          </cell>
          <cell r="V101">
            <v>1777533</v>
          </cell>
          <cell r="W101">
            <v>7700</v>
          </cell>
          <cell r="X101">
            <v>147700</v>
          </cell>
          <cell r="Y101">
            <v>160592</v>
          </cell>
          <cell r="Z101">
            <v>427049</v>
          </cell>
          <cell r="AA101">
            <v>178011</v>
          </cell>
          <cell r="AB101">
            <v>64979</v>
          </cell>
          <cell r="AC101">
            <v>4673</v>
          </cell>
          <cell r="AD101">
            <v>1745046</v>
          </cell>
          <cell r="AE101">
            <v>1522084</v>
          </cell>
          <cell r="AF101">
            <v>0</v>
          </cell>
          <cell r="AG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616101499</v>
          </cell>
          <cell r="E102">
            <v>36454547</v>
          </cell>
          <cell r="F102">
            <v>87265274</v>
          </cell>
          <cell r="G102">
            <v>2128854</v>
          </cell>
          <cell r="H102">
            <v>1635982</v>
          </cell>
          <cell r="I102">
            <v>412636219</v>
          </cell>
          <cell r="J102" t="str">
            <v>-</v>
          </cell>
          <cell r="K102">
            <v>10472835</v>
          </cell>
          <cell r="L102">
            <v>6030828</v>
          </cell>
          <cell r="M102">
            <v>524617</v>
          </cell>
          <cell r="N102">
            <v>122287</v>
          </cell>
          <cell r="O102">
            <v>26636</v>
          </cell>
          <cell r="P102">
            <v>501306</v>
          </cell>
          <cell r="Q102">
            <v>14529273</v>
          </cell>
          <cell r="R102" t="str">
            <v>-</v>
          </cell>
          <cell r="S102">
            <v>1478434</v>
          </cell>
          <cell r="T102">
            <v>20750195</v>
          </cell>
          <cell r="U102">
            <v>12647942</v>
          </cell>
          <cell r="V102">
            <v>2876080</v>
          </cell>
          <cell r="W102">
            <v>21176</v>
          </cell>
          <cell r="X102">
            <v>56754</v>
          </cell>
          <cell r="Y102">
            <v>204751</v>
          </cell>
          <cell r="Z102">
            <v>169390</v>
          </cell>
          <cell r="AA102">
            <v>44956</v>
          </cell>
          <cell r="AB102">
            <v>194824</v>
          </cell>
          <cell r="AC102">
            <v>767</v>
          </cell>
          <cell r="AD102">
            <v>3254645</v>
          </cell>
          <cell r="AE102">
            <v>2072928</v>
          </cell>
          <cell r="AF102">
            <v>0</v>
          </cell>
          <cell r="AG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450929086</v>
          </cell>
          <cell r="E103">
            <v>23362315</v>
          </cell>
          <cell r="F103">
            <v>46201881</v>
          </cell>
          <cell r="G103">
            <v>2753427</v>
          </cell>
          <cell r="H103">
            <v>902556</v>
          </cell>
          <cell r="I103">
            <v>296433509</v>
          </cell>
          <cell r="J103">
            <v>22</v>
          </cell>
          <cell r="K103">
            <v>11540053</v>
          </cell>
          <cell r="L103">
            <v>7337879</v>
          </cell>
          <cell r="M103">
            <v>1095021</v>
          </cell>
          <cell r="N103">
            <v>84175</v>
          </cell>
          <cell r="O103">
            <v>133870</v>
          </cell>
          <cell r="P103">
            <v>1485656</v>
          </cell>
          <cell r="Q103">
            <v>13120101</v>
          </cell>
          <cell r="R103">
            <v>1480841</v>
          </cell>
          <cell r="S103">
            <v>701873</v>
          </cell>
          <cell r="T103">
            <v>20906085</v>
          </cell>
          <cell r="U103">
            <v>8229174</v>
          </cell>
          <cell r="V103">
            <v>2563612</v>
          </cell>
          <cell r="W103">
            <v>5971</v>
          </cell>
          <cell r="X103">
            <v>44991</v>
          </cell>
          <cell r="Y103">
            <v>319120</v>
          </cell>
          <cell r="Z103">
            <v>3352624</v>
          </cell>
          <cell r="AA103">
            <v>112773</v>
          </cell>
          <cell r="AB103">
            <v>284231</v>
          </cell>
          <cell r="AC103">
            <v>149</v>
          </cell>
          <cell r="AD103">
            <v>4432632</v>
          </cell>
          <cell r="AE103">
            <v>4044547</v>
          </cell>
          <cell r="AF103">
            <v>0</v>
          </cell>
          <cell r="AG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661455123</v>
          </cell>
          <cell r="E104">
            <v>79971650</v>
          </cell>
          <cell r="F104">
            <v>109559622</v>
          </cell>
          <cell r="G104">
            <v>3185567</v>
          </cell>
          <cell r="H104">
            <v>2936693</v>
          </cell>
          <cell r="I104">
            <v>360750231</v>
          </cell>
          <cell r="J104" t="str">
            <v>-</v>
          </cell>
          <cell r="K104">
            <v>13891056</v>
          </cell>
          <cell r="L104">
            <v>791313</v>
          </cell>
          <cell r="M104">
            <v>758128</v>
          </cell>
          <cell r="N104">
            <v>77081</v>
          </cell>
          <cell r="O104">
            <v>22894</v>
          </cell>
          <cell r="P104">
            <v>431348</v>
          </cell>
          <cell r="Q104">
            <v>22098330</v>
          </cell>
          <cell r="R104">
            <v>954545</v>
          </cell>
          <cell r="S104">
            <v>1973137</v>
          </cell>
          <cell r="T104">
            <v>30025194</v>
          </cell>
          <cell r="U104">
            <v>21355762</v>
          </cell>
          <cell r="V104">
            <v>3501957</v>
          </cell>
          <cell r="W104">
            <v>24843</v>
          </cell>
          <cell r="X104">
            <v>27882</v>
          </cell>
          <cell r="Y104">
            <v>418216</v>
          </cell>
          <cell r="Z104">
            <v>846470</v>
          </cell>
          <cell r="AA104">
            <v>114769</v>
          </cell>
          <cell r="AB104">
            <v>187676</v>
          </cell>
          <cell r="AC104">
            <v>5923</v>
          </cell>
          <cell r="AD104">
            <v>2260434</v>
          </cell>
          <cell r="AE104">
            <v>5284404</v>
          </cell>
          <cell r="AF104">
            <v>0</v>
          </cell>
          <cell r="AG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1201964715</v>
          </cell>
          <cell r="E105">
            <v>88327793</v>
          </cell>
          <cell r="F105">
            <v>42957353</v>
          </cell>
          <cell r="G105">
            <v>7199863</v>
          </cell>
          <cell r="H105">
            <v>2393675</v>
          </cell>
          <cell r="I105">
            <v>990267628</v>
          </cell>
          <cell r="J105" t="str">
            <v>-</v>
          </cell>
          <cell r="K105">
            <v>8783385</v>
          </cell>
          <cell r="L105">
            <v>957001</v>
          </cell>
          <cell r="M105">
            <v>606663</v>
          </cell>
          <cell r="N105">
            <v>27425</v>
          </cell>
          <cell r="O105">
            <v>28610</v>
          </cell>
          <cell r="P105">
            <v>439229</v>
          </cell>
          <cell r="Q105">
            <v>19478757</v>
          </cell>
          <cell r="R105">
            <v>2248866</v>
          </cell>
          <cell r="S105">
            <v>588849</v>
          </cell>
          <cell r="T105">
            <v>15775855</v>
          </cell>
          <cell r="U105">
            <v>16680670</v>
          </cell>
          <cell r="V105">
            <v>977730</v>
          </cell>
          <cell r="W105">
            <v>24710</v>
          </cell>
          <cell r="X105">
            <v>23624</v>
          </cell>
          <cell r="Y105">
            <v>123111</v>
          </cell>
          <cell r="Z105">
            <v>52384</v>
          </cell>
          <cell r="AA105">
            <v>756464</v>
          </cell>
          <cell r="AB105">
            <v>197569</v>
          </cell>
          <cell r="AC105">
            <v>2090</v>
          </cell>
          <cell r="AD105">
            <v>1362903</v>
          </cell>
          <cell r="AE105">
            <v>1682508</v>
          </cell>
          <cell r="AF105">
            <v>0</v>
          </cell>
          <cell r="AG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990016109</v>
          </cell>
          <cell r="E106">
            <v>34944954</v>
          </cell>
          <cell r="F106">
            <v>43153042</v>
          </cell>
          <cell r="G106">
            <v>122169</v>
          </cell>
          <cell r="H106">
            <v>882420</v>
          </cell>
          <cell r="I106">
            <v>846488377</v>
          </cell>
          <cell r="J106">
            <v>304</v>
          </cell>
          <cell r="K106">
            <v>8170851</v>
          </cell>
          <cell r="L106">
            <v>2175538</v>
          </cell>
          <cell r="M106">
            <v>708022</v>
          </cell>
          <cell r="N106">
            <v>45723</v>
          </cell>
          <cell r="O106">
            <v>54218</v>
          </cell>
          <cell r="P106">
            <v>233526</v>
          </cell>
          <cell r="Q106">
            <v>12927605</v>
          </cell>
          <cell r="R106">
            <v>3164</v>
          </cell>
          <cell r="S106">
            <v>684415</v>
          </cell>
          <cell r="T106">
            <v>22531258</v>
          </cell>
          <cell r="U106">
            <v>10841387</v>
          </cell>
          <cell r="V106">
            <v>678079</v>
          </cell>
          <cell r="W106">
            <v>140893</v>
          </cell>
          <cell r="X106">
            <v>33027</v>
          </cell>
          <cell r="Y106">
            <v>142883</v>
          </cell>
          <cell r="Z106">
            <v>297540</v>
          </cell>
          <cell r="AA106">
            <v>30195</v>
          </cell>
          <cell r="AB106">
            <v>116585</v>
          </cell>
          <cell r="AC106">
            <v>59504</v>
          </cell>
          <cell r="AD106">
            <v>784998</v>
          </cell>
          <cell r="AE106">
            <v>3765433</v>
          </cell>
          <cell r="AF106">
            <v>0</v>
          </cell>
          <cell r="AG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72910071</v>
          </cell>
          <cell r="E107">
            <v>12344507</v>
          </cell>
          <cell r="F107">
            <v>396662</v>
          </cell>
          <cell r="G107">
            <v>7367</v>
          </cell>
          <cell r="H107">
            <v>6903</v>
          </cell>
          <cell r="I107">
            <v>55132285</v>
          </cell>
          <cell r="J107" t="str">
            <v>-</v>
          </cell>
          <cell r="K107">
            <v>1021224</v>
          </cell>
          <cell r="L107">
            <v>56166</v>
          </cell>
          <cell r="M107">
            <v>139813</v>
          </cell>
          <cell r="N107">
            <v>12063</v>
          </cell>
          <cell r="O107">
            <v>4565</v>
          </cell>
          <cell r="P107">
            <v>19700</v>
          </cell>
          <cell r="Q107">
            <v>1256169</v>
          </cell>
          <cell r="R107" t="str">
            <v>-</v>
          </cell>
          <cell r="S107">
            <v>71252</v>
          </cell>
          <cell r="T107">
            <v>665051</v>
          </cell>
          <cell r="U107">
            <v>880766</v>
          </cell>
          <cell r="V107" t="str">
            <v>-</v>
          </cell>
          <cell r="W107">
            <v>992</v>
          </cell>
          <cell r="X107">
            <v>13794</v>
          </cell>
          <cell r="Y107" t="str">
            <v>-</v>
          </cell>
          <cell r="Z107">
            <v>72292</v>
          </cell>
          <cell r="AA107">
            <v>7025</v>
          </cell>
          <cell r="AB107">
            <v>44842</v>
          </cell>
          <cell r="AC107">
            <v>5699</v>
          </cell>
          <cell r="AD107">
            <v>113871</v>
          </cell>
          <cell r="AE107">
            <v>637062</v>
          </cell>
          <cell r="AF107">
            <v>0</v>
          </cell>
          <cell r="AG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19033343124</v>
          </cell>
          <cell r="E109">
            <v>1242918694</v>
          </cell>
          <cell r="F109">
            <v>1730670360</v>
          </cell>
          <cell r="G109">
            <v>161791552</v>
          </cell>
          <cell r="H109">
            <v>52111350</v>
          </cell>
          <cell r="I109">
            <v>13570218206</v>
          </cell>
          <cell r="J109">
            <v>515</v>
          </cell>
          <cell r="K109">
            <v>333561964</v>
          </cell>
          <cell r="L109">
            <v>115190179</v>
          </cell>
          <cell r="M109">
            <v>32725592</v>
          </cell>
          <cell r="N109">
            <v>3155921</v>
          </cell>
          <cell r="O109">
            <v>1838215</v>
          </cell>
          <cell r="P109">
            <v>16744999</v>
          </cell>
          <cell r="Q109">
            <v>423038955</v>
          </cell>
          <cell r="R109">
            <v>20961036</v>
          </cell>
          <cell r="S109">
            <v>31145279</v>
          </cell>
          <cell r="T109">
            <v>566660489</v>
          </cell>
          <cell r="U109">
            <v>351165982</v>
          </cell>
          <cell r="V109">
            <v>182754725</v>
          </cell>
          <cell r="W109">
            <v>1029578</v>
          </cell>
          <cell r="X109">
            <v>2696689</v>
          </cell>
          <cell r="Y109">
            <v>12696881</v>
          </cell>
          <cell r="Z109">
            <v>31210843</v>
          </cell>
          <cell r="AA109">
            <v>4202559</v>
          </cell>
          <cell r="AB109">
            <v>5954074</v>
          </cell>
          <cell r="AC109">
            <v>1435713</v>
          </cell>
          <cell r="AD109">
            <v>59175972</v>
          </cell>
          <cell r="AE109">
            <v>78286805</v>
          </cell>
          <cell r="AF109">
            <v>0</v>
          </cell>
          <cell r="AG109">
            <v>0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1130077696</v>
          </cell>
          <cell r="E110">
            <v>60916567</v>
          </cell>
          <cell r="F110">
            <v>103557933</v>
          </cell>
          <cell r="G110">
            <v>5598631</v>
          </cell>
          <cell r="H110">
            <v>1734402</v>
          </cell>
          <cell r="I110">
            <v>784138840</v>
          </cell>
          <cell r="J110">
            <v>3</v>
          </cell>
          <cell r="K110">
            <v>35764633</v>
          </cell>
          <cell r="L110">
            <v>23099608</v>
          </cell>
          <cell r="M110">
            <v>3969628</v>
          </cell>
          <cell r="N110">
            <v>434853</v>
          </cell>
          <cell r="O110">
            <v>220964</v>
          </cell>
          <cell r="P110">
            <v>1004455</v>
          </cell>
          <cell r="Q110">
            <v>31777948</v>
          </cell>
          <cell r="R110">
            <v>594944</v>
          </cell>
          <cell r="S110">
            <v>659321</v>
          </cell>
          <cell r="T110">
            <v>28693701</v>
          </cell>
          <cell r="U110">
            <v>18346433</v>
          </cell>
          <cell r="V110">
            <v>6702199</v>
          </cell>
          <cell r="W110">
            <v>215970</v>
          </cell>
          <cell r="X110">
            <v>359091</v>
          </cell>
          <cell r="Y110">
            <v>1580819</v>
          </cell>
          <cell r="Z110">
            <v>1627011</v>
          </cell>
          <cell r="AA110">
            <v>111802</v>
          </cell>
          <cell r="AB110">
            <v>501935</v>
          </cell>
          <cell r="AC110">
            <v>8349</v>
          </cell>
          <cell r="AD110">
            <v>4021169</v>
          </cell>
          <cell r="AE110">
            <v>14436487</v>
          </cell>
          <cell r="AF110">
            <v>0</v>
          </cell>
          <cell r="AG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1324857727</v>
          </cell>
          <cell r="E111">
            <v>71267393</v>
          </cell>
          <cell r="F111">
            <v>158962855</v>
          </cell>
          <cell r="G111">
            <v>4104230</v>
          </cell>
          <cell r="H111">
            <v>8668649</v>
          </cell>
          <cell r="I111">
            <v>885544198</v>
          </cell>
          <cell r="J111">
            <v>86</v>
          </cell>
          <cell r="K111">
            <v>33446627</v>
          </cell>
          <cell r="L111">
            <v>16532778</v>
          </cell>
          <cell r="M111">
            <v>3042995</v>
          </cell>
          <cell r="N111">
            <v>390722</v>
          </cell>
          <cell r="O111">
            <v>335870</v>
          </cell>
          <cell r="P111">
            <v>1198891</v>
          </cell>
          <cell r="Q111">
            <v>36282421</v>
          </cell>
          <cell r="R111">
            <v>2764996</v>
          </cell>
          <cell r="S111">
            <v>3829145</v>
          </cell>
          <cell r="T111">
            <v>34958460</v>
          </cell>
          <cell r="U111">
            <v>25760690</v>
          </cell>
          <cell r="V111">
            <v>13449178</v>
          </cell>
          <cell r="W111">
            <v>81545</v>
          </cell>
          <cell r="X111">
            <v>239544</v>
          </cell>
          <cell r="Y111">
            <v>1463241</v>
          </cell>
          <cell r="Z111">
            <v>6859358</v>
          </cell>
          <cell r="AA111">
            <v>1732006</v>
          </cell>
          <cell r="AB111">
            <v>601441</v>
          </cell>
          <cell r="AC111">
            <v>1138421</v>
          </cell>
          <cell r="AD111">
            <v>6463535</v>
          </cell>
          <cell r="AE111">
            <v>5738453</v>
          </cell>
          <cell r="AF111">
            <v>0</v>
          </cell>
          <cell r="AG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1009801474</v>
          </cell>
          <cell r="E112">
            <v>66070875</v>
          </cell>
          <cell r="F112">
            <v>113241902</v>
          </cell>
          <cell r="G112">
            <v>13257088</v>
          </cell>
          <cell r="H112">
            <v>3771098</v>
          </cell>
          <cell r="I112">
            <v>694298346</v>
          </cell>
          <cell r="J112" t="str">
            <v>-</v>
          </cell>
          <cell r="K112">
            <v>19596081</v>
          </cell>
          <cell r="L112">
            <v>5890596</v>
          </cell>
          <cell r="M112">
            <v>1652361</v>
          </cell>
          <cell r="N112">
            <v>102010</v>
          </cell>
          <cell r="O112">
            <v>74434</v>
          </cell>
          <cell r="P112">
            <v>764722</v>
          </cell>
          <cell r="Q112">
            <v>23340464</v>
          </cell>
          <cell r="R112">
            <v>2336032</v>
          </cell>
          <cell r="S112">
            <v>1418423</v>
          </cell>
          <cell r="T112">
            <v>26351022</v>
          </cell>
          <cell r="U112">
            <v>23443560</v>
          </cell>
          <cell r="V112">
            <v>5212268</v>
          </cell>
          <cell r="W112">
            <v>8252</v>
          </cell>
          <cell r="X112">
            <v>74501</v>
          </cell>
          <cell r="Y112">
            <v>1380040</v>
          </cell>
          <cell r="Z112">
            <v>454481</v>
          </cell>
          <cell r="AA112">
            <v>25894</v>
          </cell>
          <cell r="AB112">
            <v>360904</v>
          </cell>
          <cell r="AC112">
            <v>37021</v>
          </cell>
          <cell r="AD112">
            <v>2667195</v>
          </cell>
          <cell r="AE112">
            <v>3971907</v>
          </cell>
          <cell r="AF112">
            <v>0</v>
          </cell>
          <cell r="AG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1522098729</v>
          </cell>
          <cell r="E113">
            <v>125928655</v>
          </cell>
          <cell r="F113">
            <v>90314533</v>
          </cell>
          <cell r="G113">
            <v>13618537</v>
          </cell>
          <cell r="H113">
            <v>3522353</v>
          </cell>
          <cell r="I113">
            <v>1064012388</v>
          </cell>
          <cell r="J113">
            <v>13</v>
          </cell>
          <cell r="K113">
            <v>22302216</v>
          </cell>
          <cell r="L113">
            <v>1963472</v>
          </cell>
          <cell r="M113">
            <v>2492045</v>
          </cell>
          <cell r="N113">
            <v>212062</v>
          </cell>
          <cell r="O113">
            <v>96044</v>
          </cell>
          <cell r="P113">
            <v>1254793</v>
          </cell>
          <cell r="Q113">
            <v>32167387</v>
          </cell>
          <cell r="R113">
            <v>1377400</v>
          </cell>
          <cell r="S113">
            <v>2245179</v>
          </cell>
          <cell r="T113">
            <v>60304320</v>
          </cell>
          <cell r="U113">
            <v>26812701</v>
          </cell>
          <cell r="V113">
            <v>62147022</v>
          </cell>
          <cell r="W113">
            <v>42482</v>
          </cell>
          <cell r="X113">
            <v>299852</v>
          </cell>
          <cell r="Y113">
            <v>1155159</v>
          </cell>
          <cell r="Z113">
            <v>2950695</v>
          </cell>
          <cell r="AA113">
            <v>136473</v>
          </cell>
          <cell r="AB113">
            <v>327645</v>
          </cell>
          <cell r="AC113">
            <v>27370</v>
          </cell>
          <cell r="AD113">
            <v>3495967</v>
          </cell>
          <cell r="AE113">
            <v>2891970</v>
          </cell>
          <cell r="AF113">
            <v>0</v>
          </cell>
          <cell r="AG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615346702</v>
          </cell>
          <cell r="E114">
            <v>36403995</v>
          </cell>
          <cell r="F114">
            <v>90646503</v>
          </cell>
          <cell r="G114">
            <v>3195833</v>
          </cell>
          <cell r="H114">
            <v>1746977</v>
          </cell>
          <cell r="I114">
            <v>340821097</v>
          </cell>
          <cell r="J114" t="str">
            <v>-</v>
          </cell>
          <cell r="K114">
            <v>23561693</v>
          </cell>
          <cell r="L114">
            <v>17094258</v>
          </cell>
          <cell r="M114">
            <v>2687675</v>
          </cell>
          <cell r="N114">
            <v>265377</v>
          </cell>
          <cell r="O114">
            <v>162898</v>
          </cell>
          <cell r="P114">
            <v>514023</v>
          </cell>
          <cell r="Q114">
            <v>21678514</v>
          </cell>
          <cell r="R114">
            <v>447003</v>
          </cell>
          <cell r="S114">
            <v>2862109</v>
          </cell>
          <cell r="T114">
            <v>42286350</v>
          </cell>
          <cell r="U114">
            <v>17031866</v>
          </cell>
          <cell r="V114">
            <v>3690653</v>
          </cell>
          <cell r="W114">
            <v>28652</v>
          </cell>
          <cell r="X114">
            <v>449157</v>
          </cell>
          <cell r="Y114">
            <v>1920356</v>
          </cell>
          <cell r="Z114">
            <v>2815809</v>
          </cell>
          <cell r="AA114">
            <v>124147</v>
          </cell>
          <cell r="AB114">
            <v>331925</v>
          </cell>
          <cell r="AC114" t="str">
            <v>-</v>
          </cell>
          <cell r="AD114">
            <v>1408117</v>
          </cell>
          <cell r="AE114">
            <v>3171715</v>
          </cell>
          <cell r="AF114">
            <v>0</v>
          </cell>
          <cell r="AG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670089068</v>
          </cell>
          <cell r="E115">
            <v>71008056</v>
          </cell>
          <cell r="F115">
            <v>71311309</v>
          </cell>
          <cell r="G115">
            <v>14151573</v>
          </cell>
          <cell r="H115">
            <v>2379060</v>
          </cell>
          <cell r="I115">
            <v>432310377</v>
          </cell>
          <cell r="J115" t="str">
            <v>-</v>
          </cell>
          <cell r="K115">
            <v>14679811</v>
          </cell>
          <cell r="L115">
            <v>2405983</v>
          </cell>
          <cell r="M115">
            <v>1176666</v>
          </cell>
          <cell r="N115">
            <v>202838</v>
          </cell>
          <cell r="O115">
            <v>83696</v>
          </cell>
          <cell r="P115">
            <v>1103405</v>
          </cell>
          <cell r="Q115">
            <v>17585999</v>
          </cell>
          <cell r="R115">
            <v>1960700</v>
          </cell>
          <cell r="S115">
            <v>394867</v>
          </cell>
          <cell r="T115">
            <v>16531532</v>
          </cell>
          <cell r="U115">
            <v>15232329</v>
          </cell>
          <cell r="V115">
            <v>1485176</v>
          </cell>
          <cell r="W115">
            <v>6009</v>
          </cell>
          <cell r="X115">
            <v>35737</v>
          </cell>
          <cell r="Y115">
            <v>524933</v>
          </cell>
          <cell r="Z115">
            <v>376213</v>
          </cell>
          <cell r="AA115">
            <v>175349</v>
          </cell>
          <cell r="AB115">
            <v>288730</v>
          </cell>
          <cell r="AC115">
            <v>33461</v>
          </cell>
          <cell r="AD115">
            <v>1501056</v>
          </cell>
          <cell r="AE115">
            <v>3144203</v>
          </cell>
          <cell r="AF115">
            <v>0</v>
          </cell>
          <cell r="AG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919205139</v>
          </cell>
          <cell r="E116">
            <v>53827830</v>
          </cell>
          <cell r="F116">
            <v>91742916</v>
          </cell>
          <cell r="G116">
            <v>19024181</v>
          </cell>
          <cell r="H116">
            <v>2507579</v>
          </cell>
          <cell r="I116">
            <v>623702535</v>
          </cell>
          <cell r="J116" t="str">
            <v>-</v>
          </cell>
          <cell r="K116">
            <v>16427118</v>
          </cell>
          <cell r="L116">
            <v>7912494</v>
          </cell>
          <cell r="M116">
            <v>1250863</v>
          </cell>
          <cell r="N116">
            <v>167210</v>
          </cell>
          <cell r="O116">
            <v>107487</v>
          </cell>
          <cell r="P116">
            <v>1014365</v>
          </cell>
          <cell r="Q116">
            <v>26304868</v>
          </cell>
          <cell r="R116">
            <v>1501862</v>
          </cell>
          <cell r="S116">
            <v>2421961</v>
          </cell>
          <cell r="T116">
            <v>21622953</v>
          </cell>
          <cell r="U116">
            <v>15830089</v>
          </cell>
          <cell r="V116">
            <v>20618020</v>
          </cell>
          <cell r="W116">
            <v>17618</v>
          </cell>
          <cell r="X116">
            <v>149469</v>
          </cell>
          <cell r="Y116">
            <v>254569</v>
          </cell>
          <cell r="Z116">
            <v>2672808</v>
          </cell>
          <cell r="AA116">
            <v>12431</v>
          </cell>
          <cell r="AB116">
            <v>385384</v>
          </cell>
          <cell r="AC116">
            <v>5390</v>
          </cell>
          <cell r="AD116">
            <v>4315176</v>
          </cell>
          <cell r="AE116">
            <v>5407965</v>
          </cell>
          <cell r="AF116">
            <v>0</v>
          </cell>
          <cell r="AG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1254640829</v>
          </cell>
          <cell r="E117">
            <v>85413438</v>
          </cell>
          <cell r="F117">
            <v>178603187</v>
          </cell>
          <cell r="G117">
            <v>8971663</v>
          </cell>
          <cell r="H117">
            <v>5229839</v>
          </cell>
          <cell r="I117">
            <v>828737271</v>
          </cell>
          <cell r="J117" t="str">
            <v>-</v>
          </cell>
          <cell r="K117">
            <v>22137141</v>
          </cell>
          <cell r="L117">
            <v>2339762</v>
          </cell>
          <cell r="M117">
            <v>1820957</v>
          </cell>
          <cell r="N117">
            <v>131977</v>
          </cell>
          <cell r="O117">
            <v>83768</v>
          </cell>
          <cell r="P117">
            <v>1097751</v>
          </cell>
          <cell r="Q117">
            <v>29676225</v>
          </cell>
          <cell r="R117">
            <v>688063</v>
          </cell>
          <cell r="S117">
            <v>1568245</v>
          </cell>
          <cell r="T117">
            <v>42559714</v>
          </cell>
          <cell r="U117">
            <v>27449306</v>
          </cell>
          <cell r="V117">
            <v>6622144</v>
          </cell>
          <cell r="W117">
            <v>62660</v>
          </cell>
          <cell r="X117">
            <v>81190</v>
          </cell>
          <cell r="Y117">
            <v>441514</v>
          </cell>
          <cell r="Z117">
            <v>1745728</v>
          </cell>
          <cell r="AA117">
            <v>82541</v>
          </cell>
          <cell r="AB117">
            <v>379470</v>
          </cell>
          <cell r="AC117">
            <v>28849</v>
          </cell>
          <cell r="AD117">
            <v>4977355</v>
          </cell>
          <cell r="AE117">
            <v>3711072</v>
          </cell>
          <cell r="AF117">
            <v>0</v>
          </cell>
          <cell r="AG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911902545</v>
          </cell>
          <cell r="E118">
            <v>56493527</v>
          </cell>
          <cell r="F118">
            <v>65531889</v>
          </cell>
          <cell r="G118">
            <v>5786646</v>
          </cell>
          <cell r="H118">
            <v>2076089</v>
          </cell>
          <cell r="I118">
            <v>701717429</v>
          </cell>
          <cell r="J118">
            <v>5</v>
          </cell>
          <cell r="K118">
            <v>14386141</v>
          </cell>
          <cell r="L118">
            <v>2217377</v>
          </cell>
          <cell r="M118">
            <v>1148421</v>
          </cell>
          <cell r="N118">
            <v>231037</v>
          </cell>
          <cell r="O118">
            <v>42263</v>
          </cell>
          <cell r="P118">
            <v>537223</v>
          </cell>
          <cell r="Q118">
            <v>19436949</v>
          </cell>
          <cell r="R118">
            <v>903407</v>
          </cell>
          <cell r="S118">
            <v>739099</v>
          </cell>
          <cell r="T118">
            <v>17344721</v>
          </cell>
          <cell r="U118">
            <v>13914687</v>
          </cell>
          <cell r="V118">
            <v>2975566</v>
          </cell>
          <cell r="W118">
            <v>66367</v>
          </cell>
          <cell r="X118">
            <v>82742</v>
          </cell>
          <cell r="Y118">
            <v>353348</v>
          </cell>
          <cell r="Z118">
            <v>801454</v>
          </cell>
          <cell r="AA118">
            <v>44603</v>
          </cell>
          <cell r="AB118">
            <v>342376</v>
          </cell>
          <cell r="AC118">
            <v>20914</v>
          </cell>
          <cell r="AD118">
            <v>1747234</v>
          </cell>
          <cell r="AE118">
            <v>2961031</v>
          </cell>
          <cell r="AF118">
            <v>0</v>
          </cell>
          <cell r="AG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411756867</v>
          </cell>
          <cell r="E119">
            <v>28394053</v>
          </cell>
          <cell r="F119">
            <v>54810770</v>
          </cell>
          <cell r="G119">
            <v>8436881</v>
          </cell>
          <cell r="H119">
            <v>1577939</v>
          </cell>
          <cell r="I119">
            <v>226954963</v>
          </cell>
          <cell r="J119">
            <v>30</v>
          </cell>
          <cell r="K119">
            <v>17280684</v>
          </cell>
          <cell r="L119">
            <v>10219586</v>
          </cell>
          <cell r="M119">
            <v>5651586</v>
          </cell>
          <cell r="N119">
            <v>235701</v>
          </cell>
          <cell r="O119">
            <v>143138</v>
          </cell>
          <cell r="P119">
            <v>1198416</v>
          </cell>
          <cell r="Q119">
            <v>16197898</v>
          </cell>
          <cell r="R119">
            <v>1503210</v>
          </cell>
          <cell r="S119">
            <v>1079756</v>
          </cell>
          <cell r="T119">
            <v>11726013</v>
          </cell>
          <cell r="U119">
            <v>7230610</v>
          </cell>
          <cell r="V119">
            <v>7524967</v>
          </cell>
          <cell r="W119">
            <v>3124</v>
          </cell>
          <cell r="X119">
            <v>303026</v>
          </cell>
          <cell r="Y119">
            <v>1311748</v>
          </cell>
          <cell r="Z119">
            <v>2237572</v>
          </cell>
          <cell r="AA119">
            <v>12658</v>
          </cell>
          <cell r="AB119">
            <v>359147</v>
          </cell>
          <cell r="AC119">
            <v>24937</v>
          </cell>
          <cell r="AD119">
            <v>2279436</v>
          </cell>
          <cell r="AE119">
            <v>5059019</v>
          </cell>
          <cell r="AF119">
            <v>0</v>
          </cell>
          <cell r="AG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614324742</v>
          </cell>
          <cell r="E120">
            <v>35805096</v>
          </cell>
          <cell r="F120">
            <v>41891307</v>
          </cell>
          <cell r="G120">
            <v>10535133</v>
          </cell>
          <cell r="H120">
            <v>1510342</v>
          </cell>
          <cell r="I120">
            <v>461725543</v>
          </cell>
          <cell r="J120">
            <v>9</v>
          </cell>
          <cell r="K120">
            <v>6988742</v>
          </cell>
          <cell r="L120">
            <v>805802</v>
          </cell>
          <cell r="M120">
            <v>388324</v>
          </cell>
          <cell r="N120">
            <v>62107</v>
          </cell>
          <cell r="O120">
            <v>30127</v>
          </cell>
          <cell r="P120">
            <v>555029</v>
          </cell>
          <cell r="Q120">
            <v>11279940</v>
          </cell>
          <cell r="R120">
            <v>448135</v>
          </cell>
          <cell r="S120">
            <v>2197533</v>
          </cell>
          <cell r="T120">
            <v>16997367</v>
          </cell>
          <cell r="U120">
            <v>13761406</v>
          </cell>
          <cell r="V120">
            <v>4882412</v>
          </cell>
          <cell r="W120">
            <v>4084</v>
          </cell>
          <cell r="X120">
            <v>34368</v>
          </cell>
          <cell r="Y120">
            <v>218165</v>
          </cell>
          <cell r="Z120">
            <v>659604</v>
          </cell>
          <cell r="AA120">
            <v>9059</v>
          </cell>
          <cell r="AB120">
            <v>178708</v>
          </cell>
          <cell r="AC120">
            <v>9663</v>
          </cell>
          <cell r="AD120">
            <v>1658386</v>
          </cell>
          <cell r="AE120">
            <v>1688351</v>
          </cell>
          <cell r="AF120">
            <v>0</v>
          </cell>
          <cell r="AG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1174734216</v>
          </cell>
          <cell r="E121">
            <v>78285840</v>
          </cell>
          <cell r="F121">
            <v>133865056</v>
          </cell>
          <cell r="G121">
            <v>13633681</v>
          </cell>
          <cell r="H121">
            <v>2574074</v>
          </cell>
          <cell r="I121">
            <v>827864652</v>
          </cell>
          <cell r="J121">
            <v>28</v>
          </cell>
          <cell r="K121">
            <v>14556567</v>
          </cell>
          <cell r="L121">
            <v>1462084</v>
          </cell>
          <cell r="M121">
            <v>1171929</v>
          </cell>
          <cell r="N121">
            <v>64335</v>
          </cell>
          <cell r="O121">
            <v>48021</v>
          </cell>
          <cell r="P121">
            <v>894449</v>
          </cell>
          <cell r="Q121">
            <v>20600856</v>
          </cell>
          <cell r="R121">
            <v>805081</v>
          </cell>
          <cell r="S121">
            <v>1975700</v>
          </cell>
          <cell r="T121">
            <v>32157279</v>
          </cell>
          <cell r="U121">
            <v>29301542</v>
          </cell>
          <cell r="V121">
            <v>9112975</v>
          </cell>
          <cell r="W121">
            <v>70017</v>
          </cell>
          <cell r="X121">
            <v>28269</v>
          </cell>
          <cell r="Y121">
            <v>121542</v>
          </cell>
          <cell r="Z121">
            <v>262665</v>
          </cell>
          <cell r="AA121">
            <v>2925</v>
          </cell>
          <cell r="AB121">
            <v>242206</v>
          </cell>
          <cell r="AC121">
            <v>9020</v>
          </cell>
          <cell r="AD121">
            <v>3120888</v>
          </cell>
          <cell r="AE121">
            <v>2502536</v>
          </cell>
          <cell r="AF121">
            <v>0</v>
          </cell>
          <cell r="AG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846120639</v>
          </cell>
          <cell r="E122">
            <v>54734224</v>
          </cell>
          <cell r="F122">
            <v>27931594</v>
          </cell>
          <cell r="G122">
            <v>12804417</v>
          </cell>
          <cell r="H122">
            <v>1594263</v>
          </cell>
          <cell r="I122">
            <v>687892218</v>
          </cell>
          <cell r="J122" t="str">
            <v>-</v>
          </cell>
          <cell r="K122">
            <v>7119671</v>
          </cell>
          <cell r="L122">
            <v>123401</v>
          </cell>
          <cell r="M122">
            <v>535111</v>
          </cell>
          <cell r="N122">
            <v>26422</v>
          </cell>
          <cell r="O122">
            <v>27659</v>
          </cell>
          <cell r="P122">
            <v>602455</v>
          </cell>
          <cell r="Q122">
            <v>9006155</v>
          </cell>
          <cell r="R122" t="str">
            <v>-</v>
          </cell>
          <cell r="S122">
            <v>413864</v>
          </cell>
          <cell r="T122">
            <v>17730711</v>
          </cell>
          <cell r="U122">
            <v>11422733</v>
          </cell>
          <cell r="V122">
            <v>11175582</v>
          </cell>
          <cell r="W122">
            <v>14542</v>
          </cell>
          <cell r="X122">
            <v>42934</v>
          </cell>
          <cell r="Y122">
            <v>9719</v>
          </cell>
          <cell r="Z122">
            <v>97198</v>
          </cell>
          <cell r="AA122">
            <v>39067</v>
          </cell>
          <cell r="AB122">
            <v>113407</v>
          </cell>
          <cell r="AC122" t="str">
            <v>-</v>
          </cell>
          <cell r="AD122">
            <v>1739814</v>
          </cell>
          <cell r="AE122">
            <v>923478</v>
          </cell>
          <cell r="AF122">
            <v>0</v>
          </cell>
          <cell r="AG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815749346</v>
          </cell>
          <cell r="E123">
            <v>53981743</v>
          </cell>
          <cell r="F123">
            <v>20234447</v>
          </cell>
          <cell r="G123">
            <v>1575370</v>
          </cell>
          <cell r="H123">
            <v>1167895</v>
          </cell>
          <cell r="I123">
            <v>697136364</v>
          </cell>
          <cell r="J123">
            <v>4</v>
          </cell>
          <cell r="K123">
            <v>4729222</v>
          </cell>
          <cell r="L123">
            <v>160541</v>
          </cell>
          <cell r="M123">
            <v>368863</v>
          </cell>
          <cell r="N123">
            <v>9008</v>
          </cell>
          <cell r="O123">
            <v>16326</v>
          </cell>
          <cell r="P123">
            <v>339325</v>
          </cell>
          <cell r="Q123">
            <v>9204691</v>
          </cell>
          <cell r="R123" t="str">
            <v>-</v>
          </cell>
          <cell r="S123">
            <v>93590</v>
          </cell>
          <cell r="T123">
            <v>14501805</v>
          </cell>
          <cell r="U123">
            <v>8919921</v>
          </cell>
          <cell r="V123">
            <v>1380831</v>
          </cell>
          <cell r="W123" t="str">
            <v>-</v>
          </cell>
          <cell r="X123">
            <v>41593</v>
          </cell>
          <cell r="Y123">
            <v>26561</v>
          </cell>
          <cell r="Z123">
            <v>65916</v>
          </cell>
          <cell r="AA123">
            <v>9219</v>
          </cell>
          <cell r="AB123">
            <v>62282</v>
          </cell>
          <cell r="AC123">
            <v>9843</v>
          </cell>
          <cell r="AD123">
            <v>943210</v>
          </cell>
          <cell r="AE123">
            <v>770777</v>
          </cell>
          <cell r="AF123">
            <v>0</v>
          </cell>
          <cell r="AG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741220163</v>
          </cell>
          <cell r="E124">
            <v>32817823</v>
          </cell>
          <cell r="F124">
            <v>44326108</v>
          </cell>
          <cell r="G124">
            <v>3631332</v>
          </cell>
          <cell r="H124">
            <v>714267</v>
          </cell>
          <cell r="I124">
            <v>600103345</v>
          </cell>
          <cell r="J124" t="str">
            <v>-</v>
          </cell>
          <cell r="K124">
            <v>7964951</v>
          </cell>
          <cell r="L124">
            <v>899128</v>
          </cell>
          <cell r="M124">
            <v>640578</v>
          </cell>
          <cell r="N124">
            <v>94654</v>
          </cell>
          <cell r="O124">
            <v>53707</v>
          </cell>
          <cell r="P124">
            <v>501940</v>
          </cell>
          <cell r="Q124">
            <v>10151010</v>
          </cell>
          <cell r="R124" t="str">
            <v>-</v>
          </cell>
          <cell r="S124">
            <v>787238</v>
          </cell>
          <cell r="T124">
            <v>19641822</v>
          </cell>
          <cell r="U124">
            <v>12187495</v>
          </cell>
          <cell r="V124">
            <v>1809746</v>
          </cell>
          <cell r="W124">
            <v>146353</v>
          </cell>
          <cell r="X124">
            <v>40721</v>
          </cell>
          <cell r="Y124">
            <v>126375</v>
          </cell>
          <cell r="Z124">
            <v>1182941</v>
          </cell>
          <cell r="AA124">
            <v>25547</v>
          </cell>
          <cell r="AB124">
            <v>168297</v>
          </cell>
          <cell r="AC124" t="str">
            <v>-</v>
          </cell>
          <cell r="AD124">
            <v>1781510</v>
          </cell>
          <cell r="AE124">
            <v>1423277</v>
          </cell>
          <cell r="AF124">
            <v>0</v>
          </cell>
          <cell r="AG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693810304</v>
          </cell>
          <cell r="E125">
            <v>37612452</v>
          </cell>
          <cell r="F125">
            <v>64192465</v>
          </cell>
          <cell r="G125">
            <v>7597110</v>
          </cell>
          <cell r="H125">
            <v>1220623</v>
          </cell>
          <cell r="I125">
            <v>508270617</v>
          </cell>
          <cell r="J125">
            <v>12</v>
          </cell>
          <cell r="K125">
            <v>11619999</v>
          </cell>
          <cell r="L125">
            <v>978316</v>
          </cell>
          <cell r="M125">
            <v>486717</v>
          </cell>
          <cell r="N125">
            <v>84773</v>
          </cell>
          <cell r="O125">
            <v>24609</v>
          </cell>
          <cell r="P125">
            <v>597257</v>
          </cell>
          <cell r="Q125">
            <v>14833688</v>
          </cell>
          <cell r="R125">
            <v>943039</v>
          </cell>
          <cell r="S125">
            <v>493571</v>
          </cell>
          <cell r="T125">
            <v>21743542</v>
          </cell>
          <cell r="U125">
            <v>6774246</v>
          </cell>
          <cell r="V125">
            <v>11420272</v>
          </cell>
          <cell r="W125">
            <v>37558</v>
          </cell>
          <cell r="X125">
            <v>81989</v>
          </cell>
          <cell r="Y125">
            <v>103105</v>
          </cell>
          <cell r="Z125">
            <v>196629</v>
          </cell>
          <cell r="AA125">
            <v>113478</v>
          </cell>
          <cell r="AB125">
            <v>187242</v>
          </cell>
          <cell r="AC125">
            <v>3670</v>
          </cell>
          <cell r="AD125">
            <v>3121081</v>
          </cell>
          <cell r="AE125">
            <v>1072247</v>
          </cell>
          <cell r="AF125">
            <v>0</v>
          </cell>
          <cell r="AG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384059802</v>
          </cell>
          <cell r="E126">
            <v>19233474</v>
          </cell>
          <cell r="F126">
            <v>50862743</v>
          </cell>
          <cell r="G126">
            <v>485786</v>
          </cell>
          <cell r="H126">
            <v>1381947</v>
          </cell>
          <cell r="I126">
            <v>244216233</v>
          </cell>
          <cell r="J126" t="str">
            <v>-</v>
          </cell>
          <cell r="K126">
            <v>6482244</v>
          </cell>
          <cell r="L126">
            <v>3522710</v>
          </cell>
          <cell r="M126">
            <v>420597</v>
          </cell>
          <cell r="N126">
            <v>56299</v>
          </cell>
          <cell r="O126">
            <v>14707</v>
          </cell>
          <cell r="P126">
            <v>265509</v>
          </cell>
          <cell r="Q126">
            <v>9939276</v>
          </cell>
          <cell r="R126" t="str">
            <v>-</v>
          </cell>
          <cell r="S126">
            <v>2460265</v>
          </cell>
          <cell r="T126">
            <v>30801344</v>
          </cell>
          <cell r="U126">
            <v>6774753</v>
          </cell>
          <cell r="V126">
            <v>1773107</v>
          </cell>
          <cell r="W126">
            <v>7700</v>
          </cell>
          <cell r="X126">
            <v>147700</v>
          </cell>
          <cell r="Y126">
            <v>160592</v>
          </cell>
          <cell r="Z126">
            <v>1409082</v>
          </cell>
          <cell r="AA126">
            <v>287010</v>
          </cell>
          <cell r="AB126">
            <v>64868</v>
          </cell>
          <cell r="AC126">
            <v>4673</v>
          </cell>
          <cell r="AD126">
            <v>1743864</v>
          </cell>
          <cell r="AE126">
            <v>1543321</v>
          </cell>
          <cell r="AF126">
            <v>0</v>
          </cell>
          <cell r="AG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616106445</v>
          </cell>
          <cell r="E127">
            <v>36404574</v>
          </cell>
          <cell r="F127">
            <v>87120340</v>
          </cell>
          <cell r="G127">
            <v>2125577</v>
          </cell>
          <cell r="H127">
            <v>1564548</v>
          </cell>
          <cell r="I127">
            <v>412398708</v>
          </cell>
          <cell r="J127" t="str">
            <v>-</v>
          </cell>
          <cell r="K127">
            <v>10581159</v>
          </cell>
          <cell r="L127">
            <v>6141730</v>
          </cell>
          <cell r="M127">
            <v>524617</v>
          </cell>
          <cell r="N127">
            <v>122746</v>
          </cell>
          <cell r="O127">
            <v>26636</v>
          </cell>
          <cell r="P127">
            <v>534529</v>
          </cell>
          <cell r="Q127">
            <v>14557839</v>
          </cell>
          <cell r="R127" t="str">
            <v>-</v>
          </cell>
          <cell r="S127">
            <v>1478434</v>
          </cell>
          <cell r="T127">
            <v>20764056</v>
          </cell>
          <cell r="U127">
            <v>12648062</v>
          </cell>
          <cell r="V127">
            <v>2874318</v>
          </cell>
          <cell r="W127">
            <v>20085</v>
          </cell>
          <cell r="X127">
            <v>61489</v>
          </cell>
          <cell r="Y127">
            <v>311922</v>
          </cell>
          <cell r="Z127">
            <v>172762</v>
          </cell>
          <cell r="AA127">
            <v>44956</v>
          </cell>
          <cell r="AB127">
            <v>196243</v>
          </cell>
          <cell r="AC127">
            <v>767</v>
          </cell>
          <cell r="AD127">
            <v>3266234</v>
          </cell>
          <cell r="AE127">
            <v>2164114</v>
          </cell>
          <cell r="AF127">
            <v>0</v>
          </cell>
          <cell r="AG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450937034</v>
          </cell>
          <cell r="E128">
            <v>23227016</v>
          </cell>
          <cell r="F128">
            <v>45993981</v>
          </cell>
          <cell r="G128">
            <v>2757923</v>
          </cell>
          <cell r="H128">
            <v>912224</v>
          </cell>
          <cell r="I128">
            <v>296212692</v>
          </cell>
          <cell r="J128">
            <v>22</v>
          </cell>
          <cell r="K128">
            <v>11774668</v>
          </cell>
          <cell r="L128">
            <v>7443219</v>
          </cell>
          <cell r="M128">
            <v>1095021</v>
          </cell>
          <cell r="N128">
            <v>88871</v>
          </cell>
          <cell r="O128">
            <v>135576</v>
          </cell>
          <cell r="P128">
            <v>1587337</v>
          </cell>
          <cell r="Q128">
            <v>13194940</v>
          </cell>
          <cell r="R128">
            <v>1481229</v>
          </cell>
          <cell r="S128">
            <v>701873</v>
          </cell>
          <cell r="T128">
            <v>20888374</v>
          </cell>
          <cell r="U128">
            <v>8223715</v>
          </cell>
          <cell r="V128">
            <v>2564698</v>
          </cell>
          <cell r="W128">
            <v>5971</v>
          </cell>
          <cell r="X128">
            <v>44991</v>
          </cell>
          <cell r="Y128">
            <v>320158</v>
          </cell>
          <cell r="Z128">
            <v>3354136</v>
          </cell>
          <cell r="AA128">
            <v>144715</v>
          </cell>
          <cell r="AB128">
            <v>288183</v>
          </cell>
          <cell r="AC128">
            <v>149</v>
          </cell>
          <cell r="AD128">
            <v>4418313</v>
          </cell>
          <cell r="AE128">
            <v>4077039</v>
          </cell>
          <cell r="AF128">
            <v>0</v>
          </cell>
          <cell r="AG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661483887</v>
          </cell>
          <cell r="E129">
            <v>79537166</v>
          </cell>
          <cell r="F129">
            <v>109262723</v>
          </cell>
          <cell r="G129">
            <v>3149318</v>
          </cell>
          <cell r="H129">
            <v>2944064</v>
          </cell>
          <cell r="I129">
            <v>360338758</v>
          </cell>
          <cell r="J129" t="str">
            <v>-</v>
          </cell>
          <cell r="K129">
            <v>13930191</v>
          </cell>
          <cell r="L129">
            <v>789839</v>
          </cell>
          <cell r="M129">
            <v>758421</v>
          </cell>
          <cell r="N129">
            <v>82097</v>
          </cell>
          <cell r="O129">
            <v>22894</v>
          </cell>
          <cell r="P129">
            <v>446055</v>
          </cell>
          <cell r="Q129">
            <v>22114392</v>
          </cell>
          <cell r="R129">
            <v>954545</v>
          </cell>
          <cell r="S129">
            <v>1973738</v>
          </cell>
          <cell r="T129">
            <v>30084337</v>
          </cell>
          <cell r="U129">
            <v>21700060</v>
          </cell>
          <cell r="V129">
            <v>3682174</v>
          </cell>
          <cell r="W129">
            <v>23994</v>
          </cell>
          <cell r="X129">
            <v>27882</v>
          </cell>
          <cell r="Y129">
            <v>641900</v>
          </cell>
          <cell r="Z129">
            <v>846566</v>
          </cell>
          <cell r="AA129">
            <v>272043</v>
          </cell>
          <cell r="AB129">
            <v>189321</v>
          </cell>
          <cell r="AC129">
            <v>5923</v>
          </cell>
          <cell r="AD129">
            <v>2254387</v>
          </cell>
          <cell r="AE129">
            <v>5451101</v>
          </cell>
          <cell r="AF129">
            <v>0</v>
          </cell>
          <cell r="AG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1202034345</v>
          </cell>
          <cell r="E130">
            <v>88320938</v>
          </cell>
          <cell r="F130">
            <v>42809529</v>
          </cell>
          <cell r="G130">
            <v>7224105</v>
          </cell>
          <cell r="H130">
            <v>2420584</v>
          </cell>
          <cell r="I130">
            <v>990236639</v>
          </cell>
          <cell r="J130" t="str">
            <v>-</v>
          </cell>
          <cell r="K130">
            <v>8900492</v>
          </cell>
          <cell r="L130">
            <v>956268</v>
          </cell>
          <cell r="M130">
            <v>602205</v>
          </cell>
          <cell r="N130">
            <v>27592</v>
          </cell>
          <cell r="O130">
            <v>28610</v>
          </cell>
          <cell r="P130">
            <v>458135</v>
          </cell>
          <cell r="Q130">
            <v>19509121</v>
          </cell>
          <cell r="R130">
            <v>2248229</v>
          </cell>
          <cell r="S130">
            <v>596266</v>
          </cell>
          <cell r="T130">
            <v>15766541</v>
          </cell>
          <cell r="U130">
            <v>16675828</v>
          </cell>
          <cell r="V130">
            <v>973542</v>
          </cell>
          <cell r="W130">
            <v>24710</v>
          </cell>
          <cell r="X130">
            <v>23624</v>
          </cell>
          <cell r="Y130">
            <v>128232</v>
          </cell>
          <cell r="Z130">
            <v>52384</v>
          </cell>
          <cell r="AA130">
            <v>759416</v>
          </cell>
          <cell r="AB130">
            <v>199407</v>
          </cell>
          <cell r="AC130">
            <v>2090</v>
          </cell>
          <cell r="AD130">
            <v>1353077</v>
          </cell>
          <cell r="AE130">
            <v>1736780</v>
          </cell>
          <cell r="AF130">
            <v>0</v>
          </cell>
          <cell r="AG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990043224</v>
          </cell>
          <cell r="E131">
            <v>34911817</v>
          </cell>
          <cell r="F131">
            <v>43063776</v>
          </cell>
          <cell r="G131">
            <v>119170</v>
          </cell>
          <cell r="H131">
            <v>885633</v>
          </cell>
          <cell r="I131">
            <v>846416783</v>
          </cell>
          <cell r="J131">
            <v>304</v>
          </cell>
          <cell r="K131">
            <v>8282704</v>
          </cell>
          <cell r="L131">
            <v>2175061</v>
          </cell>
          <cell r="M131">
            <v>706099</v>
          </cell>
          <cell r="N131">
            <v>50434</v>
          </cell>
          <cell r="O131">
            <v>54218</v>
          </cell>
          <cell r="P131">
            <v>253342</v>
          </cell>
          <cell r="Q131">
            <v>12945622</v>
          </cell>
          <cell r="R131">
            <v>3164</v>
          </cell>
          <cell r="S131">
            <v>683850</v>
          </cell>
          <cell r="T131">
            <v>22545555</v>
          </cell>
          <cell r="U131">
            <v>10842343</v>
          </cell>
          <cell r="V131">
            <v>677876</v>
          </cell>
          <cell r="W131">
            <v>140893</v>
          </cell>
          <cell r="X131">
            <v>33027</v>
          </cell>
          <cell r="Y131">
            <v>142883</v>
          </cell>
          <cell r="Z131">
            <v>297540</v>
          </cell>
          <cell r="AA131">
            <v>30195</v>
          </cell>
          <cell r="AB131">
            <v>138753</v>
          </cell>
          <cell r="AC131">
            <v>59504</v>
          </cell>
          <cell r="AD131">
            <v>784998</v>
          </cell>
          <cell r="AE131">
            <v>3797682</v>
          </cell>
          <cell r="AF131">
            <v>0</v>
          </cell>
          <cell r="AG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72942203</v>
          </cell>
          <cell r="E132">
            <v>12322142</v>
          </cell>
          <cell r="F132">
            <v>392494</v>
          </cell>
          <cell r="G132">
            <v>7367</v>
          </cell>
          <cell r="H132">
            <v>6903</v>
          </cell>
          <cell r="I132">
            <v>55168211</v>
          </cell>
          <cell r="J132" t="str">
            <v>-</v>
          </cell>
          <cell r="K132">
            <v>1049210</v>
          </cell>
          <cell r="L132">
            <v>56166</v>
          </cell>
          <cell r="M132">
            <v>133914</v>
          </cell>
          <cell r="N132">
            <v>12798</v>
          </cell>
          <cell r="O132">
            <v>4565</v>
          </cell>
          <cell r="P132">
            <v>21591</v>
          </cell>
          <cell r="Q132">
            <v>1252752</v>
          </cell>
          <cell r="R132" t="str">
            <v>-</v>
          </cell>
          <cell r="S132">
            <v>71252</v>
          </cell>
          <cell r="T132">
            <v>658970</v>
          </cell>
          <cell r="U132">
            <v>881608</v>
          </cell>
          <cell r="V132" t="str">
            <v>-</v>
          </cell>
          <cell r="W132">
            <v>992</v>
          </cell>
          <cell r="X132">
            <v>13794</v>
          </cell>
          <cell r="Y132" t="str">
            <v>-</v>
          </cell>
          <cell r="Z132">
            <v>72292</v>
          </cell>
          <cell r="AA132">
            <v>7025</v>
          </cell>
          <cell r="AB132">
            <v>46202</v>
          </cell>
          <cell r="AC132">
            <v>5699</v>
          </cell>
          <cell r="AD132">
            <v>113972</v>
          </cell>
          <cell r="AE132">
            <v>642283</v>
          </cell>
          <cell r="AF132">
            <v>0</v>
          </cell>
          <cell r="AG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19034029463</v>
          </cell>
          <cell r="E134">
            <v>1239331690</v>
          </cell>
          <cell r="F134">
            <v>1723133386</v>
          </cell>
          <cell r="G134">
            <v>161872720</v>
          </cell>
          <cell r="H134">
            <v>52117881</v>
          </cell>
          <cell r="I134">
            <v>13559665655</v>
          </cell>
          <cell r="J134">
            <v>515</v>
          </cell>
          <cell r="K134">
            <v>337255516</v>
          </cell>
          <cell r="L134">
            <v>116685583</v>
          </cell>
          <cell r="M134">
            <v>32871204</v>
          </cell>
          <cell r="N134">
            <v>3323019</v>
          </cell>
          <cell r="O134">
            <v>1855507</v>
          </cell>
          <cell r="P134">
            <v>17347015</v>
          </cell>
          <cell r="Q134">
            <v>431200628</v>
          </cell>
          <cell r="R134">
            <v>20939379</v>
          </cell>
          <cell r="S134">
            <v>31251158</v>
          </cell>
          <cell r="T134">
            <v>566660134</v>
          </cell>
          <cell r="U134">
            <v>350886044</v>
          </cell>
          <cell r="V134">
            <v>183323256</v>
          </cell>
          <cell r="W134">
            <v>1077271</v>
          </cell>
          <cell r="X134">
            <v>2740174</v>
          </cell>
          <cell r="Y134">
            <v>13863186</v>
          </cell>
          <cell r="Z134">
            <v>32229768</v>
          </cell>
          <cell r="AA134">
            <v>4529510</v>
          </cell>
          <cell r="AB134">
            <v>6054734</v>
          </cell>
          <cell r="AC134">
            <v>1438346</v>
          </cell>
          <cell r="AD134">
            <v>59200648</v>
          </cell>
          <cell r="AE134">
            <v>83175536</v>
          </cell>
          <cell r="AF134">
            <v>0</v>
          </cell>
          <cell r="AG134">
            <v>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1130467267</v>
          </cell>
          <cell r="E135">
            <v>60733397</v>
          </cell>
          <cell r="F135">
            <v>103081630</v>
          </cell>
          <cell r="G135">
            <v>5587025</v>
          </cell>
          <cell r="H135">
            <v>1746905</v>
          </cell>
          <cell r="I135">
            <v>782651676</v>
          </cell>
          <cell r="J135">
            <v>3</v>
          </cell>
          <cell r="K135">
            <v>36394304</v>
          </cell>
          <cell r="L135">
            <v>23118084</v>
          </cell>
          <cell r="M135">
            <v>3996657</v>
          </cell>
          <cell r="N135">
            <v>454407</v>
          </cell>
          <cell r="O135">
            <v>224630</v>
          </cell>
          <cell r="P135">
            <v>1013140</v>
          </cell>
          <cell r="Q135">
            <v>31958454</v>
          </cell>
          <cell r="R135">
            <v>592888</v>
          </cell>
          <cell r="S135">
            <v>658966</v>
          </cell>
          <cell r="T135">
            <v>28673834</v>
          </cell>
          <cell r="U135">
            <v>18329120</v>
          </cell>
          <cell r="V135">
            <v>6702216</v>
          </cell>
          <cell r="W135">
            <v>216412</v>
          </cell>
          <cell r="X135">
            <v>359091</v>
          </cell>
          <cell r="Y135">
            <v>1628981</v>
          </cell>
          <cell r="Z135">
            <v>2588716</v>
          </cell>
          <cell r="AA135">
            <v>116459</v>
          </cell>
          <cell r="AB135">
            <v>505812</v>
          </cell>
          <cell r="AC135">
            <v>8349</v>
          </cell>
          <cell r="AD135">
            <v>3985591</v>
          </cell>
          <cell r="AE135">
            <v>15140519</v>
          </cell>
          <cell r="AF135">
            <v>0</v>
          </cell>
          <cell r="AG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1324857932</v>
          </cell>
          <cell r="E136">
            <v>70979132</v>
          </cell>
          <cell r="F136">
            <v>158088710</v>
          </cell>
          <cell r="G136">
            <v>4035403</v>
          </cell>
          <cell r="H136">
            <v>8685153</v>
          </cell>
          <cell r="I136">
            <v>884766951</v>
          </cell>
          <cell r="J136">
            <v>86</v>
          </cell>
          <cell r="K136">
            <v>33767856</v>
          </cell>
          <cell r="L136">
            <v>16604550</v>
          </cell>
          <cell r="M136">
            <v>3042991</v>
          </cell>
          <cell r="N136">
            <v>389835</v>
          </cell>
          <cell r="O136">
            <v>339536</v>
          </cell>
          <cell r="P136">
            <v>1218269</v>
          </cell>
          <cell r="Q136">
            <v>37754199</v>
          </cell>
          <cell r="R136">
            <v>2757730</v>
          </cell>
          <cell r="S136">
            <v>3828271</v>
          </cell>
          <cell r="T136">
            <v>34955444</v>
          </cell>
          <cell r="U136">
            <v>25738727</v>
          </cell>
          <cell r="V136">
            <v>13423732</v>
          </cell>
          <cell r="W136">
            <v>81857</v>
          </cell>
          <cell r="X136">
            <v>239544</v>
          </cell>
          <cell r="Y136">
            <v>1468808</v>
          </cell>
          <cell r="Z136">
            <v>6868699</v>
          </cell>
          <cell r="AA136">
            <v>1750269</v>
          </cell>
          <cell r="AB136">
            <v>618020</v>
          </cell>
          <cell r="AC136">
            <v>1140834</v>
          </cell>
          <cell r="AD136">
            <v>6451628</v>
          </cell>
          <cell r="AE136">
            <v>5861699</v>
          </cell>
          <cell r="AF136">
            <v>0</v>
          </cell>
          <cell r="AG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1009796913</v>
          </cell>
          <cell r="E137">
            <v>65997906</v>
          </cell>
          <cell r="F137">
            <v>112982036</v>
          </cell>
          <cell r="G137">
            <v>13254856</v>
          </cell>
          <cell r="H137">
            <v>3783333</v>
          </cell>
          <cell r="I137">
            <v>694004614</v>
          </cell>
          <cell r="J137" t="str">
            <v>-</v>
          </cell>
          <cell r="K137">
            <v>19769870</v>
          </cell>
          <cell r="L137">
            <v>5971470</v>
          </cell>
          <cell r="M137">
            <v>1649324</v>
          </cell>
          <cell r="N137">
            <v>109569</v>
          </cell>
          <cell r="O137">
            <v>74434</v>
          </cell>
          <cell r="P137">
            <v>803934</v>
          </cell>
          <cell r="Q137">
            <v>23362371</v>
          </cell>
          <cell r="R137">
            <v>2335472</v>
          </cell>
          <cell r="S137">
            <v>1418261</v>
          </cell>
          <cell r="T137">
            <v>26344512</v>
          </cell>
          <cell r="U137">
            <v>23438067</v>
          </cell>
          <cell r="V137">
            <v>5215021</v>
          </cell>
          <cell r="W137">
            <v>19791</v>
          </cell>
          <cell r="X137">
            <v>74501</v>
          </cell>
          <cell r="Y137">
            <v>1406637</v>
          </cell>
          <cell r="Z137">
            <v>448095</v>
          </cell>
          <cell r="AA137">
            <v>25894</v>
          </cell>
          <cell r="AB137">
            <v>371960</v>
          </cell>
          <cell r="AC137">
            <v>37021</v>
          </cell>
          <cell r="AD137">
            <v>2676930</v>
          </cell>
          <cell r="AE137">
            <v>4221036</v>
          </cell>
          <cell r="AF137">
            <v>0</v>
          </cell>
          <cell r="AG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1522090138</v>
          </cell>
          <cell r="E138">
            <v>125715278</v>
          </cell>
          <cell r="F138">
            <v>89768401</v>
          </cell>
          <cell r="G138">
            <v>13600960</v>
          </cell>
          <cell r="H138">
            <v>3559295</v>
          </cell>
          <cell r="I138">
            <v>1063717423</v>
          </cell>
          <cell r="J138">
            <v>13</v>
          </cell>
          <cell r="K138">
            <v>22563627</v>
          </cell>
          <cell r="L138">
            <v>1968165</v>
          </cell>
          <cell r="M138">
            <v>2491844</v>
          </cell>
          <cell r="N138">
            <v>219502</v>
          </cell>
          <cell r="O138">
            <v>96797</v>
          </cell>
          <cell r="P138">
            <v>1298828</v>
          </cell>
          <cell r="Q138">
            <v>32629878</v>
          </cell>
          <cell r="R138">
            <v>1377150</v>
          </cell>
          <cell r="S138">
            <v>2254906</v>
          </cell>
          <cell r="T138">
            <v>60352121</v>
          </cell>
          <cell r="U138">
            <v>26816400</v>
          </cell>
          <cell r="V138">
            <v>62146106</v>
          </cell>
          <cell r="W138">
            <v>67830</v>
          </cell>
          <cell r="X138">
            <v>304326</v>
          </cell>
          <cell r="Y138">
            <v>1155159</v>
          </cell>
          <cell r="Z138">
            <v>2950695</v>
          </cell>
          <cell r="AA138">
            <v>139434</v>
          </cell>
          <cell r="AB138">
            <v>334930</v>
          </cell>
          <cell r="AC138">
            <v>27370</v>
          </cell>
          <cell r="AD138">
            <v>3489123</v>
          </cell>
          <cell r="AE138">
            <v>3044579</v>
          </cell>
          <cell r="AF138">
            <v>0</v>
          </cell>
          <cell r="AG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615323346</v>
          </cell>
          <cell r="E139">
            <v>36202068</v>
          </cell>
          <cell r="F139">
            <v>90158188</v>
          </cell>
          <cell r="G139">
            <v>3189832</v>
          </cell>
          <cell r="H139">
            <v>1749800</v>
          </cell>
          <cell r="I139">
            <v>340374281</v>
          </cell>
          <cell r="J139" t="str">
            <v>-</v>
          </cell>
          <cell r="K139">
            <v>24006635</v>
          </cell>
          <cell r="L139">
            <v>17099030</v>
          </cell>
          <cell r="M139">
            <v>2717291</v>
          </cell>
          <cell r="N139">
            <v>272845</v>
          </cell>
          <cell r="O139">
            <v>164755</v>
          </cell>
          <cell r="P139">
            <v>521370</v>
          </cell>
          <cell r="Q139">
            <v>21881447</v>
          </cell>
          <cell r="R139">
            <v>447003</v>
          </cell>
          <cell r="S139">
            <v>2861457</v>
          </cell>
          <cell r="T139">
            <v>42268934</v>
          </cell>
          <cell r="U139">
            <v>16961803</v>
          </cell>
          <cell r="V139">
            <v>3654827</v>
          </cell>
          <cell r="W139">
            <v>32195</v>
          </cell>
          <cell r="X139">
            <v>480148</v>
          </cell>
          <cell r="Y139">
            <v>2281726</v>
          </cell>
          <cell r="Z139">
            <v>2816509</v>
          </cell>
          <cell r="AA139">
            <v>124147</v>
          </cell>
          <cell r="AB139">
            <v>333736</v>
          </cell>
          <cell r="AC139" t="str">
            <v>-</v>
          </cell>
          <cell r="AD139">
            <v>1444877</v>
          </cell>
          <cell r="AE139">
            <v>3278442</v>
          </cell>
          <cell r="AF139">
            <v>0</v>
          </cell>
          <cell r="AG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670104668</v>
          </cell>
          <cell r="E140">
            <v>71083160</v>
          </cell>
          <cell r="F140">
            <v>70912802</v>
          </cell>
          <cell r="G140">
            <v>14282425</v>
          </cell>
          <cell r="H140">
            <v>2378740</v>
          </cell>
          <cell r="I140">
            <v>432059245</v>
          </cell>
          <cell r="J140" t="str">
            <v>-</v>
          </cell>
          <cell r="K140">
            <v>14746082</v>
          </cell>
          <cell r="L140">
            <v>2416538</v>
          </cell>
          <cell r="M140">
            <v>1267129</v>
          </cell>
          <cell r="N140">
            <v>208325</v>
          </cell>
          <cell r="O140">
            <v>83696</v>
          </cell>
          <cell r="P140">
            <v>1150530</v>
          </cell>
          <cell r="Q140">
            <v>17654911</v>
          </cell>
          <cell r="R140">
            <v>1960856</v>
          </cell>
          <cell r="S140">
            <v>394854</v>
          </cell>
          <cell r="T140">
            <v>16526478</v>
          </cell>
          <cell r="U140">
            <v>15236593</v>
          </cell>
          <cell r="V140">
            <v>1481384</v>
          </cell>
          <cell r="W140">
            <v>5019</v>
          </cell>
          <cell r="X140">
            <v>35737</v>
          </cell>
          <cell r="Y140">
            <v>519360</v>
          </cell>
          <cell r="Z140">
            <v>378128</v>
          </cell>
          <cell r="AA140">
            <v>174694</v>
          </cell>
          <cell r="AB140">
            <v>293966</v>
          </cell>
          <cell r="AC140">
            <v>33461</v>
          </cell>
          <cell r="AD140">
            <v>1501002</v>
          </cell>
          <cell r="AE140">
            <v>3319553</v>
          </cell>
          <cell r="AF140">
            <v>0</v>
          </cell>
          <cell r="AG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919192573</v>
          </cell>
          <cell r="E141">
            <v>53753684</v>
          </cell>
          <cell r="F141">
            <v>91349178</v>
          </cell>
          <cell r="G141">
            <v>19087622</v>
          </cell>
          <cell r="H141">
            <v>2511244</v>
          </cell>
          <cell r="I141">
            <v>623219362</v>
          </cell>
          <cell r="J141" t="str">
            <v>-</v>
          </cell>
          <cell r="K141">
            <v>16540867</v>
          </cell>
          <cell r="L141">
            <v>8103718</v>
          </cell>
          <cell r="M141">
            <v>1320180</v>
          </cell>
          <cell r="N141">
            <v>176977</v>
          </cell>
          <cell r="O141">
            <v>107487</v>
          </cell>
          <cell r="P141">
            <v>1064191</v>
          </cell>
          <cell r="Q141">
            <v>26373711</v>
          </cell>
          <cell r="R141">
            <v>1501970</v>
          </cell>
          <cell r="S141">
            <v>2426485</v>
          </cell>
          <cell r="T141">
            <v>21756091</v>
          </cell>
          <cell r="U141">
            <v>15794135</v>
          </cell>
          <cell r="V141">
            <v>20614225</v>
          </cell>
          <cell r="W141">
            <v>17618</v>
          </cell>
          <cell r="X141">
            <v>149469</v>
          </cell>
          <cell r="Y141">
            <v>265926</v>
          </cell>
          <cell r="Z141">
            <v>2672808</v>
          </cell>
          <cell r="AA141">
            <v>41212</v>
          </cell>
          <cell r="AB141">
            <v>402111</v>
          </cell>
          <cell r="AC141">
            <v>5390</v>
          </cell>
          <cell r="AD141">
            <v>4312258</v>
          </cell>
          <cell r="AE141">
            <v>5624657</v>
          </cell>
          <cell r="AF141">
            <v>0</v>
          </cell>
          <cell r="AG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1254607575</v>
          </cell>
          <cell r="E142">
            <v>85158963</v>
          </cell>
          <cell r="F142">
            <v>178224729</v>
          </cell>
          <cell r="G142">
            <v>8903168</v>
          </cell>
          <cell r="H142">
            <v>5239526</v>
          </cell>
          <cell r="I142">
            <v>828191310</v>
          </cell>
          <cell r="J142" t="str">
            <v>-</v>
          </cell>
          <cell r="K142">
            <v>22319021</v>
          </cell>
          <cell r="L142">
            <v>2338548</v>
          </cell>
          <cell r="M142">
            <v>1805461</v>
          </cell>
          <cell r="N142">
            <v>136044</v>
          </cell>
          <cell r="O142">
            <v>84244</v>
          </cell>
          <cell r="P142">
            <v>1168836</v>
          </cell>
          <cell r="Q142">
            <v>29761826</v>
          </cell>
          <cell r="R142">
            <v>688063</v>
          </cell>
          <cell r="S142">
            <v>1568245</v>
          </cell>
          <cell r="T142">
            <v>42543840</v>
          </cell>
          <cell r="U142">
            <v>27415055</v>
          </cell>
          <cell r="V142">
            <v>6622572</v>
          </cell>
          <cell r="W142">
            <v>59561</v>
          </cell>
          <cell r="X142">
            <v>82761</v>
          </cell>
          <cell r="Y142">
            <v>441514</v>
          </cell>
          <cell r="Z142">
            <v>1745728</v>
          </cell>
          <cell r="AA142">
            <v>82541</v>
          </cell>
          <cell r="AB142">
            <v>384397</v>
          </cell>
          <cell r="AC142">
            <v>28849</v>
          </cell>
          <cell r="AD142">
            <v>4971293</v>
          </cell>
          <cell r="AE142">
            <v>4641482</v>
          </cell>
          <cell r="AF142">
            <v>0</v>
          </cell>
          <cell r="AG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911937031</v>
          </cell>
          <cell r="E143">
            <v>56449126</v>
          </cell>
          <cell r="F143">
            <v>65351868</v>
          </cell>
          <cell r="G143">
            <v>5797560</v>
          </cell>
          <cell r="H143">
            <v>2066128</v>
          </cell>
          <cell r="I143">
            <v>701531764</v>
          </cell>
          <cell r="J143">
            <v>5</v>
          </cell>
          <cell r="K143">
            <v>14512498</v>
          </cell>
          <cell r="L143">
            <v>2234809</v>
          </cell>
          <cell r="M143">
            <v>1136126</v>
          </cell>
          <cell r="N143">
            <v>261612</v>
          </cell>
          <cell r="O143">
            <v>42263</v>
          </cell>
          <cell r="P143">
            <v>556137</v>
          </cell>
          <cell r="Q143">
            <v>19512269</v>
          </cell>
          <cell r="R143">
            <v>891302</v>
          </cell>
          <cell r="S143">
            <v>777123</v>
          </cell>
          <cell r="T143">
            <v>17174954</v>
          </cell>
          <cell r="U143">
            <v>13966155</v>
          </cell>
          <cell r="V143">
            <v>3167268</v>
          </cell>
          <cell r="W143">
            <v>72874</v>
          </cell>
          <cell r="X143">
            <v>82742</v>
          </cell>
          <cell r="Y143">
            <v>357544</v>
          </cell>
          <cell r="Z143">
            <v>801454</v>
          </cell>
          <cell r="AA143">
            <v>44603</v>
          </cell>
          <cell r="AB143">
            <v>346906</v>
          </cell>
          <cell r="AC143">
            <v>20914</v>
          </cell>
          <cell r="AD143">
            <v>1746635</v>
          </cell>
          <cell r="AE143">
            <v>3034393</v>
          </cell>
          <cell r="AF143">
            <v>0</v>
          </cell>
          <cell r="AG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411774293</v>
          </cell>
          <cell r="E144">
            <v>28187886</v>
          </cell>
          <cell r="F144">
            <v>54561418</v>
          </cell>
          <cell r="G144">
            <v>8540054</v>
          </cell>
          <cell r="H144">
            <v>1588773</v>
          </cell>
          <cell r="I144">
            <v>226479539</v>
          </cell>
          <cell r="J144">
            <v>30</v>
          </cell>
          <cell r="K144">
            <v>17600620</v>
          </cell>
          <cell r="L144">
            <v>10611776</v>
          </cell>
          <cell r="M144">
            <v>5645420</v>
          </cell>
          <cell r="N144">
            <v>241353</v>
          </cell>
          <cell r="O144">
            <v>146483</v>
          </cell>
          <cell r="P144">
            <v>1218246</v>
          </cell>
          <cell r="Q144">
            <v>16304106</v>
          </cell>
          <cell r="R144">
            <v>1503296</v>
          </cell>
          <cell r="S144">
            <v>1082790</v>
          </cell>
          <cell r="T144">
            <v>11689801</v>
          </cell>
          <cell r="U144">
            <v>7211064</v>
          </cell>
          <cell r="V144">
            <v>7512216</v>
          </cell>
          <cell r="W144">
            <v>3124</v>
          </cell>
          <cell r="X144">
            <v>303148</v>
          </cell>
          <cell r="Y144">
            <v>1320690</v>
          </cell>
          <cell r="Z144">
            <v>2237365</v>
          </cell>
          <cell r="AA144">
            <v>19717</v>
          </cell>
          <cell r="AB144">
            <v>360849</v>
          </cell>
          <cell r="AC144">
            <v>24937</v>
          </cell>
          <cell r="AD144">
            <v>2277258</v>
          </cell>
          <cell r="AE144">
            <v>5102335</v>
          </cell>
          <cell r="AF144">
            <v>0</v>
          </cell>
          <cell r="AG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614344849</v>
          </cell>
          <cell r="E145">
            <v>35576950</v>
          </cell>
          <cell r="F145">
            <v>41460229</v>
          </cell>
          <cell r="G145">
            <v>10425603</v>
          </cell>
          <cell r="H145">
            <v>1505909</v>
          </cell>
          <cell r="I145">
            <v>460848190</v>
          </cell>
          <cell r="J145">
            <v>9</v>
          </cell>
          <cell r="K145">
            <v>7061259</v>
          </cell>
          <cell r="L145">
            <v>817646</v>
          </cell>
          <cell r="M145">
            <v>388254</v>
          </cell>
          <cell r="N145">
            <v>64804</v>
          </cell>
          <cell r="O145">
            <v>29129</v>
          </cell>
          <cell r="P145">
            <v>573870</v>
          </cell>
          <cell r="Q145">
            <v>11934326</v>
          </cell>
          <cell r="R145">
            <v>448135</v>
          </cell>
          <cell r="S145">
            <v>2197533</v>
          </cell>
          <cell r="T145">
            <v>16982293</v>
          </cell>
          <cell r="U145">
            <v>13730166</v>
          </cell>
          <cell r="V145">
            <v>4871198</v>
          </cell>
          <cell r="W145">
            <v>6130</v>
          </cell>
          <cell r="X145">
            <v>35703</v>
          </cell>
          <cell r="Y145">
            <v>762692</v>
          </cell>
          <cell r="Z145">
            <v>678477</v>
          </cell>
          <cell r="AA145">
            <v>11859</v>
          </cell>
          <cell r="AB145">
            <v>181269</v>
          </cell>
          <cell r="AC145">
            <v>9883</v>
          </cell>
          <cell r="AD145">
            <v>1659028</v>
          </cell>
          <cell r="AE145">
            <v>2084305</v>
          </cell>
          <cell r="AF145">
            <v>0</v>
          </cell>
          <cell r="AG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1174721355</v>
          </cell>
          <cell r="E146">
            <v>77817252</v>
          </cell>
          <cell r="F146">
            <v>133007302</v>
          </cell>
          <cell r="G146">
            <v>13584872</v>
          </cell>
          <cell r="H146">
            <v>2536179</v>
          </cell>
          <cell r="I146">
            <v>826089344</v>
          </cell>
          <cell r="J146">
            <v>28</v>
          </cell>
          <cell r="K146">
            <v>14624890</v>
          </cell>
          <cell r="L146">
            <v>1467601</v>
          </cell>
          <cell r="M146">
            <v>1160011</v>
          </cell>
          <cell r="N146">
            <v>95981</v>
          </cell>
          <cell r="O146">
            <v>47711</v>
          </cell>
          <cell r="P146">
            <v>916676</v>
          </cell>
          <cell r="Q146">
            <v>23168379</v>
          </cell>
          <cell r="R146">
            <v>805081</v>
          </cell>
          <cell r="S146">
            <v>1975338</v>
          </cell>
          <cell r="T146">
            <v>32118814</v>
          </cell>
          <cell r="U146">
            <v>29279148</v>
          </cell>
          <cell r="V146">
            <v>9103647</v>
          </cell>
          <cell r="W146">
            <v>69737</v>
          </cell>
          <cell r="X146">
            <v>28269</v>
          </cell>
          <cell r="Y146">
            <v>121542</v>
          </cell>
          <cell r="Z146">
            <v>262001</v>
          </cell>
          <cell r="AA146">
            <v>42782</v>
          </cell>
          <cell r="AB146">
            <v>242192</v>
          </cell>
          <cell r="AC146">
            <v>9020</v>
          </cell>
          <cell r="AD146">
            <v>3116415</v>
          </cell>
          <cell r="AE146">
            <v>3031142</v>
          </cell>
          <cell r="AF146">
            <v>0</v>
          </cell>
          <cell r="AG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846169294</v>
          </cell>
          <cell r="E147">
            <v>54220184</v>
          </cell>
          <cell r="F147">
            <v>27602924</v>
          </cell>
          <cell r="G147">
            <v>12868378</v>
          </cell>
          <cell r="H147">
            <v>1544707</v>
          </cell>
          <cell r="I147">
            <v>687381523</v>
          </cell>
          <cell r="J147" t="str">
            <v>-</v>
          </cell>
          <cell r="K147">
            <v>7206708</v>
          </cell>
          <cell r="L147">
            <v>130785</v>
          </cell>
          <cell r="M147">
            <v>541857</v>
          </cell>
          <cell r="N147">
            <v>28479</v>
          </cell>
          <cell r="O147">
            <v>26238</v>
          </cell>
          <cell r="P147">
            <v>636373</v>
          </cell>
          <cell r="Q147">
            <v>10005784</v>
          </cell>
          <cell r="R147" t="str">
            <v>-</v>
          </cell>
          <cell r="S147">
            <v>413864</v>
          </cell>
          <cell r="T147">
            <v>17726534</v>
          </cell>
          <cell r="U147">
            <v>11389596</v>
          </cell>
          <cell r="V147">
            <v>11448082</v>
          </cell>
          <cell r="W147">
            <v>14542</v>
          </cell>
          <cell r="X147">
            <v>42934</v>
          </cell>
          <cell r="Y147">
            <v>11732</v>
          </cell>
          <cell r="Z147">
            <v>97198</v>
          </cell>
          <cell r="AA147">
            <v>39067</v>
          </cell>
          <cell r="AB147">
            <v>115398</v>
          </cell>
          <cell r="AC147" t="str">
            <v>-</v>
          </cell>
          <cell r="AD147">
            <v>1735063</v>
          </cell>
          <cell r="AE147">
            <v>941345</v>
          </cell>
          <cell r="AF147">
            <v>0</v>
          </cell>
          <cell r="AG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815770397</v>
          </cell>
          <cell r="E148">
            <v>53671196</v>
          </cell>
          <cell r="F148">
            <v>20048350</v>
          </cell>
          <cell r="G148">
            <v>1599939</v>
          </cell>
          <cell r="H148">
            <v>1168601</v>
          </cell>
          <cell r="I148">
            <v>696715770</v>
          </cell>
          <cell r="J148">
            <v>4</v>
          </cell>
          <cell r="K148">
            <v>4748952</v>
          </cell>
          <cell r="L148">
            <v>163513</v>
          </cell>
          <cell r="M148">
            <v>349253</v>
          </cell>
          <cell r="N148">
            <v>9106</v>
          </cell>
          <cell r="O148">
            <v>16197</v>
          </cell>
          <cell r="P148">
            <v>346710</v>
          </cell>
          <cell r="Q148">
            <v>10053933</v>
          </cell>
          <cell r="R148" t="str">
            <v>-</v>
          </cell>
          <cell r="S148">
            <v>93590</v>
          </cell>
          <cell r="T148">
            <v>14492181</v>
          </cell>
          <cell r="U148">
            <v>8918818</v>
          </cell>
          <cell r="V148">
            <v>1379772</v>
          </cell>
          <cell r="W148" t="str">
            <v>-</v>
          </cell>
          <cell r="X148">
            <v>41368</v>
          </cell>
          <cell r="Y148">
            <v>27280</v>
          </cell>
          <cell r="Z148">
            <v>65007</v>
          </cell>
          <cell r="AA148">
            <v>9219</v>
          </cell>
          <cell r="AB148">
            <v>68959</v>
          </cell>
          <cell r="AC148">
            <v>9843</v>
          </cell>
          <cell r="AD148">
            <v>940422</v>
          </cell>
          <cell r="AE148">
            <v>832415</v>
          </cell>
          <cell r="AF148">
            <v>0</v>
          </cell>
          <cell r="AG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741252054</v>
          </cell>
          <cell r="E149">
            <v>32691831</v>
          </cell>
          <cell r="F149">
            <v>44213041</v>
          </cell>
          <cell r="G149">
            <v>3617795</v>
          </cell>
          <cell r="H149">
            <v>718133</v>
          </cell>
          <cell r="I149">
            <v>599956683</v>
          </cell>
          <cell r="J149" t="str">
            <v>-</v>
          </cell>
          <cell r="K149">
            <v>8021242</v>
          </cell>
          <cell r="L149">
            <v>904698</v>
          </cell>
          <cell r="M149">
            <v>638958</v>
          </cell>
          <cell r="N149">
            <v>95465</v>
          </cell>
          <cell r="O149">
            <v>54465</v>
          </cell>
          <cell r="P149">
            <v>513832</v>
          </cell>
          <cell r="Q149">
            <v>10200867</v>
          </cell>
          <cell r="R149" t="str">
            <v>-</v>
          </cell>
          <cell r="S149">
            <v>787420</v>
          </cell>
          <cell r="T149">
            <v>19637383</v>
          </cell>
          <cell r="U149">
            <v>12186205</v>
          </cell>
          <cell r="V149">
            <v>1806010</v>
          </cell>
          <cell r="W149">
            <v>146353</v>
          </cell>
          <cell r="X149">
            <v>40721</v>
          </cell>
          <cell r="Y149">
            <v>126375</v>
          </cell>
          <cell r="Z149">
            <v>1187934</v>
          </cell>
          <cell r="AA149">
            <v>25547</v>
          </cell>
          <cell r="AB149">
            <v>169950</v>
          </cell>
          <cell r="AC149" t="str">
            <v>-</v>
          </cell>
          <cell r="AD149">
            <v>1781380</v>
          </cell>
          <cell r="AE149">
            <v>1729766</v>
          </cell>
          <cell r="AF149">
            <v>0</v>
          </cell>
          <cell r="AG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693809489</v>
          </cell>
          <cell r="E150">
            <v>37577122</v>
          </cell>
          <cell r="F150">
            <v>63938518</v>
          </cell>
          <cell r="G150">
            <v>7631490</v>
          </cell>
          <cell r="H150">
            <v>1226004</v>
          </cell>
          <cell r="I150">
            <v>508133950</v>
          </cell>
          <cell r="J150">
            <v>12</v>
          </cell>
          <cell r="K150">
            <v>11738080</v>
          </cell>
          <cell r="L150">
            <v>988755</v>
          </cell>
          <cell r="M150">
            <v>486601</v>
          </cell>
          <cell r="N150">
            <v>86298</v>
          </cell>
          <cell r="O150">
            <v>26229</v>
          </cell>
          <cell r="P150">
            <v>609750</v>
          </cell>
          <cell r="Q150">
            <v>14838222</v>
          </cell>
          <cell r="R150">
            <v>943039</v>
          </cell>
          <cell r="S150">
            <v>493571</v>
          </cell>
          <cell r="T150">
            <v>21782408</v>
          </cell>
          <cell r="U150">
            <v>6764029</v>
          </cell>
          <cell r="V150">
            <v>11419951</v>
          </cell>
          <cell r="W150">
            <v>37472</v>
          </cell>
          <cell r="X150">
            <v>81989</v>
          </cell>
          <cell r="Y150">
            <v>105501</v>
          </cell>
          <cell r="Z150">
            <v>196629</v>
          </cell>
          <cell r="AA150">
            <v>307163</v>
          </cell>
          <cell r="AB150">
            <v>191390</v>
          </cell>
          <cell r="AC150">
            <v>3670</v>
          </cell>
          <cell r="AD150">
            <v>3118805</v>
          </cell>
          <cell r="AE150">
            <v>1082843</v>
          </cell>
          <cell r="AF150">
            <v>0</v>
          </cell>
          <cell r="AG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384057138</v>
          </cell>
          <cell r="E151">
            <v>19121192</v>
          </cell>
          <cell r="F151">
            <v>50568982</v>
          </cell>
          <cell r="G151">
            <v>477800</v>
          </cell>
          <cell r="H151">
            <v>1384403</v>
          </cell>
          <cell r="I151">
            <v>243722386</v>
          </cell>
          <cell r="J151" t="str">
            <v>-</v>
          </cell>
          <cell r="K151">
            <v>6579422</v>
          </cell>
          <cell r="L151">
            <v>3997132</v>
          </cell>
          <cell r="M151">
            <v>420597</v>
          </cell>
          <cell r="N151">
            <v>67624</v>
          </cell>
          <cell r="O151">
            <v>15052</v>
          </cell>
          <cell r="P151">
            <v>277262</v>
          </cell>
          <cell r="Q151">
            <v>10046237</v>
          </cell>
          <cell r="R151" t="str">
            <v>-</v>
          </cell>
          <cell r="S151">
            <v>2460265</v>
          </cell>
          <cell r="T151">
            <v>30823648</v>
          </cell>
          <cell r="U151">
            <v>6754439</v>
          </cell>
          <cell r="V151">
            <v>1782593</v>
          </cell>
          <cell r="W151">
            <v>7700</v>
          </cell>
          <cell r="X151">
            <v>149807</v>
          </cell>
          <cell r="Y151">
            <v>270470</v>
          </cell>
          <cell r="Z151">
            <v>1412726</v>
          </cell>
          <cell r="AA151">
            <v>299830</v>
          </cell>
          <cell r="AB151">
            <v>65341</v>
          </cell>
          <cell r="AC151">
            <v>4673</v>
          </cell>
          <cell r="AD151">
            <v>1741586</v>
          </cell>
          <cell r="AE151">
            <v>1605972</v>
          </cell>
          <cell r="AF151">
            <v>0</v>
          </cell>
          <cell r="AG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616102101</v>
          </cell>
          <cell r="E152">
            <v>36317432</v>
          </cell>
          <cell r="F152">
            <v>86946363</v>
          </cell>
          <cell r="G152">
            <v>2119402</v>
          </cell>
          <cell r="H152">
            <v>1558898</v>
          </cell>
          <cell r="I152">
            <v>412221381</v>
          </cell>
          <cell r="J152" t="str">
            <v>-</v>
          </cell>
          <cell r="K152">
            <v>10706198</v>
          </cell>
          <cell r="L152">
            <v>6235488</v>
          </cell>
          <cell r="M152">
            <v>520415</v>
          </cell>
          <cell r="N152">
            <v>127190</v>
          </cell>
          <cell r="O152">
            <v>26636</v>
          </cell>
          <cell r="P152">
            <v>597150</v>
          </cell>
          <cell r="Q152">
            <v>14582342</v>
          </cell>
          <cell r="R152" t="str">
            <v>-</v>
          </cell>
          <cell r="S152">
            <v>1478193</v>
          </cell>
          <cell r="T152">
            <v>20757948</v>
          </cell>
          <cell r="U152">
            <v>12643906</v>
          </cell>
          <cell r="V152">
            <v>2872494</v>
          </cell>
          <cell r="W152">
            <v>20085</v>
          </cell>
          <cell r="X152">
            <v>63090</v>
          </cell>
          <cell r="Y152">
            <v>355851</v>
          </cell>
          <cell r="Z152">
            <v>174296</v>
          </cell>
          <cell r="AA152">
            <v>46856</v>
          </cell>
          <cell r="AB152">
            <v>198363</v>
          </cell>
          <cell r="AC152">
            <v>767</v>
          </cell>
          <cell r="AD152">
            <v>3268949</v>
          </cell>
          <cell r="AE152">
            <v>2262407</v>
          </cell>
          <cell r="AF152">
            <v>0</v>
          </cell>
          <cell r="AG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450936280</v>
          </cell>
          <cell r="E153">
            <v>23219512</v>
          </cell>
          <cell r="F153">
            <v>45789953</v>
          </cell>
          <cell r="G153">
            <v>2752238</v>
          </cell>
          <cell r="H153">
            <v>920315</v>
          </cell>
          <cell r="I153">
            <v>295994765</v>
          </cell>
          <cell r="J153">
            <v>22</v>
          </cell>
          <cell r="K153">
            <v>11992896</v>
          </cell>
          <cell r="L153">
            <v>7515260</v>
          </cell>
          <cell r="M153">
            <v>1095904</v>
          </cell>
          <cell r="N153">
            <v>90760</v>
          </cell>
          <cell r="O153">
            <v>135934</v>
          </cell>
          <cell r="P153">
            <v>1624949</v>
          </cell>
          <cell r="Q153">
            <v>13214337</v>
          </cell>
          <cell r="R153">
            <v>1481459</v>
          </cell>
          <cell r="S153">
            <v>701873</v>
          </cell>
          <cell r="T153">
            <v>20864327</v>
          </cell>
          <cell r="U153">
            <v>8218553</v>
          </cell>
          <cell r="V153">
            <v>2563151</v>
          </cell>
          <cell r="W153">
            <v>5971</v>
          </cell>
          <cell r="X153">
            <v>45036</v>
          </cell>
          <cell r="Y153">
            <v>320158</v>
          </cell>
          <cell r="Z153">
            <v>3370482</v>
          </cell>
          <cell r="AA153">
            <v>145199</v>
          </cell>
          <cell r="AB153">
            <v>287439</v>
          </cell>
          <cell r="AC153">
            <v>149</v>
          </cell>
          <cell r="AD153">
            <v>4481250</v>
          </cell>
          <cell r="AE153">
            <v>4104388</v>
          </cell>
          <cell r="AF153">
            <v>0</v>
          </cell>
          <cell r="AG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661500851</v>
          </cell>
          <cell r="E154">
            <v>79375287</v>
          </cell>
          <cell r="F154">
            <v>109102099</v>
          </cell>
          <cell r="G154">
            <v>3137428</v>
          </cell>
          <cell r="H154">
            <v>2926254</v>
          </cell>
          <cell r="I154">
            <v>360003922</v>
          </cell>
          <cell r="J154" t="str">
            <v>-</v>
          </cell>
          <cell r="K154">
            <v>13953743</v>
          </cell>
          <cell r="L154">
            <v>786848</v>
          </cell>
          <cell r="M154">
            <v>757661</v>
          </cell>
          <cell r="N154">
            <v>87302</v>
          </cell>
          <cell r="O154">
            <v>22894</v>
          </cell>
          <cell r="P154">
            <v>463892</v>
          </cell>
          <cell r="Q154">
            <v>22190878</v>
          </cell>
          <cell r="R154">
            <v>954545</v>
          </cell>
          <cell r="S154">
            <v>1993511</v>
          </cell>
          <cell r="T154">
            <v>30103627</v>
          </cell>
          <cell r="U154">
            <v>21699899</v>
          </cell>
          <cell r="V154">
            <v>3886925</v>
          </cell>
          <cell r="W154">
            <v>23994</v>
          </cell>
          <cell r="X154">
            <v>27882</v>
          </cell>
          <cell r="Y154">
            <v>644126</v>
          </cell>
          <cell r="Z154">
            <v>853219</v>
          </cell>
          <cell r="AA154">
            <v>272043</v>
          </cell>
          <cell r="AB154">
            <v>190299</v>
          </cell>
          <cell r="AC154">
            <v>5923</v>
          </cell>
          <cell r="AD154">
            <v>2251275</v>
          </cell>
          <cell r="AE154">
            <v>5785377</v>
          </cell>
          <cell r="AF154">
            <v>0</v>
          </cell>
          <cell r="AG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1202103106</v>
          </cell>
          <cell r="E155">
            <v>88327592</v>
          </cell>
          <cell r="F155">
            <v>42586829</v>
          </cell>
          <cell r="G155">
            <v>7256441</v>
          </cell>
          <cell r="H155">
            <v>2424303</v>
          </cell>
          <cell r="I155">
            <v>990099372</v>
          </cell>
          <cell r="J155" t="str">
            <v>-</v>
          </cell>
          <cell r="K155">
            <v>8957722</v>
          </cell>
          <cell r="L155">
            <v>978790</v>
          </cell>
          <cell r="M155">
            <v>601942</v>
          </cell>
          <cell r="N155">
            <v>30018</v>
          </cell>
          <cell r="O155">
            <v>28610</v>
          </cell>
          <cell r="P155">
            <v>471210</v>
          </cell>
          <cell r="Q155">
            <v>19521524</v>
          </cell>
          <cell r="R155">
            <v>2248229</v>
          </cell>
          <cell r="S155">
            <v>596266</v>
          </cell>
          <cell r="T155">
            <v>15870505</v>
          </cell>
          <cell r="U155">
            <v>16672426</v>
          </cell>
          <cell r="V155">
            <v>971991</v>
          </cell>
          <cell r="W155">
            <v>24710</v>
          </cell>
          <cell r="X155">
            <v>23624</v>
          </cell>
          <cell r="Y155">
            <v>128232</v>
          </cell>
          <cell r="Z155">
            <v>53771</v>
          </cell>
          <cell r="AA155">
            <v>759416</v>
          </cell>
          <cell r="AB155">
            <v>203323</v>
          </cell>
          <cell r="AC155">
            <v>2090</v>
          </cell>
          <cell r="AD155">
            <v>1351141</v>
          </cell>
          <cell r="AE155">
            <v>1913029</v>
          </cell>
          <cell r="AF155">
            <v>0</v>
          </cell>
          <cell r="AG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990169280</v>
          </cell>
          <cell r="E156">
            <v>34845160</v>
          </cell>
          <cell r="F156">
            <v>43005306</v>
          </cell>
          <cell r="G156">
            <v>115062</v>
          </cell>
          <cell r="H156">
            <v>888375</v>
          </cell>
          <cell r="I156">
            <v>846335264</v>
          </cell>
          <cell r="J156">
            <v>304</v>
          </cell>
          <cell r="K156">
            <v>8391758</v>
          </cell>
          <cell r="L156">
            <v>2173248</v>
          </cell>
          <cell r="M156">
            <v>703477</v>
          </cell>
          <cell r="N156">
            <v>55369</v>
          </cell>
          <cell r="O156">
            <v>57524</v>
          </cell>
          <cell r="P156">
            <v>279896</v>
          </cell>
          <cell r="Q156">
            <v>12997637</v>
          </cell>
          <cell r="R156">
            <v>3164</v>
          </cell>
          <cell r="S156">
            <v>717124</v>
          </cell>
          <cell r="T156">
            <v>22555486</v>
          </cell>
          <cell r="U156">
            <v>10840121</v>
          </cell>
          <cell r="V156">
            <v>677876</v>
          </cell>
          <cell r="W156">
            <v>143305</v>
          </cell>
          <cell r="X156">
            <v>34492</v>
          </cell>
          <cell r="Y156">
            <v>142883</v>
          </cell>
          <cell r="Z156">
            <v>297540</v>
          </cell>
          <cell r="AA156">
            <v>44533</v>
          </cell>
          <cell r="AB156">
            <v>139886</v>
          </cell>
          <cell r="AC156">
            <v>59504</v>
          </cell>
          <cell r="AD156">
            <v>784769</v>
          </cell>
          <cell r="AE156">
            <v>3880219</v>
          </cell>
          <cell r="AF156">
            <v>0</v>
          </cell>
          <cell r="AG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72941533</v>
          </cell>
          <cell r="E157">
            <v>12310380</v>
          </cell>
          <cell r="F157">
            <v>384530</v>
          </cell>
          <cell r="G157">
            <v>7367</v>
          </cell>
          <cell r="H157">
            <v>6903</v>
          </cell>
          <cell r="I157">
            <v>55166941</v>
          </cell>
          <cell r="J157" t="str">
            <v>-</v>
          </cell>
          <cell r="K157">
            <v>1051265</v>
          </cell>
          <cell r="L157">
            <v>59130</v>
          </cell>
          <cell r="M157">
            <v>133853</v>
          </cell>
          <cell r="N157">
            <v>14154</v>
          </cell>
          <cell r="O157">
            <v>4565</v>
          </cell>
          <cell r="P157">
            <v>21963</v>
          </cell>
          <cell r="Q157">
            <v>1252989</v>
          </cell>
          <cell r="R157" t="str">
            <v>-</v>
          </cell>
          <cell r="S157">
            <v>71252</v>
          </cell>
          <cell r="T157">
            <v>658970</v>
          </cell>
          <cell r="U157">
            <v>881623</v>
          </cell>
          <cell r="V157" t="str">
            <v>-</v>
          </cell>
          <cell r="W157">
            <v>992</v>
          </cell>
          <cell r="X157">
            <v>13794</v>
          </cell>
          <cell r="Y157" t="str">
            <v>-</v>
          </cell>
          <cell r="Z157">
            <v>72292</v>
          </cell>
          <cell r="AA157">
            <v>7025</v>
          </cell>
          <cell r="AB157">
            <v>48239</v>
          </cell>
          <cell r="AC157">
            <v>5699</v>
          </cell>
          <cell r="AD157">
            <v>113972</v>
          </cell>
          <cell r="AE157">
            <v>653635</v>
          </cell>
          <cell r="AF157">
            <v>0</v>
          </cell>
          <cell r="AG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</row>
        <row r="160"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</row>
      </sheetData>
      <sheetData sheetId="3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794</v>
          </cell>
          <cell r="E9">
            <v>25.4</v>
          </cell>
          <cell r="F9">
            <v>21.3</v>
          </cell>
          <cell r="G9">
            <v>44.2</v>
          </cell>
          <cell r="H9">
            <v>82.4</v>
          </cell>
          <cell r="I9">
            <v>30.6</v>
          </cell>
          <cell r="J9">
            <v>84.6</v>
          </cell>
          <cell r="K9">
            <v>139.9</v>
          </cell>
          <cell r="L9">
            <v>117.9</v>
          </cell>
          <cell r="M9">
            <v>52.5</v>
          </cell>
          <cell r="N9">
            <v>44.3</v>
          </cell>
          <cell r="O9">
            <v>118.7</v>
          </cell>
          <cell r="P9">
            <v>32.299999999999997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919.5</v>
          </cell>
          <cell r="E10">
            <v>24.1</v>
          </cell>
          <cell r="F10">
            <v>12</v>
          </cell>
          <cell r="G10">
            <v>50</v>
          </cell>
          <cell r="H10">
            <v>116.3</v>
          </cell>
          <cell r="I10">
            <v>30.6</v>
          </cell>
          <cell r="J10">
            <v>102.5</v>
          </cell>
          <cell r="K10">
            <v>132.30000000000001</v>
          </cell>
          <cell r="L10">
            <v>143.6</v>
          </cell>
          <cell r="M10">
            <v>105.7</v>
          </cell>
          <cell r="N10">
            <v>28.3</v>
          </cell>
          <cell r="O10">
            <v>133.30000000000001</v>
          </cell>
          <cell r="P10">
            <v>40.799999999999997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976.7</v>
          </cell>
          <cell r="E11">
            <v>22.3</v>
          </cell>
          <cell r="F11">
            <v>12.6</v>
          </cell>
          <cell r="G11">
            <v>47.5</v>
          </cell>
          <cell r="H11">
            <v>110.3</v>
          </cell>
          <cell r="I11">
            <v>41.6</v>
          </cell>
          <cell r="J11">
            <v>77.7</v>
          </cell>
          <cell r="K11">
            <v>224.7</v>
          </cell>
          <cell r="L11">
            <v>171.6</v>
          </cell>
          <cell r="M11">
            <v>104.2</v>
          </cell>
          <cell r="N11">
            <v>37.700000000000003</v>
          </cell>
          <cell r="O11">
            <v>79.3</v>
          </cell>
          <cell r="P11">
            <v>47.2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772.3</v>
          </cell>
          <cell r="E12">
            <v>22.7</v>
          </cell>
          <cell r="F12">
            <v>22.3</v>
          </cell>
          <cell r="G12">
            <v>46.5</v>
          </cell>
          <cell r="H12">
            <v>88.3</v>
          </cell>
          <cell r="I12">
            <v>21.5</v>
          </cell>
          <cell r="J12">
            <v>90.9</v>
          </cell>
          <cell r="K12">
            <v>161.30000000000001</v>
          </cell>
          <cell r="L12">
            <v>115.6</v>
          </cell>
          <cell r="M12">
            <v>19.7</v>
          </cell>
          <cell r="N12">
            <v>50.1</v>
          </cell>
          <cell r="O12">
            <v>98.1</v>
          </cell>
          <cell r="P12">
            <v>35.299999999999997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755.1</v>
          </cell>
          <cell r="E13">
            <v>15.8</v>
          </cell>
          <cell r="F13">
            <v>17.7</v>
          </cell>
          <cell r="G13">
            <v>39.299999999999997</v>
          </cell>
          <cell r="H13">
            <v>66.5</v>
          </cell>
          <cell r="I13">
            <v>26.1</v>
          </cell>
          <cell r="J13">
            <v>135.4</v>
          </cell>
          <cell r="K13">
            <v>123.5</v>
          </cell>
          <cell r="L13">
            <v>161.19999999999999</v>
          </cell>
          <cell r="M13">
            <v>11.6</v>
          </cell>
          <cell r="N13">
            <v>44.7</v>
          </cell>
          <cell r="O13">
            <v>91.7</v>
          </cell>
          <cell r="P13">
            <v>21.6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779</v>
          </cell>
          <cell r="E14">
            <v>22.3</v>
          </cell>
          <cell r="F14">
            <v>25.4</v>
          </cell>
          <cell r="G14">
            <v>50</v>
          </cell>
          <cell r="H14">
            <v>81.8</v>
          </cell>
          <cell r="I14">
            <v>25</v>
          </cell>
          <cell r="J14">
            <v>66.5</v>
          </cell>
          <cell r="K14">
            <v>154.4</v>
          </cell>
          <cell r="L14">
            <v>102.9</v>
          </cell>
          <cell r="M14">
            <v>75.3</v>
          </cell>
          <cell r="N14">
            <v>49.2</v>
          </cell>
          <cell r="O14">
            <v>88.3</v>
          </cell>
          <cell r="P14">
            <v>37.9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771.2</v>
          </cell>
          <cell r="E15">
            <v>11</v>
          </cell>
          <cell r="F15">
            <v>28.1</v>
          </cell>
          <cell r="G15">
            <v>39.299999999999997</v>
          </cell>
          <cell r="H15">
            <v>83.7</v>
          </cell>
          <cell r="I15">
            <v>62</v>
          </cell>
          <cell r="J15">
            <v>111.6</v>
          </cell>
          <cell r="K15">
            <v>157</v>
          </cell>
          <cell r="L15">
            <v>43.2</v>
          </cell>
          <cell r="M15">
            <v>45.2</v>
          </cell>
          <cell r="N15">
            <v>61</v>
          </cell>
          <cell r="O15">
            <v>107</v>
          </cell>
          <cell r="P15">
            <v>22.1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824.9</v>
          </cell>
          <cell r="E16">
            <v>17.8</v>
          </cell>
          <cell r="F16">
            <v>9.3000000000000007</v>
          </cell>
          <cell r="G16">
            <v>48.5</v>
          </cell>
          <cell r="H16">
            <v>84.9</v>
          </cell>
          <cell r="I16">
            <v>30.6</v>
          </cell>
          <cell r="J16">
            <v>87.5</v>
          </cell>
          <cell r="K16">
            <v>170.3</v>
          </cell>
          <cell r="L16">
            <v>150.9</v>
          </cell>
          <cell r="M16">
            <v>75.3</v>
          </cell>
          <cell r="N16">
            <v>40.299999999999997</v>
          </cell>
          <cell r="O16">
            <v>78.8</v>
          </cell>
          <cell r="P16">
            <v>30.6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800.3</v>
          </cell>
          <cell r="E17">
            <v>26.1</v>
          </cell>
          <cell r="F17">
            <v>39</v>
          </cell>
          <cell r="G17">
            <v>43.5</v>
          </cell>
          <cell r="H17">
            <v>90</v>
          </cell>
          <cell r="I17">
            <v>18</v>
          </cell>
          <cell r="J17">
            <v>125.2</v>
          </cell>
          <cell r="K17">
            <v>150.69999999999999</v>
          </cell>
          <cell r="L17">
            <v>45</v>
          </cell>
          <cell r="M17">
            <v>30.9</v>
          </cell>
          <cell r="N17">
            <v>69.099999999999994</v>
          </cell>
          <cell r="O17">
            <v>120.7</v>
          </cell>
          <cell r="P17">
            <v>42.1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641.70000000000005</v>
          </cell>
          <cell r="E18">
            <v>15.8</v>
          </cell>
          <cell r="F18">
            <v>35.200000000000003</v>
          </cell>
          <cell r="G18">
            <v>39.1</v>
          </cell>
          <cell r="H18">
            <v>64.8</v>
          </cell>
          <cell r="I18">
            <v>33.200000000000003</v>
          </cell>
          <cell r="J18">
            <v>80.2</v>
          </cell>
          <cell r="K18">
            <v>97.5</v>
          </cell>
          <cell r="L18">
            <v>39.200000000000003</v>
          </cell>
          <cell r="M18">
            <v>34.200000000000003</v>
          </cell>
          <cell r="N18">
            <v>66.2</v>
          </cell>
          <cell r="O18">
            <v>105.3</v>
          </cell>
          <cell r="P18">
            <v>31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814.5</v>
          </cell>
          <cell r="E19">
            <v>18.3</v>
          </cell>
          <cell r="F19">
            <v>9.6</v>
          </cell>
          <cell r="G19">
            <v>48</v>
          </cell>
          <cell r="H19">
            <v>87.1</v>
          </cell>
          <cell r="I19">
            <v>33.799999999999997</v>
          </cell>
          <cell r="J19">
            <v>64.599999999999994</v>
          </cell>
          <cell r="K19">
            <v>166.8</v>
          </cell>
          <cell r="L19">
            <v>159.30000000000001</v>
          </cell>
          <cell r="M19">
            <v>63.9</v>
          </cell>
          <cell r="N19">
            <v>41.2</v>
          </cell>
          <cell r="O19">
            <v>86.7</v>
          </cell>
          <cell r="P19">
            <v>35.200000000000003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795.6</v>
          </cell>
          <cell r="E20">
            <v>36.5</v>
          </cell>
          <cell r="F20">
            <v>23.6</v>
          </cell>
          <cell r="G20">
            <v>73.099999999999994</v>
          </cell>
          <cell r="H20">
            <v>103.5</v>
          </cell>
          <cell r="I20">
            <v>40.1</v>
          </cell>
          <cell r="J20">
            <v>70.400000000000006</v>
          </cell>
          <cell r="K20">
            <v>146</v>
          </cell>
          <cell r="L20">
            <v>101.8</v>
          </cell>
          <cell r="M20">
            <v>46</v>
          </cell>
          <cell r="N20">
            <v>54.8</v>
          </cell>
          <cell r="O20">
            <v>74.400000000000006</v>
          </cell>
          <cell r="P20">
            <v>25.5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659.3</v>
          </cell>
          <cell r="E21">
            <v>20</v>
          </cell>
          <cell r="F21">
            <v>19.2</v>
          </cell>
          <cell r="G21">
            <v>39.9</v>
          </cell>
          <cell r="H21">
            <v>67.8</v>
          </cell>
          <cell r="I21">
            <v>18.5</v>
          </cell>
          <cell r="J21">
            <v>82.9</v>
          </cell>
          <cell r="K21">
            <v>105.5</v>
          </cell>
          <cell r="L21">
            <v>107.4</v>
          </cell>
          <cell r="M21">
            <v>45.4</v>
          </cell>
          <cell r="N21">
            <v>47.8</v>
          </cell>
          <cell r="O21">
            <v>84.2</v>
          </cell>
          <cell r="P21">
            <v>20.7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649.29999999999995</v>
          </cell>
          <cell r="E22">
            <v>20.8</v>
          </cell>
          <cell r="F22">
            <v>11.2</v>
          </cell>
          <cell r="G22">
            <v>42.2</v>
          </cell>
          <cell r="H22">
            <v>75.2</v>
          </cell>
          <cell r="I22">
            <v>16</v>
          </cell>
          <cell r="J22">
            <v>70.099999999999994</v>
          </cell>
          <cell r="K22">
            <v>83.4</v>
          </cell>
          <cell r="L22">
            <v>133.9</v>
          </cell>
          <cell r="M22">
            <v>48.9</v>
          </cell>
          <cell r="N22">
            <v>40.6</v>
          </cell>
          <cell r="O22">
            <v>86.6</v>
          </cell>
          <cell r="P22">
            <v>20.399999999999999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478.8</v>
          </cell>
          <cell r="E23">
            <v>5.8</v>
          </cell>
          <cell r="F23">
            <v>7.5</v>
          </cell>
          <cell r="G23">
            <v>32.9</v>
          </cell>
          <cell r="H23">
            <v>65.599999999999994</v>
          </cell>
          <cell r="I23">
            <v>18.399999999999999</v>
          </cell>
          <cell r="J23">
            <v>27.4</v>
          </cell>
          <cell r="K23">
            <v>92.9</v>
          </cell>
          <cell r="L23">
            <v>91.8</v>
          </cell>
          <cell r="M23">
            <v>25.1</v>
          </cell>
          <cell r="N23">
            <v>11.4</v>
          </cell>
          <cell r="O23">
            <v>81.400000000000006</v>
          </cell>
          <cell r="P23">
            <v>18.600000000000001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810.3</v>
          </cell>
          <cell r="E24">
            <v>9.9</v>
          </cell>
          <cell r="F24">
            <v>9.1</v>
          </cell>
          <cell r="G24">
            <v>36.5</v>
          </cell>
          <cell r="H24">
            <v>84.5</v>
          </cell>
          <cell r="I24">
            <v>12.1</v>
          </cell>
          <cell r="J24">
            <v>103.6</v>
          </cell>
          <cell r="K24">
            <v>98</v>
          </cell>
          <cell r="L24">
            <v>111.1</v>
          </cell>
          <cell r="M24">
            <v>82</v>
          </cell>
          <cell r="N24">
            <v>16.5</v>
          </cell>
          <cell r="O24">
            <v>220.5</v>
          </cell>
          <cell r="P24">
            <v>26.5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933.6</v>
          </cell>
          <cell r="E25">
            <v>21.4</v>
          </cell>
          <cell r="F25">
            <v>11.9</v>
          </cell>
          <cell r="G25">
            <v>42.7</v>
          </cell>
          <cell r="H25">
            <v>92.9</v>
          </cell>
          <cell r="I25">
            <v>49.7</v>
          </cell>
          <cell r="J25">
            <v>47.1</v>
          </cell>
          <cell r="K25">
            <v>211.4</v>
          </cell>
          <cell r="L25">
            <v>151.9</v>
          </cell>
          <cell r="M25">
            <v>110.6</v>
          </cell>
          <cell r="N25">
            <v>58.2</v>
          </cell>
          <cell r="O25">
            <v>92.5</v>
          </cell>
          <cell r="P25">
            <v>43.3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884</v>
          </cell>
          <cell r="E26">
            <v>19.399999999999999</v>
          </cell>
          <cell r="F26">
            <v>19.399999999999999</v>
          </cell>
          <cell r="G26">
            <v>47.9</v>
          </cell>
          <cell r="H26">
            <v>104.4</v>
          </cell>
          <cell r="I26">
            <v>51.4</v>
          </cell>
          <cell r="J26">
            <v>80.8</v>
          </cell>
          <cell r="K26">
            <v>177.8</v>
          </cell>
          <cell r="L26">
            <v>162.6</v>
          </cell>
          <cell r="M26">
            <v>55.5</v>
          </cell>
          <cell r="N26">
            <v>47.4</v>
          </cell>
          <cell r="O26">
            <v>87.4</v>
          </cell>
          <cell r="P26">
            <v>30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899.2</v>
          </cell>
          <cell r="E27">
            <v>21.3</v>
          </cell>
          <cell r="F27">
            <v>22.3</v>
          </cell>
          <cell r="G27">
            <v>53.1</v>
          </cell>
          <cell r="H27">
            <v>79.8</v>
          </cell>
          <cell r="I27">
            <v>45.1</v>
          </cell>
          <cell r="J27">
            <v>92.2</v>
          </cell>
          <cell r="K27">
            <v>193.4</v>
          </cell>
          <cell r="L27">
            <v>170.9</v>
          </cell>
          <cell r="M27">
            <v>40.200000000000003</v>
          </cell>
          <cell r="N27">
            <v>46.9</v>
          </cell>
          <cell r="O27">
            <v>104</v>
          </cell>
          <cell r="P27">
            <v>30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724.3</v>
          </cell>
          <cell r="E28">
            <v>22</v>
          </cell>
          <cell r="F28">
            <v>7.6</v>
          </cell>
          <cell r="G28">
            <v>52.4</v>
          </cell>
          <cell r="H28">
            <v>69.5</v>
          </cell>
          <cell r="I28">
            <v>32.1</v>
          </cell>
          <cell r="J28">
            <v>59.4</v>
          </cell>
          <cell r="K28">
            <v>169.1</v>
          </cell>
          <cell r="L28">
            <v>119.8</v>
          </cell>
          <cell r="M28">
            <v>40.4</v>
          </cell>
          <cell r="N28">
            <v>49.6</v>
          </cell>
          <cell r="O28">
            <v>76.5</v>
          </cell>
          <cell r="P28">
            <v>25.9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559</v>
          </cell>
          <cell r="E29">
            <v>12.3</v>
          </cell>
          <cell r="F29">
            <v>24.3</v>
          </cell>
          <cell r="G29">
            <v>39.299999999999997</v>
          </cell>
          <cell r="H29">
            <v>57.5</v>
          </cell>
          <cell r="I29">
            <v>23.8</v>
          </cell>
          <cell r="J29">
            <v>81.400000000000006</v>
          </cell>
          <cell r="K29">
            <v>97.3</v>
          </cell>
          <cell r="L29">
            <v>50.8</v>
          </cell>
          <cell r="M29">
            <v>18</v>
          </cell>
          <cell r="N29">
            <v>50.6</v>
          </cell>
          <cell r="O29">
            <v>81.3</v>
          </cell>
          <cell r="P29">
            <v>22.4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600.70000000000005</v>
          </cell>
          <cell r="E30">
            <v>15.6</v>
          </cell>
          <cell r="F30">
            <v>17.899999999999999</v>
          </cell>
          <cell r="G30">
            <v>37.4</v>
          </cell>
          <cell r="H30">
            <v>73.2</v>
          </cell>
          <cell r="I30">
            <v>31.4</v>
          </cell>
          <cell r="J30">
            <v>87.4</v>
          </cell>
          <cell r="K30">
            <v>85.8</v>
          </cell>
          <cell r="L30">
            <v>91.9</v>
          </cell>
          <cell r="M30">
            <v>19.100000000000001</v>
          </cell>
          <cell r="N30">
            <v>49.4</v>
          </cell>
          <cell r="O30">
            <v>72.7</v>
          </cell>
          <cell r="P30">
            <v>18.899999999999999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819.1</v>
          </cell>
          <cell r="E31">
            <v>29.8</v>
          </cell>
          <cell r="F31">
            <v>13.6</v>
          </cell>
          <cell r="G31">
            <v>29.1</v>
          </cell>
          <cell r="H31">
            <v>78.8</v>
          </cell>
          <cell r="I31">
            <v>8</v>
          </cell>
          <cell r="J31">
            <v>99.1</v>
          </cell>
          <cell r="K31">
            <v>120.2</v>
          </cell>
          <cell r="L31">
            <v>125.4</v>
          </cell>
          <cell r="M31">
            <v>38.1</v>
          </cell>
          <cell r="N31">
            <v>10.7</v>
          </cell>
          <cell r="O31">
            <v>249.3</v>
          </cell>
          <cell r="P31">
            <v>17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1393.5</v>
          </cell>
          <cell r="E32">
            <v>154</v>
          </cell>
          <cell r="F32">
            <v>90.1</v>
          </cell>
          <cell r="G32">
            <v>37.299999999999997</v>
          </cell>
          <cell r="H32">
            <v>67.7</v>
          </cell>
          <cell r="I32">
            <v>35.9</v>
          </cell>
          <cell r="J32">
            <v>102.8</v>
          </cell>
          <cell r="K32">
            <v>98.6</v>
          </cell>
          <cell r="L32">
            <v>158.9</v>
          </cell>
          <cell r="M32">
            <v>73.2</v>
          </cell>
          <cell r="N32">
            <v>46.1</v>
          </cell>
          <cell r="O32">
            <v>429.4</v>
          </cell>
          <cell r="P32">
            <v>99.5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1199</v>
          </cell>
          <cell r="E34">
            <v>23.1</v>
          </cell>
          <cell r="F34">
            <v>32.799999999999997</v>
          </cell>
          <cell r="G34">
            <v>47.3</v>
          </cell>
          <cell r="H34">
            <v>150.5</v>
          </cell>
          <cell r="I34">
            <v>61.4</v>
          </cell>
          <cell r="J34">
            <v>47.4</v>
          </cell>
          <cell r="K34">
            <v>272.5</v>
          </cell>
          <cell r="L34">
            <v>99.2</v>
          </cell>
          <cell r="M34">
            <v>256.2</v>
          </cell>
          <cell r="N34">
            <v>126.4</v>
          </cell>
          <cell r="O34">
            <v>25.7</v>
          </cell>
          <cell r="P34">
            <v>56.5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1515.4</v>
          </cell>
          <cell r="E35">
            <v>47.2</v>
          </cell>
          <cell r="F35">
            <v>14.4</v>
          </cell>
          <cell r="G35">
            <v>69.8</v>
          </cell>
          <cell r="H35">
            <v>155.19999999999999</v>
          </cell>
          <cell r="I35">
            <v>39.4</v>
          </cell>
          <cell r="J35">
            <v>52.5</v>
          </cell>
          <cell r="K35">
            <v>113.2</v>
          </cell>
          <cell r="L35">
            <v>181.5</v>
          </cell>
          <cell r="M35">
            <v>522.29999999999995</v>
          </cell>
          <cell r="N35">
            <v>257.7</v>
          </cell>
          <cell r="O35">
            <v>20.9</v>
          </cell>
          <cell r="P35">
            <v>41.3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1251.4000000000001</v>
          </cell>
          <cell r="E36">
            <v>38.1</v>
          </cell>
          <cell r="F36">
            <v>14</v>
          </cell>
          <cell r="G36">
            <v>64.5</v>
          </cell>
          <cell r="H36">
            <v>159.6</v>
          </cell>
          <cell r="I36">
            <v>50.5</v>
          </cell>
          <cell r="J36">
            <v>40.9</v>
          </cell>
          <cell r="K36">
            <v>168.1</v>
          </cell>
          <cell r="L36">
            <v>50.7</v>
          </cell>
          <cell r="M36">
            <v>451.5</v>
          </cell>
          <cell r="N36">
            <v>146.9</v>
          </cell>
          <cell r="O36">
            <v>21.9</v>
          </cell>
          <cell r="P36">
            <v>44.7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1206.0999999999999</v>
          </cell>
          <cell r="E37">
            <v>13.3</v>
          </cell>
          <cell r="F37">
            <v>22.5</v>
          </cell>
          <cell r="G37">
            <v>45.8</v>
          </cell>
          <cell r="H37">
            <v>163.9</v>
          </cell>
          <cell r="I37">
            <v>55.2</v>
          </cell>
          <cell r="J37">
            <v>43.4</v>
          </cell>
          <cell r="K37">
            <v>316.8</v>
          </cell>
          <cell r="L37">
            <v>81.400000000000006</v>
          </cell>
          <cell r="M37">
            <v>264.7</v>
          </cell>
          <cell r="N37">
            <v>156.69999999999999</v>
          </cell>
          <cell r="O37">
            <v>15.8</v>
          </cell>
          <cell r="P37">
            <v>26.6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1016.6</v>
          </cell>
          <cell r="E38">
            <v>7.4</v>
          </cell>
          <cell r="F38">
            <v>34.200000000000003</v>
          </cell>
          <cell r="G38">
            <v>47.9</v>
          </cell>
          <cell r="H38">
            <v>134.9</v>
          </cell>
          <cell r="I38">
            <v>56.6</v>
          </cell>
          <cell r="J38">
            <v>40.5</v>
          </cell>
          <cell r="K38">
            <v>318.7</v>
          </cell>
          <cell r="L38">
            <v>53.9</v>
          </cell>
          <cell r="M38">
            <v>170.3</v>
          </cell>
          <cell r="N38">
            <v>88.3</v>
          </cell>
          <cell r="O38">
            <v>15.9</v>
          </cell>
          <cell r="P38">
            <v>47.9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1058.4000000000001</v>
          </cell>
          <cell r="E39">
            <v>10.199999999999999</v>
          </cell>
          <cell r="F39">
            <v>22.2</v>
          </cell>
          <cell r="G39">
            <v>46.4</v>
          </cell>
          <cell r="H39">
            <v>153.6</v>
          </cell>
          <cell r="I39">
            <v>64.3</v>
          </cell>
          <cell r="J39">
            <v>46.8</v>
          </cell>
          <cell r="K39">
            <v>273.7</v>
          </cell>
          <cell r="L39">
            <v>61.3</v>
          </cell>
          <cell r="M39">
            <v>213.8</v>
          </cell>
          <cell r="N39">
            <v>122.5</v>
          </cell>
          <cell r="O39">
            <v>13.5</v>
          </cell>
          <cell r="P39">
            <v>30.1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1263.3</v>
          </cell>
          <cell r="E40">
            <v>4</v>
          </cell>
          <cell r="F40">
            <v>49.9</v>
          </cell>
          <cell r="G40">
            <v>36.9</v>
          </cell>
          <cell r="H40">
            <v>172</v>
          </cell>
          <cell r="I40">
            <v>91.1</v>
          </cell>
          <cell r="J40">
            <v>62</v>
          </cell>
          <cell r="K40">
            <v>486.3</v>
          </cell>
          <cell r="L40">
            <v>62</v>
          </cell>
          <cell r="M40">
            <v>111.9</v>
          </cell>
          <cell r="N40">
            <v>93</v>
          </cell>
          <cell r="O40">
            <v>18.899999999999999</v>
          </cell>
          <cell r="P40">
            <v>75.3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1233.0999999999999</v>
          </cell>
          <cell r="E41">
            <v>24.5</v>
          </cell>
          <cell r="F41">
            <v>18.3</v>
          </cell>
          <cell r="G41">
            <v>69.599999999999994</v>
          </cell>
          <cell r="H41">
            <v>168.7</v>
          </cell>
          <cell r="I41">
            <v>67.900000000000006</v>
          </cell>
          <cell r="J41">
            <v>50.5</v>
          </cell>
          <cell r="K41">
            <v>203.3</v>
          </cell>
          <cell r="L41">
            <v>84.2</v>
          </cell>
          <cell r="M41">
            <v>365.2</v>
          </cell>
          <cell r="N41">
            <v>122.4</v>
          </cell>
          <cell r="O41">
            <v>14.6</v>
          </cell>
          <cell r="P41">
            <v>43.9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1199.2</v>
          </cell>
          <cell r="E42">
            <v>9.6</v>
          </cell>
          <cell r="F42">
            <v>37.6</v>
          </cell>
          <cell r="G42">
            <v>21.2</v>
          </cell>
          <cell r="H42">
            <v>156.4</v>
          </cell>
          <cell r="I42">
            <v>60.2</v>
          </cell>
          <cell r="J42">
            <v>47.3</v>
          </cell>
          <cell r="K42">
            <v>355.6</v>
          </cell>
          <cell r="L42">
            <v>185.5</v>
          </cell>
          <cell r="M42">
            <v>145.6</v>
          </cell>
          <cell r="N42">
            <v>111.6</v>
          </cell>
          <cell r="O42">
            <v>22.3</v>
          </cell>
          <cell r="P42">
            <v>46.3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1175.5999999999999</v>
          </cell>
          <cell r="E43">
            <v>6.4</v>
          </cell>
          <cell r="F43">
            <v>40.5</v>
          </cell>
          <cell r="G43">
            <v>40</v>
          </cell>
          <cell r="H43">
            <v>153.1</v>
          </cell>
          <cell r="I43">
            <v>66.099999999999994</v>
          </cell>
          <cell r="J43">
            <v>68.7</v>
          </cell>
          <cell r="K43">
            <v>414.5</v>
          </cell>
          <cell r="L43">
            <v>67.900000000000006</v>
          </cell>
          <cell r="M43">
            <v>123.6</v>
          </cell>
          <cell r="N43">
            <v>112.8</v>
          </cell>
          <cell r="O43">
            <v>24.3</v>
          </cell>
          <cell r="P43">
            <v>57.7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1217.0999999999999</v>
          </cell>
          <cell r="E44">
            <v>26.3</v>
          </cell>
          <cell r="F44">
            <v>12.9</v>
          </cell>
          <cell r="G44">
            <v>73.099999999999994</v>
          </cell>
          <cell r="H44">
            <v>165.6</v>
          </cell>
          <cell r="I44">
            <v>60.5</v>
          </cell>
          <cell r="J44">
            <v>37.9</v>
          </cell>
          <cell r="K44">
            <v>224.3</v>
          </cell>
          <cell r="L44">
            <v>69.099999999999994</v>
          </cell>
          <cell r="M44">
            <v>366.1</v>
          </cell>
          <cell r="N44">
            <v>122.2</v>
          </cell>
          <cell r="O44">
            <v>12</v>
          </cell>
          <cell r="P44">
            <v>47.1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1074.2</v>
          </cell>
          <cell r="E45">
            <v>15.7</v>
          </cell>
          <cell r="F45">
            <v>22</v>
          </cell>
          <cell r="G45">
            <v>46.4</v>
          </cell>
          <cell r="H45">
            <v>143.69999999999999</v>
          </cell>
          <cell r="I45">
            <v>74.7</v>
          </cell>
          <cell r="J45">
            <v>41.4</v>
          </cell>
          <cell r="K45">
            <v>260.3</v>
          </cell>
          <cell r="L45">
            <v>51.8</v>
          </cell>
          <cell r="M45">
            <v>239</v>
          </cell>
          <cell r="N45">
            <v>126.7</v>
          </cell>
          <cell r="O45">
            <v>13.2</v>
          </cell>
          <cell r="P45">
            <v>39.299999999999997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928.3</v>
          </cell>
          <cell r="E46">
            <v>9</v>
          </cell>
          <cell r="F46">
            <v>24</v>
          </cell>
          <cell r="G46">
            <v>49</v>
          </cell>
          <cell r="H46">
            <v>139</v>
          </cell>
          <cell r="I46">
            <v>61</v>
          </cell>
          <cell r="J46">
            <v>41</v>
          </cell>
          <cell r="K46">
            <v>256</v>
          </cell>
          <cell r="L46">
            <v>62</v>
          </cell>
          <cell r="M46">
            <v>167.6</v>
          </cell>
          <cell r="N46">
            <v>91.6</v>
          </cell>
          <cell r="O46">
            <v>12.4</v>
          </cell>
          <cell r="P46">
            <v>15.8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992.8</v>
          </cell>
          <cell r="E47">
            <v>15</v>
          </cell>
          <cell r="F47">
            <v>19.5</v>
          </cell>
          <cell r="G47">
            <v>40.1</v>
          </cell>
          <cell r="H47">
            <v>128.4</v>
          </cell>
          <cell r="I47">
            <v>50.5</v>
          </cell>
          <cell r="J47">
            <v>35</v>
          </cell>
          <cell r="K47">
            <v>208.2</v>
          </cell>
          <cell r="L47">
            <v>77.5</v>
          </cell>
          <cell r="M47">
            <v>260.60000000000002</v>
          </cell>
          <cell r="N47">
            <v>105.8</v>
          </cell>
          <cell r="O47">
            <v>15.6</v>
          </cell>
          <cell r="P47">
            <v>36.6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1015.9</v>
          </cell>
          <cell r="E48">
            <v>5.3</v>
          </cell>
          <cell r="F48">
            <v>25.2</v>
          </cell>
          <cell r="G48">
            <v>34.4</v>
          </cell>
          <cell r="H48">
            <v>131.9</v>
          </cell>
          <cell r="I48">
            <v>42</v>
          </cell>
          <cell r="J48">
            <v>35.9</v>
          </cell>
          <cell r="K48">
            <v>306.8</v>
          </cell>
          <cell r="L48">
            <v>103.5</v>
          </cell>
          <cell r="M48">
            <v>198.6</v>
          </cell>
          <cell r="N48">
            <v>85.2</v>
          </cell>
          <cell r="O48">
            <v>13.5</v>
          </cell>
          <cell r="P48">
            <v>33.6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1020.3</v>
          </cell>
          <cell r="E49">
            <v>19.2</v>
          </cell>
          <cell r="F49">
            <v>15.2</v>
          </cell>
          <cell r="G49">
            <v>31.2</v>
          </cell>
          <cell r="H49">
            <v>142.19999999999999</v>
          </cell>
          <cell r="I49">
            <v>29</v>
          </cell>
          <cell r="J49">
            <v>38.700000000000003</v>
          </cell>
          <cell r="K49">
            <v>151.69999999999999</v>
          </cell>
          <cell r="L49">
            <v>58.4</v>
          </cell>
          <cell r="M49">
            <v>339.7</v>
          </cell>
          <cell r="N49">
            <v>129.4</v>
          </cell>
          <cell r="O49">
            <v>28.9</v>
          </cell>
          <cell r="P49">
            <v>36.700000000000003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1481.5</v>
          </cell>
          <cell r="E50">
            <v>35.4</v>
          </cell>
          <cell r="F50">
            <v>28.6</v>
          </cell>
          <cell r="G50">
            <v>101.8</v>
          </cell>
          <cell r="H50">
            <v>191.1</v>
          </cell>
          <cell r="I50">
            <v>91.6</v>
          </cell>
          <cell r="J50">
            <v>49.7</v>
          </cell>
          <cell r="K50">
            <v>209.3</v>
          </cell>
          <cell r="L50">
            <v>83.7</v>
          </cell>
          <cell r="M50">
            <v>428.9</v>
          </cell>
          <cell r="N50">
            <v>171.5</v>
          </cell>
          <cell r="O50">
            <v>19.600000000000001</v>
          </cell>
          <cell r="P50">
            <v>70.3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1304.3</v>
          </cell>
          <cell r="E51">
            <v>25.8</v>
          </cell>
          <cell r="F51">
            <v>34.6</v>
          </cell>
          <cell r="G51">
            <v>65.099999999999994</v>
          </cell>
          <cell r="H51">
            <v>185.3</v>
          </cell>
          <cell r="I51">
            <v>83.1</v>
          </cell>
          <cell r="J51">
            <v>73.8</v>
          </cell>
          <cell r="K51">
            <v>212</v>
          </cell>
          <cell r="L51">
            <v>79.900000000000006</v>
          </cell>
          <cell r="M51">
            <v>342</v>
          </cell>
          <cell r="N51">
            <v>137.6</v>
          </cell>
          <cell r="O51">
            <v>8.1</v>
          </cell>
          <cell r="P51">
            <v>57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1182.5</v>
          </cell>
          <cell r="E52">
            <v>17</v>
          </cell>
          <cell r="F52">
            <v>30.1</v>
          </cell>
          <cell r="G52">
            <v>41.2</v>
          </cell>
          <cell r="H52">
            <v>165</v>
          </cell>
          <cell r="I52">
            <v>75.8</v>
          </cell>
          <cell r="J52">
            <v>44.9</v>
          </cell>
          <cell r="K52">
            <v>235.5</v>
          </cell>
          <cell r="L52">
            <v>67.7</v>
          </cell>
          <cell r="M52">
            <v>331.2</v>
          </cell>
          <cell r="N52">
            <v>123.7</v>
          </cell>
          <cell r="O52">
            <v>6.2</v>
          </cell>
          <cell r="P52">
            <v>44.2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927.1</v>
          </cell>
          <cell r="E53">
            <v>17.399999999999999</v>
          </cell>
          <cell r="F53">
            <v>23.1</v>
          </cell>
          <cell r="G53">
            <v>36.799999999999997</v>
          </cell>
          <cell r="H53">
            <v>151.4</v>
          </cell>
          <cell r="I53">
            <v>80.599999999999994</v>
          </cell>
          <cell r="J53">
            <v>41.6</v>
          </cell>
          <cell r="K53">
            <v>252.3</v>
          </cell>
          <cell r="L53">
            <v>53.1</v>
          </cell>
          <cell r="M53">
            <v>107.3</v>
          </cell>
          <cell r="N53">
            <v>111.3</v>
          </cell>
          <cell r="O53">
            <v>10.3</v>
          </cell>
          <cell r="P53">
            <v>41.9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1181.3</v>
          </cell>
          <cell r="E54">
            <v>4.3</v>
          </cell>
          <cell r="F54">
            <v>45.6</v>
          </cell>
          <cell r="G54">
            <v>51</v>
          </cell>
          <cell r="H54">
            <v>156.80000000000001</v>
          </cell>
          <cell r="I54">
            <v>71.8</v>
          </cell>
          <cell r="J54">
            <v>70.3</v>
          </cell>
          <cell r="K54">
            <v>402.8</v>
          </cell>
          <cell r="L54">
            <v>72.099999999999994</v>
          </cell>
          <cell r="M54">
            <v>135.5</v>
          </cell>
          <cell r="N54">
            <v>99.3</v>
          </cell>
          <cell r="O54">
            <v>16.899999999999999</v>
          </cell>
          <cell r="P54">
            <v>54.9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1086</v>
          </cell>
          <cell r="E55">
            <v>3.5</v>
          </cell>
          <cell r="F55">
            <v>45.1</v>
          </cell>
          <cell r="G55">
            <v>31.7</v>
          </cell>
          <cell r="H55">
            <v>120.7</v>
          </cell>
          <cell r="I55">
            <v>58.4</v>
          </cell>
          <cell r="J55">
            <v>36</v>
          </cell>
          <cell r="K55">
            <v>440.4</v>
          </cell>
          <cell r="L55">
            <v>69</v>
          </cell>
          <cell r="M55">
            <v>123</v>
          </cell>
          <cell r="N55">
            <v>80.7</v>
          </cell>
          <cell r="O55">
            <v>19.5</v>
          </cell>
          <cell r="P55">
            <v>58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1196.3</v>
          </cell>
          <cell r="E56">
            <v>12.8</v>
          </cell>
          <cell r="F56">
            <v>40.6</v>
          </cell>
          <cell r="G56">
            <v>26.8</v>
          </cell>
          <cell r="H56">
            <v>103.8</v>
          </cell>
          <cell r="I56">
            <v>18</v>
          </cell>
          <cell r="J56">
            <v>45.4</v>
          </cell>
          <cell r="K56">
            <v>323.89999999999998</v>
          </cell>
          <cell r="L56">
            <v>114.3</v>
          </cell>
          <cell r="M56">
            <v>243</v>
          </cell>
          <cell r="N56">
            <v>96.7</v>
          </cell>
          <cell r="O56">
            <v>58.4</v>
          </cell>
          <cell r="P56">
            <v>112.6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2050.4</v>
          </cell>
          <cell r="E57">
            <v>164.2</v>
          </cell>
          <cell r="F57">
            <v>134.80000000000001</v>
          </cell>
          <cell r="G57">
            <v>16.100000000000001</v>
          </cell>
          <cell r="H57">
            <v>118.5</v>
          </cell>
          <cell r="I57">
            <v>64.3</v>
          </cell>
          <cell r="J57">
            <v>46.3</v>
          </cell>
          <cell r="K57">
            <v>133.6</v>
          </cell>
          <cell r="L57">
            <v>491.3</v>
          </cell>
          <cell r="M57">
            <v>241.3</v>
          </cell>
          <cell r="N57">
            <v>213.8</v>
          </cell>
          <cell r="O57">
            <v>189.2</v>
          </cell>
          <cell r="P57">
            <v>237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810.7</v>
          </cell>
          <cell r="E59">
            <v>11.5</v>
          </cell>
          <cell r="F59">
            <v>36.9</v>
          </cell>
          <cell r="G59">
            <v>26.6</v>
          </cell>
          <cell r="H59">
            <v>74.2</v>
          </cell>
          <cell r="I59">
            <v>20.9</v>
          </cell>
          <cell r="J59">
            <v>45.4</v>
          </cell>
          <cell r="K59">
            <v>227.3</v>
          </cell>
          <cell r="L59">
            <v>183.5</v>
          </cell>
          <cell r="M59">
            <v>96.2</v>
          </cell>
          <cell r="N59">
            <v>66.2</v>
          </cell>
          <cell r="O59">
            <v>5.7</v>
          </cell>
          <cell r="P59">
            <v>16.399999999999999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674.3</v>
          </cell>
          <cell r="E60">
            <v>7.4</v>
          </cell>
          <cell r="F60">
            <v>27.8</v>
          </cell>
          <cell r="G60">
            <v>13.4</v>
          </cell>
          <cell r="H60">
            <v>79.599999999999994</v>
          </cell>
          <cell r="I60">
            <v>19.8</v>
          </cell>
          <cell r="J60">
            <v>12.8</v>
          </cell>
          <cell r="K60">
            <v>74.2</v>
          </cell>
          <cell r="L60">
            <v>209</v>
          </cell>
          <cell r="M60">
            <v>138.19999999999999</v>
          </cell>
          <cell r="N60">
            <v>81.5</v>
          </cell>
          <cell r="O60">
            <v>0.1</v>
          </cell>
          <cell r="P60">
            <v>10.5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590.70000000000005</v>
          </cell>
          <cell r="E61">
            <v>2</v>
          </cell>
          <cell r="F61">
            <v>22.6</v>
          </cell>
          <cell r="G61">
            <v>21.3</v>
          </cell>
          <cell r="H61">
            <v>66.400000000000006</v>
          </cell>
          <cell r="I61">
            <v>31.1</v>
          </cell>
          <cell r="J61">
            <v>25.6</v>
          </cell>
          <cell r="K61">
            <v>125.3</v>
          </cell>
          <cell r="L61">
            <v>119.4</v>
          </cell>
          <cell r="M61">
            <v>114.3</v>
          </cell>
          <cell r="N61">
            <v>49.7</v>
          </cell>
          <cell r="O61" t="str">
            <v>-</v>
          </cell>
          <cell r="P61">
            <v>13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731.5</v>
          </cell>
          <cell r="E62" t="str">
            <v>-</v>
          </cell>
          <cell r="F62">
            <v>16.5</v>
          </cell>
          <cell r="G62">
            <v>33.5</v>
          </cell>
          <cell r="H62">
            <v>54</v>
          </cell>
          <cell r="I62">
            <v>13</v>
          </cell>
          <cell r="J62">
            <v>79</v>
          </cell>
          <cell r="K62">
            <v>146.5</v>
          </cell>
          <cell r="L62">
            <v>223</v>
          </cell>
          <cell r="M62">
            <v>102</v>
          </cell>
          <cell r="N62">
            <v>49</v>
          </cell>
          <cell r="O62">
            <v>2</v>
          </cell>
          <cell r="P62">
            <v>13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929.7</v>
          </cell>
          <cell r="E63">
            <v>3.2</v>
          </cell>
          <cell r="F63">
            <v>28.3</v>
          </cell>
          <cell r="G63">
            <v>25.2</v>
          </cell>
          <cell r="H63">
            <v>77.5</v>
          </cell>
          <cell r="I63">
            <v>18</v>
          </cell>
          <cell r="J63">
            <v>25.5</v>
          </cell>
          <cell r="K63">
            <v>452</v>
          </cell>
          <cell r="L63">
            <v>123</v>
          </cell>
          <cell r="M63">
            <v>95</v>
          </cell>
          <cell r="N63">
            <v>69</v>
          </cell>
          <cell r="O63">
            <v>1</v>
          </cell>
          <cell r="P63">
            <v>12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688.6</v>
          </cell>
          <cell r="E64">
            <v>4.7</v>
          </cell>
          <cell r="F64">
            <v>30.8</v>
          </cell>
          <cell r="G64">
            <v>25.1</v>
          </cell>
          <cell r="H64">
            <v>56.2</v>
          </cell>
          <cell r="I64">
            <v>14.8</v>
          </cell>
          <cell r="J64">
            <v>55.4</v>
          </cell>
          <cell r="K64">
            <v>123.4</v>
          </cell>
          <cell r="L64">
            <v>228.2</v>
          </cell>
          <cell r="M64">
            <v>81</v>
          </cell>
          <cell r="N64">
            <v>54.7</v>
          </cell>
          <cell r="O64">
            <v>1.2</v>
          </cell>
          <cell r="P64">
            <v>13.1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1055.3</v>
          </cell>
          <cell r="E65">
            <v>3.2</v>
          </cell>
          <cell r="F65">
            <v>29.2</v>
          </cell>
          <cell r="G65">
            <v>26</v>
          </cell>
          <cell r="H65">
            <v>99.5</v>
          </cell>
          <cell r="I65">
            <v>10.8</v>
          </cell>
          <cell r="J65">
            <v>53.8</v>
          </cell>
          <cell r="K65">
            <v>337.7</v>
          </cell>
          <cell r="L65">
            <v>320.5</v>
          </cell>
          <cell r="M65">
            <v>77.3</v>
          </cell>
          <cell r="N65">
            <v>73.599999999999994</v>
          </cell>
          <cell r="O65">
            <v>8.1</v>
          </cell>
          <cell r="P65">
            <v>15.6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655.29999999999995</v>
          </cell>
          <cell r="E66">
            <v>3</v>
          </cell>
          <cell r="F66">
            <v>27.8</v>
          </cell>
          <cell r="G66">
            <v>31.7</v>
          </cell>
          <cell r="H66">
            <v>76.8</v>
          </cell>
          <cell r="I66">
            <v>21.7</v>
          </cell>
          <cell r="J66">
            <v>18.2</v>
          </cell>
          <cell r="K66">
            <v>142.4</v>
          </cell>
          <cell r="L66">
            <v>163.5</v>
          </cell>
          <cell r="M66">
            <v>98.6</v>
          </cell>
          <cell r="N66">
            <v>60.6</v>
          </cell>
          <cell r="O66">
            <v>0.3</v>
          </cell>
          <cell r="P66">
            <v>10.7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994</v>
          </cell>
          <cell r="E67">
            <v>7.2</v>
          </cell>
          <cell r="F67">
            <v>38.200000000000003</v>
          </cell>
          <cell r="G67">
            <v>21.2</v>
          </cell>
          <cell r="H67">
            <v>58.7</v>
          </cell>
          <cell r="I67">
            <v>22</v>
          </cell>
          <cell r="J67">
            <v>59.3</v>
          </cell>
          <cell r="K67">
            <v>429.2</v>
          </cell>
          <cell r="L67">
            <v>185.5</v>
          </cell>
          <cell r="M67">
            <v>94.8</v>
          </cell>
          <cell r="N67">
            <v>51.3</v>
          </cell>
          <cell r="O67">
            <v>5.5</v>
          </cell>
          <cell r="P67">
            <v>21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1292.8</v>
          </cell>
          <cell r="E68">
            <v>6.4</v>
          </cell>
          <cell r="F68">
            <v>44.1</v>
          </cell>
          <cell r="G68">
            <v>24.3</v>
          </cell>
          <cell r="H68">
            <v>80.599999999999994</v>
          </cell>
          <cell r="I68">
            <v>25</v>
          </cell>
          <cell r="J68">
            <v>62.7</v>
          </cell>
          <cell r="K68">
            <v>678.7</v>
          </cell>
          <cell r="L68">
            <v>211.6</v>
          </cell>
          <cell r="M68">
            <v>89</v>
          </cell>
          <cell r="N68">
            <v>48.6</v>
          </cell>
          <cell r="O68">
            <v>3.6</v>
          </cell>
          <cell r="P68">
            <v>18.2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640</v>
          </cell>
          <cell r="E69">
            <v>0.3</v>
          </cell>
          <cell r="F69">
            <v>26.1</v>
          </cell>
          <cell r="G69">
            <v>38.6</v>
          </cell>
          <cell r="H69">
            <v>66.400000000000006</v>
          </cell>
          <cell r="I69">
            <v>27.3</v>
          </cell>
          <cell r="J69">
            <v>33.5</v>
          </cell>
          <cell r="K69">
            <v>111.4</v>
          </cell>
          <cell r="L69">
            <v>169.3</v>
          </cell>
          <cell r="M69">
            <v>98.7</v>
          </cell>
          <cell r="N69">
            <v>56.5</v>
          </cell>
          <cell r="O69" t="str">
            <v>-</v>
          </cell>
          <cell r="P69">
            <v>11.9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605.4</v>
          </cell>
          <cell r="E70">
            <v>2.8</v>
          </cell>
          <cell r="F70">
            <v>31.1</v>
          </cell>
          <cell r="G70">
            <v>26.5</v>
          </cell>
          <cell r="H70">
            <v>71</v>
          </cell>
          <cell r="I70">
            <v>10.3</v>
          </cell>
          <cell r="J70">
            <v>24.6</v>
          </cell>
          <cell r="K70">
            <v>161</v>
          </cell>
          <cell r="L70">
            <v>135.4</v>
          </cell>
          <cell r="M70">
            <v>77.8</v>
          </cell>
          <cell r="N70">
            <v>53.6</v>
          </cell>
          <cell r="O70">
            <v>0.4</v>
          </cell>
          <cell r="P70">
            <v>10.9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747.6</v>
          </cell>
          <cell r="E71">
            <v>4</v>
          </cell>
          <cell r="F71">
            <v>25.5</v>
          </cell>
          <cell r="G71">
            <v>22.9</v>
          </cell>
          <cell r="H71">
            <v>69.599999999999994</v>
          </cell>
          <cell r="I71">
            <v>18.899999999999999</v>
          </cell>
          <cell r="J71">
            <v>35.200000000000003</v>
          </cell>
          <cell r="K71">
            <v>291.60000000000002</v>
          </cell>
          <cell r="L71">
            <v>141.69999999999999</v>
          </cell>
          <cell r="M71">
            <v>76.900000000000006</v>
          </cell>
          <cell r="N71">
            <v>51</v>
          </cell>
          <cell r="O71">
            <v>0.7</v>
          </cell>
          <cell r="P71">
            <v>9.6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746.8</v>
          </cell>
          <cell r="E72">
            <v>3.4</v>
          </cell>
          <cell r="F72">
            <v>28.1</v>
          </cell>
          <cell r="G72">
            <v>24</v>
          </cell>
          <cell r="H72">
            <v>75.2</v>
          </cell>
          <cell r="I72">
            <v>17.5</v>
          </cell>
          <cell r="J72">
            <v>13.5</v>
          </cell>
          <cell r="K72">
            <v>304.39999999999998</v>
          </cell>
          <cell r="L72">
            <v>128.19999999999999</v>
          </cell>
          <cell r="M72">
            <v>82.6</v>
          </cell>
          <cell r="N72">
            <v>57.5</v>
          </cell>
          <cell r="O72">
            <v>2.5</v>
          </cell>
          <cell r="P72">
            <v>9.9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735.7</v>
          </cell>
          <cell r="E73">
            <v>2.2000000000000002</v>
          </cell>
          <cell r="F73">
            <v>28</v>
          </cell>
          <cell r="G73">
            <v>14.8</v>
          </cell>
          <cell r="H73">
            <v>99.9</v>
          </cell>
          <cell r="I73">
            <v>27.6</v>
          </cell>
          <cell r="J73">
            <v>26.8</v>
          </cell>
          <cell r="K73">
            <v>258.3</v>
          </cell>
          <cell r="L73">
            <v>135</v>
          </cell>
          <cell r="M73">
            <v>79.8</v>
          </cell>
          <cell r="N73">
            <v>54</v>
          </cell>
          <cell r="O73">
            <v>0.8</v>
          </cell>
          <cell r="P73">
            <v>8.5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880.3</v>
          </cell>
          <cell r="E74">
            <v>21.5</v>
          </cell>
          <cell r="F74">
            <v>16</v>
          </cell>
          <cell r="G74">
            <v>9</v>
          </cell>
          <cell r="H74">
            <v>57</v>
          </cell>
          <cell r="I74">
            <v>15.9</v>
          </cell>
          <cell r="J74">
            <v>34.799999999999997</v>
          </cell>
          <cell r="K74">
            <v>172.4</v>
          </cell>
          <cell r="L74">
            <v>322.10000000000002</v>
          </cell>
          <cell r="M74">
            <v>103.8</v>
          </cell>
          <cell r="N74">
            <v>121.2</v>
          </cell>
          <cell r="O74">
            <v>0.1</v>
          </cell>
          <cell r="P74">
            <v>6.5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695.2</v>
          </cell>
          <cell r="E75">
            <v>2.6</v>
          </cell>
          <cell r="F75">
            <v>30.9</v>
          </cell>
          <cell r="G75">
            <v>40.1</v>
          </cell>
          <cell r="H75">
            <v>82</v>
          </cell>
          <cell r="I75">
            <v>35.200000000000003</v>
          </cell>
          <cell r="J75">
            <v>59.7</v>
          </cell>
          <cell r="K75">
            <v>91.6</v>
          </cell>
          <cell r="L75">
            <v>178.7</v>
          </cell>
          <cell r="M75">
            <v>101.3</v>
          </cell>
          <cell r="N75">
            <v>57.1</v>
          </cell>
          <cell r="O75">
            <v>0.8</v>
          </cell>
          <cell r="P75">
            <v>15.2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658.2</v>
          </cell>
          <cell r="E76" t="str">
            <v>-</v>
          </cell>
          <cell r="F76">
            <v>27.5</v>
          </cell>
          <cell r="G76">
            <v>26.3</v>
          </cell>
          <cell r="H76">
            <v>64.8</v>
          </cell>
          <cell r="I76">
            <v>21.5</v>
          </cell>
          <cell r="J76">
            <v>83.9</v>
          </cell>
          <cell r="K76">
            <v>87.8</v>
          </cell>
          <cell r="L76">
            <v>144</v>
          </cell>
          <cell r="M76">
            <v>110.5</v>
          </cell>
          <cell r="N76">
            <v>78.599999999999994</v>
          </cell>
          <cell r="O76">
            <v>0.4</v>
          </cell>
          <cell r="P76">
            <v>12.9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663</v>
          </cell>
          <cell r="E77">
            <v>0.4</v>
          </cell>
          <cell r="F77">
            <v>22.2</v>
          </cell>
          <cell r="G77">
            <v>24</v>
          </cell>
          <cell r="H77">
            <v>64.7</v>
          </cell>
          <cell r="I77">
            <v>20.399999999999999</v>
          </cell>
          <cell r="J77">
            <v>100.1</v>
          </cell>
          <cell r="K77">
            <v>100.5</v>
          </cell>
          <cell r="L77">
            <v>146.4</v>
          </cell>
          <cell r="M77">
            <v>109.9</v>
          </cell>
          <cell r="N77">
            <v>58.8</v>
          </cell>
          <cell r="O77">
            <v>1.4</v>
          </cell>
          <cell r="P77">
            <v>14.2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672.2</v>
          </cell>
          <cell r="E78">
            <v>0.9</v>
          </cell>
          <cell r="F78">
            <v>25.6</v>
          </cell>
          <cell r="G78">
            <v>23.6</v>
          </cell>
          <cell r="H78">
            <v>62.9</v>
          </cell>
          <cell r="I78">
            <v>19</v>
          </cell>
          <cell r="J78">
            <v>71.400000000000006</v>
          </cell>
          <cell r="K78">
            <v>125.4</v>
          </cell>
          <cell r="L78">
            <v>190.4</v>
          </cell>
          <cell r="M78">
            <v>92.9</v>
          </cell>
          <cell r="N78">
            <v>49.8</v>
          </cell>
          <cell r="O78">
            <v>0.4</v>
          </cell>
          <cell r="P78">
            <v>9.9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1090.8</v>
          </cell>
          <cell r="E79">
            <v>3.1</v>
          </cell>
          <cell r="F79">
            <v>33.799999999999997</v>
          </cell>
          <cell r="G79">
            <v>20.8</v>
          </cell>
          <cell r="H79">
            <v>81.8</v>
          </cell>
          <cell r="I79">
            <v>17.3</v>
          </cell>
          <cell r="J79">
            <v>55.3</v>
          </cell>
          <cell r="K79">
            <v>519.79999999999995</v>
          </cell>
          <cell r="L79">
            <v>194.9</v>
          </cell>
          <cell r="M79">
            <v>93.3</v>
          </cell>
          <cell r="N79">
            <v>54.3</v>
          </cell>
          <cell r="O79">
            <v>2.2999999999999998</v>
          </cell>
          <cell r="P79">
            <v>14.1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860.1</v>
          </cell>
          <cell r="E80">
            <v>4.8</v>
          </cell>
          <cell r="F80">
            <v>30.9</v>
          </cell>
          <cell r="G80">
            <v>18.399999999999999</v>
          </cell>
          <cell r="H80">
            <v>88.9</v>
          </cell>
          <cell r="I80">
            <v>19.899999999999999</v>
          </cell>
          <cell r="J80">
            <v>52.5</v>
          </cell>
          <cell r="K80">
            <v>275.89999999999998</v>
          </cell>
          <cell r="L80">
            <v>223.6</v>
          </cell>
          <cell r="M80">
            <v>78</v>
          </cell>
          <cell r="N80">
            <v>52.1</v>
          </cell>
          <cell r="O80">
            <v>3.4</v>
          </cell>
          <cell r="P80">
            <v>11.7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857.5</v>
          </cell>
          <cell r="E81">
            <v>60.4</v>
          </cell>
          <cell r="F81">
            <v>19.100000000000001</v>
          </cell>
          <cell r="G81">
            <v>30.5</v>
          </cell>
          <cell r="H81">
            <v>55.5</v>
          </cell>
          <cell r="I81">
            <v>28.5</v>
          </cell>
          <cell r="J81">
            <v>22.4</v>
          </cell>
          <cell r="K81">
            <v>131.19999999999999</v>
          </cell>
          <cell r="L81">
            <v>267.10000000000002</v>
          </cell>
          <cell r="M81">
            <v>92.8</v>
          </cell>
          <cell r="N81">
            <v>133.9</v>
          </cell>
          <cell r="O81">
            <v>8.1</v>
          </cell>
          <cell r="P81">
            <v>8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1181.7</v>
          </cell>
          <cell r="E82">
            <v>121.3</v>
          </cell>
          <cell r="F82">
            <v>237.5</v>
          </cell>
          <cell r="G82">
            <v>70.099999999999994</v>
          </cell>
          <cell r="H82">
            <v>118.4</v>
          </cell>
          <cell r="I82">
            <v>24.5</v>
          </cell>
          <cell r="J82">
            <v>37.4</v>
          </cell>
          <cell r="K82">
            <v>86.2</v>
          </cell>
          <cell r="L82">
            <v>60.4</v>
          </cell>
          <cell r="M82">
            <v>124.8</v>
          </cell>
          <cell r="N82">
            <v>106</v>
          </cell>
          <cell r="O82">
            <v>88.9</v>
          </cell>
          <cell r="P82">
            <v>106.2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1327</v>
          </cell>
          <cell r="E84">
            <v>19.399999999999999</v>
          </cell>
          <cell r="F84">
            <v>31.6</v>
          </cell>
          <cell r="G84">
            <v>114.4</v>
          </cell>
          <cell r="H84">
            <v>130.30000000000001</v>
          </cell>
          <cell r="I84">
            <v>92</v>
          </cell>
          <cell r="J84">
            <v>90.5</v>
          </cell>
          <cell r="K84">
            <v>241.2</v>
          </cell>
          <cell r="L84">
            <v>233.8</v>
          </cell>
          <cell r="M84">
            <v>125</v>
          </cell>
          <cell r="N84">
            <v>186.6</v>
          </cell>
          <cell r="O84">
            <v>29.7</v>
          </cell>
          <cell r="P84">
            <v>32.5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1284.3</v>
          </cell>
          <cell r="E85">
            <v>20</v>
          </cell>
          <cell r="F85">
            <v>33.5</v>
          </cell>
          <cell r="G85">
            <v>153.69999999999999</v>
          </cell>
          <cell r="H85">
            <v>106.5</v>
          </cell>
          <cell r="I85">
            <v>71.599999999999994</v>
          </cell>
          <cell r="J85">
            <v>89.1</v>
          </cell>
          <cell r="K85">
            <v>164.1</v>
          </cell>
          <cell r="L85">
            <v>175.4</v>
          </cell>
          <cell r="M85">
            <v>160</v>
          </cell>
          <cell r="N85">
            <v>261.60000000000002</v>
          </cell>
          <cell r="O85">
            <v>17.7</v>
          </cell>
          <cell r="P85">
            <v>31.1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1303.7</v>
          </cell>
          <cell r="E86">
            <v>22</v>
          </cell>
          <cell r="F86">
            <v>30.1</v>
          </cell>
          <cell r="G86">
            <v>137.30000000000001</v>
          </cell>
          <cell r="H86">
            <v>115.3</v>
          </cell>
          <cell r="I86">
            <v>69.3</v>
          </cell>
          <cell r="J86">
            <v>124.6</v>
          </cell>
          <cell r="K86">
            <v>216.1</v>
          </cell>
          <cell r="L86">
            <v>207</v>
          </cell>
          <cell r="M86">
            <v>121.6</v>
          </cell>
          <cell r="N86">
            <v>223.2</v>
          </cell>
          <cell r="O86">
            <v>15.2</v>
          </cell>
          <cell r="P86">
            <v>22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1228</v>
          </cell>
          <cell r="E87">
            <v>16</v>
          </cell>
          <cell r="F87">
            <v>34.5</v>
          </cell>
          <cell r="G87">
            <v>110</v>
          </cell>
          <cell r="H87">
            <v>121.5</v>
          </cell>
          <cell r="I87">
            <v>72</v>
          </cell>
          <cell r="J87">
            <v>159.5</v>
          </cell>
          <cell r="K87">
            <v>125</v>
          </cell>
          <cell r="L87">
            <v>267</v>
          </cell>
          <cell r="M87">
            <v>120</v>
          </cell>
          <cell r="N87">
            <v>182</v>
          </cell>
          <cell r="O87">
            <v>2</v>
          </cell>
          <cell r="P87">
            <v>18.5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1078</v>
          </cell>
          <cell r="E88">
            <v>15.1</v>
          </cell>
          <cell r="F88">
            <v>18.3</v>
          </cell>
          <cell r="G88">
            <v>93.5</v>
          </cell>
          <cell r="H88">
            <v>148.69999999999999</v>
          </cell>
          <cell r="I88">
            <v>98.1</v>
          </cell>
          <cell r="J88">
            <v>48.5</v>
          </cell>
          <cell r="K88">
            <v>154</v>
          </cell>
          <cell r="L88">
            <v>249.9</v>
          </cell>
          <cell r="M88">
            <v>93.7</v>
          </cell>
          <cell r="N88">
            <v>108.8</v>
          </cell>
          <cell r="O88">
            <v>29.8</v>
          </cell>
          <cell r="P88">
            <v>19.600000000000001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1203.2</v>
          </cell>
          <cell r="E89">
            <v>15.2</v>
          </cell>
          <cell r="F89">
            <v>27.4</v>
          </cell>
          <cell r="G89">
            <v>123.1</v>
          </cell>
          <cell r="H89">
            <v>120.7</v>
          </cell>
          <cell r="I89">
            <v>91.5</v>
          </cell>
          <cell r="J89">
            <v>108.4</v>
          </cell>
          <cell r="K89">
            <v>197.9</v>
          </cell>
          <cell r="L89">
            <v>224.5</v>
          </cell>
          <cell r="M89">
            <v>116.5</v>
          </cell>
          <cell r="N89">
            <v>141</v>
          </cell>
          <cell r="O89">
            <v>16.3</v>
          </cell>
          <cell r="P89">
            <v>20.7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1591.5</v>
          </cell>
          <cell r="E90">
            <v>11.5</v>
          </cell>
          <cell r="F90">
            <v>17.5</v>
          </cell>
          <cell r="G90">
            <v>110</v>
          </cell>
          <cell r="H90">
            <v>175.1</v>
          </cell>
          <cell r="I90">
            <v>162.6</v>
          </cell>
          <cell r="J90">
            <v>78.8</v>
          </cell>
          <cell r="K90">
            <v>234.2</v>
          </cell>
          <cell r="L90">
            <v>411.5</v>
          </cell>
          <cell r="M90">
            <v>166.5</v>
          </cell>
          <cell r="N90">
            <v>129.80000000000001</v>
          </cell>
          <cell r="O90">
            <v>68</v>
          </cell>
          <cell r="P90">
            <v>26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1149.8</v>
          </cell>
          <cell r="E91">
            <v>18.600000000000001</v>
          </cell>
          <cell r="F91">
            <v>24.5</v>
          </cell>
          <cell r="G91">
            <v>115.7</v>
          </cell>
          <cell r="H91">
            <v>112</v>
          </cell>
          <cell r="I91">
            <v>83.4</v>
          </cell>
          <cell r="J91">
            <v>104.5</v>
          </cell>
          <cell r="K91">
            <v>156.6</v>
          </cell>
          <cell r="L91">
            <v>243.2</v>
          </cell>
          <cell r="M91">
            <v>107.1</v>
          </cell>
          <cell r="N91">
            <v>144.69999999999999</v>
          </cell>
          <cell r="O91">
            <v>15</v>
          </cell>
          <cell r="P91">
            <v>24.5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1393.9</v>
          </cell>
          <cell r="E92">
            <v>21</v>
          </cell>
          <cell r="F92">
            <v>34.9</v>
          </cell>
          <cell r="G92">
            <v>123.8</v>
          </cell>
          <cell r="H92">
            <v>145.1</v>
          </cell>
          <cell r="I92">
            <v>111.2</v>
          </cell>
          <cell r="J92">
            <v>71.3</v>
          </cell>
          <cell r="K92">
            <v>277.7</v>
          </cell>
          <cell r="L92">
            <v>221.6</v>
          </cell>
          <cell r="M92">
            <v>122.4</v>
          </cell>
          <cell r="N92">
            <v>196.7</v>
          </cell>
          <cell r="O92">
            <v>31.4</v>
          </cell>
          <cell r="P92">
            <v>36.799999999999997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1360.1</v>
          </cell>
          <cell r="E93">
            <v>22</v>
          </cell>
          <cell r="F93">
            <v>29.7</v>
          </cell>
          <cell r="G93">
            <v>116</v>
          </cell>
          <cell r="H93">
            <v>157.6</v>
          </cell>
          <cell r="I93">
            <v>128.1</v>
          </cell>
          <cell r="J93">
            <v>62.9</v>
          </cell>
          <cell r="K93">
            <v>174.2</v>
          </cell>
          <cell r="L93">
            <v>275.10000000000002</v>
          </cell>
          <cell r="M93">
            <v>164.9</v>
          </cell>
          <cell r="N93">
            <v>141.6</v>
          </cell>
          <cell r="O93">
            <v>56</v>
          </cell>
          <cell r="P93">
            <v>32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1020.1</v>
          </cell>
          <cell r="E94">
            <v>16.899999999999999</v>
          </cell>
          <cell r="F94">
            <v>20.100000000000001</v>
          </cell>
          <cell r="G94">
            <v>96.8</v>
          </cell>
          <cell r="H94">
            <v>97.7</v>
          </cell>
          <cell r="I94">
            <v>64.099999999999994</v>
          </cell>
          <cell r="J94">
            <v>89</v>
          </cell>
          <cell r="K94">
            <v>138.30000000000001</v>
          </cell>
          <cell r="L94">
            <v>258.5</v>
          </cell>
          <cell r="M94">
            <v>90.5</v>
          </cell>
          <cell r="N94">
            <v>122.7</v>
          </cell>
          <cell r="O94">
            <v>9.5</v>
          </cell>
          <cell r="P94">
            <v>16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1278.3</v>
          </cell>
          <cell r="E95">
            <v>19.2</v>
          </cell>
          <cell r="F95">
            <v>33.799999999999997</v>
          </cell>
          <cell r="G95">
            <v>125.9</v>
          </cell>
          <cell r="H95">
            <v>107.2</v>
          </cell>
          <cell r="I95">
            <v>101.8</v>
          </cell>
          <cell r="J95">
            <v>150.30000000000001</v>
          </cell>
          <cell r="K95">
            <v>211.9</v>
          </cell>
          <cell r="L95">
            <v>211.1</v>
          </cell>
          <cell r="M95">
            <v>108.6</v>
          </cell>
          <cell r="N95">
            <v>167.2</v>
          </cell>
          <cell r="O95">
            <v>18.100000000000001</v>
          </cell>
          <cell r="P95">
            <v>23.2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1134.5999999999999</v>
          </cell>
          <cell r="E96">
            <v>16.2</v>
          </cell>
          <cell r="F96">
            <v>17.5</v>
          </cell>
          <cell r="G96">
            <v>107</v>
          </cell>
          <cell r="H96">
            <v>125.7</v>
          </cell>
          <cell r="I96">
            <v>98.2</v>
          </cell>
          <cell r="J96">
            <v>72</v>
          </cell>
          <cell r="K96">
            <v>192</v>
          </cell>
          <cell r="L96">
            <v>229</v>
          </cell>
          <cell r="M96">
            <v>108.7</v>
          </cell>
          <cell r="N96">
            <v>121.8</v>
          </cell>
          <cell r="O96">
            <v>23.3</v>
          </cell>
          <cell r="P96">
            <v>23.2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1095.5999999999999</v>
          </cell>
          <cell r="E97">
            <v>15</v>
          </cell>
          <cell r="F97">
            <v>24.5</v>
          </cell>
          <cell r="G97">
            <v>107.5</v>
          </cell>
          <cell r="H97">
            <v>117.6</v>
          </cell>
          <cell r="I97">
            <v>81.900000000000006</v>
          </cell>
          <cell r="J97">
            <v>86</v>
          </cell>
          <cell r="K97">
            <v>190.5</v>
          </cell>
          <cell r="L97">
            <v>154.80000000000001</v>
          </cell>
          <cell r="M97">
            <v>96.9</v>
          </cell>
          <cell r="N97">
            <v>173.6</v>
          </cell>
          <cell r="O97">
            <v>25.3</v>
          </cell>
          <cell r="P97">
            <v>22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1143.5</v>
          </cell>
          <cell r="E98">
            <v>9.9</v>
          </cell>
          <cell r="F98">
            <v>27.2</v>
          </cell>
          <cell r="G98">
            <v>94.2</v>
          </cell>
          <cell r="H98">
            <v>152.1</v>
          </cell>
          <cell r="I98">
            <v>88.3</v>
          </cell>
          <cell r="J98">
            <v>49.9</v>
          </cell>
          <cell r="K98">
            <v>196.2</v>
          </cell>
          <cell r="L98">
            <v>226.2</v>
          </cell>
          <cell r="M98">
            <v>87.3</v>
          </cell>
          <cell r="N98">
            <v>146.4</v>
          </cell>
          <cell r="O98">
            <v>43.9</v>
          </cell>
          <cell r="P98">
            <v>21.9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1351.5</v>
          </cell>
          <cell r="E99">
            <v>11.1</v>
          </cell>
          <cell r="F99">
            <v>31.2</v>
          </cell>
          <cell r="G99">
            <v>127.9</v>
          </cell>
          <cell r="H99">
            <v>128.1</v>
          </cell>
          <cell r="I99">
            <v>68.400000000000006</v>
          </cell>
          <cell r="J99">
            <v>51.3</v>
          </cell>
          <cell r="K99">
            <v>221.2</v>
          </cell>
          <cell r="L99">
            <v>207</v>
          </cell>
          <cell r="M99">
            <v>113</v>
          </cell>
          <cell r="N99">
            <v>343.3</v>
          </cell>
          <cell r="O99">
            <v>30.6</v>
          </cell>
          <cell r="P99">
            <v>18.399999999999999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1477.8</v>
          </cell>
          <cell r="E100">
            <v>27.4</v>
          </cell>
          <cell r="F100">
            <v>30.9</v>
          </cell>
          <cell r="G100">
            <v>142.19999999999999</v>
          </cell>
          <cell r="H100">
            <v>133.19999999999999</v>
          </cell>
          <cell r="I100">
            <v>93.8</v>
          </cell>
          <cell r="J100">
            <v>133.9</v>
          </cell>
          <cell r="K100">
            <v>192.4</v>
          </cell>
          <cell r="L100">
            <v>316.60000000000002</v>
          </cell>
          <cell r="M100">
            <v>108</v>
          </cell>
          <cell r="N100">
            <v>242.8</v>
          </cell>
          <cell r="O100">
            <v>23.1</v>
          </cell>
          <cell r="P100">
            <v>33.5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2421.9</v>
          </cell>
          <cell r="E101">
            <v>11.1</v>
          </cell>
          <cell r="F101">
            <v>28.1</v>
          </cell>
          <cell r="G101">
            <v>28</v>
          </cell>
          <cell r="H101">
            <v>99.8</v>
          </cell>
          <cell r="I101">
            <v>64.099999999999994</v>
          </cell>
          <cell r="J101">
            <v>148.6</v>
          </cell>
          <cell r="K101">
            <v>1382</v>
          </cell>
          <cell r="L101">
            <v>109.1</v>
          </cell>
          <cell r="M101">
            <v>241.4</v>
          </cell>
          <cell r="N101">
            <v>280.60000000000002</v>
          </cell>
          <cell r="O101">
            <v>10.5</v>
          </cell>
          <cell r="P101">
            <v>18.600000000000001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1342</v>
          </cell>
          <cell r="E102">
            <v>18</v>
          </cell>
          <cell r="F102">
            <v>37</v>
          </cell>
          <cell r="G102">
            <v>130.5</v>
          </cell>
          <cell r="H102">
            <v>110.5</v>
          </cell>
          <cell r="I102">
            <v>84</v>
          </cell>
          <cell r="J102">
            <v>96.5</v>
          </cell>
          <cell r="K102">
            <v>187.5</v>
          </cell>
          <cell r="L102">
            <v>270</v>
          </cell>
          <cell r="M102">
            <v>158</v>
          </cell>
          <cell r="N102">
            <v>212</v>
          </cell>
          <cell r="O102">
            <v>18.5</v>
          </cell>
          <cell r="P102">
            <v>19.5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1248.5999999999999</v>
          </cell>
          <cell r="E103">
            <v>19</v>
          </cell>
          <cell r="F103">
            <v>28</v>
          </cell>
          <cell r="G103">
            <v>138.80000000000001</v>
          </cell>
          <cell r="H103">
            <v>97.9</v>
          </cell>
          <cell r="I103">
            <v>93.3</v>
          </cell>
          <cell r="J103">
            <v>138.5</v>
          </cell>
          <cell r="K103">
            <v>182.4</v>
          </cell>
          <cell r="L103">
            <v>256.89999999999998</v>
          </cell>
          <cell r="M103">
            <v>123.3</v>
          </cell>
          <cell r="N103">
            <v>135.80000000000001</v>
          </cell>
          <cell r="O103">
            <v>15.8</v>
          </cell>
          <cell r="P103">
            <v>18.899999999999999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1221.2</v>
          </cell>
          <cell r="E104">
            <v>18</v>
          </cell>
          <cell r="F104">
            <v>25.2</v>
          </cell>
          <cell r="G104">
            <v>101</v>
          </cell>
          <cell r="H104">
            <v>156.30000000000001</v>
          </cell>
          <cell r="I104">
            <v>101.7</v>
          </cell>
          <cell r="J104">
            <v>59.1</v>
          </cell>
          <cell r="K104">
            <v>167.3</v>
          </cell>
          <cell r="L104">
            <v>279.10000000000002</v>
          </cell>
          <cell r="M104">
            <v>122.8</v>
          </cell>
          <cell r="N104">
            <v>119.8</v>
          </cell>
          <cell r="O104">
            <v>45</v>
          </cell>
          <cell r="P104">
            <v>25.9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1170</v>
          </cell>
          <cell r="E105">
            <v>7.4</v>
          </cell>
          <cell r="F105">
            <v>12.2</v>
          </cell>
          <cell r="G105">
            <v>75.3</v>
          </cell>
          <cell r="H105">
            <v>152.19999999999999</v>
          </cell>
          <cell r="I105">
            <v>111</v>
          </cell>
          <cell r="J105">
            <v>66.2</v>
          </cell>
          <cell r="K105">
            <v>172.8</v>
          </cell>
          <cell r="L105">
            <v>292.3</v>
          </cell>
          <cell r="M105">
            <v>117.9</v>
          </cell>
          <cell r="N105">
            <v>99.4</v>
          </cell>
          <cell r="O105">
            <v>42.1</v>
          </cell>
          <cell r="P105">
            <v>21.2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1436.2</v>
          </cell>
          <cell r="E106">
            <v>9.8000000000000007</v>
          </cell>
          <cell r="F106">
            <v>32.200000000000003</v>
          </cell>
          <cell r="G106">
            <v>130.6</v>
          </cell>
          <cell r="H106">
            <v>167.1</v>
          </cell>
          <cell r="I106">
            <v>46.2</v>
          </cell>
          <cell r="J106">
            <v>27</v>
          </cell>
          <cell r="K106">
            <v>229</v>
          </cell>
          <cell r="L106">
            <v>211.3</v>
          </cell>
          <cell r="M106">
            <v>143.69999999999999</v>
          </cell>
          <cell r="N106">
            <v>336.1</v>
          </cell>
          <cell r="O106">
            <v>82.9</v>
          </cell>
          <cell r="P106">
            <v>20.3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1586.4</v>
          </cell>
          <cell r="E107">
            <v>85.9</v>
          </cell>
          <cell r="F107">
            <v>128.6</v>
          </cell>
          <cell r="G107">
            <v>141.30000000000001</v>
          </cell>
          <cell r="H107">
            <v>150</v>
          </cell>
          <cell r="I107">
            <v>131.6</v>
          </cell>
          <cell r="J107">
            <v>65</v>
          </cell>
          <cell r="K107">
            <v>184.9</v>
          </cell>
          <cell r="L107">
            <v>79.7</v>
          </cell>
          <cell r="M107">
            <v>83</v>
          </cell>
          <cell r="N107">
            <v>260.89999999999998</v>
          </cell>
          <cell r="O107">
            <v>42.9</v>
          </cell>
          <cell r="P107">
            <v>232.6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1136.2</v>
          </cell>
          <cell r="E109">
            <v>12.6</v>
          </cell>
          <cell r="F109">
            <v>29.5</v>
          </cell>
          <cell r="G109">
            <v>42.2</v>
          </cell>
          <cell r="H109">
            <v>83.9</v>
          </cell>
          <cell r="I109">
            <v>39.200000000000003</v>
          </cell>
          <cell r="J109">
            <v>153.30000000000001</v>
          </cell>
          <cell r="K109">
            <v>168.2</v>
          </cell>
          <cell r="L109">
            <v>133.69999999999999</v>
          </cell>
          <cell r="M109">
            <v>201.3</v>
          </cell>
          <cell r="N109">
            <v>207.7</v>
          </cell>
          <cell r="O109">
            <v>38.6</v>
          </cell>
          <cell r="P109">
            <v>26.1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1434.3</v>
          </cell>
          <cell r="E110">
            <v>15.4</v>
          </cell>
          <cell r="F110">
            <v>24.9</v>
          </cell>
          <cell r="G110">
            <v>26.7</v>
          </cell>
          <cell r="H110">
            <v>96.2</v>
          </cell>
          <cell r="I110">
            <v>23.5</v>
          </cell>
          <cell r="J110">
            <v>207.6</v>
          </cell>
          <cell r="K110">
            <v>162.4</v>
          </cell>
          <cell r="L110">
            <v>210.3</v>
          </cell>
          <cell r="M110">
            <v>268.8</v>
          </cell>
          <cell r="N110">
            <v>315.8</v>
          </cell>
          <cell r="O110">
            <v>51.3</v>
          </cell>
          <cell r="P110">
            <v>31.4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1239.0999999999999</v>
          </cell>
          <cell r="E111">
            <v>13</v>
          </cell>
          <cell r="F111">
            <v>25.5</v>
          </cell>
          <cell r="G111">
            <v>30</v>
          </cell>
          <cell r="H111">
            <v>85</v>
          </cell>
          <cell r="I111">
            <v>20.9</v>
          </cell>
          <cell r="J111">
            <v>175</v>
          </cell>
          <cell r="K111">
            <v>159.19999999999999</v>
          </cell>
          <cell r="L111">
            <v>184.9</v>
          </cell>
          <cell r="M111">
            <v>253</v>
          </cell>
          <cell r="N111">
            <v>241.5</v>
          </cell>
          <cell r="O111">
            <v>19.5</v>
          </cell>
          <cell r="P111">
            <v>31.6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1141.5</v>
          </cell>
          <cell r="E112">
            <v>5.5</v>
          </cell>
          <cell r="F112">
            <v>18.5</v>
          </cell>
          <cell r="G112">
            <v>25.5</v>
          </cell>
          <cell r="H112">
            <v>101.5</v>
          </cell>
          <cell r="I112">
            <v>47.5</v>
          </cell>
          <cell r="J112">
            <v>99.5</v>
          </cell>
          <cell r="K112">
            <v>196.5</v>
          </cell>
          <cell r="L112">
            <v>146</v>
          </cell>
          <cell r="M112">
            <v>229.5</v>
          </cell>
          <cell r="N112">
            <v>240</v>
          </cell>
          <cell r="O112">
            <v>13.5</v>
          </cell>
          <cell r="P112">
            <v>18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867.8</v>
          </cell>
          <cell r="E113">
            <v>3.6</v>
          </cell>
          <cell r="F113">
            <v>30.1</v>
          </cell>
          <cell r="G113">
            <v>33.200000000000003</v>
          </cell>
          <cell r="H113">
            <v>86.2</v>
          </cell>
          <cell r="I113">
            <v>49.5</v>
          </cell>
          <cell r="J113">
            <v>88.7</v>
          </cell>
          <cell r="K113">
            <v>106.7</v>
          </cell>
          <cell r="L113">
            <v>126.1</v>
          </cell>
          <cell r="M113">
            <v>156.4</v>
          </cell>
          <cell r="N113">
            <v>133</v>
          </cell>
          <cell r="O113">
            <v>34.5</v>
          </cell>
          <cell r="P113">
            <v>19.8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962.7</v>
          </cell>
          <cell r="E114">
            <v>3.4</v>
          </cell>
          <cell r="F114">
            <v>20</v>
          </cell>
          <cell r="G114">
            <v>18</v>
          </cell>
          <cell r="H114">
            <v>94.6</v>
          </cell>
          <cell r="I114">
            <v>51.6</v>
          </cell>
          <cell r="J114">
            <v>110.6</v>
          </cell>
          <cell r="K114">
            <v>143.1</v>
          </cell>
          <cell r="L114">
            <v>121.7</v>
          </cell>
          <cell r="M114">
            <v>187.6</v>
          </cell>
          <cell r="N114">
            <v>180.9</v>
          </cell>
          <cell r="O114">
            <v>14.7</v>
          </cell>
          <cell r="P114">
            <v>16.5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1270.9000000000001</v>
          </cell>
          <cell r="E115">
            <v>2.4</v>
          </cell>
          <cell r="F115">
            <v>31.5</v>
          </cell>
          <cell r="G115">
            <v>355.5</v>
          </cell>
          <cell r="H115">
            <v>69.8</v>
          </cell>
          <cell r="I115">
            <v>53.5</v>
          </cell>
          <cell r="J115">
            <v>112.8</v>
          </cell>
          <cell r="K115">
            <v>145.6</v>
          </cell>
          <cell r="L115">
            <v>110.1</v>
          </cell>
          <cell r="M115">
            <v>138.9</v>
          </cell>
          <cell r="N115">
            <v>127.3</v>
          </cell>
          <cell r="O115">
            <v>53.6</v>
          </cell>
          <cell r="P115">
            <v>69.900000000000006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1038</v>
          </cell>
          <cell r="E116">
            <v>11.9</v>
          </cell>
          <cell r="F116">
            <v>25.3</v>
          </cell>
          <cell r="G116">
            <v>20.2</v>
          </cell>
          <cell r="H116">
            <v>79.5</v>
          </cell>
          <cell r="I116">
            <v>23</v>
          </cell>
          <cell r="J116">
            <v>242.1</v>
          </cell>
          <cell r="K116">
            <v>105.7</v>
          </cell>
          <cell r="L116">
            <v>174.4</v>
          </cell>
          <cell r="M116">
            <v>157</v>
          </cell>
          <cell r="N116">
            <v>142.4</v>
          </cell>
          <cell r="O116">
            <v>26</v>
          </cell>
          <cell r="P116">
            <v>30.5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1062.5</v>
          </cell>
          <cell r="E117">
            <v>2.5</v>
          </cell>
          <cell r="F117">
            <v>37.799999999999997</v>
          </cell>
          <cell r="G117">
            <v>26.8</v>
          </cell>
          <cell r="H117">
            <v>112.2</v>
          </cell>
          <cell r="I117">
            <v>46.3</v>
          </cell>
          <cell r="J117">
            <v>109.5</v>
          </cell>
          <cell r="K117">
            <v>221.2</v>
          </cell>
          <cell r="L117">
            <v>106.7</v>
          </cell>
          <cell r="M117">
            <v>159.5</v>
          </cell>
          <cell r="N117">
            <v>178.4</v>
          </cell>
          <cell r="O117">
            <v>34.200000000000003</v>
          </cell>
          <cell r="P117">
            <v>27.4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950.4</v>
          </cell>
          <cell r="E118">
            <v>0.1</v>
          </cell>
          <cell r="F118">
            <v>34.200000000000003</v>
          </cell>
          <cell r="G118">
            <v>29.4</v>
          </cell>
          <cell r="H118">
            <v>88.5</v>
          </cell>
          <cell r="I118">
            <v>50.4</v>
          </cell>
          <cell r="J118">
            <v>71.2</v>
          </cell>
          <cell r="K118">
            <v>182.4</v>
          </cell>
          <cell r="L118">
            <v>120.2</v>
          </cell>
          <cell r="M118">
            <v>179.9</v>
          </cell>
          <cell r="N118">
            <v>113.1</v>
          </cell>
          <cell r="O118">
            <v>63.5</v>
          </cell>
          <cell r="P118">
            <v>17.5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1190.5</v>
          </cell>
          <cell r="E119">
            <v>8.5</v>
          </cell>
          <cell r="F119">
            <v>36.5</v>
          </cell>
          <cell r="G119">
            <v>27.5</v>
          </cell>
          <cell r="H119">
            <v>87</v>
          </cell>
          <cell r="I119">
            <v>31</v>
          </cell>
          <cell r="J119">
            <v>335</v>
          </cell>
          <cell r="K119">
            <v>165</v>
          </cell>
          <cell r="L119">
            <v>118</v>
          </cell>
          <cell r="M119">
            <v>216</v>
          </cell>
          <cell r="N119">
            <v>120.5</v>
          </cell>
          <cell r="O119">
            <v>17</v>
          </cell>
          <cell r="P119">
            <v>28.5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959.9</v>
          </cell>
          <cell r="E120">
            <v>5.8</v>
          </cell>
          <cell r="F120">
            <v>25.6</v>
          </cell>
          <cell r="G120">
            <v>20</v>
          </cell>
          <cell r="H120">
            <v>91</v>
          </cell>
          <cell r="I120">
            <v>38.299999999999997</v>
          </cell>
          <cell r="J120">
            <v>121.4</v>
          </cell>
          <cell r="K120">
            <v>127.1</v>
          </cell>
          <cell r="L120">
            <v>124.3</v>
          </cell>
          <cell r="M120">
            <v>196.1</v>
          </cell>
          <cell r="N120">
            <v>172.5</v>
          </cell>
          <cell r="O120">
            <v>18.399999999999999</v>
          </cell>
          <cell r="P120">
            <v>19.399999999999999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878.8</v>
          </cell>
          <cell r="E121">
            <v>4.0999999999999996</v>
          </cell>
          <cell r="F121">
            <v>26</v>
          </cell>
          <cell r="G121">
            <v>23.4</v>
          </cell>
          <cell r="H121">
            <v>86.9</v>
          </cell>
          <cell r="I121">
            <v>44.2</v>
          </cell>
          <cell r="J121">
            <v>101.9</v>
          </cell>
          <cell r="K121">
            <v>125.8</v>
          </cell>
          <cell r="L121">
            <v>120.1</v>
          </cell>
          <cell r="M121">
            <v>160.6</v>
          </cell>
          <cell r="N121">
            <v>137.19999999999999</v>
          </cell>
          <cell r="O121">
            <v>23.5</v>
          </cell>
          <cell r="P121">
            <v>25.1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1294.5999999999999</v>
          </cell>
          <cell r="E122">
            <v>97.4</v>
          </cell>
          <cell r="F122">
            <v>52.5</v>
          </cell>
          <cell r="G122">
            <v>14.8</v>
          </cell>
          <cell r="H122">
            <v>37</v>
          </cell>
          <cell r="I122">
            <v>46.6</v>
          </cell>
          <cell r="J122">
            <v>122</v>
          </cell>
          <cell r="K122">
            <v>363</v>
          </cell>
          <cell r="L122">
            <v>177.1</v>
          </cell>
          <cell r="M122">
            <v>248.3</v>
          </cell>
          <cell r="N122">
            <v>81.5</v>
          </cell>
          <cell r="O122">
            <v>35</v>
          </cell>
          <cell r="P122">
            <v>19.399999999999999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919.7</v>
          </cell>
          <cell r="E123" t="str">
            <v>-</v>
          </cell>
          <cell r="F123" t="str">
            <v>-</v>
          </cell>
          <cell r="G123" t="str">
            <v>-</v>
          </cell>
          <cell r="H123">
            <v>66.2</v>
          </cell>
          <cell r="I123">
            <v>42.5</v>
          </cell>
          <cell r="J123">
            <v>130.5</v>
          </cell>
          <cell r="K123">
            <v>134.80000000000001</v>
          </cell>
          <cell r="L123">
            <v>160</v>
          </cell>
          <cell r="M123">
            <v>145.30000000000001</v>
          </cell>
          <cell r="N123">
            <v>187.7</v>
          </cell>
          <cell r="O123">
            <v>36.4</v>
          </cell>
          <cell r="P123">
            <v>16.3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1369.3</v>
          </cell>
          <cell r="E124">
            <v>10.3</v>
          </cell>
          <cell r="F124">
            <v>18.899999999999999</v>
          </cell>
          <cell r="G124">
            <v>24</v>
          </cell>
          <cell r="H124">
            <v>95.3</v>
          </cell>
          <cell r="I124">
            <v>22.7</v>
          </cell>
          <cell r="J124">
            <v>226.7</v>
          </cell>
          <cell r="K124">
            <v>144</v>
          </cell>
          <cell r="L124">
            <v>165.5</v>
          </cell>
          <cell r="M124">
            <v>192.4</v>
          </cell>
          <cell r="N124">
            <v>379.3</v>
          </cell>
          <cell r="O124">
            <v>69.8</v>
          </cell>
          <cell r="P124">
            <v>20.399999999999999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1405</v>
          </cell>
          <cell r="E125">
            <v>10.1</v>
          </cell>
          <cell r="F125">
            <v>35.4</v>
          </cell>
          <cell r="G125">
            <v>40.9</v>
          </cell>
          <cell r="H125">
            <v>82.4</v>
          </cell>
          <cell r="I125">
            <v>37.799999999999997</v>
          </cell>
          <cell r="J125">
            <v>214.6</v>
          </cell>
          <cell r="K125">
            <v>292.2</v>
          </cell>
          <cell r="L125">
            <v>172.9</v>
          </cell>
          <cell r="M125">
            <v>270.89999999999998</v>
          </cell>
          <cell r="N125">
            <v>195.1</v>
          </cell>
          <cell r="O125">
            <v>21.8</v>
          </cell>
          <cell r="P125">
            <v>30.9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1219.4000000000001</v>
          </cell>
          <cell r="E126">
            <v>11.1</v>
          </cell>
          <cell r="F126">
            <v>28.1</v>
          </cell>
          <cell r="G126">
            <v>28</v>
          </cell>
          <cell r="H126">
            <v>99.8</v>
          </cell>
          <cell r="I126">
            <v>64.099999999999994</v>
          </cell>
          <cell r="J126">
            <v>148.6</v>
          </cell>
          <cell r="K126">
            <v>172.8</v>
          </cell>
          <cell r="L126">
            <v>109.1</v>
          </cell>
          <cell r="M126">
            <v>241.4</v>
          </cell>
          <cell r="N126">
            <v>280.60000000000002</v>
          </cell>
          <cell r="O126">
            <v>10.5</v>
          </cell>
          <cell r="P126">
            <v>25.3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1039</v>
          </cell>
          <cell r="E127">
            <v>2.4</v>
          </cell>
          <cell r="F127">
            <v>6.7</v>
          </cell>
          <cell r="G127">
            <v>8</v>
          </cell>
          <cell r="H127">
            <v>35.200000000000003</v>
          </cell>
          <cell r="I127">
            <v>20.9</v>
          </cell>
          <cell r="J127">
            <v>125.2</v>
          </cell>
          <cell r="K127">
            <v>184.8</v>
          </cell>
          <cell r="L127">
            <v>106.8</v>
          </cell>
          <cell r="M127">
            <v>246.5</v>
          </cell>
          <cell r="N127">
            <v>269.8</v>
          </cell>
          <cell r="O127">
            <v>15.2</v>
          </cell>
          <cell r="P127">
            <v>17.5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1005.9</v>
          </cell>
          <cell r="E128">
            <v>3.5</v>
          </cell>
          <cell r="F128">
            <v>22.9</v>
          </cell>
          <cell r="G128">
            <v>17.899999999999999</v>
          </cell>
          <cell r="H128">
            <v>105.3</v>
          </cell>
          <cell r="I128">
            <v>48.4</v>
          </cell>
          <cell r="J128">
            <v>164</v>
          </cell>
          <cell r="K128">
            <v>121.5</v>
          </cell>
          <cell r="L128">
            <v>102.6</v>
          </cell>
          <cell r="M128">
            <v>207.5</v>
          </cell>
          <cell r="N128">
            <v>176.5</v>
          </cell>
          <cell r="O128">
            <v>17.5</v>
          </cell>
          <cell r="P128">
            <v>18.3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929</v>
          </cell>
          <cell r="E129">
            <v>0.3</v>
          </cell>
          <cell r="F129">
            <v>31.8</v>
          </cell>
          <cell r="G129">
            <v>26.9</v>
          </cell>
          <cell r="H129">
            <v>88.9</v>
          </cell>
          <cell r="I129">
            <v>57.3</v>
          </cell>
          <cell r="J129">
            <v>78.099999999999994</v>
          </cell>
          <cell r="K129">
            <v>175.2</v>
          </cell>
          <cell r="L129">
            <v>120.4</v>
          </cell>
          <cell r="M129">
            <v>153</v>
          </cell>
          <cell r="N129">
            <v>127.4</v>
          </cell>
          <cell r="O129">
            <v>49</v>
          </cell>
          <cell r="P129">
            <v>20.7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1005.8</v>
          </cell>
          <cell r="E130">
            <v>5.5</v>
          </cell>
          <cell r="F130">
            <v>29.5</v>
          </cell>
          <cell r="G130">
            <v>33.700000000000003</v>
          </cell>
          <cell r="H130">
            <v>58</v>
          </cell>
          <cell r="I130">
            <v>46.1</v>
          </cell>
          <cell r="J130">
            <v>156.9</v>
          </cell>
          <cell r="K130">
            <v>197.1</v>
          </cell>
          <cell r="L130">
            <v>117</v>
          </cell>
          <cell r="M130">
            <v>180.2</v>
          </cell>
          <cell r="N130">
            <v>121.7</v>
          </cell>
          <cell r="O130">
            <v>46.6</v>
          </cell>
          <cell r="P130">
            <v>13.5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1581.2</v>
          </cell>
          <cell r="E131">
            <v>15.6</v>
          </cell>
          <cell r="F131">
            <v>19.899999999999999</v>
          </cell>
          <cell r="G131">
            <v>47.9</v>
          </cell>
          <cell r="H131">
            <v>106.2</v>
          </cell>
          <cell r="I131">
            <v>17.5</v>
          </cell>
          <cell r="J131">
            <v>142.1</v>
          </cell>
          <cell r="K131">
            <v>135.9</v>
          </cell>
          <cell r="L131">
            <v>140.5</v>
          </cell>
          <cell r="M131">
            <v>184.5</v>
          </cell>
          <cell r="N131">
            <v>661.3</v>
          </cell>
          <cell r="O131">
            <v>94.5</v>
          </cell>
          <cell r="P131">
            <v>15.3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1367.4</v>
          </cell>
          <cell r="E132">
            <v>57.2</v>
          </cell>
          <cell r="F132">
            <v>96.6</v>
          </cell>
          <cell r="G132">
            <v>91.3</v>
          </cell>
          <cell r="H132">
            <v>76.400000000000006</v>
          </cell>
          <cell r="I132">
            <v>19</v>
          </cell>
          <cell r="J132">
            <v>242</v>
          </cell>
          <cell r="K132">
            <v>105.8</v>
          </cell>
          <cell r="L132">
            <v>41</v>
          </cell>
          <cell r="M132">
            <v>256.2</v>
          </cell>
          <cell r="N132">
            <v>192.5</v>
          </cell>
          <cell r="O132">
            <v>121.2</v>
          </cell>
          <cell r="P132">
            <v>68.2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1308</v>
          </cell>
          <cell r="E134">
            <v>82</v>
          </cell>
          <cell r="F134">
            <v>60.2</v>
          </cell>
          <cell r="G134">
            <v>23</v>
          </cell>
          <cell r="H134">
            <v>36.5</v>
          </cell>
          <cell r="I134">
            <v>72.5</v>
          </cell>
          <cell r="J134">
            <v>151.19999999999999</v>
          </cell>
          <cell r="K134">
            <v>398.3</v>
          </cell>
          <cell r="L134">
            <v>291.8</v>
          </cell>
          <cell r="M134">
            <v>187.4</v>
          </cell>
          <cell r="N134">
            <v>13.4</v>
          </cell>
          <cell r="O134">
            <v>37.6</v>
          </cell>
          <cell r="P134">
            <v>9.8000000000000007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1238.9000000000001</v>
          </cell>
          <cell r="E135">
            <v>152.30000000000001</v>
          </cell>
          <cell r="F135">
            <v>59.9</v>
          </cell>
          <cell r="G135">
            <v>29.4</v>
          </cell>
          <cell r="H135">
            <v>45.5</v>
          </cell>
          <cell r="I135">
            <v>41.7</v>
          </cell>
          <cell r="J135">
            <v>112.9</v>
          </cell>
          <cell r="K135">
            <v>346.1</v>
          </cell>
          <cell r="L135">
            <v>180</v>
          </cell>
          <cell r="M135">
            <v>246.7</v>
          </cell>
          <cell r="N135">
            <v>4</v>
          </cell>
          <cell r="O135">
            <v>20.399999999999999</v>
          </cell>
          <cell r="P135" t="str">
            <v>-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1371.6</v>
          </cell>
          <cell r="E136">
            <v>161.6</v>
          </cell>
          <cell r="F136">
            <v>43.1</v>
          </cell>
          <cell r="G136">
            <v>24.5</v>
          </cell>
          <cell r="H136">
            <v>53.4</v>
          </cell>
          <cell r="I136">
            <v>39.9</v>
          </cell>
          <cell r="J136">
            <v>186</v>
          </cell>
          <cell r="K136">
            <v>381.5</v>
          </cell>
          <cell r="L136">
            <v>137.80000000000001</v>
          </cell>
          <cell r="M136">
            <v>314.5</v>
          </cell>
          <cell r="N136">
            <v>7.9</v>
          </cell>
          <cell r="O136">
            <v>19.600000000000001</v>
          </cell>
          <cell r="P136">
            <v>1.8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1500</v>
          </cell>
          <cell r="E137">
            <v>67</v>
          </cell>
          <cell r="F137">
            <v>50</v>
          </cell>
          <cell r="G137">
            <v>15.5</v>
          </cell>
          <cell r="H137">
            <v>30</v>
          </cell>
          <cell r="I137">
            <v>72</v>
          </cell>
          <cell r="J137">
            <v>183.5</v>
          </cell>
          <cell r="K137">
            <v>461.5</v>
          </cell>
          <cell r="L137">
            <v>388.5</v>
          </cell>
          <cell r="M137">
            <v>186.5</v>
          </cell>
          <cell r="N137">
            <v>3.5</v>
          </cell>
          <cell r="O137">
            <v>40.5</v>
          </cell>
          <cell r="P137">
            <v>1.5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1211.8</v>
          </cell>
          <cell r="E138">
            <v>50.5</v>
          </cell>
          <cell r="F138">
            <v>58.6</v>
          </cell>
          <cell r="G138">
            <v>11</v>
          </cell>
          <cell r="H138">
            <v>22.1</v>
          </cell>
          <cell r="I138">
            <v>71.900000000000006</v>
          </cell>
          <cell r="J138">
            <v>123.4</v>
          </cell>
          <cell r="K138">
            <v>412.1</v>
          </cell>
          <cell r="L138">
            <v>300.39999999999998</v>
          </cell>
          <cell r="M138">
            <v>124.3</v>
          </cell>
          <cell r="N138">
            <v>1.5</v>
          </cell>
          <cell r="O138">
            <v>35</v>
          </cell>
          <cell r="P138">
            <v>1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1355.7</v>
          </cell>
          <cell r="E139">
            <v>57.3</v>
          </cell>
          <cell r="F139">
            <v>54.2</v>
          </cell>
          <cell r="G139">
            <v>20</v>
          </cell>
          <cell r="H139">
            <v>31</v>
          </cell>
          <cell r="I139">
            <v>66.5</v>
          </cell>
          <cell r="J139">
            <v>181.9</v>
          </cell>
          <cell r="K139">
            <v>417.1</v>
          </cell>
          <cell r="L139">
            <v>341.3</v>
          </cell>
          <cell r="M139">
            <v>141.30000000000001</v>
          </cell>
          <cell r="N139">
            <v>5.4</v>
          </cell>
          <cell r="O139">
            <v>35.299999999999997</v>
          </cell>
          <cell r="P139">
            <v>4.4000000000000004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1499.9</v>
          </cell>
          <cell r="E140">
            <v>67.599999999999994</v>
          </cell>
          <cell r="F140">
            <v>62.1</v>
          </cell>
          <cell r="G140">
            <v>16.100000000000001</v>
          </cell>
          <cell r="H140">
            <v>26.2</v>
          </cell>
          <cell r="I140">
            <v>147.19999999999999</v>
          </cell>
          <cell r="J140">
            <v>142.30000000000001</v>
          </cell>
          <cell r="K140">
            <v>445.9</v>
          </cell>
          <cell r="L140">
            <v>437.1</v>
          </cell>
          <cell r="M140">
            <v>108.3</v>
          </cell>
          <cell r="N140">
            <v>1.2</v>
          </cell>
          <cell r="O140">
            <v>40.1</v>
          </cell>
          <cell r="P140">
            <v>5.8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1242.5999999999999</v>
          </cell>
          <cell r="E141">
            <v>101.3</v>
          </cell>
          <cell r="F141">
            <v>55.4</v>
          </cell>
          <cell r="G141">
            <v>21.1</v>
          </cell>
          <cell r="H141">
            <v>36.5</v>
          </cell>
          <cell r="I141">
            <v>46.4</v>
          </cell>
          <cell r="J141">
            <v>142</v>
          </cell>
          <cell r="K141">
            <v>338.5</v>
          </cell>
          <cell r="L141">
            <v>246.9</v>
          </cell>
          <cell r="M141">
            <v>201.6</v>
          </cell>
          <cell r="N141">
            <v>11.1</v>
          </cell>
          <cell r="O141">
            <v>32.799999999999997</v>
          </cell>
          <cell r="P141">
            <v>9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1538.6</v>
          </cell>
          <cell r="E142">
            <v>65.099999999999994</v>
          </cell>
          <cell r="F142">
            <v>74.7</v>
          </cell>
          <cell r="G142">
            <v>14.3</v>
          </cell>
          <cell r="H142">
            <v>29.2</v>
          </cell>
          <cell r="I142">
            <v>101.3</v>
          </cell>
          <cell r="J142">
            <v>196.7</v>
          </cell>
          <cell r="K142">
            <v>489.3</v>
          </cell>
          <cell r="L142">
            <v>372.9</v>
          </cell>
          <cell r="M142">
            <v>156</v>
          </cell>
          <cell r="N142">
            <v>3</v>
          </cell>
          <cell r="O142">
            <v>33.1</v>
          </cell>
          <cell r="P142">
            <v>3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1533.1</v>
          </cell>
          <cell r="E143">
            <v>59.6</v>
          </cell>
          <cell r="F143">
            <v>70.8</v>
          </cell>
          <cell r="G143">
            <v>15.9</v>
          </cell>
          <cell r="H143">
            <v>28.3</v>
          </cell>
          <cell r="I143">
            <v>114.3</v>
          </cell>
          <cell r="J143">
            <v>167</v>
          </cell>
          <cell r="K143">
            <v>466</v>
          </cell>
          <cell r="L143">
            <v>449.6</v>
          </cell>
          <cell r="M143">
            <v>121.2</v>
          </cell>
          <cell r="N143">
            <v>2.4</v>
          </cell>
          <cell r="O143">
            <v>36.200000000000003</v>
          </cell>
          <cell r="P143">
            <v>1.8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1329.5</v>
          </cell>
          <cell r="E144">
            <v>93.5</v>
          </cell>
          <cell r="F144">
            <v>46</v>
          </cell>
          <cell r="G144">
            <v>20.5</v>
          </cell>
          <cell r="H144">
            <v>33.5</v>
          </cell>
          <cell r="I144">
            <v>35.5</v>
          </cell>
          <cell r="J144">
            <v>192</v>
          </cell>
          <cell r="K144">
            <v>399.5</v>
          </cell>
          <cell r="L144">
            <v>237.5</v>
          </cell>
          <cell r="M144">
            <v>232</v>
          </cell>
          <cell r="N144">
            <v>11.5</v>
          </cell>
          <cell r="O144">
            <v>25.5</v>
          </cell>
          <cell r="P144">
            <v>2.5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1255.0999999999999</v>
          </cell>
          <cell r="E145">
            <v>64.599999999999994</v>
          </cell>
          <cell r="F145">
            <v>56</v>
          </cell>
          <cell r="G145">
            <v>21.4</v>
          </cell>
          <cell r="H145">
            <v>25.9</v>
          </cell>
          <cell r="I145">
            <v>55.5</v>
          </cell>
          <cell r="J145">
            <v>169.6</v>
          </cell>
          <cell r="K145">
            <v>369.4</v>
          </cell>
          <cell r="L145">
            <v>269.5</v>
          </cell>
          <cell r="M145">
            <v>176.6</v>
          </cell>
          <cell r="N145">
            <v>8.8000000000000007</v>
          </cell>
          <cell r="O145">
            <v>36.799999999999997</v>
          </cell>
          <cell r="P145">
            <v>1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59.2</v>
          </cell>
          <cell r="E146">
            <v>59.2</v>
          </cell>
          <cell r="F146">
            <v>57.8</v>
          </cell>
          <cell r="G146">
            <v>15.8</v>
          </cell>
          <cell r="H146">
            <v>32.1</v>
          </cell>
          <cell r="I146">
            <v>65</v>
          </cell>
          <cell r="J146">
            <v>154.19999999999999</v>
          </cell>
          <cell r="K146">
            <v>373.5</v>
          </cell>
          <cell r="L146">
            <v>280.10000000000002</v>
          </cell>
          <cell r="M146">
            <v>130.4</v>
          </cell>
          <cell r="N146">
            <v>4.4000000000000004</v>
          </cell>
          <cell r="O146">
            <v>39.700000000000003</v>
          </cell>
          <cell r="P146">
            <v>0.3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1219.4000000000001</v>
          </cell>
          <cell r="E147">
            <v>97.4</v>
          </cell>
          <cell r="F147">
            <v>52.5</v>
          </cell>
          <cell r="G147">
            <v>14.8</v>
          </cell>
          <cell r="H147">
            <v>37</v>
          </cell>
          <cell r="I147">
            <v>46.6</v>
          </cell>
          <cell r="J147">
            <v>122</v>
          </cell>
          <cell r="K147">
            <v>363</v>
          </cell>
          <cell r="L147">
            <v>192.1</v>
          </cell>
          <cell r="M147">
            <v>246.2</v>
          </cell>
          <cell r="N147">
            <v>5.5</v>
          </cell>
          <cell r="O147">
            <v>41.5</v>
          </cell>
          <cell r="P147">
            <v>0.8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1084.3</v>
          </cell>
          <cell r="E148">
            <v>65.5</v>
          </cell>
          <cell r="F148">
            <v>39.9</v>
          </cell>
          <cell r="G148">
            <v>11.8</v>
          </cell>
          <cell r="H148">
            <v>33.299999999999997</v>
          </cell>
          <cell r="I148">
            <v>54.1</v>
          </cell>
          <cell r="J148">
            <v>102.9</v>
          </cell>
          <cell r="K148">
            <v>295</v>
          </cell>
          <cell r="L148">
            <v>183.8</v>
          </cell>
          <cell r="M148">
            <v>262.39999999999998</v>
          </cell>
          <cell r="N148">
            <v>1.4</v>
          </cell>
          <cell r="O148">
            <v>33.4</v>
          </cell>
          <cell r="P148">
            <v>0.8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1268</v>
          </cell>
          <cell r="E149">
            <v>122.9</v>
          </cell>
          <cell r="F149">
            <v>54.6</v>
          </cell>
          <cell r="G149">
            <v>15.2</v>
          </cell>
          <cell r="H149">
            <v>38.700000000000003</v>
          </cell>
          <cell r="I149">
            <v>56</v>
          </cell>
          <cell r="J149">
            <v>160.5</v>
          </cell>
          <cell r="K149">
            <v>466.6</v>
          </cell>
          <cell r="L149">
            <v>138.9</v>
          </cell>
          <cell r="M149">
            <v>187</v>
          </cell>
          <cell r="N149">
            <v>2.9</v>
          </cell>
          <cell r="O149">
            <v>24.7</v>
          </cell>
          <cell r="P149" t="str">
            <v>-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1593.6</v>
          </cell>
          <cell r="E150">
            <v>109.9</v>
          </cell>
          <cell r="F150">
            <v>50.9</v>
          </cell>
          <cell r="G150">
            <v>27.8</v>
          </cell>
          <cell r="H150">
            <v>43.8</v>
          </cell>
          <cell r="I150">
            <v>42.4</v>
          </cell>
          <cell r="J150">
            <v>208.3</v>
          </cell>
          <cell r="K150">
            <v>446.2</v>
          </cell>
          <cell r="L150">
            <v>264.89999999999998</v>
          </cell>
          <cell r="M150">
            <v>322.7</v>
          </cell>
          <cell r="N150">
            <v>11</v>
          </cell>
          <cell r="O150">
            <v>36.700000000000003</v>
          </cell>
          <cell r="P150">
            <v>29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1555.9</v>
          </cell>
          <cell r="E151">
            <v>81.599999999999994</v>
          </cell>
          <cell r="F151">
            <v>39.299999999999997</v>
          </cell>
          <cell r="G151">
            <v>24.3</v>
          </cell>
          <cell r="H151">
            <v>42.4</v>
          </cell>
          <cell r="I151">
            <v>56.5</v>
          </cell>
          <cell r="J151">
            <v>158.30000000000001</v>
          </cell>
          <cell r="K151">
            <v>548.5</v>
          </cell>
          <cell r="L151">
            <v>390.4</v>
          </cell>
          <cell r="M151">
            <v>174.1</v>
          </cell>
          <cell r="N151">
            <v>12.6</v>
          </cell>
          <cell r="O151">
            <v>25.1</v>
          </cell>
          <cell r="P151">
            <v>2.8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1509.3</v>
          </cell>
          <cell r="E152">
            <v>70.8</v>
          </cell>
          <cell r="F152">
            <v>41.6</v>
          </cell>
          <cell r="G152">
            <v>23.3</v>
          </cell>
          <cell r="H152">
            <v>33.1</v>
          </cell>
          <cell r="I152">
            <v>56.9</v>
          </cell>
          <cell r="J152">
            <v>156.80000000000001</v>
          </cell>
          <cell r="K152">
            <v>491.4</v>
          </cell>
          <cell r="L152">
            <v>416.8</v>
          </cell>
          <cell r="M152">
            <v>179.1</v>
          </cell>
          <cell r="N152">
            <v>10</v>
          </cell>
          <cell r="O152">
            <v>27.6</v>
          </cell>
          <cell r="P152">
            <v>1.9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1377</v>
          </cell>
          <cell r="E153">
            <v>67.099999999999994</v>
          </cell>
          <cell r="F153">
            <v>50.9</v>
          </cell>
          <cell r="G153">
            <v>23.7</v>
          </cell>
          <cell r="H153">
            <v>30.9</v>
          </cell>
          <cell r="I153">
            <v>53.3</v>
          </cell>
          <cell r="J153">
            <v>161.6</v>
          </cell>
          <cell r="K153">
            <v>417.8</v>
          </cell>
          <cell r="L153">
            <v>352</v>
          </cell>
          <cell r="M153">
            <v>180</v>
          </cell>
          <cell r="N153">
            <v>9.3000000000000007</v>
          </cell>
          <cell r="O153">
            <v>29.5</v>
          </cell>
          <cell r="P153">
            <v>0.9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1399.3</v>
          </cell>
          <cell r="E154">
            <v>49.6</v>
          </cell>
          <cell r="F154">
            <v>60</v>
          </cell>
          <cell r="G154">
            <v>15.9</v>
          </cell>
          <cell r="H154">
            <v>30.3</v>
          </cell>
          <cell r="I154">
            <v>128</v>
          </cell>
          <cell r="J154">
            <v>137.5</v>
          </cell>
          <cell r="K154">
            <v>423</v>
          </cell>
          <cell r="L154">
            <v>402.8</v>
          </cell>
          <cell r="M154">
            <v>115.8</v>
          </cell>
          <cell r="N154">
            <v>1.6</v>
          </cell>
          <cell r="O154">
            <v>34.1</v>
          </cell>
          <cell r="P154">
            <v>0.8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1297.3</v>
          </cell>
          <cell r="E155">
            <v>60.7</v>
          </cell>
          <cell r="F155">
            <v>51.8</v>
          </cell>
          <cell r="G155">
            <v>17.100000000000001</v>
          </cell>
          <cell r="H155">
            <v>30.1</v>
          </cell>
          <cell r="I155">
            <v>114.8</v>
          </cell>
          <cell r="J155">
            <v>115.3</v>
          </cell>
          <cell r="K155">
            <v>272.5</v>
          </cell>
          <cell r="L155">
            <v>434.9</v>
          </cell>
          <cell r="M155">
            <v>153.5</v>
          </cell>
          <cell r="N155">
            <v>1.4</v>
          </cell>
          <cell r="O155">
            <v>40.4</v>
          </cell>
          <cell r="P155">
            <v>4.8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1181.7</v>
          </cell>
          <cell r="E156">
            <v>48.9</v>
          </cell>
          <cell r="F156">
            <v>36.9</v>
          </cell>
          <cell r="G156">
            <v>56</v>
          </cell>
          <cell r="H156">
            <v>76.400000000000006</v>
          </cell>
          <cell r="I156">
            <v>70.5</v>
          </cell>
          <cell r="J156">
            <v>104.3</v>
          </cell>
          <cell r="K156">
            <v>203</v>
          </cell>
          <cell r="L156">
            <v>213</v>
          </cell>
          <cell r="M156">
            <v>181.2</v>
          </cell>
          <cell r="N156">
            <v>97.3</v>
          </cell>
          <cell r="O156">
            <v>61</v>
          </cell>
          <cell r="P156">
            <v>33.200000000000003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1462</v>
          </cell>
          <cell r="E157">
            <v>112.9</v>
          </cell>
          <cell r="F157">
            <v>215.7</v>
          </cell>
          <cell r="G157">
            <v>65.5</v>
          </cell>
          <cell r="H157">
            <v>44.5</v>
          </cell>
          <cell r="I157">
            <v>124.6</v>
          </cell>
          <cell r="J157">
            <v>100.9</v>
          </cell>
          <cell r="K157">
            <v>308.2</v>
          </cell>
          <cell r="L157">
            <v>68.400000000000006</v>
          </cell>
          <cell r="M157">
            <v>110.8</v>
          </cell>
          <cell r="N157">
            <v>82.5</v>
          </cell>
          <cell r="O157">
            <v>118.8</v>
          </cell>
          <cell r="P157">
            <v>109.2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</sheetData>
      <sheetData sheetId="4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1169648</v>
          </cell>
          <cell r="E9">
            <v>2752591</v>
          </cell>
          <cell r="F9">
            <v>1388885</v>
          </cell>
          <cell r="G9">
            <v>1363706</v>
          </cell>
          <cell r="H9">
            <v>2702826</v>
          </cell>
          <cell r="I9">
            <v>1357306</v>
          </cell>
          <cell r="J9">
            <v>1345520</v>
          </cell>
          <cell r="K9">
            <v>49765</v>
          </cell>
          <cell r="L9">
            <v>31579</v>
          </cell>
          <cell r="M9">
            <v>18186</v>
          </cell>
          <cell r="N9">
            <v>479634</v>
          </cell>
          <cell r="O9">
            <v>144.6</v>
          </cell>
          <cell r="P9">
            <v>19031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210690</v>
          </cell>
          <cell r="E10">
            <v>524634</v>
          </cell>
          <cell r="F10">
            <v>265811</v>
          </cell>
          <cell r="G10">
            <v>258823</v>
          </cell>
          <cell r="H10">
            <v>519584</v>
          </cell>
          <cell r="I10">
            <v>262814</v>
          </cell>
          <cell r="J10">
            <v>256770</v>
          </cell>
          <cell r="K10">
            <v>5050</v>
          </cell>
          <cell r="L10">
            <v>2997</v>
          </cell>
          <cell r="M10">
            <v>2053</v>
          </cell>
          <cell r="N10">
            <v>65214</v>
          </cell>
          <cell r="O10">
            <v>464.3</v>
          </cell>
          <cell r="P10">
            <v>1130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112609</v>
          </cell>
          <cell r="E11">
            <v>268970</v>
          </cell>
          <cell r="F11">
            <v>136440</v>
          </cell>
          <cell r="G11">
            <v>132530</v>
          </cell>
          <cell r="H11">
            <v>259773</v>
          </cell>
          <cell r="I11">
            <v>130055</v>
          </cell>
          <cell r="J11">
            <v>129718</v>
          </cell>
          <cell r="K11">
            <v>9197</v>
          </cell>
          <cell r="L11">
            <v>6385</v>
          </cell>
          <cell r="M11">
            <v>2812</v>
          </cell>
          <cell r="N11">
            <v>47334</v>
          </cell>
          <cell r="O11">
            <v>203</v>
          </cell>
          <cell r="P11">
            <v>1325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60757</v>
          </cell>
          <cell r="E12">
            <v>141987</v>
          </cell>
          <cell r="F12">
            <v>71074</v>
          </cell>
          <cell r="G12">
            <v>70913</v>
          </cell>
          <cell r="H12">
            <v>140132</v>
          </cell>
          <cell r="I12">
            <v>70004</v>
          </cell>
          <cell r="J12">
            <v>70128</v>
          </cell>
          <cell r="K12">
            <v>1855</v>
          </cell>
          <cell r="L12">
            <v>1070</v>
          </cell>
          <cell r="M12">
            <v>785</v>
          </cell>
          <cell r="N12">
            <v>27839</v>
          </cell>
          <cell r="O12">
            <v>140.69999999999999</v>
          </cell>
          <cell r="P12">
            <v>1009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73108</v>
          </cell>
          <cell r="E13">
            <v>170591</v>
          </cell>
          <cell r="F13">
            <v>84057</v>
          </cell>
          <cell r="G13">
            <v>86534</v>
          </cell>
          <cell r="H13">
            <v>169221</v>
          </cell>
          <cell r="I13">
            <v>83491</v>
          </cell>
          <cell r="J13">
            <v>85730</v>
          </cell>
          <cell r="K13">
            <v>1370</v>
          </cell>
          <cell r="L13">
            <v>566</v>
          </cell>
          <cell r="M13">
            <v>804</v>
          </cell>
          <cell r="N13">
            <v>33954</v>
          </cell>
          <cell r="O13">
            <v>112.1</v>
          </cell>
          <cell r="P13">
            <v>1522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167635</v>
          </cell>
          <cell r="E14">
            <v>425792</v>
          </cell>
          <cell r="F14">
            <v>217951</v>
          </cell>
          <cell r="G14">
            <v>207841</v>
          </cell>
          <cell r="H14">
            <v>419915</v>
          </cell>
          <cell r="I14">
            <v>214528</v>
          </cell>
          <cell r="J14">
            <v>205387</v>
          </cell>
          <cell r="K14">
            <v>5877</v>
          </cell>
          <cell r="L14">
            <v>3423</v>
          </cell>
          <cell r="M14">
            <v>2454</v>
          </cell>
          <cell r="N14">
            <v>30252</v>
          </cell>
          <cell r="O14">
            <v>691.9</v>
          </cell>
          <cell r="P14">
            <v>615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48186</v>
          </cell>
          <cell r="E15">
            <v>110637</v>
          </cell>
          <cell r="F15">
            <v>54889</v>
          </cell>
          <cell r="G15">
            <v>55748</v>
          </cell>
          <cell r="H15">
            <v>109735</v>
          </cell>
          <cell r="I15">
            <v>54518</v>
          </cell>
          <cell r="J15">
            <v>55217</v>
          </cell>
          <cell r="K15">
            <v>902</v>
          </cell>
          <cell r="L15">
            <v>371</v>
          </cell>
          <cell r="M15">
            <v>531</v>
          </cell>
          <cell r="N15">
            <v>24080</v>
          </cell>
          <cell r="O15">
            <v>165.3</v>
          </cell>
          <cell r="P15">
            <v>669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47110</v>
          </cell>
          <cell r="E16">
            <v>103677</v>
          </cell>
          <cell r="F16">
            <v>52924</v>
          </cell>
          <cell r="G16">
            <v>50753</v>
          </cell>
          <cell r="H16">
            <v>100648</v>
          </cell>
          <cell r="I16">
            <v>50641</v>
          </cell>
          <cell r="J16">
            <v>50007</v>
          </cell>
          <cell r="K16">
            <v>3029</v>
          </cell>
          <cell r="L16">
            <v>2283</v>
          </cell>
          <cell r="M16">
            <v>746</v>
          </cell>
          <cell r="N16">
            <v>24394</v>
          </cell>
          <cell r="O16">
            <v>112.8</v>
          </cell>
          <cell r="P16">
            <v>919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46313</v>
          </cell>
          <cell r="E17">
            <v>103267</v>
          </cell>
          <cell r="F17">
            <v>50462</v>
          </cell>
          <cell r="G17">
            <v>52805</v>
          </cell>
          <cell r="H17">
            <v>102374</v>
          </cell>
          <cell r="I17">
            <v>50084</v>
          </cell>
          <cell r="J17">
            <v>52290</v>
          </cell>
          <cell r="K17">
            <v>893</v>
          </cell>
          <cell r="L17">
            <v>378</v>
          </cell>
          <cell r="M17">
            <v>515</v>
          </cell>
          <cell r="N17">
            <v>27563</v>
          </cell>
          <cell r="O17">
            <v>82.3</v>
          </cell>
          <cell r="P17">
            <v>1255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34625</v>
          </cell>
          <cell r="E18">
            <v>76387</v>
          </cell>
          <cell r="F18">
            <v>37394</v>
          </cell>
          <cell r="G18">
            <v>38993</v>
          </cell>
          <cell r="H18">
            <v>75784</v>
          </cell>
          <cell r="I18">
            <v>37131</v>
          </cell>
          <cell r="J18">
            <v>38653</v>
          </cell>
          <cell r="K18">
            <v>603</v>
          </cell>
          <cell r="L18">
            <v>263</v>
          </cell>
          <cell r="M18">
            <v>340</v>
          </cell>
          <cell r="N18">
            <v>18896</v>
          </cell>
          <cell r="O18">
            <v>83.8</v>
          </cell>
          <cell r="P18">
            <v>912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106495</v>
          </cell>
          <cell r="E19">
            <v>264570</v>
          </cell>
          <cell r="F19">
            <v>133994</v>
          </cell>
          <cell r="G19">
            <v>130576</v>
          </cell>
          <cell r="H19">
            <v>256888</v>
          </cell>
          <cell r="I19">
            <v>129290</v>
          </cell>
          <cell r="J19">
            <v>127598</v>
          </cell>
          <cell r="K19">
            <v>7682</v>
          </cell>
          <cell r="L19">
            <v>4704</v>
          </cell>
          <cell r="M19">
            <v>2978</v>
          </cell>
          <cell r="N19">
            <v>35004</v>
          </cell>
          <cell r="O19">
            <v>642.6</v>
          </cell>
          <cell r="P19">
            <v>412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12189</v>
          </cell>
          <cell r="E20">
            <v>24702</v>
          </cell>
          <cell r="F20">
            <v>12517</v>
          </cell>
          <cell r="G20">
            <v>12185</v>
          </cell>
          <cell r="H20">
            <v>24126</v>
          </cell>
          <cell r="I20">
            <v>12077</v>
          </cell>
          <cell r="J20">
            <v>12049</v>
          </cell>
          <cell r="K20">
            <v>576</v>
          </cell>
          <cell r="L20">
            <v>440</v>
          </cell>
          <cell r="M20">
            <v>136</v>
          </cell>
          <cell r="N20">
            <v>8511</v>
          </cell>
          <cell r="O20">
            <v>40.200000000000003</v>
          </cell>
          <cell r="P20">
            <v>614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27398</v>
          </cell>
          <cell r="E21">
            <v>55236</v>
          </cell>
          <cell r="F21">
            <v>27047</v>
          </cell>
          <cell r="G21">
            <v>28189</v>
          </cell>
          <cell r="H21">
            <v>54477</v>
          </cell>
          <cell r="I21">
            <v>26575</v>
          </cell>
          <cell r="J21">
            <v>27902</v>
          </cell>
          <cell r="K21">
            <v>759</v>
          </cell>
          <cell r="L21">
            <v>472</v>
          </cell>
          <cell r="M21">
            <v>287</v>
          </cell>
          <cell r="N21">
            <v>19653</v>
          </cell>
          <cell r="O21">
            <v>47</v>
          </cell>
          <cell r="P21">
            <v>1175</v>
          </cell>
          <cell r="Q21">
            <v>0</v>
          </cell>
          <cell r="R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13332</v>
          </cell>
          <cell r="E22">
            <v>26615</v>
          </cell>
          <cell r="F22">
            <v>13143</v>
          </cell>
          <cell r="G22">
            <v>13472</v>
          </cell>
          <cell r="H22">
            <v>26384</v>
          </cell>
          <cell r="I22">
            <v>13054</v>
          </cell>
          <cell r="J22">
            <v>13330</v>
          </cell>
          <cell r="K22">
            <v>231</v>
          </cell>
          <cell r="L22">
            <v>89</v>
          </cell>
          <cell r="M22">
            <v>142</v>
          </cell>
          <cell r="N22">
            <v>8434</v>
          </cell>
          <cell r="O22">
            <v>31.5</v>
          </cell>
          <cell r="P22">
            <v>846</v>
          </cell>
          <cell r="Q22">
            <v>0</v>
          </cell>
          <cell r="R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8784</v>
          </cell>
          <cell r="E23">
            <v>18125</v>
          </cell>
          <cell r="F23">
            <v>8873</v>
          </cell>
          <cell r="G23">
            <v>9252</v>
          </cell>
          <cell r="H23">
            <v>17898</v>
          </cell>
          <cell r="I23">
            <v>8803</v>
          </cell>
          <cell r="J23">
            <v>9095</v>
          </cell>
          <cell r="K23">
            <v>227</v>
          </cell>
          <cell r="L23">
            <v>70</v>
          </cell>
          <cell r="M23">
            <v>157</v>
          </cell>
          <cell r="N23">
            <v>5832</v>
          </cell>
          <cell r="O23">
            <v>22.2</v>
          </cell>
          <cell r="P23">
            <v>815</v>
          </cell>
          <cell r="Q23">
            <v>0</v>
          </cell>
          <cell r="R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20039</v>
          </cell>
          <cell r="E24">
            <v>39963</v>
          </cell>
          <cell r="F24">
            <v>19179</v>
          </cell>
          <cell r="G24">
            <v>20784</v>
          </cell>
          <cell r="H24">
            <v>39191</v>
          </cell>
          <cell r="I24">
            <v>18625</v>
          </cell>
          <cell r="J24">
            <v>20566</v>
          </cell>
          <cell r="K24">
            <v>772</v>
          </cell>
          <cell r="L24">
            <v>554</v>
          </cell>
          <cell r="M24">
            <v>218</v>
          </cell>
          <cell r="N24">
            <v>12743</v>
          </cell>
          <cell r="O24">
            <v>53.9</v>
          </cell>
          <cell r="P24">
            <v>741</v>
          </cell>
          <cell r="Q24">
            <v>0</v>
          </cell>
          <cell r="R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21493</v>
          </cell>
          <cell r="E25">
            <v>44751</v>
          </cell>
          <cell r="F25">
            <v>21901</v>
          </cell>
          <cell r="G25">
            <v>22850</v>
          </cell>
          <cell r="H25">
            <v>43724</v>
          </cell>
          <cell r="I25">
            <v>21382</v>
          </cell>
          <cell r="J25">
            <v>22342</v>
          </cell>
          <cell r="K25">
            <v>1027</v>
          </cell>
          <cell r="L25">
            <v>519</v>
          </cell>
          <cell r="M25">
            <v>508</v>
          </cell>
          <cell r="N25">
            <v>13899</v>
          </cell>
          <cell r="O25">
            <v>64.5</v>
          </cell>
          <cell r="P25">
            <v>694</v>
          </cell>
          <cell r="Q25">
            <v>0</v>
          </cell>
          <cell r="R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16218</v>
          </cell>
          <cell r="E26">
            <v>36439</v>
          </cell>
          <cell r="F26">
            <v>19102</v>
          </cell>
          <cell r="G26">
            <v>17337</v>
          </cell>
          <cell r="H26">
            <v>34594</v>
          </cell>
          <cell r="I26">
            <v>17630</v>
          </cell>
          <cell r="J26">
            <v>16964</v>
          </cell>
          <cell r="K26">
            <v>1845</v>
          </cell>
          <cell r="L26">
            <v>1472</v>
          </cell>
          <cell r="M26">
            <v>373</v>
          </cell>
          <cell r="N26">
            <v>8717</v>
          </cell>
          <cell r="O26">
            <v>94.9</v>
          </cell>
          <cell r="P26">
            <v>384</v>
          </cell>
          <cell r="Q26">
            <v>0</v>
          </cell>
          <cell r="R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21444</v>
          </cell>
          <cell r="E27">
            <v>46665</v>
          </cell>
          <cell r="F27">
            <v>24273</v>
          </cell>
          <cell r="G27">
            <v>22392</v>
          </cell>
          <cell r="H27">
            <v>45029</v>
          </cell>
          <cell r="I27">
            <v>23076</v>
          </cell>
          <cell r="J27">
            <v>21953</v>
          </cell>
          <cell r="K27">
            <v>1636</v>
          </cell>
          <cell r="L27">
            <v>1197</v>
          </cell>
          <cell r="M27">
            <v>439</v>
          </cell>
          <cell r="N27">
            <v>12013</v>
          </cell>
          <cell r="O27">
            <v>75.7</v>
          </cell>
          <cell r="P27">
            <v>616</v>
          </cell>
          <cell r="Q27">
            <v>0</v>
          </cell>
          <cell r="R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53174</v>
          </cell>
          <cell r="E28">
            <v>126961</v>
          </cell>
          <cell r="F28">
            <v>66538</v>
          </cell>
          <cell r="G28">
            <v>60423</v>
          </cell>
          <cell r="H28">
            <v>122829</v>
          </cell>
          <cell r="I28">
            <v>63611</v>
          </cell>
          <cell r="J28">
            <v>59218</v>
          </cell>
          <cell r="K28">
            <v>4132</v>
          </cell>
          <cell r="L28">
            <v>2927</v>
          </cell>
          <cell r="M28">
            <v>1205</v>
          </cell>
          <cell r="N28">
            <v>15200</v>
          </cell>
          <cell r="O28">
            <v>281.60000000000002</v>
          </cell>
          <cell r="P28">
            <v>451</v>
          </cell>
          <cell r="Q28">
            <v>0</v>
          </cell>
          <cell r="R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21395</v>
          </cell>
          <cell r="E29">
            <v>45152</v>
          </cell>
          <cell r="F29">
            <v>22073</v>
          </cell>
          <cell r="G29">
            <v>23079</v>
          </cell>
          <cell r="H29">
            <v>44674</v>
          </cell>
          <cell r="I29">
            <v>21895</v>
          </cell>
          <cell r="J29">
            <v>22779</v>
          </cell>
          <cell r="K29">
            <v>478</v>
          </cell>
          <cell r="L29">
            <v>178</v>
          </cell>
          <cell r="M29">
            <v>300</v>
          </cell>
          <cell r="N29">
            <v>14793</v>
          </cell>
          <cell r="O29">
            <v>68.3</v>
          </cell>
          <cell r="P29">
            <v>661</v>
          </cell>
          <cell r="Q29">
            <v>0</v>
          </cell>
          <cell r="R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16409</v>
          </cell>
          <cell r="E30">
            <v>34088</v>
          </cell>
          <cell r="F30">
            <v>16866</v>
          </cell>
          <cell r="G30">
            <v>17222</v>
          </cell>
          <cell r="H30">
            <v>33808</v>
          </cell>
          <cell r="I30">
            <v>16774</v>
          </cell>
          <cell r="J30">
            <v>17034</v>
          </cell>
          <cell r="K30">
            <v>280</v>
          </cell>
          <cell r="L30">
            <v>92</v>
          </cell>
          <cell r="M30">
            <v>188</v>
          </cell>
          <cell r="N30">
            <v>10551</v>
          </cell>
          <cell r="O30">
            <v>28.4</v>
          </cell>
          <cell r="P30">
            <v>1202</v>
          </cell>
          <cell r="Q30">
            <v>0</v>
          </cell>
          <cell r="R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24926</v>
          </cell>
          <cell r="E31">
            <v>53103</v>
          </cell>
          <cell r="F31">
            <v>26846</v>
          </cell>
          <cell r="G31">
            <v>26257</v>
          </cell>
          <cell r="H31">
            <v>51885</v>
          </cell>
          <cell r="I31">
            <v>25813</v>
          </cell>
          <cell r="J31">
            <v>26072</v>
          </cell>
          <cell r="K31">
            <v>1218</v>
          </cell>
          <cell r="L31">
            <v>1033</v>
          </cell>
          <cell r="M31">
            <v>185</v>
          </cell>
          <cell r="N31">
            <v>12654</v>
          </cell>
          <cell r="O31">
            <v>53.7</v>
          </cell>
          <cell r="P31">
            <v>989</v>
          </cell>
          <cell r="Q31">
            <v>0</v>
          </cell>
          <cell r="R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5319</v>
          </cell>
          <cell r="E32">
            <v>10279</v>
          </cell>
          <cell r="F32">
            <v>5531</v>
          </cell>
          <cell r="G32">
            <v>4748</v>
          </cell>
          <cell r="H32">
            <v>10153</v>
          </cell>
          <cell r="I32">
            <v>5435</v>
          </cell>
          <cell r="J32">
            <v>4718</v>
          </cell>
          <cell r="K32">
            <v>126</v>
          </cell>
          <cell r="L32">
            <v>96</v>
          </cell>
          <cell r="M32">
            <v>30</v>
          </cell>
          <cell r="N32">
            <v>2104</v>
          </cell>
          <cell r="O32">
            <v>141.1</v>
          </cell>
          <cell r="P32">
            <v>73</v>
          </cell>
          <cell r="Q32">
            <v>0</v>
          </cell>
          <cell r="R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1180643</v>
          </cell>
          <cell r="E34">
            <v>2751749</v>
          </cell>
          <cell r="F34">
            <v>1389260</v>
          </cell>
          <cell r="G34">
            <v>1362489</v>
          </cell>
          <cell r="H34">
            <v>2700398</v>
          </cell>
          <cell r="I34">
            <v>1356868</v>
          </cell>
          <cell r="J34">
            <v>1343530</v>
          </cell>
          <cell r="K34">
            <v>51351</v>
          </cell>
          <cell r="L34">
            <v>32392</v>
          </cell>
          <cell r="M34">
            <v>18959</v>
          </cell>
          <cell r="N34">
            <v>492417</v>
          </cell>
          <cell r="O34">
            <v>144.6</v>
          </cell>
          <cell r="P34">
            <v>19031</v>
          </cell>
          <cell r="R34">
            <v>0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212095</v>
          </cell>
          <cell r="E35">
            <v>522030</v>
          </cell>
          <cell r="F35">
            <v>264235</v>
          </cell>
          <cell r="G35">
            <v>257795</v>
          </cell>
          <cell r="H35">
            <v>516775</v>
          </cell>
          <cell r="I35">
            <v>261105</v>
          </cell>
          <cell r="J35">
            <v>255670</v>
          </cell>
          <cell r="K35">
            <v>5255</v>
          </cell>
          <cell r="L35">
            <v>3130</v>
          </cell>
          <cell r="M35">
            <v>2125</v>
          </cell>
          <cell r="N35">
            <v>68296</v>
          </cell>
          <cell r="O35">
            <v>462</v>
          </cell>
          <cell r="P35">
            <v>1130</v>
          </cell>
          <cell r="R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113798</v>
          </cell>
          <cell r="E36">
            <v>268928</v>
          </cell>
          <cell r="F36">
            <v>136327</v>
          </cell>
          <cell r="G36">
            <v>132601</v>
          </cell>
          <cell r="H36">
            <v>259452</v>
          </cell>
          <cell r="I36">
            <v>129944</v>
          </cell>
          <cell r="J36">
            <v>129508</v>
          </cell>
          <cell r="K36">
            <v>9476</v>
          </cell>
          <cell r="L36">
            <v>6383</v>
          </cell>
          <cell r="M36">
            <v>3093</v>
          </cell>
          <cell r="N36">
            <v>48789</v>
          </cell>
          <cell r="O36">
            <v>203</v>
          </cell>
          <cell r="P36">
            <v>1325</v>
          </cell>
          <cell r="R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62202</v>
          </cell>
          <cell r="E37">
            <v>144254</v>
          </cell>
          <cell r="F37">
            <v>72376</v>
          </cell>
          <cell r="G37">
            <v>71878</v>
          </cell>
          <cell r="H37">
            <v>142256</v>
          </cell>
          <cell r="I37">
            <v>71201</v>
          </cell>
          <cell r="J37">
            <v>71055</v>
          </cell>
          <cell r="K37">
            <v>1998</v>
          </cell>
          <cell r="L37">
            <v>1175</v>
          </cell>
          <cell r="M37">
            <v>823</v>
          </cell>
          <cell r="N37">
            <v>28488</v>
          </cell>
          <cell r="O37">
            <v>142.9</v>
          </cell>
          <cell r="P37">
            <v>1009</v>
          </cell>
          <cell r="R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73714</v>
          </cell>
          <cell r="E38">
            <v>170133</v>
          </cell>
          <cell r="F38">
            <v>83909</v>
          </cell>
          <cell r="G38">
            <v>86224</v>
          </cell>
          <cell r="H38">
            <v>168798</v>
          </cell>
          <cell r="I38">
            <v>83341</v>
          </cell>
          <cell r="J38">
            <v>85457</v>
          </cell>
          <cell r="K38">
            <v>1335</v>
          </cell>
          <cell r="L38">
            <v>568</v>
          </cell>
          <cell r="M38">
            <v>767</v>
          </cell>
          <cell r="N38">
            <v>34672</v>
          </cell>
          <cell r="O38">
            <v>111.8</v>
          </cell>
          <cell r="P38">
            <v>1522</v>
          </cell>
          <cell r="R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168487</v>
          </cell>
          <cell r="E39">
            <v>425492</v>
          </cell>
          <cell r="F39">
            <v>217849</v>
          </cell>
          <cell r="G39">
            <v>207643</v>
          </cell>
          <cell r="H39">
            <v>419891</v>
          </cell>
          <cell r="I39">
            <v>214600</v>
          </cell>
          <cell r="J39">
            <v>205291</v>
          </cell>
          <cell r="K39">
            <v>5601</v>
          </cell>
          <cell r="L39">
            <v>3249</v>
          </cell>
          <cell r="M39">
            <v>2352</v>
          </cell>
          <cell r="N39">
            <v>31554</v>
          </cell>
          <cell r="O39">
            <v>691.7</v>
          </cell>
          <cell r="P39">
            <v>615</v>
          </cell>
          <cell r="R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48678</v>
          </cell>
          <cell r="E40">
            <v>110287</v>
          </cell>
          <cell r="F40">
            <v>54732</v>
          </cell>
          <cell r="G40">
            <v>55555</v>
          </cell>
          <cell r="H40">
            <v>109247</v>
          </cell>
          <cell r="I40">
            <v>54245</v>
          </cell>
          <cell r="J40">
            <v>55002</v>
          </cell>
          <cell r="K40">
            <v>1040</v>
          </cell>
          <cell r="L40">
            <v>487</v>
          </cell>
          <cell r="M40">
            <v>553</v>
          </cell>
          <cell r="N40">
            <v>24577</v>
          </cell>
          <cell r="O40">
            <v>164.7</v>
          </cell>
          <cell r="P40">
            <v>669</v>
          </cell>
          <cell r="R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47509</v>
          </cell>
          <cell r="E41">
            <v>103613</v>
          </cell>
          <cell r="F41">
            <v>53001</v>
          </cell>
          <cell r="G41">
            <v>50612</v>
          </cell>
          <cell r="H41">
            <v>100521</v>
          </cell>
          <cell r="I41">
            <v>50644</v>
          </cell>
          <cell r="J41">
            <v>49877</v>
          </cell>
          <cell r="K41">
            <v>3092</v>
          </cell>
          <cell r="L41">
            <v>2357</v>
          </cell>
          <cell r="M41">
            <v>735</v>
          </cell>
          <cell r="N41">
            <v>25063</v>
          </cell>
          <cell r="O41">
            <v>112.7</v>
          </cell>
          <cell r="P41">
            <v>919</v>
          </cell>
          <cell r="R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46750</v>
          </cell>
          <cell r="E42">
            <v>102701</v>
          </cell>
          <cell r="F42">
            <v>50221</v>
          </cell>
          <cell r="G42">
            <v>52480</v>
          </cell>
          <cell r="H42">
            <v>101799</v>
          </cell>
          <cell r="I42">
            <v>49824</v>
          </cell>
          <cell r="J42">
            <v>51975</v>
          </cell>
          <cell r="K42">
            <v>902</v>
          </cell>
          <cell r="L42">
            <v>397</v>
          </cell>
          <cell r="M42">
            <v>505</v>
          </cell>
          <cell r="N42">
            <v>27769</v>
          </cell>
          <cell r="O42">
            <v>81.8</v>
          </cell>
          <cell r="P42">
            <v>1255</v>
          </cell>
          <cell r="R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34643</v>
          </cell>
          <cell r="E43">
            <v>75357</v>
          </cell>
          <cell r="F43">
            <v>36832</v>
          </cell>
          <cell r="G43">
            <v>38525</v>
          </cell>
          <cell r="H43">
            <v>74702</v>
          </cell>
          <cell r="I43">
            <v>36537</v>
          </cell>
          <cell r="J43">
            <v>38165</v>
          </cell>
          <cell r="K43">
            <v>655</v>
          </cell>
          <cell r="L43">
            <v>295</v>
          </cell>
          <cell r="M43">
            <v>360</v>
          </cell>
          <cell r="N43">
            <v>19285</v>
          </cell>
          <cell r="O43">
            <v>82.7</v>
          </cell>
          <cell r="P43">
            <v>912</v>
          </cell>
          <cell r="R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107821</v>
          </cell>
          <cell r="E44">
            <v>266486</v>
          </cell>
          <cell r="F44">
            <v>135041</v>
          </cell>
          <cell r="G44">
            <v>131445</v>
          </cell>
          <cell r="H44">
            <v>258037</v>
          </cell>
          <cell r="I44">
            <v>130060</v>
          </cell>
          <cell r="J44">
            <v>127977</v>
          </cell>
          <cell r="K44">
            <v>8449</v>
          </cell>
          <cell r="L44">
            <v>4981</v>
          </cell>
          <cell r="M44">
            <v>3468</v>
          </cell>
          <cell r="N44">
            <v>36375</v>
          </cell>
          <cell r="O44">
            <v>647.20000000000005</v>
          </cell>
          <cell r="P44">
            <v>412</v>
          </cell>
          <cell r="R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12428</v>
          </cell>
          <cell r="E45">
            <v>24787</v>
          </cell>
          <cell r="F45">
            <v>12646</v>
          </cell>
          <cell r="G45">
            <v>12141</v>
          </cell>
          <cell r="H45">
            <v>24171</v>
          </cell>
          <cell r="I45">
            <v>12156</v>
          </cell>
          <cell r="J45">
            <v>12015</v>
          </cell>
          <cell r="K45">
            <v>616</v>
          </cell>
          <cell r="L45">
            <v>490</v>
          </cell>
          <cell r="M45">
            <v>126</v>
          </cell>
          <cell r="N45">
            <v>8670</v>
          </cell>
          <cell r="O45">
            <v>40.4</v>
          </cell>
          <cell r="P45">
            <v>614</v>
          </cell>
          <cell r="R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27440</v>
          </cell>
          <cell r="E46">
            <v>54722</v>
          </cell>
          <cell r="F46">
            <v>26739</v>
          </cell>
          <cell r="G46">
            <v>27983</v>
          </cell>
          <cell r="H46">
            <v>54014</v>
          </cell>
          <cell r="I46">
            <v>26334</v>
          </cell>
          <cell r="J46">
            <v>27680</v>
          </cell>
          <cell r="K46">
            <v>708</v>
          </cell>
          <cell r="L46">
            <v>405</v>
          </cell>
          <cell r="M46">
            <v>303</v>
          </cell>
          <cell r="N46">
            <v>19896</v>
          </cell>
          <cell r="O46">
            <v>46.6</v>
          </cell>
          <cell r="P46">
            <v>1175</v>
          </cell>
          <cell r="R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13460</v>
          </cell>
          <cell r="E47">
            <v>26552</v>
          </cell>
          <cell r="F47">
            <v>13109</v>
          </cell>
          <cell r="G47">
            <v>13443</v>
          </cell>
          <cell r="H47">
            <v>26301</v>
          </cell>
          <cell r="I47">
            <v>13008</v>
          </cell>
          <cell r="J47">
            <v>13293</v>
          </cell>
          <cell r="K47">
            <v>251</v>
          </cell>
          <cell r="L47">
            <v>101</v>
          </cell>
          <cell r="M47">
            <v>150</v>
          </cell>
          <cell r="N47">
            <v>8600</v>
          </cell>
          <cell r="O47">
            <v>31.4</v>
          </cell>
          <cell r="P47">
            <v>846</v>
          </cell>
          <cell r="R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8800</v>
          </cell>
          <cell r="E48">
            <v>17929</v>
          </cell>
          <cell r="F48">
            <v>8789</v>
          </cell>
          <cell r="G48">
            <v>9140</v>
          </cell>
          <cell r="H48">
            <v>17713</v>
          </cell>
          <cell r="I48">
            <v>8724</v>
          </cell>
          <cell r="J48">
            <v>8989</v>
          </cell>
          <cell r="K48">
            <v>216</v>
          </cell>
          <cell r="L48">
            <v>65</v>
          </cell>
          <cell r="M48">
            <v>151</v>
          </cell>
          <cell r="N48">
            <v>5878</v>
          </cell>
          <cell r="O48">
            <v>22</v>
          </cell>
          <cell r="P48">
            <v>816</v>
          </cell>
          <cell r="R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20185</v>
          </cell>
          <cell r="E49">
            <v>39973</v>
          </cell>
          <cell r="F49">
            <v>19305</v>
          </cell>
          <cell r="G49">
            <v>20668</v>
          </cell>
          <cell r="H49">
            <v>39052</v>
          </cell>
          <cell r="I49">
            <v>18607</v>
          </cell>
          <cell r="J49">
            <v>20445</v>
          </cell>
          <cell r="K49">
            <v>921</v>
          </cell>
          <cell r="L49">
            <v>698</v>
          </cell>
          <cell r="M49">
            <v>223</v>
          </cell>
          <cell r="N49">
            <v>12897</v>
          </cell>
          <cell r="O49">
            <v>53.9</v>
          </cell>
          <cell r="P49">
            <v>741</v>
          </cell>
          <cell r="R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21722</v>
          </cell>
          <cell r="E50">
            <v>44603</v>
          </cell>
          <cell r="F50">
            <v>21815</v>
          </cell>
          <cell r="G50">
            <v>22788</v>
          </cell>
          <cell r="H50">
            <v>43564</v>
          </cell>
          <cell r="I50">
            <v>21278</v>
          </cell>
          <cell r="J50">
            <v>22286</v>
          </cell>
          <cell r="K50">
            <v>1039</v>
          </cell>
          <cell r="L50">
            <v>537</v>
          </cell>
          <cell r="M50">
            <v>502</v>
          </cell>
          <cell r="N50">
            <v>14274</v>
          </cell>
          <cell r="O50">
            <v>64.3</v>
          </cell>
          <cell r="P50">
            <v>694</v>
          </cell>
          <cell r="R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16215</v>
          </cell>
          <cell r="E51">
            <v>36069</v>
          </cell>
          <cell r="F51">
            <v>18947</v>
          </cell>
          <cell r="G51">
            <v>17122</v>
          </cell>
          <cell r="H51">
            <v>34257</v>
          </cell>
          <cell r="I51">
            <v>17485</v>
          </cell>
          <cell r="J51">
            <v>16772</v>
          </cell>
          <cell r="K51">
            <v>1812</v>
          </cell>
          <cell r="L51">
            <v>1462</v>
          </cell>
          <cell r="M51">
            <v>350</v>
          </cell>
          <cell r="N51">
            <v>8889</v>
          </cell>
          <cell r="O51">
            <v>93.9</v>
          </cell>
          <cell r="P51">
            <v>384</v>
          </cell>
          <cell r="R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21877</v>
          </cell>
          <cell r="E52">
            <v>46886</v>
          </cell>
          <cell r="F52">
            <v>24426</v>
          </cell>
          <cell r="G52">
            <v>22460</v>
          </cell>
          <cell r="H52">
            <v>45205</v>
          </cell>
          <cell r="I52">
            <v>23166</v>
          </cell>
          <cell r="J52">
            <v>22039</v>
          </cell>
          <cell r="K52">
            <v>1681</v>
          </cell>
          <cell r="L52">
            <v>1260</v>
          </cell>
          <cell r="M52">
            <v>421</v>
          </cell>
          <cell r="N52">
            <v>12398</v>
          </cell>
          <cell r="O52">
            <v>76.099999999999994</v>
          </cell>
          <cell r="P52">
            <v>616</v>
          </cell>
          <cell r="R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53695</v>
          </cell>
          <cell r="E53">
            <v>127330</v>
          </cell>
          <cell r="F53">
            <v>66899</v>
          </cell>
          <cell r="G53">
            <v>60431</v>
          </cell>
          <cell r="H53">
            <v>123199</v>
          </cell>
          <cell r="I53">
            <v>64002</v>
          </cell>
          <cell r="J53">
            <v>59197</v>
          </cell>
          <cell r="K53">
            <v>4131</v>
          </cell>
          <cell r="L53">
            <v>2897</v>
          </cell>
          <cell r="M53">
            <v>1234</v>
          </cell>
          <cell r="N53">
            <v>15479</v>
          </cell>
          <cell r="O53">
            <v>282.39999999999998</v>
          </cell>
          <cell r="P53">
            <v>451</v>
          </cell>
          <cell r="R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22123</v>
          </cell>
          <cell r="E54">
            <v>46688</v>
          </cell>
          <cell r="F54">
            <v>22880</v>
          </cell>
          <cell r="G54">
            <v>23808</v>
          </cell>
          <cell r="H54">
            <v>46166</v>
          </cell>
          <cell r="I54">
            <v>22663</v>
          </cell>
          <cell r="J54">
            <v>23503</v>
          </cell>
          <cell r="K54">
            <v>522</v>
          </cell>
          <cell r="L54">
            <v>217</v>
          </cell>
          <cell r="M54">
            <v>305</v>
          </cell>
          <cell r="N54">
            <v>15043</v>
          </cell>
          <cell r="O54">
            <v>70.599999999999994</v>
          </cell>
          <cell r="P54">
            <v>661</v>
          </cell>
          <cell r="R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16492</v>
          </cell>
          <cell r="E55">
            <v>33809</v>
          </cell>
          <cell r="F55">
            <v>16759</v>
          </cell>
          <cell r="G55">
            <v>17050</v>
          </cell>
          <cell r="H55">
            <v>33539</v>
          </cell>
          <cell r="I55">
            <v>16667</v>
          </cell>
          <cell r="J55">
            <v>16872</v>
          </cell>
          <cell r="K55">
            <v>270</v>
          </cell>
          <cell r="L55">
            <v>92</v>
          </cell>
          <cell r="M55">
            <v>178</v>
          </cell>
          <cell r="N55">
            <v>10706</v>
          </cell>
          <cell r="O55">
            <v>28.1</v>
          </cell>
          <cell r="P55">
            <v>1202</v>
          </cell>
          <cell r="R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25186</v>
          </cell>
          <cell r="E56">
            <v>52974</v>
          </cell>
          <cell r="F56">
            <v>26877</v>
          </cell>
          <cell r="G56">
            <v>26097</v>
          </cell>
          <cell r="H56">
            <v>51738</v>
          </cell>
          <cell r="I56">
            <v>25847</v>
          </cell>
          <cell r="J56">
            <v>25891</v>
          </cell>
          <cell r="K56">
            <v>1236</v>
          </cell>
          <cell r="L56">
            <v>1030</v>
          </cell>
          <cell r="M56">
            <v>206</v>
          </cell>
          <cell r="N56">
            <v>12665</v>
          </cell>
          <cell r="O56">
            <v>53.5</v>
          </cell>
          <cell r="P56">
            <v>990</v>
          </cell>
          <cell r="R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5323</v>
          </cell>
          <cell r="E57">
            <v>10146</v>
          </cell>
          <cell r="F57">
            <v>5546</v>
          </cell>
          <cell r="G57">
            <v>4600</v>
          </cell>
          <cell r="H57">
            <v>10001</v>
          </cell>
          <cell r="I57">
            <v>5430</v>
          </cell>
          <cell r="J57">
            <v>4571</v>
          </cell>
          <cell r="K57">
            <v>145</v>
          </cell>
          <cell r="L57">
            <v>116</v>
          </cell>
          <cell r="M57">
            <v>29</v>
          </cell>
          <cell r="N57">
            <v>2154</v>
          </cell>
          <cell r="O57">
            <v>139.19999999999999</v>
          </cell>
          <cell r="P57">
            <v>73</v>
          </cell>
          <cell r="R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1193261</v>
          </cell>
          <cell r="E59">
            <v>2745070</v>
          </cell>
          <cell r="F59">
            <v>1386747</v>
          </cell>
          <cell r="G59">
            <v>1358323</v>
          </cell>
          <cell r="H59">
            <v>2691706</v>
          </cell>
          <cell r="I59">
            <v>1353164</v>
          </cell>
          <cell r="J59">
            <v>1338542</v>
          </cell>
          <cell r="K59">
            <v>53364</v>
          </cell>
          <cell r="L59">
            <v>33583</v>
          </cell>
          <cell r="M59">
            <v>19781</v>
          </cell>
          <cell r="N59">
            <v>512681</v>
          </cell>
          <cell r="O59">
            <v>144.19999999999999</v>
          </cell>
          <cell r="P59">
            <v>19033</v>
          </cell>
          <cell r="Q59">
            <v>0</v>
          </cell>
          <cell r="R59">
            <v>0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214012</v>
          </cell>
          <cell r="E60">
            <v>519216</v>
          </cell>
          <cell r="F60">
            <v>262741</v>
          </cell>
          <cell r="G60">
            <v>256475</v>
          </cell>
          <cell r="H60">
            <v>513832</v>
          </cell>
          <cell r="I60">
            <v>259491</v>
          </cell>
          <cell r="J60">
            <v>254341</v>
          </cell>
          <cell r="K60">
            <v>5384</v>
          </cell>
          <cell r="L60">
            <v>3250</v>
          </cell>
          <cell r="M60">
            <v>2134</v>
          </cell>
          <cell r="N60">
            <v>72952</v>
          </cell>
          <cell r="O60">
            <v>459.5</v>
          </cell>
          <cell r="P60">
            <v>1130</v>
          </cell>
          <cell r="Q60">
            <v>0</v>
          </cell>
          <cell r="R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114942</v>
          </cell>
          <cell r="E61">
            <v>268091</v>
          </cell>
          <cell r="F61">
            <v>135796</v>
          </cell>
          <cell r="G61">
            <v>132295</v>
          </cell>
          <cell r="H61">
            <v>257903</v>
          </cell>
          <cell r="I61">
            <v>129178</v>
          </cell>
          <cell r="J61">
            <v>128725</v>
          </cell>
          <cell r="K61">
            <v>10188</v>
          </cell>
          <cell r="L61">
            <v>6618</v>
          </cell>
          <cell r="M61">
            <v>3570</v>
          </cell>
          <cell r="N61">
            <v>50780</v>
          </cell>
          <cell r="O61">
            <v>202.3</v>
          </cell>
          <cell r="P61">
            <v>1325</v>
          </cell>
          <cell r="Q61">
            <v>0</v>
          </cell>
          <cell r="R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63360</v>
          </cell>
          <cell r="E62">
            <v>145068</v>
          </cell>
          <cell r="F62">
            <v>72819</v>
          </cell>
          <cell r="G62">
            <v>72249</v>
          </cell>
          <cell r="H62">
            <v>142908</v>
          </cell>
          <cell r="I62">
            <v>71556</v>
          </cell>
          <cell r="J62">
            <v>71352</v>
          </cell>
          <cell r="K62">
            <v>2160</v>
          </cell>
          <cell r="L62">
            <v>1263</v>
          </cell>
          <cell r="M62">
            <v>897</v>
          </cell>
          <cell r="N62">
            <v>29536</v>
          </cell>
          <cell r="O62">
            <v>143.6</v>
          </cell>
          <cell r="P62">
            <v>1010</v>
          </cell>
          <cell r="Q62">
            <v>0</v>
          </cell>
          <cell r="R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73816</v>
          </cell>
          <cell r="E63">
            <v>167737</v>
          </cell>
          <cell r="F63">
            <v>82856</v>
          </cell>
          <cell r="G63">
            <v>84881</v>
          </cell>
          <cell r="H63">
            <v>166272</v>
          </cell>
          <cell r="I63">
            <v>82143</v>
          </cell>
          <cell r="J63">
            <v>84129</v>
          </cell>
          <cell r="K63">
            <v>1465</v>
          </cell>
          <cell r="L63">
            <v>713</v>
          </cell>
          <cell r="M63">
            <v>752</v>
          </cell>
          <cell r="N63">
            <v>35948</v>
          </cell>
          <cell r="O63">
            <v>110.2</v>
          </cell>
          <cell r="P63">
            <v>1522</v>
          </cell>
          <cell r="Q63">
            <v>0</v>
          </cell>
          <cell r="R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171387</v>
          </cell>
          <cell r="E64">
            <v>427248</v>
          </cell>
          <cell r="F64">
            <v>219029</v>
          </cell>
          <cell r="G64">
            <v>208219</v>
          </cell>
          <cell r="H64">
            <v>421799</v>
          </cell>
          <cell r="I64">
            <v>215826</v>
          </cell>
          <cell r="J64">
            <v>205973</v>
          </cell>
          <cell r="K64">
            <v>5449</v>
          </cell>
          <cell r="L64">
            <v>3203</v>
          </cell>
          <cell r="M64">
            <v>2246</v>
          </cell>
          <cell r="N64">
            <v>33605</v>
          </cell>
          <cell r="O64">
            <v>694.7</v>
          </cell>
          <cell r="P64">
            <v>615</v>
          </cell>
          <cell r="Q64">
            <v>0</v>
          </cell>
          <cell r="R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48845</v>
          </cell>
          <cell r="E65">
            <v>109468</v>
          </cell>
          <cell r="F65">
            <v>54298</v>
          </cell>
          <cell r="G65">
            <v>55170</v>
          </cell>
          <cell r="H65">
            <v>108371</v>
          </cell>
          <cell r="I65">
            <v>53737</v>
          </cell>
          <cell r="J65">
            <v>54634</v>
          </cell>
          <cell r="K65">
            <v>1097</v>
          </cell>
          <cell r="L65">
            <v>561</v>
          </cell>
          <cell r="M65">
            <v>536</v>
          </cell>
          <cell r="N65">
            <v>25541</v>
          </cell>
          <cell r="O65">
            <v>163.4</v>
          </cell>
          <cell r="P65">
            <v>670</v>
          </cell>
          <cell r="Q65">
            <v>0</v>
          </cell>
          <cell r="R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48564</v>
          </cell>
          <cell r="E66">
            <v>104161</v>
          </cell>
          <cell r="F66">
            <v>53497</v>
          </cell>
          <cell r="G66">
            <v>50664</v>
          </cell>
          <cell r="H66">
            <v>100615</v>
          </cell>
          <cell r="I66">
            <v>50857</v>
          </cell>
          <cell r="J66">
            <v>49758</v>
          </cell>
          <cell r="K66">
            <v>3546</v>
          </cell>
          <cell r="L66">
            <v>2640</v>
          </cell>
          <cell r="M66">
            <v>906</v>
          </cell>
          <cell r="N66">
            <v>25940</v>
          </cell>
          <cell r="O66">
            <v>113.3</v>
          </cell>
          <cell r="P66">
            <v>919</v>
          </cell>
          <cell r="Q66">
            <v>0</v>
          </cell>
          <cell r="R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47048</v>
          </cell>
          <cell r="E67">
            <v>101860</v>
          </cell>
          <cell r="F67">
            <v>49743</v>
          </cell>
          <cell r="G67">
            <v>52117</v>
          </cell>
          <cell r="H67">
            <v>100947</v>
          </cell>
          <cell r="I67">
            <v>49344</v>
          </cell>
          <cell r="J67">
            <v>51603</v>
          </cell>
          <cell r="K67">
            <v>913</v>
          </cell>
          <cell r="L67">
            <v>399</v>
          </cell>
          <cell r="M67">
            <v>514</v>
          </cell>
          <cell r="N67">
            <v>28535</v>
          </cell>
          <cell r="O67">
            <v>81.2</v>
          </cell>
          <cell r="P67">
            <v>1255</v>
          </cell>
          <cell r="Q67">
            <v>0</v>
          </cell>
          <cell r="R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34555</v>
          </cell>
          <cell r="E68">
            <v>73926</v>
          </cell>
          <cell r="F68">
            <v>36201</v>
          </cell>
          <cell r="G68">
            <v>37725</v>
          </cell>
          <cell r="H68">
            <v>73294</v>
          </cell>
          <cell r="I68">
            <v>35907</v>
          </cell>
          <cell r="J68">
            <v>37387</v>
          </cell>
          <cell r="K68">
            <v>632</v>
          </cell>
          <cell r="L68">
            <v>294</v>
          </cell>
          <cell r="M68">
            <v>338</v>
          </cell>
          <cell r="N68">
            <v>19877</v>
          </cell>
          <cell r="O68">
            <v>81.099999999999994</v>
          </cell>
          <cell r="P68">
            <v>912</v>
          </cell>
          <cell r="Q68">
            <v>0</v>
          </cell>
          <cell r="R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109849</v>
          </cell>
          <cell r="E69">
            <v>268679</v>
          </cell>
          <cell r="F69">
            <v>136165</v>
          </cell>
          <cell r="G69">
            <v>132514</v>
          </cell>
          <cell r="H69">
            <v>259485</v>
          </cell>
          <cell r="I69">
            <v>130775</v>
          </cell>
          <cell r="J69">
            <v>128710</v>
          </cell>
          <cell r="K69">
            <v>9194</v>
          </cell>
          <cell r="L69">
            <v>5390</v>
          </cell>
          <cell r="M69">
            <v>3804</v>
          </cell>
          <cell r="N69">
            <v>38370</v>
          </cell>
          <cell r="O69">
            <v>652.1</v>
          </cell>
          <cell r="P69">
            <v>412</v>
          </cell>
          <cell r="Q69">
            <v>0</v>
          </cell>
          <cell r="R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12670</v>
          </cell>
          <cell r="E70">
            <v>24780</v>
          </cell>
          <cell r="F70">
            <v>12684</v>
          </cell>
          <cell r="G70">
            <v>12096</v>
          </cell>
          <cell r="H70">
            <v>24215</v>
          </cell>
          <cell r="I70">
            <v>12247</v>
          </cell>
          <cell r="J70">
            <v>11968</v>
          </cell>
          <cell r="K70">
            <v>565</v>
          </cell>
          <cell r="L70">
            <v>437</v>
          </cell>
          <cell r="M70">
            <v>128</v>
          </cell>
          <cell r="N70">
            <v>8898</v>
          </cell>
          <cell r="O70">
            <v>40.4</v>
          </cell>
          <cell r="P70">
            <v>614</v>
          </cell>
          <cell r="Q70">
            <v>0</v>
          </cell>
          <cell r="R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27574</v>
          </cell>
          <cell r="E71">
            <v>54080</v>
          </cell>
          <cell r="F71">
            <v>26427</v>
          </cell>
          <cell r="G71">
            <v>27653</v>
          </cell>
          <cell r="H71">
            <v>53474</v>
          </cell>
          <cell r="I71">
            <v>26102</v>
          </cell>
          <cell r="J71">
            <v>27372</v>
          </cell>
          <cell r="K71">
            <v>606</v>
          </cell>
          <cell r="L71">
            <v>325</v>
          </cell>
          <cell r="M71">
            <v>281</v>
          </cell>
          <cell r="N71">
            <v>20289</v>
          </cell>
          <cell r="O71">
            <v>46</v>
          </cell>
          <cell r="P71">
            <v>1175</v>
          </cell>
          <cell r="Q71">
            <v>0</v>
          </cell>
          <cell r="R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13562</v>
          </cell>
          <cell r="E72">
            <v>26201</v>
          </cell>
          <cell r="F72">
            <v>12939</v>
          </cell>
          <cell r="G72">
            <v>13262</v>
          </cell>
          <cell r="H72">
            <v>26006</v>
          </cell>
          <cell r="I72">
            <v>12891</v>
          </cell>
          <cell r="J72">
            <v>13115</v>
          </cell>
          <cell r="K72">
            <v>195</v>
          </cell>
          <cell r="L72">
            <v>48</v>
          </cell>
          <cell r="M72">
            <v>147</v>
          </cell>
          <cell r="N72">
            <v>8773</v>
          </cell>
          <cell r="O72">
            <v>31</v>
          </cell>
          <cell r="P72">
            <v>846</v>
          </cell>
          <cell r="Q72">
            <v>0</v>
          </cell>
          <cell r="R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8827</v>
          </cell>
          <cell r="E73">
            <v>17696</v>
          </cell>
          <cell r="F73">
            <v>8685</v>
          </cell>
          <cell r="G73">
            <v>9011</v>
          </cell>
          <cell r="H73">
            <v>17479</v>
          </cell>
          <cell r="I73">
            <v>8618</v>
          </cell>
          <cell r="J73">
            <v>8861</v>
          </cell>
          <cell r="K73">
            <v>217</v>
          </cell>
          <cell r="L73">
            <v>67</v>
          </cell>
          <cell r="M73">
            <v>150</v>
          </cell>
          <cell r="N73">
            <v>5963</v>
          </cell>
          <cell r="O73">
            <v>21.7</v>
          </cell>
          <cell r="P73">
            <v>816</v>
          </cell>
          <cell r="Q73">
            <v>0</v>
          </cell>
          <cell r="R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20045</v>
          </cell>
          <cell r="E74">
            <v>39475</v>
          </cell>
          <cell r="F74">
            <v>19071</v>
          </cell>
          <cell r="G74">
            <v>20404</v>
          </cell>
          <cell r="H74">
            <v>38529</v>
          </cell>
          <cell r="I74">
            <v>18360</v>
          </cell>
          <cell r="J74">
            <v>20169</v>
          </cell>
          <cell r="K74">
            <v>946</v>
          </cell>
          <cell r="L74">
            <v>711</v>
          </cell>
          <cell r="M74">
            <v>235</v>
          </cell>
          <cell r="N74">
            <v>13141</v>
          </cell>
          <cell r="O74">
            <v>53.3</v>
          </cell>
          <cell r="P74">
            <v>741</v>
          </cell>
          <cell r="Q74">
            <v>0</v>
          </cell>
          <cell r="R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21912</v>
          </cell>
          <cell r="E75">
            <v>44366</v>
          </cell>
          <cell r="F75">
            <v>21738</v>
          </cell>
          <cell r="G75">
            <v>22628</v>
          </cell>
          <cell r="H75">
            <v>43346</v>
          </cell>
          <cell r="I75">
            <v>21221</v>
          </cell>
          <cell r="J75">
            <v>22125</v>
          </cell>
          <cell r="K75">
            <v>1020</v>
          </cell>
          <cell r="L75">
            <v>517</v>
          </cell>
          <cell r="M75">
            <v>503</v>
          </cell>
          <cell r="N75">
            <v>14779</v>
          </cell>
          <cell r="O75">
            <v>63.9</v>
          </cell>
          <cell r="P75">
            <v>694</v>
          </cell>
          <cell r="Q75">
            <v>0</v>
          </cell>
          <cell r="R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16241</v>
          </cell>
          <cell r="E76">
            <v>35525</v>
          </cell>
          <cell r="F76">
            <v>18639</v>
          </cell>
          <cell r="G76">
            <v>16886</v>
          </cell>
          <cell r="H76">
            <v>33768</v>
          </cell>
          <cell r="I76">
            <v>17200</v>
          </cell>
          <cell r="J76">
            <v>16568</v>
          </cell>
          <cell r="K76">
            <v>1757</v>
          </cell>
          <cell r="L76">
            <v>1439</v>
          </cell>
          <cell r="M76">
            <v>318</v>
          </cell>
          <cell r="N76">
            <v>9253</v>
          </cell>
          <cell r="O76">
            <v>92.5</v>
          </cell>
          <cell r="P76">
            <v>384</v>
          </cell>
          <cell r="Q76">
            <v>0</v>
          </cell>
          <cell r="R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22389</v>
          </cell>
          <cell r="E77">
            <v>46846</v>
          </cell>
          <cell r="F77">
            <v>24486</v>
          </cell>
          <cell r="G77">
            <v>22360</v>
          </cell>
          <cell r="H77">
            <v>45138</v>
          </cell>
          <cell r="I77">
            <v>23191</v>
          </cell>
          <cell r="J77">
            <v>21947</v>
          </cell>
          <cell r="K77">
            <v>1708</v>
          </cell>
          <cell r="L77">
            <v>1295</v>
          </cell>
          <cell r="M77">
            <v>413</v>
          </cell>
          <cell r="N77">
            <v>12839</v>
          </cell>
          <cell r="O77">
            <v>76</v>
          </cell>
          <cell r="P77">
            <v>616</v>
          </cell>
          <cell r="Q77">
            <v>0</v>
          </cell>
          <cell r="R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52993</v>
          </cell>
          <cell r="E78">
            <v>124837</v>
          </cell>
          <cell r="F78">
            <v>65588</v>
          </cell>
          <cell r="G78">
            <v>59249</v>
          </cell>
          <cell r="H78">
            <v>120864</v>
          </cell>
          <cell r="I78">
            <v>62820</v>
          </cell>
          <cell r="J78">
            <v>58044</v>
          </cell>
          <cell r="K78">
            <v>3973</v>
          </cell>
          <cell r="L78">
            <v>2768</v>
          </cell>
          <cell r="M78">
            <v>1205</v>
          </cell>
          <cell r="N78">
            <v>16166</v>
          </cell>
          <cell r="O78">
            <v>276.8</v>
          </cell>
          <cell r="P78">
            <v>451</v>
          </cell>
          <cell r="Q78">
            <v>0</v>
          </cell>
          <cell r="R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23504</v>
          </cell>
          <cell r="E79">
            <v>49786</v>
          </cell>
          <cell r="F79">
            <v>24481</v>
          </cell>
          <cell r="G79">
            <v>25305</v>
          </cell>
          <cell r="H79">
            <v>49253</v>
          </cell>
          <cell r="I79">
            <v>24246</v>
          </cell>
          <cell r="J79">
            <v>25007</v>
          </cell>
          <cell r="K79">
            <v>533</v>
          </cell>
          <cell r="L79">
            <v>235</v>
          </cell>
          <cell r="M79">
            <v>298</v>
          </cell>
          <cell r="N79">
            <v>15458</v>
          </cell>
          <cell r="O79">
            <v>75.3</v>
          </cell>
          <cell r="P79">
            <v>661</v>
          </cell>
          <cell r="Q79">
            <v>0</v>
          </cell>
          <cell r="R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16583</v>
          </cell>
          <cell r="E80">
            <v>33561</v>
          </cell>
          <cell r="F80">
            <v>16661</v>
          </cell>
          <cell r="G80">
            <v>16900</v>
          </cell>
          <cell r="H80">
            <v>33259</v>
          </cell>
          <cell r="I80">
            <v>16550</v>
          </cell>
          <cell r="J80">
            <v>16709</v>
          </cell>
          <cell r="K80">
            <v>302</v>
          </cell>
          <cell r="L80">
            <v>111</v>
          </cell>
          <cell r="M80">
            <v>191</v>
          </cell>
          <cell r="N80">
            <v>10946</v>
          </cell>
          <cell r="O80">
            <v>27.9</v>
          </cell>
          <cell r="P80">
            <v>1202</v>
          </cell>
          <cell r="Q80">
            <v>0</v>
          </cell>
          <cell r="R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25148</v>
          </cell>
          <cell r="E81">
            <v>52337</v>
          </cell>
          <cell r="F81">
            <v>26636</v>
          </cell>
          <cell r="G81">
            <v>25701</v>
          </cell>
          <cell r="H81">
            <v>50974</v>
          </cell>
          <cell r="I81">
            <v>25463</v>
          </cell>
          <cell r="J81">
            <v>25511</v>
          </cell>
          <cell r="K81">
            <v>1363</v>
          </cell>
          <cell r="L81">
            <v>1173</v>
          </cell>
          <cell r="M81">
            <v>190</v>
          </cell>
          <cell r="N81">
            <v>12854</v>
          </cell>
          <cell r="O81">
            <v>52.9</v>
          </cell>
          <cell r="P81">
            <v>990</v>
          </cell>
          <cell r="Q81">
            <v>0</v>
          </cell>
          <cell r="R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5435</v>
          </cell>
          <cell r="E82">
            <v>10126</v>
          </cell>
          <cell r="F82">
            <v>5567</v>
          </cell>
          <cell r="G82">
            <v>4559</v>
          </cell>
          <cell r="H82">
            <v>9975</v>
          </cell>
          <cell r="I82">
            <v>5441</v>
          </cell>
          <cell r="J82">
            <v>4534</v>
          </cell>
          <cell r="K82">
            <v>151</v>
          </cell>
          <cell r="L82">
            <v>126</v>
          </cell>
          <cell r="M82">
            <v>25</v>
          </cell>
          <cell r="N82">
            <v>2238</v>
          </cell>
          <cell r="O82">
            <v>138.69999999999999</v>
          </cell>
          <cell r="P82">
            <v>73</v>
          </cell>
          <cell r="Q82">
            <v>0</v>
          </cell>
          <cell r="R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1207351</v>
          </cell>
          <cell r="E84">
            <v>2733800</v>
          </cell>
          <cell r="F84">
            <v>1382582</v>
          </cell>
          <cell r="G84">
            <v>1351218</v>
          </cell>
          <cell r="H84">
            <v>2676831</v>
          </cell>
          <cell r="I84">
            <v>1346689</v>
          </cell>
          <cell r="J84">
            <v>1330142</v>
          </cell>
          <cell r="K84">
            <v>56969</v>
          </cell>
          <cell r="L84">
            <v>35893</v>
          </cell>
          <cell r="M84">
            <v>21076</v>
          </cell>
          <cell r="N84">
            <v>529349</v>
          </cell>
          <cell r="O84">
            <v>143.6</v>
          </cell>
          <cell r="P84">
            <v>19033</v>
          </cell>
          <cell r="Q84">
            <v>0</v>
          </cell>
          <cell r="R84">
            <v>0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216654</v>
          </cell>
          <cell r="E85">
            <v>515945</v>
          </cell>
          <cell r="F85">
            <v>261421</v>
          </cell>
          <cell r="G85">
            <v>254524</v>
          </cell>
          <cell r="H85">
            <v>510013</v>
          </cell>
          <cell r="I85">
            <v>257789</v>
          </cell>
          <cell r="J85">
            <v>252224</v>
          </cell>
          <cell r="K85">
            <v>5932</v>
          </cell>
          <cell r="L85">
            <v>3632</v>
          </cell>
          <cell r="M85">
            <v>2300</v>
          </cell>
          <cell r="N85">
            <v>77024</v>
          </cell>
          <cell r="O85">
            <v>456.5</v>
          </cell>
          <cell r="P85">
            <v>1130</v>
          </cell>
          <cell r="Q85">
            <v>0</v>
          </cell>
          <cell r="R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116805</v>
          </cell>
          <cell r="E86">
            <v>268160</v>
          </cell>
          <cell r="F86">
            <v>136050</v>
          </cell>
          <cell r="G86">
            <v>132110</v>
          </cell>
          <cell r="H86">
            <v>256864</v>
          </cell>
          <cell r="I86">
            <v>128802</v>
          </cell>
          <cell r="J86">
            <v>128062</v>
          </cell>
          <cell r="K86">
            <v>11296</v>
          </cell>
          <cell r="L86">
            <v>7248</v>
          </cell>
          <cell r="M86">
            <v>4048</v>
          </cell>
          <cell r="N86">
            <v>52504</v>
          </cell>
          <cell r="O86">
            <v>202.5</v>
          </cell>
          <cell r="P86">
            <v>1324</v>
          </cell>
          <cell r="Q86">
            <v>0</v>
          </cell>
          <cell r="R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63443</v>
          </cell>
          <cell r="E87">
            <v>143480</v>
          </cell>
          <cell r="F87">
            <v>72065</v>
          </cell>
          <cell r="G87">
            <v>71415</v>
          </cell>
          <cell r="H87">
            <v>141104</v>
          </cell>
          <cell r="I87">
            <v>70663</v>
          </cell>
          <cell r="J87">
            <v>70441</v>
          </cell>
          <cell r="K87">
            <v>2376</v>
          </cell>
          <cell r="L87">
            <v>1402</v>
          </cell>
          <cell r="M87">
            <v>974</v>
          </cell>
          <cell r="N87">
            <v>30318</v>
          </cell>
          <cell r="O87">
            <v>142.19999999999999</v>
          </cell>
          <cell r="P87">
            <v>1009</v>
          </cell>
          <cell r="Q87">
            <v>0</v>
          </cell>
          <cell r="R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73863</v>
          </cell>
          <cell r="E88">
            <v>163713</v>
          </cell>
          <cell r="F88">
            <v>80960</v>
          </cell>
          <cell r="G88">
            <v>82753</v>
          </cell>
          <cell r="H88">
            <v>162180</v>
          </cell>
          <cell r="I88">
            <v>80204</v>
          </cell>
          <cell r="J88">
            <v>81976</v>
          </cell>
          <cell r="K88">
            <v>1533</v>
          </cell>
          <cell r="L88">
            <v>756</v>
          </cell>
          <cell r="M88">
            <v>777</v>
          </cell>
          <cell r="N88">
            <v>36850</v>
          </cell>
          <cell r="O88">
            <v>107.5</v>
          </cell>
          <cell r="P88">
            <v>1522</v>
          </cell>
          <cell r="Q88">
            <v>0</v>
          </cell>
          <cell r="R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173269</v>
          </cell>
          <cell r="E89">
            <v>426684</v>
          </cell>
          <cell r="F89">
            <v>218872</v>
          </cell>
          <cell r="G89">
            <v>207812</v>
          </cell>
          <cell r="H89">
            <v>421494</v>
          </cell>
          <cell r="I89">
            <v>215863</v>
          </cell>
          <cell r="J89">
            <v>205631</v>
          </cell>
          <cell r="K89">
            <v>5190</v>
          </cell>
          <cell r="L89">
            <v>3009</v>
          </cell>
          <cell r="M89">
            <v>2181</v>
          </cell>
          <cell r="N89">
            <v>35432</v>
          </cell>
          <cell r="O89">
            <v>693.7</v>
          </cell>
          <cell r="P89">
            <v>615</v>
          </cell>
          <cell r="Q89">
            <v>0</v>
          </cell>
          <cell r="R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48982</v>
          </cell>
          <cell r="E90">
            <v>107976</v>
          </cell>
          <cell r="F90">
            <v>53556</v>
          </cell>
          <cell r="G90">
            <v>54420</v>
          </cell>
          <cell r="H90">
            <v>106801</v>
          </cell>
          <cell r="I90">
            <v>52941</v>
          </cell>
          <cell r="J90">
            <v>53860</v>
          </cell>
          <cell r="K90">
            <v>1175</v>
          </cell>
          <cell r="L90">
            <v>615</v>
          </cell>
          <cell r="M90">
            <v>560</v>
          </cell>
          <cell r="N90">
            <v>26341</v>
          </cell>
          <cell r="O90">
            <v>161.1</v>
          </cell>
          <cell r="P90">
            <v>670</v>
          </cell>
          <cell r="Q90">
            <v>0</v>
          </cell>
          <cell r="R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50020</v>
          </cell>
          <cell r="E91">
            <v>104970</v>
          </cell>
          <cell r="F91">
            <v>53940</v>
          </cell>
          <cell r="G91">
            <v>51030</v>
          </cell>
          <cell r="H91">
            <v>101595</v>
          </cell>
          <cell r="I91">
            <v>51453</v>
          </cell>
          <cell r="J91">
            <v>50142</v>
          </cell>
          <cell r="K91">
            <v>3375</v>
          </cell>
          <cell r="L91">
            <v>2487</v>
          </cell>
          <cell r="M91">
            <v>888</v>
          </cell>
          <cell r="N91">
            <v>26844</v>
          </cell>
          <cell r="O91">
            <v>114.2</v>
          </cell>
          <cell r="P91">
            <v>919</v>
          </cell>
          <cell r="Q91">
            <v>0</v>
          </cell>
          <cell r="R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47527</v>
          </cell>
          <cell r="E92">
            <v>101237</v>
          </cell>
          <cell r="F92">
            <v>49472</v>
          </cell>
          <cell r="G92">
            <v>51765</v>
          </cell>
          <cell r="H92">
            <v>100297</v>
          </cell>
          <cell r="I92">
            <v>49046</v>
          </cell>
          <cell r="J92">
            <v>51251</v>
          </cell>
          <cell r="K92">
            <v>940</v>
          </cell>
          <cell r="L92">
            <v>426</v>
          </cell>
          <cell r="M92">
            <v>514</v>
          </cell>
          <cell r="N92">
            <v>29100</v>
          </cell>
          <cell r="O92">
            <v>80.599999999999994</v>
          </cell>
          <cell r="P92">
            <v>1255</v>
          </cell>
          <cell r="Q92">
            <v>0</v>
          </cell>
          <cell r="R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34644</v>
          </cell>
          <cell r="E93">
            <v>72547</v>
          </cell>
          <cell r="F93">
            <v>35509</v>
          </cell>
          <cell r="G93">
            <v>37038</v>
          </cell>
          <cell r="H93">
            <v>71874</v>
          </cell>
          <cell r="I93">
            <v>35174</v>
          </cell>
          <cell r="J93">
            <v>36700</v>
          </cell>
          <cell r="K93">
            <v>673</v>
          </cell>
          <cell r="L93">
            <v>335</v>
          </cell>
          <cell r="M93">
            <v>338</v>
          </cell>
          <cell r="N93">
            <v>20324</v>
          </cell>
          <cell r="O93">
            <v>79.5</v>
          </cell>
          <cell r="P93">
            <v>912</v>
          </cell>
          <cell r="Q93">
            <v>0</v>
          </cell>
          <cell r="R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112513</v>
          </cell>
          <cell r="E94">
            <v>272070</v>
          </cell>
          <cell r="F94">
            <v>138064</v>
          </cell>
          <cell r="G94">
            <v>134006</v>
          </cell>
          <cell r="H94">
            <v>261093</v>
          </cell>
          <cell r="I94">
            <v>131537</v>
          </cell>
          <cell r="J94">
            <v>129556</v>
          </cell>
          <cell r="K94">
            <v>10977</v>
          </cell>
          <cell r="L94">
            <v>6527</v>
          </cell>
          <cell r="M94">
            <v>4450</v>
          </cell>
          <cell r="N94">
            <v>40066</v>
          </cell>
          <cell r="O94">
            <v>660.3</v>
          </cell>
          <cell r="P94">
            <v>412</v>
          </cell>
          <cell r="Q94">
            <v>0</v>
          </cell>
          <cell r="R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12784</v>
          </cell>
          <cell r="E95">
            <v>24465</v>
          </cell>
          <cell r="F95">
            <v>12619</v>
          </cell>
          <cell r="G95">
            <v>11846</v>
          </cell>
          <cell r="H95">
            <v>23919</v>
          </cell>
          <cell r="I95">
            <v>12188</v>
          </cell>
          <cell r="J95">
            <v>11731</v>
          </cell>
          <cell r="K95">
            <v>546</v>
          </cell>
          <cell r="L95">
            <v>431</v>
          </cell>
          <cell r="M95">
            <v>115</v>
          </cell>
          <cell r="N95">
            <v>8983</v>
          </cell>
          <cell r="O95">
            <v>39.799999999999997</v>
          </cell>
          <cell r="P95">
            <v>614</v>
          </cell>
          <cell r="Q95">
            <v>0</v>
          </cell>
          <cell r="R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27822</v>
          </cell>
          <cell r="E96">
            <v>53579</v>
          </cell>
          <cell r="F96">
            <v>26198</v>
          </cell>
          <cell r="G96">
            <v>27381</v>
          </cell>
          <cell r="H96">
            <v>52944</v>
          </cell>
          <cell r="I96">
            <v>25838</v>
          </cell>
          <cell r="J96">
            <v>27106</v>
          </cell>
          <cell r="K96">
            <v>635</v>
          </cell>
          <cell r="L96">
            <v>360</v>
          </cell>
          <cell r="M96">
            <v>275</v>
          </cell>
          <cell r="N96">
            <v>20570</v>
          </cell>
          <cell r="O96">
            <v>45.6</v>
          </cell>
          <cell r="P96">
            <v>1175</v>
          </cell>
          <cell r="Q96">
            <v>0</v>
          </cell>
          <cell r="R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13723</v>
          </cell>
          <cell r="E97">
            <v>25881</v>
          </cell>
          <cell r="F97">
            <v>12816</v>
          </cell>
          <cell r="G97">
            <v>13065</v>
          </cell>
          <cell r="H97">
            <v>25678</v>
          </cell>
          <cell r="I97">
            <v>12762</v>
          </cell>
          <cell r="J97">
            <v>12916</v>
          </cell>
          <cell r="K97">
            <v>203</v>
          </cell>
          <cell r="L97">
            <v>54</v>
          </cell>
          <cell r="M97">
            <v>149</v>
          </cell>
          <cell r="N97">
            <v>8957</v>
          </cell>
          <cell r="O97">
            <v>30.6</v>
          </cell>
          <cell r="P97">
            <v>846</v>
          </cell>
          <cell r="Q97">
            <v>0</v>
          </cell>
          <cell r="R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8913</v>
          </cell>
          <cell r="E98">
            <v>17562</v>
          </cell>
          <cell r="F98">
            <v>8624</v>
          </cell>
          <cell r="G98">
            <v>8938</v>
          </cell>
          <cell r="H98">
            <v>17356</v>
          </cell>
          <cell r="I98">
            <v>8567</v>
          </cell>
          <cell r="J98">
            <v>8789</v>
          </cell>
          <cell r="K98">
            <v>206</v>
          </cell>
          <cell r="L98">
            <v>57</v>
          </cell>
          <cell r="M98">
            <v>149</v>
          </cell>
          <cell r="N98">
            <v>6084</v>
          </cell>
          <cell r="O98">
            <v>21.5</v>
          </cell>
          <cell r="P98">
            <v>816</v>
          </cell>
          <cell r="Q98">
            <v>0</v>
          </cell>
          <cell r="R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20123</v>
          </cell>
          <cell r="E99">
            <v>39104</v>
          </cell>
          <cell r="F99">
            <v>18873</v>
          </cell>
          <cell r="G99">
            <v>20231</v>
          </cell>
          <cell r="H99">
            <v>38108</v>
          </cell>
          <cell r="I99">
            <v>18103</v>
          </cell>
          <cell r="J99">
            <v>20005</v>
          </cell>
          <cell r="K99">
            <v>996</v>
          </cell>
          <cell r="L99">
            <v>770</v>
          </cell>
          <cell r="M99">
            <v>226</v>
          </cell>
          <cell r="N99">
            <v>13287</v>
          </cell>
          <cell r="O99">
            <v>52.7</v>
          </cell>
          <cell r="P99">
            <v>741</v>
          </cell>
          <cell r="Q99">
            <v>0</v>
          </cell>
          <cell r="R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22181</v>
          </cell>
          <cell r="E100">
            <v>44129</v>
          </cell>
          <cell r="F100">
            <v>21657</v>
          </cell>
          <cell r="G100">
            <v>22472</v>
          </cell>
          <cell r="H100">
            <v>43057</v>
          </cell>
          <cell r="I100">
            <v>21117</v>
          </cell>
          <cell r="J100">
            <v>21940</v>
          </cell>
          <cell r="K100">
            <v>1072</v>
          </cell>
          <cell r="L100">
            <v>540</v>
          </cell>
          <cell r="M100">
            <v>532</v>
          </cell>
          <cell r="N100">
            <v>15172</v>
          </cell>
          <cell r="O100">
            <v>63.5</v>
          </cell>
          <cell r="P100">
            <v>694</v>
          </cell>
          <cell r="Q100">
            <v>0</v>
          </cell>
          <cell r="R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16204</v>
          </cell>
          <cell r="E101">
            <v>34673</v>
          </cell>
          <cell r="F101">
            <v>18204</v>
          </cell>
          <cell r="G101">
            <v>16469</v>
          </cell>
          <cell r="H101">
            <v>32969</v>
          </cell>
          <cell r="I101">
            <v>16818</v>
          </cell>
          <cell r="J101">
            <v>16151</v>
          </cell>
          <cell r="K101">
            <v>1704</v>
          </cell>
          <cell r="L101">
            <v>1386</v>
          </cell>
          <cell r="M101">
            <v>318</v>
          </cell>
          <cell r="N101">
            <v>9380</v>
          </cell>
          <cell r="O101">
            <v>90.3</v>
          </cell>
          <cell r="P101">
            <v>384</v>
          </cell>
          <cell r="Q101">
            <v>0</v>
          </cell>
          <cell r="R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22677</v>
          </cell>
          <cell r="E102">
            <v>46323</v>
          </cell>
          <cell r="F102">
            <v>24258</v>
          </cell>
          <cell r="G102">
            <v>22065</v>
          </cell>
          <cell r="H102">
            <v>44672</v>
          </cell>
          <cell r="I102">
            <v>23011</v>
          </cell>
          <cell r="J102">
            <v>21661</v>
          </cell>
          <cell r="K102">
            <v>1651</v>
          </cell>
          <cell r="L102">
            <v>1247</v>
          </cell>
          <cell r="M102">
            <v>404</v>
          </cell>
          <cell r="N102">
            <v>13142</v>
          </cell>
          <cell r="O102">
            <v>75.2</v>
          </cell>
          <cell r="P102">
            <v>616</v>
          </cell>
          <cell r="Q102">
            <v>0</v>
          </cell>
          <cell r="R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52599</v>
          </cell>
          <cell r="E103">
            <v>122789</v>
          </cell>
          <cell r="F103">
            <v>64712</v>
          </cell>
          <cell r="G103">
            <v>58077</v>
          </cell>
          <cell r="H103">
            <v>118828</v>
          </cell>
          <cell r="I103">
            <v>61923</v>
          </cell>
          <cell r="J103">
            <v>56905</v>
          </cell>
          <cell r="K103">
            <v>3961</v>
          </cell>
          <cell r="L103">
            <v>2789</v>
          </cell>
          <cell r="M103">
            <v>1172</v>
          </cell>
          <cell r="N103">
            <v>16692</v>
          </cell>
          <cell r="O103">
            <v>272.3</v>
          </cell>
          <cell r="P103">
            <v>451</v>
          </cell>
          <cell r="Q103">
            <v>0</v>
          </cell>
          <cell r="R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25273</v>
          </cell>
          <cell r="E104">
            <v>53811</v>
          </cell>
          <cell r="F104">
            <v>26408</v>
          </cell>
          <cell r="G104">
            <v>27403</v>
          </cell>
          <cell r="H104">
            <v>53274</v>
          </cell>
          <cell r="I104">
            <v>26170</v>
          </cell>
          <cell r="J104">
            <v>27104</v>
          </cell>
          <cell r="K104">
            <v>537</v>
          </cell>
          <cell r="L104">
            <v>238</v>
          </cell>
          <cell r="M104">
            <v>299</v>
          </cell>
          <cell r="N104">
            <v>15876</v>
          </cell>
          <cell r="O104">
            <v>81.400000000000006</v>
          </cell>
          <cell r="P104">
            <v>661</v>
          </cell>
          <cell r="Q104">
            <v>0</v>
          </cell>
          <cell r="R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16705</v>
          </cell>
          <cell r="E105">
            <v>33150</v>
          </cell>
          <cell r="F105">
            <v>16526</v>
          </cell>
          <cell r="G105">
            <v>16624</v>
          </cell>
          <cell r="H105">
            <v>32843</v>
          </cell>
          <cell r="I105">
            <v>16409</v>
          </cell>
          <cell r="J105">
            <v>16434</v>
          </cell>
          <cell r="K105">
            <v>307</v>
          </cell>
          <cell r="L105">
            <v>117</v>
          </cell>
          <cell r="M105">
            <v>190</v>
          </cell>
          <cell r="N105">
            <v>11040</v>
          </cell>
          <cell r="O105">
            <v>27.6</v>
          </cell>
          <cell r="P105">
            <v>1202</v>
          </cell>
          <cell r="Q105">
            <v>0</v>
          </cell>
          <cell r="R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25137</v>
          </cell>
          <cell r="E106">
            <v>51538</v>
          </cell>
          <cell r="F106">
            <v>26295</v>
          </cell>
          <cell r="G106">
            <v>25243</v>
          </cell>
          <cell r="H106">
            <v>50036</v>
          </cell>
          <cell r="I106">
            <v>24983</v>
          </cell>
          <cell r="J106">
            <v>25053</v>
          </cell>
          <cell r="K106">
            <v>1502</v>
          </cell>
          <cell r="L106">
            <v>1312</v>
          </cell>
          <cell r="M106">
            <v>190</v>
          </cell>
          <cell r="N106">
            <v>13073</v>
          </cell>
          <cell r="O106">
            <v>52.1</v>
          </cell>
          <cell r="P106">
            <v>990</v>
          </cell>
          <cell r="Q106">
            <v>0</v>
          </cell>
          <cell r="R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5490</v>
          </cell>
          <cell r="E107">
            <v>10014</v>
          </cell>
          <cell r="F107">
            <v>5483</v>
          </cell>
          <cell r="G107">
            <v>4531</v>
          </cell>
          <cell r="H107">
            <v>9832</v>
          </cell>
          <cell r="I107">
            <v>5328</v>
          </cell>
          <cell r="J107">
            <v>4504</v>
          </cell>
          <cell r="K107">
            <v>182</v>
          </cell>
          <cell r="L107">
            <v>155</v>
          </cell>
          <cell r="M107">
            <v>27</v>
          </cell>
          <cell r="N107">
            <v>2290</v>
          </cell>
          <cell r="O107">
            <v>137.19999999999999</v>
          </cell>
          <cell r="P107">
            <v>73</v>
          </cell>
          <cell r="Q107">
            <v>0</v>
          </cell>
          <cell r="R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1227548</v>
          </cell>
          <cell r="E109">
            <v>2723955</v>
          </cell>
          <cell r="F109">
            <v>1378492</v>
          </cell>
          <cell r="G109">
            <v>1345463</v>
          </cell>
          <cell r="H109">
            <v>2665836</v>
          </cell>
          <cell r="I109">
            <v>1342037</v>
          </cell>
          <cell r="J109">
            <v>1323799</v>
          </cell>
          <cell r="K109">
            <v>58119</v>
          </cell>
          <cell r="L109">
            <v>36455</v>
          </cell>
          <cell r="M109">
            <v>21664</v>
          </cell>
          <cell r="N109">
            <v>549415</v>
          </cell>
          <cell r="O109">
            <v>143.1</v>
          </cell>
          <cell r="P109">
            <v>19033</v>
          </cell>
          <cell r="Q109">
            <v>0</v>
          </cell>
          <cell r="R109">
            <v>0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220328</v>
          </cell>
          <cell r="E110">
            <v>513104</v>
          </cell>
          <cell r="F110">
            <v>259842</v>
          </cell>
          <cell r="G110">
            <v>253262</v>
          </cell>
          <cell r="H110">
            <v>507025</v>
          </cell>
          <cell r="I110">
            <v>256140</v>
          </cell>
          <cell r="J110">
            <v>250885</v>
          </cell>
          <cell r="K110">
            <v>6079</v>
          </cell>
          <cell r="L110">
            <v>3702</v>
          </cell>
          <cell r="M110">
            <v>2377</v>
          </cell>
          <cell r="N110">
            <v>82001</v>
          </cell>
          <cell r="O110">
            <v>454.1</v>
          </cell>
          <cell r="P110">
            <v>1130</v>
          </cell>
          <cell r="Q110">
            <v>0</v>
          </cell>
          <cell r="R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118542</v>
          </cell>
          <cell r="E111">
            <v>267196</v>
          </cell>
          <cell r="F111">
            <v>135442</v>
          </cell>
          <cell r="G111">
            <v>131754</v>
          </cell>
          <cell r="H111">
            <v>255402</v>
          </cell>
          <cell r="I111">
            <v>127928</v>
          </cell>
          <cell r="J111">
            <v>127474</v>
          </cell>
          <cell r="K111">
            <v>11794</v>
          </cell>
          <cell r="L111">
            <v>7514</v>
          </cell>
          <cell r="M111">
            <v>4280</v>
          </cell>
          <cell r="N111">
            <v>54639</v>
          </cell>
          <cell r="O111">
            <v>201.7</v>
          </cell>
          <cell r="P111">
            <v>1325</v>
          </cell>
          <cell r="Q111">
            <v>0</v>
          </cell>
          <cell r="R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65273</v>
          </cell>
          <cell r="E112">
            <v>143620</v>
          </cell>
          <cell r="F112">
            <v>72123</v>
          </cell>
          <cell r="G112">
            <v>71497</v>
          </cell>
          <cell r="H112">
            <v>141229</v>
          </cell>
          <cell r="I112">
            <v>70743</v>
          </cell>
          <cell r="J112">
            <v>70486</v>
          </cell>
          <cell r="K112">
            <v>2391</v>
          </cell>
          <cell r="L112">
            <v>1380</v>
          </cell>
          <cell r="M112">
            <v>1011</v>
          </cell>
          <cell r="N112">
            <v>31252</v>
          </cell>
          <cell r="O112">
            <v>142.19999999999999</v>
          </cell>
          <cell r="P112">
            <v>1010</v>
          </cell>
          <cell r="Q112">
            <v>0</v>
          </cell>
          <cell r="R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74827</v>
          </cell>
          <cell r="E113">
            <v>161533</v>
          </cell>
          <cell r="F113">
            <v>79946</v>
          </cell>
          <cell r="G113">
            <v>81587</v>
          </cell>
          <cell r="H113">
            <v>160052</v>
          </cell>
          <cell r="I113">
            <v>79239</v>
          </cell>
          <cell r="J113">
            <v>80813</v>
          </cell>
          <cell r="K113">
            <v>1481</v>
          </cell>
          <cell r="L113">
            <v>707</v>
          </cell>
          <cell r="M113">
            <v>774</v>
          </cell>
          <cell r="N113">
            <v>37906</v>
          </cell>
          <cell r="O113">
            <v>106.1</v>
          </cell>
          <cell r="P113">
            <v>1522</v>
          </cell>
          <cell r="Q113">
            <v>0</v>
          </cell>
          <cell r="R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176015</v>
          </cell>
          <cell r="E114">
            <v>424719</v>
          </cell>
          <cell r="F114">
            <v>218032</v>
          </cell>
          <cell r="G114">
            <v>206687</v>
          </cell>
          <cell r="H114">
            <v>419742</v>
          </cell>
          <cell r="I114">
            <v>215208</v>
          </cell>
          <cell r="J114">
            <v>204534</v>
          </cell>
          <cell r="K114">
            <v>4977</v>
          </cell>
          <cell r="L114">
            <v>2824</v>
          </cell>
          <cell r="M114">
            <v>2153</v>
          </cell>
          <cell r="N114">
            <v>37540</v>
          </cell>
          <cell r="O114">
            <v>690.6</v>
          </cell>
          <cell r="P114">
            <v>615</v>
          </cell>
          <cell r="Q114">
            <v>0</v>
          </cell>
          <cell r="R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49063</v>
          </cell>
          <cell r="E115">
            <v>106170</v>
          </cell>
          <cell r="F115">
            <v>52603</v>
          </cell>
          <cell r="G115">
            <v>53567</v>
          </cell>
          <cell r="H115">
            <v>105067</v>
          </cell>
          <cell r="I115">
            <v>52060</v>
          </cell>
          <cell r="J115">
            <v>53007</v>
          </cell>
          <cell r="K115">
            <v>1103</v>
          </cell>
          <cell r="L115">
            <v>543</v>
          </cell>
          <cell r="M115">
            <v>560</v>
          </cell>
          <cell r="N115">
            <v>27259</v>
          </cell>
          <cell r="O115">
            <v>158.5</v>
          </cell>
          <cell r="P115">
            <v>670</v>
          </cell>
          <cell r="Q115">
            <v>0</v>
          </cell>
          <cell r="R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51439</v>
          </cell>
          <cell r="E116">
            <v>105721</v>
          </cell>
          <cell r="F116">
            <v>54480</v>
          </cell>
          <cell r="G116">
            <v>51241</v>
          </cell>
          <cell r="H116">
            <v>102470</v>
          </cell>
          <cell r="I116">
            <v>52100</v>
          </cell>
          <cell r="J116">
            <v>50370</v>
          </cell>
          <cell r="K116">
            <v>3251</v>
          </cell>
          <cell r="L116">
            <v>2380</v>
          </cell>
          <cell r="M116">
            <v>871</v>
          </cell>
          <cell r="N116">
            <v>27672</v>
          </cell>
          <cell r="O116">
            <v>115</v>
          </cell>
          <cell r="P116">
            <v>919</v>
          </cell>
          <cell r="Q116">
            <v>0</v>
          </cell>
          <cell r="R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48796</v>
          </cell>
          <cell r="E117">
            <v>101678</v>
          </cell>
          <cell r="F117">
            <v>49851</v>
          </cell>
          <cell r="G117">
            <v>51827</v>
          </cell>
          <cell r="H117">
            <v>100688</v>
          </cell>
          <cell r="I117">
            <v>49378</v>
          </cell>
          <cell r="J117">
            <v>51310</v>
          </cell>
          <cell r="K117">
            <v>990</v>
          </cell>
          <cell r="L117">
            <v>473</v>
          </cell>
          <cell r="M117">
            <v>517</v>
          </cell>
          <cell r="N117">
            <v>29822</v>
          </cell>
          <cell r="O117">
            <v>81</v>
          </cell>
          <cell r="P117">
            <v>1255</v>
          </cell>
          <cell r="Q117">
            <v>0</v>
          </cell>
          <cell r="R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35587</v>
          </cell>
          <cell r="E118">
            <v>72924</v>
          </cell>
          <cell r="F118">
            <v>35718</v>
          </cell>
          <cell r="G118">
            <v>37206</v>
          </cell>
          <cell r="H118">
            <v>72242</v>
          </cell>
          <cell r="I118">
            <v>35391</v>
          </cell>
          <cell r="J118">
            <v>36851</v>
          </cell>
          <cell r="K118">
            <v>682</v>
          </cell>
          <cell r="L118">
            <v>327</v>
          </cell>
          <cell r="M118">
            <v>355</v>
          </cell>
          <cell r="N118">
            <v>20891</v>
          </cell>
          <cell r="O118">
            <v>80</v>
          </cell>
          <cell r="P118">
            <v>912</v>
          </cell>
          <cell r="Q118">
            <v>0</v>
          </cell>
          <cell r="R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115537</v>
          </cell>
          <cell r="E119">
            <v>274898</v>
          </cell>
          <cell r="F119">
            <v>139638</v>
          </cell>
          <cell r="G119">
            <v>135260</v>
          </cell>
          <cell r="H119">
            <v>263185</v>
          </cell>
          <cell r="I119">
            <v>132616</v>
          </cell>
          <cell r="J119">
            <v>130569</v>
          </cell>
          <cell r="K119">
            <v>11713</v>
          </cell>
          <cell r="L119">
            <v>7022</v>
          </cell>
          <cell r="M119">
            <v>4691</v>
          </cell>
          <cell r="N119">
            <v>42079</v>
          </cell>
          <cell r="O119">
            <v>667.2</v>
          </cell>
          <cell r="P119">
            <v>412</v>
          </cell>
          <cell r="Q119">
            <v>0</v>
          </cell>
          <cell r="R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12938</v>
          </cell>
          <cell r="E120">
            <v>24381</v>
          </cell>
          <cell r="F120">
            <v>12573</v>
          </cell>
          <cell r="G120">
            <v>11808</v>
          </cell>
          <cell r="H120">
            <v>23843</v>
          </cell>
          <cell r="I120">
            <v>12166</v>
          </cell>
          <cell r="J120">
            <v>11677</v>
          </cell>
          <cell r="K120">
            <v>538</v>
          </cell>
          <cell r="L120">
            <v>407</v>
          </cell>
          <cell r="M120">
            <v>131</v>
          </cell>
          <cell r="N120">
            <v>9176</v>
          </cell>
          <cell r="O120">
            <v>39.700000000000003</v>
          </cell>
          <cell r="P120">
            <v>614</v>
          </cell>
          <cell r="Q120">
            <v>0</v>
          </cell>
          <cell r="R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28212</v>
          </cell>
          <cell r="E121">
            <v>53237</v>
          </cell>
          <cell r="F121">
            <v>26091</v>
          </cell>
          <cell r="G121">
            <v>27146</v>
          </cell>
          <cell r="H121">
            <v>52595</v>
          </cell>
          <cell r="I121">
            <v>25720</v>
          </cell>
          <cell r="J121">
            <v>26875</v>
          </cell>
          <cell r="K121">
            <v>642</v>
          </cell>
          <cell r="L121">
            <v>371</v>
          </cell>
          <cell r="M121">
            <v>271</v>
          </cell>
          <cell r="N121">
            <v>21005</v>
          </cell>
          <cell r="O121">
            <v>45.3</v>
          </cell>
          <cell r="P121">
            <v>1175</v>
          </cell>
          <cell r="Q121">
            <v>0</v>
          </cell>
          <cell r="R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13862</v>
          </cell>
          <cell r="E122">
            <v>25623</v>
          </cell>
          <cell r="F122">
            <v>12753</v>
          </cell>
          <cell r="G122">
            <v>12870</v>
          </cell>
          <cell r="H122">
            <v>25416</v>
          </cell>
          <cell r="I122">
            <v>12694</v>
          </cell>
          <cell r="J122">
            <v>12722</v>
          </cell>
          <cell r="K122">
            <v>207</v>
          </cell>
          <cell r="L122">
            <v>59</v>
          </cell>
          <cell r="M122">
            <v>148</v>
          </cell>
          <cell r="N122">
            <v>9135</v>
          </cell>
          <cell r="O122">
            <v>30.3</v>
          </cell>
          <cell r="P122">
            <v>846</v>
          </cell>
          <cell r="Q122">
            <v>0</v>
          </cell>
          <cell r="R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8942</v>
          </cell>
          <cell r="E123">
            <v>17198</v>
          </cell>
          <cell r="F123">
            <v>8476</v>
          </cell>
          <cell r="G123">
            <v>8722</v>
          </cell>
          <cell r="H123">
            <v>16993</v>
          </cell>
          <cell r="I123">
            <v>8419</v>
          </cell>
          <cell r="J123">
            <v>8574</v>
          </cell>
          <cell r="K123">
            <v>205</v>
          </cell>
          <cell r="L123">
            <v>57</v>
          </cell>
          <cell r="M123">
            <v>148</v>
          </cell>
          <cell r="N123">
            <v>6118</v>
          </cell>
          <cell r="O123">
            <v>21.1</v>
          </cell>
          <cell r="P123">
            <v>816</v>
          </cell>
          <cell r="Q123">
            <v>0</v>
          </cell>
          <cell r="R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20085</v>
          </cell>
          <cell r="E124">
            <v>38358</v>
          </cell>
          <cell r="F124">
            <v>18559</v>
          </cell>
          <cell r="G124">
            <v>19799</v>
          </cell>
          <cell r="H124">
            <v>37361</v>
          </cell>
          <cell r="I124">
            <v>17777</v>
          </cell>
          <cell r="J124">
            <v>19584</v>
          </cell>
          <cell r="K124">
            <v>997</v>
          </cell>
          <cell r="L124">
            <v>782</v>
          </cell>
          <cell r="M124">
            <v>215</v>
          </cell>
          <cell r="N124">
            <v>13458</v>
          </cell>
          <cell r="O124">
            <v>51.8</v>
          </cell>
          <cell r="P124">
            <v>741</v>
          </cell>
          <cell r="Q124">
            <v>0</v>
          </cell>
          <cell r="R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22473</v>
          </cell>
          <cell r="E125">
            <v>43952</v>
          </cell>
          <cell r="F125">
            <v>21599</v>
          </cell>
          <cell r="G125">
            <v>22353</v>
          </cell>
          <cell r="H125">
            <v>42910</v>
          </cell>
          <cell r="I125">
            <v>21065</v>
          </cell>
          <cell r="J125">
            <v>21845</v>
          </cell>
          <cell r="K125">
            <v>1042</v>
          </cell>
          <cell r="L125">
            <v>534</v>
          </cell>
          <cell r="M125">
            <v>508</v>
          </cell>
          <cell r="N125">
            <v>15541</v>
          </cell>
          <cell r="O125">
            <v>63.3</v>
          </cell>
          <cell r="P125">
            <v>694</v>
          </cell>
          <cell r="Q125">
            <v>0</v>
          </cell>
          <cell r="R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16227</v>
          </cell>
          <cell r="E126">
            <v>34122</v>
          </cell>
          <cell r="F126">
            <v>17979</v>
          </cell>
          <cell r="G126">
            <v>16143</v>
          </cell>
          <cell r="H126">
            <v>32373</v>
          </cell>
          <cell r="I126">
            <v>16548</v>
          </cell>
          <cell r="J126">
            <v>15825</v>
          </cell>
          <cell r="K126">
            <v>1749</v>
          </cell>
          <cell r="L126">
            <v>1431</v>
          </cell>
          <cell r="M126">
            <v>318</v>
          </cell>
          <cell r="N126">
            <v>9648</v>
          </cell>
          <cell r="O126">
            <v>88.9</v>
          </cell>
          <cell r="P126">
            <v>384</v>
          </cell>
          <cell r="Q126">
            <v>0</v>
          </cell>
          <cell r="R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22915</v>
          </cell>
          <cell r="E127">
            <v>45713</v>
          </cell>
          <cell r="F127">
            <v>24030</v>
          </cell>
          <cell r="G127">
            <v>21683</v>
          </cell>
          <cell r="H127">
            <v>44015</v>
          </cell>
          <cell r="I127">
            <v>22716</v>
          </cell>
          <cell r="J127">
            <v>21299</v>
          </cell>
          <cell r="K127">
            <v>1698</v>
          </cell>
          <cell r="L127">
            <v>1314</v>
          </cell>
          <cell r="M127">
            <v>384</v>
          </cell>
          <cell r="N127">
            <v>13477</v>
          </cell>
          <cell r="O127">
            <v>74.2</v>
          </cell>
          <cell r="P127">
            <v>616</v>
          </cell>
          <cell r="Q127">
            <v>0</v>
          </cell>
          <cell r="R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52659</v>
          </cell>
          <cell r="E128">
            <v>121085</v>
          </cell>
          <cell r="F128">
            <v>63879</v>
          </cell>
          <cell r="G128">
            <v>57206</v>
          </cell>
          <cell r="H128">
            <v>117047</v>
          </cell>
          <cell r="I128">
            <v>61063</v>
          </cell>
          <cell r="J128">
            <v>55984</v>
          </cell>
          <cell r="K128">
            <v>4038</v>
          </cell>
          <cell r="L128">
            <v>2816</v>
          </cell>
          <cell r="M128">
            <v>1222</v>
          </cell>
          <cell r="N128">
            <v>17488</v>
          </cell>
          <cell r="O128">
            <v>268.5</v>
          </cell>
          <cell r="P128">
            <v>451</v>
          </cell>
          <cell r="Q128">
            <v>0</v>
          </cell>
          <cell r="R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26453</v>
          </cell>
          <cell r="E129">
            <v>55664</v>
          </cell>
          <cell r="F129">
            <v>27285</v>
          </cell>
          <cell r="G129">
            <v>28379</v>
          </cell>
          <cell r="H129">
            <v>55100</v>
          </cell>
          <cell r="I129">
            <v>27032</v>
          </cell>
          <cell r="J129">
            <v>28068</v>
          </cell>
          <cell r="K129">
            <v>564</v>
          </cell>
          <cell r="L129">
            <v>253</v>
          </cell>
          <cell r="M129">
            <v>311</v>
          </cell>
          <cell r="N129">
            <v>16389</v>
          </cell>
          <cell r="O129">
            <v>84.2</v>
          </cell>
          <cell r="P129">
            <v>661</v>
          </cell>
          <cell r="Q129">
            <v>0</v>
          </cell>
          <cell r="R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16705</v>
          </cell>
          <cell r="E130">
            <v>32464</v>
          </cell>
          <cell r="F130">
            <v>16258</v>
          </cell>
          <cell r="G130">
            <v>16206</v>
          </cell>
          <cell r="H130">
            <v>32150</v>
          </cell>
          <cell r="I130">
            <v>16146</v>
          </cell>
          <cell r="J130">
            <v>16004</v>
          </cell>
          <cell r="K130">
            <v>314</v>
          </cell>
          <cell r="L130">
            <v>112</v>
          </cell>
          <cell r="M130">
            <v>202</v>
          </cell>
          <cell r="N130">
            <v>11222</v>
          </cell>
          <cell r="O130">
            <v>27</v>
          </cell>
          <cell r="P130">
            <v>1202</v>
          </cell>
          <cell r="Q130">
            <v>0</v>
          </cell>
          <cell r="R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25244</v>
          </cell>
          <cell r="E131">
            <v>50810</v>
          </cell>
          <cell r="F131">
            <v>25968</v>
          </cell>
          <cell r="G131">
            <v>24842</v>
          </cell>
          <cell r="H131">
            <v>49314</v>
          </cell>
          <cell r="I131">
            <v>24658</v>
          </cell>
          <cell r="J131">
            <v>24656</v>
          </cell>
          <cell r="K131">
            <v>1496</v>
          </cell>
          <cell r="L131">
            <v>1310</v>
          </cell>
          <cell r="M131">
            <v>186</v>
          </cell>
          <cell r="N131">
            <v>13356</v>
          </cell>
          <cell r="O131">
            <v>51.3</v>
          </cell>
          <cell r="P131">
            <v>990</v>
          </cell>
          <cell r="Q131">
            <v>0</v>
          </cell>
          <cell r="R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5426</v>
          </cell>
          <cell r="E132">
            <v>9785</v>
          </cell>
          <cell r="F132">
            <v>5367</v>
          </cell>
          <cell r="G132">
            <v>4418</v>
          </cell>
          <cell r="H132">
            <v>9617</v>
          </cell>
          <cell r="I132">
            <v>5230</v>
          </cell>
          <cell r="J132">
            <v>4387</v>
          </cell>
          <cell r="K132">
            <v>168</v>
          </cell>
          <cell r="L132">
            <v>137</v>
          </cell>
          <cell r="M132">
            <v>31</v>
          </cell>
          <cell r="N132">
            <v>2341</v>
          </cell>
          <cell r="O132">
            <v>134</v>
          </cell>
          <cell r="P132">
            <v>73</v>
          </cell>
          <cell r="Q132">
            <v>0</v>
          </cell>
          <cell r="R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1254662</v>
          </cell>
          <cell r="E134">
            <v>2691891</v>
          </cell>
          <cell r="F134">
            <v>1361907</v>
          </cell>
          <cell r="G134">
            <v>1329984</v>
          </cell>
          <cell r="H134">
            <v>2639422</v>
          </cell>
          <cell r="I134">
            <v>1329211</v>
          </cell>
          <cell r="J134">
            <v>1310211</v>
          </cell>
          <cell r="K134">
            <v>52469</v>
          </cell>
          <cell r="L134">
            <v>32696</v>
          </cell>
          <cell r="M134">
            <v>19773</v>
          </cell>
          <cell r="N134">
            <v>573715</v>
          </cell>
          <cell r="O134">
            <v>141.4</v>
          </cell>
          <cell r="P134">
            <v>19034</v>
          </cell>
          <cell r="Q134">
            <v>0</v>
          </cell>
          <cell r="R134">
            <v>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225693</v>
          </cell>
          <cell r="E135">
            <v>508791</v>
          </cell>
          <cell r="F135">
            <v>257805</v>
          </cell>
          <cell r="G135">
            <v>250986</v>
          </cell>
          <cell r="H135">
            <v>502916</v>
          </cell>
          <cell r="I135">
            <v>254222</v>
          </cell>
          <cell r="J135">
            <v>248694</v>
          </cell>
          <cell r="K135">
            <v>5875</v>
          </cell>
          <cell r="L135">
            <v>3583</v>
          </cell>
          <cell r="M135">
            <v>2292</v>
          </cell>
          <cell r="N135">
            <v>87960</v>
          </cell>
          <cell r="O135">
            <v>450.1</v>
          </cell>
          <cell r="P135">
            <v>1130</v>
          </cell>
          <cell r="Q135">
            <v>0</v>
          </cell>
          <cell r="R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121505</v>
          </cell>
          <cell r="E136">
            <v>263704</v>
          </cell>
          <cell r="F136">
            <v>133402</v>
          </cell>
          <cell r="G136">
            <v>130302</v>
          </cell>
          <cell r="H136">
            <v>253502</v>
          </cell>
          <cell r="I136">
            <v>126911</v>
          </cell>
          <cell r="J136">
            <v>126591</v>
          </cell>
          <cell r="K136">
            <v>10202</v>
          </cell>
          <cell r="L136">
            <v>6491</v>
          </cell>
          <cell r="M136">
            <v>3711</v>
          </cell>
          <cell r="N136">
            <v>57313</v>
          </cell>
          <cell r="O136">
            <v>199</v>
          </cell>
          <cell r="P136">
            <v>1325</v>
          </cell>
          <cell r="Q136">
            <v>0</v>
          </cell>
          <cell r="R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67122</v>
          </cell>
          <cell r="E137">
            <v>142757</v>
          </cell>
          <cell r="F137">
            <v>71848</v>
          </cell>
          <cell r="G137">
            <v>70909</v>
          </cell>
          <cell r="H137">
            <v>140548</v>
          </cell>
          <cell r="I137">
            <v>70525</v>
          </cell>
          <cell r="J137">
            <v>70023</v>
          </cell>
          <cell r="K137">
            <v>2209</v>
          </cell>
          <cell r="L137">
            <v>1323</v>
          </cell>
          <cell r="M137">
            <v>886</v>
          </cell>
          <cell r="N137">
            <v>32520</v>
          </cell>
          <cell r="O137">
            <v>141.4</v>
          </cell>
          <cell r="P137">
            <v>1010</v>
          </cell>
          <cell r="Q137">
            <v>0</v>
          </cell>
          <cell r="R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76915</v>
          </cell>
          <cell r="E138">
            <v>160217</v>
          </cell>
          <cell r="F138">
            <v>79248</v>
          </cell>
          <cell r="G138">
            <v>80969</v>
          </cell>
          <cell r="H138">
            <v>158907</v>
          </cell>
          <cell r="I138">
            <v>78661</v>
          </cell>
          <cell r="J138">
            <v>80246</v>
          </cell>
          <cell r="K138">
            <v>1310</v>
          </cell>
          <cell r="L138">
            <v>587</v>
          </cell>
          <cell r="M138">
            <v>723</v>
          </cell>
          <cell r="N138">
            <v>39193</v>
          </cell>
          <cell r="O138">
            <v>105.3</v>
          </cell>
          <cell r="P138">
            <v>1522</v>
          </cell>
          <cell r="Q138">
            <v>0</v>
          </cell>
          <cell r="R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179889</v>
          </cell>
          <cell r="E139">
            <v>420987</v>
          </cell>
          <cell r="F139">
            <v>216316</v>
          </cell>
          <cell r="G139">
            <v>204671</v>
          </cell>
          <cell r="H139">
            <v>416328</v>
          </cell>
          <cell r="I139">
            <v>213720</v>
          </cell>
          <cell r="J139">
            <v>202608</v>
          </cell>
          <cell r="K139">
            <v>4659</v>
          </cell>
          <cell r="L139">
            <v>2596</v>
          </cell>
          <cell r="M139">
            <v>2063</v>
          </cell>
          <cell r="N139">
            <v>39998</v>
          </cell>
          <cell r="O139">
            <v>684.2</v>
          </cell>
          <cell r="P139">
            <v>615</v>
          </cell>
          <cell r="Q139">
            <v>0</v>
          </cell>
          <cell r="R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49718</v>
          </cell>
          <cell r="E140">
            <v>104012</v>
          </cell>
          <cell r="F140">
            <v>51488</v>
          </cell>
          <cell r="G140">
            <v>52524</v>
          </cell>
          <cell r="H140">
            <v>103119</v>
          </cell>
          <cell r="I140">
            <v>51070</v>
          </cell>
          <cell r="J140">
            <v>52049</v>
          </cell>
          <cell r="K140">
            <v>893</v>
          </cell>
          <cell r="L140">
            <v>418</v>
          </cell>
          <cell r="M140">
            <v>475</v>
          </cell>
          <cell r="N140">
            <v>28146</v>
          </cell>
          <cell r="O140">
            <v>155.19999999999999</v>
          </cell>
          <cell r="P140">
            <v>670</v>
          </cell>
          <cell r="Q140">
            <v>0</v>
          </cell>
          <cell r="R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52861</v>
          </cell>
          <cell r="E141">
            <v>104875</v>
          </cell>
          <cell r="F141">
            <v>53861</v>
          </cell>
          <cell r="G141">
            <v>51014</v>
          </cell>
          <cell r="H141">
            <v>102015</v>
          </cell>
          <cell r="I141">
            <v>51812</v>
          </cell>
          <cell r="J141">
            <v>50203</v>
          </cell>
          <cell r="K141">
            <v>2860</v>
          </cell>
          <cell r="L141">
            <v>2049</v>
          </cell>
          <cell r="M141">
            <v>811</v>
          </cell>
          <cell r="N141">
            <v>28871</v>
          </cell>
          <cell r="O141">
            <v>114.1</v>
          </cell>
          <cell r="P141">
            <v>919</v>
          </cell>
          <cell r="Q141">
            <v>0</v>
          </cell>
          <cell r="R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48856</v>
          </cell>
          <cell r="E142">
            <v>98138</v>
          </cell>
          <cell r="F142">
            <v>48063</v>
          </cell>
          <cell r="G142">
            <v>50075</v>
          </cell>
          <cell r="H142">
            <v>97228</v>
          </cell>
          <cell r="I142">
            <v>47634</v>
          </cell>
          <cell r="J142">
            <v>49594</v>
          </cell>
          <cell r="K142">
            <v>910</v>
          </cell>
          <cell r="L142">
            <v>429</v>
          </cell>
          <cell r="M142">
            <v>481</v>
          </cell>
          <cell r="N142">
            <v>30472</v>
          </cell>
          <cell r="O142">
            <v>78.2</v>
          </cell>
          <cell r="P142">
            <v>1255</v>
          </cell>
          <cell r="Q142">
            <v>0</v>
          </cell>
          <cell r="R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36268</v>
          </cell>
          <cell r="E143">
            <v>72067</v>
          </cell>
          <cell r="F143">
            <v>35326</v>
          </cell>
          <cell r="G143">
            <v>36741</v>
          </cell>
          <cell r="H143">
            <v>71406</v>
          </cell>
          <cell r="I143">
            <v>35000</v>
          </cell>
          <cell r="J143">
            <v>36406</v>
          </cell>
          <cell r="K143">
            <v>661</v>
          </cell>
          <cell r="L143">
            <v>326</v>
          </cell>
          <cell r="M143">
            <v>335</v>
          </cell>
          <cell r="N143">
            <v>21600</v>
          </cell>
          <cell r="O143">
            <v>79</v>
          </cell>
          <cell r="P143">
            <v>912</v>
          </cell>
          <cell r="Q143">
            <v>0</v>
          </cell>
          <cell r="R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119680</v>
          </cell>
          <cell r="E144">
            <v>274117</v>
          </cell>
          <cell r="F144">
            <v>139082</v>
          </cell>
          <cell r="G144">
            <v>135035</v>
          </cell>
          <cell r="H144">
            <v>263728</v>
          </cell>
          <cell r="I144">
            <v>132805</v>
          </cell>
          <cell r="J144">
            <v>130923</v>
          </cell>
          <cell r="K144">
            <v>10389</v>
          </cell>
          <cell r="L144">
            <v>6277</v>
          </cell>
          <cell r="M144">
            <v>4112</v>
          </cell>
          <cell r="N144">
            <v>44579</v>
          </cell>
          <cell r="O144">
            <v>665.7</v>
          </cell>
          <cell r="P144">
            <v>412</v>
          </cell>
          <cell r="Q144">
            <v>0</v>
          </cell>
          <cell r="R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13096</v>
          </cell>
          <cell r="E145">
            <v>23748</v>
          </cell>
          <cell r="F145">
            <v>12265</v>
          </cell>
          <cell r="G145">
            <v>11483</v>
          </cell>
          <cell r="H145">
            <v>23256</v>
          </cell>
          <cell r="I145">
            <v>11892</v>
          </cell>
          <cell r="J145">
            <v>11364</v>
          </cell>
          <cell r="K145">
            <v>492</v>
          </cell>
          <cell r="L145">
            <v>373</v>
          </cell>
          <cell r="M145">
            <v>119</v>
          </cell>
          <cell r="N145">
            <v>9461</v>
          </cell>
          <cell r="O145">
            <v>38.700000000000003</v>
          </cell>
          <cell r="P145">
            <v>614</v>
          </cell>
          <cell r="Q145">
            <v>0</v>
          </cell>
          <cell r="R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28750</v>
          </cell>
          <cell r="E146">
            <v>52294</v>
          </cell>
          <cell r="F146">
            <v>25589</v>
          </cell>
          <cell r="G146">
            <v>26705</v>
          </cell>
          <cell r="H146">
            <v>51724</v>
          </cell>
          <cell r="I146">
            <v>25265</v>
          </cell>
          <cell r="J146">
            <v>26459</v>
          </cell>
          <cell r="K146">
            <v>570</v>
          </cell>
          <cell r="L146">
            <v>324</v>
          </cell>
          <cell r="M146">
            <v>246</v>
          </cell>
          <cell r="N146">
            <v>21478</v>
          </cell>
          <cell r="O146">
            <v>44.5</v>
          </cell>
          <cell r="P146">
            <v>1175</v>
          </cell>
          <cell r="Q146">
            <v>0</v>
          </cell>
          <cell r="R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14064</v>
          </cell>
          <cell r="E147">
            <v>25223</v>
          </cell>
          <cell r="F147">
            <v>12535</v>
          </cell>
          <cell r="G147">
            <v>12688</v>
          </cell>
          <cell r="H147">
            <v>25044</v>
          </cell>
          <cell r="I147">
            <v>12482</v>
          </cell>
          <cell r="J147">
            <v>12562</v>
          </cell>
          <cell r="K147">
            <v>179</v>
          </cell>
          <cell r="L147">
            <v>53</v>
          </cell>
          <cell r="M147">
            <v>126</v>
          </cell>
          <cell r="N147">
            <v>9382</v>
          </cell>
          <cell r="O147">
            <v>29.8</v>
          </cell>
          <cell r="P147">
            <v>846</v>
          </cell>
          <cell r="Q147">
            <v>0</v>
          </cell>
          <cell r="R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9127</v>
          </cell>
          <cell r="E148">
            <v>16884</v>
          </cell>
          <cell r="F148">
            <v>8315</v>
          </cell>
          <cell r="G148">
            <v>8569</v>
          </cell>
          <cell r="H148">
            <v>16692</v>
          </cell>
          <cell r="I148">
            <v>8263</v>
          </cell>
          <cell r="J148">
            <v>8429</v>
          </cell>
          <cell r="K148">
            <v>192</v>
          </cell>
          <cell r="L148">
            <v>52</v>
          </cell>
          <cell r="M148">
            <v>140</v>
          </cell>
          <cell r="N148">
            <v>6278</v>
          </cell>
          <cell r="O148">
            <v>20.7</v>
          </cell>
          <cell r="P148">
            <v>816</v>
          </cell>
          <cell r="Q148">
            <v>0</v>
          </cell>
          <cell r="R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20153</v>
          </cell>
          <cell r="E149">
            <v>37249</v>
          </cell>
          <cell r="F149">
            <v>17942</v>
          </cell>
          <cell r="G149">
            <v>19307</v>
          </cell>
          <cell r="H149">
            <v>36313</v>
          </cell>
          <cell r="I149">
            <v>17197</v>
          </cell>
          <cell r="J149">
            <v>19116</v>
          </cell>
          <cell r="K149">
            <v>936</v>
          </cell>
          <cell r="L149">
            <v>745</v>
          </cell>
          <cell r="M149">
            <v>191</v>
          </cell>
          <cell r="N149">
            <v>13750</v>
          </cell>
          <cell r="O149">
            <v>50.3</v>
          </cell>
          <cell r="P149">
            <v>741</v>
          </cell>
          <cell r="Q149">
            <v>0</v>
          </cell>
          <cell r="R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22843</v>
          </cell>
          <cell r="E150">
            <v>43229</v>
          </cell>
          <cell r="F150">
            <v>21243</v>
          </cell>
          <cell r="G150">
            <v>21986</v>
          </cell>
          <cell r="H150">
            <v>42263</v>
          </cell>
          <cell r="I150">
            <v>20775</v>
          </cell>
          <cell r="J150">
            <v>21488</v>
          </cell>
          <cell r="K150">
            <v>966</v>
          </cell>
          <cell r="L150">
            <v>468</v>
          </cell>
          <cell r="M150">
            <v>498</v>
          </cell>
          <cell r="N150">
            <v>16027</v>
          </cell>
          <cell r="O150">
            <v>62.3</v>
          </cell>
          <cell r="P150">
            <v>694</v>
          </cell>
          <cell r="Q150">
            <v>0</v>
          </cell>
          <cell r="R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16497</v>
          </cell>
          <cell r="E151">
            <v>32891</v>
          </cell>
          <cell r="F151">
            <v>17306</v>
          </cell>
          <cell r="G151">
            <v>15585</v>
          </cell>
          <cell r="H151">
            <v>31361</v>
          </cell>
          <cell r="I151">
            <v>16074</v>
          </cell>
          <cell r="J151">
            <v>15287</v>
          </cell>
          <cell r="K151">
            <v>1530</v>
          </cell>
          <cell r="L151">
            <v>1232</v>
          </cell>
          <cell r="M151">
            <v>298</v>
          </cell>
          <cell r="N151">
            <v>9941</v>
          </cell>
          <cell r="O151">
            <v>85.6</v>
          </cell>
          <cell r="P151">
            <v>384</v>
          </cell>
          <cell r="Q151">
            <v>0</v>
          </cell>
          <cell r="R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23516</v>
          </cell>
          <cell r="E152">
            <v>44970</v>
          </cell>
          <cell r="F152">
            <v>23676</v>
          </cell>
          <cell r="G152">
            <v>21294</v>
          </cell>
          <cell r="H152">
            <v>43414</v>
          </cell>
          <cell r="I152">
            <v>22473</v>
          </cell>
          <cell r="J152">
            <v>20941</v>
          </cell>
          <cell r="K152">
            <v>1556</v>
          </cell>
          <cell r="L152">
            <v>1203</v>
          </cell>
          <cell r="M152">
            <v>353</v>
          </cell>
          <cell r="N152">
            <v>13971</v>
          </cell>
          <cell r="O152">
            <v>73</v>
          </cell>
          <cell r="P152">
            <v>616</v>
          </cell>
          <cell r="Q152">
            <v>0</v>
          </cell>
          <cell r="R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53026</v>
          </cell>
          <cell r="E153">
            <v>118430</v>
          </cell>
          <cell r="F153">
            <v>62302</v>
          </cell>
          <cell r="G153">
            <v>56128</v>
          </cell>
          <cell r="H153">
            <v>114758</v>
          </cell>
          <cell r="I153">
            <v>59828</v>
          </cell>
          <cell r="J153">
            <v>54930</v>
          </cell>
          <cell r="K153">
            <v>3672</v>
          </cell>
          <cell r="L153">
            <v>2474</v>
          </cell>
          <cell r="M153">
            <v>1198</v>
          </cell>
          <cell r="N153">
            <v>18335</v>
          </cell>
          <cell r="O153">
            <v>262.60000000000002</v>
          </cell>
          <cell r="P153">
            <v>451</v>
          </cell>
          <cell r="Q153">
            <v>0</v>
          </cell>
          <cell r="R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27301</v>
          </cell>
          <cell r="E154">
            <v>56165</v>
          </cell>
          <cell r="F154">
            <v>27598</v>
          </cell>
          <cell r="G154">
            <v>28567</v>
          </cell>
          <cell r="H154">
            <v>55613</v>
          </cell>
          <cell r="I154">
            <v>27352</v>
          </cell>
          <cell r="J154">
            <v>28261</v>
          </cell>
          <cell r="K154">
            <v>552</v>
          </cell>
          <cell r="L154">
            <v>246</v>
          </cell>
          <cell r="M154">
            <v>306</v>
          </cell>
          <cell r="N154">
            <v>16844</v>
          </cell>
          <cell r="O154">
            <v>84.9</v>
          </cell>
          <cell r="P154">
            <v>662</v>
          </cell>
          <cell r="Q154">
            <v>0</v>
          </cell>
          <cell r="R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16908</v>
          </cell>
          <cell r="E155">
            <v>31812</v>
          </cell>
          <cell r="F155">
            <v>15965</v>
          </cell>
          <cell r="G155">
            <v>15847</v>
          </cell>
          <cell r="H155">
            <v>31494</v>
          </cell>
          <cell r="I155">
            <v>15853</v>
          </cell>
          <cell r="J155">
            <v>15641</v>
          </cell>
          <cell r="K155">
            <v>318</v>
          </cell>
          <cell r="L155">
            <v>112</v>
          </cell>
          <cell r="M155">
            <v>206</v>
          </cell>
          <cell r="N155">
            <v>11567</v>
          </cell>
          <cell r="O155">
            <v>26.5</v>
          </cell>
          <cell r="P155">
            <v>1202</v>
          </cell>
          <cell r="Q155">
            <v>0</v>
          </cell>
          <cell r="R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25562</v>
          </cell>
          <cell r="E156">
            <v>50104</v>
          </cell>
          <cell r="F156">
            <v>25652</v>
          </cell>
          <cell r="G156">
            <v>24452</v>
          </cell>
          <cell r="H156">
            <v>48716</v>
          </cell>
          <cell r="I156">
            <v>24441</v>
          </cell>
          <cell r="J156">
            <v>24275</v>
          </cell>
          <cell r="K156">
            <v>1388</v>
          </cell>
          <cell r="L156">
            <v>1211</v>
          </cell>
          <cell r="M156">
            <v>177</v>
          </cell>
          <cell r="N156">
            <v>13643</v>
          </cell>
          <cell r="O156">
            <v>50.6</v>
          </cell>
          <cell r="P156">
            <v>990</v>
          </cell>
          <cell r="Q156">
            <v>0</v>
          </cell>
          <cell r="R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5312</v>
          </cell>
          <cell r="E157">
            <v>9227</v>
          </cell>
          <cell r="F157">
            <v>5080</v>
          </cell>
          <cell r="G157">
            <v>4147</v>
          </cell>
          <cell r="H157">
            <v>9077</v>
          </cell>
          <cell r="I157">
            <v>4956</v>
          </cell>
          <cell r="J157">
            <v>4121</v>
          </cell>
          <cell r="K157">
            <v>150</v>
          </cell>
          <cell r="L157">
            <v>124</v>
          </cell>
          <cell r="M157">
            <v>26</v>
          </cell>
          <cell r="N157">
            <v>2386</v>
          </cell>
          <cell r="O157">
            <v>126.5</v>
          </cell>
          <cell r="P157">
            <v>73</v>
          </cell>
          <cell r="Q157">
            <v>0</v>
          </cell>
          <cell r="R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F159">
            <v>0</v>
          </cell>
        </row>
        <row r="160">
          <cell r="C160" t="str">
            <v>주: 2020년 12월 31일현재 주민등록인구통계 결과임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</row>
      </sheetData>
      <sheetData sheetId="5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2702826</v>
          </cell>
          <cell r="E9">
            <v>223394</v>
          </cell>
          <cell r="F9">
            <v>277327</v>
          </cell>
          <cell r="G9">
            <v>311383</v>
          </cell>
          <cell r="H9">
            <v>347557</v>
          </cell>
          <cell r="I9">
            <v>428513</v>
          </cell>
          <cell r="J9">
            <v>456781</v>
          </cell>
          <cell r="K9">
            <v>314821</v>
          </cell>
          <cell r="L9">
            <v>229763</v>
          </cell>
          <cell r="M9">
            <v>99895</v>
          </cell>
          <cell r="N9">
            <v>13392</v>
          </cell>
          <cell r="O9">
            <v>340245</v>
          </cell>
          <cell r="P9">
            <v>1882947</v>
          </cell>
          <cell r="Q9">
            <v>479634</v>
          </cell>
          <cell r="R9">
            <v>12.588490713053671</v>
          </cell>
          <cell r="S9">
            <v>69.66586084342832</v>
          </cell>
          <cell r="T9">
            <v>17.745648443518007</v>
          </cell>
          <cell r="U9">
            <v>43.542330187732318</v>
          </cell>
          <cell r="V9">
            <v>18.069812904983518</v>
          </cell>
          <cell r="W9">
            <v>25.472517282748797</v>
          </cell>
          <cell r="X9">
            <v>513626</v>
          </cell>
          <cell r="Y9">
            <v>19.00329506967892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519584</v>
          </cell>
          <cell r="E10">
            <v>46491</v>
          </cell>
          <cell r="F10">
            <v>58228</v>
          </cell>
          <cell r="G10">
            <v>62119</v>
          </cell>
          <cell r="H10">
            <v>71343</v>
          </cell>
          <cell r="I10">
            <v>87634</v>
          </cell>
          <cell r="J10">
            <v>93624</v>
          </cell>
          <cell r="K10">
            <v>57931</v>
          </cell>
          <cell r="L10">
            <v>29643</v>
          </cell>
          <cell r="M10">
            <v>11020</v>
          </cell>
          <cell r="N10">
            <v>1551</v>
          </cell>
          <cell r="O10">
            <v>70905</v>
          </cell>
          <cell r="P10">
            <v>383465</v>
          </cell>
          <cell r="Q10">
            <v>65214</v>
          </cell>
          <cell r="R10">
            <v>13.646494118371621</v>
          </cell>
          <cell r="S10">
            <v>73.802311079632929</v>
          </cell>
          <cell r="T10">
            <v>12.551194801995441</v>
          </cell>
          <cell r="U10">
            <v>35.497111861577977</v>
          </cell>
          <cell r="V10">
            <v>18.490605400753655</v>
          </cell>
          <cell r="W10">
            <v>17.006506460824326</v>
          </cell>
          <cell r="X10">
            <v>104214</v>
          </cell>
          <cell r="Y10">
            <v>20.057199605838516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259773</v>
          </cell>
          <cell r="E11">
            <v>19309</v>
          </cell>
          <cell r="F11">
            <v>26987</v>
          </cell>
          <cell r="G11">
            <v>29378</v>
          </cell>
          <cell r="H11">
            <v>30395</v>
          </cell>
          <cell r="I11">
            <v>42917</v>
          </cell>
          <cell r="J11">
            <v>45554</v>
          </cell>
          <cell r="K11">
            <v>31847</v>
          </cell>
          <cell r="L11">
            <v>22647</v>
          </cell>
          <cell r="M11">
            <v>9508</v>
          </cell>
          <cell r="N11">
            <v>1231</v>
          </cell>
          <cell r="O11">
            <v>30340</v>
          </cell>
          <cell r="P11">
            <v>182099</v>
          </cell>
          <cell r="Q11">
            <v>47334</v>
          </cell>
          <cell r="R11">
            <v>11.679427808124785</v>
          </cell>
          <cell r="S11">
            <v>70.099278985883828</v>
          </cell>
          <cell r="T11">
            <v>18.221293205991383</v>
          </cell>
          <cell r="U11">
            <v>42.654819631079796</v>
          </cell>
          <cell r="V11">
            <v>16.661266673622592</v>
          </cell>
          <cell r="W11">
            <v>25.993552957457204</v>
          </cell>
          <cell r="X11">
            <v>47081</v>
          </cell>
          <cell r="Y11">
            <v>18.123900482344201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140132</v>
          </cell>
          <cell r="E12">
            <v>11168</v>
          </cell>
          <cell r="F12">
            <v>13859</v>
          </cell>
          <cell r="G12">
            <v>15786</v>
          </cell>
          <cell r="H12">
            <v>17091</v>
          </cell>
          <cell r="I12">
            <v>21119</v>
          </cell>
          <cell r="J12">
            <v>23592</v>
          </cell>
          <cell r="K12">
            <v>17322</v>
          </cell>
          <cell r="L12">
            <v>13156</v>
          </cell>
          <cell r="M12">
            <v>6259</v>
          </cell>
          <cell r="N12">
            <v>780</v>
          </cell>
          <cell r="O12">
            <v>16789</v>
          </cell>
          <cell r="P12">
            <v>95504</v>
          </cell>
          <cell r="Q12">
            <v>27839</v>
          </cell>
          <cell r="R12">
            <v>11.980846630319984</v>
          </cell>
          <cell r="S12">
            <v>68.152884423258072</v>
          </cell>
          <cell r="T12">
            <v>19.866268946421943</v>
          </cell>
          <cell r="U12">
            <v>46.728932819567767</v>
          </cell>
          <cell r="V12">
            <v>17.579368403417657</v>
          </cell>
          <cell r="W12">
            <v>29.14956441615011</v>
          </cell>
          <cell r="X12">
            <v>25922</v>
          </cell>
          <cell r="Y12">
            <v>18.498273056832129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169221</v>
          </cell>
          <cell r="E13">
            <v>14042</v>
          </cell>
          <cell r="F13">
            <v>17281</v>
          </cell>
          <cell r="G13">
            <v>18189</v>
          </cell>
          <cell r="H13">
            <v>20208</v>
          </cell>
          <cell r="I13">
            <v>25972</v>
          </cell>
          <cell r="J13">
            <v>27957</v>
          </cell>
          <cell r="K13">
            <v>20752</v>
          </cell>
          <cell r="L13">
            <v>16440</v>
          </cell>
          <cell r="M13">
            <v>7347</v>
          </cell>
          <cell r="N13">
            <v>1033</v>
          </cell>
          <cell r="O13">
            <v>21531</v>
          </cell>
          <cell r="P13">
            <v>113736</v>
          </cell>
          <cell r="Q13">
            <v>33954</v>
          </cell>
          <cell r="R13">
            <v>12.723598134983247</v>
          </cell>
          <cell r="S13">
            <v>67.211516301168288</v>
          </cell>
          <cell r="T13">
            <v>20.06488556384846</v>
          </cell>
          <cell r="U13">
            <v>48.784026165857775</v>
          </cell>
          <cell r="V13">
            <v>18.930681578392068</v>
          </cell>
          <cell r="W13">
            <v>29.853344587465706</v>
          </cell>
          <cell r="X13">
            <v>29797</v>
          </cell>
          <cell r="Y13">
            <v>17.608334662955542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419915</v>
          </cell>
          <cell r="E14">
            <v>47110</v>
          </cell>
          <cell r="F14">
            <v>54063</v>
          </cell>
          <cell r="G14">
            <v>63208</v>
          </cell>
          <cell r="H14">
            <v>73982</v>
          </cell>
          <cell r="I14">
            <v>76540</v>
          </cell>
          <cell r="J14">
            <v>59387</v>
          </cell>
          <cell r="K14">
            <v>25043</v>
          </cell>
          <cell r="L14">
            <v>13827</v>
          </cell>
          <cell r="M14">
            <v>5920</v>
          </cell>
          <cell r="N14">
            <v>835</v>
          </cell>
          <cell r="O14">
            <v>70671</v>
          </cell>
          <cell r="P14">
            <v>318992</v>
          </cell>
          <cell r="Q14">
            <v>30252</v>
          </cell>
          <cell r="R14">
            <v>16.829834609385234</v>
          </cell>
          <cell r="S14">
            <v>75.965850231594487</v>
          </cell>
          <cell r="T14">
            <v>7.2043151590202772</v>
          </cell>
          <cell r="U14">
            <v>31.638097507147513</v>
          </cell>
          <cell r="V14">
            <v>22.154474093394192</v>
          </cell>
          <cell r="W14">
            <v>9.4836234137533229</v>
          </cell>
          <cell r="X14">
            <v>106100</v>
          </cell>
          <cell r="Y14">
            <v>25.267018325137229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109735</v>
          </cell>
          <cell r="E15">
            <v>7706</v>
          </cell>
          <cell r="F15">
            <v>11529</v>
          </cell>
          <cell r="G15">
            <v>10714</v>
          </cell>
          <cell r="H15">
            <v>11302</v>
          </cell>
          <cell r="I15">
            <v>16564</v>
          </cell>
          <cell r="J15">
            <v>19354</v>
          </cell>
          <cell r="K15">
            <v>15050</v>
          </cell>
          <cell r="L15">
            <v>11769</v>
          </cell>
          <cell r="M15">
            <v>4974</v>
          </cell>
          <cell r="N15">
            <v>773</v>
          </cell>
          <cell r="O15">
            <v>12579</v>
          </cell>
          <cell r="P15">
            <v>73076</v>
          </cell>
          <cell r="Q15">
            <v>24080</v>
          </cell>
          <cell r="R15">
            <v>11.463070123479291</v>
          </cell>
          <cell r="S15">
            <v>66.593156240032798</v>
          </cell>
          <cell r="T15">
            <v>21.943773636487904</v>
          </cell>
          <cell r="U15">
            <v>50.165581038918383</v>
          </cell>
          <cell r="V15">
            <v>17.213585855821336</v>
          </cell>
          <cell r="W15">
            <v>32.951995183097047</v>
          </cell>
          <cell r="X15">
            <v>17197</v>
          </cell>
          <cell r="Y15">
            <v>15.671390167221034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100648</v>
          </cell>
          <cell r="E16">
            <v>6444</v>
          </cell>
          <cell r="F16">
            <v>8340</v>
          </cell>
          <cell r="G16">
            <v>10073</v>
          </cell>
          <cell r="H16">
            <v>10591</v>
          </cell>
          <cell r="I16">
            <v>14799</v>
          </cell>
          <cell r="J16">
            <v>17864</v>
          </cell>
          <cell r="K16">
            <v>14899</v>
          </cell>
          <cell r="L16">
            <v>12026</v>
          </cell>
          <cell r="M16">
            <v>5099</v>
          </cell>
          <cell r="N16">
            <v>513</v>
          </cell>
          <cell r="O16">
            <v>9806</v>
          </cell>
          <cell r="P16">
            <v>66448</v>
          </cell>
          <cell r="Q16">
            <v>24394</v>
          </cell>
          <cell r="R16">
            <v>9.7428662268500119</v>
          </cell>
          <cell r="S16">
            <v>66.020189174151497</v>
          </cell>
          <cell r="T16">
            <v>24.236944598998488</v>
          </cell>
          <cell r="U16">
            <v>51.468817722128577</v>
          </cell>
          <cell r="V16">
            <v>14.75740428605827</v>
          </cell>
          <cell r="W16">
            <v>36.711413436070309</v>
          </cell>
          <cell r="X16">
            <v>16426</v>
          </cell>
          <cell r="Y16">
            <v>16.320244813607822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102374</v>
          </cell>
          <cell r="E17">
            <v>6419</v>
          </cell>
          <cell r="F17">
            <v>9403</v>
          </cell>
          <cell r="G17">
            <v>9319</v>
          </cell>
          <cell r="H17">
            <v>9222</v>
          </cell>
          <cell r="I17">
            <v>13992</v>
          </cell>
          <cell r="J17">
            <v>18399</v>
          </cell>
          <cell r="K17">
            <v>15027</v>
          </cell>
          <cell r="L17">
            <v>13259</v>
          </cell>
          <cell r="M17">
            <v>6402</v>
          </cell>
          <cell r="N17">
            <v>932</v>
          </cell>
          <cell r="O17">
            <v>10297</v>
          </cell>
          <cell r="P17">
            <v>64514</v>
          </cell>
          <cell r="Q17">
            <v>27563</v>
          </cell>
          <cell r="R17">
            <v>10.058217906890421</v>
          </cell>
          <cell r="S17">
            <v>63.017953777326277</v>
          </cell>
          <cell r="T17">
            <v>26.923828315783304</v>
          </cell>
          <cell r="U17">
            <v>58.684936602907896</v>
          </cell>
          <cell r="V17">
            <v>15.960876708931396</v>
          </cell>
          <cell r="W17">
            <v>42.724059893976502</v>
          </cell>
          <cell r="X17">
            <v>14803</v>
          </cell>
          <cell r="Y17">
            <v>14.45972610233067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75784</v>
          </cell>
          <cell r="E18">
            <v>5145</v>
          </cell>
          <cell r="F18">
            <v>7443</v>
          </cell>
          <cell r="G18">
            <v>7045</v>
          </cell>
          <cell r="H18">
            <v>7671</v>
          </cell>
          <cell r="I18">
            <v>10259</v>
          </cell>
          <cell r="J18">
            <v>13337</v>
          </cell>
          <cell r="K18">
            <v>11049</v>
          </cell>
          <cell r="L18">
            <v>9258</v>
          </cell>
          <cell r="M18">
            <v>3956</v>
          </cell>
          <cell r="N18">
            <v>621</v>
          </cell>
          <cell r="O18">
            <v>8256</v>
          </cell>
          <cell r="P18">
            <v>48632</v>
          </cell>
          <cell r="Q18">
            <v>18896</v>
          </cell>
          <cell r="R18">
            <v>10.894120130898342</v>
          </cell>
          <cell r="S18">
            <v>64.171856856328517</v>
          </cell>
          <cell r="T18">
            <v>24.934023012773146</v>
          </cell>
          <cell r="U18">
            <v>55.831551241980591</v>
          </cell>
          <cell r="V18">
            <v>16.976476394143774</v>
          </cell>
          <cell r="W18">
            <v>38.855074847836818</v>
          </cell>
          <cell r="X18">
            <v>11630</v>
          </cell>
          <cell r="Y18">
            <v>15.346247228966536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256888</v>
          </cell>
          <cell r="E19">
            <v>23291</v>
          </cell>
          <cell r="F19">
            <v>26495</v>
          </cell>
          <cell r="G19">
            <v>34155</v>
          </cell>
          <cell r="H19">
            <v>38256</v>
          </cell>
          <cell r="I19">
            <v>43807</v>
          </cell>
          <cell r="J19">
            <v>41054</v>
          </cell>
          <cell r="K19">
            <v>26162</v>
          </cell>
          <cell r="L19">
            <v>16604</v>
          </cell>
          <cell r="M19">
            <v>6313</v>
          </cell>
          <cell r="N19">
            <v>751</v>
          </cell>
          <cell r="O19">
            <v>34532</v>
          </cell>
          <cell r="P19">
            <v>187352</v>
          </cell>
          <cell r="Q19">
            <v>35004</v>
          </cell>
          <cell r="R19">
            <v>13.442434056865249</v>
          </cell>
          <cell r="S19">
            <v>72.931394226277604</v>
          </cell>
          <cell r="T19">
            <v>13.626171716857153</v>
          </cell>
          <cell r="U19">
            <v>37.115162901917245</v>
          </cell>
          <cell r="V19">
            <v>18.431615355053587</v>
          </cell>
          <cell r="W19">
            <v>18.683547546863657</v>
          </cell>
          <cell r="X19">
            <v>56148</v>
          </cell>
          <cell r="Y19">
            <v>21.856996044969012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24126</v>
          </cell>
          <cell r="E20">
            <v>933</v>
          </cell>
          <cell r="F20">
            <v>1377</v>
          </cell>
          <cell r="G20">
            <v>1904</v>
          </cell>
          <cell r="H20">
            <v>1746</v>
          </cell>
          <cell r="I20">
            <v>2702</v>
          </cell>
          <cell r="J20">
            <v>4640</v>
          </cell>
          <cell r="K20">
            <v>4407</v>
          </cell>
          <cell r="L20">
            <v>4209</v>
          </cell>
          <cell r="M20">
            <v>1988</v>
          </cell>
          <cell r="N20">
            <v>220</v>
          </cell>
          <cell r="O20">
            <v>1413</v>
          </cell>
          <cell r="P20">
            <v>14202</v>
          </cell>
          <cell r="Q20">
            <v>8511</v>
          </cell>
          <cell r="R20">
            <v>5.8567520517284253</v>
          </cell>
          <cell r="S20">
            <v>58.865953742850039</v>
          </cell>
          <cell r="T20">
            <v>35.277294205421541</v>
          </cell>
          <cell r="U20">
            <v>69.877482044782425</v>
          </cell>
          <cell r="V20">
            <v>9.9493029150823826</v>
          </cell>
          <cell r="W20">
            <v>59.928179129700041</v>
          </cell>
          <cell r="X20">
            <v>2939</v>
          </cell>
          <cell r="Y20">
            <v>12.181878471358701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54477</v>
          </cell>
          <cell r="E21">
            <v>2224</v>
          </cell>
          <cell r="F21">
            <v>3119</v>
          </cell>
          <cell r="G21">
            <v>4140</v>
          </cell>
          <cell r="H21">
            <v>3824</v>
          </cell>
          <cell r="I21">
            <v>5959</v>
          </cell>
          <cell r="J21">
            <v>10248</v>
          </cell>
          <cell r="K21">
            <v>9902</v>
          </cell>
          <cell r="L21">
            <v>9764</v>
          </cell>
          <cell r="M21">
            <v>4704</v>
          </cell>
          <cell r="N21">
            <v>593</v>
          </cell>
          <cell r="O21">
            <v>3467</v>
          </cell>
          <cell r="P21">
            <v>31357</v>
          </cell>
          <cell r="Q21">
            <v>19653</v>
          </cell>
          <cell r="R21">
            <v>6.3641536795344829</v>
          </cell>
          <cell r="S21">
            <v>57.560071222717845</v>
          </cell>
          <cell r="T21">
            <v>36.075775097747673</v>
          </cell>
          <cell r="U21">
            <v>73.731543196096567</v>
          </cell>
          <cell r="V21">
            <v>11.056542398826419</v>
          </cell>
          <cell r="W21">
            <v>62.675000797270144</v>
          </cell>
          <cell r="X21">
            <v>6407</v>
          </cell>
          <cell r="Y21">
            <v>11.760926629586798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26384</v>
          </cell>
          <cell r="E22">
            <v>1237</v>
          </cell>
          <cell r="F22">
            <v>1696</v>
          </cell>
          <cell r="G22">
            <v>2181</v>
          </cell>
          <cell r="H22">
            <v>2064</v>
          </cell>
          <cell r="I22">
            <v>3222</v>
          </cell>
          <cell r="J22">
            <v>5066</v>
          </cell>
          <cell r="K22">
            <v>4588</v>
          </cell>
          <cell r="L22">
            <v>4262</v>
          </cell>
          <cell r="M22">
            <v>1840</v>
          </cell>
          <cell r="N22">
            <v>228</v>
          </cell>
          <cell r="O22">
            <v>1940</v>
          </cell>
          <cell r="P22">
            <v>16010</v>
          </cell>
          <cell r="Q22">
            <v>8434</v>
          </cell>
          <cell r="R22">
            <v>7.3529411764705888</v>
          </cell>
          <cell r="S22">
            <v>60.680715585203146</v>
          </cell>
          <cell r="T22">
            <v>31.966343238326257</v>
          </cell>
          <cell r="U22">
            <v>64.797001873828862</v>
          </cell>
          <cell r="V22">
            <v>12.117426608369769</v>
          </cell>
          <cell r="W22">
            <v>52.679575265459086</v>
          </cell>
          <cell r="X22">
            <v>3389</v>
          </cell>
          <cell r="Y22">
            <v>12.844906003638567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17898</v>
          </cell>
          <cell r="E23">
            <v>963</v>
          </cell>
          <cell r="F23">
            <v>1253</v>
          </cell>
          <cell r="G23">
            <v>1400</v>
          </cell>
          <cell r="H23">
            <v>1357</v>
          </cell>
          <cell r="I23">
            <v>2270</v>
          </cell>
          <cell r="J23">
            <v>3258</v>
          </cell>
          <cell r="K23">
            <v>2922</v>
          </cell>
          <cell r="L23">
            <v>3026</v>
          </cell>
          <cell r="M23">
            <v>1273</v>
          </cell>
          <cell r="N23">
            <v>176</v>
          </cell>
          <cell r="O23">
            <v>1481</v>
          </cell>
          <cell r="P23">
            <v>10585</v>
          </cell>
          <cell r="Q23">
            <v>5832</v>
          </cell>
          <cell r="R23">
            <v>8.2746675606212996</v>
          </cell>
          <cell r="S23">
            <v>59.140686110179907</v>
          </cell>
          <cell r="T23">
            <v>32.58464632919879</v>
          </cell>
          <cell r="U23">
            <v>69.088332546055739</v>
          </cell>
          <cell r="V23">
            <v>13.99149740198394</v>
          </cell>
          <cell r="W23">
            <v>55.096835144071797</v>
          </cell>
          <cell r="X23">
            <v>2180</v>
          </cell>
          <cell r="Y23">
            <v>12.18013185830819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39191</v>
          </cell>
          <cell r="E24">
            <v>2052</v>
          </cell>
          <cell r="F24">
            <v>2818</v>
          </cell>
          <cell r="G24">
            <v>2990</v>
          </cell>
          <cell r="H24">
            <v>3217</v>
          </cell>
          <cell r="I24">
            <v>4953</v>
          </cell>
          <cell r="J24">
            <v>6936</v>
          </cell>
          <cell r="K24">
            <v>6521</v>
          </cell>
          <cell r="L24">
            <v>6552</v>
          </cell>
          <cell r="M24">
            <v>2764</v>
          </cell>
          <cell r="N24">
            <v>388</v>
          </cell>
          <cell r="O24">
            <v>3236</v>
          </cell>
          <cell r="P24">
            <v>23212</v>
          </cell>
          <cell r="Q24">
            <v>12743</v>
          </cell>
          <cell r="R24">
            <v>8.2569977801025747</v>
          </cell>
          <cell r="S24">
            <v>59.227883952948382</v>
          </cell>
          <cell r="T24">
            <v>32.515118266949045</v>
          </cell>
          <cell r="U24">
            <v>68.839393417198011</v>
          </cell>
          <cell r="V24">
            <v>13.941064966396691</v>
          </cell>
          <cell r="W24">
            <v>54.898328450801316</v>
          </cell>
          <cell r="X24">
            <v>4871</v>
          </cell>
          <cell r="Y24">
            <v>12.428873976167997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43724</v>
          </cell>
          <cell r="E25">
            <v>1896</v>
          </cell>
          <cell r="F25">
            <v>2931</v>
          </cell>
          <cell r="G25">
            <v>3512</v>
          </cell>
          <cell r="H25">
            <v>3627</v>
          </cell>
          <cell r="I25">
            <v>5289</v>
          </cell>
          <cell r="J25">
            <v>8263</v>
          </cell>
          <cell r="K25">
            <v>7969</v>
          </cell>
          <cell r="L25">
            <v>6542</v>
          </cell>
          <cell r="M25">
            <v>3267</v>
          </cell>
          <cell r="N25">
            <v>428</v>
          </cell>
          <cell r="O25">
            <v>3015</v>
          </cell>
          <cell r="P25">
            <v>26810</v>
          </cell>
          <cell r="Q25">
            <v>13899</v>
          </cell>
          <cell r="R25">
            <v>6.8955264843106772</v>
          </cell>
          <cell r="S25">
            <v>61.316439484036223</v>
          </cell>
          <cell r="T25">
            <v>31.788034031653094</v>
          </cell>
          <cell r="U25">
            <v>63.088399850801942</v>
          </cell>
          <cell r="V25">
            <v>11.245803804550542</v>
          </cell>
          <cell r="W25">
            <v>51.842596046251401</v>
          </cell>
          <cell r="X25">
            <v>5651</v>
          </cell>
          <cell r="Y25">
            <v>12.92425212697832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34594</v>
          </cell>
          <cell r="E26">
            <v>2340</v>
          </cell>
          <cell r="F26">
            <v>2686</v>
          </cell>
          <cell r="G26">
            <v>3059</v>
          </cell>
          <cell r="H26">
            <v>3418</v>
          </cell>
          <cell r="I26">
            <v>5091</v>
          </cell>
          <cell r="J26">
            <v>6488</v>
          </cell>
          <cell r="K26">
            <v>5113</v>
          </cell>
          <cell r="L26">
            <v>4184</v>
          </cell>
          <cell r="M26">
            <v>1994</v>
          </cell>
          <cell r="N26">
            <v>221</v>
          </cell>
          <cell r="O26">
            <v>3436</v>
          </cell>
          <cell r="P26">
            <v>22441</v>
          </cell>
          <cell r="Q26">
            <v>8717</v>
          </cell>
          <cell r="R26">
            <v>9.9323582124067755</v>
          </cell>
          <cell r="S26">
            <v>64.869630571775446</v>
          </cell>
          <cell r="T26">
            <v>25.198011215817772</v>
          </cell>
          <cell r="U26">
            <v>54.155340671093093</v>
          </cell>
          <cell r="V26">
            <v>15.311260639008955</v>
          </cell>
          <cell r="W26">
            <v>38.844080032084136</v>
          </cell>
          <cell r="X26">
            <v>4983</v>
          </cell>
          <cell r="Y26">
            <v>14.404231947736601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45029</v>
          </cell>
          <cell r="E27">
            <v>2471</v>
          </cell>
          <cell r="F27">
            <v>3165</v>
          </cell>
          <cell r="G27">
            <v>4324</v>
          </cell>
          <cell r="H27">
            <v>4132</v>
          </cell>
          <cell r="I27">
            <v>5893</v>
          </cell>
          <cell r="J27">
            <v>9075</v>
          </cell>
          <cell r="K27">
            <v>7375</v>
          </cell>
          <cell r="L27">
            <v>5508</v>
          </cell>
          <cell r="M27">
            <v>2756</v>
          </cell>
          <cell r="N27">
            <v>330</v>
          </cell>
          <cell r="O27">
            <v>3641</v>
          </cell>
          <cell r="P27">
            <v>29375</v>
          </cell>
          <cell r="Q27">
            <v>12013</v>
          </cell>
          <cell r="R27">
            <v>8.0859001976504032</v>
          </cell>
          <cell r="S27">
            <v>65.235736969508537</v>
          </cell>
          <cell r="T27">
            <v>26.678362832841056</v>
          </cell>
          <cell r="U27">
            <v>53.290212765957449</v>
          </cell>
          <cell r="V27">
            <v>12.394893617021276</v>
          </cell>
          <cell r="W27">
            <v>40.895319148936174</v>
          </cell>
          <cell r="X27">
            <v>6834</v>
          </cell>
          <cell r="Y27">
            <v>15.17688600679562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122829</v>
          </cell>
          <cell r="E28">
            <v>13197</v>
          </cell>
          <cell r="F28">
            <v>13476</v>
          </cell>
          <cell r="G28">
            <v>15930</v>
          </cell>
          <cell r="H28">
            <v>20997</v>
          </cell>
          <cell r="I28">
            <v>21309</v>
          </cell>
          <cell r="J28">
            <v>17148</v>
          </cell>
          <cell r="K28">
            <v>9852</v>
          </cell>
          <cell r="L28">
            <v>7380</v>
          </cell>
          <cell r="M28">
            <v>3098</v>
          </cell>
          <cell r="N28">
            <v>442</v>
          </cell>
          <cell r="O28">
            <v>19323</v>
          </cell>
          <cell r="P28">
            <v>88306</v>
          </cell>
          <cell r="Q28">
            <v>15200</v>
          </cell>
          <cell r="R28">
            <v>15.731626895928486</v>
          </cell>
          <cell r="S28">
            <v>71.893445358995024</v>
          </cell>
          <cell r="T28">
            <v>12.374927745076489</v>
          </cell>
          <cell r="U28">
            <v>39.094738749348856</v>
          </cell>
          <cell r="V28">
            <v>21.881865331914028</v>
          </cell>
          <cell r="W28">
            <v>17.212873417434828</v>
          </cell>
          <cell r="X28">
            <v>27678</v>
          </cell>
          <cell r="Y28">
            <v>22.533766455804411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44674</v>
          </cell>
          <cell r="E29">
            <v>2626</v>
          </cell>
          <cell r="F29">
            <v>3187</v>
          </cell>
          <cell r="G29">
            <v>3631</v>
          </cell>
          <cell r="H29">
            <v>3778</v>
          </cell>
          <cell r="I29">
            <v>4927</v>
          </cell>
          <cell r="J29">
            <v>7748</v>
          </cell>
          <cell r="K29">
            <v>7436</v>
          </cell>
          <cell r="L29">
            <v>7318</v>
          </cell>
          <cell r="M29">
            <v>3558</v>
          </cell>
          <cell r="N29">
            <v>465</v>
          </cell>
          <cell r="O29">
            <v>3976</v>
          </cell>
          <cell r="P29">
            <v>25905</v>
          </cell>
          <cell r="Q29">
            <v>14793</v>
          </cell>
          <cell r="R29">
            <v>8.9000313381385148</v>
          </cell>
          <cell r="S29">
            <v>57.986748444285261</v>
          </cell>
          <cell r="T29">
            <v>33.11322021757622</v>
          </cell>
          <cell r="U29">
            <v>72.45319436402238</v>
          </cell>
          <cell r="V29">
            <v>15.348388342018914</v>
          </cell>
          <cell r="W29">
            <v>57.104806022003473</v>
          </cell>
          <cell r="X29">
            <v>5859</v>
          </cell>
          <cell r="Y29">
            <v>13.11501096834848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33808</v>
          </cell>
          <cell r="E30">
            <v>1983</v>
          </cell>
          <cell r="F30">
            <v>2406</v>
          </cell>
          <cell r="G30">
            <v>2538</v>
          </cell>
          <cell r="H30">
            <v>2697</v>
          </cell>
          <cell r="I30">
            <v>4183</v>
          </cell>
          <cell r="J30">
            <v>6435</v>
          </cell>
          <cell r="K30">
            <v>5497</v>
          </cell>
          <cell r="L30">
            <v>5207</v>
          </cell>
          <cell r="M30">
            <v>2488</v>
          </cell>
          <cell r="N30">
            <v>374</v>
          </cell>
          <cell r="O30">
            <v>2971</v>
          </cell>
          <cell r="P30">
            <v>20286</v>
          </cell>
          <cell r="Q30">
            <v>10551</v>
          </cell>
          <cell r="R30">
            <v>8.787860861334595</v>
          </cell>
          <cell r="S30">
            <v>60.003549455750118</v>
          </cell>
          <cell r="T30">
            <v>31.208589682915289</v>
          </cell>
          <cell r="U30">
            <v>66.656807650596463</v>
          </cell>
          <cell r="V30">
            <v>14.645568372276447</v>
          </cell>
          <cell r="W30">
            <v>52.011239278320019</v>
          </cell>
          <cell r="X30">
            <v>4101</v>
          </cell>
          <cell r="Y30">
            <v>12.130265026029342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51885</v>
          </cell>
          <cell r="E31">
            <v>3805</v>
          </cell>
          <cell r="F31">
            <v>4903</v>
          </cell>
          <cell r="G31">
            <v>4692</v>
          </cell>
          <cell r="H31">
            <v>5505</v>
          </cell>
          <cell r="I31">
            <v>7553</v>
          </cell>
          <cell r="J31">
            <v>9187</v>
          </cell>
          <cell r="K31">
            <v>6626</v>
          </cell>
          <cell r="L31">
            <v>6198</v>
          </cell>
          <cell r="M31">
            <v>2983</v>
          </cell>
          <cell r="N31">
            <v>433</v>
          </cell>
          <cell r="O31">
            <v>5827</v>
          </cell>
          <cell r="P31">
            <v>33404</v>
          </cell>
          <cell r="Q31">
            <v>12654</v>
          </cell>
          <cell r="R31">
            <v>11.230606148212392</v>
          </cell>
          <cell r="S31">
            <v>64.380842247277641</v>
          </cell>
          <cell r="T31">
            <v>24.388551604509974</v>
          </cell>
          <cell r="U31">
            <v>55.325709495868765</v>
          </cell>
          <cell r="V31">
            <v>17.444018680397559</v>
          </cell>
          <cell r="W31">
            <v>37.881690815471202</v>
          </cell>
          <cell r="X31">
            <v>7691</v>
          </cell>
          <cell r="Y31">
            <v>14.823166618483183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10153</v>
          </cell>
          <cell r="E32">
            <v>542</v>
          </cell>
          <cell r="F32">
            <v>682</v>
          </cell>
          <cell r="G32">
            <v>1096</v>
          </cell>
          <cell r="H32">
            <v>1134</v>
          </cell>
          <cell r="I32">
            <v>1559</v>
          </cell>
          <cell r="J32">
            <v>2167</v>
          </cell>
          <cell r="K32">
            <v>1531</v>
          </cell>
          <cell r="L32">
            <v>984</v>
          </cell>
          <cell r="M32">
            <v>384</v>
          </cell>
          <cell r="N32">
            <v>74</v>
          </cell>
          <cell r="O32">
            <v>813</v>
          </cell>
          <cell r="P32">
            <v>7236</v>
          </cell>
          <cell r="Q32">
            <v>2104</v>
          </cell>
          <cell r="R32">
            <v>8.0074854722742046</v>
          </cell>
          <cell r="S32">
            <v>71.269575494927608</v>
          </cell>
          <cell r="T32">
            <v>20.722939032798187</v>
          </cell>
          <cell r="U32">
            <v>40.312327252625764</v>
          </cell>
          <cell r="V32">
            <v>11.235489220563847</v>
          </cell>
          <cell r="W32">
            <v>29.076838032061914</v>
          </cell>
          <cell r="X32">
            <v>1725</v>
          </cell>
          <cell r="Y32">
            <v>16.990052201319809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2700398</v>
          </cell>
          <cell r="E34">
            <v>222272</v>
          </cell>
          <cell r="F34">
            <v>264658</v>
          </cell>
          <cell r="G34">
            <v>308303</v>
          </cell>
          <cell r="H34">
            <v>339593</v>
          </cell>
          <cell r="I34">
            <v>421947</v>
          </cell>
          <cell r="J34">
            <v>460007</v>
          </cell>
          <cell r="K34">
            <v>336251</v>
          </cell>
          <cell r="L34">
            <v>225768</v>
          </cell>
          <cell r="M34">
            <v>107402</v>
          </cell>
          <cell r="N34">
            <v>14197</v>
          </cell>
          <cell r="O34">
            <v>333025</v>
          </cell>
          <cell r="P34">
            <v>1874956</v>
          </cell>
          <cell r="Q34">
            <v>492417</v>
          </cell>
          <cell r="R34">
            <v>12.332441366050485</v>
          </cell>
          <cell r="S34">
            <v>69.432579938216506</v>
          </cell>
          <cell r="T34">
            <v>18.234978695733002</v>
          </cell>
          <cell r="U34">
            <v>44.024606444097891</v>
          </cell>
          <cell r="V34">
            <v>17.761750142403343</v>
          </cell>
          <cell r="W34">
            <v>26.262856301694548</v>
          </cell>
          <cell r="X34">
            <v>498780</v>
          </cell>
          <cell r="Y34">
            <v>18.470610628507352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516775</v>
          </cell>
          <cell r="E35">
            <v>46236</v>
          </cell>
          <cell r="F35">
            <v>55081</v>
          </cell>
          <cell r="G35">
            <v>61496</v>
          </cell>
          <cell r="H35">
            <v>69380</v>
          </cell>
          <cell r="I35">
            <v>85333</v>
          </cell>
          <cell r="J35">
            <v>93256</v>
          </cell>
          <cell r="K35">
            <v>62383</v>
          </cell>
          <cell r="L35">
            <v>30109</v>
          </cell>
          <cell r="M35">
            <v>11876</v>
          </cell>
          <cell r="N35">
            <v>1625</v>
          </cell>
          <cell r="O35">
            <v>69305</v>
          </cell>
          <cell r="P35">
            <v>379174</v>
          </cell>
          <cell r="Q35">
            <v>68296</v>
          </cell>
          <cell r="R35">
            <v>13.411058971505973</v>
          </cell>
          <cell r="S35">
            <v>73.373131440181893</v>
          </cell>
          <cell r="T35">
            <v>13.215809588312128</v>
          </cell>
          <cell r="U35">
            <v>36.28967176019453</v>
          </cell>
          <cell r="V35">
            <v>18.277888251831612</v>
          </cell>
          <cell r="W35">
            <v>18.011783508362917</v>
          </cell>
          <cell r="X35">
            <v>100229</v>
          </cell>
          <cell r="Y35">
            <v>19.395094576943546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259452</v>
          </cell>
          <cell r="E36">
            <v>19058</v>
          </cell>
          <cell r="F36">
            <v>25591</v>
          </cell>
          <cell r="G36">
            <v>29430</v>
          </cell>
          <cell r="H36">
            <v>29344</v>
          </cell>
          <cell r="I36">
            <v>41999</v>
          </cell>
          <cell r="J36">
            <v>46110</v>
          </cell>
          <cell r="K36">
            <v>34053</v>
          </cell>
          <cell r="L36">
            <v>22290</v>
          </cell>
          <cell r="M36">
            <v>10307</v>
          </cell>
          <cell r="N36">
            <v>1270</v>
          </cell>
          <cell r="O36">
            <v>29544</v>
          </cell>
          <cell r="P36">
            <v>181119</v>
          </cell>
          <cell r="Q36">
            <v>48789</v>
          </cell>
          <cell r="R36">
            <v>11.387077378474633</v>
          </cell>
          <cell r="S36">
            <v>69.808288238286849</v>
          </cell>
          <cell r="T36">
            <v>18.804634383238518</v>
          </cell>
          <cell r="U36">
            <v>43.249465820813938</v>
          </cell>
          <cell r="V36">
            <v>16.311927517267652</v>
          </cell>
          <cell r="W36">
            <v>26.937538303546287</v>
          </cell>
          <cell r="X36">
            <v>45765</v>
          </cell>
          <cell r="Y36">
            <v>17.639100874150131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142256</v>
          </cell>
          <cell r="E37">
            <v>11713</v>
          </cell>
          <cell r="F37">
            <v>13339</v>
          </cell>
          <cell r="G37">
            <v>15906</v>
          </cell>
          <cell r="H37">
            <v>17355</v>
          </cell>
          <cell r="I37">
            <v>21106</v>
          </cell>
          <cell r="J37">
            <v>23965</v>
          </cell>
          <cell r="K37">
            <v>18395</v>
          </cell>
          <cell r="L37">
            <v>12950</v>
          </cell>
          <cell r="M37">
            <v>6698</v>
          </cell>
          <cell r="N37">
            <v>829</v>
          </cell>
          <cell r="O37">
            <v>17150</v>
          </cell>
          <cell r="P37">
            <v>96618</v>
          </cell>
          <cell r="Q37">
            <v>28488</v>
          </cell>
          <cell r="R37">
            <v>12.055730514002924</v>
          </cell>
          <cell r="S37">
            <v>67.91840062985041</v>
          </cell>
          <cell r="T37">
            <v>20.025868856146666</v>
          </cell>
          <cell r="U37">
            <v>47.235504771367658</v>
          </cell>
          <cell r="V37">
            <v>17.750315676168</v>
          </cell>
          <cell r="W37">
            <v>29.485189095199654</v>
          </cell>
          <cell r="X37">
            <v>25609</v>
          </cell>
          <cell r="Y37">
            <v>18.002052637498593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168798</v>
          </cell>
          <cell r="E38">
            <v>13747</v>
          </cell>
          <cell r="F38">
            <v>16588</v>
          </cell>
          <cell r="G38">
            <v>18188</v>
          </cell>
          <cell r="H38">
            <v>19420</v>
          </cell>
          <cell r="I38">
            <v>25857</v>
          </cell>
          <cell r="J38">
            <v>27920</v>
          </cell>
          <cell r="K38">
            <v>21956</v>
          </cell>
          <cell r="L38">
            <v>16213</v>
          </cell>
          <cell r="M38">
            <v>7785</v>
          </cell>
          <cell r="N38">
            <v>1124</v>
          </cell>
          <cell r="O38">
            <v>20839</v>
          </cell>
          <cell r="P38">
            <v>113287</v>
          </cell>
          <cell r="Q38">
            <v>34672</v>
          </cell>
          <cell r="R38">
            <v>12.34552542091731</v>
          </cell>
          <cell r="S38">
            <v>67.113946847711475</v>
          </cell>
          <cell r="T38">
            <v>20.540527731371224</v>
          </cell>
          <cell r="U38">
            <v>49.000326604111677</v>
          </cell>
          <cell r="V38">
            <v>18.394873198160425</v>
          </cell>
          <cell r="W38">
            <v>30.605453405951256</v>
          </cell>
          <cell r="X38">
            <v>29000</v>
          </cell>
          <cell r="Y38">
            <v>17.180298344767117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419891</v>
          </cell>
          <cell r="E39">
            <v>46975</v>
          </cell>
          <cell r="F39">
            <v>51972</v>
          </cell>
          <cell r="G39">
            <v>61662</v>
          </cell>
          <cell r="H39">
            <v>72600</v>
          </cell>
          <cell r="I39">
            <v>76311</v>
          </cell>
          <cell r="J39">
            <v>61669</v>
          </cell>
          <cell r="K39">
            <v>27603</v>
          </cell>
          <cell r="L39">
            <v>13827</v>
          </cell>
          <cell r="M39">
            <v>6372</v>
          </cell>
          <cell r="N39">
            <v>900</v>
          </cell>
          <cell r="O39">
            <v>69354</v>
          </cell>
          <cell r="P39">
            <v>318983</v>
          </cell>
          <cell r="Q39">
            <v>31554</v>
          </cell>
          <cell r="R39">
            <v>16.517143734921682</v>
          </cell>
          <cell r="S39">
            <v>75.968048850773172</v>
          </cell>
          <cell r="T39">
            <v>7.5148074143051415</v>
          </cell>
          <cell r="U39">
            <v>31.634287720662229</v>
          </cell>
          <cell r="V39">
            <v>21.742224507262144</v>
          </cell>
          <cell r="W39">
            <v>9.8920632134000872</v>
          </cell>
          <cell r="X39">
            <v>102523</v>
          </cell>
          <cell r="Y39">
            <v>24.416574777739939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109247</v>
          </cell>
          <cell r="E40">
            <v>7679</v>
          </cell>
          <cell r="F40">
            <v>11018</v>
          </cell>
          <cell r="G40">
            <v>10551</v>
          </cell>
          <cell r="H40">
            <v>10915</v>
          </cell>
          <cell r="I40">
            <v>16171</v>
          </cell>
          <cell r="J40">
            <v>19272</v>
          </cell>
          <cell r="K40">
            <v>15990</v>
          </cell>
          <cell r="L40">
            <v>11457</v>
          </cell>
          <cell r="M40">
            <v>5389</v>
          </cell>
          <cell r="N40">
            <v>805</v>
          </cell>
          <cell r="O40">
            <v>12260</v>
          </cell>
          <cell r="P40">
            <v>72410</v>
          </cell>
          <cell r="Q40">
            <v>24577</v>
          </cell>
          <cell r="R40">
            <v>11.222276126575558</v>
          </cell>
          <cell r="S40">
            <v>66.280996274497241</v>
          </cell>
          <cell r="T40">
            <v>22.496727598927201</v>
          </cell>
          <cell r="U40">
            <v>50.872807623256456</v>
          </cell>
          <cell r="V40">
            <v>16.931363071398977</v>
          </cell>
          <cell r="W40">
            <v>33.941444551857479</v>
          </cell>
          <cell r="X40">
            <v>16711</v>
          </cell>
          <cell r="Y40">
            <v>15.29652988182742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100521</v>
          </cell>
          <cell r="E41">
            <v>6341</v>
          </cell>
          <cell r="F41">
            <v>7892</v>
          </cell>
          <cell r="G41">
            <v>10012</v>
          </cell>
          <cell r="H41">
            <v>10289</v>
          </cell>
          <cell r="I41">
            <v>14421</v>
          </cell>
          <cell r="J41">
            <v>17903</v>
          </cell>
          <cell r="K41">
            <v>15901</v>
          </cell>
          <cell r="L41">
            <v>11709</v>
          </cell>
          <cell r="M41">
            <v>5496</v>
          </cell>
          <cell r="N41">
            <v>557</v>
          </cell>
          <cell r="O41">
            <v>9467</v>
          </cell>
          <cell r="P41">
            <v>65991</v>
          </cell>
          <cell r="Q41">
            <v>25063</v>
          </cell>
          <cell r="R41">
            <v>9.417932571303508</v>
          </cell>
          <cell r="S41">
            <v>65.648968872175956</v>
          </cell>
          <cell r="T41">
            <v>24.933098556520527</v>
          </cell>
          <cell r="U41">
            <v>52.325317088693915</v>
          </cell>
          <cell r="V41">
            <v>14.345895652437454</v>
          </cell>
          <cell r="W41">
            <v>37.979421436256459</v>
          </cell>
          <cell r="X41">
            <v>15964</v>
          </cell>
          <cell r="Y41">
            <v>15.881258642472718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101799</v>
          </cell>
          <cell r="E42">
            <v>6252</v>
          </cell>
          <cell r="F42">
            <v>9013</v>
          </cell>
          <cell r="G42">
            <v>9184</v>
          </cell>
          <cell r="H42">
            <v>9010</v>
          </cell>
          <cell r="I42">
            <v>13658</v>
          </cell>
          <cell r="J42">
            <v>18268</v>
          </cell>
          <cell r="K42">
            <v>15860</v>
          </cell>
          <cell r="L42">
            <v>12774</v>
          </cell>
          <cell r="M42">
            <v>6774</v>
          </cell>
          <cell r="N42">
            <v>1006</v>
          </cell>
          <cell r="O42">
            <v>9937</v>
          </cell>
          <cell r="P42">
            <v>64093</v>
          </cell>
          <cell r="Q42">
            <v>27769</v>
          </cell>
          <cell r="R42">
            <v>9.7613925480603942</v>
          </cell>
          <cell r="S42">
            <v>62.960343421841081</v>
          </cell>
          <cell r="T42">
            <v>27.278264030098526</v>
          </cell>
          <cell r="U42">
            <v>58.83013745650851</v>
          </cell>
          <cell r="V42">
            <v>15.504033201753703</v>
          </cell>
          <cell r="W42">
            <v>43.32610425475481</v>
          </cell>
          <cell r="X42">
            <v>14540</v>
          </cell>
          <cell r="Y42">
            <v>14.283047967072369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74702</v>
          </cell>
          <cell r="E43">
            <v>4968</v>
          </cell>
          <cell r="F43">
            <v>6926</v>
          </cell>
          <cell r="G43">
            <v>6730</v>
          </cell>
          <cell r="H43">
            <v>7277</v>
          </cell>
          <cell r="I43">
            <v>10036</v>
          </cell>
          <cell r="J43">
            <v>13026</v>
          </cell>
          <cell r="K43">
            <v>11689</v>
          </cell>
          <cell r="L43">
            <v>9083</v>
          </cell>
          <cell r="M43">
            <v>4317</v>
          </cell>
          <cell r="N43">
            <v>650</v>
          </cell>
          <cell r="O43">
            <v>7735</v>
          </cell>
          <cell r="P43">
            <v>47682</v>
          </cell>
          <cell r="Q43">
            <v>19285</v>
          </cell>
          <cell r="R43">
            <v>10.354475114454766</v>
          </cell>
          <cell r="S43">
            <v>63.829616342266604</v>
          </cell>
          <cell r="T43">
            <v>25.815908543278628</v>
          </cell>
          <cell r="U43">
            <v>56.667086112159723</v>
          </cell>
          <cell r="V43">
            <v>16.222054444024998</v>
          </cell>
          <cell r="W43">
            <v>40.445031668134725</v>
          </cell>
          <cell r="X43">
            <v>10944</v>
          </cell>
          <cell r="Y43">
            <v>14.650210168402452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258037</v>
          </cell>
          <cell r="E44">
            <v>23519</v>
          </cell>
          <cell r="F44">
            <v>25346</v>
          </cell>
          <cell r="G44">
            <v>34602</v>
          </cell>
          <cell r="H44">
            <v>37297</v>
          </cell>
          <cell r="I44">
            <v>43475</v>
          </cell>
          <cell r="J44">
            <v>41707</v>
          </cell>
          <cell r="K44">
            <v>27905</v>
          </cell>
          <cell r="L44">
            <v>16547</v>
          </cell>
          <cell r="M44">
            <v>6861</v>
          </cell>
          <cell r="N44">
            <v>778</v>
          </cell>
          <cell r="O44">
            <v>34130</v>
          </cell>
          <cell r="P44">
            <v>187532</v>
          </cell>
          <cell r="Q44">
            <v>36375</v>
          </cell>
          <cell r="R44">
            <v>13.226785305983249</v>
          </cell>
          <cell r="S44">
            <v>72.676399121056278</v>
          </cell>
          <cell r="T44">
            <v>14.096815572960466</v>
          </cell>
          <cell r="U44">
            <v>37.596250239959048</v>
          </cell>
          <cell r="V44">
            <v>18.199560608322845</v>
          </cell>
          <cell r="W44">
            <v>19.396689631636203</v>
          </cell>
          <cell r="X44">
            <v>55294</v>
          </cell>
          <cell r="Y44">
            <v>21.428709836186282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24171</v>
          </cell>
          <cell r="E45">
            <v>924</v>
          </cell>
          <cell r="F45">
            <v>1288</v>
          </cell>
          <cell r="G45">
            <v>1851</v>
          </cell>
          <cell r="H45">
            <v>1727</v>
          </cell>
          <cell r="I45">
            <v>2606</v>
          </cell>
          <cell r="J45">
            <v>4613</v>
          </cell>
          <cell r="K45">
            <v>4696</v>
          </cell>
          <cell r="L45">
            <v>4090</v>
          </cell>
          <cell r="M45">
            <v>2151</v>
          </cell>
          <cell r="N45">
            <v>225</v>
          </cell>
          <cell r="O45">
            <v>1389</v>
          </cell>
          <cell r="P45">
            <v>14112</v>
          </cell>
          <cell r="Q45">
            <v>8670</v>
          </cell>
          <cell r="R45">
            <v>5.7465557899962763</v>
          </cell>
          <cell r="S45">
            <v>58.384013900955686</v>
          </cell>
          <cell r="T45">
            <v>35.869430309048035</v>
          </cell>
          <cell r="U45">
            <v>71.279761904761898</v>
          </cell>
          <cell r="V45">
            <v>9.8426870748299322</v>
          </cell>
          <cell r="W45">
            <v>61.437074829931973</v>
          </cell>
          <cell r="X45">
            <v>2865</v>
          </cell>
          <cell r="Y45">
            <v>11.853047039841131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54014</v>
          </cell>
          <cell r="E46">
            <v>2223</v>
          </cell>
          <cell r="F46">
            <v>2936</v>
          </cell>
          <cell r="G46">
            <v>3909</v>
          </cell>
          <cell r="H46">
            <v>3807</v>
          </cell>
          <cell r="I46">
            <v>5656</v>
          </cell>
          <cell r="J46">
            <v>10049</v>
          </cell>
          <cell r="K46">
            <v>10409</v>
          </cell>
          <cell r="L46">
            <v>9387</v>
          </cell>
          <cell r="M46">
            <v>5021</v>
          </cell>
          <cell r="N46">
            <v>617</v>
          </cell>
          <cell r="O46">
            <v>3401</v>
          </cell>
          <cell r="P46">
            <v>30717</v>
          </cell>
          <cell r="Q46">
            <v>19896</v>
          </cell>
          <cell r="R46">
            <v>6.2965157181471474</v>
          </cell>
          <cell r="S46">
            <v>56.868589624912062</v>
          </cell>
          <cell r="T46">
            <v>36.83489465694079</v>
          </cell>
          <cell r="U46">
            <v>75.843995181821143</v>
          </cell>
          <cell r="V46">
            <v>11.072044796041281</v>
          </cell>
          <cell r="W46">
            <v>64.77195038577986</v>
          </cell>
          <cell r="X46">
            <v>6090</v>
          </cell>
          <cell r="Y46">
            <v>11.274854667308476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26301</v>
          </cell>
          <cell r="E47">
            <v>1207</v>
          </cell>
          <cell r="F47">
            <v>1607</v>
          </cell>
          <cell r="G47">
            <v>2109</v>
          </cell>
          <cell r="H47">
            <v>2055</v>
          </cell>
          <cell r="I47">
            <v>3083</v>
          </cell>
          <cell r="J47">
            <v>5078</v>
          </cell>
          <cell r="K47">
            <v>4811</v>
          </cell>
          <cell r="L47">
            <v>4126</v>
          </cell>
          <cell r="M47">
            <v>1972</v>
          </cell>
          <cell r="N47">
            <v>253</v>
          </cell>
          <cell r="O47">
            <v>1852</v>
          </cell>
          <cell r="P47">
            <v>15849</v>
          </cell>
          <cell r="Q47">
            <v>8600</v>
          </cell>
          <cell r="R47">
            <v>7.0415573552336408</v>
          </cell>
          <cell r="S47">
            <v>60.260066157180333</v>
          </cell>
          <cell r="T47">
            <v>32.698376487586025</v>
          </cell>
          <cell r="U47">
            <v>65.94737838349424</v>
          </cell>
          <cell r="V47">
            <v>11.68527982838034</v>
          </cell>
          <cell r="W47">
            <v>54.262098555113894</v>
          </cell>
          <cell r="X47">
            <v>3337</v>
          </cell>
          <cell r="Y47">
            <v>12.687730504543554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17713</v>
          </cell>
          <cell r="E48">
            <v>959</v>
          </cell>
          <cell r="F48">
            <v>1180</v>
          </cell>
          <cell r="G48">
            <v>1336</v>
          </cell>
          <cell r="H48">
            <v>1318</v>
          </cell>
          <cell r="I48">
            <v>2166</v>
          </cell>
          <cell r="J48">
            <v>3218</v>
          </cell>
          <cell r="K48">
            <v>3043</v>
          </cell>
          <cell r="L48">
            <v>2929</v>
          </cell>
          <cell r="M48">
            <v>1368</v>
          </cell>
          <cell r="N48">
            <v>196</v>
          </cell>
          <cell r="O48">
            <v>1439</v>
          </cell>
          <cell r="P48">
            <v>10396</v>
          </cell>
          <cell r="Q48">
            <v>5878</v>
          </cell>
          <cell r="R48">
            <v>8.1239767402472758</v>
          </cell>
          <cell r="S48">
            <v>58.691356630723199</v>
          </cell>
          <cell r="T48">
            <v>33.184666629029522</v>
          </cell>
          <cell r="U48">
            <v>70.382839553674486</v>
          </cell>
          <cell r="V48">
            <v>13.841862254713352</v>
          </cell>
          <cell r="W48">
            <v>56.540977298961138</v>
          </cell>
          <cell r="X48">
            <v>2065</v>
          </cell>
          <cell r="Y48">
            <v>11.658104217241574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39052</v>
          </cell>
          <cell r="E49">
            <v>1996</v>
          </cell>
          <cell r="F49">
            <v>2674</v>
          </cell>
          <cell r="G49">
            <v>2989</v>
          </cell>
          <cell r="H49">
            <v>3125</v>
          </cell>
          <cell r="I49">
            <v>4788</v>
          </cell>
          <cell r="J49">
            <v>6957</v>
          </cell>
          <cell r="K49">
            <v>6830</v>
          </cell>
          <cell r="L49">
            <v>6299</v>
          </cell>
          <cell r="M49">
            <v>2993</v>
          </cell>
          <cell r="N49">
            <v>401</v>
          </cell>
          <cell r="O49">
            <v>3129</v>
          </cell>
          <cell r="P49">
            <v>23026</v>
          </cell>
          <cell r="Q49">
            <v>12897</v>
          </cell>
          <cell r="R49">
            <v>8.0123937314350098</v>
          </cell>
          <cell r="S49">
            <v>58.96240909556488</v>
          </cell>
          <cell r="T49">
            <v>33.025197173000102</v>
          </cell>
          <cell r="U49">
            <v>69.59958307999652</v>
          </cell>
          <cell r="V49">
            <v>13.588986363241554</v>
          </cell>
          <cell r="W49">
            <v>56.010596716754968</v>
          </cell>
          <cell r="X49">
            <v>4745</v>
          </cell>
          <cell r="Y49">
            <v>12.150466045272969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43564</v>
          </cell>
          <cell r="E50">
            <v>1822</v>
          </cell>
          <cell r="F50">
            <v>2780</v>
          </cell>
          <cell r="G50">
            <v>3401</v>
          </cell>
          <cell r="H50">
            <v>3459</v>
          </cell>
          <cell r="I50">
            <v>5190</v>
          </cell>
          <cell r="J50">
            <v>8192</v>
          </cell>
          <cell r="K50">
            <v>8436</v>
          </cell>
          <cell r="L50">
            <v>6302</v>
          </cell>
          <cell r="M50">
            <v>3530</v>
          </cell>
          <cell r="N50">
            <v>452</v>
          </cell>
          <cell r="O50">
            <v>2907</v>
          </cell>
          <cell r="P50">
            <v>26383</v>
          </cell>
          <cell r="Q50">
            <v>14274</v>
          </cell>
          <cell r="R50">
            <v>6.6729409604260397</v>
          </cell>
          <cell r="S50">
            <v>60.56147277568634</v>
          </cell>
          <cell r="T50">
            <v>32.765586263887613</v>
          </cell>
          <cell r="U50">
            <v>65.121479740742146</v>
          </cell>
          <cell r="V50">
            <v>11.018458856081567</v>
          </cell>
          <cell r="W50">
            <v>54.10302088466058</v>
          </cell>
          <cell r="X50">
            <v>5367</v>
          </cell>
          <cell r="Y50">
            <v>12.319805343861905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34257</v>
          </cell>
          <cell r="E51">
            <v>2190</v>
          </cell>
          <cell r="F51">
            <v>2588</v>
          </cell>
          <cell r="G51">
            <v>2995</v>
          </cell>
          <cell r="H51">
            <v>3246</v>
          </cell>
          <cell r="I51">
            <v>4868</v>
          </cell>
          <cell r="J51">
            <v>6507</v>
          </cell>
          <cell r="K51">
            <v>5392</v>
          </cell>
          <cell r="L51">
            <v>4104</v>
          </cell>
          <cell r="M51">
            <v>2134</v>
          </cell>
          <cell r="N51">
            <v>233</v>
          </cell>
          <cell r="O51">
            <v>3246</v>
          </cell>
          <cell r="P51">
            <v>22122</v>
          </cell>
          <cell r="Q51">
            <v>8889</v>
          </cell>
          <cell r="R51">
            <v>9.4754356773798047</v>
          </cell>
          <cell r="S51">
            <v>64.576582888168844</v>
          </cell>
          <cell r="T51">
            <v>25.94798143445135</v>
          </cell>
          <cell r="U51">
            <v>54.854895579061562</v>
          </cell>
          <cell r="V51">
            <v>14.673176023867644</v>
          </cell>
          <cell r="W51">
            <v>40.181719555193922</v>
          </cell>
          <cell r="X51">
            <v>4788</v>
          </cell>
          <cell r="Y51">
            <v>13.976705490848584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45205</v>
          </cell>
          <cell r="E52">
            <v>2442</v>
          </cell>
          <cell r="F52">
            <v>2958</v>
          </cell>
          <cell r="G52">
            <v>4275</v>
          </cell>
          <cell r="H52">
            <v>4070</v>
          </cell>
          <cell r="I52">
            <v>5705</v>
          </cell>
          <cell r="J52">
            <v>9151</v>
          </cell>
          <cell r="K52">
            <v>7903</v>
          </cell>
          <cell r="L52">
            <v>5401</v>
          </cell>
          <cell r="M52">
            <v>2917</v>
          </cell>
          <cell r="N52">
            <v>383</v>
          </cell>
          <cell r="O52">
            <v>3556</v>
          </cell>
          <cell r="P52">
            <v>29251</v>
          </cell>
          <cell r="Q52">
            <v>12398</v>
          </cell>
          <cell r="R52">
            <v>7.8663864616745931</v>
          </cell>
          <cell r="S52">
            <v>64.707443866828896</v>
          </cell>
          <cell r="T52">
            <v>27.426169671496513</v>
          </cell>
          <cell r="U52">
            <v>54.541725069228406</v>
          </cell>
          <cell r="V52">
            <v>12.156849338484154</v>
          </cell>
          <cell r="W52">
            <v>42.384875730744248</v>
          </cell>
          <cell r="X52">
            <v>6697</v>
          </cell>
          <cell r="Y52">
            <v>14.814732883530581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123199</v>
          </cell>
          <cell r="E53">
            <v>13011</v>
          </cell>
          <cell r="F53">
            <v>12988</v>
          </cell>
          <cell r="G53">
            <v>15756</v>
          </cell>
          <cell r="H53">
            <v>20694</v>
          </cell>
          <cell r="I53">
            <v>21402</v>
          </cell>
          <cell r="J53">
            <v>17678</v>
          </cell>
          <cell r="K53">
            <v>10640</v>
          </cell>
          <cell r="L53">
            <v>7234</v>
          </cell>
          <cell r="M53">
            <v>3324</v>
          </cell>
          <cell r="N53">
            <v>472</v>
          </cell>
          <cell r="O53">
            <v>18850</v>
          </cell>
          <cell r="P53">
            <v>88870</v>
          </cell>
          <cell r="Q53">
            <v>15479</v>
          </cell>
          <cell r="R53">
            <v>15.300448867279767</v>
          </cell>
          <cell r="S53">
            <v>72.135325773748164</v>
          </cell>
          <cell r="T53">
            <v>12.56422535897207</v>
          </cell>
          <cell r="U53">
            <v>38.628333520873184</v>
          </cell>
          <cell r="V53">
            <v>21.210757285923261</v>
          </cell>
          <cell r="W53">
            <v>17.417576234949927</v>
          </cell>
          <cell r="X53">
            <v>26993</v>
          </cell>
          <cell r="Y53">
            <v>21.910080438964602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46166</v>
          </cell>
          <cell r="E54">
            <v>3000</v>
          </cell>
          <cell r="F54">
            <v>3210</v>
          </cell>
          <cell r="G54">
            <v>3585</v>
          </cell>
          <cell r="H54">
            <v>4115</v>
          </cell>
          <cell r="I54">
            <v>5186</v>
          </cell>
          <cell r="J54">
            <v>7766</v>
          </cell>
          <cell r="K54">
            <v>7945</v>
          </cell>
          <cell r="L54">
            <v>7002</v>
          </cell>
          <cell r="M54">
            <v>3848</v>
          </cell>
          <cell r="N54">
            <v>509</v>
          </cell>
          <cell r="O54">
            <v>4426</v>
          </cell>
          <cell r="P54">
            <v>26697</v>
          </cell>
          <cell r="Q54">
            <v>15043</v>
          </cell>
          <cell r="R54">
            <v>9.5871420525928173</v>
          </cell>
          <cell r="S54">
            <v>57.828271888402718</v>
          </cell>
          <cell r="T54">
            <v>32.584586059004458</v>
          </cell>
          <cell r="U54">
            <v>72.9257969060194</v>
          </cell>
          <cell r="V54">
            <v>16.578641794958234</v>
          </cell>
          <cell r="W54">
            <v>56.347155111061163</v>
          </cell>
          <cell r="X54">
            <v>5844</v>
          </cell>
          <cell r="Y54">
            <v>12.658666551141531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33539</v>
          </cell>
          <cell r="E55">
            <v>1850</v>
          </cell>
          <cell r="F55">
            <v>2311</v>
          </cell>
          <cell r="G55">
            <v>2444</v>
          </cell>
          <cell r="H55">
            <v>2678</v>
          </cell>
          <cell r="I55">
            <v>4031</v>
          </cell>
          <cell r="J55">
            <v>6374</v>
          </cell>
          <cell r="K55">
            <v>5829</v>
          </cell>
          <cell r="L55">
            <v>4970</v>
          </cell>
          <cell r="M55">
            <v>2666</v>
          </cell>
          <cell r="N55">
            <v>386</v>
          </cell>
          <cell r="O55">
            <v>2791</v>
          </cell>
          <cell r="P55">
            <v>20042</v>
          </cell>
          <cell r="Q55">
            <v>10706</v>
          </cell>
          <cell r="R55">
            <v>8.321655386266734</v>
          </cell>
          <cell r="S55">
            <v>59.757297474581826</v>
          </cell>
          <cell r="T55">
            <v>31.921047139151437</v>
          </cell>
          <cell r="U55">
            <v>67.343578485181112</v>
          </cell>
          <cell r="V55">
            <v>13.925755912583574</v>
          </cell>
          <cell r="W55">
            <v>53.417822572597537</v>
          </cell>
          <cell r="X55">
            <v>3999</v>
          </cell>
          <cell r="Y55">
            <v>11.923432421956528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51738</v>
          </cell>
          <cell r="E56">
            <v>3668</v>
          </cell>
          <cell r="F56">
            <v>4726</v>
          </cell>
          <cell r="G56">
            <v>4845</v>
          </cell>
          <cell r="H56">
            <v>5344</v>
          </cell>
          <cell r="I56">
            <v>7368</v>
          </cell>
          <cell r="J56">
            <v>9161</v>
          </cell>
          <cell r="K56">
            <v>7011</v>
          </cell>
          <cell r="L56">
            <v>5983</v>
          </cell>
          <cell r="M56">
            <v>3184</v>
          </cell>
          <cell r="N56">
            <v>448</v>
          </cell>
          <cell r="O56">
            <v>5583</v>
          </cell>
          <cell r="P56">
            <v>33490</v>
          </cell>
          <cell r="Q56">
            <v>12665</v>
          </cell>
          <cell r="R56">
            <v>10.790908036646178</v>
          </cell>
          <cell r="S56">
            <v>64.729985697166498</v>
          </cell>
          <cell r="T56">
            <v>24.47910626618733</v>
          </cell>
          <cell r="U56">
            <v>54.487906837862056</v>
          </cell>
          <cell r="V56">
            <v>16.670647954613319</v>
          </cell>
          <cell r="W56">
            <v>37.817258883248734</v>
          </cell>
          <cell r="X56">
            <v>7749</v>
          </cell>
          <cell r="Y56">
            <v>14.977386060535776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10001</v>
          </cell>
          <cell r="E57">
            <v>492</v>
          </cell>
          <cell r="F57">
            <v>646</v>
          </cell>
          <cell r="G57">
            <v>1047</v>
          </cell>
          <cell r="H57">
            <v>1068</v>
          </cell>
          <cell r="I57">
            <v>1531</v>
          </cell>
          <cell r="J57">
            <v>2167</v>
          </cell>
          <cell r="K57">
            <v>1571</v>
          </cell>
          <cell r="L57">
            <v>982</v>
          </cell>
          <cell r="M57">
            <v>419</v>
          </cell>
          <cell r="N57">
            <v>78</v>
          </cell>
          <cell r="O57">
            <v>735</v>
          </cell>
          <cell r="P57">
            <v>7112</v>
          </cell>
          <cell r="Q57">
            <v>2154</v>
          </cell>
          <cell r="R57">
            <v>7.3492650734926501</v>
          </cell>
          <cell r="S57">
            <v>71.112888711128889</v>
          </cell>
          <cell r="T57">
            <v>21.537846215378462</v>
          </cell>
          <cell r="U57">
            <v>40.621484814398201</v>
          </cell>
          <cell r="V57">
            <v>10.334645669291339</v>
          </cell>
          <cell r="W57">
            <v>30.286839145106864</v>
          </cell>
          <cell r="X57">
            <v>1662</v>
          </cell>
          <cell r="Y57">
            <v>16.618338166183381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2691706</v>
          </cell>
          <cell r="E59">
            <v>215451</v>
          </cell>
          <cell r="F59">
            <v>254396</v>
          </cell>
          <cell r="G59">
            <v>305390</v>
          </cell>
          <cell r="H59">
            <v>329087</v>
          </cell>
          <cell r="I59">
            <v>414254</v>
          </cell>
          <cell r="J59">
            <v>461486</v>
          </cell>
          <cell r="K59">
            <v>352151</v>
          </cell>
          <cell r="L59">
            <v>230114</v>
          </cell>
          <cell r="M59">
            <v>113788</v>
          </cell>
          <cell r="N59">
            <v>15589</v>
          </cell>
          <cell r="O59">
            <v>325629</v>
          </cell>
          <cell r="P59">
            <v>1853396</v>
          </cell>
          <cell r="Q59">
            <v>512681</v>
          </cell>
          <cell r="R59">
            <v>12.097495045892828</v>
          </cell>
          <cell r="S59">
            <v>68.855811147279837</v>
          </cell>
          <cell r="T59">
            <v>19.046693806827342</v>
          </cell>
          <cell r="U59">
            <v>45.231024562478822</v>
          </cell>
          <cell r="V59">
            <v>17.569316001545271</v>
          </cell>
          <cell r="W59">
            <v>27.661708560933551</v>
          </cell>
          <cell r="X59">
            <v>482208</v>
          </cell>
          <cell r="Y59">
            <v>17.914586511305469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513832</v>
          </cell>
          <cell r="E60">
            <v>44828</v>
          </cell>
          <cell r="F60">
            <v>52696</v>
          </cell>
          <cell r="G60">
            <v>60914</v>
          </cell>
          <cell r="H60">
            <v>66821</v>
          </cell>
          <cell r="I60">
            <v>83518</v>
          </cell>
          <cell r="J60">
            <v>92599</v>
          </cell>
          <cell r="K60">
            <v>66248</v>
          </cell>
          <cell r="L60">
            <v>31833</v>
          </cell>
          <cell r="M60">
            <v>12560</v>
          </cell>
          <cell r="N60">
            <v>1815</v>
          </cell>
          <cell r="O60">
            <v>67774</v>
          </cell>
          <cell r="P60">
            <v>373106</v>
          </cell>
          <cell r="Q60">
            <v>72952</v>
          </cell>
          <cell r="R60">
            <v>13.189914213205872</v>
          </cell>
          <cell r="S60">
            <v>72.612449205187687</v>
          </cell>
          <cell r="T60">
            <v>14.19763658160644</v>
          </cell>
          <cell r="U60">
            <v>37.717431507400043</v>
          </cell>
          <cell r="V60">
            <v>18.164811072456622</v>
          </cell>
          <cell r="W60">
            <v>19.552620434943421</v>
          </cell>
          <cell r="X60">
            <v>96261</v>
          </cell>
          <cell r="Y60">
            <v>18.733944168522008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257903</v>
          </cell>
          <cell r="E61">
            <v>18308</v>
          </cell>
          <cell r="F61">
            <v>24386</v>
          </cell>
          <cell r="G61">
            <v>29084</v>
          </cell>
          <cell r="H61">
            <v>28187</v>
          </cell>
          <cell r="I61">
            <v>40763</v>
          </cell>
          <cell r="J61">
            <v>46401</v>
          </cell>
          <cell r="K61">
            <v>35567</v>
          </cell>
          <cell r="L61">
            <v>22798</v>
          </cell>
          <cell r="M61">
            <v>11009</v>
          </cell>
          <cell r="N61">
            <v>1400</v>
          </cell>
          <cell r="O61">
            <v>28630</v>
          </cell>
          <cell r="P61">
            <v>178493</v>
          </cell>
          <cell r="Q61">
            <v>50780</v>
          </cell>
          <cell r="R61">
            <v>11.101072883991268</v>
          </cell>
          <cell r="S61">
            <v>69.209353904374908</v>
          </cell>
          <cell r="T61">
            <v>19.689573211633832</v>
          </cell>
          <cell r="U61">
            <v>44.48913963012555</v>
          </cell>
          <cell r="V61">
            <v>16.039844699792148</v>
          </cell>
          <cell r="W61">
            <v>28.449294930333402</v>
          </cell>
          <cell r="X61">
            <v>44224</v>
          </cell>
          <cell r="Y61">
            <v>17.147532211723014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142908</v>
          </cell>
          <cell r="E62">
            <v>11654</v>
          </cell>
          <cell r="F62">
            <v>13025</v>
          </cell>
          <cell r="G62">
            <v>15961</v>
          </cell>
          <cell r="H62">
            <v>17064</v>
          </cell>
          <cell r="I62">
            <v>20923</v>
          </cell>
          <cell r="J62">
            <v>24026</v>
          </cell>
          <cell r="K62">
            <v>19191</v>
          </cell>
          <cell r="L62">
            <v>13080</v>
          </cell>
          <cell r="M62">
            <v>7071</v>
          </cell>
          <cell r="N62">
            <v>913</v>
          </cell>
          <cell r="O62">
            <v>17145</v>
          </cell>
          <cell r="P62">
            <v>96227</v>
          </cell>
          <cell r="Q62">
            <v>29536</v>
          </cell>
          <cell r="R62">
            <v>11.997228986480813</v>
          </cell>
          <cell r="S62">
            <v>67.334928765359535</v>
          </cell>
          <cell r="T62">
            <v>20.667842248159655</v>
          </cell>
          <cell r="U62">
            <v>48.511332578174525</v>
          </cell>
          <cell r="V62">
            <v>17.817244640277679</v>
          </cell>
          <cell r="W62">
            <v>30.694087937896846</v>
          </cell>
          <cell r="X62">
            <v>25028</v>
          </cell>
          <cell r="Y62">
            <v>17.513365241973858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166272</v>
          </cell>
          <cell r="E63">
            <v>12885</v>
          </cell>
          <cell r="F63">
            <v>15865</v>
          </cell>
          <cell r="G63">
            <v>17886</v>
          </cell>
          <cell r="H63">
            <v>18215</v>
          </cell>
          <cell r="I63">
            <v>25118</v>
          </cell>
          <cell r="J63">
            <v>27652</v>
          </cell>
          <cell r="K63">
            <v>22805</v>
          </cell>
          <cell r="L63">
            <v>16472</v>
          </cell>
          <cell r="M63">
            <v>8145</v>
          </cell>
          <cell r="N63">
            <v>1229</v>
          </cell>
          <cell r="O63">
            <v>19806</v>
          </cell>
          <cell r="P63">
            <v>110518</v>
          </cell>
          <cell r="Q63">
            <v>35948</v>
          </cell>
          <cell r="R63">
            <v>11.91180715935335</v>
          </cell>
          <cell r="S63">
            <v>66.468196689761356</v>
          </cell>
          <cell r="T63">
            <v>21.619996150885296</v>
          </cell>
          <cell r="U63">
            <v>50.447890841310915</v>
          </cell>
          <cell r="V63">
            <v>17.921062632331385</v>
          </cell>
          <cell r="W63">
            <v>32.526828208979531</v>
          </cell>
          <cell r="X63">
            <v>27832</v>
          </cell>
          <cell r="Y63">
            <v>16.738837567359507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421799</v>
          </cell>
          <cell r="E64">
            <v>46188</v>
          </cell>
          <cell r="F64">
            <v>50148</v>
          </cell>
          <cell r="G64">
            <v>61187</v>
          </cell>
          <cell r="H64">
            <v>72014</v>
          </cell>
          <cell r="I64">
            <v>76096</v>
          </cell>
          <cell r="J64">
            <v>64045</v>
          </cell>
          <cell r="K64">
            <v>29982</v>
          </cell>
          <cell r="L64">
            <v>14406</v>
          </cell>
          <cell r="M64">
            <v>6719</v>
          </cell>
          <cell r="N64">
            <v>1014</v>
          </cell>
          <cell r="O64">
            <v>68691</v>
          </cell>
          <cell r="P64">
            <v>319503</v>
          </cell>
          <cell r="Q64">
            <v>33605</v>
          </cell>
          <cell r="R64">
            <v>16.285244867816186</v>
          </cell>
          <cell r="S64">
            <v>75.74769025056959</v>
          </cell>
          <cell r="T64">
            <v>7.9670648816142293</v>
          </cell>
          <cell r="U64">
            <v>32.017226755304335</v>
          </cell>
          <cell r="V64">
            <v>21.499328644801459</v>
          </cell>
          <cell r="W64">
            <v>10.517898110502875</v>
          </cell>
          <cell r="X64">
            <v>99949</v>
          </cell>
          <cell r="Y64">
            <v>23.695883584361273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108371</v>
          </cell>
          <cell r="E65">
            <v>7437</v>
          </cell>
          <cell r="F65">
            <v>10432</v>
          </cell>
          <cell r="G65">
            <v>10527</v>
          </cell>
          <cell r="H65">
            <v>10375</v>
          </cell>
          <cell r="I65">
            <v>15840</v>
          </cell>
          <cell r="J65">
            <v>18925</v>
          </cell>
          <cell r="K65">
            <v>16692</v>
          </cell>
          <cell r="L65">
            <v>11601</v>
          </cell>
          <cell r="M65">
            <v>5721</v>
          </cell>
          <cell r="N65">
            <v>821</v>
          </cell>
          <cell r="O65">
            <v>11893</v>
          </cell>
          <cell r="P65">
            <v>70937</v>
          </cell>
          <cell r="Q65">
            <v>25541</v>
          </cell>
          <cell r="R65">
            <v>10.974338153195966</v>
          </cell>
          <cell r="S65">
            <v>65.457548606176928</v>
          </cell>
          <cell r="T65">
            <v>23.568113240627106</v>
          </cell>
          <cell r="U65">
            <v>52.770768428323727</v>
          </cell>
          <cell r="V65">
            <v>16.765580726560188</v>
          </cell>
          <cell r="W65">
            <v>36.005187701763539</v>
          </cell>
          <cell r="X65">
            <v>16154</v>
          </cell>
          <cell r="Y65">
            <v>14.906201843666663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100615</v>
          </cell>
          <cell r="E66">
            <v>6122</v>
          </cell>
          <cell r="F66">
            <v>7530</v>
          </cell>
          <cell r="G66">
            <v>10151</v>
          </cell>
          <cell r="H66">
            <v>10094</v>
          </cell>
          <cell r="I66">
            <v>13898</v>
          </cell>
          <cell r="J66">
            <v>18068</v>
          </cell>
          <cell r="K66">
            <v>16379</v>
          </cell>
          <cell r="L66">
            <v>11933</v>
          </cell>
          <cell r="M66">
            <v>5848</v>
          </cell>
          <cell r="N66">
            <v>592</v>
          </cell>
          <cell r="O66">
            <v>9286</v>
          </cell>
          <cell r="P66">
            <v>65389</v>
          </cell>
          <cell r="Q66">
            <v>25940</v>
          </cell>
          <cell r="R66">
            <v>9.2292401729364411</v>
          </cell>
          <cell r="S66">
            <v>64.989315708393377</v>
          </cell>
          <cell r="T66">
            <v>25.781444118670176</v>
          </cell>
          <cell r="U66">
            <v>53.87144626772087</v>
          </cell>
          <cell r="V66">
            <v>14.201165333618803</v>
          </cell>
          <cell r="W66">
            <v>39.670280934102067</v>
          </cell>
          <cell r="X66">
            <v>15697</v>
          </cell>
          <cell r="Y66">
            <v>15.601053520846792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100947</v>
          </cell>
          <cell r="E67">
            <v>6027</v>
          </cell>
          <cell r="F67">
            <v>8520</v>
          </cell>
          <cell r="G67">
            <v>9093</v>
          </cell>
          <cell r="H67">
            <v>8725</v>
          </cell>
          <cell r="I67">
            <v>13114</v>
          </cell>
          <cell r="J67">
            <v>18070</v>
          </cell>
          <cell r="K67">
            <v>16377</v>
          </cell>
          <cell r="L67">
            <v>12770</v>
          </cell>
          <cell r="M67">
            <v>7170</v>
          </cell>
          <cell r="N67">
            <v>1081</v>
          </cell>
          <cell r="O67">
            <v>9623</v>
          </cell>
          <cell r="P67">
            <v>62789</v>
          </cell>
          <cell r="Q67">
            <v>28535</v>
          </cell>
          <cell r="R67">
            <v>9.5327250933658245</v>
          </cell>
          <cell r="S67">
            <v>62.199966318959454</v>
          </cell>
          <cell r="T67">
            <v>28.267308587674723</v>
          </cell>
          <cell r="U67">
            <v>60.771791237318638</v>
          </cell>
          <cell r="V67">
            <v>15.325932886333593</v>
          </cell>
          <cell r="W67">
            <v>45.445858350985048</v>
          </cell>
          <cell r="X67">
            <v>14042</v>
          </cell>
          <cell r="Y67">
            <v>13.910269745510021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73294</v>
          </cell>
          <cell r="E68">
            <v>4655</v>
          </cell>
          <cell r="F68">
            <v>6455</v>
          </cell>
          <cell r="G68">
            <v>6524</v>
          </cell>
          <cell r="H68">
            <v>6821</v>
          </cell>
          <cell r="I68">
            <v>9634</v>
          </cell>
          <cell r="J68">
            <v>12704</v>
          </cell>
          <cell r="K68">
            <v>12051</v>
          </cell>
          <cell r="L68">
            <v>9140</v>
          </cell>
          <cell r="M68">
            <v>4586</v>
          </cell>
          <cell r="N68">
            <v>724</v>
          </cell>
          <cell r="O68">
            <v>7249</v>
          </cell>
          <cell r="P68">
            <v>46168</v>
          </cell>
          <cell r="Q68">
            <v>19877</v>
          </cell>
          <cell r="R68">
            <v>9.8903047998471916</v>
          </cell>
          <cell r="S68">
            <v>62.990149261876823</v>
          </cell>
          <cell r="T68">
            <v>27.119545938275984</v>
          </cell>
          <cell r="U68">
            <v>58.754981805579625</v>
          </cell>
          <cell r="V68">
            <v>15.701351585513775</v>
          </cell>
          <cell r="W68">
            <v>43.053630220065848</v>
          </cell>
          <cell r="X68">
            <v>10332</v>
          </cell>
          <cell r="Y68">
            <v>14.096651840532648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259485</v>
          </cell>
          <cell r="E69">
            <v>22907</v>
          </cell>
          <cell r="F69">
            <v>24757</v>
          </cell>
          <cell r="G69">
            <v>35146</v>
          </cell>
          <cell r="H69">
            <v>36273</v>
          </cell>
          <cell r="I69">
            <v>42913</v>
          </cell>
          <cell r="J69">
            <v>42570</v>
          </cell>
          <cell r="K69">
            <v>29398</v>
          </cell>
          <cell r="L69">
            <v>17244</v>
          </cell>
          <cell r="M69">
            <v>7393</v>
          </cell>
          <cell r="N69">
            <v>884</v>
          </cell>
          <cell r="O69">
            <v>33616</v>
          </cell>
          <cell r="P69">
            <v>187499</v>
          </cell>
          <cell r="Q69">
            <v>38370</v>
          </cell>
          <cell r="R69">
            <v>12.954891419542555</v>
          </cell>
          <cell r="S69">
            <v>72.258126673988869</v>
          </cell>
          <cell r="T69">
            <v>14.786981906468583</v>
          </cell>
          <cell r="U69">
            <v>38.392738094603175</v>
          </cell>
          <cell r="V69">
            <v>17.928628952687749</v>
          </cell>
          <cell r="W69">
            <v>20.464109141915422</v>
          </cell>
          <cell r="X69">
            <v>54582</v>
          </cell>
          <cell r="Y69">
            <v>21.034741892594948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24215</v>
          </cell>
          <cell r="E70">
            <v>893</v>
          </cell>
          <cell r="F70">
            <v>1197</v>
          </cell>
          <cell r="G70">
            <v>1805</v>
          </cell>
          <cell r="H70">
            <v>1719</v>
          </cell>
          <cell r="I70">
            <v>2499</v>
          </cell>
          <cell r="J70">
            <v>4655</v>
          </cell>
          <cell r="K70">
            <v>4812</v>
          </cell>
          <cell r="L70">
            <v>4115</v>
          </cell>
          <cell r="M70">
            <v>2270</v>
          </cell>
          <cell r="N70">
            <v>250</v>
          </cell>
          <cell r="O70">
            <v>1339</v>
          </cell>
          <cell r="P70">
            <v>13978</v>
          </cell>
          <cell r="Q70">
            <v>8898</v>
          </cell>
          <cell r="R70">
            <v>5.5296303943836467</v>
          </cell>
          <cell r="S70">
            <v>57.724550898203596</v>
          </cell>
          <cell r="T70">
            <v>36.745818707412759</v>
          </cell>
          <cell r="U70">
            <v>73.236514522821565</v>
          </cell>
          <cell r="V70">
            <v>9.5793389612247815</v>
          </cell>
          <cell r="W70">
            <v>63.657175561596787</v>
          </cell>
          <cell r="X70">
            <v>2798</v>
          </cell>
          <cell r="Y70">
            <v>11.55482139169936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53474</v>
          </cell>
          <cell r="E71">
            <v>2136</v>
          </cell>
          <cell r="F71">
            <v>2753</v>
          </cell>
          <cell r="G71">
            <v>3743</v>
          </cell>
          <cell r="H71">
            <v>3660</v>
          </cell>
          <cell r="I71">
            <v>5403</v>
          </cell>
          <cell r="J71">
            <v>9770</v>
          </cell>
          <cell r="K71">
            <v>10754</v>
          </cell>
          <cell r="L71">
            <v>9242</v>
          </cell>
          <cell r="M71">
            <v>5326</v>
          </cell>
          <cell r="N71">
            <v>687</v>
          </cell>
          <cell r="O71">
            <v>3285</v>
          </cell>
          <cell r="P71">
            <v>29900</v>
          </cell>
          <cell r="Q71">
            <v>20289</v>
          </cell>
          <cell r="R71">
            <v>6.1431723828402589</v>
          </cell>
          <cell r="S71">
            <v>55.91502412387328</v>
          </cell>
          <cell r="T71">
            <v>37.941803493286457</v>
          </cell>
          <cell r="U71">
            <v>78.842809364548486</v>
          </cell>
          <cell r="V71">
            <v>10.986622073578594</v>
          </cell>
          <cell r="W71">
            <v>67.856187290969899</v>
          </cell>
          <cell r="X71">
            <v>5781</v>
          </cell>
          <cell r="Y71">
            <v>10.810861353180986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26006</v>
          </cell>
          <cell r="E72">
            <v>1180</v>
          </cell>
          <cell r="F72">
            <v>1494</v>
          </cell>
          <cell r="G72">
            <v>2050</v>
          </cell>
          <cell r="H72">
            <v>1963</v>
          </cell>
          <cell r="I72">
            <v>2925</v>
          </cell>
          <cell r="J72">
            <v>4993</v>
          </cell>
          <cell r="K72">
            <v>4910</v>
          </cell>
          <cell r="L72">
            <v>4198</v>
          </cell>
          <cell r="M72">
            <v>2023</v>
          </cell>
          <cell r="N72">
            <v>270</v>
          </cell>
          <cell r="O72">
            <v>1796</v>
          </cell>
          <cell r="P72">
            <v>15437</v>
          </cell>
          <cell r="Q72">
            <v>8773</v>
          </cell>
          <cell r="R72">
            <v>6.9060985926324685</v>
          </cell>
          <cell r="S72">
            <v>59.359378604937319</v>
          </cell>
          <cell r="T72">
            <v>33.734522802430206</v>
          </cell>
          <cell r="U72">
            <v>68.465375396773993</v>
          </cell>
          <cell r="V72">
            <v>11.634384919349614</v>
          </cell>
          <cell r="W72">
            <v>56.830990477424372</v>
          </cell>
          <cell r="X72">
            <v>3185</v>
          </cell>
          <cell r="Y72">
            <v>12.24717372913943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17479</v>
          </cell>
          <cell r="E73">
            <v>885</v>
          </cell>
          <cell r="F73">
            <v>1135</v>
          </cell>
          <cell r="G73">
            <v>1273</v>
          </cell>
          <cell r="H73">
            <v>1263</v>
          </cell>
          <cell r="I73">
            <v>2087</v>
          </cell>
          <cell r="J73">
            <v>3168</v>
          </cell>
          <cell r="K73">
            <v>3165</v>
          </cell>
          <cell r="L73">
            <v>2845</v>
          </cell>
          <cell r="M73">
            <v>1462</v>
          </cell>
          <cell r="N73">
            <v>196</v>
          </cell>
          <cell r="O73">
            <v>1364</v>
          </cell>
          <cell r="P73">
            <v>10152</v>
          </cell>
          <cell r="Q73">
            <v>5963</v>
          </cell>
          <cell r="R73">
            <v>7.8036500943989937</v>
          </cell>
          <cell r="S73">
            <v>58.081125922535612</v>
          </cell>
          <cell r="T73">
            <v>34.115223983065391</v>
          </cell>
          <cell r="U73">
            <v>72.172970843183606</v>
          </cell>
          <cell r="V73">
            <v>13.435776201733649</v>
          </cell>
          <cell r="W73">
            <v>58.73719464144996</v>
          </cell>
          <cell r="X73">
            <v>1974</v>
          </cell>
          <cell r="Y73">
            <v>11.293552262715258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38529</v>
          </cell>
          <cell r="E74">
            <v>1937</v>
          </cell>
          <cell r="F74">
            <v>2544</v>
          </cell>
          <cell r="G74">
            <v>2903</v>
          </cell>
          <cell r="H74">
            <v>2958</v>
          </cell>
          <cell r="I74">
            <v>4592</v>
          </cell>
          <cell r="J74">
            <v>6771</v>
          </cell>
          <cell r="K74">
            <v>6961</v>
          </cell>
          <cell r="L74">
            <v>6272</v>
          </cell>
          <cell r="M74">
            <v>3147</v>
          </cell>
          <cell r="N74">
            <v>444</v>
          </cell>
          <cell r="O74">
            <v>3051</v>
          </cell>
          <cell r="P74">
            <v>22337</v>
          </cell>
          <cell r="Q74">
            <v>13141</v>
          </cell>
          <cell r="R74">
            <v>7.9187105816398038</v>
          </cell>
          <cell r="S74">
            <v>57.974512704715927</v>
          </cell>
          <cell r="T74">
            <v>34.106776713644265</v>
          </cell>
          <cell r="U74">
            <v>72.489591261136226</v>
          </cell>
          <cell r="V74">
            <v>13.65895151542284</v>
          </cell>
          <cell r="W74">
            <v>58.830639745713384</v>
          </cell>
          <cell r="X74">
            <v>4528</v>
          </cell>
          <cell r="Y74">
            <v>11.752186664590308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43346</v>
          </cell>
          <cell r="E75">
            <v>1736</v>
          </cell>
          <cell r="F75">
            <v>2631</v>
          </cell>
          <cell r="G75">
            <v>3344</v>
          </cell>
          <cell r="H75">
            <v>3338</v>
          </cell>
          <cell r="I75">
            <v>4956</v>
          </cell>
          <cell r="J75">
            <v>8112</v>
          </cell>
          <cell r="K75">
            <v>8643</v>
          </cell>
          <cell r="L75">
            <v>6325</v>
          </cell>
          <cell r="M75">
            <v>3755</v>
          </cell>
          <cell r="N75">
            <v>506</v>
          </cell>
          <cell r="O75">
            <v>2795</v>
          </cell>
          <cell r="P75">
            <v>25772</v>
          </cell>
          <cell r="Q75">
            <v>14779</v>
          </cell>
          <cell r="R75">
            <v>6.4481151663359935</v>
          </cell>
          <cell r="S75">
            <v>59.456466571309932</v>
          </cell>
          <cell r="T75">
            <v>34.09541826235408</v>
          </cell>
          <cell r="U75">
            <v>68.190284029178954</v>
          </cell>
          <cell r="V75">
            <v>10.845103212789073</v>
          </cell>
          <cell r="W75">
            <v>57.345180816389885</v>
          </cell>
          <cell r="X75">
            <v>5123</v>
          </cell>
          <cell r="Y75">
            <v>11.818852950675957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33768</v>
          </cell>
          <cell r="E76">
            <v>2011</v>
          </cell>
          <cell r="F76">
            <v>2467</v>
          </cell>
          <cell r="G76">
            <v>2960</v>
          </cell>
          <cell r="H76">
            <v>3018</v>
          </cell>
          <cell r="I76">
            <v>4639</v>
          </cell>
          <cell r="J76">
            <v>6454</v>
          </cell>
          <cell r="K76">
            <v>5564</v>
          </cell>
          <cell r="L76">
            <v>4133</v>
          </cell>
          <cell r="M76">
            <v>2246</v>
          </cell>
          <cell r="N76">
            <v>276</v>
          </cell>
          <cell r="O76">
            <v>3040</v>
          </cell>
          <cell r="P76">
            <v>21475</v>
          </cell>
          <cell r="Q76">
            <v>9253</v>
          </cell>
          <cell r="R76">
            <v>9.0026060175313916</v>
          </cell>
          <cell r="S76">
            <v>63.595711916607435</v>
          </cell>
          <cell r="T76">
            <v>27.40168206586117</v>
          </cell>
          <cell r="U76">
            <v>57.243306169965074</v>
          </cell>
          <cell r="V76">
            <v>14.155995343422584</v>
          </cell>
          <cell r="W76">
            <v>43.087310826542492</v>
          </cell>
          <cell r="X76">
            <v>4582</v>
          </cell>
          <cell r="Y76">
            <v>13.569059464581853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45138</v>
          </cell>
          <cell r="E77">
            <v>2312</v>
          </cell>
          <cell r="F77">
            <v>2742</v>
          </cell>
          <cell r="G77">
            <v>4268</v>
          </cell>
          <cell r="H77">
            <v>3884</v>
          </cell>
          <cell r="I77">
            <v>5591</v>
          </cell>
          <cell r="J77">
            <v>9227</v>
          </cell>
          <cell r="K77">
            <v>8131</v>
          </cell>
          <cell r="L77">
            <v>5528</v>
          </cell>
          <cell r="M77">
            <v>3036</v>
          </cell>
          <cell r="N77">
            <v>419</v>
          </cell>
          <cell r="O77">
            <v>3391</v>
          </cell>
          <cell r="P77">
            <v>28908</v>
          </cell>
          <cell r="Q77">
            <v>12839</v>
          </cell>
          <cell r="R77">
            <v>7.5125171695688771</v>
          </cell>
          <cell r="S77">
            <v>64.043599627808049</v>
          </cell>
          <cell r="T77">
            <v>28.443883202623066</v>
          </cell>
          <cell r="U77">
            <v>56.143628061436274</v>
          </cell>
          <cell r="V77">
            <v>11.730316867303168</v>
          </cell>
          <cell r="W77">
            <v>44.413311194133108</v>
          </cell>
          <cell r="X77">
            <v>6484</v>
          </cell>
          <cell r="Y77">
            <v>14.364836722938543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120864</v>
          </cell>
          <cell r="E78">
            <v>12078</v>
          </cell>
          <cell r="F78">
            <v>12716</v>
          </cell>
          <cell r="G78">
            <v>14570</v>
          </cell>
          <cell r="H78">
            <v>19425</v>
          </cell>
          <cell r="I78">
            <v>21377</v>
          </cell>
          <cell r="J78">
            <v>17994</v>
          </cell>
          <cell r="K78">
            <v>11301</v>
          </cell>
          <cell r="L78">
            <v>7342</v>
          </cell>
          <cell r="M78">
            <v>3539</v>
          </cell>
          <cell r="N78">
            <v>522</v>
          </cell>
          <cell r="O78">
            <v>17878</v>
          </cell>
          <cell r="P78">
            <v>86820</v>
          </cell>
          <cell r="Q78">
            <v>16166</v>
          </cell>
          <cell r="R78">
            <v>14.79183214191157</v>
          </cell>
          <cell r="S78">
            <v>71.832803812549642</v>
          </cell>
          <cell r="T78">
            <v>13.375364045538788</v>
          </cell>
          <cell r="U78">
            <v>39.212163096060813</v>
          </cell>
          <cell r="V78">
            <v>20.59202948629348</v>
          </cell>
          <cell r="W78">
            <v>18.620133609767333</v>
          </cell>
          <cell r="X78">
            <v>24702</v>
          </cell>
          <cell r="Y78">
            <v>20.437847498014296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49253</v>
          </cell>
          <cell r="E79">
            <v>3593</v>
          </cell>
          <cell r="F79">
            <v>3570</v>
          </cell>
          <cell r="G79">
            <v>3810</v>
          </cell>
          <cell r="H79">
            <v>4668</v>
          </cell>
          <cell r="I79">
            <v>5813</v>
          </cell>
          <cell r="J79">
            <v>7865</v>
          </cell>
          <cell r="K79">
            <v>8267</v>
          </cell>
          <cell r="L79">
            <v>6995</v>
          </cell>
          <cell r="M79">
            <v>4116</v>
          </cell>
          <cell r="N79">
            <v>556</v>
          </cell>
          <cell r="O79">
            <v>5272</v>
          </cell>
          <cell r="P79">
            <v>28523</v>
          </cell>
          <cell r="Q79">
            <v>15458</v>
          </cell>
          <cell r="R79">
            <v>10.703916512699733</v>
          </cell>
          <cell r="S79">
            <v>57.911193226808521</v>
          </cell>
          <cell r="T79">
            <v>31.384890260491748</v>
          </cell>
          <cell r="U79">
            <v>72.678189531255484</v>
          </cell>
          <cell r="V79">
            <v>18.483329243066997</v>
          </cell>
          <cell r="W79">
            <v>54.194860288188487</v>
          </cell>
          <cell r="X79">
            <v>6156</v>
          </cell>
          <cell r="Y79">
            <v>12.498731041763953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33259</v>
          </cell>
          <cell r="E80">
            <v>1772</v>
          </cell>
          <cell r="F80">
            <v>2194</v>
          </cell>
          <cell r="G80">
            <v>2413</v>
          </cell>
          <cell r="H80">
            <v>2484</v>
          </cell>
          <cell r="I80">
            <v>3851</v>
          </cell>
          <cell r="J80">
            <v>6306</v>
          </cell>
          <cell r="K80">
            <v>6012</v>
          </cell>
          <cell r="L80">
            <v>4951</v>
          </cell>
          <cell r="M80">
            <v>2840</v>
          </cell>
          <cell r="N80">
            <v>436</v>
          </cell>
          <cell r="O80">
            <v>2692</v>
          </cell>
          <cell r="P80">
            <v>19621</v>
          </cell>
          <cell r="Q80">
            <v>10946</v>
          </cell>
          <cell r="R80">
            <v>8.094049730899906</v>
          </cell>
          <cell r="S80">
            <v>58.9945578640368</v>
          </cell>
          <cell r="T80">
            <v>32.911392405063289</v>
          </cell>
          <cell r="U80">
            <v>69.507160695173539</v>
          </cell>
          <cell r="V80">
            <v>13.719993884103769</v>
          </cell>
          <cell r="W80">
            <v>55.787166811069774</v>
          </cell>
          <cell r="X80">
            <v>3788</v>
          </cell>
          <cell r="Y80">
            <v>11.389398358339097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50974</v>
          </cell>
          <cell r="E81">
            <v>3425</v>
          </cell>
          <cell r="F81">
            <v>4553</v>
          </cell>
          <cell r="G81">
            <v>4755</v>
          </cell>
          <cell r="H81">
            <v>5065</v>
          </cell>
          <cell r="I81">
            <v>7143</v>
          </cell>
          <cell r="J81">
            <v>9024</v>
          </cell>
          <cell r="K81">
            <v>7313</v>
          </cell>
          <cell r="L81">
            <v>5851</v>
          </cell>
          <cell r="M81">
            <v>3362</v>
          </cell>
          <cell r="N81">
            <v>483</v>
          </cell>
          <cell r="O81">
            <v>5286</v>
          </cell>
          <cell r="P81">
            <v>32834</v>
          </cell>
          <cell r="Q81">
            <v>12854</v>
          </cell>
          <cell r="R81">
            <v>10.36999254521913</v>
          </cell>
          <cell r="S81">
            <v>64.413230274257458</v>
          </cell>
          <cell r="T81">
            <v>25.216777180523405</v>
          </cell>
          <cell r="U81">
            <v>55.24760918560029</v>
          </cell>
          <cell r="V81">
            <v>16.09916549917768</v>
          </cell>
          <cell r="W81">
            <v>39.14844368642261</v>
          </cell>
          <cell r="X81">
            <v>7436</v>
          </cell>
          <cell r="Y81">
            <v>14.587829089339662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9975</v>
          </cell>
          <cell r="E82">
            <v>482</v>
          </cell>
          <cell r="F82">
            <v>586</v>
          </cell>
          <cell r="G82">
            <v>1023</v>
          </cell>
          <cell r="H82">
            <v>1053</v>
          </cell>
          <cell r="I82">
            <v>1561</v>
          </cell>
          <cell r="J82">
            <v>2087</v>
          </cell>
          <cell r="K82">
            <v>1628</v>
          </cell>
          <cell r="L82">
            <v>1040</v>
          </cell>
          <cell r="M82">
            <v>444</v>
          </cell>
          <cell r="N82">
            <v>71</v>
          </cell>
          <cell r="O82">
            <v>727</v>
          </cell>
          <cell r="P82">
            <v>7010</v>
          </cell>
          <cell r="Q82">
            <v>2238</v>
          </cell>
          <cell r="R82">
            <v>7.2882205513784468</v>
          </cell>
          <cell r="S82">
            <v>70.27568922305764</v>
          </cell>
          <cell r="T82">
            <v>22.436090225563909</v>
          </cell>
          <cell r="U82">
            <v>42.29671897289586</v>
          </cell>
          <cell r="V82">
            <v>10.370898716119829</v>
          </cell>
          <cell r="W82">
            <v>31.925820256776031</v>
          </cell>
          <cell r="X82">
            <v>1570</v>
          </cell>
          <cell r="Y82">
            <v>15.739348370927321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2676831</v>
          </cell>
          <cell r="E84">
            <v>207609</v>
          </cell>
          <cell r="F84">
            <v>245099</v>
          </cell>
          <cell r="G84">
            <v>300125</v>
          </cell>
          <cell r="H84">
            <v>319542</v>
          </cell>
          <cell r="I84">
            <v>399573</v>
          </cell>
          <cell r="J84">
            <v>467650</v>
          </cell>
          <cell r="K84">
            <v>365286</v>
          </cell>
          <cell r="L84">
            <v>235036</v>
          </cell>
          <cell r="M84">
            <v>120081</v>
          </cell>
          <cell r="N84">
            <v>16830</v>
          </cell>
          <cell r="O84">
            <v>316485</v>
          </cell>
          <cell r="P84">
            <v>1830997</v>
          </cell>
          <cell r="Q84">
            <v>529349</v>
          </cell>
          <cell r="R84">
            <v>11.823122191875393</v>
          </cell>
          <cell r="S84">
            <v>68.401665999833384</v>
          </cell>
          <cell r="T84">
            <v>19.775211808291221</v>
          </cell>
          <cell r="U84">
            <v>46.195269571714206</v>
          </cell>
          <cell r="V84">
            <v>17.284845360205399</v>
          </cell>
          <cell r="W84">
            <v>28.910424211508811</v>
          </cell>
          <cell r="X84">
            <v>467877</v>
          </cell>
          <cell r="Y84">
            <v>17.478765002347927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510013</v>
          </cell>
          <cell r="E85">
            <v>43445</v>
          </cell>
          <cell r="F85">
            <v>50625</v>
          </cell>
          <cell r="G85">
            <v>59688</v>
          </cell>
          <cell r="H85">
            <v>64822</v>
          </cell>
          <cell r="I85">
            <v>80242</v>
          </cell>
          <cell r="J85">
            <v>92738</v>
          </cell>
          <cell r="K85">
            <v>69495</v>
          </cell>
          <cell r="L85">
            <v>33696</v>
          </cell>
          <cell r="M85">
            <v>13300</v>
          </cell>
          <cell r="N85">
            <v>1962</v>
          </cell>
          <cell r="O85">
            <v>66108</v>
          </cell>
          <cell r="P85">
            <v>366881</v>
          </cell>
          <cell r="Q85">
            <v>77024</v>
          </cell>
          <cell r="R85">
            <v>12.962022536680436</v>
          </cell>
          <cell r="S85">
            <v>71.935617327401459</v>
          </cell>
          <cell r="T85">
            <v>15.102360135918106</v>
          </cell>
          <cell r="U85">
            <v>39.013195014187161</v>
          </cell>
          <cell r="V85">
            <v>18.018921666698468</v>
          </cell>
          <cell r="W85">
            <v>20.994273347488697</v>
          </cell>
          <cell r="X85">
            <v>92863</v>
          </cell>
          <cell r="Y85">
            <v>18.207967247893681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256864</v>
          </cell>
          <cell r="E86">
            <v>17582</v>
          </cell>
          <cell r="F86">
            <v>23227</v>
          </cell>
          <cell r="G86">
            <v>28789</v>
          </cell>
          <cell r="H86">
            <v>27546</v>
          </cell>
          <cell r="I86">
            <v>38847</v>
          </cell>
          <cell r="J86">
            <v>47328</v>
          </cell>
          <cell r="K86">
            <v>37049</v>
          </cell>
          <cell r="L86">
            <v>23361</v>
          </cell>
          <cell r="M86">
            <v>11600</v>
          </cell>
          <cell r="N86">
            <v>1535</v>
          </cell>
          <cell r="O86">
            <v>27677</v>
          </cell>
          <cell r="P86">
            <v>176683</v>
          </cell>
          <cell r="Q86">
            <v>52504</v>
          </cell>
          <cell r="R86">
            <v>10.774962626136789</v>
          </cell>
          <cell r="S86">
            <v>68.784648685685809</v>
          </cell>
          <cell r="T86">
            <v>20.440388688177404</v>
          </cell>
          <cell r="U86">
            <v>45.381276070702896</v>
          </cell>
          <cell r="V86">
            <v>15.664778162018983</v>
          </cell>
          <cell r="W86">
            <v>29.716497908683912</v>
          </cell>
          <cell r="X86">
            <v>43298</v>
          </cell>
          <cell r="Y86">
            <v>16.856390930609194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141104</v>
          </cell>
          <cell r="E87">
            <v>11254</v>
          </cell>
          <cell r="F87">
            <v>12514</v>
          </cell>
          <cell r="G87">
            <v>15304</v>
          </cell>
          <cell r="H87">
            <v>16413</v>
          </cell>
          <cell r="I87">
            <v>20054</v>
          </cell>
          <cell r="J87">
            <v>24233</v>
          </cell>
          <cell r="K87">
            <v>19726</v>
          </cell>
          <cell r="L87">
            <v>13268</v>
          </cell>
          <cell r="M87">
            <v>7328</v>
          </cell>
          <cell r="N87">
            <v>1010</v>
          </cell>
          <cell r="O87">
            <v>16781</v>
          </cell>
          <cell r="P87">
            <v>94005</v>
          </cell>
          <cell r="Q87">
            <v>30318</v>
          </cell>
          <cell r="R87">
            <v>11.892646558566732</v>
          </cell>
          <cell r="S87">
            <v>66.62107381789319</v>
          </cell>
          <cell r="T87">
            <v>21.486279623540085</v>
          </cell>
          <cell r="U87">
            <v>50.102654114142865</v>
          </cell>
          <cell r="V87">
            <v>17.851178128822934</v>
          </cell>
          <cell r="W87">
            <v>32.251475985319928</v>
          </cell>
          <cell r="X87">
            <v>23895</v>
          </cell>
          <cell r="Y87">
            <v>16.934317949880938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162180</v>
          </cell>
          <cell r="E88">
            <v>11822</v>
          </cell>
          <cell r="F88">
            <v>14958</v>
          </cell>
          <cell r="G88">
            <v>17293</v>
          </cell>
          <cell r="H88">
            <v>17075</v>
          </cell>
          <cell r="I88">
            <v>23742</v>
          </cell>
          <cell r="J88">
            <v>27468</v>
          </cell>
          <cell r="K88">
            <v>23296</v>
          </cell>
          <cell r="L88">
            <v>16709</v>
          </cell>
          <cell r="M88">
            <v>8530</v>
          </cell>
          <cell r="N88">
            <v>1287</v>
          </cell>
          <cell r="O88">
            <v>18436</v>
          </cell>
          <cell r="P88">
            <v>106894</v>
          </cell>
          <cell r="Q88">
            <v>36850</v>
          </cell>
          <cell r="R88">
            <v>11.36761622888149</v>
          </cell>
          <cell r="S88">
            <v>65.910716487853009</v>
          </cell>
          <cell r="T88">
            <v>22.721667283265507</v>
          </cell>
          <cell r="U88">
            <v>51.720395906224859</v>
          </cell>
          <cell r="V88">
            <v>17.246992347559264</v>
          </cell>
          <cell r="W88">
            <v>34.473403558665595</v>
          </cell>
          <cell r="X88">
            <v>26552</v>
          </cell>
          <cell r="Y88">
            <v>16.371932420767049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421494</v>
          </cell>
          <cell r="E89">
            <v>44869</v>
          </cell>
          <cell r="F89">
            <v>48831</v>
          </cell>
          <cell r="G89">
            <v>59997</v>
          </cell>
          <cell r="H89">
            <v>70842</v>
          </cell>
          <cell r="I89">
            <v>74477</v>
          </cell>
          <cell r="J89">
            <v>67005</v>
          </cell>
          <cell r="K89">
            <v>32215</v>
          </cell>
          <cell r="L89">
            <v>15043</v>
          </cell>
          <cell r="M89">
            <v>7099</v>
          </cell>
          <cell r="N89">
            <v>1116</v>
          </cell>
          <cell r="O89">
            <v>67080</v>
          </cell>
          <cell r="P89">
            <v>318982</v>
          </cell>
          <cell r="Q89">
            <v>35432</v>
          </cell>
          <cell r="R89">
            <v>15.914817292772851</v>
          </cell>
          <cell r="S89">
            <v>75.678894598736875</v>
          </cell>
          <cell r="T89">
            <v>8.4062881084902763</v>
          </cell>
          <cell r="U89">
            <v>32.137236583882476</v>
          </cell>
          <cell r="V89">
            <v>21.029399778043903</v>
          </cell>
          <cell r="W89">
            <v>11.107836805838573</v>
          </cell>
          <cell r="X89">
            <v>97432</v>
          </cell>
          <cell r="Y89">
            <v>23.115868790540318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106801</v>
          </cell>
          <cell r="E90">
            <v>7035</v>
          </cell>
          <cell r="F90">
            <v>9873</v>
          </cell>
          <cell r="G90">
            <v>10329</v>
          </cell>
          <cell r="H90">
            <v>9866</v>
          </cell>
          <cell r="I90">
            <v>15021</v>
          </cell>
          <cell r="J90">
            <v>18908</v>
          </cell>
          <cell r="K90">
            <v>16946</v>
          </cell>
          <cell r="L90">
            <v>11828</v>
          </cell>
          <cell r="M90">
            <v>6089</v>
          </cell>
          <cell r="N90">
            <v>906</v>
          </cell>
          <cell r="O90">
            <v>11376</v>
          </cell>
          <cell r="P90">
            <v>69084</v>
          </cell>
          <cell r="Q90">
            <v>26341</v>
          </cell>
          <cell r="R90">
            <v>10.651585659310307</v>
          </cell>
          <cell r="S90">
            <v>64.684787595621756</v>
          </cell>
          <cell r="T90">
            <v>24.66362674506793</v>
          </cell>
          <cell r="U90">
            <v>54.595854322274334</v>
          </cell>
          <cell r="V90">
            <v>16.466909848879624</v>
          </cell>
          <cell r="W90">
            <v>38.128944473394711</v>
          </cell>
          <cell r="X90">
            <v>15445</v>
          </cell>
          <cell r="Y90">
            <v>14.461475079821351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101595</v>
          </cell>
          <cell r="E91">
            <v>5880</v>
          </cell>
          <cell r="F91">
            <v>7281</v>
          </cell>
          <cell r="G91">
            <v>10501</v>
          </cell>
          <cell r="H91">
            <v>9952</v>
          </cell>
          <cell r="I91">
            <v>13325</v>
          </cell>
          <cell r="J91">
            <v>18679</v>
          </cell>
          <cell r="K91">
            <v>16905</v>
          </cell>
          <cell r="L91">
            <v>12166</v>
          </cell>
          <cell r="M91">
            <v>6225</v>
          </cell>
          <cell r="N91">
            <v>681</v>
          </cell>
          <cell r="O91">
            <v>8991</v>
          </cell>
          <cell r="P91">
            <v>65760</v>
          </cell>
          <cell r="Q91">
            <v>26844</v>
          </cell>
          <cell r="R91">
            <v>8.8498449726856645</v>
          </cell>
          <cell r="S91">
            <v>64.727594861951872</v>
          </cell>
          <cell r="T91">
            <v>26.422560165362469</v>
          </cell>
          <cell r="U91">
            <v>54.493613138686129</v>
          </cell>
          <cell r="V91">
            <v>13.672445255474452</v>
          </cell>
          <cell r="W91">
            <v>40.821167883211679</v>
          </cell>
          <cell r="X91">
            <v>15854</v>
          </cell>
          <cell r="Y91">
            <v>15.605098676115951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100297</v>
          </cell>
          <cell r="E92">
            <v>5740</v>
          </cell>
          <cell r="F92">
            <v>8180</v>
          </cell>
          <cell r="G92">
            <v>9050</v>
          </cell>
          <cell r="H92">
            <v>8454</v>
          </cell>
          <cell r="I92">
            <v>12460</v>
          </cell>
          <cell r="J92">
            <v>18008</v>
          </cell>
          <cell r="K92">
            <v>16924</v>
          </cell>
          <cell r="L92">
            <v>12771</v>
          </cell>
          <cell r="M92">
            <v>7562</v>
          </cell>
          <cell r="N92">
            <v>1148</v>
          </cell>
          <cell r="O92">
            <v>9299</v>
          </cell>
          <cell r="P92">
            <v>61898</v>
          </cell>
          <cell r="Q92">
            <v>29100</v>
          </cell>
          <cell r="R92">
            <v>9.2714637526546149</v>
          </cell>
          <cell r="S92">
            <v>61.714707319261798</v>
          </cell>
          <cell r="T92">
            <v>29.013828928083591</v>
          </cell>
          <cell r="U92">
            <v>62.035930078516273</v>
          </cell>
          <cell r="V92">
            <v>15.023102523506413</v>
          </cell>
          <cell r="W92">
            <v>47.012827555009856</v>
          </cell>
          <cell r="X92">
            <v>13758</v>
          </cell>
          <cell r="Y92">
            <v>13.717259738576429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71874</v>
          </cell>
          <cell r="E93">
            <v>4309</v>
          </cell>
          <cell r="F93">
            <v>6142</v>
          </cell>
          <cell r="G93">
            <v>6206</v>
          </cell>
          <cell r="H93">
            <v>6433</v>
          </cell>
          <cell r="I93">
            <v>9151</v>
          </cell>
          <cell r="J93">
            <v>12479</v>
          </cell>
          <cell r="K93">
            <v>12342</v>
          </cell>
          <cell r="L93">
            <v>9202</v>
          </cell>
          <cell r="M93">
            <v>4859</v>
          </cell>
          <cell r="N93">
            <v>751</v>
          </cell>
          <cell r="O93">
            <v>6850</v>
          </cell>
          <cell r="P93">
            <v>44700</v>
          </cell>
          <cell r="Q93">
            <v>20324</v>
          </cell>
          <cell r="R93">
            <v>9.5305673818070513</v>
          </cell>
          <cell r="S93">
            <v>62.192169630186157</v>
          </cell>
          <cell r="T93">
            <v>28.27726298800679</v>
          </cell>
          <cell r="U93">
            <v>60.791946308724832</v>
          </cell>
          <cell r="V93">
            <v>15.324384787472036</v>
          </cell>
          <cell r="W93">
            <v>45.467561521252797</v>
          </cell>
          <cell r="X93">
            <v>9784</v>
          </cell>
          <cell r="Y93">
            <v>13.61271113337229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261093</v>
          </cell>
          <cell r="E94">
            <v>22362</v>
          </cell>
          <cell r="F94">
            <v>24018</v>
          </cell>
          <cell r="G94">
            <v>35598</v>
          </cell>
          <cell r="H94">
            <v>35636</v>
          </cell>
          <cell r="I94">
            <v>41961</v>
          </cell>
          <cell r="J94">
            <v>43982</v>
          </cell>
          <cell r="K94">
            <v>30577</v>
          </cell>
          <cell r="L94">
            <v>18077</v>
          </cell>
          <cell r="M94">
            <v>7932</v>
          </cell>
          <cell r="N94">
            <v>950</v>
          </cell>
          <cell r="O94">
            <v>33019</v>
          </cell>
          <cell r="P94">
            <v>188008</v>
          </cell>
          <cell r="Q94">
            <v>40066</v>
          </cell>
          <cell r="R94">
            <v>12.646451647497253</v>
          </cell>
          <cell r="S94">
            <v>72.008058431286941</v>
          </cell>
          <cell r="T94">
            <v>15.345489921215814</v>
          </cell>
          <cell r="U94">
            <v>38.873345815071701</v>
          </cell>
          <cell r="V94">
            <v>17.562550529764692</v>
          </cell>
          <cell r="W94">
            <v>21.310795285307009</v>
          </cell>
          <cell r="X94">
            <v>54156</v>
          </cell>
          <cell r="Y94">
            <v>20.742034447495719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23919</v>
          </cell>
          <cell r="E95">
            <v>792</v>
          </cell>
          <cell r="F95">
            <v>1119</v>
          </cell>
          <cell r="G95">
            <v>1788</v>
          </cell>
          <cell r="H95">
            <v>1590</v>
          </cell>
          <cell r="I95">
            <v>2388</v>
          </cell>
          <cell r="J95">
            <v>4669</v>
          </cell>
          <cell r="K95">
            <v>4855</v>
          </cell>
          <cell r="L95">
            <v>4083</v>
          </cell>
          <cell r="M95">
            <v>2364</v>
          </cell>
          <cell r="N95">
            <v>271</v>
          </cell>
          <cell r="O95">
            <v>1263</v>
          </cell>
          <cell r="P95">
            <v>13673</v>
          </cell>
          <cell r="Q95">
            <v>8983</v>
          </cell>
          <cell r="R95">
            <v>5.280321083657344</v>
          </cell>
          <cell r="S95">
            <v>57.163761026798774</v>
          </cell>
          <cell r="T95">
            <v>37.555917889543878</v>
          </cell>
          <cell r="U95">
            <v>74.936005265852401</v>
          </cell>
          <cell r="V95">
            <v>9.2371827689607251</v>
          </cell>
          <cell r="W95">
            <v>65.69882249689168</v>
          </cell>
          <cell r="X95">
            <v>2663</v>
          </cell>
          <cell r="Y95">
            <v>11.133408587315524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52944</v>
          </cell>
          <cell r="E96">
            <v>2030</v>
          </cell>
          <cell r="F96">
            <v>2617</v>
          </cell>
          <cell r="G96">
            <v>3615</v>
          </cell>
          <cell r="H96">
            <v>3538</v>
          </cell>
          <cell r="I96">
            <v>5166</v>
          </cell>
          <cell r="J96">
            <v>9534</v>
          </cell>
          <cell r="K96">
            <v>10959</v>
          </cell>
          <cell r="L96">
            <v>9220</v>
          </cell>
          <cell r="M96">
            <v>5533</v>
          </cell>
          <cell r="N96">
            <v>732</v>
          </cell>
          <cell r="O96">
            <v>3157</v>
          </cell>
          <cell r="P96">
            <v>29217</v>
          </cell>
          <cell r="Q96">
            <v>20570</v>
          </cell>
          <cell r="R96">
            <v>5.9629042006648536</v>
          </cell>
          <cell r="S96">
            <v>55.184723481414323</v>
          </cell>
          <cell r="T96">
            <v>38.852372317920825</v>
          </cell>
          <cell r="U96">
            <v>81.209569771023723</v>
          </cell>
          <cell r="V96">
            <v>10.805353047883081</v>
          </cell>
          <cell r="W96">
            <v>70.404216723140635</v>
          </cell>
          <cell r="X96">
            <v>5540</v>
          </cell>
          <cell r="Y96">
            <v>10.463886370504683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25678</v>
          </cell>
          <cell r="E97">
            <v>1102</v>
          </cell>
          <cell r="F97">
            <v>1379</v>
          </cell>
          <cell r="G97">
            <v>1982</v>
          </cell>
          <cell r="H97">
            <v>1871</v>
          </cell>
          <cell r="I97">
            <v>2707</v>
          </cell>
          <cell r="J97">
            <v>4961</v>
          </cell>
          <cell r="K97">
            <v>5051</v>
          </cell>
          <cell r="L97">
            <v>4178</v>
          </cell>
          <cell r="M97">
            <v>2151</v>
          </cell>
          <cell r="N97">
            <v>296</v>
          </cell>
          <cell r="O97">
            <v>1684</v>
          </cell>
          <cell r="P97">
            <v>15037</v>
          </cell>
          <cell r="Q97">
            <v>8957</v>
          </cell>
          <cell r="R97">
            <v>6.5581431575667883</v>
          </cell>
          <cell r="S97">
            <v>58.559856686657838</v>
          </cell>
          <cell r="T97">
            <v>34.882000155775373</v>
          </cell>
          <cell r="U97">
            <v>70.765445235086787</v>
          </cell>
          <cell r="V97">
            <v>11.199042362173305</v>
          </cell>
          <cell r="W97">
            <v>59.566402872913486</v>
          </cell>
          <cell r="X97">
            <v>3003</v>
          </cell>
          <cell r="Y97">
            <v>11.694836046421059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17356</v>
          </cell>
          <cell r="E98">
            <v>822</v>
          </cell>
          <cell r="F98">
            <v>1086</v>
          </cell>
          <cell r="G98">
            <v>1292</v>
          </cell>
          <cell r="H98">
            <v>1196</v>
          </cell>
          <cell r="I98">
            <v>1964</v>
          </cell>
          <cell r="J98">
            <v>3164</v>
          </cell>
          <cell r="K98">
            <v>3216</v>
          </cell>
          <cell r="L98">
            <v>2820</v>
          </cell>
          <cell r="M98">
            <v>1555</v>
          </cell>
          <cell r="N98">
            <v>241</v>
          </cell>
          <cell r="O98">
            <v>1288</v>
          </cell>
          <cell r="P98">
            <v>9984</v>
          </cell>
          <cell r="Q98">
            <v>6084</v>
          </cell>
          <cell r="R98">
            <v>7.4210647614657761</v>
          </cell>
          <cell r="S98">
            <v>57.52477529384651</v>
          </cell>
          <cell r="T98">
            <v>35.054159944687719</v>
          </cell>
          <cell r="U98">
            <v>73.838141025641022</v>
          </cell>
          <cell r="V98">
            <v>12.900641025641027</v>
          </cell>
          <cell r="W98">
            <v>60.9375</v>
          </cell>
          <cell r="X98">
            <v>1939</v>
          </cell>
          <cell r="Y98">
            <v>11.171929015902283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38108</v>
          </cell>
          <cell r="E99">
            <v>1915</v>
          </cell>
          <cell r="F99">
            <v>2384</v>
          </cell>
          <cell r="G99">
            <v>2897</v>
          </cell>
          <cell r="H99">
            <v>2849</v>
          </cell>
          <cell r="I99">
            <v>4357</v>
          </cell>
          <cell r="J99">
            <v>6700</v>
          </cell>
          <cell r="K99">
            <v>6997</v>
          </cell>
          <cell r="L99">
            <v>6213</v>
          </cell>
          <cell r="M99">
            <v>3326</v>
          </cell>
          <cell r="N99">
            <v>470</v>
          </cell>
          <cell r="O99">
            <v>2958</v>
          </cell>
          <cell r="P99">
            <v>21863</v>
          </cell>
          <cell r="Q99">
            <v>13287</v>
          </cell>
          <cell r="R99">
            <v>7.7621496798572487</v>
          </cell>
          <cell r="S99">
            <v>57.371155662852949</v>
          </cell>
          <cell r="T99">
            <v>34.866694657289813</v>
          </cell>
          <cell r="U99">
            <v>74.303617984723047</v>
          </cell>
          <cell r="V99">
            <v>13.52970772538078</v>
          </cell>
          <cell r="W99">
            <v>60.773910259342266</v>
          </cell>
          <cell r="X99">
            <v>4425</v>
          </cell>
          <cell r="Y99">
            <v>11.611735068751967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43057</v>
          </cell>
          <cell r="E100">
            <v>1640</v>
          </cell>
          <cell r="F100">
            <v>2516</v>
          </cell>
          <cell r="G100">
            <v>3253</v>
          </cell>
          <cell r="H100">
            <v>3128</v>
          </cell>
          <cell r="I100">
            <v>4755</v>
          </cell>
          <cell r="J100">
            <v>8015</v>
          </cell>
          <cell r="K100">
            <v>8917</v>
          </cell>
          <cell r="L100">
            <v>6321</v>
          </cell>
          <cell r="M100">
            <v>3986</v>
          </cell>
          <cell r="N100">
            <v>526</v>
          </cell>
          <cell r="O100">
            <v>2692</v>
          </cell>
          <cell r="P100">
            <v>25193</v>
          </cell>
          <cell r="Q100">
            <v>15172</v>
          </cell>
          <cell r="R100">
            <v>6.2521773463083825</v>
          </cell>
          <cell r="S100">
            <v>58.510811250203218</v>
          </cell>
          <cell r="T100">
            <v>35.237011403488403</v>
          </cell>
          <cell r="U100">
            <v>70.908585718255068</v>
          </cell>
          <cell r="V100">
            <v>10.685507879172786</v>
          </cell>
          <cell r="W100">
            <v>60.223077839082286</v>
          </cell>
          <cell r="X100">
            <v>4859</v>
          </cell>
          <cell r="Y100">
            <v>11.285040759922893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32969</v>
          </cell>
          <cell r="E101">
            <v>1809</v>
          </cell>
          <cell r="F101">
            <v>2313</v>
          </cell>
          <cell r="G101">
            <v>2872</v>
          </cell>
          <cell r="H101">
            <v>2741</v>
          </cell>
          <cell r="I101">
            <v>4342</v>
          </cell>
          <cell r="J101">
            <v>6400</v>
          </cell>
          <cell r="K101">
            <v>5714</v>
          </cell>
          <cell r="L101">
            <v>4134</v>
          </cell>
          <cell r="M101">
            <v>2355</v>
          </cell>
          <cell r="N101">
            <v>289</v>
          </cell>
          <cell r="O101">
            <v>2814</v>
          </cell>
          <cell r="P101">
            <v>20775</v>
          </cell>
          <cell r="Q101">
            <v>9380</v>
          </cell>
          <cell r="R101">
            <v>8.5352907276532495</v>
          </cell>
          <cell r="S101">
            <v>63.01374018016925</v>
          </cell>
          <cell r="T101">
            <v>28.450969092177502</v>
          </cell>
          <cell r="U101">
            <v>58.695547533092665</v>
          </cell>
          <cell r="V101">
            <v>13.545126353790613</v>
          </cell>
          <cell r="W101">
            <v>45.15042117930205</v>
          </cell>
          <cell r="X101">
            <v>4353</v>
          </cell>
          <cell r="Y101">
            <v>13.203312202371926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44672</v>
          </cell>
          <cell r="E102">
            <v>2212</v>
          </cell>
          <cell r="F102">
            <v>2598</v>
          </cell>
          <cell r="G102">
            <v>4050</v>
          </cell>
          <cell r="H102">
            <v>3771</v>
          </cell>
          <cell r="I102">
            <v>5212</v>
          </cell>
          <cell r="J102">
            <v>9222</v>
          </cell>
          <cell r="K102">
            <v>8351</v>
          </cell>
          <cell r="L102">
            <v>5633</v>
          </cell>
          <cell r="M102">
            <v>3144</v>
          </cell>
          <cell r="N102">
            <v>479</v>
          </cell>
          <cell r="O102">
            <v>3291</v>
          </cell>
          <cell r="P102">
            <v>28239</v>
          </cell>
          <cell r="Q102">
            <v>13142</v>
          </cell>
          <cell r="R102">
            <v>7.3670308022922644</v>
          </cell>
          <cell r="S102">
            <v>63.214093839541555</v>
          </cell>
          <cell r="T102">
            <v>29.41887535816619</v>
          </cell>
          <cell r="U102">
            <v>58.192570558447542</v>
          </cell>
          <cell r="V102">
            <v>11.654095399978754</v>
          </cell>
          <cell r="W102">
            <v>46.538475158468785</v>
          </cell>
          <cell r="X102">
            <v>6171</v>
          </cell>
          <cell r="Y102">
            <v>13.814022206303726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118828</v>
          </cell>
          <cell r="E103">
            <v>11277</v>
          </cell>
          <cell r="F103">
            <v>12413</v>
          </cell>
          <cell r="G103">
            <v>13591</v>
          </cell>
          <cell r="H103">
            <v>18204</v>
          </cell>
          <cell r="I103">
            <v>20926</v>
          </cell>
          <cell r="J103">
            <v>18743</v>
          </cell>
          <cell r="K103">
            <v>11826</v>
          </cell>
          <cell r="L103">
            <v>7486</v>
          </cell>
          <cell r="M103">
            <v>3807</v>
          </cell>
          <cell r="N103">
            <v>555</v>
          </cell>
          <cell r="O103">
            <v>17027</v>
          </cell>
          <cell r="P103">
            <v>85109</v>
          </cell>
          <cell r="Q103">
            <v>16692</v>
          </cell>
          <cell r="R103">
            <v>14.329114350153164</v>
          </cell>
          <cell r="S103">
            <v>71.623691385868653</v>
          </cell>
          <cell r="T103">
            <v>14.047194263978188</v>
          </cell>
          <cell r="U103">
            <v>39.618606727843115</v>
          </cell>
          <cell r="V103">
            <v>20.006109812123277</v>
          </cell>
          <cell r="W103">
            <v>19.612496915719841</v>
          </cell>
          <cell r="X103">
            <v>22891</v>
          </cell>
          <cell r="Y103">
            <v>19.263978186959303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53274</v>
          </cell>
          <cell r="E104">
            <v>4383</v>
          </cell>
          <cell r="F104">
            <v>4090</v>
          </cell>
          <cell r="G104">
            <v>4106</v>
          </cell>
          <cell r="H104">
            <v>5427</v>
          </cell>
          <cell r="I104">
            <v>6553</v>
          </cell>
          <cell r="J104">
            <v>8117</v>
          </cell>
          <cell r="K104">
            <v>8603</v>
          </cell>
          <cell r="L104">
            <v>7008</v>
          </cell>
          <cell r="M104">
            <v>4420</v>
          </cell>
          <cell r="N104">
            <v>567</v>
          </cell>
          <cell r="O104">
            <v>6436</v>
          </cell>
          <cell r="P104">
            <v>30962</v>
          </cell>
          <cell r="Q104">
            <v>15876</v>
          </cell>
          <cell r="R104">
            <v>12.080940045800952</v>
          </cell>
          <cell r="S104">
            <v>58.118406727484327</v>
          </cell>
          <cell r="T104">
            <v>29.800653226714719</v>
          </cell>
          <cell r="U104">
            <v>72.062528260448289</v>
          </cell>
          <cell r="V104">
            <v>20.78677088043408</v>
          </cell>
          <cell r="W104">
            <v>51.275757380014205</v>
          </cell>
          <cell r="X104">
            <v>6753</v>
          </cell>
          <cell r="Y104">
            <v>12.675977024439689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32843</v>
          </cell>
          <cell r="E105">
            <v>1674</v>
          </cell>
          <cell r="F105">
            <v>2110</v>
          </cell>
          <cell r="G105">
            <v>2307</v>
          </cell>
          <cell r="H105">
            <v>2357</v>
          </cell>
          <cell r="I105">
            <v>3606</v>
          </cell>
          <cell r="J105">
            <v>6248</v>
          </cell>
          <cell r="K105">
            <v>6227</v>
          </cell>
          <cell r="L105">
            <v>4922</v>
          </cell>
          <cell r="M105">
            <v>2936</v>
          </cell>
          <cell r="N105">
            <v>456</v>
          </cell>
          <cell r="O105">
            <v>2550</v>
          </cell>
          <cell r="P105">
            <v>19253</v>
          </cell>
          <cell r="Q105">
            <v>11040</v>
          </cell>
          <cell r="R105">
            <v>7.7642115519288737</v>
          </cell>
          <cell r="S105">
            <v>58.621319611484942</v>
          </cell>
          <cell r="T105">
            <v>33.614468836586184</v>
          </cell>
          <cell r="U105">
            <v>70.586402119150264</v>
          </cell>
          <cell r="V105">
            <v>13.244689139354907</v>
          </cell>
          <cell r="W105">
            <v>57.341712979795354</v>
          </cell>
          <cell r="X105">
            <v>3578</v>
          </cell>
          <cell r="Y105">
            <v>10.894254483451572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50036</v>
          </cell>
          <cell r="E106">
            <v>3187</v>
          </cell>
          <cell r="F106">
            <v>4271</v>
          </cell>
          <cell r="G106">
            <v>4653</v>
          </cell>
          <cell r="H106">
            <v>4794</v>
          </cell>
          <cell r="I106">
            <v>6839</v>
          </cell>
          <cell r="J106">
            <v>8987</v>
          </cell>
          <cell r="K106">
            <v>7396</v>
          </cell>
          <cell r="L106">
            <v>5862</v>
          </cell>
          <cell r="M106">
            <v>3522</v>
          </cell>
          <cell r="N106">
            <v>525</v>
          </cell>
          <cell r="O106">
            <v>5007</v>
          </cell>
          <cell r="P106">
            <v>31956</v>
          </cell>
          <cell r="Q106">
            <v>13073</v>
          </cell>
          <cell r="R106">
            <v>10.006795107522585</v>
          </cell>
          <cell r="S106">
            <v>63.866016468142938</v>
          </cell>
          <cell r="T106">
            <v>26.127188424334481</v>
          </cell>
          <cell r="U106">
            <v>56.577794467392664</v>
          </cell>
          <cell r="V106">
            <v>15.668419076229817</v>
          </cell>
          <cell r="W106">
            <v>40.909375391162847</v>
          </cell>
          <cell r="X106">
            <v>7180</v>
          </cell>
          <cell r="Y106">
            <v>14.349668238868016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9832</v>
          </cell>
          <cell r="E107">
            <v>468</v>
          </cell>
          <cell r="F107">
            <v>554</v>
          </cell>
          <cell r="G107">
            <v>964</v>
          </cell>
          <cell r="H107">
            <v>1037</v>
          </cell>
          <cell r="I107">
            <v>1478</v>
          </cell>
          <cell r="J107">
            <v>2062</v>
          </cell>
          <cell r="K107">
            <v>1699</v>
          </cell>
          <cell r="L107">
            <v>1035</v>
          </cell>
          <cell r="M107">
            <v>458</v>
          </cell>
          <cell r="N107">
            <v>77</v>
          </cell>
          <cell r="O107">
            <v>701</v>
          </cell>
          <cell r="P107">
            <v>6841</v>
          </cell>
          <cell r="Q107">
            <v>2290</v>
          </cell>
          <cell r="R107">
            <v>7.1297803091944667</v>
          </cell>
          <cell r="S107">
            <v>69.578925956061838</v>
          </cell>
          <cell r="T107">
            <v>23.291293734743693</v>
          </cell>
          <cell r="U107">
            <v>43.721678117234326</v>
          </cell>
          <cell r="V107">
            <v>10.247039906446426</v>
          </cell>
          <cell r="W107">
            <v>33.474638210787901</v>
          </cell>
          <cell r="X107">
            <v>1485</v>
          </cell>
          <cell r="Y107">
            <v>15.103742880390561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2665836</v>
          </cell>
          <cell r="E109">
            <v>200184</v>
          </cell>
          <cell r="F109">
            <v>235748</v>
          </cell>
          <cell r="G109">
            <v>294550</v>
          </cell>
          <cell r="H109">
            <v>306807</v>
          </cell>
          <cell r="I109">
            <v>391533</v>
          </cell>
          <cell r="J109">
            <v>465268</v>
          </cell>
          <cell r="K109">
            <v>386456</v>
          </cell>
          <cell r="L109">
            <v>237963</v>
          </cell>
          <cell r="M109">
            <v>129177</v>
          </cell>
          <cell r="N109">
            <v>18150</v>
          </cell>
          <cell r="O109">
            <v>308133</v>
          </cell>
          <cell r="P109">
            <v>1808288</v>
          </cell>
          <cell r="Q109">
            <v>549415</v>
          </cell>
          <cell r="R109">
            <v>11.55858800016205</v>
          </cell>
          <cell r="S109">
            <v>67.83192964608476</v>
          </cell>
          <cell r="T109">
            <v>20.609482353753194</v>
          </cell>
          <cell r="U109">
            <v>47.423198074642976</v>
          </cell>
          <cell r="V109">
            <v>17.040040082110814</v>
          </cell>
          <cell r="W109">
            <v>30.383157992532162</v>
          </cell>
          <cell r="X109">
            <v>458967</v>
          </cell>
          <cell r="Y109">
            <v>17.216625478836658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507025</v>
          </cell>
          <cell r="E110">
            <v>41886</v>
          </cell>
          <cell r="F110">
            <v>48518</v>
          </cell>
          <cell r="G110">
            <v>58258</v>
          </cell>
          <cell r="H110">
            <v>62180</v>
          </cell>
          <cell r="I110">
            <v>78697</v>
          </cell>
          <cell r="J110">
            <v>91700</v>
          </cell>
          <cell r="K110">
            <v>73780</v>
          </cell>
          <cell r="L110">
            <v>35479</v>
          </cell>
          <cell r="M110">
            <v>14433</v>
          </cell>
          <cell r="N110">
            <v>2094</v>
          </cell>
          <cell r="O110">
            <v>64404</v>
          </cell>
          <cell r="P110">
            <v>360620</v>
          </cell>
          <cell r="Q110">
            <v>82001</v>
          </cell>
          <cell r="R110">
            <v>12.702332232138454</v>
          </cell>
          <cell r="S110">
            <v>71.12469799319561</v>
          </cell>
          <cell r="T110">
            <v>16.172969774665944</v>
          </cell>
          <cell r="U110">
            <v>40.598136542621042</v>
          </cell>
          <cell r="V110">
            <v>17.85924241583939</v>
          </cell>
          <cell r="W110">
            <v>22.738894126781652</v>
          </cell>
          <cell r="X110">
            <v>90589</v>
          </cell>
          <cell r="Y110">
            <v>17.866771855431189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255402</v>
          </cell>
          <cell r="E111">
            <v>16942</v>
          </cell>
          <cell r="F111">
            <v>22060</v>
          </cell>
          <cell r="G111">
            <v>27997</v>
          </cell>
          <cell r="H111">
            <v>26584</v>
          </cell>
          <cell r="I111">
            <v>37811</v>
          </cell>
          <cell r="J111">
            <v>47073</v>
          </cell>
          <cell r="K111">
            <v>38847</v>
          </cell>
          <cell r="L111">
            <v>23967</v>
          </cell>
          <cell r="M111">
            <v>12457</v>
          </cell>
          <cell r="N111">
            <v>1664</v>
          </cell>
          <cell r="O111">
            <v>26851</v>
          </cell>
          <cell r="P111">
            <v>173912</v>
          </cell>
          <cell r="Q111">
            <v>54639</v>
          </cell>
          <cell r="R111">
            <v>10.513230123491594</v>
          </cell>
          <cell r="S111">
            <v>68.093437013022609</v>
          </cell>
          <cell r="T111">
            <v>21.393332863485799</v>
          </cell>
          <cell r="U111">
            <v>46.857031142186855</v>
          </cell>
          <cell r="V111">
            <v>15.439417636505819</v>
          </cell>
          <cell r="W111">
            <v>31.417613505681036</v>
          </cell>
          <cell r="X111">
            <v>42479</v>
          </cell>
          <cell r="Y111">
            <v>16.632211180805161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141229</v>
          </cell>
          <cell r="E112">
            <v>10992</v>
          </cell>
          <cell r="F112">
            <v>12238</v>
          </cell>
          <cell r="G112">
            <v>15142</v>
          </cell>
          <cell r="H112">
            <v>15969</v>
          </cell>
          <cell r="I112">
            <v>19668</v>
          </cell>
          <cell r="J112">
            <v>24045</v>
          </cell>
          <cell r="K112">
            <v>20927</v>
          </cell>
          <cell r="L112">
            <v>13358</v>
          </cell>
          <cell r="M112">
            <v>7795</v>
          </cell>
          <cell r="N112">
            <v>1095</v>
          </cell>
          <cell r="O112">
            <v>16476</v>
          </cell>
          <cell r="P112">
            <v>93501</v>
          </cell>
          <cell r="Q112">
            <v>31252</v>
          </cell>
          <cell r="R112">
            <v>11.666159216591494</v>
          </cell>
          <cell r="S112">
            <v>66.205241133195031</v>
          </cell>
          <cell r="T112">
            <v>22.128599650213481</v>
          </cell>
          <cell r="U112">
            <v>51.045443364242097</v>
          </cell>
          <cell r="V112">
            <v>17.621201912279012</v>
          </cell>
          <cell r="W112">
            <v>33.424241451963084</v>
          </cell>
          <cell r="X112">
            <v>23642</v>
          </cell>
          <cell r="Y112">
            <v>16.740187921744116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160052</v>
          </cell>
          <cell r="E113">
            <v>11208</v>
          </cell>
          <cell r="F113">
            <v>14193</v>
          </cell>
          <cell r="G113">
            <v>17030</v>
          </cell>
          <cell r="H113">
            <v>16155</v>
          </cell>
          <cell r="I113">
            <v>22829</v>
          </cell>
          <cell r="J113">
            <v>27107</v>
          </cell>
          <cell r="K113">
            <v>24285</v>
          </cell>
          <cell r="L113">
            <v>16634</v>
          </cell>
          <cell r="M113">
            <v>9207</v>
          </cell>
          <cell r="N113">
            <v>1404</v>
          </cell>
          <cell r="O113">
            <v>17624</v>
          </cell>
          <cell r="P113">
            <v>104522</v>
          </cell>
          <cell r="Q113">
            <v>37906</v>
          </cell>
          <cell r="R113">
            <v>11.011421288081372</v>
          </cell>
          <cell r="S113">
            <v>65.305025866593354</v>
          </cell>
          <cell r="T113">
            <v>23.68355284532527</v>
          </cell>
          <cell r="U113">
            <v>53.127571229023552</v>
          </cell>
          <cell r="V113">
            <v>16.86152197623467</v>
          </cell>
          <cell r="W113">
            <v>36.266049252788882</v>
          </cell>
          <cell r="X113">
            <v>25860</v>
          </cell>
          <cell r="Y113">
            <v>16.157248894109415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419742</v>
          </cell>
          <cell r="E114">
            <v>43510</v>
          </cell>
          <cell r="F114">
            <v>46848</v>
          </cell>
          <cell r="G114">
            <v>58590</v>
          </cell>
          <cell r="H114">
            <v>68344</v>
          </cell>
          <cell r="I114">
            <v>73569</v>
          </cell>
          <cell r="J114">
            <v>68769</v>
          </cell>
          <cell r="K114">
            <v>35811</v>
          </cell>
          <cell r="L114">
            <v>15466</v>
          </cell>
          <cell r="M114">
            <v>7687</v>
          </cell>
          <cell r="N114">
            <v>1148</v>
          </cell>
          <cell r="O114">
            <v>65604</v>
          </cell>
          <cell r="P114">
            <v>316598</v>
          </cell>
          <cell r="Q114">
            <v>37540</v>
          </cell>
          <cell r="R114">
            <v>15.629601040639249</v>
          </cell>
          <cell r="S114">
            <v>75.426809802211835</v>
          </cell>
          <cell r="T114">
            <v>8.9435891571489154</v>
          </cell>
          <cell r="U114">
            <v>32.578853940959831</v>
          </cell>
          <cell r="V114">
            <v>20.721545935223848</v>
          </cell>
          <cell r="W114">
            <v>11.85730800573598</v>
          </cell>
          <cell r="X114">
            <v>95094</v>
          </cell>
          <cell r="Y114">
            <v>22.655345426476263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105067</v>
          </cell>
          <cell r="E115">
            <v>6595</v>
          </cell>
          <cell r="F115">
            <v>9374</v>
          </cell>
          <cell r="G115">
            <v>10083</v>
          </cell>
          <cell r="H115">
            <v>9181</v>
          </cell>
          <cell r="I115">
            <v>14370</v>
          </cell>
          <cell r="J115">
            <v>18439</v>
          </cell>
          <cell r="K115">
            <v>17702</v>
          </cell>
          <cell r="L115">
            <v>11746</v>
          </cell>
          <cell r="M115">
            <v>6588</v>
          </cell>
          <cell r="N115">
            <v>989</v>
          </cell>
          <cell r="O115">
            <v>10826</v>
          </cell>
          <cell r="P115">
            <v>66982</v>
          </cell>
          <cell r="Q115">
            <v>27259</v>
          </cell>
          <cell r="R115">
            <v>10.303901320110025</v>
          </cell>
          <cell r="S115">
            <v>63.751701295363915</v>
          </cell>
          <cell r="T115">
            <v>25.944397384526063</v>
          </cell>
          <cell r="U115">
            <v>56.858559015855008</v>
          </cell>
          <cell r="V115">
            <v>16.162551133140248</v>
          </cell>
          <cell r="W115">
            <v>40.69600788271476</v>
          </cell>
          <cell r="X115">
            <v>15106</v>
          </cell>
          <cell r="Y115">
            <v>14.377492457193981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102470</v>
          </cell>
          <cell r="E116">
            <v>5915</v>
          </cell>
          <cell r="F116">
            <v>6987</v>
          </cell>
          <cell r="G116">
            <v>10700</v>
          </cell>
          <cell r="H116">
            <v>9780</v>
          </cell>
          <cell r="I116">
            <v>13059</v>
          </cell>
          <cell r="J116">
            <v>18497</v>
          </cell>
          <cell r="K116">
            <v>17842</v>
          </cell>
          <cell r="L116">
            <v>12262</v>
          </cell>
          <cell r="M116">
            <v>6673</v>
          </cell>
          <cell r="N116">
            <v>755</v>
          </cell>
          <cell r="O116">
            <v>9007</v>
          </cell>
          <cell r="P116">
            <v>65791</v>
          </cell>
          <cell r="Q116">
            <v>27672</v>
          </cell>
          <cell r="R116">
            <v>8.7898897238216058</v>
          </cell>
          <cell r="S116">
            <v>64.205133209719918</v>
          </cell>
          <cell r="T116">
            <v>27.004977066458473</v>
          </cell>
          <cell r="U116">
            <v>55.750786581751299</v>
          </cell>
          <cell r="V116">
            <v>13.690322384520679</v>
          </cell>
          <cell r="W116">
            <v>42.060464197230623</v>
          </cell>
          <cell r="X116">
            <v>16107</v>
          </cell>
          <cell r="Y116">
            <v>15.718746950326926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100688</v>
          </cell>
          <cell r="E117">
            <v>5451</v>
          </cell>
          <cell r="F117">
            <v>8223</v>
          </cell>
          <cell r="G117">
            <v>9122</v>
          </cell>
          <cell r="H117">
            <v>8125</v>
          </cell>
          <cell r="I117">
            <v>12215</v>
          </cell>
          <cell r="J117">
            <v>17722</v>
          </cell>
          <cell r="K117">
            <v>17718</v>
          </cell>
          <cell r="L117">
            <v>12777</v>
          </cell>
          <cell r="M117">
            <v>8086</v>
          </cell>
          <cell r="N117">
            <v>1249</v>
          </cell>
          <cell r="O117">
            <v>9034</v>
          </cell>
          <cell r="P117">
            <v>61832</v>
          </cell>
          <cell r="Q117">
            <v>29822</v>
          </cell>
          <cell r="R117">
            <v>8.9722707770538683</v>
          </cell>
          <cell r="S117">
            <v>61.409502621960911</v>
          </cell>
          <cell r="T117">
            <v>29.618226600985221</v>
          </cell>
          <cell r="U117">
            <v>62.841247250614572</v>
          </cell>
          <cell r="V117">
            <v>14.610557640056928</v>
          </cell>
          <cell r="W117">
            <v>48.23068961055764</v>
          </cell>
          <cell r="X117">
            <v>13877</v>
          </cell>
          <cell r="Y117">
            <v>13.782178611155253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72242</v>
          </cell>
          <cell r="E118">
            <v>4178</v>
          </cell>
          <cell r="F118">
            <v>5949</v>
          </cell>
          <cell r="G118">
            <v>6373</v>
          </cell>
          <cell r="H118">
            <v>6210</v>
          </cell>
          <cell r="I118">
            <v>9014</v>
          </cell>
          <cell r="J118">
            <v>12400</v>
          </cell>
          <cell r="K118">
            <v>12917</v>
          </cell>
          <cell r="L118">
            <v>9204</v>
          </cell>
          <cell r="M118">
            <v>5186</v>
          </cell>
          <cell r="N118">
            <v>811</v>
          </cell>
          <cell r="O118">
            <v>6709</v>
          </cell>
          <cell r="P118">
            <v>44642</v>
          </cell>
          <cell r="Q118">
            <v>20891</v>
          </cell>
          <cell r="R118">
            <v>9.2868414495722718</v>
          </cell>
          <cell r="S118">
            <v>61.795077655657373</v>
          </cell>
          <cell r="T118">
            <v>28.918080894770355</v>
          </cell>
          <cell r="U118">
            <v>61.825187043591228</v>
          </cell>
          <cell r="V118">
            <v>15.028448546212086</v>
          </cell>
          <cell r="W118">
            <v>46.796738497379145</v>
          </cell>
          <cell r="X118">
            <v>9826</v>
          </cell>
          <cell r="Y118">
            <v>13.601506049112706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263185</v>
          </cell>
          <cell r="E119">
            <v>21681</v>
          </cell>
          <cell r="F119">
            <v>23434</v>
          </cell>
          <cell r="G119">
            <v>35849</v>
          </cell>
          <cell r="H119">
            <v>34705</v>
          </cell>
          <cell r="I119">
            <v>41832</v>
          </cell>
          <cell r="J119">
            <v>44492</v>
          </cell>
          <cell r="K119">
            <v>32650</v>
          </cell>
          <cell r="L119">
            <v>18827</v>
          </cell>
          <cell r="M119">
            <v>8692</v>
          </cell>
          <cell r="N119">
            <v>1023</v>
          </cell>
          <cell r="O119">
            <v>32327</v>
          </cell>
          <cell r="P119">
            <v>188779</v>
          </cell>
          <cell r="Q119">
            <v>42079</v>
          </cell>
          <cell r="R119">
            <v>12.282994851530292</v>
          </cell>
          <cell r="S119">
            <v>71.728631950909062</v>
          </cell>
          <cell r="T119">
            <v>15.988373197560652</v>
          </cell>
          <cell r="U119">
            <v>39.414341637576214</v>
          </cell>
          <cell r="V119">
            <v>17.124256405638338</v>
          </cell>
          <cell r="W119">
            <v>22.290085231937876</v>
          </cell>
          <cell r="X119">
            <v>54543</v>
          </cell>
          <cell r="Y119">
            <v>20.724205406843097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23843</v>
          </cell>
          <cell r="E120">
            <v>751</v>
          </cell>
          <cell r="F120">
            <v>1039</v>
          </cell>
          <cell r="G120">
            <v>1712</v>
          </cell>
          <cell r="H120">
            <v>1517</v>
          </cell>
          <cell r="I120">
            <v>2284</v>
          </cell>
          <cell r="J120">
            <v>4557</v>
          </cell>
          <cell r="K120">
            <v>5124</v>
          </cell>
          <cell r="L120">
            <v>4033</v>
          </cell>
          <cell r="M120">
            <v>2529</v>
          </cell>
          <cell r="N120">
            <v>297</v>
          </cell>
          <cell r="O120">
            <v>1207</v>
          </cell>
          <cell r="P120">
            <v>13460</v>
          </cell>
          <cell r="Q120">
            <v>9176</v>
          </cell>
          <cell r="R120">
            <v>5.062282430902151</v>
          </cell>
          <cell r="S120">
            <v>56.452627605586549</v>
          </cell>
          <cell r="T120">
            <v>38.485089963511307</v>
          </cell>
          <cell r="U120">
            <v>77.139673105497764</v>
          </cell>
          <cell r="V120">
            <v>8.9673105497771175</v>
          </cell>
          <cell r="W120">
            <v>68.172362555720653</v>
          </cell>
          <cell r="X120">
            <v>2590</v>
          </cell>
          <cell r="Y120">
            <v>10.862727005829804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52595</v>
          </cell>
          <cell r="E121">
            <v>2025</v>
          </cell>
          <cell r="F121">
            <v>2455</v>
          </cell>
          <cell r="G121">
            <v>3439</v>
          </cell>
          <cell r="H121">
            <v>3482</v>
          </cell>
          <cell r="I121">
            <v>4922</v>
          </cell>
          <cell r="J121">
            <v>9203</v>
          </cell>
          <cell r="K121">
            <v>11347</v>
          </cell>
          <cell r="L121">
            <v>9016</v>
          </cell>
          <cell r="M121">
            <v>5926</v>
          </cell>
          <cell r="N121">
            <v>780</v>
          </cell>
          <cell r="O121">
            <v>3114</v>
          </cell>
          <cell r="P121">
            <v>28476</v>
          </cell>
          <cell r="Q121">
            <v>21005</v>
          </cell>
          <cell r="R121">
            <v>5.9207148968533128</v>
          </cell>
          <cell r="S121">
            <v>54.142028709953415</v>
          </cell>
          <cell r="T121">
            <v>39.937256393193273</v>
          </cell>
          <cell r="U121">
            <v>84.699395982581834</v>
          </cell>
          <cell r="V121">
            <v>10.935524652338811</v>
          </cell>
          <cell r="W121">
            <v>73.76387133024302</v>
          </cell>
          <cell r="X121">
            <v>5397</v>
          </cell>
          <cell r="Y121">
            <v>10.261431695028044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25416</v>
          </cell>
          <cell r="E122">
            <v>1048</v>
          </cell>
          <cell r="F122">
            <v>1294</v>
          </cell>
          <cell r="G122">
            <v>1893</v>
          </cell>
          <cell r="H122">
            <v>1815</v>
          </cell>
          <cell r="I122">
            <v>2513</v>
          </cell>
          <cell r="J122">
            <v>4827</v>
          </cell>
          <cell r="K122">
            <v>5287</v>
          </cell>
          <cell r="L122">
            <v>4083</v>
          </cell>
          <cell r="M122">
            <v>2350</v>
          </cell>
          <cell r="N122">
            <v>306</v>
          </cell>
          <cell r="O122">
            <v>1608</v>
          </cell>
          <cell r="P122">
            <v>14673</v>
          </cell>
          <cell r="Q122">
            <v>9135</v>
          </cell>
          <cell r="R122">
            <v>6.3267233238904623</v>
          </cell>
          <cell r="S122">
            <v>57.731350330500476</v>
          </cell>
          <cell r="T122">
            <v>35.941926345609062</v>
          </cell>
          <cell r="U122">
            <v>73.216111224698423</v>
          </cell>
          <cell r="V122">
            <v>10.95890410958904</v>
          </cell>
          <cell r="W122">
            <v>62.257207115109381</v>
          </cell>
          <cell r="X122">
            <v>2896</v>
          </cell>
          <cell r="Y122">
            <v>11.394397230091281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16993</v>
          </cell>
          <cell r="E123">
            <v>799</v>
          </cell>
          <cell r="F123">
            <v>1019</v>
          </cell>
          <cell r="G123">
            <v>1210</v>
          </cell>
          <cell r="H123">
            <v>1123</v>
          </cell>
          <cell r="I123">
            <v>1831</v>
          </cell>
          <cell r="J123">
            <v>3054</v>
          </cell>
          <cell r="K123">
            <v>3297</v>
          </cell>
          <cell r="L123">
            <v>2765</v>
          </cell>
          <cell r="M123">
            <v>1652</v>
          </cell>
          <cell r="N123">
            <v>243</v>
          </cell>
          <cell r="O123">
            <v>1255</v>
          </cell>
          <cell r="P123">
            <v>9620</v>
          </cell>
          <cell r="Q123">
            <v>6118</v>
          </cell>
          <cell r="R123">
            <v>7.3853939857588422</v>
          </cell>
          <cell r="S123">
            <v>56.611545930677345</v>
          </cell>
          <cell r="T123">
            <v>36.003060083563824</v>
          </cell>
          <cell r="U123">
            <v>76.642411642411631</v>
          </cell>
          <cell r="V123">
            <v>13.045738045738045</v>
          </cell>
          <cell r="W123">
            <v>63.59667359667359</v>
          </cell>
          <cell r="X123">
            <v>1864</v>
          </cell>
          <cell r="Y123">
            <v>10.969222621079268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37361</v>
          </cell>
          <cell r="E124">
            <v>1849</v>
          </cell>
          <cell r="F124">
            <v>2229</v>
          </cell>
          <cell r="G124">
            <v>2676</v>
          </cell>
          <cell r="H124">
            <v>2707</v>
          </cell>
          <cell r="I124">
            <v>4146</v>
          </cell>
          <cell r="J124">
            <v>6447</v>
          </cell>
          <cell r="K124">
            <v>7152</v>
          </cell>
          <cell r="L124">
            <v>6068</v>
          </cell>
          <cell r="M124">
            <v>3583</v>
          </cell>
          <cell r="N124">
            <v>504</v>
          </cell>
          <cell r="O124">
            <v>2851</v>
          </cell>
          <cell r="P124">
            <v>21052</v>
          </cell>
          <cell r="Q124">
            <v>13458</v>
          </cell>
          <cell r="R124">
            <v>7.630952062310965</v>
          </cell>
          <cell r="S124">
            <v>56.347528171087504</v>
          </cell>
          <cell r="T124">
            <v>36.021519766601536</v>
          </cell>
          <cell r="U124">
            <v>77.470074102223066</v>
          </cell>
          <cell r="V124">
            <v>13.542656279688392</v>
          </cell>
          <cell r="W124">
            <v>63.927417822534672</v>
          </cell>
          <cell r="X124">
            <v>4079</v>
          </cell>
          <cell r="Y124">
            <v>10.917801986028211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42910</v>
          </cell>
          <cell r="E125">
            <v>1600</v>
          </cell>
          <cell r="F125">
            <v>2420</v>
          </cell>
          <cell r="G125">
            <v>3081</v>
          </cell>
          <cell r="H125">
            <v>3026</v>
          </cell>
          <cell r="I125">
            <v>4612</v>
          </cell>
          <cell r="J125">
            <v>7676</v>
          </cell>
          <cell r="K125">
            <v>9297</v>
          </cell>
          <cell r="L125">
            <v>6450</v>
          </cell>
          <cell r="M125">
            <v>4173</v>
          </cell>
          <cell r="N125">
            <v>575</v>
          </cell>
          <cell r="O125">
            <v>2648</v>
          </cell>
          <cell r="P125">
            <v>24721</v>
          </cell>
          <cell r="Q125">
            <v>15541</v>
          </cell>
          <cell r="R125">
            <v>6.1710556979725011</v>
          </cell>
          <cell r="S125">
            <v>57.611279422046145</v>
          </cell>
          <cell r="T125">
            <v>36.217664879981356</v>
          </cell>
          <cell r="U125">
            <v>73.577120666639701</v>
          </cell>
          <cell r="V125">
            <v>10.711540795275273</v>
          </cell>
          <cell r="W125">
            <v>62.865579871364432</v>
          </cell>
          <cell r="X125">
            <v>4701</v>
          </cell>
          <cell r="Y125">
            <v>10.955488231181542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32373</v>
          </cell>
          <cell r="E126">
            <v>1623</v>
          </cell>
          <cell r="F126">
            <v>2174</v>
          </cell>
          <cell r="G126">
            <v>2798</v>
          </cell>
          <cell r="H126">
            <v>2561</v>
          </cell>
          <cell r="I126">
            <v>4090</v>
          </cell>
          <cell r="J126">
            <v>6147</v>
          </cell>
          <cell r="K126">
            <v>6033</v>
          </cell>
          <cell r="L126">
            <v>4082</v>
          </cell>
          <cell r="M126">
            <v>2562</v>
          </cell>
          <cell r="N126">
            <v>303</v>
          </cell>
          <cell r="O126">
            <v>2613</v>
          </cell>
          <cell r="P126">
            <v>20112</v>
          </cell>
          <cell r="Q126">
            <v>9648</v>
          </cell>
          <cell r="R126">
            <v>8.0715410990640351</v>
          </cell>
          <cell r="S126">
            <v>62.125845612084142</v>
          </cell>
          <cell r="T126">
            <v>29.80261328885182</v>
          </cell>
          <cell r="U126">
            <v>60.963603818615759</v>
          </cell>
          <cell r="V126">
            <v>12.992243436754178</v>
          </cell>
          <cell r="W126">
            <v>47.971360381861579</v>
          </cell>
          <cell r="X126">
            <v>4188</v>
          </cell>
          <cell r="Y126">
            <v>12.936706514688165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44015</v>
          </cell>
          <cell r="E127">
            <v>2015</v>
          </cell>
          <cell r="F127">
            <v>2486</v>
          </cell>
          <cell r="G127">
            <v>3826</v>
          </cell>
          <cell r="H127">
            <v>3500</v>
          </cell>
          <cell r="I127">
            <v>4979</v>
          </cell>
          <cell r="J127">
            <v>8861</v>
          </cell>
          <cell r="K127">
            <v>8830</v>
          </cell>
          <cell r="L127">
            <v>5686</v>
          </cell>
          <cell r="M127">
            <v>3359</v>
          </cell>
          <cell r="N127">
            <v>473</v>
          </cell>
          <cell r="O127">
            <v>3112</v>
          </cell>
          <cell r="P127">
            <v>27426</v>
          </cell>
          <cell r="Q127">
            <v>13477</v>
          </cell>
          <cell r="R127">
            <v>7.0703169374077017</v>
          </cell>
          <cell r="S127">
            <v>62.310575940020449</v>
          </cell>
          <cell r="T127">
            <v>30.619107122571847</v>
          </cell>
          <cell r="U127">
            <v>60.486399766644787</v>
          </cell>
          <cell r="V127">
            <v>11.34689710493692</v>
          </cell>
          <cell r="W127">
            <v>49.139502661707866</v>
          </cell>
          <cell r="X127">
            <v>5836</v>
          </cell>
          <cell r="Y127">
            <v>13.259116210382823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117047</v>
          </cell>
          <cell r="E128">
            <v>10468</v>
          </cell>
          <cell r="F128">
            <v>11958</v>
          </cell>
          <cell r="G128">
            <v>12939</v>
          </cell>
          <cell r="H128">
            <v>16540</v>
          </cell>
          <cell r="I128">
            <v>20816</v>
          </cell>
          <cell r="J128">
            <v>19212</v>
          </cell>
          <cell r="K128">
            <v>12764</v>
          </cell>
          <cell r="L128">
            <v>7537</v>
          </cell>
          <cell r="M128">
            <v>4193</v>
          </cell>
          <cell r="N128">
            <v>620</v>
          </cell>
          <cell r="O128">
            <v>16154</v>
          </cell>
          <cell r="P128">
            <v>83405</v>
          </cell>
          <cell r="Q128">
            <v>17488</v>
          </cell>
          <cell r="R128">
            <v>13.801293497483917</v>
          </cell>
          <cell r="S128">
            <v>71.257699898331438</v>
          </cell>
          <cell r="T128">
            <v>14.941006604184645</v>
          </cell>
          <cell r="U128">
            <v>40.335711288292067</v>
          </cell>
          <cell r="V128">
            <v>19.368143396678857</v>
          </cell>
          <cell r="W128">
            <v>20.967567891613211</v>
          </cell>
          <cell r="X128">
            <v>21431</v>
          </cell>
          <cell r="Y128">
            <v>18.309738822866027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55100</v>
          </cell>
          <cell r="E129">
            <v>4621</v>
          </cell>
          <cell r="F129">
            <v>4341</v>
          </cell>
          <cell r="G129">
            <v>4162</v>
          </cell>
          <cell r="H129">
            <v>5623</v>
          </cell>
          <cell r="I129">
            <v>6946</v>
          </cell>
          <cell r="J129">
            <v>8171</v>
          </cell>
          <cell r="K129">
            <v>8924</v>
          </cell>
          <cell r="L129">
            <v>6919</v>
          </cell>
          <cell r="M129">
            <v>4737</v>
          </cell>
          <cell r="N129">
            <v>656</v>
          </cell>
          <cell r="O129">
            <v>6864</v>
          </cell>
          <cell r="P129">
            <v>31847</v>
          </cell>
          <cell r="Q129">
            <v>16389</v>
          </cell>
          <cell r="R129">
            <v>12.457350272232306</v>
          </cell>
          <cell r="S129">
            <v>57.798548094373871</v>
          </cell>
          <cell r="T129">
            <v>29.744101633393825</v>
          </cell>
          <cell r="U129">
            <v>73.014726661851981</v>
          </cell>
          <cell r="V129">
            <v>21.553050522812196</v>
          </cell>
          <cell r="W129">
            <v>51.461676139039781</v>
          </cell>
          <cell r="X129">
            <v>6976</v>
          </cell>
          <cell r="Y129">
            <v>12.660617059891107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32150</v>
          </cell>
          <cell r="E130">
            <v>1532</v>
          </cell>
          <cell r="F130">
            <v>1982</v>
          </cell>
          <cell r="G130">
            <v>2184</v>
          </cell>
          <cell r="H130">
            <v>2147</v>
          </cell>
          <cell r="I130">
            <v>3415</v>
          </cell>
          <cell r="J130">
            <v>6007</v>
          </cell>
          <cell r="K130">
            <v>6466</v>
          </cell>
          <cell r="L130">
            <v>4844</v>
          </cell>
          <cell r="M130">
            <v>3080</v>
          </cell>
          <cell r="N130">
            <v>493</v>
          </cell>
          <cell r="O130">
            <v>2372</v>
          </cell>
          <cell r="P130">
            <v>18556</v>
          </cell>
          <cell r="Q130">
            <v>11222</v>
          </cell>
          <cell r="R130">
            <v>7.3779160186625194</v>
          </cell>
          <cell r="S130">
            <v>57.716951788491443</v>
          </cell>
          <cell r="T130">
            <v>34.905132192846033</v>
          </cell>
          <cell r="U130">
            <v>73.259323129984907</v>
          </cell>
          <cell r="V130">
            <v>12.782927355033413</v>
          </cell>
          <cell r="W130">
            <v>60.476395774951499</v>
          </cell>
          <cell r="X130">
            <v>3355</v>
          </cell>
          <cell r="Y130">
            <v>10.435458786936236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49314</v>
          </cell>
          <cell r="E131">
            <v>3034</v>
          </cell>
          <cell r="F131">
            <v>4003</v>
          </cell>
          <cell r="G131">
            <v>4581</v>
          </cell>
          <cell r="H131">
            <v>4556</v>
          </cell>
          <cell r="I131">
            <v>6527</v>
          </cell>
          <cell r="J131">
            <v>8864</v>
          </cell>
          <cell r="K131">
            <v>7686</v>
          </cell>
          <cell r="L131">
            <v>5748</v>
          </cell>
          <cell r="M131">
            <v>3725</v>
          </cell>
          <cell r="N131">
            <v>590</v>
          </cell>
          <cell r="O131">
            <v>4767</v>
          </cell>
          <cell r="P131">
            <v>31191</v>
          </cell>
          <cell r="Q131">
            <v>13356</v>
          </cell>
          <cell r="R131">
            <v>9.6666261102323894</v>
          </cell>
          <cell r="S131">
            <v>63.249787078720047</v>
          </cell>
          <cell r="T131">
            <v>27.083586811047571</v>
          </cell>
          <cell r="U131">
            <v>58.103299028565935</v>
          </cell>
          <cell r="V131">
            <v>15.283254785034146</v>
          </cell>
          <cell r="W131">
            <v>42.82004424353179</v>
          </cell>
          <cell r="X131">
            <v>7126</v>
          </cell>
          <cell r="Y131">
            <v>14.450257533357666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9617</v>
          </cell>
          <cell r="E132">
            <v>461</v>
          </cell>
          <cell r="F132">
            <v>524</v>
          </cell>
          <cell r="G132">
            <v>905</v>
          </cell>
          <cell r="H132">
            <v>977</v>
          </cell>
          <cell r="I132">
            <v>1388</v>
          </cell>
          <cell r="J132">
            <v>1998</v>
          </cell>
          <cell r="K132">
            <v>1770</v>
          </cell>
          <cell r="L132">
            <v>1012</v>
          </cell>
          <cell r="M132">
            <v>504</v>
          </cell>
          <cell r="N132">
            <v>78</v>
          </cell>
          <cell r="O132">
            <v>706</v>
          </cell>
          <cell r="P132">
            <v>6570</v>
          </cell>
          <cell r="Q132">
            <v>2341</v>
          </cell>
          <cell r="R132">
            <v>7.3411666839970886</v>
          </cell>
          <cell r="S132">
            <v>68.316522824165531</v>
          </cell>
          <cell r="T132">
            <v>24.34231049183737</v>
          </cell>
          <cell r="U132">
            <v>46.377473363774726</v>
          </cell>
          <cell r="V132">
            <v>10.745814307458144</v>
          </cell>
          <cell r="W132">
            <v>35.631659056316586</v>
          </cell>
          <cell r="X132">
            <v>1405</v>
          </cell>
          <cell r="Y132">
            <v>14.609545596339816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2639422</v>
          </cell>
          <cell r="E134">
            <v>189561</v>
          </cell>
          <cell r="F134">
            <v>225924</v>
          </cell>
          <cell r="G134">
            <v>284163</v>
          </cell>
          <cell r="H134">
            <v>291117</v>
          </cell>
          <cell r="I134">
            <v>383508</v>
          </cell>
          <cell r="J134">
            <v>459662</v>
          </cell>
          <cell r="K134">
            <v>409250</v>
          </cell>
          <cell r="L134">
            <v>241411</v>
          </cell>
          <cell r="M134">
            <v>135047</v>
          </cell>
          <cell r="N134">
            <v>19779</v>
          </cell>
          <cell r="O134">
            <v>298665</v>
          </cell>
          <cell r="P134">
            <v>1767042</v>
          </cell>
          <cell r="Q134">
            <v>573715</v>
          </cell>
          <cell r="R134">
            <v>11.315545600514051</v>
          </cell>
          <cell r="S134">
            <v>66.948066660049051</v>
          </cell>
          <cell r="T134">
            <v>21.736387739436893</v>
          </cell>
          <cell r="U134">
            <v>49.369511307597669</v>
          </cell>
          <cell r="V134">
            <v>16.901975165276205</v>
          </cell>
          <cell r="W134">
            <v>32.467536142321464</v>
          </cell>
          <cell r="X134">
            <v>439468</v>
          </cell>
          <cell r="Y134">
            <v>16.650160527570051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502916</v>
          </cell>
          <cell r="E135">
            <v>39673</v>
          </cell>
          <cell r="F135">
            <v>46753</v>
          </cell>
          <cell r="G135">
            <v>56450</v>
          </cell>
          <cell r="H135">
            <v>59577</v>
          </cell>
          <cell r="I135">
            <v>77130</v>
          </cell>
          <cell r="J135">
            <v>90149</v>
          </cell>
          <cell r="K135">
            <v>78580</v>
          </cell>
          <cell r="L135">
            <v>36999</v>
          </cell>
          <cell r="M135">
            <v>15351</v>
          </cell>
          <cell r="N135">
            <v>2254</v>
          </cell>
          <cell r="O135">
            <v>62658</v>
          </cell>
          <cell r="P135">
            <v>352298</v>
          </cell>
          <cell r="Q135">
            <v>87960</v>
          </cell>
          <cell r="R135">
            <v>12.458939465039888</v>
          </cell>
          <cell r="S135">
            <v>70.051062205219168</v>
          </cell>
          <cell r="T135">
            <v>17.489998329740949</v>
          </cell>
          <cell r="U135">
            <v>42.753010235652766</v>
          </cell>
          <cell r="V135">
            <v>17.785511129782172</v>
          </cell>
          <cell r="W135">
            <v>24.967499105870598</v>
          </cell>
          <cell r="X135">
            <v>87277</v>
          </cell>
          <cell r="Y135">
            <v>17.354190361809923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253502</v>
          </cell>
          <cell r="E136">
            <v>16196</v>
          </cell>
          <cell r="F136">
            <v>20836</v>
          </cell>
          <cell r="G136">
            <v>26921</v>
          </cell>
          <cell r="H136">
            <v>25460</v>
          </cell>
          <cell r="I136">
            <v>36687</v>
          </cell>
          <cell r="J136">
            <v>46852</v>
          </cell>
          <cell r="K136">
            <v>41169</v>
          </cell>
          <cell r="L136">
            <v>24523</v>
          </cell>
          <cell r="M136">
            <v>13012</v>
          </cell>
          <cell r="N136">
            <v>1846</v>
          </cell>
          <cell r="O136">
            <v>26122</v>
          </cell>
          <cell r="P136">
            <v>170067</v>
          </cell>
          <cell r="Q136">
            <v>57313</v>
          </cell>
          <cell r="R136">
            <v>10.304455191675016</v>
          </cell>
          <cell r="S136">
            <v>67.087044678148501</v>
          </cell>
          <cell r="T136">
            <v>22.608500130176488</v>
          </cell>
          <cell r="U136">
            <v>49.060076322860994</v>
          </cell>
          <cell r="V136">
            <v>15.359828773365791</v>
          </cell>
          <cell r="W136">
            <v>33.700247549495202</v>
          </cell>
          <cell r="X136">
            <v>40751</v>
          </cell>
          <cell r="Y136">
            <v>16.075218341472652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140548</v>
          </cell>
          <cell r="E137">
            <v>10437</v>
          </cell>
          <cell r="F137">
            <v>12245</v>
          </cell>
          <cell r="G137">
            <v>14620</v>
          </cell>
          <cell r="H137">
            <v>15142</v>
          </cell>
          <cell r="I137">
            <v>19401</v>
          </cell>
          <cell r="J137">
            <v>23907</v>
          </cell>
          <cell r="K137">
            <v>22012</v>
          </cell>
          <cell r="L137">
            <v>13435</v>
          </cell>
          <cell r="M137">
            <v>8114</v>
          </cell>
          <cell r="N137">
            <v>1235</v>
          </cell>
          <cell r="O137">
            <v>16183</v>
          </cell>
          <cell r="P137">
            <v>91845</v>
          </cell>
          <cell r="Q137">
            <v>32520</v>
          </cell>
          <cell r="R137">
            <v>11.514215783931467</v>
          </cell>
          <cell r="S137">
            <v>65.347781540825906</v>
          </cell>
          <cell r="T137">
            <v>23.138002675242621</v>
          </cell>
          <cell r="U137">
            <v>53.027383091077361</v>
          </cell>
          <cell r="V137">
            <v>17.619903097610106</v>
          </cell>
          <cell r="W137">
            <v>35.407479993467255</v>
          </cell>
          <cell r="X137">
            <v>22672</v>
          </cell>
          <cell r="Y137">
            <v>16.131143808520932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158907</v>
          </cell>
          <cell r="E138">
            <v>10643</v>
          </cell>
          <cell r="F138">
            <v>13736</v>
          </cell>
          <cell r="G138">
            <v>16790</v>
          </cell>
          <cell r="H138">
            <v>15481</v>
          </cell>
          <cell r="I138">
            <v>22332</v>
          </cell>
          <cell r="J138">
            <v>26500</v>
          </cell>
          <cell r="K138">
            <v>25641</v>
          </cell>
          <cell r="L138">
            <v>16626</v>
          </cell>
          <cell r="M138">
            <v>9644</v>
          </cell>
          <cell r="N138">
            <v>1514</v>
          </cell>
          <cell r="O138">
            <v>17125</v>
          </cell>
          <cell r="P138">
            <v>102589</v>
          </cell>
          <cell r="Q138">
            <v>39193</v>
          </cell>
          <cell r="R138">
            <v>10.776743629921905</v>
          </cell>
          <cell r="S138">
            <v>64.559144656937704</v>
          </cell>
          <cell r="T138">
            <v>24.66411171314039</v>
          </cell>
          <cell r="U138">
            <v>54.896723820292628</v>
          </cell>
          <cell r="V138">
            <v>16.69282281726111</v>
          </cell>
          <cell r="W138">
            <v>38.203901003031518</v>
          </cell>
          <cell r="X138">
            <v>25367</v>
          </cell>
          <cell r="Y138">
            <v>15.963425148042564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416328</v>
          </cell>
          <cell r="E139">
            <v>41366</v>
          </cell>
          <cell r="F139">
            <v>44917</v>
          </cell>
          <cell r="G139">
            <v>56651</v>
          </cell>
          <cell r="H139">
            <v>65718</v>
          </cell>
          <cell r="I139">
            <v>73143</v>
          </cell>
          <cell r="J139">
            <v>69803</v>
          </cell>
          <cell r="K139">
            <v>39469</v>
          </cell>
          <cell r="L139">
            <v>16035</v>
          </cell>
          <cell r="M139">
            <v>8019</v>
          </cell>
          <cell r="N139">
            <v>1207</v>
          </cell>
          <cell r="O139">
            <v>63719</v>
          </cell>
          <cell r="P139">
            <v>312611</v>
          </cell>
          <cell r="Q139">
            <v>39998</v>
          </cell>
          <cell r="R139">
            <v>15.304999903921907</v>
          </cell>
          <cell r="S139">
            <v>75.087671259199467</v>
          </cell>
          <cell r="T139">
            <v>9.6073288368786152</v>
          </cell>
          <cell r="U139">
            <v>33.177655296838566</v>
          </cell>
          <cell r="V139">
            <v>20.382840015226591</v>
          </cell>
          <cell r="W139">
            <v>12.794815281611971</v>
          </cell>
          <cell r="X139">
            <v>91267</v>
          </cell>
          <cell r="Y139">
            <v>21.921898118790953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103119</v>
          </cell>
          <cell r="E140">
            <v>6100</v>
          </cell>
          <cell r="F140">
            <v>8883</v>
          </cell>
          <cell r="G140">
            <v>9629</v>
          </cell>
          <cell r="H140">
            <v>8488</v>
          </cell>
          <cell r="I140">
            <v>13901</v>
          </cell>
          <cell r="J140">
            <v>17941</v>
          </cell>
          <cell r="K140">
            <v>18377</v>
          </cell>
          <cell r="L140">
            <v>11868</v>
          </cell>
          <cell r="M140">
            <v>6856</v>
          </cell>
          <cell r="N140">
            <v>1076</v>
          </cell>
          <cell r="O140">
            <v>10274</v>
          </cell>
          <cell r="P140">
            <v>64699</v>
          </cell>
          <cell r="Q140">
            <v>28146</v>
          </cell>
          <cell r="R140">
            <v>9.9632463464540972</v>
          </cell>
          <cell r="S140">
            <v>62.742074690406227</v>
          </cell>
          <cell r="T140">
            <v>27.294678963139674</v>
          </cell>
          <cell r="U140">
            <v>59.382679794123561</v>
          </cell>
          <cell r="V140">
            <v>15.879689021468646</v>
          </cell>
          <cell r="W140">
            <v>43.502990772654911</v>
          </cell>
          <cell r="X140">
            <v>14366</v>
          </cell>
          <cell r="Y140">
            <v>13.931477225341595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102015</v>
          </cell>
          <cell r="E141">
            <v>5699</v>
          </cell>
          <cell r="F141">
            <v>6692</v>
          </cell>
          <cell r="G141">
            <v>10151</v>
          </cell>
          <cell r="H141">
            <v>9440</v>
          </cell>
          <cell r="I141">
            <v>12658</v>
          </cell>
          <cell r="J141">
            <v>18310</v>
          </cell>
          <cell r="K141">
            <v>18724</v>
          </cell>
          <cell r="L141">
            <v>12538</v>
          </cell>
          <cell r="M141">
            <v>6966</v>
          </cell>
          <cell r="N141">
            <v>837</v>
          </cell>
          <cell r="O141">
            <v>8858</v>
          </cell>
          <cell r="P141">
            <v>64286</v>
          </cell>
          <cell r="Q141">
            <v>28871</v>
          </cell>
          <cell r="R141">
            <v>8.6830368083125027</v>
          </cell>
          <cell r="S141">
            <v>63.016223104445423</v>
          </cell>
          <cell r="T141">
            <v>28.300740087242072</v>
          </cell>
          <cell r="U141">
            <v>58.689294714245719</v>
          </cell>
          <cell r="V141">
            <v>13.779049870889462</v>
          </cell>
          <cell r="W141">
            <v>44.910244843356253</v>
          </cell>
          <cell r="X141">
            <v>15388</v>
          </cell>
          <cell r="Y141">
            <v>15.084056266235358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97228</v>
          </cell>
          <cell r="E142">
            <v>5200</v>
          </cell>
          <cell r="F142">
            <v>7541</v>
          </cell>
          <cell r="G142">
            <v>8163</v>
          </cell>
          <cell r="H142">
            <v>7445</v>
          </cell>
          <cell r="I142">
            <v>11490</v>
          </cell>
          <cell r="J142">
            <v>16728</v>
          </cell>
          <cell r="K142">
            <v>18318</v>
          </cell>
          <cell r="L142">
            <v>12639</v>
          </cell>
          <cell r="M142">
            <v>8366</v>
          </cell>
          <cell r="N142">
            <v>1338</v>
          </cell>
          <cell r="O142">
            <v>8666</v>
          </cell>
          <cell r="P142">
            <v>58090</v>
          </cell>
          <cell r="Q142">
            <v>30472</v>
          </cell>
          <cell r="R142">
            <v>8.913070308964496</v>
          </cell>
          <cell r="S142">
            <v>59.746163656559837</v>
          </cell>
          <cell r="T142">
            <v>31.340766034475664</v>
          </cell>
          <cell r="U142">
            <v>67.37476329833018</v>
          </cell>
          <cell r="V142">
            <v>14.918230332243072</v>
          </cell>
          <cell r="W142">
            <v>52.45653296608711</v>
          </cell>
          <cell r="X142">
            <v>12301</v>
          </cell>
          <cell r="Y142">
            <v>12.651705270086804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71406</v>
          </cell>
          <cell r="E143">
            <v>4072</v>
          </cell>
          <cell r="F143">
            <v>5580</v>
          </cell>
          <cell r="G143">
            <v>6207</v>
          </cell>
          <cell r="H143">
            <v>5726</v>
          </cell>
          <cell r="I143">
            <v>8787</v>
          </cell>
          <cell r="J143">
            <v>12037</v>
          </cell>
          <cell r="K143">
            <v>13378</v>
          </cell>
          <cell r="L143">
            <v>9268</v>
          </cell>
          <cell r="M143">
            <v>5480</v>
          </cell>
          <cell r="N143">
            <v>871</v>
          </cell>
          <cell r="O143">
            <v>6563</v>
          </cell>
          <cell r="P143">
            <v>43243</v>
          </cell>
          <cell r="Q143">
            <v>21600</v>
          </cell>
          <cell r="R143">
            <v>9.1911043889869202</v>
          </cell>
          <cell r="S143">
            <v>60.559336750413131</v>
          </cell>
          <cell r="T143">
            <v>30.249558860599951</v>
          </cell>
          <cell r="U143">
            <v>65.127303841084114</v>
          </cell>
          <cell r="V143">
            <v>15.177022870753648</v>
          </cell>
          <cell r="W143">
            <v>49.950280970330461</v>
          </cell>
          <cell r="X143">
            <v>9417</v>
          </cell>
          <cell r="Y143">
            <v>13.187967397697673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263728</v>
          </cell>
          <cell r="E144">
            <v>20476</v>
          </cell>
          <cell r="F144">
            <v>22700</v>
          </cell>
          <cell r="G144">
            <v>36229</v>
          </cell>
          <cell r="H144">
            <v>33192</v>
          </cell>
          <cell r="I144">
            <v>41568</v>
          </cell>
          <cell r="J144">
            <v>44853</v>
          </cell>
          <cell r="K144">
            <v>34901</v>
          </cell>
          <cell r="L144">
            <v>19395</v>
          </cell>
          <cell r="M144">
            <v>9254</v>
          </cell>
          <cell r="N144">
            <v>1160</v>
          </cell>
          <cell r="O144">
            <v>31440</v>
          </cell>
          <cell r="P144">
            <v>187709</v>
          </cell>
          <cell r="Q144">
            <v>44579</v>
          </cell>
          <cell r="R144">
            <v>11.921373536370806</v>
          </cell>
          <cell r="S144">
            <v>71.175225990414376</v>
          </cell>
          <cell r="T144">
            <v>16.903400473214827</v>
          </cell>
          <cell r="U144">
            <v>40.49832453425249</v>
          </cell>
          <cell r="V144">
            <v>16.749330080070749</v>
          </cell>
          <cell r="W144">
            <v>23.748994454181737</v>
          </cell>
          <cell r="X144">
            <v>54213</v>
          </cell>
          <cell r="Y144">
            <v>20.556406600740157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23256</v>
          </cell>
          <cell r="E145">
            <v>681</v>
          </cell>
          <cell r="F145">
            <v>961</v>
          </cell>
          <cell r="G145">
            <v>1522</v>
          </cell>
          <cell r="H145">
            <v>1309</v>
          </cell>
          <cell r="I145">
            <v>2159</v>
          </cell>
          <cell r="J145">
            <v>4312</v>
          </cell>
          <cell r="K145">
            <v>5336</v>
          </cell>
          <cell r="L145">
            <v>4018</v>
          </cell>
          <cell r="M145">
            <v>2612</v>
          </cell>
          <cell r="N145">
            <v>346</v>
          </cell>
          <cell r="O145">
            <v>1140</v>
          </cell>
          <cell r="P145">
            <v>12655</v>
          </cell>
          <cell r="Q145">
            <v>9461</v>
          </cell>
          <cell r="R145">
            <v>4.9019607843137258</v>
          </cell>
          <cell r="S145">
            <v>54.41606467148263</v>
          </cell>
          <cell r="T145">
            <v>40.681974544203648</v>
          </cell>
          <cell r="U145">
            <v>83.769261161596205</v>
          </cell>
          <cell r="V145">
            <v>9.0082971157645204</v>
          </cell>
          <cell r="W145">
            <v>74.760964045831685</v>
          </cell>
          <cell r="X145">
            <v>2264</v>
          </cell>
          <cell r="Y145">
            <v>9.7351221190230479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51724</v>
          </cell>
          <cell r="E146">
            <v>1911</v>
          </cell>
          <cell r="F146">
            <v>2296</v>
          </cell>
          <cell r="G146">
            <v>3154</v>
          </cell>
          <cell r="H146">
            <v>3243</v>
          </cell>
          <cell r="I146">
            <v>4700</v>
          </cell>
          <cell r="J146">
            <v>8714</v>
          </cell>
          <cell r="K146">
            <v>11789</v>
          </cell>
          <cell r="L146">
            <v>8938</v>
          </cell>
          <cell r="M146">
            <v>6135</v>
          </cell>
          <cell r="N146">
            <v>844</v>
          </cell>
          <cell r="O146">
            <v>2959</v>
          </cell>
          <cell r="P146">
            <v>27287</v>
          </cell>
          <cell r="Q146">
            <v>21478</v>
          </cell>
          <cell r="R146">
            <v>5.7207485886629028</v>
          </cell>
          <cell r="S146">
            <v>52.755007346686256</v>
          </cell>
          <cell r="T146">
            <v>41.524244064650837</v>
          </cell>
          <cell r="U146">
            <v>89.555465972807568</v>
          </cell>
          <cell r="V146">
            <v>10.843991644372778</v>
          </cell>
          <cell r="W146">
            <v>78.71147432843479</v>
          </cell>
          <cell r="X146">
            <v>4942</v>
          </cell>
          <cell r="Y146">
            <v>9.5545588121568326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25044</v>
          </cell>
          <cell r="E147">
            <v>979</v>
          </cell>
          <cell r="F147">
            <v>1207</v>
          </cell>
          <cell r="G147">
            <v>1694</v>
          </cell>
          <cell r="H147">
            <v>1693</v>
          </cell>
          <cell r="I147">
            <v>2399</v>
          </cell>
          <cell r="J147">
            <v>4708</v>
          </cell>
          <cell r="K147">
            <v>5527</v>
          </cell>
          <cell r="L147">
            <v>4042</v>
          </cell>
          <cell r="M147">
            <v>2466</v>
          </cell>
          <cell r="N147">
            <v>329</v>
          </cell>
          <cell r="O147">
            <v>1513</v>
          </cell>
          <cell r="P147">
            <v>14149</v>
          </cell>
          <cell r="Q147">
            <v>9382</v>
          </cell>
          <cell r="R147">
            <v>6.0413671937390196</v>
          </cell>
          <cell r="S147">
            <v>56.496566043762975</v>
          </cell>
          <cell r="T147">
            <v>37.462066762498004</v>
          </cell>
          <cell r="U147">
            <v>77.001908262067985</v>
          </cell>
          <cell r="V147">
            <v>10.69333521803661</v>
          </cell>
          <cell r="W147">
            <v>66.308573044031377</v>
          </cell>
          <cell r="X147">
            <v>2637</v>
          </cell>
          <cell r="Y147">
            <v>10.529468136080498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16692</v>
          </cell>
          <cell r="E148">
            <v>726</v>
          </cell>
          <cell r="F148">
            <v>938</v>
          </cell>
          <cell r="G148">
            <v>1145</v>
          </cell>
          <cell r="H148">
            <v>1032</v>
          </cell>
          <cell r="I148">
            <v>1729</v>
          </cell>
          <cell r="J148">
            <v>2987</v>
          </cell>
          <cell r="K148">
            <v>3456</v>
          </cell>
          <cell r="L148">
            <v>2684</v>
          </cell>
          <cell r="M148">
            <v>1715</v>
          </cell>
          <cell r="N148">
            <v>280</v>
          </cell>
          <cell r="O148">
            <v>1172</v>
          </cell>
          <cell r="P148">
            <v>9242</v>
          </cell>
          <cell r="Q148">
            <v>6278</v>
          </cell>
          <cell r="R148">
            <v>7.0213275820752461</v>
          </cell>
          <cell r="S148">
            <v>55.367840881859578</v>
          </cell>
          <cell r="T148">
            <v>37.610831536065184</v>
          </cell>
          <cell r="U148">
            <v>80.610257520017313</v>
          </cell>
          <cell r="V148">
            <v>12.681237827310108</v>
          </cell>
          <cell r="W148">
            <v>67.9290196927072</v>
          </cell>
          <cell r="X148">
            <v>1754</v>
          </cell>
          <cell r="Y148">
            <v>10.508027797747424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36313</v>
          </cell>
          <cell r="E149">
            <v>1675</v>
          </cell>
          <cell r="F149">
            <v>2117</v>
          </cell>
          <cell r="G149">
            <v>2425</v>
          </cell>
          <cell r="H149">
            <v>2406</v>
          </cell>
          <cell r="I149">
            <v>3873</v>
          </cell>
          <cell r="J149">
            <v>6165</v>
          </cell>
          <cell r="K149">
            <v>7410</v>
          </cell>
          <cell r="L149">
            <v>5909</v>
          </cell>
          <cell r="M149">
            <v>3780</v>
          </cell>
          <cell r="N149">
            <v>553</v>
          </cell>
          <cell r="O149">
            <v>2664</v>
          </cell>
          <cell r="P149">
            <v>19899</v>
          </cell>
          <cell r="Q149">
            <v>13750</v>
          </cell>
          <cell r="R149">
            <v>7.3362156803348659</v>
          </cell>
          <cell r="S149">
            <v>54.798556990609427</v>
          </cell>
          <cell r="T149">
            <v>37.865227329055713</v>
          </cell>
          <cell r="U149">
            <v>82.486557113422776</v>
          </cell>
          <cell r="V149">
            <v>13.387607417458163</v>
          </cell>
          <cell r="W149">
            <v>69.09894969596462</v>
          </cell>
          <cell r="X149">
            <v>3675</v>
          </cell>
          <cell r="Y149">
            <v>10.120342577038526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42263</v>
          </cell>
          <cell r="E150">
            <v>1526</v>
          </cell>
          <cell r="F150">
            <v>2254</v>
          </cell>
          <cell r="G150">
            <v>2865</v>
          </cell>
          <cell r="H150">
            <v>2777</v>
          </cell>
          <cell r="I150">
            <v>4439</v>
          </cell>
          <cell r="J150">
            <v>7302</v>
          </cell>
          <cell r="K150">
            <v>9613</v>
          </cell>
          <cell r="L150">
            <v>6588</v>
          </cell>
          <cell r="M150">
            <v>4280</v>
          </cell>
          <cell r="N150">
            <v>619</v>
          </cell>
          <cell r="O150">
            <v>2592</v>
          </cell>
          <cell r="P150">
            <v>23644</v>
          </cell>
          <cell r="Q150">
            <v>16027</v>
          </cell>
          <cell r="R150">
            <v>6.1330241582471672</v>
          </cell>
          <cell r="S150">
            <v>55.944916357097227</v>
          </cell>
          <cell r="T150">
            <v>37.922059484655605</v>
          </cell>
          <cell r="U150">
            <v>78.747250888174591</v>
          </cell>
          <cell r="V150">
            <v>10.96261207917442</v>
          </cell>
          <cell r="W150">
            <v>67.784638809000171</v>
          </cell>
          <cell r="X150">
            <v>4325</v>
          </cell>
          <cell r="Y150">
            <v>10.233537609729551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31361</v>
          </cell>
          <cell r="E151">
            <v>1418</v>
          </cell>
          <cell r="F151">
            <v>2041</v>
          </cell>
          <cell r="G151">
            <v>2541</v>
          </cell>
          <cell r="H151">
            <v>2265</v>
          </cell>
          <cell r="I151">
            <v>3822</v>
          </cell>
          <cell r="J151">
            <v>5899</v>
          </cell>
          <cell r="K151">
            <v>6267</v>
          </cell>
          <cell r="L151">
            <v>4109</v>
          </cell>
          <cell r="M151">
            <v>2674</v>
          </cell>
          <cell r="N151">
            <v>325</v>
          </cell>
          <cell r="O151">
            <v>2380</v>
          </cell>
          <cell r="P151">
            <v>19040</v>
          </cell>
          <cell r="Q151">
            <v>9941</v>
          </cell>
          <cell r="R151">
            <v>7.5890437167182165</v>
          </cell>
          <cell r="S151">
            <v>60.712349733745732</v>
          </cell>
          <cell r="T151">
            <v>31.698606549536045</v>
          </cell>
          <cell r="U151">
            <v>64.711134453781511</v>
          </cell>
          <cell r="V151">
            <v>12.5</v>
          </cell>
          <cell r="W151">
            <v>52.211134453781519</v>
          </cell>
          <cell r="X151">
            <v>3773</v>
          </cell>
          <cell r="Y151">
            <v>12.030866362679761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43414</v>
          </cell>
          <cell r="E152">
            <v>1910</v>
          </cell>
          <cell r="F152">
            <v>2257</v>
          </cell>
          <cell r="G152">
            <v>3534</v>
          </cell>
          <cell r="H152">
            <v>3290</v>
          </cell>
          <cell r="I152">
            <v>4759</v>
          </cell>
          <cell r="J152">
            <v>8521</v>
          </cell>
          <cell r="K152">
            <v>9308</v>
          </cell>
          <cell r="L152">
            <v>5836</v>
          </cell>
          <cell r="M152">
            <v>3482</v>
          </cell>
          <cell r="N152">
            <v>517</v>
          </cell>
          <cell r="O152">
            <v>2963</v>
          </cell>
          <cell r="P152">
            <v>26480</v>
          </cell>
          <cell r="Q152">
            <v>13971</v>
          </cell>
          <cell r="R152">
            <v>6.8249873312756257</v>
          </cell>
          <cell r="S152">
            <v>60.994149352743356</v>
          </cell>
          <cell r="T152">
            <v>32.180863315981014</v>
          </cell>
          <cell r="U152">
            <v>63.950151057401818</v>
          </cell>
          <cell r="V152">
            <v>11.189577039274925</v>
          </cell>
          <cell r="W152">
            <v>52.760574018126896</v>
          </cell>
          <cell r="X152">
            <v>5362</v>
          </cell>
          <cell r="Y152">
            <v>12.35085456304418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114758</v>
          </cell>
          <cell r="E153">
            <v>9524</v>
          </cell>
          <cell r="F153">
            <v>11541</v>
          </cell>
          <cell r="G153">
            <v>12032</v>
          </cell>
          <cell r="H153">
            <v>14876</v>
          </cell>
          <cell r="I153">
            <v>20660</v>
          </cell>
          <cell r="J153">
            <v>19625</v>
          </cell>
          <cell r="K153">
            <v>13758</v>
          </cell>
          <cell r="L153">
            <v>7677</v>
          </cell>
          <cell r="M153">
            <v>4406</v>
          </cell>
          <cell r="N153">
            <v>659</v>
          </cell>
          <cell r="O153">
            <v>15228</v>
          </cell>
          <cell r="P153">
            <v>81195</v>
          </cell>
          <cell r="Q153">
            <v>18335</v>
          </cell>
          <cell r="R153">
            <v>13.269663117168301</v>
          </cell>
          <cell r="S153">
            <v>70.753237247076456</v>
          </cell>
          <cell r="T153">
            <v>15.97709963575524</v>
          </cell>
          <cell r="U153">
            <v>41.336289180368247</v>
          </cell>
          <cell r="V153">
            <v>18.754849436541658</v>
          </cell>
          <cell r="W153">
            <v>22.581439743826589</v>
          </cell>
          <cell r="X153">
            <v>19573</v>
          </cell>
          <cell r="Y153">
            <v>17.055891528259469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55613</v>
          </cell>
          <cell r="E154">
            <v>4639</v>
          </cell>
          <cell r="F154">
            <v>4346</v>
          </cell>
          <cell r="G154">
            <v>4114</v>
          </cell>
          <cell r="H154">
            <v>5471</v>
          </cell>
          <cell r="I154">
            <v>7087</v>
          </cell>
          <cell r="J154">
            <v>8090</v>
          </cell>
          <cell r="K154">
            <v>9422</v>
          </cell>
          <cell r="L154">
            <v>6827</v>
          </cell>
          <cell r="M154">
            <v>4927</v>
          </cell>
          <cell r="N154">
            <v>690</v>
          </cell>
          <cell r="O154">
            <v>6959</v>
          </cell>
          <cell r="P154">
            <v>31810</v>
          </cell>
          <cell r="Q154">
            <v>16844</v>
          </cell>
          <cell r="R154">
            <v>12.513261287828387</v>
          </cell>
          <cell r="S154">
            <v>57.198856382500495</v>
          </cell>
          <cell r="T154">
            <v>30.287882329671117</v>
          </cell>
          <cell r="U154">
            <v>74.828670229487585</v>
          </cell>
          <cell r="V154">
            <v>21.87676831185162</v>
          </cell>
          <cell r="W154">
            <v>52.951901917635965</v>
          </cell>
          <cell r="X154">
            <v>6885</v>
          </cell>
          <cell r="Y154">
            <v>12.380198874363908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31494</v>
          </cell>
          <cell r="E155">
            <v>1385</v>
          </cell>
          <cell r="F155">
            <v>1867</v>
          </cell>
          <cell r="G155">
            <v>2008</v>
          </cell>
          <cell r="H155">
            <v>1944</v>
          </cell>
          <cell r="I155">
            <v>3231</v>
          </cell>
          <cell r="J155">
            <v>5769</v>
          </cell>
          <cell r="K155">
            <v>6826</v>
          </cell>
          <cell r="L155">
            <v>4733</v>
          </cell>
          <cell r="M155">
            <v>3198</v>
          </cell>
          <cell r="N155">
            <v>533</v>
          </cell>
          <cell r="O155">
            <v>2255</v>
          </cell>
          <cell r="P155">
            <v>17672</v>
          </cell>
          <cell r="Q155">
            <v>11567</v>
          </cell>
          <cell r="R155">
            <v>7.1600939861560935</v>
          </cell>
          <cell r="S155">
            <v>56.112275354035688</v>
          </cell>
          <cell r="T155">
            <v>36.72763065980822</v>
          </cell>
          <cell r="U155">
            <v>78.214124038026256</v>
          </cell>
          <cell r="V155">
            <v>12.760298777727478</v>
          </cell>
          <cell r="W155">
            <v>65.453825260298785</v>
          </cell>
          <cell r="X155">
            <v>3093</v>
          </cell>
          <cell r="Y155">
            <v>9.8209182701466951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48716</v>
          </cell>
          <cell r="E156">
            <v>2933</v>
          </cell>
          <cell r="F156">
            <v>3753</v>
          </cell>
          <cell r="G156">
            <v>4485</v>
          </cell>
          <cell r="H156">
            <v>4290</v>
          </cell>
          <cell r="I156">
            <v>6263</v>
          </cell>
          <cell r="J156">
            <v>8642</v>
          </cell>
          <cell r="K156">
            <v>8203</v>
          </cell>
          <cell r="L156">
            <v>5679</v>
          </cell>
          <cell r="M156">
            <v>3812</v>
          </cell>
          <cell r="N156">
            <v>656</v>
          </cell>
          <cell r="O156">
            <v>4611</v>
          </cell>
          <cell r="P156">
            <v>30462</v>
          </cell>
          <cell r="Q156">
            <v>13643</v>
          </cell>
          <cell r="R156">
            <v>9.4650628130388359</v>
          </cell>
          <cell r="S156">
            <v>62.529764348468674</v>
          </cell>
          <cell r="T156">
            <v>28.005172838492488</v>
          </cell>
          <cell r="U156">
            <v>59.923839537784779</v>
          </cell>
          <cell r="V156">
            <v>15.136891865274768</v>
          </cell>
          <cell r="W156">
            <v>44.78694767251001</v>
          </cell>
          <cell r="X156">
            <v>6907</v>
          </cell>
          <cell r="Y156">
            <v>14.178093439527053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9077</v>
          </cell>
          <cell r="E157">
            <v>392</v>
          </cell>
          <cell r="F157">
            <v>463</v>
          </cell>
          <cell r="G157">
            <v>833</v>
          </cell>
          <cell r="H157">
            <v>852</v>
          </cell>
          <cell r="I157">
            <v>1290</v>
          </cell>
          <cell r="J157">
            <v>1848</v>
          </cell>
          <cell r="K157">
            <v>1766</v>
          </cell>
          <cell r="L157">
            <v>1045</v>
          </cell>
          <cell r="M157">
            <v>498</v>
          </cell>
          <cell r="N157">
            <v>90</v>
          </cell>
          <cell r="O157">
            <v>621</v>
          </cell>
          <cell r="P157">
            <v>6070</v>
          </cell>
          <cell r="Q157">
            <v>2386</v>
          </cell>
          <cell r="R157">
            <v>6.8414674451911424</v>
          </cell>
          <cell r="S157">
            <v>66.872314641401346</v>
          </cell>
          <cell r="T157">
            <v>26.286217913407512</v>
          </cell>
          <cell r="U157">
            <v>49.538714991762774</v>
          </cell>
          <cell r="V157">
            <v>10.230642504118617</v>
          </cell>
          <cell r="W157">
            <v>39.308072487644154</v>
          </cell>
          <cell r="X157">
            <v>1259</v>
          </cell>
          <cell r="Y157">
            <v>13.870221438801366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</row>
        <row r="159">
          <cell r="A159" t="str">
            <v>2021경상북도</v>
          </cell>
          <cell r="B159">
            <v>2021</v>
          </cell>
          <cell r="C159" t="str">
            <v>경상북도</v>
          </cell>
          <cell r="D159">
            <v>2626609</v>
          </cell>
          <cell r="E159">
            <v>178515</v>
          </cell>
          <cell r="F159">
            <v>221964</v>
          </cell>
          <cell r="G159">
            <v>276021</v>
          </cell>
          <cell r="H159">
            <v>279475</v>
          </cell>
          <cell r="I159">
            <v>377180</v>
          </cell>
          <cell r="J159">
            <v>454427</v>
          </cell>
          <cell r="K159">
            <v>433047</v>
          </cell>
          <cell r="L159">
            <v>244151</v>
          </cell>
          <cell r="M159">
            <v>140963</v>
          </cell>
          <cell r="N159">
            <v>20866</v>
          </cell>
          <cell r="O159">
            <v>289359</v>
          </cell>
          <cell r="P159">
            <v>1740938</v>
          </cell>
          <cell r="Q159">
            <v>596312</v>
          </cell>
          <cell r="R159">
            <v>11.0164474423106</v>
          </cell>
          <cell r="S159">
            <v>66.28082063222962</v>
          </cell>
          <cell r="T159">
            <v>22.702731925459783</v>
          </cell>
          <cell r="U159">
            <v>50.873207431855697</v>
          </cell>
          <cell r="V159">
            <v>16.620867601258631</v>
          </cell>
          <cell r="W159">
            <v>34.252339830597066</v>
          </cell>
          <cell r="X159">
            <v>427359</v>
          </cell>
          <cell r="Y159">
            <v>16.270369895176636</v>
          </cell>
        </row>
        <row r="160">
          <cell r="A160" t="str">
            <v>2021포항시</v>
          </cell>
          <cell r="B160">
            <v>2021</v>
          </cell>
          <cell r="C160" t="str">
            <v>포항시</v>
          </cell>
          <cell r="D160">
            <v>503852</v>
          </cell>
          <cell r="E160">
            <v>37303</v>
          </cell>
          <cell r="F160">
            <v>46200</v>
          </cell>
          <cell r="G160">
            <v>56622</v>
          </cell>
          <cell r="H160">
            <v>57588</v>
          </cell>
          <cell r="I160">
            <v>76741</v>
          </cell>
          <cell r="J160">
            <v>89130</v>
          </cell>
          <cell r="K160">
            <v>82934</v>
          </cell>
          <cell r="L160">
            <v>38543</v>
          </cell>
          <cell r="M160">
            <v>16407</v>
          </cell>
          <cell r="N160">
            <v>2384</v>
          </cell>
          <cell r="O160">
            <v>60792</v>
          </cell>
          <cell r="P160">
            <v>349583</v>
          </cell>
          <cell r="Q160">
            <v>93477</v>
          </cell>
          <cell r="R160">
            <v>12.065447790224114</v>
          </cell>
          <cell r="S160">
            <v>69.382080452196277</v>
          </cell>
          <cell r="T160">
            <v>18.552471757579607</v>
          </cell>
          <cell r="U160">
            <v>44.129434211617834</v>
          </cell>
          <cell r="V160">
            <v>17.389861635148161</v>
          </cell>
          <cell r="W160">
            <v>26.739572576469676</v>
          </cell>
          <cell r="X160">
            <v>87206</v>
          </cell>
          <cell r="Y160">
            <v>17.307860244675023</v>
          </cell>
        </row>
        <row r="161">
          <cell r="A161" t="str">
            <v>2021경주시</v>
          </cell>
          <cell r="B161">
            <v>2021</v>
          </cell>
          <cell r="C161" t="str">
            <v>경주시</v>
          </cell>
          <cell r="D161">
            <v>251889</v>
          </cell>
          <cell r="E161">
            <v>15375</v>
          </cell>
          <cell r="F161">
            <v>20189</v>
          </cell>
          <cell r="G161">
            <v>25692</v>
          </cell>
          <cell r="H161">
            <v>24522</v>
          </cell>
          <cell r="I161">
            <v>35744</v>
          </cell>
          <cell r="J161">
            <v>46590</v>
          </cell>
          <cell r="K161">
            <v>43321</v>
          </cell>
          <cell r="L161">
            <v>25011</v>
          </cell>
          <cell r="M161">
            <v>13521</v>
          </cell>
          <cell r="N161">
            <v>1924</v>
          </cell>
          <cell r="O161">
            <v>25287</v>
          </cell>
          <cell r="P161">
            <v>166957</v>
          </cell>
          <cell r="Q161">
            <v>59645</v>
          </cell>
          <cell r="R161">
            <v>10.038945726093637</v>
          </cell>
          <cell r="S161">
            <v>66.281973408922184</v>
          </cell>
          <cell r="T161">
            <v>23.679080864984179</v>
          </cell>
          <cell r="U161">
            <v>50.870583443641181</v>
          </cell>
          <cell r="V161">
            <v>15.14581598854795</v>
          </cell>
          <cell r="W161">
            <v>35.724767455093229</v>
          </cell>
          <cell r="X161">
            <v>39441</v>
          </cell>
          <cell r="Y161">
            <v>15.658087490918618</v>
          </cell>
        </row>
        <row r="162">
          <cell r="A162" t="str">
            <v>2021김천시</v>
          </cell>
          <cell r="B162">
            <v>2021</v>
          </cell>
          <cell r="C162" t="str">
            <v>김천시</v>
          </cell>
          <cell r="D162">
            <v>140239</v>
          </cell>
          <cell r="E162">
            <v>9980</v>
          </cell>
          <cell r="F162">
            <v>12209</v>
          </cell>
          <cell r="G162">
            <v>14146</v>
          </cell>
          <cell r="H162">
            <v>14498</v>
          </cell>
          <cell r="I162">
            <v>19216</v>
          </cell>
          <cell r="J162">
            <v>23564</v>
          </cell>
          <cell r="K162">
            <v>23391</v>
          </cell>
          <cell r="L162">
            <v>13488</v>
          </cell>
          <cell r="M162">
            <v>8449</v>
          </cell>
          <cell r="N162">
            <v>1298</v>
          </cell>
          <cell r="O162">
            <v>15892</v>
          </cell>
          <cell r="P162">
            <v>90679</v>
          </cell>
          <cell r="Q162">
            <v>33668</v>
          </cell>
          <cell r="R162">
            <v>11.33208308673051</v>
          </cell>
          <cell r="S162">
            <v>64.660329865443984</v>
          </cell>
          <cell r="T162">
            <v>24.007587047825499</v>
          </cell>
          <cell r="U162">
            <v>54.654330109507164</v>
          </cell>
          <cell r="V162">
            <v>17.525557185235833</v>
          </cell>
          <cell r="W162">
            <v>37.128772924271331</v>
          </cell>
          <cell r="X162">
            <v>22040</v>
          </cell>
          <cell r="Y162">
            <v>15.716027638531363</v>
          </cell>
        </row>
        <row r="163">
          <cell r="A163" t="str">
            <v>2021안동시</v>
          </cell>
          <cell r="B163">
            <v>2021</v>
          </cell>
          <cell r="C163" t="str">
            <v>안동시</v>
          </cell>
          <cell r="D163">
            <v>156972</v>
          </cell>
          <cell r="E163">
            <v>9970</v>
          </cell>
          <cell r="F163">
            <v>13343</v>
          </cell>
          <cell r="G163">
            <v>16268</v>
          </cell>
          <cell r="H163">
            <v>14980</v>
          </cell>
          <cell r="I163">
            <v>21625</v>
          </cell>
          <cell r="J163">
            <v>25727</v>
          </cell>
          <cell r="K163">
            <v>26818</v>
          </cell>
          <cell r="L163">
            <v>16671</v>
          </cell>
          <cell r="M163">
            <v>10016</v>
          </cell>
          <cell r="N163">
            <v>1554</v>
          </cell>
          <cell r="O163">
            <v>16513</v>
          </cell>
          <cell r="P163">
            <v>100127</v>
          </cell>
          <cell r="Q163">
            <v>40332</v>
          </cell>
          <cell r="R163">
            <v>10.51971052162169</v>
          </cell>
          <cell r="S163">
            <v>63.78653517824835</v>
          </cell>
          <cell r="T163">
            <v>25.69375430012996</v>
          </cell>
          <cell r="U163">
            <v>56.772898419007859</v>
          </cell>
          <cell r="V163">
            <v>16.492055090035652</v>
          </cell>
          <cell r="W163">
            <v>40.280843328972203</v>
          </cell>
          <cell r="X163">
            <v>24764</v>
          </cell>
          <cell r="Y163">
            <v>15.776061972835919</v>
          </cell>
        </row>
        <row r="164">
          <cell r="A164" t="str">
            <v>2021구미시</v>
          </cell>
          <cell r="B164">
            <v>2021</v>
          </cell>
          <cell r="C164" t="str">
            <v>구미시</v>
          </cell>
          <cell r="D164">
            <v>412581</v>
          </cell>
          <cell r="E164">
            <v>38692</v>
          </cell>
          <cell r="F164">
            <v>44170</v>
          </cell>
          <cell r="G164">
            <v>54463</v>
          </cell>
          <cell r="H164">
            <v>62965</v>
          </cell>
          <cell r="I164">
            <v>72728</v>
          </cell>
          <cell r="J164">
            <v>70065</v>
          </cell>
          <cell r="K164">
            <v>43315</v>
          </cell>
          <cell r="L164">
            <v>16494</v>
          </cell>
          <cell r="M164">
            <v>8411</v>
          </cell>
          <cell r="N164">
            <v>1278</v>
          </cell>
          <cell r="O164">
            <v>61479</v>
          </cell>
          <cell r="P164">
            <v>308528</v>
          </cell>
          <cell r="Q164">
            <v>42574</v>
          </cell>
          <cell r="R164">
            <v>14.901073970929346</v>
          </cell>
          <cell r="S164">
            <v>74.779982597356636</v>
          </cell>
          <cell r="T164">
            <v>10.318943431714015</v>
          </cell>
          <cell r="U164">
            <v>33.725626199242853</v>
          </cell>
          <cell r="V164">
            <v>19.926554478037652</v>
          </cell>
          <cell r="W164">
            <v>13.799071721205205</v>
          </cell>
          <cell r="X164">
            <v>87585</v>
          </cell>
          <cell r="Y164">
            <v>21.228558755735239</v>
          </cell>
        </row>
        <row r="165">
          <cell r="A165" t="str">
            <v>2021영주시</v>
          </cell>
          <cell r="B165">
            <v>2021</v>
          </cell>
          <cell r="C165" t="str">
            <v>영주시</v>
          </cell>
          <cell r="D165">
            <v>101942</v>
          </cell>
          <cell r="E165">
            <v>5742</v>
          </cell>
          <cell r="F165">
            <v>8608</v>
          </cell>
          <cell r="G165">
            <v>9477</v>
          </cell>
          <cell r="H165">
            <v>8121</v>
          </cell>
          <cell r="I165">
            <v>13410</v>
          </cell>
          <cell r="J165">
            <v>17337</v>
          </cell>
          <cell r="K165">
            <v>19200</v>
          </cell>
          <cell r="L165">
            <v>11785</v>
          </cell>
          <cell r="M165">
            <v>7112</v>
          </cell>
          <cell r="N165">
            <v>1150</v>
          </cell>
          <cell r="O165">
            <v>9925</v>
          </cell>
          <cell r="P165">
            <v>63117</v>
          </cell>
          <cell r="Q165">
            <v>28900</v>
          </cell>
          <cell r="R165">
            <v>9.735928272939514</v>
          </cell>
          <cell r="S165">
            <v>61.914618116183718</v>
          </cell>
          <cell r="T165">
            <v>28.349453610876772</v>
          </cell>
          <cell r="U165">
            <v>61.512746169811621</v>
          </cell>
          <cell r="V165">
            <v>15.724765118747722</v>
          </cell>
          <cell r="W165">
            <v>45.787981051063895</v>
          </cell>
          <cell r="X165">
            <v>14036</v>
          </cell>
          <cell r="Y165">
            <v>13.768613525337937</v>
          </cell>
        </row>
        <row r="166">
          <cell r="A166" t="str">
            <v>2021영천시</v>
          </cell>
          <cell r="B166">
            <v>2021</v>
          </cell>
          <cell r="C166" t="str">
            <v>영천시</v>
          </cell>
          <cell r="D166">
            <v>101888</v>
          </cell>
          <cell r="E166">
            <v>5527</v>
          </cell>
          <cell r="F166">
            <v>6547</v>
          </cell>
          <cell r="G166">
            <v>9646</v>
          </cell>
          <cell r="H166">
            <v>9149</v>
          </cell>
          <cell r="I166">
            <v>12245</v>
          </cell>
          <cell r="J166">
            <v>18106</v>
          </cell>
          <cell r="K166">
            <v>19721</v>
          </cell>
          <cell r="L166">
            <v>12741</v>
          </cell>
          <cell r="M166">
            <v>7291</v>
          </cell>
          <cell r="N166">
            <v>915</v>
          </cell>
          <cell r="O166">
            <v>8677</v>
          </cell>
          <cell r="P166">
            <v>63281</v>
          </cell>
          <cell r="Q166">
            <v>29930</v>
          </cell>
          <cell r="R166">
            <v>8.5162138819095485</v>
          </cell>
          <cell r="S166">
            <v>62.108393530150749</v>
          </cell>
          <cell r="T166">
            <v>29.375392587939697</v>
          </cell>
          <cell r="U166">
            <v>61.008833615145143</v>
          </cell>
          <cell r="V166">
            <v>13.711856639433636</v>
          </cell>
          <cell r="W166">
            <v>47.296976975711509</v>
          </cell>
          <cell r="X166">
            <v>14682</v>
          </cell>
          <cell r="Y166">
            <v>14.409940326633167</v>
          </cell>
        </row>
        <row r="167">
          <cell r="A167" t="str">
            <v>2021상주시</v>
          </cell>
          <cell r="B167">
            <v>2021</v>
          </cell>
          <cell r="C167" t="str">
            <v>상주시</v>
          </cell>
          <cell r="D167">
            <v>95566</v>
          </cell>
          <cell r="E167">
            <v>4902</v>
          </cell>
          <cell r="F167">
            <v>7295</v>
          </cell>
          <cell r="G167">
            <v>7641</v>
          </cell>
          <cell r="H167">
            <v>7029</v>
          </cell>
          <cell r="I167">
            <v>10949</v>
          </cell>
          <cell r="J167">
            <v>16169</v>
          </cell>
          <cell r="K167">
            <v>19155</v>
          </cell>
          <cell r="L167">
            <v>12388</v>
          </cell>
          <cell r="M167">
            <v>8621</v>
          </cell>
          <cell r="N167">
            <v>1417</v>
          </cell>
          <cell r="O167">
            <v>8373</v>
          </cell>
          <cell r="P167">
            <v>56063</v>
          </cell>
          <cell r="Q167">
            <v>31130</v>
          </cell>
          <cell r="R167">
            <v>8.7614842098654329</v>
          </cell>
          <cell r="S167">
            <v>58.664169265219847</v>
          </cell>
          <cell r="T167">
            <v>32.574346524914723</v>
          </cell>
          <cell r="U167">
            <v>70.46180190143231</v>
          </cell>
          <cell r="V167">
            <v>14.934983857446088</v>
          </cell>
          <cell r="W167">
            <v>55.526818043986225</v>
          </cell>
          <cell r="X167">
            <v>11511</v>
          </cell>
          <cell r="Y167">
            <v>12.045078793713246</v>
          </cell>
        </row>
        <row r="168">
          <cell r="A168" t="str">
            <v>2021문경시</v>
          </cell>
          <cell r="B168">
            <v>2021</v>
          </cell>
          <cell r="C168" t="str">
            <v>문경시</v>
          </cell>
          <cell r="D168">
            <v>71154</v>
          </cell>
          <cell r="E168">
            <v>3827</v>
          </cell>
          <cell r="F168">
            <v>5427</v>
          </cell>
          <cell r="G168">
            <v>6140</v>
          </cell>
          <cell r="H168">
            <v>5416</v>
          </cell>
          <cell r="I168">
            <v>8563</v>
          </cell>
          <cell r="J168">
            <v>11824</v>
          </cell>
          <cell r="K168">
            <v>14084</v>
          </cell>
          <cell r="L168">
            <v>9183</v>
          </cell>
          <cell r="M168">
            <v>5792</v>
          </cell>
          <cell r="N168">
            <v>898</v>
          </cell>
          <cell r="O168">
            <v>6373</v>
          </cell>
          <cell r="P168">
            <v>42444</v>
          </cell>
          <cell r="Q168">
            <v>22337</v>
          </cell>
          <cell r="R168">
            <v>8.9566292829637124</v>
          </cell>
          <cell r="S168">
            <v>59.650898052112325</v>
          </cell>
          <cell r="T168">
            <v>31.392472664923972</v>
          </cell>
          <cell r="U168">
            <v>67.642069550466502</v>
          </cell>
          <cell r="V168">
            <v>15.015078691923476</v>
          </cell>
          <cell r="W168">
            <v>52.626990858543024</v>
          </cell>
          <cell r="X168">
            <v>9133</v>
          </cell>
          <cell r="Y168">
            <v>12.835539815049049</v>
          </cell>
        </row>
        <row r="169">
          <cell r="A169" t="str">
            <v>2021경산시</v>
          </cell>
          <cell r="B169">
            <v>2021</v>
          </cell>
          <cell r="C169" t="str">
            <v>경산시</v>
          </cell>
          <cell r="D169">
            <v>268369</v>
          </cell>
          <cell r="E169">
            <v>19729</v>
          </cell>
          <cell r="F169">
            <v>22857</v>
          </cell>
          <cell r="G169">
            <v>36271</v>
          </cell>
          <cell r="H169">
            <v>32967</v>
          </cell>
          <cell r="I169">
            <v>41676</v>
          </cell>
          <cell r="J169">
            <v>45856</v>
          </cell>
          <cell r="K169">
            <v>37558</v>
          </cell>
          <cell r="L169">
            <v>20275</v>
          </cell>
          <cell r="M169">
            <v>9888</v>
          </cell>
          <cell r="N169">
            <v>1292</v>
          </cell>
          <cell r="O169">
            <v>31200</v>
          </cell>
          <cell r="P169">
            <v>189752</v>
          </cell>
          <cell r="Q169">
            <v>47417</v>
          </cell>
          <cell r="R169">
            <v>11.62578390201551</v>
          </cell>
          <cell r="S169">
            <v>70.705632915873295</v>
          </cell>
          <cell r="T169">
            <v>17.668583182111199</v>
          </cell>
          <cell r="U169">
            <v>41.431447362873648</v>
          </cell>
          <cell r="V169">
            <v>16.442514439900503</v>
          </cell>
          <cell r="W169">
            <v>24.988932922973145</v>
          </cell>
          <cell r="X169">
            <v>54751</v>
          </cell>
          <cell r="Y169">
            <v>20.401387641642664</v>
          </cell>
        </row>
        <row r="170">
          <cell r="A170" t="str">
            <v>2021군위군</v>
          </cell>
          <cell r="B170">
            <v>2021</v>
          </cell>
          <cell r="C170" t="str">
            <v>군위군</v>
          </cell>
          <cell r="D170">
            <v>22945</v>
          </cell>
          <cell r="E170">
            <v>605</v>
          </cell>
          <cell r="F170">
            <v>919</v>
          </cell>
          <cell r="G170">
            <v>1379</v>
          </cell>
          <cell r="H170">
            <v>1206</v>
          </cell>
          <cell r="I170">
            <v>2006</v>
          </cell>
          <cell r="J170">
            <v>4154</v>
          </cell>
          <cell r="K170">
            <v>5607</v>
          </cell>
          <cell r="L170">
            <v>3993</v>
          </cell>
          <cell r="M170">
            <v>2710</v>
          </cell>
          <cell r="N170">
            <v>366</v>
          </cell>
          <cell r="O170">
            <v>1056</v>
          </cell>
          <cell r="P170">
            <v>12170</v>
          </cell>
          <cell r="Q170">
            <v>9719</v>
          </cell>
          <cell r="R170">
            <v>4.602309871431685</v>
          </cell>
          <cell r="S170">
            <v>53.039877969056434</v>
          </cell>
          <cell r="T170">
            <v>42.357812159511873</v>
          </cell>
          <cell r="U170">
            <v>88.53738701725554</v>
          </cell>
          <cell r="V170">
            <v>8.6770747740345122</v>
          </cell>
          <cell r="W170">
            <v>79.860312243221031</v>
          </cell>
          <cell r="X170">
            <v>2054</v>
          </cell>
          <cell r="Y170">
            <v>8.9518413597733719</v>
          </cell>
        </row>
        <row r="171">
          <cell r="A171" t="str">
            <v>2021의성군</v>
          </cell>
          <cell r="B171">
            <v>2021</v>
          </cell>
          <cell r="C171" t="str">
            <v>의성군</v>
          </cell>
          <cell r="D171">
            <v>50632</v>
          </cell>
          <cell r="E171">
            <v>1801</v>
          </cell>
          <cell r="F171">
            <v>2186</v>
          </cell>
          <cell r="G171">
            <v>2833</v>
          </cell>
          <cell r="H171">
            <v>2951</v>
          </cell>
          <cell r="I171">
            <v>4458</v>
          </cell>
          <cell r="J171">
            <v>8174</v>
          </cell>
          <cell r="K171">
            <v>12182</v>
          </cell>
          <cell r="L171">
            <v>8851</v>
          </cell>
          <cell r="M171">
            <v>6304</v>
          </cell>
          <cell r="N171">
            <v>892</v>
          </cell>
          <cell r="O171">
            <v>2827</v>
          </cell>
          <cell r="P171">
            <v>25944</v>
          </cell>
          <cell r="Q171">
            <v>21861</v>
          </cell>
          <cell r="R171">
            <v>5.58342550165903</v>
          </cell>
          <cell r="S171">
            <v>51.24032232580187</v>
          </cell>
          <cell r="T171">
            <v>43.176252172539101</v>
          </cell>
          <cell r="U171">
            <v>95.158803576934943</v>
          </cell>
          <cell r="V171">
            <v>10.896546407647239</v>
          </cell>
          <cell r="W171">
            <v>84.262257169287707</v>
          </cell>
          <cell r="X171">
            <v>4485</v>
          </cell>
          <cell r="Y171">
            <v>8.858034444620003</v>
          </cell>
        </row>
        <row r="172">
          <cell r="A172" t="str">
            <v>2021청송군</v>
          </cell>
          <cell r="B172">
            <v>2021</v>
          </cell>
          <cell r="C172" t="str">
            <v>청송군</v>
          </cell>
          <cell r="D172">
            <v>24539</v>
          </cell>
          <cell r="E172">
            <v>917</v>
          </cell>
          <cell r="F172">
            <v>1149</v>
          </cell>
          <cell r="G172">
            <v>1572</v>
          </cell>
          <cell r="H172">
            <v>1554</v>
          </cell>
          <cell r="I172">
            <v>2239</v>
          </cell>
          <cell r="J172">
            <v>4471</v>
          </cell>
          <cell r="K172">
            <v>5734</v>
          </cell>
          <cell r="L172">
            <v>3970</v>
          </cell>
          <cell r="M172">
            <v>2583</v>
          </cell>
          <cell r="N172">
            <v>350</v>
          </cell>
          <cell r="O172">
            <v>1438</v>
          </cell>
          <cell r="P172">
            <v>13571</v>
          </cell>
          <cell r="Q172">
            <v>9530</v>
          </cell>
          <cell r="R172">
            <v>5.8600594971270219</v>
          </cell>
          <cell r="S172">
            <v>55.303802110925474</v>
          </cell>
          <cell r="T172">
            <v>38.836138391947514</v>
          </cell>
          <cell r="U172">
            <v>80.819394296662011</v>
          </cell>
          <cell r="V172">
            <v>10.596124088129098</v>
          </cell>
          <cell r="W172">
            <v>70.223270208532909</v>
          </cell>
          <cell r="X172">
            <v>2412</v>
          </cell>
          <cell r="Y172">
            <v>9.8292513957373977</v>
          </cell>
        </row>
        <row r="173">
          <cell r="A173" t="str">
            <v>2021영양군</v>
          </cell>
          <cell r="B173">
            <v>2021</v>
          </cell>
          <cell r="C173" t="str">
            <v>영양군</v>
          </cell>
          <cell r="D173">
            <v>16320</v>
          </cell>
          <cell r="E173">
            <v>675</v>
          </cell>
          <cell r="F173">
            <v>892</v>
          </cell>
          <cell r="G173">
            <v>1065</v>
          </cell>
          <cell r="H173">
            <v>993</v>
          </cell>
          <cell r="I173">
            <v>1602</v>
          </cell>
          <cell r="J173">
            <v>2846</v>
          </cell>
          <cell r="K173">
            <v>3611</v>
          </cell>
          <cell r="L173">
            <v>2583</v>
          </cell>
          <cell r="M173">
            <v>1772</v>
          </cell>
          <cell r="N173">
            <v>281</v>
          </cell>
          <cell r="O173">
            <v>1122</v>
          </cell>
          <cell r="P173">
            <v>8888</v>
          </cell>
          <cell r="Q173">
            <v>6310</v>
          </cell>
          <cell r="R173">
            <v>6.8750000000000009</v>
          </cell>
          <cell r="S173">
            <v>54.460784313725483</v>
          </cell>
          <cell r="T173">
            <v>38.66421568627451</v>
          </cell>
          <cell r="U173">
            <v>83.61836183618361</v>
          </cell>
          <cell r="V173">
            <v>12.623762376237623</v>
          </cell>
          <cell r="W173">
            <v>70.994599459945988</v>
          </cell>
          <cell r="X173">
            <v>1639</v>
          </cell>
          <cell r="Y173">
            <v>10.042892156862745</v>
          </cell>
        </row>
        <row r="174">
          <cell r="A174" t="str">
            <v>2021영덕군</v>
          </cell>
          <cell r="B174">
            <v>2021</v>
          </cell>
          <cell r="C174" t="str">
            <v>영덕군</v>
          </cell>
          <cell r="D174">
            <v>35314</v>
          </cell>
          <cell r="E174">
            <v>1458</v>
          </cell>
          <cell r="F174">
            <v>2030</v>
          </cell>
          <cell r="G174">
            <v>2232</v>
          </cell>
          <cell r="H174">
            <v>2157</v>
          </cell>
          <cell r="I174">
            <v>3631</v>
          </cell>
          <cell r="J174">
            <v>5992</v>
          </cell>
          <cell r="K174">
            <v>7540</v>
          </cell>
          <cell r="L174">
            <v>5770</v>
          </cell>
          <cell r="M174">
            <v>3926</v>
          </cell>
          <cell r="N174">
            <v>578</v>
          </cell>
          <cell r="O174">
            <v>2432</v>
          </cell>
          <cell r="P174">
            <v>19039</v>
          </cell>
          <cell r="Q174">
            <v>13843</v>
          </cell>
          <cell r="R174">
            <v>6.8867871099280737</v>
          </cell>
          <cell r="S174">
            <v>53.913462083026566</v>
          </cell>
          <cell r="T174">
            <v>39.199750807045362</v>
          </cell>
          <cell r="U174">
            <v>85.482430799936978</v>
          </cell>
          <cell r="V174">
            <v>12.77378013551132</v>
          </cell>
          <cell r="W174">
            <v>72.708650664425662</v>
          </cell>
          <cell r="X174">
            <v>3388</v>
          </cell>
          <cell r="Y174">
            <v>9.5939287534688784</v>
          </cell>
        </row>
        <row r="175">
          <cell r="A175" t="str">
            <v>2021청도군</v>
          </cell>
          <cell r="B175">
            <v>2021</v>
          </cell>
          <cell r="C175" t="str">
            <v>청도군</v>
          </cell>
          <cell r="D175">
            <v>41891</v>
          </cell>
          <cell r="E175">
            <v>1412</v>
          </cell>
          <cell r="F175">
            <v>2233</v>
          </cell>
          <cell r="G175">
            <v>2582</v>
          </cell>
          <cell r="H175">
            <v>2575</v>
          </cell>
          <cell r="I175">
            <v>4283</v>
          </cell>
          <cell r="J175">
            <v>7091</v>
          </cell>
          <cell r="K175">
            <v>9963</v>
          </cell>
          <cell r="L175">
            <v>6674</v>
          </cell>
          <cell r="M175">
            <v>4417</v>
          </cell>
          <cell r="N175">
            <v>661</v>
          </cell>
          <cell r="O175">
            <v>2453</v>
          </cell>
          <cell r="P175">
            <v>22994</v>
          </cell>
          <cell r="Q175">
            <v>16444</v>
          </cell>
          <cell r="R175">
            <v>5.8556730562650694</v>
          </cell>
          <cell r="S175">
            <v>54.890071853142672</v>
          </cell>
          <cell r="T175">
            <v>39.254255090592252</v>
          </cell>
          <cell r="U175">
            <v>82.182308428285637</v>
          </cell>
          <cell r="V175">
            <v>10.668000347916848</v>
          </cell>
          <cell r="W175">
            <v>71.514308080368792</v>
          </cell>
          <cell r="X175">
            <v>3989</v>
          </cell>
          <cell r="Y175">
            <v>9.5223317657730782</v>
          </cell>
        </row>
        <row r="176">
          <cell r="A176" t="str">
            <v>2021고령군</v>
          </cell>
          <cell r="B176">
            <v>2021</v>
          </cell>
          <cell r="C176" t="str">
            <v>고령군</v>
          </cell>
          <cell r="D176">
            <v>30626</v>
          </cell>
          <cell r="E176">
            <v>1316</v>
          </cell>
          <cell r="F176">
            <v>1908</v>
          </cell>
          <cell r="G176">
            <v>2302</v>
          </cell>
          <cell r="H176">
            <v>2055</v>
          </cell>
          <cell r="I176">
            <v>3550</v>
          </cell>
          <cell r="J176">
            <v>5716</v>
          </cell>
          <cell r="K176">
            <v>6588</v>
          </cell>
          <cell r="L176">
            <v>4118</v>
          </cell>
          <cell r="M176">
            <v>2722</v>
          </cell>
          <cell r="N176">
            <v>351</v>
          </cell>
          <cell r="O176">
            <v>2216</v>
          </cell>
          <cell r="P176">
            <v>18245</v>
          </cell>
          <cell r="Q176">
            <v>10165</v>
          </cell>
          <cell r="R176">
            <v>7.2356821001763203</v>
          </cell>
          <cell r="S176">
            <v>59.573564944818123</v>
          </cell>
          <cell r="T176">
            <v>33.19075295500555</v>
          </cell>
          <cell r="U176">
            <v>67.859687585639904</v>
          </cell>
          <cell r="V176">
            <v>12.145793368046039</v>
          </cell>
          <cell r="W176">
            <v>55.713894217593861</v>
          </cell>
          <cell r="X176">
            <v>3441</v>
          </cell>
          <cell r="Y176">
            <v>11.235551492196173</v>
          </cell>
        </row>
        <row r="177">
          <cell r="A177" t="str">
            <v>2021성주군</v>
          </cell>
          <cell r="B177">
            <v>2021</v>
          </cell>
          <cell r="C177" t="str">
            <v>성주군</v>
          </cell>
          <cell r="D177">
            <v>42842</v>
          </cell>
          <cell r="E177">
            <v>1819</v>
          </cell>
          <cell r="F177">
            <v>2182</v>
          </cell>
          <cell r="G177">
            <v>3200</v>
          </cell>
          <cell r="H177">
            <v>3149</v>
          </cell>
          <cell r="I177">
            <v>4509</v>
          </cell>
          <cell r="J177">
            <v>8085</v>
          </cell>
          <cell r="K177">
            <v>9853</v>
          </cell>
          <cell r="L177">
            <v>5935</v>
          </cell>
          <cell r="M177">
            <v>3583</v>
          </cell>
          <cell r="N177">
            <v>527</v>
          </cell>
          <cell r="O177">
            <v>2876</v>
          </cell>
          <cell r="P177">
            <v>25553</v>
          </cell>
          <cell r="Q177">
            <v>14413</v>
          </cell>
          <cell r="R177">
            <v>6.7130386069744645</v>
          </cell>
          <cell r="S177">
            <v>59.644741141870128</v>
          </cell>
          <cell r="T177">
            <v>33.642220251155408</v>
          </cell>
          <cell r="U177">
            <v>67.659374633115476</v>
          </cell>
          <cell r="V177">
            <v>11.255038547332994</v>
          </cell>
          <cell r="W177">
            <v>56.404336085782489</v>
          </cell>
          <cell r="X177">
            <v>4920</v>
          </cell>
          <cell r="Y177">
            <v>11.484057700387471</v>
          </cell>
        </row>
        <row r="178">
          <cell r="A178" t="str">
            <v>2021칠곡군</v>
          </cell>
          <cell r="B178">
            <v>2021</v>
          </cell>
          <cell r="C178" t="str">
            <v>칠곡군</v>
          </cell>
          <cell r="D178">
            <v>113822</v>
          </cell>
          <cell r="E178">
            <v>8686</v>
          </cell>
          <cell r="F178">
            <v>11350</v>
          </cell>
          <cell r="G178">
            <v>11574</v>
          </cell>
          <cell r="H178">
            <v>13720</v>
          </cell>
          <cell r="I178">
            <v>20557</v>
          </cell>
          <cell r="J178">
            <v>20000</v>
          </cell>
          <cell r="K178">
            <v>14926</v>
          </cell>
          <cell r="L178">
            <v>7686</v>
          </cell>
          <cell r="M178">
            <v>4635</v>
          </cell>
          <cell r="N178">
            <v>688</v>
          </cell>
          <cell r="O178">
            <v>14457</v>
          </cell>
          <cell r="P178">
            <v>80164</v>
          </cell>
          <cell r="Q178">
            <v>19201</v>
          </cell>
          <cell r="R178">
            <v>12.701410975031187</v>
          </cell>
          <cell r="S178">
            <v>70.429266749837467</v>
          </cell>
          <cell r="T178">
            <v>16.869322275131346</v>
          </cell>
          <cell r="U178">
            <v>41.986427822962924</v>
          </cell>
          <cell r="V178">
            <v>18.034279726560552</v>
          </cell>
          <cell r="W178">
            <v>23.952148096402375</v>
          </cell>
          <cell r="X178">
            <v>18508</v>
          </cell>
          <cell r="Y178">
            <v>16.260476884960728</v>
          </cell>
        </row>
        <row r="179">
          <cell r="A179" t="str">
            <v>2021예천군</v>
          </cell>
          <cell r="B179">
            <v>2021</v>
          </cell>
          <cell r="C179" t="str">
            <v>예천군</v>
          </cell>
          <cell r="D179">
            <v>55739</v>
          </cell>
          <cell r="E179">
            <v>4450</v>
          </cell>
          <cell r="F179">
            <v>4455</v>
          </cell>
          <cell r="G179">
            <v>4031</v>
          </cell>
          <cell r="H179">
            <v>5272</v>
          </cell>
          <cell r="I179">
            <v>7225</v>
          </cell>
          <cell r="J179">
            <v>7901</v>
          </cell>
          <cell r="K179">
            <v>9803</v>
          </cell>
          <cell r="L179">
            <v>6746</v>
          </cell>
          <cell r="M179">
            <v>5114</v>
          </cell>
          <cell r="N179">
            <v>742</v>
          </cell>
          <cell r="O179">
            <v>6897</v>
          </cell>
          <cell r="P179">
            <v>31606</v>
          </cell>
          <cell r="Q179">
            <v>17236</v>
          </cell>
          <cell r="R179">
            <v>12.373741904232226</v>
          </cell>
          <cell r="S179">
            <v>56.703564828934859</v>
          </cell>
          <cell r="T179">
            <v>30.922693266832919</v>
          </cell>
          <cell r="U179">
            <v>76.355755236347534</v>
          </cell>
          <cell r="V179">
            <v>21.821805986205149</v>
          </cell>
          <cell r="W179">
            <v>54.533949250142378</v>
          </cell>
          <cell r="X179">
            <v>6732</v>
          </cell>
          <cell r="Y179">
            <v>12.077719370638153</v>
          </cell>
        </row>
        <row r="180">
          <cell r="A180" t="str">
            <v>2021봉화군</v>
          </cell>
          <cell r="B180">
            <v>2021</v>
          </cell>
          <cell r="C180" t="str">
            <v>봉화군</v>
          </cell>
          <cell r="D180">
            <v>30762</v>
          </cell>
          <cell r="E180">
            <v>1227</v>
          </cell>
          <cell r="F180">
            <v>1803</v>
          </cell>
          <cell r="G180">
            <v>1820</v>
          </cell>
          <cell r="H180">
            <v>1752</v>
          </cell>
          <cell r="I180">
            <v>3024</v>
          </cell>
          <cell r="J180">
            <v>5526</v>
          </cell>
          <cell r="K180">
            <v>7111</v>
          </cell>
          <cell r="L180">
            <v>4663</v>
          </cell>
          <cell r="M180">
            <v>3305</v>
          </cell>
          <cell r="N180">
            <v>531</v>
          </cell>
          <cell r="O180">
            <v>2065</v>
          </cell>
          <cell r="P180">
            <v>16920</v>
          </cell>
          <cell r="Q180">
            <v>11777</v>
          </cell>
          <cell r="R180">
            <v>6.7128275144658991</v>
          </cell>
          <cell r="S180">
            <v>55.002925687536575</v>
          </cell>
          <cell r="T180">
            <v>38.284246797997525</v>
          </cell>
          <cell r="U180">
            <v>81.808510638297875</v>
          </cell>
          <cell r="V180">
            <v>12.204491725768321</v>
          </cell>
          <cell r="W180">
            <v>69.604018912529554</v>
          </cell>
          <cell r="X180">
            <v>2783</v>
          </cell>
          <cell r="Y180">
            <v>9.0468760158637274</v>
          </cell>
        </row>
        <row r="181">
          <cell r="A181" t="str">
            <v>2021울진군</v>
          </cell>
          <cell r="B181">
            <v>2021</v>
          </cell>
          <cell r="C181" t="str">
            <v>울진군</v>
          </cell>
          <cell r="D181">
            <v>47858</v>
          </cell>
          <cell r="E181">
            <v>2725</v>
          </cell>
          <cell r="F181">
            <v>3559</v>
          </cell>
          <cell r="G181">
            <v>4253</v>
          </cell>
          <cell r="H181">
            <v>4076</v>
          </cell>
          <cell r="I181">
            <v>5986</v>
          </cell>
          <cell r="J181">
            <v>8320</v>
          </cell>
          <cell r="K181">
            <v>8814</v>
          </cell>
          <cell r="L181">
            <v>5534</v>
          </cell>
          <cell r="M181">
            <v>3883</v>
          </cell>
          <cell r="N181">
            <v>708</v>
          </cell>
          <cell r="O181">
            <v>4407</v>
          </cell>
          <cell r="P181">
            <v>29438</v>
          </cell>
          <cell r="Q181">
            <v>14013</v>
          </cell>
          <cell r="R181">
            <v>9.2084917882067785</v>
          </cell>
          <cell r="S181">
            <v>61.511137113962135</v>
          </cell>
          <cell r="T181">
            <v>29.280371097831082</v>
          </cell>
          <cell r="U181">
            <v>62.57218561043549</v>
          </cell>
          <cell r="V181">
            <v>14.970446361845232</v>
          </cell>
          <cell r="W181">
            <v>47.601739248590256</v>
          </cell>
          <cell r="X181">
            <v>6643</v>
          </cell>
          <cell r="Y181">
            <v>13.880646913786618</v>
          </cell>
        </row>
        <row r="182">
          <cell r="A182" t="str">
            <v>2021울릉군</v>
          </cell>
          <cell r="B182">
            <v>2021</v>
          </cell>
          <cell r="C182" t="str">
            <v>울릉군</v>
          </cell>
          <cell r="D182">
            <v>8867</v>
          </cell>
          <cell r="E182">
            <v>377</v>
          </cell>
          <cell r="F182">
            <v>453</v>
          </cell>
          <cell r="G182">
            <v>812</v>
          </cell>
          <cell r="H182">
            <v>780</v>
          </cell>
          <cell r="I182">
            <v>1213</v>
          </cell>
          <cell r="J182">
            <v>1783</v>
          </cell>
          <cell r="K182">
            <v>1818</v>
          </cell>
          <cell r="L182">
            <v>1049</v>
          </cell>
          <cell r="M182">
            <v>501</v>
          </cell>
          <cell r="N182">
            <v>81</v>
          </cell>
          <cell r="O182">
            <v>602</v>
          </cell>
          <cell r="P182">
            <v>5875</v>
          </cell>
          <cell r="Q182">
            <v>2390</v>
          </cell>
          <cell r="R182">
            <v>6.7892184504341939</v>
          </cell>
          <cell r="S182">
            <v>66.256907635051306</v>
          </cell>
          <cell r="T182">
            <v>26.953873914514492</v>
          </cell>
          <cell r="U182">
            <v>50.92765957446808</v>
          </cell>
          <cell r="V182">
            <v>10.246808510638298</v>
          </cell>
          <cell r="W182">
            <v>40.680851063829785</v>
          </cell>
          <cell r="X182">
            <v>1216</v>
          </cell>
          <cell r="Y182">
            <v>13.713770159016578</v>
          </cell>
        </row>
      </sheetData>
      <sheetData sheetId="6"/>
      <sheetData sheetId="7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22310</v>
          </cell>
          <cell r="E9">
            <v>11453</v>
          </cell>
          <cell r="F9">
            <v>10857</v>
          </cell>
          <cell r="G9">
            <v>20862</v>
          </cell>
          <cell r="H9">
            <v>11249</v>
          </cell>
          <cell r="I9">
            <v>9613</v>
          </cell>
          <cell r="J9">
            <v>14273</v>
          </cell>
          <cell r="K9">
            <v>5348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4604</v>
          </cell>
          <cell r="E10">
            <v>2369</v>
          </cell>
          <cell r="F10">
            <v>2235</v>
          </cell>
          <cell r="G10">
            <v>2986</v>
          </cell>
          <cell r="H10">
            <v>1631</v>
          </cell>
          <cell r="I10">
            <v>1355</v>
          </cell>
          <cell r="J10">
            <v>2986</v>
          </cell>
          <cell r="K10">
            <v>1122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1743</v>
          </cell>
          <cell r="E11">
            <v>857</v>
          </cell>
          <cell r="F11">
            <v>886</v>
          </cell>
          <cell r="G11">
            <v>2056</v>
          </cell>
          <cell r="H11">
            <v>1082</v>
          </cell>
          <cell r="I11">
            <v>974</v>
          </cell>
          <cell r="J11">
            <v>1252</v>
          </cell>
          <cell r="K11">
            <v>559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1012</v>
          </cell>
          <cell r="E12">
            <v>489</v>
          </cell>
          <cell r="F12">
            <v>523</v>
          </cell>
          <cell r="G12">
            <v>1202</v>
          </cell>
          <cell r="H12">
            <v>640</v>
          </cell>
          <cell r="I12">
            <v>562</v>
          </cell>
          <cell r="J12">
            <v>660</v>
          </cell>
          <cell r="K12">
            <v>215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1475</v>
          </cell>
          <cell r="E13">
            <v>762</v>
          </cell>
          <cell r="F13">
            <v>713</v>
          </cell>
          <cell r="G13">
            <v>1504</v>
          </cell>
          <cell r="H13">
            <v>799</v>
          </cell>
          <cell r="I13">
            <v>705</v>
          </cell>
          <cell r="J13">
            <v>780</v>
          </cell>
          <cell r="K13">
            <v>276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4760</v>
          </cell>
          <cell r="E14">
            <v>2460</v>
          </cell>
          <cell r="F14">
            <v>2300</v>
          </cell>
          <cell r="G14">
            <v>1433</v>
          </cell>
          <cell r="H14">
            <v>760</v>
          </cell>
          <cell r="I14">
            <v>673</v>
          </cell>
          <cell r="J14">
            <v>2792</v>
          </cell>
          <cell r="K14">
            <v>820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654</v>
          </cell>
          <cell r="E15">
            <v>342</v>
          </cell>
          <cell r="F15">
            <v>312</v>
          </cell>
          <cell r="G15">
            <v>1005</v>
          </cell>
          <cell r="H15">
            <v>538</v>
          </cell>
          <cell r="I15">
            <v>467</v>
          </cell>
          <cell r="J15">
            <v>441</v>
          </cell>
          <cell r="K15">
            <v>188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723</v>
          </cell>
          <cell r="E16">
            <v>392</v>
          </cell>
          <cell r="F16">
            <v>331</v>
          </cell>
          <cell r="G16">
            <v>1032</v>
          </cell>
          <cell r="H16">
            <v>545</v>
          </cell>
          <cell r="I16">
            <v>487</v>
          </cell>
          <cell r="J16">
            <v>477</v>
          </cell>
          <cell r="K16">
            <v>218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564</v>
          </cell>
          <cell r="E17">
            <v>298</v>
          </cell>
          <cell r="F17">
            <v>266</v>
          </cell>
          <cell r="G17">
            <v>1143</v>
          </cell>
          <cell r="H17">
            <v>624</v>
          </cell>
          <cell r="I17">
            <v>519</v>
          </cell>
          <cell r="J17">
            <v>405</v>
          </cell>
          <cell r="K17">
            <v>173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526</v>
          </cell>
          <cell r="E18">
            <v>260</v>
          </cell>
          <cell r="F18">
            <v>266</v>
          </cell>
          <cell r="G18">
            <v>833</v>
          </cell>
          <cell r="H18">
            <v>467</v>
          </cell>
          <cell r="I18">
            <v>366</v>
          </cell>
          <cell r="J18">
            <v>295</v>
          </cell>
          <cell r="K18">
            <v>140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2477</v>
          </cell>
          <cell r="E19">
            <v>1249</v>
          </cell>
          <cell r="F19">
            <v>1228</v>
          </cell>
          <cell r="G19">
            <v>1407</v>
          </cell>
          <cell r="H19">
            <v>776</v>
          </cell>
          <cell r="I19">
            <v>631</v>
          </cell>
          <cell r="J19">
            <v>1556</v>
          </cell>
          <cell r="K19">
            <v>551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97</v>
          </cell>
          <cell r="E20">
            <v>48</v>
          </cell>
          <cell r="F20">
            <v>49</v>
          </cell>
          <cell r="G20">
            <v>357</v>
          </cell>
          <cell r="H20">
            <v>190</v>
          </cell>
          <cell r="I20">
            <v>167</v>
          </cell>
          <cell r="J20">
            <v>99</v>
          </cell>
          <cell r="K20">
            <v>36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249</v>
          </cell>
          <cell r="E21">
            <v>127</v>
          </cell>
          <cell r="F21">
            <v>122</v>
          </cell>
          <cell r="G21">
            <v>860</v>
          </cell>
          <cell r="H21">
            <v>460</v>
          </cell>
          <cell r="I21">
            <v>400</v>
          </cell>
          <cell r="J21">
            <v>184</v>
          </cell>
          <cell r="K21">
            <v>82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137</v>
          </cell>
          <cell r="E22">
            <v>61</v>
          </cell>
          <cell r="F22">
            <v>76</v>
          </cell>
          <cell r="G22">
            <v>326</v>
          </cell>
          <cell r="H22">
            <v>172</v>
          </cell>
          <cell r="I22">
            <v>154</v>
          </cell>
          <cell r="J22">
            <v>103</v>
          </cell>
          <cell r="K22">
            <v>53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90</v>
          </cell>
          <cell r="E23">
            <v>49</v>
          </cell>
          <cell r="F23">
            <v>41</v>
          </cell>
          <cell r="G23">
            <v>269</v>
          </cell>
          <cell r="H23">
            <v>153</v>
          </cell>
          <cell r="I23">
            <v>116</v>
          </cell>
          <cell r="J23">
            <v>66</v>
          </cell>
          <cell r="K23">
            <v>42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215</v>
          </cell>
          <cell r="E24">
            <v>114</v>
          </cell>
          <cell r="F24">
            <v>101</v>
          </cell>
          <cell r="G24">
            <v>511</v>
          </cell>
          <cell r="H24">
            <v>269</v>
          </cell>
          <cell r="I24">
            <v>242</v>
          </cell>
          <cell r="J24">
            <v>152</v>
          </cell>
          <cell r="K24">
            <v>81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175</v>
          </cell>
          <cell r="E25">
            <v>89</v>
          </cell>
          <cell r="F25">
            <v>86</v>
          </cell>
          <cell r="G25">
            <v>606</v>
          </cell>
          <cell r="H25">
            <v>314</v>
          </cell>
          <cell r="I25">
            <v>292</v>
          </cell>
          <cell r="J25">
            <v>151</v>
          </cell>
          <cell r="K25">
            <v>102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255</v>
          </cell>
          <cell r="E26">
            <v>132</v>
          </cell>
          <cell r="F26">
            <v>123</v>
          </cell>
          <cell r="G26">
            <v>340</v>
          </cell>
          <cell r="H26">
            <v>193</v>
          </cell>
          <cell r="I26">
            <v>147</v>
          </cell>
          <cell r="J26">
            <v>132</v>
          </cell>
          <cell r="K26">
            <v>68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319</v>
          </cell>
          <cell r="E27">
            <v>165</v>
          </cell>
          <cell r="F27">
            <v>154</v>
          </cell>
          <cell r="G27">
            <v>541</v>
          </cell>
          <cell r="H27">
            <v>284</v>
          </cell>
          <cell r="I27">
            <v>257</v>
          </cell>
          <cell r="J27">
            <v>152</v>
          </cell>
          <cell r="K27">
            <v>88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1361</v>
          </cell>
          <cell r="E28">
            <v>715</v>
          </cell>
          <cell r="F28">
            <v>646</v>
          </cell>
          <cell r="G28">
            <v>765</v>
          </cell>
          <cell r="H28">
            <v>426</v>
          </cell>
          <cell r="I28">
            <v>339</v>
          </cell>
          <cell r="J28">
            <v>993</v>
          </cell>
          <cell r="K28">
            <v>287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252</v>
          </cell>
          <cell r="E29">
            <v>124</v>
          </cell>
          <cell r="F29">
            <v>128</v>
          </cell>
          <cell r="G29">
            <v>555</v>
          </cell>
          <cell r="H29">
            <v>309</v>
          </cell>
          <cell r="I29">
            <v>246</v>
          </cell>
          <cell r="J29">
            <v>182</v>
          </cell>
          <cell r="K29">
            <v>71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193</v>
          </cell>
          <cell r="E30">
            <v>117</v>
          </cell>
          <cell r="F30">
            <v>76</v>
          </cell>
          <cell r="G30">
            <v>472</v>
          </cell>
          <cell r="H30">
            <v>256</v>
          </cell>
          <cell r="I30">
            <v>216</v>
          </cell>
          <cell r="J30">
            <v>121</v>
          </cell>
          <cell r="K30">
            <v>59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374</v>
          </cell>
          <cell r="E31">
            <v>200</v>
          </cell>
          <cell r="F31">
            <v>174</v>
          </cell>
          <cell r="G31">
            <v>587</v>
          </cell>
          <cell r="H31">
            <v>321</v>
          </cell>
          <cell r="I31">
            <v>266</v>
          </cell>
          <cell r="J31">
            <v>241</v>
          </cell>
          <cell r="K31">
            <v>95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55</v>
          </cell>
          <cell r="E32">
            <v>34</v>
          </cell>
          <cell r="F32">
            <v>21</v>
          </cell>
          <cell r="G32">
            <v>72</v>
          </cell>
          <cell r="H32">
            <v>40</v>
          </cell>
          <cell r="I32">
            <v>32</v>
          </cell>
          <cell r="J32">
            <v>53</v>
          </cell>
          <cell r="K32">
            <v>22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20616</v>
          </cell>
          <cell r="E34">
            <v>10654</v>
          </cell>
          <cell r="F34">
            <v>9962</v>
          </cell>
          <cell r="G34">
            <v>20978</v>
          </cell>
          <cell r="H34">
            <v>11111</v>
          </cell>
          <cell r="I34">
            <v>9867</v>
          </cell>
          <cell r="J34">
            <v>13363</v>
          </cell>
          <cell r="K34">
            <v>5375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4088</v>
          </cell>
          <cell r="E35">
            <v>2128</v>
          </cell>
          <cell r="F35">
            <v>1960</v>
          </cell>
          <cell r="G35">
            <v>2932</v>
          </cell>
          <cell r="H35">
            <v>1542</v>
          </cell>
          <cell r="I35">
            <v>1390</v>
          </cell>
          <cell r="J35">
            <v>2599</v>
          </cell>
          <cell r="K35">
            <v>1108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1627</v>
          </cell>
          <cell r="E36">
            <v>824</v>
          </cell>
          <cell r="F36">
            <v>803</v>
          </cell>
          <cell r="G36">
            <v>2062</v>
          </cell>
          <cell r="H36">
            <v>1072</v>
          </cell>
          <cell r="I36">
            <v>990</v>
          </cell>
          <cell r="J36">
            <v>1130</v>
          </cell>
          <cell r="K36">
            <v>576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1123</v>
          </cell>
          <cell r="E37">
            <v>590</v>
          </cell>
          <cell r="F37">
            <v>533</v>
          </cell>
          <cell r="G37">
            <v>1203</v>
          </cell>
          <cell r="H37">
            <v>637</v>
          </cell>
          <cell r="I37">
            <v>566</v>
          </cell>
          <cell r="J37">
            <v>688</v>
          </cell>
          <cell r="K37">
            <v>253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1330</v>
          </cell>
          <cell r="E38">
            <v>705</v>
          </cell>
          <cell r="F38">
            <v>625</v>
          </cell>
          <cell r="G38">
            <v>1500</v>
          </cell>
          <cell r="H38">
            <v>802</v>
          </cell>
          <cell r="I38">
            <v>698</v>
          </cell>
          <cell r="J38">
            <v>729</v>
          </cell>
          <cell r="K38">
            <v>269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4286</v>
          </cell>
          <cell r="E39">
            <v>2184</v>
          </cell>
          <cell r="F39">
            <v>2102</v>
          </cell>
          <cell r="G39">
            <v>1526</v>
          </cell>
          <cell r="H39">
            <v>833</v>
          </cell>
          <cell r="I39">
            <v>693</v>
          </cell>
          <cell r="J39">
            <v>2618</v>
          </cell>
          <cell r="K39">
            <v>840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611</v>
          </cell>
          <cell r="E40">
            <v>298</v>
          </cell>
          <cell r="F40">
            <v>313</v>
          </cell>
          <cell r="G40">
            <v>1001</v>
          </cell>
          <cell r="H40">
            <v>525</v>
          </cell>
          <cell r="I40">
            <v>476</v>
          </cell>
          <cell r="J40">
            <v>448</v>
          </cell>
          <cell r="K40">
            <v>214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631</v>
          </cell>
          <cell r="E41">
            <v>321</v>
          </cell>
          <cell r="F41">
            <v>310</v>
          </cell>
          <cell r="G41">
            <v>1071</v>
          </cell>
          <cell r="H41">
            <v>571</v>
          </cell>
          <cell r="I41">
            <v>500</v>
          </cell>
          <cell r="J41">
            <v>446</v>
          </cell>
          <cell r="K41">
            <v>215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510</v>
          </cell>
          <cell r="E42">
            <v>265</v>
          </cell>
          <cell r="F42">
            <v>245</v>
          </cell>
          <cell r="G42">
            <v>1233</v>
          </cell>
          <cell r="H42">
            <v>664</v>
          </cell>
          <cell r="I42">
            <v>569</v>
          </cell>
          <cell r="J42">
            <v>349</v>
          </cell>
          <cell r="K42">
            <v>154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442</v>
          </cell>
          <cell r="E43">
            <v>227</v>
          </cell>
          <cell r="F43">
            <v>215</v>
          </cell>
          <cell r="G43">
            <v>795</v>
          </cell>
          <cell r="H43">
            <v>398</v>
          </cell>
          <cell r="I43">
            <v>397</v>
          </cell>
          <cell r="J43">
            <v>285</v>
          </cell>
          <cell r="K43">
            <v>137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2509</v>
          </cell>
          <cell r="E44">
            <v>1308</v>
          </cell>
          <cell r="F44">
            <v>1201</v>
          </cell>
          <cell r="G44">
            <v>1434</v>
          </cell>
          <cell r="H44">
            <v>757</v>
          </cell>
          <cell r="I44">
            <v>677</v>
          </cell>
          <cell r="J44">
            <v>1541</v>
          </cell>
          <cell r="K44">
            <v>502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101</v>
          </cell>
          <cell r="E45">
            <v>60</v>
          </cell>
          <cell r="F45">
            <v>41</v>
          </cell>
          <cell r="G45">
            <v>350</v>
          </cell>
          <cell r="H45">
            <v>182</v>
          </cell>
          <cell r="I45">
            <v>168</v>
          </cell>
          <cell r="J45">
            <v>61</v>
          </cell>
          <cell r="K45">
            <v>42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265</v>
          </cell>
          <cell r="E46">
            <v>143</v>
          </cell>
          <cell r="F46">
            <v>122</v>
          </cell>
          <cell r="G46">
            <v>874</v>
          </cell>
          <cell r="H46">
            <v>471</v>
          </cell>
          <cell r="I46">
            <v>403</v>
          </cell>
          <cell r="J46">
            <v>190</v>
          </cell>
          <cell r="K46">
            <v>88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118</v>
          </cell>
          <cell r="E47">
            <v>63</v>
          </cell>
          <cell r="F47">
            <v>55</v>
          </cell>
          <cell r="G47">
            <v>338</v>
          </cell>
          <cell r="H47">
            <v>188</v>
          </cell>
          <cell r="I47">
            <v>150</v>
          </cell>
          <cell r="J47">
            <v>113</v>
          </cell>
          <cell r="K47">
            <v>37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74</v>
          </cell>
          <cell r="E48">
            <v>46</v>
          </cell>
          <cell r="F48">
            <v>28</v>
          </cell>
          <cell r="G48">
            <v>245</v>
          </cell>
          <cell r="H48">
            <v>126</v>
          </cell>
          <cell r="I48">
            <v>119</v>
          </cell>
          <cell r="J48">
            <v>68</v>
          </cell>
          <cell r="K48">
            <v>35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163</v>
          </cell>
          <cell r="E49">
            <v>83</v>
          </cell>
          <cell r="F49">
            <v>80</v>
          </cell>
          <cell r="G49">
            <v>540</v>
          </cell>
          <cell r="H49">
            <v>269</v>
          </cell>
          <cell r="I49">
            <v>271</v>
          </cell>
          <cell r="J49">
            <v>155</v>
          </cell>
          <cell r="K49">
            <v>81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163</v>
          </cell>
          <cell r="E50">
            <v>83</v>
          </cell>
          <cell r="F50">
            <v>80</v>
          </cell>
          <cell r="G50">
            <v>571</v>
          </cell>
          <cell r="H50">
            <v>284</v>
          </cell>
          <cell r="I50">
            <v>287</v>
          </cell>
          <cell r="J50">
            <v>141</v>
          </cell>
          <cell r="K50">
            <v>77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205</v>
          </cell>
          <cell r="E51">
            <v>109</v>
          </cell>
          <cell r="F51">
            <v>96</v>
          </cell>
          <cell r="G51">
            <v>372</v>
          </cell>
          <cell r="H51">
            <v>195</v>
          </cell>
          <cell r="I51">
            <v>177</v>
          </cell>
          <cell r="J51">
            <v>127</v>
          </cell>
          <cell r="K51">
            <v>78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303</v>
          </cell>
          <cell r="E52">
            <v>159</v>
          </cell>
          <cell r="F52">
            <v>144</v>
          </cell>
          <cell r="G52">
            <v>547</v>
          </cell>
          <cell r="H52">
            <v>292</v>
          </cell>
          <cell r="I52">
            <v>255</v>
          </cell>
          <cell r="J52">
            <v>155</v>
          </cell>
          <cell r="K52">
            <v>89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1307</v>
          </cell>
          <cell r="E53">
            <v>676</v>
          </cell>
          <cell r="F53">
            <v>631</v>
          </cell>
          <cell r="G53">
            <v>710</v>
          </cell>
          <cell r="H53">
            <v>371</v>
          </cell>
          <cell r="I53">
            <v>339</v>
          </cell>
          <cell r="J53">
            <v>949</v>
          </cell>
          <cell r="K53">
            <v>299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238</v>
          </cell>
          <cell r="E54">
            <v>131</v>
          </cell>
          <cell r="F54">
            <v>107</v>
          </cell>
          <cell r="G54">
            <v>592</v>
          </cell>
          <cell r="H54">
            <v>324</v>
          </cell>
          <cell r="I54">
            <v>268</v>
          </cell>
          <cell r="J54">
            <v>143</v>
          </cell>
          <cell r="K54">
            <v>71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181</v>
          </cell>
          <cell r="E55">
            <v>95</v>
          </cell>
          <cell r="F55">
            <v>86</v>
          </cell>
          <cell r="G55">
            <v>439</v>
          </cell>
          <cell r="H55">
            <v>257</v>
          </cell>
          <cell r="I55">
            <v>182</v>
          </cell>
          <cell r="J55">
            <v>123</v>
          </cell>
          <cell r="K55">
            <v>57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303</v>
          </cell>
          <cell r="E56">
            <v>132</v>
          </cell>
          <cell r="F56">
            <v>171</v>
          </cell>
          <cell r="G56">
            <v>580</v>
          </cell>
          <cell r="H56">
            <v>309</v>
          </cell>
          <cell r="I56">
            <v>271</v>
          </cell>
          <cell r="J56">
            <v>259</v>
          </cell>
          <cell r="K56">
            <v>130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38</v>
          </cell>
          <cell r="E57">
            <v>24</v>
          </cell>
          <cell r="F57">
            <v>14</v>
          </cell>
          <cell r="G57">
            <v>63</v>
          </cell>
          <cell r="H57">
            <v>42</v>
          </cell>
          <cell r="I57">
            <v>21</v>
          </cell>
          <cell r="J57">
            <v>46</v>
          </cell>
          <cell r="K57">
            <v>23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17957</v>
          </cell>
          <cell r="E59">
            <v>9253</v>
          </cell>
          <cell r="F59">
            <v>8704</v>
          </cell>
          <cell r="G59">
            <v>21278</v>
          </cell>
          <cell r="H59">
            <v>11348</v>
          </cell>
          <cell r="I59">
            <v>9930</v>
          </cell>
          <cell r="J59">
            <v>12190</v>
          </cell>
          <cell r="K59">
            <v>5505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3511</v>
          </cell>
          <cell r="E60">
            <v>1821</v>
          </cell>
          <cell r="F60">
            <v>1690</v>
          </cell>
          <cell r="G60">
            <v>2873</v>
          </cell>
          <cell r="H60">
            <v>1516</v>
          </cell>
          <cell r="I60">
            <v>1357</v>
          </cell>
          <cell r="J60">
            <v>2430</v>
          </cell>
          <cell r="K60">
            <v>1116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1364</v>
          </cell>
          <cell r="E61">
            <v>717</v>
          </cell>
          <cell r="F61">
            <v>647</v>
          </cell>
          <cell r="G61">
            <v>1988</v>
          </cell>
          <cell r="H61">
            <v>1017</v>
          </cell>
          <cell r="I61">
            <v>971</v>
          </cell>
          <cell r="J61">
            <v>1035</v>
          </cell>
          <cell r="K61">
            <v>531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1066</v>
          </cell>
          <cell r="E62">
            <v>536</v>
          </cell>
          <cell r="F62">
            <v>530</v>
          </cell>
          <cell r="G62">
            <v>1289</v>
          </cell>
          <cell r="H62">
            <v>655</v>
          </cell>
          <cell r="I62">
            <v>634</v>
          </cell>
          <cell r="J62">
            <v>641</v>
          </cell>
          <cell r="K62">
            <v>268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1185</v>
          </cell>
          <cell r="E63">
            <v>620</v>
          </cell>
          <cell r="F63">
            <v>565</v>
          </cell>
          <cell r="G63">
            <v>1535</v>
          </cell>
          <cell r="H63">
            <v>831</v>
          </cell>
          <cell r="I63">
            <v>704</v>
          </cell>
          <cell r="J63">
            <v>668</v>
          </cell>
          <cell r="K63">
            <v>286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3727</v>
          </cell>
          <cell r="E64">
            <v>1923</v>
          </cell>
          <cell r="F64">
            <v>1804</v>
          </cell>
          <cell r="G64">
            <v>1650</v>
          </cell>
          <cell r="H64">
            <v>879</v>
          </cell>
          <cell r="I64">
            <v>771</v>
          </cell>
          <cell r="J64">
            <v>2470</v>
          </cell>
          <cell r="K64">
            <v>860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535</v>
          </cell>
          <cell r="E65">
            <v>265</v>
          </cell>
          <cell r="F65">
            <v>270</v>
          </cell>
          <cell r="G65">
            <v>1057</v>
          </cell>
          <cell r="H65">
            <v>552</v>
          </cell>
          <cell r="I65">
            <v>505</v>
          </cell>
          <cell r="J65">
            <v>404</v>
          </cell>
          <cell r="K65">
            <v>196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584</v>
          </cell>
          <cell r="E66">
            <v>289</v>
          </cell>
          <cell r="F66">
            <v>295</v>
          </cell>
          <cell r="G66">
            <v>1128</v>
          </cell>
          <cell r="H66">
            <v>616</v>
          </cell>
          <cell r="I66">
            <v>512</v>
          </cell>
          <cell r="J66">
            <v>400</v>
          </cell>
          <cell r="K66">
            <v>244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447</v>
          </cell>
          <cell r="E67">
            <v>235</v>
          </cell>
          <cell r="F67">
            <v>212</v>
          </cell>
          <cell r="G67">
            <v>1191</v>
          </cell>
          <cell r="H67">
            <v>646</v>
          </cell>
          <cell r="I67">
            <v>545</v>
          </cell>
          <cell r="J67">
            <v>325</v>
          </cell>
          <cell r="K67">
            <v>181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390</v>
          </cell>
          <cell r="E68">
            <v>209</v>
          </cell>
          <cell r="F68">
            <v>181</v>
          </cell>
          <cell r="G68">
            <v>817</v>
          </cell>
          <cell r="H68">
            <v>446</v>
          </cell>
          <cell r="I68">
            <v>371</v>
          </cell>
          <cell r="J68">
            <v>245</v>
          </cell>
          <cell r="K68">
            <v>137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2091</v>
          </cell>
          <cell r="E69">
            <v>1063</v>
          </cell>
          <cell r="F69">
            <v>1028</v>
          </cell>
          <cell r="G69">
            <v>1460</v>
          </cell>
          <cell r="H69">
            <v>790</v>
          </cell>
          <cell r="I69">
            <v>670</v>
          </cell>
          <cell r="J69">
            <v>1341</v>
          </cell>
          <cell r="K69">
            <v>512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100</v>
          </cell>
          <cell r="E70">
            <v>60</v>
          </cell>
          <cell r="F70">
            <v>40</v>
          </cell>
          <cell r="G70">
            <v>349</v>
          </cell>
          <cell r="H70">
            <v>204</v>
          </cell>
          <cell r="I70">
            <v>145</v>
          </cell>
          <cell r="J70">
            <v>77</v>
          </cell>
          <cell r="K70">
            <v>54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221</v>
          </cell>
          <cell r="E71">
            <v>119</v>
          </cell>
          <cell r="F71">
            <v>102</v>
          </cell>
          <cell r="G71">
            <v>892</v>
          </cell>
          <cell r="H71">
            <v>484</v>
          </cell>
          <cell r="I71">
            <v>408</v>
          </cell>
          <cell r="J71">
            <v>151</v>
          </cell>
          <cell r="K71">
            <v>100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128</v>
          </cell>
          <cell r="E72">
            <v>63</v>
          </cell>
          <cell r="F72">
            <v>65</v>
          </cell>
          <cell r="G72">
            <v>366</v>
          </cell>
          <cell r="H72">
            <v>207</v>
          </cell>
          <cell r="I72">
            <v>159</v>
          </cell>
          <cell r="J72">
            <v>91</v>
          </cell>
          <cell r="K72">
            <v>58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80</v>
          </cell>
          <cell r="E73">
            <v>39</v>
          </cell>
          <cell r="F73">
            <v>41</v>
          </cell>
          <cell r="G73">
            <v>235</v>
          </cell>
          <cell r="H73">
            <v>117</v>
          </cell>
          <cell r="I73">
            <v>118</v>
          </cell>
          <cell r="J73">
            <v>46</v>
          </cell>
          <cell r="K73">
            <v>40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208</v>
          </cell>
          <cell r="E74">
            <v>95</v>
          </cell>
          <cell r="F74">
            <v>113</v>
          </cell>
          <cell r="G74">
            <v>556</v>
          </cell>
          <cell r="H74">
            <v>291</v>
          </cell>
          <cell r="I74">
            <v>265</v>
          </cell>
          <cell r="J74">
            <v>140</v>
          </cell>
          <cell r="K74">
            <v>73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143</v>
          </cell>
          <cell r="E75">
            <v>75</v>
          </cell>
          <cell r="F75">
            <v>68</v>
          </cell>
          <cell r="G75">
            <v>578</v>
          </cell>
          <cell r="H75">
            <v>284</v>
          </cell>
          <cell r="I75">
            <v>294</v>
          </cell>
          <cell r="J75">
            <v>120</v>
          </cell>
          <cell r="K75">
            <v>75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171</v>
          </cell>
          <cell r="E76">
            <v>87</v>
          </cell>
          <cell r="F76">
            <v>84</v>
          </cell>
          <cell r="G76">
            <v>370</v>
          </cell>
          <cell r="H76">
            <v>205</v>
          </cell>
          <cell r="I76">
            <v>165</v>
          </cell>
          <cell r="J76">
            <v>118</v>
          </cell>
          <cell r="K76">
            <v>76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273</v>
          </cell>
          <cell r="E77">
            <v>135</v>
          </cell>
          <cell r="F77">
            <v>138</v>
          </cell>
          <cell r="G77">
            <v>542</v>
          </cell>
          <cell r="H77">
            <v>293</v>
          </cell>
          <cell r="I77">
            <v>249</v>
          </cell>
          <cell r="J77">
            <v>157</v>
          </cell>
          <cell r="K77">
            <v>101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1039</v>
          </cell>
          <cell r="E78">
            <v>544</v>
          </cell>
          <cell r="F78">
            <v>495</v>
          </cell>
          <cell r="G78">
            <v>719</v>
          </cell>
          <cell r="H78">
            <v>380</v>
          </cell>
          <cell r="I78">
            <v>339</v>
          </cell>
          <cell r="J78">
            <v>807</v>
          </cell>
          <cell r="K78">
            <v>314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231</v>
          </cell>
          <cell r="E79">
            <v>121</v>
          </cell>
          <cell r="F79">
            <v>110</v>
          </cell>
          <cell r="G79">
            <v>658</v>
          </cell>
          <cell r="H79">
            <v>369</v>
          </cell>
          <cell r="I79">
            <v>289</v>
          </cell>
          <cell r="J79">
            <v>169</v>
          </cell>
          <cell r="K79">
            <v>87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167</v>
          </cell>
          <cell r="E80">
            <v>86</v>
          </cell>
          <cell r="F80">
            <v>81</v>
          </cell>
          <cell r="G80">
            <v>413</v>
          </cell>
          <cell r="H80">
            <v>223</v>
          </cell>
          <cell r="I80">
            <v>190</v>
          </cell>
          <cell r="J80">
            <v>88</v>
          </cell>
          <cell r="K80">
            <v>66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264</v>
          </cell>
          <cell r="E81">
            <v>136</v>
          </cell>
          <cell r="F81">
            <v>128</v>
          </cell>
          <cell r="G81">
            <v>542</v>
          </cell>
          <cell r="H81">
            <v>308</v>
          </cell>
          <cell r="I81">
            <v>234</v>
          </cell>
          <cell r="J81">
            <v>224</v>
          </cell>
          <cell r="K81">
            <v>102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32</v>
          </cell>
          <cell r="E82">
            <v>15</v>
          </cell>
          <cell r="F82">
            <v>17</v>
          </cell>
          <cell r="G82">
            <v>70</v>
          </cell>
          <cell r="H82">
            <v>35</v>
          </cell>
          <cell r="I82">
            <v>35</v>
          </cell>
          <cell r="J82">
            <v>43</v>
          </cell>
          <cell r="K82">
            <v>28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16079</v>
          </cell>
          <cell r="E84">
            <v>8385</v>
          </cell>
          <cell r="F84">
            <v>7694</v>
          </cell>
          <cell r="G84">
            <v>22289</v>
          </cell>
          <cell r="H84">
            <v>11742</v>
          </cell>
          <cell r="I84">
            <v>10547</v>
          </cell>
          <cell r="J84">
            <v>11687</v>
          </cell>
          <cell r="K84">
            <v>5620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3109</v>
          </cell>
          <cell r="E85">
            <v>1660</v>
          </cell>
          <cell r="F85">
            <v>1449</v>
          </cell>
          <cell r="G85">
            <v>3067</v>
          </cell>
          <cell r="H85">
            <v>1593</v>
          </cell>
          <cell r="I85">
            <v>1474</v>
          </cell>
          <cell r="J85">
            <v>2265</v>
          </cell>
          <cell r="K85">
            <v>1204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1251</v>
          </cell>
          <cell r="E86">
            <v>641</v>
          </cell>
          <cell r="F86">
            <v>610</v>
          </cell>
          <cell r="G86">
            <v>2211</v>
          </cell>
          <cell r="H86">
            <v>1090</v>
          </cell>
          <cell r="I86">
            <v>1121</v>
          </cell>
          <cell r="J86">
            <v>1127</v>
          </cell>
          <cell r="K86">
            <v>510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1017</v>
          </cell>
          <cell r="E87">
            <v>550</v>
          </cell>
          <cell r="F87">
            <v>467</v>
          </cell>
          <cell r="G87">
            <v>1355</v>
          </cell>
          <cell r="H87">
            <v>728</v>
          </cell>
          <cell r="I87">
            <v>627</v>
          </cell>
          <cell r="J87">
            <v>592</v>
          </cell>
          <cell r="K87">
            <v>288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947</v>
          </cell>
          <cell r="E88">
            <v>493</v>
          </cell>
          <cell r="F88">
            <v>454</v>
          </cell>
          <cell r="G88">
            <v>1569</v>
          </cell>
          <cell r="H88">
            <v>823</v>
          </cell>
          <cell r="I88">
            <v>746</v>
          </cell>
          <cell r="J88">
            <v>603</v>
          </cell>
          <cell r="K88">
            <v>293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3360</v>
          </cell>
          <cell r="E89">
            <v>1757</v>
          </cell>
          <cell r="F89">
            <v>1603</v>
          </cell>
          <cell r="G89">
            <v>1722</v>
          </cell>
          <cell r="H89">
            <v>920</v>
          </cell>
          <cell r="I89">
            <v>802</v>
          </cell>
          <cell r="J89">
            <v>2326</v>
          </cell>
          <cell r="K89">
            <v>978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506</v>
          </cell>
          <cell r="E90">
            <v>262</v>
          </cell>
          <cell r="F90">
            <v>244</v>
          </cell>
          <cell r="G90">
            <v>1082</v>
          </cell>
          <cell r="H90">
            <v>587</v>
          </cell>
          <cell r="I90">
            <v>495</v>
          </cell>
          <cell r="J90">
            <v>387</v>
          </cell>
          <cell r="K90">
            <v>164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499</v>
          </cell>
          <cell r="E91">
            <v>260</v>
          </cell>
          <cell r="F91">
            <v>239</v>
          </cell>
          <cell r="G91">
            <v>1072</v>
          </cell>
          <cell r="H91">
            <v>596</v>
          </cell>
          <cell r="I91">
            <v>476</v>
          </cell>
          <cell r="J91">
            <v>387</v>
          </cell>
          <cell r="K91">
            <v>231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456</v>
          </cell>
          <cell r="E92">
            <v>246</v>
          </cell>
          <cell r="F92">
            <v>210</v>
          </cell>
          <cell r="G92">
            <v>1263</v>
          </cell>
          <cell r="H92">
            <v>635</v>
          </cell>
          <cell r="I92">
            <v>628</v>
          </cell>
          <cell r="J92">
            <v>337</v>
          </cell>
          <cell r="K92">
            <v>173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301</v>
          </cell>
          <cell r="E93">
            <v>153</v>
          </cell>
          <cell r="F93">
            <v>148</v>
          </cell>
          <cell r="G93">
            <v>850</v>
          </cell>
          <cell r="H93">
            <v>442</v>
          </cell>
          <cell r="I93">
            <v>408</v>
          </cell>
          <cell r="J93">
            <v>215</v>
          </cell>
          <cell r="K93">
            <v>112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1859</v>
          </cell>
          <cell r="E94">
            <v>945</v>
          </cell>
          <cell r="F94">
            <v>914</v>
          </cell>
          <cell r="G94">
            <v>1571</v>
          </cell>
          <cell r="H94">
            <v>878</v>
          </cell>
          <cell r="I94">
            <v>693</v>
          </cell>
          <cell r="J94">
            <v>1283</v>
          </cell>
          <cell r="K94">
            <v>548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81</v>
          </cell>
          <cell r="E95">
            <v>45</v>
          </cell>
          <cell r="F95">
            <v>36</v>
          </cell>
          <cell r="G95">
            <v>398</v>
          </cell>
          <cell r="H95">
            <v>208</v>
          </cell>
          <cell r="I95">
            <v>190</v>
          </cell>
          <cell r="J95">
            <v>67</v>
          </cell>
          <cell r="K95">
            <v>40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240</v>
          </cell>
          <cell r="E96">
            <v>121</v>
          </cell>
          <cell r="F96">
            <v>119</v>
          </cell>
          <cell r="G96">
            <v>934</v>
          </cell>
          <cell r="H96">
            <v>488</v>
          </cell>
          <cell r="I96">
            <v>446</v>
          </cell>
          <cell r="J96">
            <v>141</v>
          </cell>
          <cell r="K96">
            <v>100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84</v>
          </cell>
          <cell r="E97">
            <v>40</v>
          </cell>
          <cell r="F97">
            <v>44</v>
          </cell>
          <cell r="G97">
            <v>359</v>
          </cell>
          <cell r="H97">
            <v>210</v>
          </cell>
          <cell r="I97">
            <v>149</v>
          </cell>
          <cell r="J97">
            <v>87</v>
          </cell>
          <cell r="K97">
            <v>38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63</v>
          </cell>
          <cell r="E98">
            <v>37</v>
          </cell>
          <cell r="F98">
            <v>26</v>
          </cell>
          <cell r="G98">
            <v>227</v>
          </cell>
          <cell r="H98">
            <v>136</v>
          </cell>
          <cell r="I98">
            <v>91</v>
          </cell>
          <cell r="J98">
            <v>54</v>
          </cell>
          <cell r="K98">
            <v>36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152</v>
          </cell>
          <cell r="E99">
            <v>76</v>
          </cell>
          <cell r="F99">
            <v>76</v>
          </cell>
          <cell r="G99">
            <v>551</v>
          </cell>
          <cell r="H99">
            <v>299</v>
          </cell>
          <cell r="I99">
            <v>252</v>
          </cell>
          <cell r="J99">
            <v>130</v>
          </cell>
          <cell r="K99">
            <v>82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146</v>
          </cell>
          <cell r="E100">
            <v>76</v>
          </cell>
          <cell r="F100">
            <v>70</v>
          </cell>
          <cell r="G100">
            <v>611</v>
          </cell>
          <cell r="H100">
            <v>307</v>
          </cell>
          <cell r="I100">
            <v>304</v>
          </cell>
          <cell r="J100">
            <v>130</v>
          </cell>
          <cell r="K100">
            <v>82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141</v>
          </cell>
          <cell r="E101">
            <v>72</v>
          </cell>
          <cell r="F101">
            <v>69</v>
          </cell>
          <cell r="G101">
            <v>386</v>
          </cell>
          <cell r="H101">
            <v>210</v>
          </cell>
          <cell r="I101">
            <v>176</v>
          </cell>
          <cell r="J101">
            <v>111</v>
          </cell>
          <cell r="K101">
            <v>60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252</v>
          </cell>
          <cell r="E102">
            <v>120</v>
          </cell>
          <cell r="F102">
            <v>132</v>
          </cell>
          <cell r="G102">
            <v>571</v>
          </cell>
          <cell r="H102">
            <v>278</v>
          </cell>
          <cell r="I102">
            <v>293</v>
          </cell>
          <cell r="J102">
            <v>184</v>
          </cell>
          <cell r="K102">
            <v>102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876</v>
          </cell>
          <cell r="E103">
            <v>447</v>
          </cell>
          <cell r="F103">
            <v>429</v>
          </cell>
          <cell r="G103">
            <v>725</v>
          </cell>
          <cell r="H103">
            <v>381</v>
          </cell>
          <cell r="I103">
            <v>344</v>
          </cell>
          <cell r="J103">
            <v>657</v>
          </cell>
          <cell r="K103">
            <v>319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310</v>
          </cell>
          <cell r="E104">
            <v>152</v>
          </cell>
          <cell r="F104">
            <v>158</v>
          </cell>
          <cell r="G104">
            <v>655</v>
          </cell>
          <cell r="H104">
            <v>344</v>
          </cell>
          <cell r="I104">
            <v>311</v>
          </cell>
          <cell r="J104">
            <v>235</v>
          </cell>
          <cell r="K104">
            <v>76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153</v>
          </cell>
          <cell r="E105">
            <v>79</v>
          </cell>
          <cell r="F105">
            <v>74</v>
          </cell>
          <cell r="G105">
            <v>482</v>
          </cell>
          <cell r="H105">
            <v>245</v>
          </cell>
          <cell r="I105">
            <v>237</v>
          </cell>
          <cell r="J105">
            <v>81</v>
          </cell>
          <cell r="K105">
            <v>47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244</v>
          </cell>
          <cell r="E106">
            <v>135</v>
          </cell>
          <cell r="F106">
            <v>109</v>
          </cell>
          <cell r="G106">
            <v>552</v>
          </cell>
          <cell r="H106">
            <v>294</v>
          </cell>
          <cell r="I106">
            <v>258</v>
          </cell>
          <cell r="J106">
            <v>238</v>
          </cell>
          <cell r="K106">
            <v>109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32</v>
          </cell>
          <cell r="E107">
            <v>18</v>
          </cell>
          <cell r="F107">
            <v>14</v>
          </cell>
          <cell r="G107">
            <v>76</v>
          </cell>
          <cell r="H107">
            <v>50</v>
          </cell>
          <cell r="I107">
            <v>26</v>
          </cell>
          <cell r="J107">
            <v>50</v>
          </cell>
          <cell r="K107">
            <v>28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14472</v>
          </cell>
          <cell r="E109">
            <v>7371</v>
          </cell>
          <cell r="F109">
            <v>7101</v>
          </cell>
          <cell r="G109">
            <v>21703</v>
          </cell>
          <cell r="H109">
            <v>11389</v>
          </cell>
          <cell r="I109">
            <v>10314</v>
          </cell>
          <cell r="J109">
            <v>10637</v>
          </cell>
          <cell r="K109">
            <v>5635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2701</v>
          </cell>
          <cell r="E110">
            <v>1353</v>
          </cell>
          <cell r="F110">
            <v>1348</v>
          </cell>
          <cell r="G110">
            <v>3063</v>
          </cell>
          <cell r="H110">
            <v>1634</v>
          </cell>
          <cell r="I110">
            <v>1429</v>
          </cell>
          <cell r="J110">
            <v>2155</v>
          </cell>
          <cell r="K110">
            <v>1172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1112</v>
          </cell>
          <cell r="E111">
            <v>560</v>
          </cell>
          <cell r="F111">
            <v>552</v>
          </cell>
          <cell r="G111">
            <v>2148</v>
          </cell>
          <cell r="H111">
            <v>1083</v>
          </cell>
          <cell r="I111">
            <v>1065</v>
          </cell>
          <cell r="J111">
            <v>969</v>
          </cell>
          <cell r="K111">
            <v>542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878</v>
          </cell>
          <cell r="E112">
            <v>436</v>
          </cell>
          <cell r="F112">
            <v>442</v>
          </cell>
          <cell r="G112">
            <v>1294</v>
          </cell>
          <cell r="H112">
            <v>669</v>
          </cell>
          <cell r="I112">
            <v>625</v>
          </cell>
          <cell r="J112">
            <v>562</v>
          </cell>
          <cell r="K112">
            <v>268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868</v>
          </cell>
          <cell r="E113">
            <v>443</v>
          </cell>
          <cell r="F113">
            <v>425</v>
          </cell>
          <cell r="G113">
            <v>1532</v>
          </cell>
          <cell r="H113">
            <v>805</v>
          </cell>
          <cell r="I113">
            <v>727</v>
          </cell>
          <cell r="J113">
            <v>552</v>
          </cell>
          <cell r="K113">
            <v>286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2891</v>
          </cell>
          <cell r="E114">
            <v>1485</v>
          </cell>
          <cell r="F114">
            <v>1406</v>
          </cell>
          <cell r="G114">
            <v>1680</v>
          </cell>
          <cell r="H114">
            <v>876</v>
          </cell>
          <cell r="I114">
            <v>804</v>
          </cell>
          <cell r="J114">
            <v>2125</v>
          </cell>
          <cell r="K114">
            <v>903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395</v>
          </cell>
          <cell r="E115">
            <v>210</v>
          </cell>
          <cell r="F115">
            <v>185</v>
          </cell>
          <cell r="G115">
            <v>1087</v>
          </cell>
          <cell r="H115">
            <v>562</v>
          </cell>
          <cell r="I115">
            <v>525</v>
          </cell>
          <cell r="J115">
            <v>300</v>
          </cell>
          <cell r="K115">
            <v>192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654</v>
          </cell>
          <cell r="E116">
            <v>328</v>
          </cell>
          <cell r="F116">
            <v>326</v>
          </cell>
          <cell r="G116">
            <v>1086</v>
          </cell>
          <cell r="H116">
            <v>561</v>
          </cell>
          <cell r="I116">
            <v>525</v>
          </cell>
          <cell r="J116">
            <v>414</v>
          </cell>
          <cell r="K116">
            <v>230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437</v>
          </cell>
          <cell r="E117">
            <v>218</v>
          </cell>
          <cell r="F117">
            <v>219</v>
          </cell>
          <cell r="G117">
            <v>1170</v>
          </cell>
          <cell r="H117">
            <v>637</v>
          </cell>
          <cell r="I117">
            <v>533</v>
          </cell>
          <cell r="J117">
            <v>296</v>
          </cell>
          <cell r="K117">
            <v>177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313</v>
          </cell>
          <cell r="E118">
            <v>163</v>
          </cell>
          <cell r="F118">
            <v>150</v>
          </cell>
          <cell r="G118">
            <v>846</v>
          </cell>
          <cell r="H118">
            <v>427</v>
          </cell>
          <cell r="I118">
            <v>419</v>
          </cell>
          <cell r="J118">
            <v>229</v>
          </cell>
          <cell r="K118">
            <v>130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1639</v>
          </cell>
          <cell r="E119">
            <v>854</v>
          </cell>
          <cell r="F119">
            <v>785</v>
          </cell>
          <cell r="G119">
            <v>1560</v>
          </cell>
          <cell r="H119">
            <v>877</v>
          </cell>
          <cell r="I119">
            <v>683</v>
          </cell>
          <cell r="J119">
            <v>1198</v>
          </cell>
          <cell r="K119">
            <v>560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79</v>
          </cell>
          <cell r="E120">
            <v>38</v>
          </cell>
          <cell r="F120">
            <v>41</v>
          </cell>
          <cell r="G120">
            <v>318</v>
          </cell>
          <cell r="H120">
            <v>163</v>
          </cell>
          <cell r="I120">
            <v>155</v>
          </cell>
          <cell r="J120">
            <v>64</v>
          </cell>
          <cell r="K120">
            <v>38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255</v>
          </cell>
          <cell r="E121">
            <v>140</v>
          </cell>
          <cell r="F121">
            <v>115</v>
          </cell>
          <cell r="G121">
            <v>881</v>
          </cell>
          <cell r="H121">
            <v>432</v>
          </cell>
          <cell r="I121">
            <v>449</v>
          </cell>
          <cell r="J121">
            <v>154</v>
          </cell>
          <cell r="K121">
            <v>83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116</v>
          </cell>
          <cell r="E122">
            <v>69</v>
          </cell>
          <cell r="F122">
            <v>47</v>
          </cell>
          <cell r="G122">
            <v>367</v>
          </cell>
          <cell r="H122">
            <v>186</v>
          </cell>
          <cell r="I122">
            <v>181</v>
          </cell>
          <cell r="J122">
            <v>81</v>
          </cell>
          <cell r="K122">
            <v>50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74</v>
          </cell>
          <cell r="E123">
            <v>35</v>
          </cell>
          <cell r="F123">
            <v>39</v>
          </cell>
          <cell r="G123">
            <v>288</v>
          </cell>
          <cell r="H123">
            <v>154</v>
          </cell>
          <cell r="I123">
            <v>134</v>
          </cell>
          <cell r="J123">
            <v>50</v>
          </cell>
          <cell r="K123">
            <v>45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180</v>
          </cell>
          <cell r="E124">
            <v>97</v>
          </cell>
          <cell r="F124">
            <v>83</v>
          </cell>
          <cell r="G124">
            <v>551</v>
          </cell>
          <cell r="H124">
            <v>285</v>
          </cell>
          <cell r="I124">
            <v>266</v>
          </cell>
          <cell r="J124">
            <v>105</v>
          </cell>
          <cell r="K124">
            <v>83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134</v>
          </cell>
          <cell r="E125">
            <v>69</v>
          </cell>
          <cell r="F125">
            <v>65</v>
          </cell>
          <cell r="G125">
            <v>582</v>
          </cell>
          <cell r="H125">
            <v>307</v>
          </cell>
          <cell r="I125">
            <v>275</v>
          </cell>
          <cell r="J125">
            <v>107</v>
          </cell>
          <cell r="K125">
            <v>72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116</v>
          </cell>
          <cell r="E126">
            <v>66</v>
          </cell>
          <cell r="F126">
            <v>50</v>
          </cell>
          <cell r="G126">
            <v>338</v>
          </cell>
          <cell r="H126">
            <v>175</v>
          </cell>
          <cell r="I126">
            <v>163</v>
          </cell>
          <cell r="J126">
            <v>88</v>
          </cell>
          <cell r="K126">
            <v>85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211</v>
          </cell>
          <cell r="E127">
            <v>108</v>
          </cell>
          <cell r="F127">
            <v>103</v>
          </cell>
          <cell r="G127">
            <v>550</v>
          </cell>
          <cell r="H127">
            <v>275</v>
          </cell>
          <cell r="I127">
            <v>275</v>
          </cell>
          <cell r="J127">
            <v>141</v>
          </cell>
          <cell r="K127">
            <v>102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662</v>
          </cell>
          <cell r="E128">
            <v>314</v>
          </cell>
          <cell r="F128">
            <v>348</v>
          </cell>
          <cell r="G128">
            <v>738</v>
          </cell>
          <cell r="H128">
            <v>398</v>
          </cell>
          <cell r="I128">
            <v>340</v>
          </cell>
          <cell r="J128">
            <v>511</v>
          </cell>
          <cell r="K128">
            <v>339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337</v>
          </cell>
          <cell r="E129">
            <v>168</v>
          </cell>
          <cell r="F129">
            <v>169</v>
          </cell>
          <cell r="G129">
            <v>588</v>
          </cell>
          <cell r="H129">
            <v>330</v>
          </cell>
          <cell r="I129">
            <v>258</v>
          </cell>
          <cell r="J129">
            <v>202</v>
          </cell>
          <cell r="K129">
            <v>74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141</v>
          </cell>
          <cell r="E130">
            <v>76</v>
          </cell>
          <cell r="F130">
            <v>65</v>
          </cell>
          <cell r="G130">
            <v>446</v>
          </cell>
          <cell r="H130">
            <v>250</v>
          </cell>
          <cell r="I130">
            <v>196</v>
          </cell>
          <cell r="J130">
            <v>85</v>
          </cell>
          <cell r="K130">
            <v>56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235</v>
          </cell>
          <cell r="E131">
            <v>117</v>
          </cell>
          <cell r="F131">
            <v>118</v>
          </cell>
          <cell r="G131">
            <v>523</v>
          </cell>
          <cell r="H131">
            <v>265</v>
          </cell>
          <cell r="I131">
            <v>258</v>
          </cell>
          <cell r="J131">
            <v>209</v>
          </cell>
          <cell r="K131">
            <v>109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44</v>
          </cell>
          <cell r="E132">
            <v>24</v>
          </cell>
          <cell r="F132">
            <v>20</v>
          </cell>
          <cell r="G132">
            <v>67</v>
          </cell>
          <cell r="H132">
            <v>38</v>
          </cell>
          <cell r="I132">
            <v>29</v>
          </cell>
          <cell r="J132">
            <v>40</v>
          </cell>
          <cell r="K132">
            <v>39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12873</v>
          </cell>
          <cell r="E134">
            <v>6573</v>
          </cell>
          <cell r="F134">
            <v>6300</v>
          </cell>
          <cell r="G134">
            <v>22799</v>
          </cell>
          <cell r="H134">
            <v>12007</v>
          </cell>
          <cell r="I134">
            <v>10792</v>
          </cell>
          <cell r="J134">
            <v>9046</v>
          </cell>
          <cell r="K134">
            <v>5553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2461</v>
          </cell>
          <cell r="E135">
            <v>1276</v>
          </cell>
          <cell r="F135">
            <v>1185</v>
          </cell>
          <cell r="G135">
            <v>3134</v>
          </cell>
          <cell r="H135">
            <v>1662</v>
          </cell>
          <cell r="I135">
            <v>1472</v>
          </cell>
          <cell r="J135">
            <v>1848</v>
          </cell>
          <cell r="K135">
            <v>1092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1103</v>
          </cell>
          <cell r="E136">
            <v>569</v>
          </cell>
          <cell r="F136">
            <v>534</v>
          </cell>
          <cell r="G136">
            <v>2193</v>
          </cell>
          <cell r="H136">
            <v>1154</v>
          </cell>
          <cell r="I136">
            <v>1039</v>
          </cell>
          <cell r="J136">
            <v>859</v>
          </cell>
          <cell r="K136">
            <v>554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842</v>
          </cell>
          <cell r="E137">
            <v>433</v>
          </cell>
          <cell r="F137">
            <v>409</v>
          </cell>
          <cell r="G137">
            <v>1354</v>
          </cell>
          <cell r="H137">
            <v>695</v>
          </cell>
          <cell r="I137">
            <v>659</v>
          </cell>
          <cell r="J137">
            <v>473</v>
          </cell>
          <cell r="K137">
            <v>281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726</v>
          </cell>
          <cell r="E138">
            <v>370</v>
          </cell>
          <cell r="F138">
            <v>356</v>
          </cell>
          <cell r="G138">
            <v>1555</v>
          </cell>
          <cell r="H138">
            <v>811</v>
          </cell>
          <cell r="I138">
            <v>744</v>
          </cell>
          <cell r="J138">
            <v>470</v>
          </cell>
          <cell r="K138">
            <v>234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2695</v>
          </cell>
          <cell r="E139">
            <v>1376</v>
          </cell>
          <cell r="F139">
            <v>1319</v>
          </cell>
          <cell r="G139">
            <v>1781</v>
          </cell>
          <cell r="H139">
            <v>933</v>
          </cell>
          <cell r="I139">
            <v>848</v>
          </cell>
          <cell r="J139">
            <v>1794</v>
          </cell>
          <cell r="K139">
            <v>976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362</v>
          </cell>
          <cell r="E140">
            <v>175</v>
          </cell>
          <cell r="F140">
            <v>187</v>
          </cell>
          <cell r="G140">
            <v>1059</v>
          </cell>
          <cell r="H140">
            <v>533</v>
          </cell>
          <cell r="I140">
            <v>526</v>
          </cell>
          <cell r="J140">
            <v>280</v>
          </cell>
          <cell r="K140">
            <v>196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570</v>
          </cell>
          <cell r="E141">
            <v>287</v>
          </cell>
          <cell r="F141">
            <v>283</v>
          </cell>
          <cell r="G141">
            <v>1201</v>
          </cell>
          <cell r="H141">
            <v>664</v>
          </cell>
          <cell r="I141">
            <v>537</v>
          </cell>
          <cell r="J141">
            <v>330</v>
          </cell>
          <cell r="K141">
            <v>217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358</v>
          </cell>
          <cell r="E142">
            <v>172</v>
          </cell>
          <cell r="F142">
            <v>186</v>
          </cell>
          <cell r="G142">
            <v>1231</v>
          </cell>
          <cell r="H142">
            <v>653</v>
          </cell>
          <cell r="I142">
            <v>578</v>
          </cell>
          <cell r="J142">
            <v>266</v>
          </cell>
          <cell r="K142">
            <v>195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327</v>
          </cell>
          <cell r="E143">
            <v>169</v>
          </cell>
          <cell r="F143">
            <v>158</v>
          </cell>
          <cell r="G143">
            <v>857</v>
          </cell>
          <cell r="H143">
            <v>449</v>
          </cell>
          <cell r="I143">
            <v>408</v>
          </cell>
          <cell r="J143">
            <v>173</v>
          </cell>
          <cell r="K143">
            <v>125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1340</v>
          </cell>
          <cell r="E144">
            <v>668</v>
          </cell>
          <cell r="F144">
            <v>672</v>
          </cell>
          <cell r="G144">
            <v>1701</v>
          </cell>
          <cell r="H144">
            <v>855</v>
          </cell>
          <cell r="I144">
            <v>846</v>
          </cell>
          <cell r="J144">
            <v>987</v>
          </cell>
          <cell r="K144">
            <v>535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59</v>
          </cell>
          <cell r="E145">
            <v>30</v>
          </cell>
          <cell r="F145">
            <v>29</v>
          </cell>
          <cell r="G145">
            <v>352</v>
          </cell>
          <cell r="H145">
            <v>194</v>
          </cell>
          <cell r="I145">
            <v>158</v>
          </cell>
          <cell r="J145">
            <v>50</v>
          </cell>
          <cell r="K145">
            <v>38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226</v>
          </cell>
          <cell r="E146">
            <v>124</v>
          </cell>
          <cell r="F146">
            <v>102</v>
          </cell>
          <cell r="G146">
            <v>932</v>
          </cell>
          <cell r="H146">
            <v>511</v>
          </cell>
          <cell r="I146">
            <v>421</v>
          </cell>
          <cell r="J146">
            <v>131</v>
          </cell>
          <cell r="K146">
            <v>86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78</v>
          </cell>
          <cell r="E147">
            <v>44</v>
          </cell>
          <cell r="F147">
            <v>34</v>
          </cell>
          <cell r="G147">
            <v>393</v>
          </cell>
          <cell r="H147">
            <v>227</v>
          </cell>
          <cell r="I147">
            <v>166</v>
          </cell>
          <cell r="J147">
            <v>63</v>
          </cell>
          <cell r="K147">
            <v>52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52</v>
          </cell>
          <cell r="E148">
            <v>27</v>
          </cell>
          <cell r="F148">
            <v>25</v>
          </cell>
          <cell r="G148">
            <v>264</v>
          </cell>
          <cell r="H148">
            <v>152</v>
          </cell>
          <cell r="I148">
            <v>112</v>
          </cell>
          <cell r="J148">
            <v>45</v>
          </cell>
          <cell r="K148">
            <v>38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151</v>
          </cell>
          <cell r="E149">
            <v>64</v>
          </cell>
          <cell r="F149">
            <v>87</v>
          </cell>
          <cell r="G149">
            <v>560</v>
          </cell>
          <cell r="H149">
            <v>306</v>
          </cell>
          <cell r="I149">
            <v>254</v>
          </cell>
          <cell r="J149">
            <v>84</v>
          </cell>
          <cell r="K149">
            <v>93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112</v>
          </cell>
          <cell r="E150">
            <v>61</v>
          </cell>
          <cell r="F150">
            <v>51</v>
          </cell>
          <cell r="G150">
            <v>657</v>
          </cell>
          <cell r="H150">
            <v>328</v>
          </cell>
          <cell r="I150">
            <v>329</v>
          </cell>
          <cell r="J150">
            <v>87</v>
          </cell>
          <cell r="K150">
            <v>91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100</v>
          </cell>
          <cell r="E151">
            <v>53</v>
          </cell>
          <cell r="F151">
            <v>47</v>
          </cell>
          <cell r="G151">
            <v>417</v>
          </cell>
          <cell r="H151">
            <v>239</v>
          </cell>
          <cell r="I151">
            <v>178</v>
          </cell>
          <cell r="J151">
            <v>63</v>
          </cell>
          <cell r="K151">
            <v>68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188</v>
          </cell>
          <cell r="E152">
            <v>103</v>
          </cell>
          <cell r="F152">
            <v>85</v>
          </cell>
          <cell r="G152">
            <v>553</v>
          </cell>
          <cell r="H152">
            <v>298</v>
          </cell>
          <cell r="I152">
            <v>255</v>
          </cell>
          <cell r="J152">
            <v>132</v>
          </cell>
          <cell r="K152">
            <v>93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464</v>
          </cell>
          <cell r="E153">
            <v>238</v>
          </cell>
          <cell r="F153">
            <v>226</v>
          </cell>
          <cell r="G153">
            <v>793</v>
          </cell>
          <cell r="H153">
            <v>430</v>
          </cell>
          <cell r="I153">
            <v>363</v>
          </cell>
          <cell r="J153">
            <v>406</v>
          </cell>
          <cell r="K153">
            <v>304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314</v>
          </cell>
          <cell r="E154">
            <v>166</v>
          </cell>
          <cell r="F154">
            <v>148</v>
          </cell>
          <cell r="G154">
            <v>683</v>
          </cell>
          <cell r="H154">
            <v>348</v>
          </cell>
          <cell r="I154">
            <v>335</v>
          </cell>
          <cell r="J154">
            <v>224</v>
          </cell>
          <cell r="K154">
            <v>106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108</v>
          </cell>
          <cell r="E155">
            <v>43</v>
          </cell>
          <cell r="F155">
            <v>65</v>
          </cell>
          <cell r="G155">
            <v>485</v>
          </cell>
          <cell r="H155">
            <v>241</v>
          </cell>
          <cell r="I155">
            <v>244</v>
          </cell>
          <cell r="J155">
            <v>63</v>
          </cell>
          <cell r="K155">
            <v>57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207</v>
          </cell>
          <cell r="E156">
            <v>107</v>
          </cell>
          <cell r="F156">
            <v>100</v>
          </cell>
          <cell r="G156">
            <v>580</v>
          </cell>
          <cell r="H156">
            <v>284</v>
          </cell>
          <cell r="I156">
            <v>296</v>
          </cell>
          <cell r="J156">
            <v>183</v>
          </cell>
          <cell r="K156">
            <v>103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30</v>
          </cell>
          <cell r="E157">
            <v>18</v>
          </cell>
          <cell r="F157">
            <v>12</v>
          </cell>
          <cell r="G157">
            <v>64</v>
          </cell>
          <cell r="H157">
            <v>40</v>
          </cell>
          <cell r="I157">
            <v>24</v>
          </cell>
          <cell r="J157">
            <v>35</v>
          </cell>
          <cell r="K157">
            <v>19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</sheetData>
      <sheetData sheetId="8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344730</v>
          </cell>
          <cell r="E9">
            <v>178063</v>
          </cell>
          <cell r="F9">
            <v>166667</v>
          </cell>
          <cell r="G9">
            <v>345307</v>
          </cell>
          <cell r="H9">
            <v>177445</v>
          </cell>
          <cell r="I9">
            <v>167862</v>
          </cell>
          <cell r="J9">
            <v>148598</v>
          </cell>
          <cell r="K9">
            <v>75101</v>
          </cell>
          <cell r="L9">
            <v>73497</v>
          </cell>
          <cell r="M9">
            <v>60511</v>
          </cell>
          <cell r="N9">
            <v>31090</v>
          </cell>
          <cell r="O9">
            <v>29421</v>
          </cell>
          <cell r="P9">
            <v>60511</v>
          </cell>
          <cell r="Q9">
            <v>31090</v>
          </cell>
          <cell r="R9">
            <v>29421</v>
          </cell>
          <cell r="S9">
            <v>135621</v>
          </cell>
          <cell r="T9">
            <v>71872</v>
          </cell>
          <cell r="U9">
            <v>63749</v>
          </cell>
          <cell r="V9">
            <v>136198</v>
          </cell>
          <cell r="W9">
            <v>71254</v>
          </cell>
          <cell r="X9">
            <v>64944</v>
          </cell>
          <cell r="Y9">
            <v>-577</v>
          </cell>
          <cell r="Z9">
            <v>618</v>
          </cell>
          <cell r="AA9">
            <v>-1195</v>
          </cell>
          <cell r="AB9">
            <v>0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64149</v>
          </cell>
          <cell r="E10">
            <v>32802</v>
          </cell>
          <cell r="F10">
            <v>31347</v>
          </cell>
          <cell r="G10">
            <v>65774</v>
          </cell>
          <cell r="H10">
            <v>33860</v>
          </cell>
          <cell r="I10">
            <v>31914</v>
          </cell>
          <cell r="J10">
            <v>37514</v>
          </cell>
          <cell r="K10">
            <v>19025</v>
          </cell>
          <cell r="L10">
            <v>18489</v>
          </cell>
          <cell r="M10">
            <v>7635</v>
          </cell>
          <cell r="N10">
            <v>3811</v>
          </cell>
          <cell r="O10">
            <v>3824</v>
          </cell>
          <cell r="P10">
            <v>6877</v>
          </cell>
          <cell r="Q10">
            <v>3521</v>
          </cell>
          <cell r="R10">
            <v>3356</v>
          </cell>
          <cell r="S10">
            <v>19000</v>
          </cell>
          <cell r="T10">
            <v>9966</v>
          </cell>
          <cell r="U10">
            <v>9034</v>
          </cell>
          <cell r="V10">
            <v>21383</v>
          </cell>
          <cell r="W10">
            <v>11314</v>
          </cell>
          <cell r="X10">
            <v>10069</v>
          </cell>
          <cell r="Y10">
            <v>-1625</v>
          </cell>
          <cell r="Z10">
            <v>-1058</v>
          </cell>
          <cell r="AA10">
            <v>-567</v>
          </cell>
          <cell r="AB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31815</v>
          </cell>
          <cell r="E11">
            <v>16435</v>
          </cell>
          <cell r="F11">
            <v>15380</v>
          </cell>
          <cell r="G11">
            <v>33402</v>
          </cell>
          <cell r="H11">
            <v>17026</v>
          </cell>
          <cell r="I11">
            <v>16376</v>
          </cell>
          <cell r="J11">
            <v>14288</v>
          </cell>
          <cell r="K11">
            <v>7247</v>
          </cell>
          <cell r="L11">
            <v>7041</v>
          </cell>
          <cell r="M11">
            <v>4369</v>
          </cell>
          <cell r="N11">
            <v>2194</v>
          </cell>
          <cell r="O11">
            <v>2175</v>
          </cell>
          <cell r="P11">
            <v>5362</v>
          </cell>
          <cell r="Q11">
            <v>2704</v>
          </cell>
          <cell r="R11">
            <v>2658</v>
          </cell>
          <cell r="S11">
            <v>13158</v>
          </cell>
          <cell r="T11">
            <v>6994</v>
          </cell>
          <cell r="U11">
            <v>6164</v>
          </cell>
          <cell r="V11">
            <v>13752</v>
          </cell>
          <cell r="W11">
            <v>7075</v>
          </cell>
          <cell r="X11">
            <v>6677</v>
          </cell>
          <cell r="Y11">
            <v>-1587</v>
          </cell>
          <cell r="Z11">
            <v>-591</v>
          </cell>
          <cell r="AA11">
            <v>-996</v>
          </cell>
          <cell r="AB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25545</v>
          </cell>
          <cell r="E12">
            <v>13275</v>
          </cell>
          <cell r="F12">
            <v>12270</v>
          </cell>
          <cell r="G12">
            <v>20764</v>
          </cell>
          <cell r="H12">
            <v>10507</v>
          </cell>
          <cell r="I12">
            <v>10257</v>
          </cell>
          <cell r="J12">
            <v>10497</v>
          </cell>
          <cell r="K12">
            <v>5225</v>
          </cell>
          <cell r="L12">
            <v>5272</v>
          </cell>
          <cell r="M12">
            <v>5203</v>
          </cell>
          <cell r="N12">
            <v>2631</v>
          </cell>
          <cell r="O12">
            <v>2572</v>
          </cell>
          <cell r="P12">
            <v>3655</v>
          </cell>
          <cell r="Q12">
            <v>1802</v>
          </cell>
          <cell r="R12">
            <v>1853</v>
          </cell>
          <cell r="S12">
            <v>9845</v>
          </cell>
          <cell r="T12">
            <v>5419</v>
          </cell>
          <cell r="U12">
            <v>4426</v>
          </cell>
          <cell r="V12">
            <v>6612</v>
          </cell>
          <cell r="W12">
            <v>3480</v>
          </cell>
          <cell r="X12">
            <v>3132</v>
          </cell>
          <cell r="Y12">
            <v>4781</v>
          </cell>
          <cell r="Z12">
            <v>2768</v>
          </cell>
          <cell r="AA12">
            <v>2013</v>
          </cell>
          <cell r="AB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24765</v>
          </cell>
          <cell r="E13">
            <v>12492</v>
          </cell>
          <cell r="F13">
            <v>12273</v>
          </cell>
          <cell r="G13">
            <v>24270</v>
          </cell>
          <cell r="H13">
            <v>12227</v>
          </cell>
          <cell r="I13">
            <v>12043</v>
          </cell>
          <cell r="J13">
            <v>13862</v>
          </cell>
          <cell r="K13">
            <v>6859</v>
          </cell>
          <cell r="L13">
            <v>7003</v>
          </cell>
          <cell r="M13">
            <v>3683</v>
          </cell>
          <cell r="N13">
            <v>1908</v>
          </cell>
          <cell r="O13">
            <v>1775</v>
          </cell>
          <cell r="P13">
            <v>3190</v>
          </cell>
          <cell r="Q13">
            <v>1672</v>
          </cell>
          <cell r="R13">
            <v>1518</v>
          </cell>
          <cell r="S13">
            <v>7220</v>
          </cell>
          <cell r="T13">
            <v>3725</v>
          </cell>
          <cell r="U13">
            <v>3495</v>
          </cell>
          <cell r="V13">
            <v>7218</v>
          </cell>
          <cell r="W13">
            <v>3696</v>
          </cell>
          <cell r="X13">
            <v>3522</v>
          </cell>
          <cell r="Y13">
            <v>495</v>
          </cell>
          <cell r="Z13">
            <v>265</v>
          </cell>
          <cell r="AA13">
            <v>230</v>
          </cell>
          <cell r="AB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57976</v>
          </cell>
          <cell r="E14">
            <v>30296</v>
          </cell>
          <cell r="F14">
            <v>27680</v>
          </cell>
          <cell r="G14">
            <v>61883</v>
          </cell>
          <cell r="H14">
            <v>31960</v>
          </cell>
          <cell r="I14">
            <v>29923</v>
          </cell>
          <cell r="J14">
            <v>28789</v>
          </cell>
          <cell r="K14">
            <v>14678</v>
          </cell>
          <cell r="L14">
            <v>14111</v>
          </cell>
          <cell r="M14">
            <v>11507</v>
          </cell>
          <cell r="N14">
            <v>6026</v>
          </cell>
          <cell r="O14">
            <v>5481</v>
          </cell>
          <cell r="P14">
            <v>12645</v>
          </cell>
          <cell r="Q14">
            <v>6471</v>
          </cell>
          <cell r="R14">
            <v>6174</v>
          </cell>
          <cell r="S14">
            <v>17680</v>
          </cell>
          <cell r="T14">
            <v>9592</v>
          </cell>
          <cell r="U14">
            <v>8088</v>
          </cell>
          <cell r="V14">
            <v>20449</v>
          </cell>
          <cell r="W14">
            <v>10811</v>
          </cell>
          <cell r="X14">
            <v>9638</v>
          </cell>
          <cell r="Y14">
            <v>-3907</v>
          </cell>
          <cell r="Z14">
            <v>-1664</v>
          </cell>
          <cell r="AA14">
            <v>-2243</v>
          </cell>
          <cell r="AB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11947</v>
          </cell>
          <cell r="E15">
            <v>5976</v>
          </cell>
          <cell r="F15">
            <v>5971</v>
          </cell>
          <cell r="G15">
            <v>12676</v>
          </cell>
          <cell r="H15">
            <v>6375</v>
          </cell>
          <cell r="I15">
            <v>6301</v>
          </cell>
          <cell r="J15">
            <v>6263</v>
          </cell>
          <cell r="K15">
            <v>3018</v>
          </cell>
          <cell r="L15">
            <v>3245</v>
          </cell>
          <cell r="M15">
            <v>1660</v>
          </cell>
          <cell r="N15">
            <v>843</v>
          </cell>
          <cell r="O15">
            <v>817</v>
          </cell>
          <cell r="P15">
            <v>1809</v>
          </cell>
          <cell r="Q15">
            <v>914</v>
          </cell>
          <cell r="R15">
            <v>895</v>
          </cell>
          <cell r="S15">
            <v>4024</v>
          </cell>
          <cell r="T15">
            <v>2115</v>
          </cell>
          <cell r="U15">
            <v>1909</v>
          </cell>
          <cell r="V15">
            <v>4604</v>
          </cell>
          <cell r="W15">
            <v>2443</v>
          </cell>
          <cell r="X15">
            <v>2161</v>
          </cell>
          <cell r="Y15">
            <v>-729</v>
          </cell>
          <cell r="Z15">
            <v>-399</v>
          </cell>
          <cell r="AA15">
            <v>-330</v>
          </cell>
          <cell r="AB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12106</v>
          </cell>
          <cell r="E16">
            <v>6286</v>
          </cell>
          <cell r="F16">
            <v>5820</v>
          </cell>
          <cell r="G16">
            <v>11889</v>
          </cell>
          <cell r="H16">
            <v>6126</v>
          </cell>
          <cell r="I16">
            <v>5763</v>
          </cell>
          <cell r="J16">
            <v>4417</v>
          </cell>
          <cell r="K16">
            <v>2222</v>
          </cell>
          <cell r="L16">
            <v>2195</v>
          </cell>
          <cell r="M16">
            <v>2475</v>
          </cell>
          <cell r="N16">
            <v>1255</v>
          </cell>
          <cell r="O16">
            <v>1220</v>
          </cell>
          <cell r="P16">
            <v>2493</v>
          </cell>
          <cell r="Q16">
            <v>1279</v>
          </cell>
          <cell r="R16">
            <v>1214</v>
          </cell>
          <cell r="S16">
            <v>5214</v>
          </cell>
          <cell r="T16">
            <v>2809</v>
          </cell>
          <cell r="U16">
            <v>2405</v>
          </cell>
          <cell r="V16">
            <v>4979</v>
          </cell>
          <cell r="W16">
            <v>2625</v>
          </cell>
          <cell r="X16">
            <v>2354</v>
          </cell>
          <cell r="Y16">
            <v>217</v>
          </cell>
          <cell r="Z16">
            <v>160</v>
          </cell>
          <cell r="AA16">
            <v>57</v>
          </cell>
          <cell r="AB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11672</v>
          </cell>
          <cell r="E17">
            <v>5924</v>
          </cell>
          <cell r="F17">
            <v>5748</v>
          </cell>
          <cell r="G17">
            <v>11659</v>
          </cell>
          <cell r="H17">
            <v>5997</v>
          </cell>
          <cell r="I17">
            <v>5662</v>
          </cell>
          <cell r="J17">
            <v>5551</v>
          </cell>
          <cell r="K17">
            <v>2805</v>
          </cell>
          <cell r="L17">
            <v>2746</v>
          </cell>
          <cell r="M17">
            <v>1924</v>
          </cell>
          <cell r="N17">
            <v>956</v>
          </cell>
          <cell r="O17">
            <v>968</v>
          </cell>
          <cell r="P17">
            <v>2019</v>
          </cell>
          <cell r="Q17">
            <v>1049</v>
          </cell>
          <cell r="R17">
            <v>970</v>
          </cell>
          <cell r="S17">
            <v>4197</v>
          </cell>
          <cell r="T17">
            <v>2163</v>
          </cell>
          <cell r="U17">
            <v>2034</v>
          </cell>
          <cell r="V17">
            <v>4089</v>
          </cell>
          <cell r="W17">
            <v>2143</v>
          </cell>
          <cell r="X17">
            <v>1946</v>
          </cell>
          <cell r="Y17">
            <v>13</v>
          </cell>
          <cell r="Z17">
            <v>-73</v>
          </cell>
          <cell r="AA17">
            <v>86</v>
          </cell>
          <cell r="AB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8346</v>
          </cell>
          <cell r="E18">
            <v>4251</v>
          </cell>
          <cell r="F18">
            <v>4095</v>
          </cell>
          <cell r="G18">
            <v>8223</v>
          </cell>
          <cell r="H18">
            <v>4157</v>
          </cell>
          <cell r="I18">
            <v>4066</v>
          </cell>
          <cell r="J18">
            <v>3262</v>
          </cell>
          <cell r="K18">
            <v>1666</v>
          </cell>
          <cell r="L18">
            <v>1596</v>
          </cell>
          <cell r="M18">
            <v>1379</v>
          </cell>
          <cell r="N18">
            <v>681</v>
          </cell>
          <cell r="O18">
            <v>698</v>
          </cell>
          <cell r="P18">
            <v>1555</v>
          </cell>
          <cell r="Q18">
            <v>792</v>
          </cell>
          <cell r="R18">
            <v>763</v>
          </cell>
          <cell r="S18">
            <v>3705</v>
          </cell>
          <cell r="T18">
            <v>1904</v>
          </cell>
          <cell r="U18">
            <v>1801</v>
          </cell>
          <cell r="V18">
            <v>3406</v>
          </cell>
          <cell r="W18">
            <v>1699</v>
          </cell>
          <cell r="X18">
            <v>1707</v>
          </cell>
          <cell r="Y18">
            <v>123</v>
          </cell>
          <cell r="Z18">
            <v>94</v>
          </cell>
          <cell r="AA18">
            <v>29</v>
          </cell>
          <cell r="AB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40218</v>
          </cell>
          <cell r="E19">
            <v>20648</v>
          </cell>
          <cell r="F19">
            <v>19570</v>
          </cell>
          <cell r="G19">
            <v>38472</v>
          </cell>
          <cell r="H19">
            <v>19788</v>
          </cell>
          <cell r="I19">
            <v>18684</v>
          </cell>
          <cell r="J19">
            <v>14414</v>
          </cell>
          <cell r="K19">
            <v>7397</v>
          </cell>
          <cell r="L19">
            <v>7017</v>
          </cell>
          <cell r="M19">
            <v>4933</v>
          </cell>
          <cell r="N19">
            <v>2566</v>
          </cell>
          <cell r="O19">
            <v>2367</v>
          </cell>
          <cell r="P19">
            <v>4648</v>
          </cell>
          <cell r="Q19">
            <v>2399</v>
          </cell>
          <cell r="R19">
            <v>2249</v>
          </cell>
          <cell r="S19">
            <v>20871</v>
          </cell>
          <cell r="T19">
            <v>10685</v>
          </cell>
          <cell r="U19">
            <v>10186</v>
          </cell>
          <cell r="V19">
            <v>19410</v>
          </cell>
          <cell r="W19">
            <v>9992</v>
          </cell>
          <cell r="X19">
            <v>9418</v>
          </cell>
          <cell r="Y19">
            <v>1746</v>
          </cell>
          <cell r="Z19">
            <v>860</v>
          </cell>
          <cell r="AA19">
            <v>886</v>
          </cell>
          <cell r="AB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2501</v>
          </cell>
          <cell r="E20">
            <v>1292</v>
          </cell>
          <cell r="F20">
            <v>1209</v>
          </cell>
          <cell r="G20">
            <v>2299</v>
          </cell>
          <cell r="H20">
            <v>1197</v>
          </cell>
          <cell r="I20">
            <v>1102</v>
          </cell>
          <cell r="J20">
            <v>380</v>
          </cell>
          <cell r="K20">
            <v>189</v>
          </cell>
          <cell r="L20">
            <v>191</v>
          </cell>
          <cell r="M20">
            <v>593</v>
          </cell>
          <cell r="N20">
            <v>299</v>
          </cell>
          <cell r="O20">
            <v>294</v>
          </cell>
          <cell r="P20">
            <v>509</v>
          </cell>
          <cell r="Q20">
            <v>264</v>
          </cell>
          <cell r="R20">
            <v>245</v>
          </cell>
          <cell r="S20">
            <v>1528</v>
          </cell>
          <cell r="T20">
            <v>804</v>
          </cell>
          <cell r="U20">
            <v>724</v>
          </cell>
          <cell r="V20">
            <v>1410</v>
          </cell>
          <cell r="W20">
            <v>744</v>
          </cell>
          <cell r="X20">
            <v>666</v>
          </cell>
          <cell r="Y20">
            <v>202</v>
          </cell>
          <cell r="Z20">
            <v>95</v>
          </cell>
          <cell r="AA20">
            <v>107</v>
          </cell>
          <cell r="AB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4131</v>
          </cell>
          <cell r="E21">
            <v>2139</v>
          </cell>
          <cell r="F21">
            <v>1992</v>
          </cell>
          <cell r="G21">
            <v>4267</v>
          </cell>
          <cell r="H21">
            <v>2156</v>
          </cell>
          <cell r="I21">
            <v>2111</v>
          </cell>
          <cell r="J21">
            <v>715</v>
          </cell>
          <cell r="K21">
            <v>338</v>
          </cell>
          <cell r="L21">
            <v>377</v>
          </cell>
          <cell r="M21">
            <v>1028</v>
          </cell>
          <cell r="N21">
            <v>535</v>
          </cell>
          <cell r="O21">
            <v>493</v>
          </cell>
          <cell r="P21">
            <v>1209</v>
          </cell>
          <cell r="Q21">
            <v>630</v>
          </cell>
          <cell r="R21">
            <v>579</v>
          </cell>
          <cell r="S21">
            <v>2388</v>
          </cell>
          <cell r="T21">
            <v>1266</v>
          </cell>
          <cell r="U21">
            <v>1122</v>
          </cell>
          <cell r="V21">
            <v>2343</v>
          </cell>
          <cell r="W21">
            <v>1188</v>
          </cell>
          <cell r="X21">
            <v>1155</v>
          </cell>
          <cell r="Y21">
            <v>-136</v>
          </cell>
          <cell r="Z21">
            <v>-17</v>
          </cell>
          <cell r="AA21">
            <v>-119</v>
          </cell>
          <cell r="AB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2455</v>
          </cell>
          <cell r="E22">
            <v>1244</v>
          </cell>
          <cell r="F22">
            <v>1211</v>
          </cell>
          <cell r="G22">
            <v>2330</v>
          </cell>
          <cell r="H22">
            <v>1194</v>
          </cell>
          <cell r="I22">
            <v>1136</v>
          </cell>
          <cell r="J22">
            <v>379</v>
          </cell>
          <cell r="K22">
            <v>165</v>
          </cell>
          <cell r="L22">
            <v>214</v>
          </cell>
          <cell r="M22">
            <v>745</v>
          </cell>
          <cell r="N22">
            <v>380</v>
          </cell>
          <cell r="O22">
            <v>365</v>
          </cell>
          <cell r="P22">
            <v>808</v>
          </cell>
          <cell r="Q22">
            <v>432</v>
          </cell>
          <cell r="R22">
            <v>376</v>
          </cell>
          <cell r="S22">
            <v>1331</v>
          </cell>
          <cell r="T22">
            <v>699</v>
          </cell>
          <cell r="U22">
            <v>632</v>
          </cell>
          <cell r="V22">
            <v>1143</v>
          </cell>
          <cell r="W22">
            <v>597</v>
          </cell>
          <cell r="X22">
            <v>546</v>
          </cell>
          <cell r="Y22">
            <v>125</v>
          </cell>
          <cell r="Z22">
            <v>50</v>
          </cell>
          <cell r="AA22">
            <v>75</v>
          </cell>
          <cell r="AB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1431</v>
          </cell>
          <cell r="E23">
            <v>752</v>
          </cell>
          <cell r="F23">
            <v>679</v>
          </cell>
          <cell r="G23">
            <v>1551</v>
          </cell>
          <cell r="H23">
            <v>787</v>
          </cell>
          <cell r="I23">
            <v>764</v>
          </cell>
          <cell r="J23">
            <v>288</v>
          </cell>
          <cell r="K23">
            <v>144</v>
          </cell>
          <cell r="L23">
            <v>144</v>
          </cell>
          <cell r="M23">
            <v>473</v>
          </cell>
          <cell r="N23">
            <v>259</v>
          </cell>
          <cell r="O23">
            <v>214</v>
          </cell>
          <cell r="P23">
            <v>562</v>
          </cell>
          <cell r="Q23">
            <v>292</v>
          </cell>
          <cell r="R23">
            <v>270</v>
          </cell>
          <cell r="S23">
            <v>670</v>
          </cell>
          <cell r="T23">
            <v>349</v>
          </cell>
          <cell r="U23">
            <v>321</v>
          </cell>
          <cell r="V23">
            <v>701</v>
          </cell>
          <cell r="W23">
            <v>351</v>
          </cell>
          <cell r="X23">
            <v>350</v>
          </cell>
          <cell r="Y23">
            <v>-120</v>
          </cell>
          <cell r="Z23">
            <v>-35</v>
          </cell>
          <cell r="AA23">
            <v>-85</v>
          </cell>
          <cell r="AB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3609</v>
          </cell>
          <cell r="E24">
            <v>1822</v>
          </cell>
          <cell r="F24">
            <v>1787</v>
          </cell>
          <cell r="G24">
            <v>3712</v>
          </cell>
          <cell r="H24">
            <v>1878</v>
          </cell>
          <cell r="I24">
            <v>1834</v>
          </cell>
          <cell r="J24">
            <v>793</v>
          </cell>
          <cell r="K24">
            <v>384</v>
          </cell>
          <cell r="L24">
            <v>409</v>
          </cell>
          <cell r="M24">
            <v>1232</v>
          </cell>
          <cell r="N24">
            <v>632</v>
          </cell>
          <cell r="O24">
            <v>600</v>
          </cell>
          <cell r="P24">
            <v>1286</v>
          </cell>
          <cell r="Q24">
            <v>663</v>
          </cell>
          <cell r="R24">
            <v>623</v>
          </cell>
          <cell r="S24">
            <v>1584</v>
          </cell>
          <cell r="T24">
            <v>806</v>
          </cell>
          <cell r="U24">
            <v>778</v>
          </cell>
          <cell r="V24">
            <v>1633</v>
          </cell>
          <cell r="W24">
            <v>831</v>
          </cell>
          <cell r="X24">
            <v>802</v>
          </cell>
          <cell r="Y24">
            <v>-103</v>
          </cell>
          <cell r="Z24">
            <v>-56</v>
          </cell>
          <cell r="AA24">
            <v>-47</v>
          </cell>
          <cell r="AB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4771</v>
          </cell>
          <cell r="E25">
            <v>2524</v>
          </cell>
          <cell r="F25">
            <v>2247</v>
          </cell>
          <cell r="G25">
            <v>4636</v>
          </cell>
          <cell r="H25">
            <v>2374</v>
          </cell>
          <cell r="I25">
            <v>2262</v>
          </cell>
          <cell r="J25">
            <v>930</v>
          </cell>
          <cell r="K25">
            <v>456</v>
          </cell>
          <cell r="L25">
            <v>474</v>
          </cell>
          <cell r="M25">
            <v>732</v>
          </cell>
          <cell r="N25">
            <v>391</v>
          </cell>
          <cell r="O25">
            <v>341</v>
          </cell>
          <cell r="P25">
            <v>867</v>
          </cell>
          <cell r="Q25">
            <v>439</v>
          </cell>
          <cell r="R25">
            <v>428</v>
          </cell>
          <cell r="S25">
            <v>3109</v>
          </cell>
          <cell r="T25">
            <v>1677</v>
          </cell>
          <cell r="U25">
            <v>1432</v>
          </cell>
          <cell r="V25">
            <v>2839</v>
          </cell>
          <cell r="W25">
            <v>1479</v>
          </cell>
          <cell r="X25">
            <v>1360</v>
          </cell>
          <cell r="Y25">
            <v>135</v>
          </cell>
          <cell r="Z25">
            <v>150</v>
          </cell>
          <cell r="AA25">
            <v>-15</v>
          </cell>
          <cell r="AB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3322</v>
          </cell>
          <cell r="E26">
            <v>1782</v>
          </cell>
          <cell r="F26">
            <v>1540</v>
          </cell>
          <cell r="G26">
            <v>3682</v>
          </cell>
          <cell r="H26">
            <v>1932</v>
          </cell>
          <cell r="I26">
            <v>1750</v>
          </cell>
          <cell r="J26">
            <v>446</v>
          </cell>
          <cell r="K26">
            <v>244</v>
          </cell>
          <cell r="L26">
            <v>202</v>
          </cell>
          <cell r="M26">
            <v>341</v>
          </cell>
          <cell r="N26">
            <v>183</v>
          </cell>
          <cell r="O26">
            <v>158</v>
          </cell>
          <cell r="P26">
            <v>393</v>
          </cell>
          <cell r="Q26">
            <v>205</v>
          </cell>
          <cell r="R26">
            <v>188</v>
          </cell>
          <cell r="S26">
            <v>2535</v>
          </cell>
          <cell r="T26">
            <v>1355</v>
          </cell>
          <cell r="U26">
            <v>1180</v>
          </cell>
          <cell r="V26">
            <v>2843</v>
          </cell>
          <cell r="W26">
            <v>1483</v>
          </cell>
          <cell r="X26">
            <v>1360</v>
          </cell>
          <cell r="Y26">
            <v>-360</v>
          </cell>
          <cell r="Z26">
            <v>-150</v>
          </cell>
          <cell r="AA26">
            <v>-210</v>
          </cell>
          <cell r="AB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5154</v>
          </cell>
          <cell r="E27">
            <v>2711</v>
          </cell>
          <cell r="F27">
            <v>2443</v>
          </cell>
          <cell r="G27">
            <v>4893</v>
          </cell>
          <cell r="H27">
            <v>2521</v>
          </cell>
          <cell r="I27">
            <v>2372</v>
          </cell>
          <cell r="J27">
            <v>764</v>
          </cell>
          <cell r="K27">
            <v>381</v>
          </cell>
          <cell r="L27">
            <v>383</v>
          </cell>
          <cell r="M27">
            <v>899</v>
          </cell>
          <cell r="N27">
            <v>470</v>
          </cell>
          <cell r="O27">
            <v>429</v>
          </cell>
          <cell r="P27">
            <v>912</v>
          </cell>
          <cell r="Q27">
            <v>474</v>
          </cell>
          <cell r="R27">
            <v>438</v>
          </cell>
          <cell r="S27">
            <v>3491</v>
          </cell>
          <cell r="T27">
            <v>1860</v>
          </cell>
          <cell r="U27">
            <v>1631</v>
          </cell>
          <cell r="V27">
            <v>3217</v>
          </cell>
          <cell r="W27">
            <v>1666</v>
          </cell>
          <cell r="X27">
            <v>1551</v>
          </cell>
          <cell r="Y27">
            <v>261</v>
          </cell>
          <cell r="Z27">
            <v>190</v>
          </cell>
          <cell r="AA27">
            <v>71</v>
          </cell>
          <cell r="AB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15051</v>
          </cell>
          <cell r="E28">
            <v>7985</v>
          </cell>
          <cell r="F28">
            <v>7066</v>
          </cell>
          <cell r="G28">
            <v>14925</v>
          </cell>
          <cell r="H28">
            <v>7961</v>
          </cell>
          <cell r="I28">
            <v>6964</v>
          </cell>
          <cell r="J28">
            <v>2077</v>
          </cell>
          <cell r="K28">
            <v>1087</v>
          </cell>
          <cell r="L28">
            <v>990</v>
          </cell>
          <cell r="M28">
            <v>6561</v>
          </cell>
          <cell r="N28">
            <v>3419</v>
          </cell>
          <cell r="O28">
            <v>3142</v>
          </cell>
          <cell r="P28">
            <v>6148</v>
          </cell>
          <cell r="Q28">
            <v>3253</v>
          </cell>
          <cell r="R28">
            <v>2895</v>
          </cell>
          <cell r="S28">
            <v>6413</v>
          </cell>
          <cell r="T28">
            <v>3479</v>
          </cell>
          <cell r="U28">
            <v>2934</v>
          </cell>
          <cell r="V28">
            <v>6700</v>
          </cell>
          <cell r="W28">
            <v>3621</v>
          </cell>
          <cell r="X28">
            <v>3079</v>
          </cell>
          <cell r="Y28">
            <v>126</v>
          </cell>
          <cell r="Z28">
            <v>24</v>
          </cell>
          <cell r="AA28">
            <v>102</v>
          </cell>
          <cell r="AB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3621</v>
          </cell>
          <cell r="E29">
            <v>1843</v>
          </cell>
          <cell r="F29">
            <v>1778</v>
          </cell>
          <cell r="G29">
            <v>3774</v>
          </cell>
          <cell r="H29">
            <v>1914</v>
          </cell>
          <cell r="I29">
            <v>1860</v>
          </cell>
          <cell r="J29">
            <v>692</v>
          </cell>
          <cell r="K29">
            <v>358</v>
          </cell>
          <cell r="L29">
            <v>334</v>
          </cell>
          <cell r="M29">
            <v>1010</v>
          </cell>
          <cell r="N29">
            <v>506</v>
          </cell>
          <cell r="O29">
            <v>504</v>
          </cell>
          <cell r="P29">
            <v>1063</v>
          </cell>
          <cell r="Q29">
            <v>532</v>
          </cell>
          <cell r="R29">
            <v>531</v>
          </cell>
          <cell r="S29">
            <v>1919</v>
          </cell>
          <cell r="T29">
            <v>979</v>
          </cell>
          <cell r="U29">
            <v>940</v>
          </cell>
          <cell r="V29">
            <v>2019</v>
          </cell>
          <cell r="W29">
            <v>1024</v>
          </cell>
          <cell r="X29">
            <v>995</v>
          </cell>
          <cell r="Y29">
            <v>-153</v>
          </cell>
          <cell r="Z29">
            <v>-71</v>
          </cell>
          <cell r="AA29">
            <v>-82</v>
          </cell>
          <cell r="AB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2839</v>
          </cell>
          <cell r="E30">
            <v>1442</v>
          </cell>
          <cell r="F30">
            <v>1397</v>
          </cell>
          <cell r="G30">
            <v>2792</v>
          </cell>
          <cell r="H30">
            <v>1442</v>
          </cell>
          <cell r="I30">
            <v>1350</v>
          </cell>
          <cell r="J30">
            <v>540</v>
          </cell>
          <cell r="K30">
            <v>269</v>
          </cell>
          <cell r="L30">
            <v>271</v>
          </cell>
          <cell r="M30">
            <v>705</v>
          </cell>
          <cell r="N30">
            <v>336</v>
          </cell>
          <cell r="O30">
            <v>369</v>
          </cell>
          <cell r="P30">
            <v>859</v>
          </cell>
          <cell r="Q30">
            <v>424</v>
          </cell>
          <cell r="R30">
            <v>435</v>
          </cell>
          <cell r="S30">
            <v>1594</v>
          </cell>
          <cell r="T30">
            <v>837</v>
          </cell>
          <cell r="U30">
            <v>757</v>
          </cell>
          <cell r="V30">
            <v>1393</v>
          </cell>
          <cell r="W30">
            <v>749</v>
          </cell>
          <cell r="X30">
            <v>644</v>
          </cell>
          <cell r="Y30">
            <v>47</v>
          </cell>
          <cell r="Z30" t="str">
            <v>-</v>
          </cell>
          <cell r="AA30">
            <v>47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5659</v>
          </cell>
          <cell r="E31">
            <v>3175</v>
          </cell>
          <cell r="F31">
            <v>2484</v>
          </cell>
          <cell r="G31">
            <v>5694</v>
          </cell>
          <cell r="H31">
            <v>3064</v>
          </cell>
          <cell r="I31">
            <v>2630</v>
          </cell>
          <cell r="J31">
            <v>1548</v>
          </cell>
          <cell r="K31">
            <v>843</v>
          </cell>
          <cell r="L31">
            <v>705</v>
          </cell>
          <cell r="M31">
            <v>863</v>
          </cell>
          <cell r="N31">
            <v>493</v>
          </cell>
          <cell r="O31">
            <v>370</v>
          </cell>
          <cell r="P31">
            <v>1039</v>
          </cell>
          <cell r="Q31">
            <v>533</v>
          </cell>
          <cell r="R31">
            <v>506</v>
          </cell>
          <cell r="S31">
            <v>3248</v>
          </cell>
          <cell r="T31">
            <v>1839</v>
          </cell>
          <cell r="U31">
            <v>1409</v>
          </cell>
          <cell r="V31">
            <v>3107</v>
          </cell>
          <cell r="W31">
            <v>1688</v>
          </cell>
          <cell r="X31">
            <v>1419</v>
          </cell>
          <cell r="Y31">
            <v>-35</v>
          </cell>
          <cell r="Z31">
            <v>111</v>
          </cell>
          <cell r="AA31">
            <v>-146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1647</v>
          </cell>
          <cell r="E32">
            <v>967</v>
          </cell>
          <cell r="F32">
            <v>680</v>
          </cell>
          <cell r="G32">
            <v>1740</v>
          </cell>
          <cell r="H32">
            <v>1002</v>
          </cell>
          <cell r="I32">
            <v>738</v>
          </cell>
          <cell r="J32">
            <v>189</v>
          </cell>
          <cell r="K32">
            <v>101</v>
          </cell>
          <cell r="L32">
            <v>88</v>
          </cell>
          <cell r="M32">
            <v>561</v>
          </cell>
          <cell r="N32">
            <v>316</v>
          </cell>
          <cell r="O32">
            <v>245</v>
          </cell>
          <cell r="P32">
            <v>603</v>
          </cell>
          <cell r="Q32">
            <v>346</v>
          </cell>
          <cell r="R32">
            <v>257</v>
          </cell>
          <cell r="S32">
            <v>897</v>
          </cell>
          <cell r="T32">
            <v>550</v>
          </cell>
          <cell r="U32">
            <v>347</v>
          </cell>
          <cell r="V32">
            <v>948</v>
          </cell>
          <cell r="W32">
            <v>555</v>
          </cell>
          <cell r="X32">
            <v>393</v>
          </cell>
          <cell r="Y32">
            <v>-93</v>
          </cell>
          <cell r="Z32">
            <v>-35</v>
          </cell>
          <cell r="AA32">
            <v>-58</v>
          </cell>
          <cell r="AB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315652</v>
          </cell>
          <cell r="E34">
            <v>164671</v>
          </cell>
          <cell r="F34">
            <v>150981</v>
          </cell>
          <cell r="G34">
            <v>318803</v>
          </cell>
          <cell r="H34">
            <v>164978</v>
          </cell>
          <cell r="I34">
            <v>153825</v>
          </cell>
          <cell r="J34">
            <v>138749</v>
          </cell>
          <cell r="K34">
            <v>70272</v>
          </cell>
          <cell r="L34">
            <v>68477</v>
          </cell>
          <cell r="M34">
            <v>54605</v>
          </cell>
          <cell r="N34">
            <v>28531</v>
          </cell>
          <cell r="O34">
            <v>26074</v>
          </cell>
          <cell r="P34">
            <v>54605</v>
          </cell>
          <cell r="Q34">
            <v>28531</v>
          </cell>
          <cell r="R34">
            <v>26074</v>
          </cell>
          <cell r="S34">
            <v>122298</v>
          </cell>
          <cell r="T34">
            <v>65868</v>
          </cell>
          <cell r="U34">
            <v>56430</v>
          </cell>
          <cell r="V34">
            <v>125449</v>
          </cell>
          <cell r="W34">
            <v>66175</v>
          </cell>
          <cell r="X34">
            <v>59274</v>
          </cell>
          <cell r="Y34">
            <v>-3151</v>
          </cell>
          <cell r="Z34">
            <v>-307</v>
          </cell>
          <cell r="AA34">
            <v>-2844</v>
          </cell>
          <cell r="AB34">
            <v>0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53166</v>
          </cell>
          <cell r="E35">
            <v>27478</v>
          </cell>
          <cell r="F35">
            <v>25688</v>
          </cell>
          <cell r="G35">
            <v>57352</v>
          </cell>
          <cell r="H35">
            <v>29853</v>
          </cell>
          <cell r="I35">
            <v>27499</v>
          </cell>
          <cell r="J35">
            <v>31366</v>
          </cell>
          <cell r="K35">
            <v>16001</v>
          </cell>
          <cell r="L35">
            <v>15365</v>
          </cell>
          <cell r="M35">
            <v>5775</v>
          </cell>
          <cell r="N35">
            <v>2908</v>
          </cell>
          <cell r="O35">
            <v>2867</v>
          </cell>
          <cell r="P35">
            <v>6051</v>
          </cell>
          <cell r="Q35">
            <v>3211</v>
          </cell>
          <cell r="R35">
            <v>2840</v>
          </cell>
          <cell r="S35">
            <v>16025</v>
          </cell>
          <cell r="T35">
            <v>8569</v>
          </cell>
          <cell r="U35">
            <v>7456</v>
          </cell>
          <cell r="V35">
            <v>19935</v>
          </cell>
          <cell r="W35">
            <v>10641</v>
          </cell>
          <cell r="X35">
            <v>9294</v>
          </cell>
          <cell r="Y35">
            <v>-4186</v>
          </cell>
          <cell r="Z35">
            <v>-2375</v>
          </cell>
          <cell r="AA35">
            <v>-1811</v>
          </cell>
          <cell r="AB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28616</v>
          </cell>
          <cell r="E36">
            <v>14889</v>
          </cell>
          <cell r="F36">
            <v>13727</v>
          </cell>
          <cell r="G36">
            <v>28591</v>
          </cell>
          <cell r="H36">
            <v>14787</v>
          </cell>
          <cell r="I36">
            <v>13804</v>
          </cell>
          <cell r="J36">
            <v>12967</v>
          </cell>
          <cell r="K36">
            <v>6581</v>
          </cell>
          <cell r="L36">
            <v>6386</v>
          </cell>
          <cell r="M36">
            <v>3565</v>
          </cell>
          <cell r="N36">
            <v>1829</v>
          </cell>
          <cell r="O36">
            <v>1736</v>
          </cell>
          <cell r="P36">
            <v>4080</v>
          </cell>
          <cell r="Q36">
            <v>2108</v>
          </cell>
          <cell r="R36">
            <v>1972</v>
          </cell>
          <cell r="S36">
            <v>12084</v>
          </cell>
          <cell r="T36">
            <v>6479</v>
          </cell>
          <cell r="U36">
            <v>5605</v>
          </cell>
          <cell r="V36">
            <v>11544</v>
          </cell>
          <cell r="W36">
            <v>6098</v>
          </cell>
          <cell r="X36">
            <v>5446</v>
          </cell>
          <cell r="Y36">
            <v>25</v>
          </cell>
          <cell r="Z36">
            <v>102</v>
          </cell>
          <cell r="AA36">
            <v>-77</v>
          </cell>
          <cell r="AB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22286</v>
          </cell>
          <cell r="E37">
            <v>11561</v>
          </cell>
          <cell r="F37">
            <v>10725</v>
          </cell>
          <cell r="G37">
            <v>20141</v>
          </cell>
          <cell r="H37">
            <v>10327</v>
          </cell>
          <cell r="I37">
            <v>9814</v>
          </cell>
          <cell r="J37">
            <v>10821</v>
          </cell>
          <cell r="K37">
            <v>5454</v>
          </cell>
          <cell r="L37">
            <v>5367</v>
          </cell>
          <cell r="M37">
            <v>4047</v>
          </cell>
          <cell r="N37">
            <v>2057</v>
          </cell>
          <cell r="O37">
            <v>1990</v>
          </cell>
          <cell r="P37">
            <v>3147</v>
          </cell>
          <cell r="Q37">
            <v>1554</v>
          </cell>
          <cell r="R37">
            <v>1593</v>
          </cell>
          <cell r="S37">
            <v>7418</v>
          </cell>
          <cell r="T37">
            <v>4050</v>
          </cell>
          <cell r="U37">
            <v>3368</v>
          </cell>
          <cell r="V37">
            <v>6173</v>
          </cell>
          <cell r="W37">
            <v>3319</v>
          </cell>
          <cell r="X37">
            <v>2854</v>
          </cell>
          <cell r="Y37">
            <v>2145</v>
          </cell>
          <cell r="Z37">
            <v>1234</v>
          </cell>
          <cell r="AA37">
            <v>911</v>
          </cell>
          <cell r="AB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20380</v>
          </cell>
          <cell r="E38">
            <v>10515</v>
          </cell>
          <cell r="F38">
            <v>9865</v>
          </cell>
          <cell r="G38">
            <v>20734</v>
          </cell>
          <cell r="H38">
            <v>10582</v>
          </cell>
          <cell r="I38">
            <v>10152</v>
          </cell>
          <cell r="J38">
            <v>9647</v>
          </cell>
          <cell r="K38">
            <v>4828</v>
          </cell>
          <cell r="L38">
            <v>4819</v>
          </cell>
          <cell r="M38">
            <v>3461</v>
          </cell>
          <cell r="N38">
            <v>1831</v>
          </cell>
          <cell r="O38">
            <v>1630</v>
          </cell>
          <cell r="P38">
            <v>3976</v>
          </cell>
          <cell r="Q38">
            <v>2056</v>
          </cell>
          <cell r="R38">
            <v>1920</v>
          </cell>
          <cell r="S38">
            <v>7272</v>
          </cell>
          <cell r="T38">
            <v>3856</v>
          </cell>
          <cell r="U38">
            <v>3416</v>
          </cell>
          <cell r="V38">
            <v>7111</v>
          </cell>
          <cell r="W38">
            <v>3698</v>
          </cell>
          <cell r="X38">
            <v>3413</v>
          </cell>
          <cell r="Y38">
            <v>-354</v>
          </cell>
          <cell r="Z38">
            <v>-67</v>
          </cell>
          <cell r="AA38">
            <v>-287</v>
          </cell>
          <cell r="AB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56007</v>
          </cell>
          <cell r="E39">
            <v>29325</v>
          </cell>
          <cell r="F39">
            <v>26682</v>
          </cell>
          <cell r="G39">
            <v>58881</v>
          </cell>
          <cell r="H39">
            <v>30651</v>
          </cell>
          <cell r="I39">
            <v>28230</v>
          </cell>
          <cell r="J39">
            <v>29964</v>
          </cell>
          <cell r="K39">
            <v>15258</v>
          </cell>
          <cell r="L39">
            <v>14706</v>
          </cell>
          <cell r="M39">
            <v>10039</v>
          </cell>
          <cell r="N39">
            <v>5195</v>
          </cell>
          <cell r="O39">
            <v>4844</v>
          </cell>
          <cell r="P39">
            <v>10598</v>
          </cell>
          <cell r="Q39">
            <v>5528</v>
          </cell>
          <cell r="R39">
            <v>5070</v>
          </cell>
          <cell r="S39">
            <v>16004</v>
          </cell>
          <cell r="T39">
            <v>8872</v>
          </cell>
          <cell r="U39">
            <v>7132</v>
          </cell>
          <cell r="V39">
            <v>18319</v>
          </cell>
          <cell r="W39">
            <v>9865</v>
          </cell>
          <cell r="X39">
            <v>8454</v>
          </cell>
          <cell r="Y39">
            <v>-2874</v>
          </cell>
          <cell r="Z39">
            <v>-1326</v>
          </cell>
          <cell r="AA39">
            <v>-1548</v>
          </cell>
          <cell r="AB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15017</v>
          </cell>
          <cell r="E40">
            <v>7570</v>
          </cell>
          <cell r="F40">
            <v>7447</v>
          </cell>
          <cell r="G40">
            <v>15169</v>
          </cell>
          <cell r="H40">
            <v>7646</v>
          </cell>
          <cell r="I40">
            <v>7523</v>
          </cell>
          <cell r="J40">
            <v>9068</v>
          </cell>
          <cell r="K40">
            <v>4443</v>
          </cell>
          <cell r="L40">
            <v>4625</v>
          </cell>
          <cell r="M40">
            <v>1781</v>
          </cell>
          <cell r="N40">
            <v>938</v>
          </cell>
          <cell r="O40">
            <v>843</v>
          </cell>
          <cell r="P40">
            <v>1651</v>
          </cell>
          <cell r="Q40">
            <v>886</v>
          </cell>
          <cell r="R40">
            <v>765</v>
          </cell>
          <cell r="S40">
            <v>4168</v>
          </cell>
          <cell r="T40">
            <v>2189</v>
          </cell>
          <cell r="U40">
            <v>1979</v>
          </cell>
          <cell r="V40">
            <v>4450</v>
          </cell>
          <cell r="W40">
            <v>2317</v>
          </cell>
          <cell r="X40">
            <v>2133</v>
          </cell>
          <cell r="Y40">
            <v>-152</v>
          </cell>
          <cell r="Z40">
            <v>-76</v>
          </cell>
          <cell r="AA40">
            <v>-76</v>
          </cell>
          <cell r="AB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11446</v>
          </cell>
          <cell r="E41">
            <v>6060</v>
          </cell>
          <cell r="F41">
            <v>5386</v>
          </cell>
          <cell r="G41">
            <v>11154</v>
          </cell>
          <cell r="H41">
            <v>5807</v>
          </cell>
          <cell r="I41">
            <v>5347</v>
          </cell>
          <cell r="J41">
            <v>4003</v>
          </cell>
          <cell r="K41">
            <v>2002</v>
          </cell>
          <cell r="L41">
            <v>2001</v>
          </cell>
          <cell r="M41">
            <v>2476</v>
          </cell>
          <cell r="N41">
            <v>1329</v>
          </cell>
          <cell r="O41">
            <v>1147</v>
          </cell>
          <cell r="P41">
            <v>2321</v>
          </cell>
          <cell r="Q41">
            <v>1242</v>
          </cell>
          <cell r="R41">
            <v>1079</v>
          </cell>
          <cell r="S41">
            <v>4967</v>
          </cell>
          <cell r="T41">
            <v>2729</v>
          </cell>
          <cell r="U41">
            <v>2238</v>
          </cell>
          <cell r="V41">
            <v>4830</v>
          </cell>
          <cell r="W41">
            <v>2563</v>
          </cell>
          <cell r="X41">
            <v>2267</v>
          </cell>
          <cell r="Y41">
            <v>292</v>
          </cell>
          <cell r="Z41">
            <v>253</v>
          </cell>
          <cell r="AA41">
            <v>39</v>
          </cell>
          <cell r="AB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10358</v>
          </cell>
          <cell r="E42">
            <v>5311</v>
          </cell>
          <cell r="F42">
            <v>5047</v>
          </cell>
          <cell r="G42">
            <v>10267</v>
          </cell>
          <cell r="H42">
            <v>5197</v>
          </cell>
          <cell r="I42">
            <v>5070</v>
          </cell>
          <cell r="J42">
            <v>4375</v>
          </cell>
          <cell r="K42">
            <v>2132</v>
          </cell>
          <cell r="L42">
            <v>2243</v>
          </cell>
          <cell r="M42">
            <v>2024</v>
          </cell>
          <cell r="N42">
            <v>1044</v>
          </cell>
          <cell r="O42">
            <v>980</v>
          </cell>
          <cell r="P42">
            <v>1922</v>
          </cell>
          <cell r="Q42">
            <v>983</v>
          </cell>
          <cell r="R42">
            <v>939</v>
          </cell>
          <cell r="S42">
            <v>3959</v>
          </cell>
          <cell r="T42">
            <v>2135</v>
          </cell>
          <cell r="U42">
            <v>1824</v>
          </cell>
          <cell r="V42">
            <v>3970</v>
          </cell>
          <cell r="W42">
            <v>2082</v>
          </cell>
          <cell r="X42">
            <v>1888</v>
          </cell>
          <cell r="Y42">
            <v>91</v>
          </cell>
          <cell r="Z42">
            <v>114</v>
          </cell>
          <cell r="AA42">
            <v>-23</v>
          </cell>
          <cell r="AB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7953</v>
          </cell>
          <cell r="E43">
            <v>4055</v>
          </cell>
          <cell r="F43">
            <v>3898</v>
          </cell>
          <cell r="G43">
            <v>8702</v>
          </cell>
          <cell r="H43">
            <v>4479</v>
          </cell>
          <cell r="I43">
            <v>4223</v>
          </cell>
          <cell r="J43">
            <v>3423</v>
          </cell>
          <cell r="K43">
            <v>1739</v>
          </cell>
          <cell r="L43">
            <v>1684</v>
          </cell>
          <cell r="M43">
            <v>1396</v>
          </cell>
          <cell r="N43">
            <v>693</v>
          </cell>
          <cell r="O43">
            <v>703</v>
          </cell>
          <cell r="P43">
            <v>1817</v>
          </cell>
          <cell r="Q43">
            <v>920</v>
          </cell>
          <cell r="R43">
            <v>897</v>
          </cell>
          <cell r="S43">
            <v>3134</v>
          </cell>
          <cell r="T43">
            <v>1623</v>
          </cell>
          <cell r="U43">
            <v>1511</v>
          </cell>
          <cell r="V43">
            <v>3462</v>
          </cell>
          <cell r="W43">
            <v>1820</v>
          </cell>
          <cell r="X43">
            <v>1642</v>
          </cell>
          <cell r="Y43">
            <v>-749</v>
          </cell>
          <cell r="Z43">
            <v>-424</v>
          </cell>
          <cell r="AA43">
            <v>-325</v>
          </cell>
          <cell r="AB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35124</v>
          </cell>
          <cell r="E44">
            <v>18415</v>
          </cell>
          <cell r="F44">
            <v>16709</v>
          </cell>
          <cell r="G44">
            <v>35142</v>
          </cell>
          <cell r="H44">
            <v>18198</v>
          </cell>
          <cell r="I44">
            <v>16944</v>
          </cell>
          <cell r="J44">
            <v>13613</v>
          </cell>
          <cell r="K44">
            <v>7008</v>
          </cell>
          <cell r="L44">
            <v>6605</v>
          </cell>
          <cell r="M44">
            <v>4345</v>
          </cell>
          <cell r="N44">
            <v>2345</v>
          </cell>
          <cell r="O44">
            <v>2000</v>
          </cell>
          <cell r="P44">
            <v>4144</v>
          </cell>
          <cell r="Q44">
            <v>2208</v>
          </cell>
          <cell r="R44">
            <v>1936</v>
          </cell>
          <cell r="S44">
            <v>17166</v>
          </cell>
          <cell r="T44">
            <v>9062</v>
          </cell>
          <cell r="U44">
            <v>8104</v>
          </cell>
          <cell r="V44">
            <v>17385</v>
          </cell>
          <cell r="W44">
            <v>8982</v>
          </cell>
          <cell r="X44">
            <v>8403</v>
          </cell>
          <cell r="Y44">
            <v>-18</v>
          </cell>
          <cell r="Z44">
            <v>217</v>
          </cell>
          <cell r="AA44">
            <v>-235</v>
          </cell>
          <cell r="AB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2375</v>
          </cell>
          <cell r="E45">
            <v>1238</v>
          </cell>
          <cell r="F45">
            <v>1137</v>
          </cell>
          <cell r="G45">
            <v>2085</v>
          </cell>
          <cell r="H45">
            <v>1036</v>
          </cell>
          <cell r="I45">
            <v>1049</v>
          </cell>
          <cell r="J45">
            <v>281</v>
          </cell>
          <cell r="K45">
            <v>145</v>
          </cell>
          <cell r="L45">
            <v>136</v>
          </cell>
          <cell r="M45">
            <v>549</v>
          </cell>
          <cell r="N45">
            <v>283</v>
          </cell>
          <cell r="O45">
            <v>266</v>
          </cell>
          <cell r="P45">
            <v>505</v>
          </cell>
          <cell r="Q45">
            <v>254</v>
          </cell>
          <cell r="R45">
            <v>251</v>
          </cell>
          <cell r="S45">
            <v>1545</v>
          </cell>
          <cell r="T45">
            <v>810</v>
          </cell>
          <cell r="U45">
            <v>735</v>
          </cell>
          <cell r="V45">
            <v>1299</v>
          </cell>
          <cell r="W45">
            <v>637</v>
          </cell>
          <cell r="X45">
            <v>662</v>
          </cell>
          <cell r="Y45">
            <v>290</v>
          </cell>
          <cell r="Z45">
            <v>202</v>
          </cell>
          <cell r="AA45">
            <v>88</v>
          </cell>
          <cell r="AB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4150</v>
          </cell>
          <cell r="E46">
            <v>2134</v>
          </cell>
          <cell r="F46">
            <v>2016</v>
          </cell>
          <cell r="G46">
            <v>4032</v>
          </cell>
          <cell r="H46">
            <v>2050</v>
          </cell>
          <cell r="I46">
            <v>1982</v>
          </cell>
          <cell r="J46">
            <v>701</v>
          </cell>
          <cell r="K46">
            <v>357</v>
          </cell>
          <cell r="L46">
            <v>344</v>
          </cell>
          <cell r="M46">
            <v>1077</v>
          </cell>
          <cell r="N46">
            <v>557</v>
          </cell>
          <cell r="O46">
            <v>520</v>
          </cell>
          <cell r="P46">
            <v>1130</v>
          </cell>
          <cell r="Q46">
            <v>576</v>
          </cell>
          <cell r="R46">
            <v>554</v>
          </cell>
          <cell r="S46">
            <v>2372</v>
          </cell>
          <cell r="T46">
            <v>1220</v>
          </cell>
          <cell r="U46">
            <v>1152</v>
          </cell>
          <cell r="V46">
            <v>2201</v>
          </cell>
          <cell r="W46">
            <v>1117</v>
          </cell>
          <cell r="X46">
            <v>1084</v>
          </cell>
          <cell r="Y46">
            <v>118</v>
          </cell>
          <cell r="Z46">
            <v>84</v>
          </cell>
          <cell r="AA46">
            <v>34</v>
          </cell>
          <cell r="AB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2351</v>
          </cell>
          <cell r="E47">
            <v>1246</v>
          </cell>
          <cell r="F47">
            <v>1105</v>
          </cell>
          <cell r="G47">
            <v>2240</v>
          </cell>
          <cell r="H47">
            <v>1176</v>
          </cell>
          <cell r="I47">
            <v>1064</v>
          </cell>
          <cell r="J47">
            <v>363</v>
          </cell>
          <cell r="K47">
            <v>167</v>
          </cell>
          <cell r="L47">
            <v>196</v>
          </cell>
          <cell r="M47">
            <v>700</v>
          </cell>
          <cell r="N47">
            <v>372</v>
          </cell>
          <cell r="O47">
            <v>328</v>
          </cell>
          <cell r="P47">
            <v>758</v>
          </cell>
          <cell r="Q47">
            <v>415</v>
          </cell>
          <cell r="R47">
            <v>343</v>
          </cell>
          <cell r="S47">
            <v>1288</v>
          </cell>
          <cell r="T47">
            <v>707</v>
          </cell>
          <cell r="U47">
            <v>581</v>
          </cell>
          <cell r="V47">
            <v>1119</v>
          </cell>
          <cell r="W47">
            <v>594</v>
          </cell>
          <cell r="X47">
            <v>525</v>
          </cell>
          <cell r="Y47">
            <v>111</v>
          </cell>
          <cell r="Z47">
            <v>70</v>
          </cell>
          <cell r="AA47">
            <v>41</v>
          </cell>
          <cell r="AB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1298</v>
          </cell>
          <cell r="E48">
            <v>682</v>
          </cell>
          <cell r="F48">
            <v>616</v>
          </cell>
          <cell r="G48">
            <v>1325</v>
          </cell>
          <cell r="H48">
            <v>683</v>
          </cell>
          <cell r="I48">
            <v>642</v>
          </cell>
          <cell r="J48">
            <v>185</v>
          </cell>
          <cell r="K48">
            <v>96</v>
          </cell>
          <cell r="L48">
            <v>89</v>
          </cell>
          <cell r="M48">
            <v>430</v>
          </cell>
          <cell r="N48">
            <v>224</v>
          </cell>
          <cell r="O48">
            <v>206</v>
          </cell>
          <cell r="P48">
            <v>455</v>
          </cell>
          <cell r="Q48">
            <v>234</v>
          </cell>
          <cell r="R48">
            <v>221</v>
          </cell>
          <cell r="S48">
            <v>683</v>
          </cell>
          <cell r="T48">
            <v>362</v>
          </cell>
          <cell r="U48">
            <v>321</v>
          </cell>
          <cell r="V48">
            <v>685</v>
          </cell>
          <cell r="W48">
            <v>353</v>
          </cell>
          <cell r="X48">
            <v>332</v>
          </cell>
          <cell r="Y48">
            <v>-27</v>
          </cell>
          <cell r="Z48">
            <v>-1</v>
          </cell>
          <cell r="AA48">
            <v>-26</v>
          </cell>
          <cell r="AB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3617</v>
          </cell>
          <cell r="E49">
            <v>1923</v>
          </cell>
          <cell r="F49">
            <v>1694</v>
          </cell>
          <cell r="G49">
            <v>3399</v>
          </cell>
          <cell r="H49">
            <v>1765</v>
          </cell>
          <cell r="I49">
            <v>1634</v>
          </cell>
          <cell r="J49">
            <v>729</v>
          </cell>
          <cell r="K49">
            <v>377</v>
          </cell>
          <cell r="L49">
            <v>352</v>
          </cell>
          <cell r="M49">
            <v>1201</v>
          </cell>
          <cell r="N49">
            <v>642</v>
          </cell>
          <cell r="O49">
            <v>559</v>
          </cell>
          <cell r="P49">
            <v>1164</v>
          </cell>
          <cell r="Q49">
            <v>610</v>
          </cell>
          <cell r="R49">
            <v>554</v>
          </cell>
          <cell r="S49">
            <v>1687</v>
          </cell>
          <cell r="T49">
            <v>904</v>
          </cell>
          <cell r="U49">
            <v>783</v>
          </cell>
          <cell r="V49">
            <v>1506</v>
          </cell>
          <cell r="W49">
            <v>778</v>
          </cell>
          <cell r="X49">
            <v>728</v>
          </cell>
          <cell r="Y49">
            <v>218</v>
          </cell>
          <cell r="Z49">
            <v>158</v>
          </cell>
          <cell r="AA49">
            <v>60</v>
          </cell>
          <cell r="AB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4533</v>
          </cell>
          <cell r="E50">
            <v>2356</v>
          </cell>
          <cell r="F50">
            <v>2177</v>
          </cell>
          <cell r="G50">
            <v>4310</v>
          </cell>
          <cell r="H50">
            <v>2269</v>
          </cell>
          <cell r="I50">
            <v>2041</v>
          </cell>
          <cell r="J50">
            <v>1010</v>
          </cell>
          <cell r="K50">
            <v>494</v>
          </cell>
          <cell r="L50">
            <v>516</v>
          </cell>
          <cell r="M50">
            <v>610</v>
          </cell>
          <cell r="N50">
            <v>321</v>
          </cell>
          <cell r="O50">
            <v>289</v>
          </cell>
          <cell r="P50">
            <v>692</v>
          </cell>
          <cell r="Q50">
            <v>386</v>
          </cell>
          <cell r="R50">
            <v>306</v>
          </cell>
          <cell r="S50">
            <v>2913</v>
          </cell>
          <cell r="T50">
            <v>1541</v>
          </cell>
          <cell r="U50">
            <v>1372</v>
          </cell>
          <cell r="V50">
            <v>2608</v>
          </cell>
          <cell r="W50">
            <v>1389</v>
          </cell>
          <cell r="X50">
            <v>1219</v>
          </cell>
          <cell r="Y50">
            <v>223</v>
          </cell>
          <cell r="Z50">
            <v>87</v>
          </cell>
          <cell r="AA50">
            <v>136</v>
          </cell>
          <cell r="AB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3108</v>
          </cell>
          <cell r="E51">
            <v>1667</v>
          </cell>
          <cell r="F51">
            <v>1441</v>
          </cell>
          <cell r="G51">
            <v>3309</v>
          </cell>
          <cell r="H51">
            <v>1737</v>
          </cell>
          <cell r="I51">
            <v>1572</v>
          </cell>
          <cell r="J51">
            <v>377</v>
          </cell>
          <cell r="K51">
            <v>192</v>
          </cell>
          <cell r="L51">
            <v>185</v>
          </cell>
          <cell r="M51">
            <v>351</v>
          </cell>
          <cell r="N51">
            <v>193</v>
          </cell>
          <cell r="O51">
            <v>158</v>
          </cell>
          <cell r="P51">
            <v>360</v>
          </cell>
          <cell r="Q51">
            <v>186</v>
          </cell>
          <cell r="R51">
            <v>174</v>
          </cell>
          <cell r="S51">
            <v>2380</v>
          </cell>
          <cell r="T51">
            <v>1282</v>
          </cell>
          <cell r="U51">
            <v>1098</v>
          </cell>
          <cell r="V51">
            <v>2572</v>
          </cell>
          <cell r="W51">
            <v>1359</v>
          </cell>
          <cell r="X51">
            <v>1213</v>
          </cell>
          <cell r="Y51">
            <v>-201</v>
          </cell>
          <cell r="Z51">
            <v>-70</v>
          </cell>
          <cell r="AA51">
            <v>-131</v>
          </cell>
          <cell r="AB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4936</v>
          </cell>
          <cell r="E52">
            <v>2569</v>
          </cell>
          <cell r="F52">
            <v>2367</v>
          </cell>
          <cell r="G52">
            <v>4535</v>
          </cell>
          <cell r="H52">
            <v>2357</v>
          </cell>
          <cell r="I52">
            <v>2178</v>
          </cell>
          <cell r="J52">
            <v>907</v>
          </cell>
          <cell r="K52">
            <v>464</v>
          </cell>
          <cell r="L52">
            <v>443</v>
          </cell>
          <cell r="M52">
            <v>747</v>
          </cell>
          <cell r="N52">
            <v>375</v>
          </cell>
          <cell r="O52">
            <v>372</v>
          </cell>
          <cell r="P52">
            <v>754</v>
          </cell>
          <cell r="Q52">
            <v>420</v>
          </cell>
          <cell r="R52">
            <v>334</v>
          </cell>
          <cell r="S52">
            <v>3282</v>
          </cell>
          <cell r="T52">
            <v>1730</v>
          </cell>
          <cell r="U52">
            <v>1552</v>
          </cell>
          <cell r="V52">
            <v>2874</v>
          </cell>
          <cell r="W52">
            <v>1473</v>
          </cell>
          <cell r="X52">
            <v>1401</v>
          </cell>
          <cell r="Y52">
            <v>401</v>
          </cell>
          <cell r="Z52">
            <v>212</v>
          </cell>
          <cell r="AA52">
            <v>189</v>
          </cell>
          <cell r="AB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13277</v>
          </cell>
          <cell r="E53">
            <v>7241</v>
          </cell>
          <cell r="F53">
            <v>6036</v>
          </cell>
          <cell r="G53">
            <v>13552</v>
          </cell>
          <cell r="H53">
            <v>7154</v>
          </cell>
          <cell r="I53">
            <v>6398</v>
          </cell>
          <cell r="J53">
            <v>1812</v>
          </cell>
          <cell r="K53">
            <v>958</v>
          </cell>
          <cell r="L53">
            <v>854</v>
          </cell>
          <cell r="M53">
            <v>5667</v>
          </cell>
          <cell r="N53">
            <v>3078</v>
          </cell>
          <cell r="O53">
            <v>2589</v>
          </cell>
          <cell r="P53">
            <v>5373</v>
          </cell>
          <cell r="Q53">
            <v>2847</v>
          </cell>
          <cell r="R53">
            <v>2526</v>
          </cell>
          <cell r="S53">
            <v>5798</v>
          </cell>
          <cell r="T53">
            <v>3205</v>
          </cell>
          <cell r="U53">
            <v>2593</v>
          </cell>
          <cell r="V53">
            <v>6367</v>
          </cell>
          <cell r="W53">
            <v>3349</v>
          </cell>
          <cell r="X53">
            <v>3018</v>
          </cell>
          <cell r="Y53">
            <v>-275</v>
          </cell>
          <cell r="Z53">
            <v>87</v>
          </cell>
          <cell r="AA53">
            <v>-362</v>
          </cell>
          <cell r="AB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5814</v>
          </cell>
          <cell r="E54">
            <v>2932</v>
          </cell>
          <cell r="F54">
            <v>2882</v>
          </cell>
          <cell r="G54">
            <v>3976</v>
          </cell>
          <cell r="H54">
            <v>1971</v>
          </cell>
          <cell r="I54">
            <v>2005</v>
          </cell>
          <cell r="J54">
            <v>884</v>
          </cell>
          <cell r="K54">
            <v>406</v>
          </cell>
          <cell r="L54">
            <v>478</v>
          </cell>
          <cell r="M54">
            <v>2230</v>
          </cell>
          <cell r="N54">
            <v>1102</v>
          </cell>
          <cell r="O54">
            <v>1128</v>
          </cell>
          <cell r="P54">
            <v>1193</v>
          </cell>
          <cell r="Q54">
            <v>587</v>
          </cell>
          <cell r="R54">
            <v>606</v>
          </cell>
          <cell r="S54">
            <v>2700</v>
          </cell>
          <cell r="T54">
            <v>1424</v>
          </cell>
          <cell r="U54">
            <v>1276</v>
          </cell>
          <cell r="V54">
            <v>1899</v>
          </cell>
          <cell r="W54">
            <v>978</v>
          </cell>
          <cell r="X54">
            <v>921</v>
          </cell>
          <cell r="Y54">
            <v>1838</v>
          </cell>
          <cell r="Z54">
            <v>961</v>
          </cell>
          <cell r="AA54">
            <v>877</v>
          </cell>
          <cell r="AB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2875</v>
          </cell>
          <cell r="E55">
            <v>1538</v>
          </cell>
          <cell r="F55">
            <v>1337</v>
          </cell>
          <cell r="G55">
            <v>2909</v>
          </cell>
          <cell r="H55">
            <v>1486</v>
          </cell>
          <cell r="I55">
            <v>1423</v>
          </cell>
          <cell r="J55">
            <v>594</v>
          </cell>
          <cell r="K55">
            <v>301</v>
          </cell>
          <cell r="L55">
            <v>293</v>
          </cell>
          <cell r="M55">
            <v>748</v>
          </cell>
          <cell r="N55">
            <v>407</v>
          </cell>
          <cell r="O55">
            <v>341</v>
          </cell>
          <cell r="P55">
            <v>945</v>
          </cell>
          <cell r="Q55">
            <v>493</v>
          </cell>
          <cell r="R55">
            <v>452</v>
          </cell>
          <cell r="S55">
            <v>1533</v>
          </cell>
          <cell r="T55">
            <v>830</v>
          </cell>
          <cell r="U55">
            <v>703</v>
          </cell>
          <cell r="V55">
            <v>1370</v>
          </cell>
          <cell r="W55">
            <v>692</v>
          </cell>
          <cell r="X55">
            <v>678</v>
          </cell>
          <cell r="Y55">
            <v>-34</v>
          </cell>
          <cell r="Z55">
            <v>52</v>
          </cell>
          <cell r="AA55">
            <v>-86</v>
          </cell>
          <cell r="AB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5366</v>
          </cell>
          <cell r="E56">
            <v>2960</v>
          </cell>
          <cell r="F56">
            <v>2406</v>
          </cell>
          <cell r="G56">
            <v>5269</v>
          </cell>
          <cell r="H56">
            <v>2772</v>
          </cell>
          <cell r="I56">
            <v>2497</v>
          </cell>
          <cell r="J56">
            <v>1484</v>
          </cell>
          <cell r="K56">
            <v>765</v>
          </cell>
          <cell r="L56">
            <v>719</v>
          </cell>
          <cell r="M56">
            <v>852</v>
          </cell>
          <cell r="N56">
            <v>480</v>
          </cell>
          <cell r="O56">
            <v>372</v>
          </cell>
          <cell r="P56">
            <v>990</v>
          </cell>
          <cell r="Q56">
            <v>516</v>
          </cell>
          <cell r="R56">
            <v>474</v>
          </cell>
          <cell r="S56">
            <v>3030</v>
          </cell>
          <cell r="T56">
            <v>1715</v>
          </cell>
          <cell r="U56">
            <v>1315</v>
          </cell>
          <cell r="V56">
            <v>2795</v>
          </cell>
          <cell r="W56">
            <v>1491</v>
          </cell>
          <cell r="X56">
            <v>1304</v>
          </cell>
          <cell r="Y56">
            <v>97</v>
          </cell>
          <cell r="Z56">
            <v>188</v>
          </cell>
          <cell r="AA56">
            <v>-91</v>
          </cell>
          <cell r="AB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1599</v>
          </cell>
          <cell r="E57">
            <v>1006</v>
          </cell>
          <cell r="F57">
            <v>593</v>
          </cell>
          <cell r="G57">
            <v>1729</v>
          </cell>
          <cell r="H57">
            <v>995</v>
          </cell>
          <cell r="I57">
            <v>734</v>
          </cell>
          <cell r="J57">
            <v>175</v>
          </cell>
          <cell r="K57">
            <v>104</v>
          </cell>
          <cell r="L57">
            <v>71</v>
          </cell>
          <cell r="M57">
            <v>534</v>
          </cell>
          <cell r="N57">
            <v>328</v>
          </cell>
          <cell r="O57">
            <v>206</v>
          </cell>
          <cell r="P57">
            <v>579</v>
          </cell>
          <cell r="Q57">
            <v>311</v>
          </cell>
          <cell r="R57">
            <v>268</v>
          </cell>
          <cell r="S57">
            <v>890</v>
          </cell>
          <cell r="T57">
            <v>574</v>
          </cell>
          <cell r="U57">
            <v>316</v>
          </cell>
          <cell r="V57">
            <v>975</v>
          </cell>
          <cell r="W57">
            <v>580</v>
          </cell>
          <cell r="X57">
            <v>395</v>
          </cell>
          <cell r="Y57">
            <v>-130</v>
          </cell>
          <cell r="Z57">
            <v>11</v>
          </cell>
          <cell r="AA57">
            <v>-141</v>
          </cell>
          <cell r="AB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311061</v>
          </cell>
          <cell r="E59">
            <v>162855</v>
          </cell>
          <cell r="F59">
            <v>148206</v>
          </cell>
          <cell r="G59">
            <v>316642</v>
          </cell>
          <cell r="H59">
            <v>164362</v>
          </cell>
          <cell r="I59">
            <v>152280</v>
          </cell>
          <cell r="J59">
            <v>140628</v>
          </cell>
          <cell r="K59">
            <v>71309</v>
          </cell>
          <cell r="L59">
            <v>69319</v>
          </cell>
          <cell r="M59">
            <v>52607</v>
          </cell>
          <cell r="N59">
            <v>27595</v>
          </cell>
          <cell r="O59">
            <v>25012</v>
          </cell>
          <cell r="P59">
            <v>52607</v>
          </cell>
          <cell r="Q59">
            <v>27595</v>
          </cell>
          <cell r="R59">
            <v>25012</v>
          </cell>
          <cell r="S59">
            <v>117826</v>
          </cell>
          <cell r="T59">
            <v>63951</v>
          </cell>
          <cell r="U59">
            <v>53875</v>
          </cell>
          <cell r="V59">
            <v>123407</v>
          </cell>
          <cell r="W59">
            <v>65458</v>
          </cell>
          <cell r="X59">
            <v>57949</v>
          </cell>
          <cell r="Y59">
            <v>-5581</v>
          </cell>
          <cell r="Z59">
            <v>-1507</v>
          </cell>
          <cell r="AA59">
            <v>-4074</v>
          </cell>
          <cell r="AB59">
            <v>0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50957</v>
          </cell>
          <cell r="E60">
            <v>26570</v>
          </cell>
          <cell r="F60">
            <v>24387</v>
          </cell>
          <cell r="G60">
            <v>54637</v>
          </cell>
          <cell r="H60">
            <v>28477</v>
          </cell>
          <cell r="I60">
            <v>26160</v>
          </cell>
          <cell r="J60">
            <v>29884</v>
          </cell>
          <cell r="K60">
            <v>15220</v>
          </cell>
          <cell r="L60">
            <v>14664</v>
          </cell>
          <cell r="M60">
            <v>5337</v>
          </cell>
          <cell r="N60">
            <v>2817</v>
          </cell>
          <cell r="O60">
            <v>2520</v>
          </cell>
          <cell r="P60">
            <v>5526</v>
          </cell>
          <cell r="Q60">
            <v>2981</v>
          </cell>
          <cell r="R60">
            <v>2545</v>
          </cell>
          <cell r="S60">
            <v>15736</v>
          </cell>
          <cell r="T60">
            <v>8533</v>
          </cell>
          <cell r="U60">
            <v>7203</v>
          </cell>
          <cell r="V60">
            <v>19227</v>
          </cell>
          <cell r="W60">
            <v>10276</v>
          </cell>
          <cell r="X60">
            <v>8951</v>
          </cell>
          <cell r="Y60">
            <v>-3680</v>
          </cell>
          <cell r="Z60">
            <v>-1907</v>
          </cell>
          <cell r="AA60">
            <v>-1773</v>
          </cell>
          <cell r="AB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28866</v>
          </cell>
          <cell r="E61">
            <v>15087</v>
          </cell>
          <cell r="F61">
            <v>13779</v>
          </cell>
          <cell r="G61">
            <v>29827</v>
          </cell>
          <cell r="H61">
            <v>15552</v>
          </cell>
          <cell r="I61">
            <v>14275</v>
          </cell>
          <cell r="J61">
            <v>14785</v>
          </cell>
          <cell r="K61">
            <v>7474</v>
          </cell>
          <cell r="L61">
            <v>7311</v>
          </cell>
          <cell r="M61">
            <v>3295</v>
          </cell>
          <cell r="N61">
            <v>1728</v>
          </cell>
          <cell r="O61">
            <v>1567</v>
          </cell>
          <cell r="P61">
            <v>3626</v>
          </cell>
          <cell r="Q61">
            <v>1947</v>
          </cell>
          <cell r="R61">
            <v>1679</v>
          </cell>
          <cell r="S61">
            <v>10786</v>
          </cell>
          <cell r="T61">
            <v>5885</v>
          </cell>
          <cell r="U61">
            <v>4901</v>
          </cell>
          <cell r="V61">
            <v>11416</v>
          </cell>
          <cell r="W61">
            <v>6131</v>
          </cell>
          <cell r="X61">
            <v>5285</v>
          </cell>
          <cell r="Y61">
            <v>-961</v>
          </cell>
          <cell r="Z61">
            <v>-465</v>
          </cell>
          <cell r="AA61">
            <v>-496</v>
          </cell>
          <cell r="AB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18514</v>
          </cell>
          <cell r="E62">
            <v>9585</v>
          </cell>
          <cell r="F62">
            <v>8929</v>
          </cell>
          <cell r="G62">
            <v>17648</v>
          </cell>
          <cell r="H62">
            <v>9117</v>
          </cell>
          <cell r="I62">
            <v>8531</v>
          </cell>
          <cell r="J62">
            <v>8455</v>
          </cell>
          <cell r="K62">
            <v>4297</v>
          </cell>
          <cell r="L62">
            <v>4158</v>
          </cell>
          <cell r="M62">
            <v>3492</v>
          </cell>
          <cell r="N62">
            <v>1772</v>
          </cell>
          <cell r="O62">
            <v>1720</v>
          </cell>
          <cell r="P62">
            <v>2900</v>
          </cell>
          <cell r="Q62">
            <v>1475</v>
          </cell>
          <cell r="R62">
            <v>1425</v>
          </cell>
          <cell r="S62">
            <v>6567</v>
          </cell>
          <cell r="T62">
            <v>3516</v>
          </cell>
          <cell r="U62">
            <v>3051</v>
          </cell>
          <cell r="V62">
            <v>6293</v>
          </cell>
          <cell r="W62">
            <v>3345</v>
          </cell>
          <cell r="X62">
            <v>2948</v>
          </cell>
          <cell r="Y62">
            <v>866</v>
          </cell>
          <cell r="Z62">
            <v>468</v>
          </cell>
          <cell r="AA62">
            <v>398</v>
          </cell>
          <cell r="AB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21070</v>
          </cell>
          <cell r="E63">
            <v>10698</v>
          </cell>
          <cell r="F63">
            <v>10372</v>
          </cell>
          <cell r="G63">
            <v>23288</v>
          </cell>
          <cell r="H63">
            <v>11696</v>
          </cell>
          <cell r="I63">
            <v>11592</v>
          </cell>
          <cell r="J63">
            <v>10831</v>
          </cell>
          <cell r="K63">
            <v>5308</v>
          </cell>
          <cell r="L63">
            <v>5523</v>
          </cell>
          <cell r="M63">
            <v>3557</v>
          </cell>
          <cell r="N63">
            <v>1858</v>
          </cell>
          <cell r="O63">
            <v>1699</v>
          </cell>
          <cell r="P63">
            <v>5405</v>
          </cell>
          <cell r="Q63">
            <v>2732</v>
          </cell>
          <cell r="R63">
            <v>2673</v>
          </cell>
          <cell r="S63">
            <v>6682</v>
          </cell>
          <cell r="T63">
            <v>3532</v>
          </cell>
          <cell r="U63">
            <v>3150</v>
          </cell>
          <cell r="V63">
            <v>7052</v>
          </cell>
          <cell r="W63">
            <v>3656</v>
          </cell>
          <cell r="X63">
            <v>3396</v>
          </cell>
          <cell r="Y63">
            <v>-2218</v>
          </cell>
          <cell r="Z63">
            <v>-998</v>
          </cell>
          <cell r="AA63">
            <v>-1220</v>
          </cell>
          <cell r="AB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60601</v>
          </cell>
          <cell r="E64">
            <v>32074</v>
          </cell>
          <cell r="F64">
            <v>28527</v>
          </cell>
          <cell r="G64">
            <v>60830</v>
          </cell>
          <cell r="H64">
            <v>31888</v>
          </cell>
          <cell r="I64">
            <v>28942</v>
          </cell>
          <cell r="J64">
            <v>34405</v>
          </cell>
          <cell r="K64">
            <v>17733</v>
          </cell>
          <cell r="L64">
            <v>16672</v>
          </cell>
          <cell r="M64">
            <v>10465</v>
          </cell>
          <cell r="N64">
            <v>5540</v>
          </cell>
          <cell r="O64">
            <v>4925</v>
          </cell>
          <cell r="P64">
            <v>8154</v>
          </cell>
          <cell r="Q64">
            <v>4302</v>
          </cell>
          <cell r="R64">
            <v>3852</v>
          </cell>
          <cell r="S64">
            <v>15731</v>
          </cell>
          <cell r="T64">
            <v>8801</v>
          </cell>
          <cell r="U64">
            <v>6930</v>
          </cell>
          <cell r="V64">
            <v>18271</v>
          </cell>
          <cell r="W64">
            <v>9853</v>
          </cell>
          <cell r="X64">
            <v>8418</v>
          </cell>
          <cell r="Y64">
            <v>-229</v>
          </cell>
          <cell r="Z64">
            <v>186</v>
          </cell>
          <cell r="AA64">
            <v>-415</v>
          </cell>
          <cell r="AB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11902</v>
          </cell>
          <cell r="E65">
            <v>6031</v>
          </cell>
          <cell r="F65">
            <v>5871</v>
          </cell>
          <cell r="G65">
            <v>12254</v>
          </cell>
          <cell r="H65">
            <v>6247</v>
          </cell>
          <cell r="I65">
            <v>6007</v>
          </cell>
          <cell r="J65">
            <v>6565</v>
          </cell>
          <cell r="K65">
            <v>3224</v>
          </cell>
          <cell r="L65">
            <v>3341</v>
          </cell>
          <cell r="M65">
            <v>1586</v>
          </cell>
          <cell r="N65">
            <v>777</v>
          </cell>
          <cell r="O65">
            <v>809</v>
          </cell>
          <cell r="P65">
            <v>1724</v>
          </cell>
          <cell r="Q65">
            <v>892</v>
          </cell>
          <cell r="R65">
            <v>832</v>
          </cell>
          <cell r="S65">
            <v>3751</v>
          </cell>
          <cell r="T65">
            <v>2030</v>
          </cell>
          <cell r="U65">
            <v>1721</v>
          </cell>
          <cell r="V65">
            <v>3965</v>
          </cell>
          <cell r="W65">
            <v>2131</v>
          </cell>
          <cell r="X65">
            <v>1834</v>
          </cell>
          <cell r="Y65">
            <v>-352</v>
          </cell>
          <cell r="Z65">
            <v>-216</v>
          </cell>
          <cell r="AA65">
            <v>-136</v>
          </cell>
          <cell r="AB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12270</v>
          </cell>
          <cell r="E66">
            <v>6522</v>
          </cell>
          <cell r="F66">
            <v>5748</v>
          </cell>
          <cell r="G66">
            <v>11634</v>
          </cell>
          <cell r="H66">
            <v>5986</v>
          </cell>
          <cell r="I66">
            <v>5648</v>
          </cell>
          <cell r="J66">
            <v>4629</v>
          </cell>
          <cell r="K66">
            <v>2330</v>
          </cell>
          <cell r="L66">
            <v>2299</v>
          </cell>
          <cell r="M66">
            <v>2363</v>
          </cell>
          <cell r="N66">
            <v>1274</v>
          </cell>
          <cell r="O66">
            <v>1089</v>
          </cell>
          <cell r="P66">
            <v>2250</v>
          </cell>
          <cell r="Q66">
            <v>1163</v>
          </cell>
          <cell r="R66">
            <v>1087</v>
          </cell>
          <cell r="S66">
            <v>5278</v>
          </cell>
          <cell r="T66">
            <v>2918</v>
          </cell>
          <cell r="U66">
            <v>2360</v>
          </cell>
          <cell r="V66">
            <v>4755</v>
          </cell>
          <cell r="W66">
            <v>2493</v>
          </cell>
          <cell r="X66">
            <v>2262</v>
          </cell>
          <cell r="Y66">
            <v>636</v>
          </cell>
          <cell r="Z66">
            <v>536</v>
          </cell>
          <cell r="AA66">
            <v>100</v>
          </cell>
          <cell r="AB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10200</v>
          </cell>
          <cell r="E67">
            <v>5224</v>
          </cell>
          <cell r="F67">
            <v>4976</v>
          </cell>
          <cell r="G67">
            <v>10288</v>
          </cell>
          <cell r="H67">
            <v>5274</v>
          </cell>
          <cell r="I67">
            <v>5014</v>
          </cell>
          <cell r="J67">
            <v>4539</v>
          </cell>
          <cell r="K67">
            <v>2313</v>
          </cell>
          <cell r="L67">
            <v>2226</v>
          </cell>
          <cell r="M67">
            <v>1816</v>
          </cell>
          <cell r="N67">
            <v>893</v>
          </cell>
          <cell r="O67">
            <v>923</v>
          </cell>
          <cell r="P67">
            <v>1887</v>
          </cell>
          <cell r="Q67">
            <v>988</v>
          </cell>
          <cell r="R67">
            <v>899</v>
          </cell>
          <cell r="S67">
            <v>3845</v>
          </cell>
          <cell r="T67">
            <v>2018</v>
          </cell>
          <cell r="U67">
            <v>1827</v>
          </cell>
          <cell r="V67">
            <v>3862</v>
          </cell>
          <cell r="W67">
            <v>1973</v>
          </cell>
          <cell r="X67">
            <v>1889</v>
          </cell>
          <cell r="Y67">
            <v>-88</v>
          </cell>
          <cell r="Z67">
            <v>-50</v>
          </cell>
          <cell r="AA67">
            <v>-38</v>
          </cell>
          <cell r="AB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7253</v>
          </cell>
          <cell r="E68">
            <v>3777</v>
          </cell>
          <cell r="F68">
            <v>3476</v>
          </cell>
          <cell r="G68">
            <v>8245</v>
          </cell>
          <cell r="H68">
            <v>4170</v>
          </cell>
          <cell r="I68">
            <v>4075</v>
          </cell>
          <cell r="J68">
            <v>3211</v>
          </cell>
          <cell r="K68">
            <v>1633</v>
          </cell>
          <cell r="L68">
            <v>1578</v>
          </cell>
          <cell r="M68">
            <v>1223</v>
          </cell>
          <cell r="N68">
            <v>650</v>
          </cell>
          <cell r="O68">
            <v>573</v>
          </cell>
          <cell r="P68">
            <v>1734</v>
          </cell>
          <cell r="Q68">
            <v>864</v>
          </cell>
          <cell r="R68">
            <v>870</v>
          </cell>
          <cell r="S68">
            <v>2819</v>
          </cell>
          <cell r="T68">
            <v>1494</v>
          </cell>
          <cell r="U68">
            <v>1325</v>
          </cell>
          <cell r="V68">
            <v>3300</v>
          </cell>
          <cell r="W68">
            <v>1673</v>
          </cell>
          <cell r="X68">
            <v>1627</v>
          </cell>
          <cell r="Y68">
            <v>-992</v>
          </cell>
          <cell r="Z68">
            <v>-393</v>
          </cell>
          <cell r="AA68">
            <v>-599</v>
          </cell>
          <cell r="AB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35870</v>
          </cell>
          <cell r="E69">
            <v>18616</v>
          </cell>
          <cell r="F69">
            <v>17254</v>
          </cell>
          <cell r="G69">
            <v>35078</v>
          </cell>
          <cell r="H69">
            <v>18165</v>
          </cell>
          <cell r="I69">
            <v>16913</v>
          </cell>
          <cell r="J69">
            <v>13893</v>
          </cell>
          <cell r="K69">
            <v>6983</v>
          </cell>
          <cell r="L69">
            <v>6910</v>
          </cell>
          <cell r="M69">
            <v>4064</v>
          </cell>
          <cell r="N69">
            <v>2167</v>
          </cell>
          <cell r="O69">
            <v>1897</v>
          </cell>
          <cell r="P69">
            <v>3960</v>
          </cell>
          <cell r="Q69">
            <v>2184</v>
          </cell>
          <cell r="R69">
            <v>1776</v>
          </cell>
          <cell r="S69">
            <v>17913</v>
          </cell>
          <cell r="T69">
            <v>9466</v>
          </cell>
          <cell r="U69">
            <v>8447</v>
          </cell>
          <cell r="V69">
            <v>17225</v>
          </cell>
          <cell r="W69">
            <v>8998</v>
          </cell>
          <cell r="X69">
            <v>8227</v>
          </cell>
          <cell r="Y69">
            <v>792</v>
          </cell>
          <cell r="Z69">
            <v>451</v>
          </cell>
          <cell r="AA69">
            <v>341</v>
          </cell>
          <cell r="AB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2376</v>
          </cell>
          <cell r="E70">
            <v>1294</v>
          </cell>
          <cell r="F70">
            <v>1082</v>
          </cell>
          <cell r="G70">
            <v>2087</v>
          </cell>
          <cell r="H70">
            <v>1061</v>
          </cell>
          <cell r="I70">
            <v>1026</v>
          </cell>
          <cell r="J70">
            <v>265</v>
          </cell>
          <cell r="K70">
            <v>132</v>
          </cell>
          <cell r="L70">
            <v>133</v>
          </cell>
          <cell r="M70">
            <v>533</v>
          </cell>
          <cell r="N70">
            <v>279</v>
          </cell>
          <cell r="O70">
            <v>254</v>
          </cell>
          <cell r="P70">
            <v>552</v>
          </cell>
          <cell r="Q70">
            <v>289</v>
          </cell>
          <cell r="R70">
            <v>263</v>
          </cell>
          <cell r="S70">
            <v>1578</v>
          </cell>
          <cell r="T70">
            <v>883</v>
          </cell>
          <cell r="U70">
            <v>695</v>
          </cell>
          <cell r="V70">
            <v>1270</v>
          </cell>
          <cell r="W70">
            <v>640</v>
          </cell>
          <cell r="X70">
            <v>630</v>
          </cell>
          <cell r="Y70">
            <v>289</v>
          </cell>
          <cell r="Z70">
            <v>233</v>
          </cell>
          <cell r="AA70">
            <v>56</v>
          </cell>
          <cell r="AB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3976</v>
          </cell>
          <cell r="E71">
            <v>2118</v>
          </cell>
          <cell r="F71">
            <v>1858</v>
          </cell>
          <cell r="G71">
            <v>3841</v>
          </cell>
          <cell r="H71">
            <v>1983</v>
          </cell>
          <cell r="I71">
            <v>1858</v>
          </cell>
          <cell r="J71">
            <v>576</v>
          </cell>
          <cell r="K71">
            <v>282</v>
          </cell>
          <cell r="L71">
            <v>294</v>
          </cell>
          <cell r="M71">
            <v>1025</v>
          </cell>
          <cell r="N71">
            <v>534</v>
          </cell>
          <cell r="O71">
            <v>491</v>
          </cell>
          <cell r="P71">
            <v>1178</v>
          </cell>
          <cell r="Q71">
            <v>608</v>
          </cell>
          <cell r="R71">
            <v>570</v>
          </cell>
          <cell r="S71">
            <v>2375</v>
          </cell>
          <cell r="T71">
            <v>1302</v>
          </cell>
          <cell r="U71">
            <v>1073</v>
          </cell>
          <cell r="V71">
            <v>2087</v>
          </cell>
          <cell r="W71">
            <v>1093</v>
          </cell>
          <cell r="X71">
            <v>994</v>
          </cell>
          <cell r="Y71">
            <v>135</v>
          </cell>
          <cell r="Z71">
            <v>135</v>
          </cell>
          <cell r="AA71">
            <v>0</v>
          </cell>
          <cell r="AB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2213</v>
          </cell>
          <cell r="E72">
            <v>1201</v>
          </cell>
          <cell r="F72">
            <v>1012</v>
          </cell>
          <cell r="G72">
            <v>2261</v>
          </cell>
          <cell r="H72">
            <v>1168</v>
          </cell>
          <cell r="I72">
            <v>1093</v>
          </cell>
          <cell r="J72">
            <v>356</v>
          </cell>
          <cell r="K72">
            <v>162</v>
          </cell>
          <cell r="L72">
            <v>194</v>
          </cell>
          <cell r="M72">
            <v>648</v>
          </cell>
          <cell r="N72">
            <v>333</v>
          </cell>
          <cell r="O72">
            <v>315</v>
          </cell>
          <cell r="P72">
            <v>760</v>
          </cell>
          <cell r="Q72">
            <v>384</v>
          </cell>
          <cell r="R72">
            <v>376</v>
          </cell>
          <cell r="S72">
            <v>1209</v>
          </cell>
          <cell r="T72">
            <v>706</v>
          </cell>
          <cell r="U72">
            <v>503</v>
          </cell>
          <cell r="V72">
            <v>1145</v>
          </cell>
          <cell r="W72">
            <v>622</v>
          </cell>
          <cell r="X72">
            <v>523</v>
          </cell>
          <cell r="Y72">
            <v>-48</v>
          </cell>
          <cell r="Z72">
            <v>33</v>
          </cell>
          <cell r="AA72">
            <v>-81</v>
          </cell>
          <cell r="AB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1125</v>
          </cell>
          <cell r="E73">
            <v>589</v>
          </cell>
          <cell r="F73">
            <v>536</v>
          </cell>
          <cell r="G73">
            <v>1203</v>
          </cell>
          <cell r="H73">
            <v>615</v>
          </cell>
          <cell r="I73">
            <v>588</v>
          </cell>
          <cell r="J73">
            <v>194</v>
          </cell>
          <cell r="K73">
            <v>98</v>
          </cell>
          <cell r="L73">
            <v>96</v>
          </cell>
          <cell r="M73">
            <v>314</v>
          </cell>
          <cell r="N73">
            <v>155</v>
          </cell>
          <cell r="O73">
            <v>159</v>
          </cell>
          <cell r="P73">
            <v>415</v>
          </cell>
          <cell r="Q73">
            <v>201</v>
          </cell>
          <cell r="R73">
            <v>214</v>
          </cell>
          <cell r="S73">
            <v>617</v>
          </cell>
          <cell r="T73">
            <v>336</v>
          </cell>
          <cell r="U73">
            <v>281</v>
          </cell>
          <cell r="V73">
            <v>594</v>
          </cell>
          <cell r="W73">
            <v>316</v>
          </cell>
          <cell r="X73">
            <v>278</v>
          </cell>
          <cell r="Y73">
            <v>-78</v>
          </cell>
          <cell r="Z73">
            <v>-26</v>
          </cell>
          <cell r="AA73">
            <v>-52</v>
          </cell>
          <cell r="AB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3154</v>
          </cell>
          <cell r="E74">
            <v>1648</v>
          </cell>
          <cell r="F74">
            <v>1506</v>
          </cell>
          <cell r="G74">
            <v>3313</v>
          </cell>
          <cell r="H74">
            <v>1689</v>
          </cell>
          <cell r="I74">
            <v>1624</v>
          </cell>
          <cell r="J74">
            <v>672</v>
          </cell>
          <cell r="K74">
            <v>343</v>
          </cell>
          <cell r="L74">
            <v>329</v>
          </cell>
          <cell r="M74">
            <v>1093</v>
          </cell>
          <cell r="N74">
            <v>574</v>
          </cell>
          <cell r="O74">
            <v>519</v>
          </cell>
          <cell r="P74">
            <v>1124</v>
          </cell>
          <cell r="Q74">
            <v>581</v>
          </cell>
          <cell r="R74">
            <v>543</v>
          </cell>
          <cell r="S74">
            <v>1389</v>
          </cell>
          <cell r="T74">
            <v>731</v>
          </cell>
          <cell r="U74">
            <v>658</v>
          </cell>
          <cell r="V74">
            <v>1517</v>
          </cell>
          <cell r="W74">
            <v>765</v>
          </cell>
          <cell r="X74">
            <v>752</v>
          </cell>
          <cell r="Y74">
            <v>-159</v>
          </cell>
          <cell r="Z74">
            <v>-41</v>
          </cell>
          <cell r="AA74">
            <v>-118</v>
          </cell>
          <cell r="AB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4417</v>
          </cell>
          <cell r="E75">
            <v>2373</v>
          </cell>
          <cell r="F75">
            <v>2044</v>
          </cell>
          <cell r="G75">
            <v>4206</v>
          </cell>
          <cell r="H75">
            <v>2225</v>
          </cell>
          <cell r="I75">
            <v>1981</v>
          </cell>
          <cell r="J75">
            <v>917</v>
          </cell>
          <cell r="K75">
            <v>463</v>
          </cell>
          <cell r="L75">
            <v>454</v>
          </cell>
          <cell r="M75">
            <v>655</v>
          </cell>
          <cell r="N75">
            <v>373</v>
          </cell>
          <cell r="O75">
            <v>282</v>
          </cell>
          <cell r="P75">
            <v>735</v>
          </cell>
          <cell r="Q75">
            <v>415</v>
          </cell>
          <cell r="R75">
            <v>320</v>
          </cell>
          <cell r="S75">
            <v>2845</v>
          </cell>
          <cell r="T75">
            <v>1537</v>
          </cell>
          <cell r="U75">
            <v>1308</v>
          </cell>
          <cell r="V75">
            <v>2554</v>
          </cell>
          <cell r="W75">
            <v>1347</v>
          </cell>
          <cell r="X75">
            <v>1207</v>
          </cell>
          <cell r="Y75">
            <v>211</v>
          </cell>
          <cell r="Z75">
            <v>148</v>
          </cell>
          <cell r="AA75">
            <v>63</v>
          </cell>
          <cell r="AB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2987</v>
          </cell>
          <cell r="E76">
            <v>1538</v>
          </cell>
          <cell r="F76">
            <v>1449</v>
          </cell>
          <cell r="G76">
            <v>3281</v>
          </cell>
          <cell r="H76">
            <v>1710</v>
          </cell>
          <cell r="I76">
            <v>1571</v>
          </cell>
          <cell r="J76">
            <v>372</v>
          </cell>
          <cell r="K76">
            <v>192</v>
          </cell>
          <cell r="L76">
            <v>180</v>
          </cell>
          <cell r="M76">
            <v>299</v>
          </cell>
          <cell r="N76">
            <v>157</v>
          </cell>
          <cell r="O76">
            <v>142</v>
          </cell>
          <cell r="P76">
            <v>353</v>
          </cell>
          <cell r="Q76">
            <v>176</v>
          </cell>
          <cell r="R76">
            <v>177</v>
          </cell>
          <cell r="S76">
            <v>2316</v>
          </cell>
          <cell r="T76">
            <v>1189</v>
          </cell>
          <cell r="U76">
            <v>1127</v>
          </cell>
          <cell r="V76">
            <v>2556</v>
          </cell>
          <cell r="W76">
            <v>1342</v>
          </cell>
          <cell r="X76">
            <v>1214</v>
          </cell>
          <cell r="Y76">
            <v>-294</v>
          </cell>
          <cell r="Z76">
            <v>-172</v>
          </cell>
          <cell r="AA76">
            <v>-122</v>
          </cell>
          <cell r="AB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4639</v>
          </cell>
          <cell r="E77">
            <v>2453</v>
          </cell>
          <cell r="F77">
            <v>2186</v>
          </cell>
          <cell r="G77">
            <v>4441</v>
          </cell>
          <cell r="H77">
            <v>2263</v>
          </cell>
          <cell r="I77">
            <v>2178</v>
          </cell>
          <cell r="J77">
            <v>706</v>
          </cell>
          <cell r="K77">
            <v>356</v>
          </cell>
          <cell r="L77">
            <v>350</v>
          </cell>
          <cell r="M77">
            <v>708</v>
          </cell>
          <cell r="N77">
            <v>368</v>
          </cell>
          <cell r="O77">
            <v>340</v>
          </cell>
          <cell r="P77">
            <v>793</v>
          </cell>
          <cell r="Q77">
            <v>381</v>
          </cell>
          <cell r="R77">
            <v>412</v>
          </cell>
          <cell r="S77">
            <v>3225</v>
          </cell>
          <cell r="T77">
            <v>1729</v>
          </cell>
          <cell r="U77">
            <v>1496</v>
          </cell>
          <cell r="V77">
            <v>2942</v>
          </cell>
          <cell r="W77">
            <v>1526</v>
          </cell>
          <cell r="X77">
            <v>1416</v>
          </cell>
          <cell r="Y77">
            <v>198</v>
          </cell>
          <cell r="Z77">
            <v>190</v>
          </cell>
          <cell r="AA77">
            <v>8</v>
          </cell>
          <cell r="AB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11530</v>
          </cell>
          <cell r="E78">
            <v>6255</v>
          </cell>
          <cell r="F78">
            <v>5275</v>
          </cell>
          <cell r="G78">
            <v>14170</v>
          </cell>
          <cell r="H78">
            <v>7583</v>
          </cell>
          <cell r="I78">
            <v>6587</v>
          </cell>
          <cell r="J78">
            <v>1805</v>
          </cell>
          <cell r="K78">
            <v>923</v>
          </cell>
          <cell r="L78">
            <v>882</v>
          </cell>
          <cell r="M78">
            <v>4101</v>
          </cell>
          <cell r="N78">
            <v>2216</v>
          </cell>
          <cell r="O78">
            <v>1885</v>
          </cell>
          <cell r="P78">
            <v>5883</v>
          </cell>
          <cell r="Q78">
            <v>3140</v>
          </cell>
          <cell r="R78">
            <v>2743</v>
          </cell>
          <cell r="S78">
            <v>5624</v>
          </cell>
          <cell r="T78">
            <v>3116</v>
          </cell>
          <cell r="U78">
            <v>2508</v>
          </cell>
          <cell r="V78">
            <v>6482</v>
          </cell>
          <cell r="W78">
            <v>3520</v>
          </cell>
          <cell r="X78">
            <v>2962</v>
          </cell>
          <cell r="Y78">
            <v>-2640</v>
          </cell>
          <cell r="Z78">
            <v>-1328</v>
          </cell>
          <cell r="AA78">
            <v>-1312</v>
          </cell>
          <cell r="AB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8013</v>
          </cell>
          <cell r="E79">
            <v>4084</v>
          </cell>
          <cell r="F79">
            <v>3929</v>
          </cell>
          <cell r="G79">
            <v>4501</v>
          </cell>
          <cell r="H79">
            <v>2245</v>
          </cell>
          <cell r="I79">
            <v>2256</v>
          </cell>
          <cell r="J79">
            <v>1370</v>
          </cell>
          <cell r="K79">
            <v>659</v>
          </cell>
          <cell r="L79">
            <v>711</v>
          </cell>
          <cell r="M79">
            <v>4093</v>
          </cell>
          <cell r="N79">
            <v>2074</v>
          </cell>
          <cell r="O79">
            <v>2019</v>
          </cell>
          <cell r="P79">
            <v>1306</v>
          </cell>
          <cell r="Q79">
            <v>658</v>
          </cell>
          <cell r="R79">
            <v>648</v>
          </cell>
          <cell r="S79">
            <v>2550</v>
          </cell>
          <cell r="T79">
            <v>1351</v>
          </cell>
          <cell r="U79">
            <v>1199</v>
          </cell>
          <cell r="V79">
            <v>1825</v>
          </cell>
          <cell r="W79">
            <v>928</v>
          </cell>
          <cell r="X79">
            <v>897</v>
          </cell>
          <cell r="Y79">
            <v>3512</v>
          </cell>
          <cell r="Z79">
            <v>1839</v>
          </cell>
          <cell r="AA79">
            <v>1673</v>
          </cell>
          <cell r="AB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2702</v>
          </cell>
          <cell r="E80">
            <v>1451</v>
          </cell>
          <cell r="F80">
            <v>1251</v>
          </cell>
          <cell r="G80">
            <v>2730</v>
          </cell>
          <cell r="H80">
            <v>1430</v>
          </cell>
          <cell r="I80">
            <v>1300</v>
          </cell>
          <cell r="J80">
            <v>562</v>
          </cell>
          <cell r="K80">
            <v>298</v>
          </cell>
          <cell r="L80">
            <v>264</v>
          </cell>
          <cell r="M80">
            <v>602</v>
          </cell>
          <cell r="N80">
            <v>308</v>
          </cell>
          <cell r="O80">
            <v>294</v>
          </cell>
          <cell r="P80">
            <v>850</v>
          </cell>
          <cell r="Q80">
            <v>427</v>
          </cell>
          <cell r="R80">
            <v>423</v>
          </cell>
          <cell r="S80">
            <v>1538</v>
          </cell>
          <cell r="T80">
            <v>845</v>
          </cell>
          <cell r="U80">
            <v>693</v>
          </cell>
          <cell r="V80">
            <v>1318</v>
          </cell>
          <cell r="W80">
            <v>705</v>
          </cell>
          <cell r="X80">
            <v>613</v>
          </cell>
          <cell r="Y80">
            <v>-28</v>
          </cell>
          <cell r="Z80">
            <v>21</v>
          </cell>
          <cell r="AA80">
            <v>-49</v>
          </cell>
          <cell r="AB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4743</v>
          </cell>
          <cell r="E81">
            <v>2635</v>
          </cell>
          <cell r="F81">
            <v>2108</v>
          </cell>
          <cell r="G81">
            <v>5221</v>
          </cell>
          <cell r="H81">
            <v>2829</v>
          </cell>
          <cell r="I81">
            <v>2392</v>
          </cell>
          <cell r="J81">
            <v>1420</v>
          </cell>
          <cell r="K81">
            <v>755</v>
          </cell>
          <cell r="L81">
            <v>665</v>
          </cell>
          <cell r="M81">
            <v>813</v>
          </cell>
          <cell r="N81">
            <v>453</v>
          </cell>
          <cell r="O81">
            <v>360</v>
          </cell>
          <cell r="P81">
            <v>933</v>
          </cell>
          <cell r="Q81">
            <v>497</v>
          </cell>
          <cell r="R81">
            <v>436</v>
          </cell>
          <cell r="S81">
            <v>2510</v>
          </cell>
          <cell r="T81">
            <v>1427</v>
          </cell>
          <cell r="U81">
            <v>1083</v>
          </cell>
          <cell r="V81">
            <v>2868</v>
          </cell>
          <cell r="W81">
            <v>1577</v>
          </cell>
          <cell r="X81">
            <v>1291</v>
          </cell>
          <cell r="Y81">
            <v>-478</v>
          </cell>
          <cell r="Z81">
            <v>-194</v>
          </cell>
          <cell r="AA81">
            <v>-284</v>
          </cell>
          <cell r="AB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1683</v>
          </cell>
          <cell r="E82">
            <v>1032</v>
          </cell>
          <cell r="F82">
            <v>651</v>
          </cell>
          <cell r="G82">
            <v>1658</v>
          </cell>
          <cell r="H82">
            <v>989</v>
          </cell>
          <cell r="I82">
            <v>669</v>
          </cell>
          <cell r="J82">
            <v>216</v>
          </cell>
          <cell r="K82">
            <v>131</v>
          </cell>
          <cell r="L82">
            <v>85</v>
          </cell>
          <cell r="M82">
            <v>525</v>
          </cell>
          <cell r="N82">
            <v>295</v>
          </cell>
          <cell r="O82">
            <v>230</v>
          </cell>
          <cell r="P82">
            <v>559</v>
          </cell>
          <cell r="Q82">
            <v>310</v>
          </cell>
          <cell r="R82">
            <v>249</v>
          </cell>
          <cell r="S82">
            <v>942</v>
          </cell>
          <cell r="T82">
            <v>606</v>
          </cell>
          <cell r="U82">
            <v>336</v>
          </cell>
          <cell r="V82">
            <v>883</v>
          </cell>
          <cell r="W82">
            <v>548</v>
          </cell>
          <cell r="X82">
            <v>335</v>
          </cell>
          <cell r="Y82">
            <v>25</v>
          </cell>
          <cell r="Z82">
            <v>43</v>
          </cell>
          <cell r="AA82">
            <v>-18</v>
          </cell>
          <cell r="AB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309446</v>
          </cell>
          <cell r="E84">
            <v>161387</v>
          </cell>
          <cell r="F84">
            <v>148059</v>
          </cell>
          <cell r="G84">
            <v>318671</v>
          </cell>
          <cell r="H84">
            <v>164492</v>
          </cell>
          <cell r="I84">
            <v>154179</v>
          </cell>
          <cell r="J84">
            <v>138178</v>
          </cell>
          <cell r="K84">
            <v>69837</v>
          </cell>
          <cell r="L84">
            <v>68341</v>
          </cell>
          <cell r="M84">
            <v>53977</v>
          </cell>
          <cell r="N84">
            <v>28183</v>
          </cell>
          <cell r="O84">
            <v>25794</v>
          </cell>
          <cell r="P84">
            <v>53977</v>
          </cell>
          <cell r="Q84">
            <v>28183</v>
          </cell>
          <cell r="R84">
            <v>25794</v>
          </cell>
          <cell r="S84">
            <v>117291</v>
          </cell>
          <cell r="T84">
            <v>63367</v>
          </cell>
          <cell r="U84">
            <v>53924</v>
          </cell>
          <cell r="V84">
            <v>126516</v>
          </cell>
          <cell r="W84">
            <v>66472</v>
          </cell>
          <cell r="X84">
            <v>60044</v>
          </cell>
          <cell r="Y84">
            <v>-9225</v>
          </cell>
          <cell r="Z84">
            <v>-3105</v>
          </cell>
          <cell r="AA84">
            <v>-6120</v>
          </cell>
          <cell r="AB84">
            <v>0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56813</v>
          </cell>
          <cell r="E85">
            <v>29611</v>
          </cell>
          <cell r="F85">
            <v>27202</v>
          </cell>
          <cell r="G85">
            <v>60785</v>
          </cell>
          <cell r="H85">
            <v>31384</v>
          </cell>
          <cell r="I85">
            <v>29401</v>
          </cell>
          <cell r="J85">
            <v>36081</v>
          </cell>
          <cell r="K85">
            <v>18355</v>
          </cell>
          <cell r="L85">
            <v>17726</v>
          </cell>
          <cell r="M85">
            <v>5499</v>
          </cell>
          <cell r="N85">
            <v>2916</v>
          </cell>
          <cell r="O85">
            <v>2583</v>
          </cell>
          <cell r="P85">
            <v>5603</v>
          </cell>
          <cell r="Q85">
            <v>2902</v>
          </cell>
          <cell r="R85">
            <v>2701</v>
          </cell>
          <cell r="S85">
            <v>15233</v>
          </cell>
          <cell r="T85">
            <v>8340</v>
          </cell>
          <cell r="U85">
            <v>6893</v>
          </cell>
          <cell r="V85">
            <v>19101</v>
          </cell>
          <cell r="W85">
            <v>10127</v>
          </cell>
          <cell r="X85">
            <v>8974</v>
          </cell>
          <cell r="Y85">
            <v>-3972</v>
          </cell>
          <cell r="Z85">
            <v>-1773</v>
          </cell>
          <cell r="AA85">
            <v>-2199</v>
          </cell>
          <cell r="AB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30003</v>
          </cell>
          <cell r="E86">
            <v>15628</v>
          </cell>
          <cell r="F86">
            <v>14375</v>
          </cell>
          <cell r="G86">
            <v>30124</v>
          </cell>
          <cell r="H86">
            <v>15550</v>
          </cell>
          <cell r="I86">
            <v>14574</v>
          </cell>
          <cell r="J86">
            <v>15004</v>
          </cell>
          <cell r="K86">
            <v>7633</v>
          </cell>
          <cell r="L86">
            <v>7371</v>
          </cell>
          <cell r="M86">
            <v>3349</v>
          </cell>
          <cell r="N86">
            <v>1733</v>
          </cell>
          <cell r="O86">
            <v>1616</v>
          </cell>
          <cell r="P86">
            <v>3746</v>
          </cell>
          <cell r="Q86">
            <v>1949</v>
          </cell>
          <cell r="R86">
            <v>1797</v>
          </cell>
          <cell r="S86">
            <v>11650</v>
          </cell>
          <cell r="T86">
            <v>6262</v>
          </cell>
          <cell r="U86">
            <v>5388</v>
          </cell>
          <cell r="V86">
            <v>11374</v>
          </cell>
          <cell r="W86">
            <v>5968</v>
          </cell>
          <cell r="X86">
            <v>5406</v>
          </cell>
          <cell r="Y86">
            <v>-121</v>
          </cell>
          <cell r="Z86">
            <v>78</v>
          </cell>
          <cell r="AA86">
            <v>-199</v>
          </cell>
          <cell r="AB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16107</v>
          </cell>
          <cell r="E87">
            <v>8308</v>
          </cell>
          <cell r="F87">
            <v>7799</v>
          </cell>
          <cell r="G87">
            <v>17580</v>
          </cell>
          <cell r="H87">
            <v>9012</v>
          </cell>
          <cell r="I87">
            <v>8568</v>
          </cell>
          <cell r="J87">
            <v>7718</v>
          </cell>
          <cell r="K87">
            <v>3873</v>
          </cell>
          <cell r="L87">
            <v>3845</v>
          </cell>
          <cell r="M87">
            <v>2882</v>
          </cell>
          <cell r="N87">
            <v>1522</v>
          </cell>
          <cell r="O87">
            <v>1360</v>
          </cell>
          <cell r="P87">
            <v>3113</v>
          </cell>
          <cell r="Q87">
            <v>1581</v>
          </cell>
          <cell r="R87">
            <v>1532</v>
          </cell>
          <cell r="S87">
            <v>5507</v>
          </cell>
          <cell r="T87">
            <v>2913</v>
          </cell>
          <cell r="U87">
            <v>2594</v>
          </cell>
          <cell r="V87">
            <v>6749</v>
          </cell>
          <cell r="W87">
            <v>3558</v>
          </cell>
          <cell r="X87">
            <v>3191</v>
          </cell>
          <cell r="Y87">
            <v>-1473</v>
          </cell>
          <cell r="Z87">
            <v>-704</v>
          </cell>
          <cell r="AA87">
            <v>-769</v>
          </cell>
          <cell r="AB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20221</v>
          </cell>
          <cell r="E88">
            <v>10322</v>
          </cell>
          <cell r="F88">
            <v>9899</v>
          </cell>
          <cell r="G88">
            <v>23681</v>
          </cell>
          <cell r="H88">
            <v>11925</v>
          </cell>
          <cell r="I88">
            <v>11756</v>
          </cell>
          <cell r="J88">
            <v>10701</v>
          </cell>
          <cell r="K88">
            <v>5249</v>
          </cell>
          <cell r="L88">
            <v>5452</v>
          </cell>
          <cell r="M88">
            <v>3513</v>
          </cell>
          <cell r="N88">
            <v>1795</v>
          </cell>
          <cell r="O88">
            <v>1718</v>
          </cell>
          <cell r="P88">
            <v>5779</v>
          </cell>
          <cell r="Q88">
            <v>2916</v>
          </cell>
          <cell r="R88">
            <v>2863</v>
          </cell>
          <cell r="S88">
            <v>6007</v>
          </cell>
          <cell r="T88">
            <v>3278</v>
          </cell>
          <cell r="U88">
            <v>2729</v>
          </cell>
          <cell r="V88">
            <v>7201</v>
          </cell>
          <cell r="W88">
            <v>3760</v>
          </cell>
          <cell r="X88">
            <v>3441</v>
          </cell>
          <cell r="Y88">
            <v>-3460</v>
          </cell>
          <cell r="Z88">
            <v>-1603</v>
          </cell>
          <cell r="AA88">
            <v>-1857</v>
          </cell>
          <cell r="AB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50569</v>
          </cell>
          <cell r="E89">
            <v>26688</v>
          </cell>
          <cell r="F89">
            <v>23881</v>
          </cell>
          <cell r="G89">
            <v>52609</v>
          </cell>
          <cell r="H89">
            <v>27503</v>
          </cell>
          <cell r="I89">
            <v>25106</v>
          </cell>
          <cell r="J89">
            <v>25953</v>
          </cell>
          <cell r="K89">
            <v>13233</v>
          </cell>
          <cell r="L89">
            <v>12720</v>
          </cell>
          <cell r="M89">
            <v>9494</v>
          </cell>
          <cell r="N89">
            <v>5002</v>
          </cell>
          <cell r="O89">
            <v>4492</v>
          </cell>
          <cell r="P89">
            <v>7846</v>
          </cell>
          <cell r="Q89">
            <v>4189</v>
          </cell>
          <cell r="R89">
            <v>3657</v>
          </cell>
          <cell r="S89">
            <v>15122</v>
          </cell>
          <cell r="T89">
            <v>8453</v>
          </cell>
          <cell r="U89">
            <v>6669</v>
          </cell>
          <cell r="V89">
            <v>18810</v>
          </cell>
          <cell r="W89">
            <v>10081</v>
          </cell>
          <cell r="X89">
            <v>8729</v>
          </cell>
          <cell r="Y89">
            <v>-2040</v>
          </cell>
          <cell r="Z89">
            <v>-815</v>
          </cell>
          <cell r="AA89">
            <v>-1225</v>
          </cell>
          <cell r="AB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11292</v>
          </cell>
          <cell r="E90">
            <v>5795</v>
          </cell>
          <cell r="F90">
            <v>5497</v>
          </cell>
          <cell r="G90">
            <v>12383</v>
          </cell>
          <cell r="H90">
            <v>6298</v>
          </cell>
          <cell r="I90">
            <v>6085</v>
          </cell>
          <cell r="J90">
            <v>5992</v>
          </cell>
          <cell r="K90">
            <v>3030</v>
          </cell>
          <cell r="L90">
            <v>2962</v>
          </cell>
          <cell r="M90">
            <v>1629</v>
          </cell>
          <cell r="N90">
            <v>807</v>
          </cell>
          <cell r="O90">
            <v>822</v>
          </cell>
          <cell r="P90">
            <v>2006</v>
          </cell>
          <cell r="Q90">
            <v>981</v>
          </cell>
          <cell r="R90">
            <v>1025</v>
          </cell>
          <cell r="S90">
            <v>3671</v>
          </cell>
          <cell r="T90">
            <v>1958</v>
          </cell>
          <cell r="U90">
            <v>1713</v>
          </cell>
          <cell r="V90">
            <v>4385</v>
          </cell>
          <cell r="W90">
            <v>2287</v>
          </cell>
          <cell r="X90">
            <v>2098</v>
          </cell>
          <cell r="Y90">
            <v>-1091</v>
          </cell>
          <cell r="Z90">
            <v>-503</v>
          </cell>
          <cell r="AA90">
            <v>-588</v>
          </cell>
          <cell r="AB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13391</v>
          </cell>
          <cell r="E91">
            <v>7156</v>
          </cell>
          <cell r="F91">
            <v>6235</v>
          </cell>
          <cell r="G91">
            <v>11864</v>
          </cell>
          <cell r="H91">
            <v>6217</v>
          </cell>
          <cell r="I91">
            <v>5647</v>
          </cell>
          <cell r="J91">
            <v>4399</v>
          </cell>
          <cell r="K91">
            <v>2254</v>
          </cell>
          <cell r="L91">
            <v>2145</v>
          </cell>
          <cell r="M91">
            <v>2845</v>
          </cell>
          <cell r="N91">
            <v>1492</v>
          </cell>
          <cell r="O91">
            <v>1353</v>
          </cell>
          <cell r="P91">
            <v>2373</v>
          </cell>
          <cell r="Q91">
            <v>1267</v>
          </cell>
          <cell r="R91">
            <v>1106</v>
          </cell>
          <cell r="S91">
            <v>6147</v>
          </cell>
          <cell r="T91">
            <v>3410</v>
          </cell>
          <cell r="U91">
            <v>2737</v>
          </cell>
          <cell r="V91">
            <v>5092</v>
          </cell>
          <cell r="W91">
            <v>2696</v>
          </cell>
          <cell r="X91">
            <v>2396</v>
          </cell>
          <cell r="Y91">
            <v>1527</v>
          </cell>
          <cell r="Z91">
            <v>939</v>
          </cell>
          <cell r="AA91">
            <v>588</v>
          </cell>
          <cell r="AB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10809</v>
          </cell>
          <cell r="E92">
            <v>5442</v>
          </cell>
          <cell r="F92">
            <v>5367</v>
          </cell>
          <cell r="G92">
            <v>10690</v>
          </cell>
          <cell r="H92">
            <v>5348</v>
          </cell>
          <cell r="I92">
            <v>5342</v>
          </cell>
          <cell r="J92">
            <v>4594</v>
          </cell>
          <cell r="K92">
            <v>2237</v>
          </cell>
          <cell r="L92">
            <v>2357</v>
          </cell>
          <cell r="M92">
            <v>2174</v>
          </cell>
          <cell r="N92">
            <v>1085</v>
          </cell>
          <cell r="O92">
            <v>1089</v>
          </cell>
          <cell r="P92">
            <v>1980</v>
          </cell>
          <cell r="Q92">
            <v>1040</v>
          </cell>
          <cell r="R92">
            <v>940</v>
          </cell>
          <cell r="S92">
            <v>4041</v>
          </cell>
          <cell r="T92">
            <v>2120</v>
          </cell>
          <cell r="U92">
            <v>1921</v>
          </cell>
          <cell r="V92">
            <v>4116</v>
          </cell>
          <cell r="W92">
            <v>2071</v>
          </cell>
          <cell r="X92">
            <v>2045</v>
          </cell>
          <cell r="Y92">
            <v>119</v>
          </cell>
          <cell r="Z92">
            <v>94</v>
          </cell>
          <cell r="AA92">
            <v>25</v>
          </cell>
          <cell r="AB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7348</v>
          </cell>
          <cell r="E93">
            <v>3655</v>
          </cell>
          <cell r="F93">
            <v>3693</v>
          </cell>
          <cell r="G93">
            <v>8237</v>
          </cell>
          <cell r="H93">
            <v>4095</v>
          </cell>
          <cell r="I93">
            <v>4142</v>
          </cell>
          <cell r="J93">
            <v>3112</v>
          </cell>
          <cell r="K93">
            <v>1508</v>
          </cell>
          <cell r="L93">
            <v>1604</v>
          </cell>
          <cell r="M93">
            <v>1407</v>
          </cell>
          <cell r="N93">
            <v>689</v>
          </cell>
          <cell r="O93">
            <v>718</v>
          </cell>
          <cell r="P93">
            <v>1762</v>
          </cell>
          <cell r="Q93">
            <v>872</v>
          </cell>
          <cell r="R93">
            <v>890</v>
          </cell>
          <cell r="S93">
            <v>2829</v>
          </cell>
          <cell r="T93">
            <v>1458</v>
          </cell>
          <cell r="U93">
            <v>1371</v>
          </cell>
          <cell r="V93">
            <v>3363</v>
          </cell>
          <cell r="W93">
            <v>1715</v>
          </cell>
          <cell r="X93">
            <v>1648</v>
          </cell>
          <cell r="Y93">
            <v>-889</v>
          </cell>
          <cell r="Z93">
            <v>-440</v>
          </cell>
          <cell r="AA93">
            <v>-449</v>
          </cell>
          <cell r="AB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36768</v>
          </cell>
          <cell r="E94">
            <v>19059</v>
          </cell>
          <cell r="F94">
            <v>17709</v>
          </cell>
          <cell r="G94">
            <v>35529</v>
          </cell>
          <cell r="H94">
            <v>18384</v>
          </cell>
          <cell r="I94">
            <v>17145</v>
          </cell>
          <cell r="J94">
            <v>14428</v>
          </cell>
          <cell r="K94">
            <v>7303</v>
          </cell>
          <cell r="L94">
            <v>7125</v>
          </cell>
          <cell r="M94">
            <v>4347</v>
          </cell>
          <cell r="N94">
            <v>2361</v>
          </cell>
          <cell r="O94">
            <v>1986</v>
          </cell>
          <cell r="P94">
            <v>4286</v>
          </cell>
          <cell r="Q94">
            <v>2313</v>
          </cell>
          <cell r="R94">
            <v>1973</v>
          </cell>
          <cell r="S94">
            <v>17993</v>
          </cell>
          <cell r="T94">
            <v>9395</v>
          </cell>
          <cell r="U94">
            <v>8598</v>
          </cell>
          <cell r="V94">
            <v>16815</v>
          </cell>
          <cell r="W94">
            <v>8768</v>
          </cell>
          <cell r="X94">
            <v>8047</v>
          </cell>
          <cell r="Y94">
            <v>1239</v>
          </cell>
          <cell r="Z94">
            <v>675</v>
          </cell>
          <cell r="AA94">
            <v>564</v>
          </cell>
          <cell r="AB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2559</v>
          </cell>
          <cell r="E95">
            <v>1370</v>
          </cell>
          <cell r="F95">
            <v>1189</v>
          </cell>
          <cell r="G95">
            <v>2538</v>
          </cell>
          <cell r="H95">
            <v>1269</v>
          </cell>
          <cell r="I95">
            <v>1269</v>
          </cell>
          <cell r="J95">
            <v>241</v>
          </cell>
          <cell r="K95">
            <v>124</v>
          </cell>
          <cell r="L95">
            <v>117</v>
          </cell>
          <cell r="M95">
            <v>606</v>
          </cell>
          <cell r="N95">
            <v>322</v>
          </cell>
          <cell r="O95">
            <v>284</v>
          </cell>
          <cell r="P95">
            <v>663</v>
          </cell>
          <cell r="Q95">
            <v>330</v>
          </cell>
          <cell r="R95">
            <v>333</v>
          </cell>
          <cell r="S95">
            <v>1712</v>
          </cell>
          <cell r="T95">
            <v>924</v>
          </cell>
          <cell r="U95">
            <v>788</v>
          </cell>
          <cell r="V95">
            <v>1634</v>
          </cell>
          <cell r="W95">
            <v>815</v>
          </cell>
          <cell r="X95">
            <v>819</v>
          </cell>
          <cell r="Y95">
            <v>21</v>
          </cell>
          <cell r="Z95">
            <v>101</v>
          </cell>
          <cell r="AA95">
            <v>-80</v>
          </cell>
          <cell r="AB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4386</v>
          </cell>
          <cell r="E96">
            <v>2249</v>
          </cell>
          <cell r="F96">
            <v>2137</v>
          </cell>
          <cell r="G96">
            <v>4213</v>
          </cell>
          <cell r="H96">
            <v>2125</v>
          </cell>
          <cell r="I96">
            <v>2088</v>
          </cell>
          <cell r="J96">
            <v>753</v>
          </cell>
          <cell r="K96">
            <v>363</v>
          </cell>
          <cell r="L96">
            <v>390</v>
          </cell>
          <cell r="M96">
            <v>1190</v>
          </cell>
          <cell r="N96">
            <v>593</v>
          </cell>
          <cell r="O96">
            <v>597</v>
          </cell>
          <cell r="P96">
            <v>1162</v>
          </cell>
          <cell r="Q96">
            <v>598</v>
          </cell>
          <cell r="R96">
            <v>564</v>
          </cell>
          <cell r="S96">
            <v>2443</v>
          </cell>
          <cell r="T96">
            <v>1293</v>
          </cell>
          <cell r="U96">
            <v>1150</v>
          </cell>
          <cell r="V96">
            <v>2298</v>
          </cell>
          <cell r="W96">
            <v>1164</v>
          </cell>
          <cell r="X96">
            <v>1134</v>
          </cell>
          <cell r="Y96">
            <v>173</v>
          </cell>
          <cell r="Z96">
            <v>124</v>
          </cell>
          <cell r="AA96">
            <v>49</v>
          </cell>
          <cell r="AB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2223</v>
          </cell>
          <cell r="E97">
            <v>1210</v>
          </cell>
          <cell r="F97">
            <v>1013</v>
          </cell>
          <cell r="G97">
            <v>2280</v>
          </cell>
          <cell r="H97">
            <v>1168</v>
          </cell>
          <cell r="I97">
            <v>1112</v>
          </cell>
          <cell r="J97">
            <v>354</v>
          </cell>
          <cell r="K97">
            <v>177</v>
          </cell>
          <cell r="L97">
            <v>177</v>
          </cell>
          <cell r="M97">
            <v>690</v>
          </cell>
          <cell r="N97">
            <v>381</v>
          </cell>
          <cell r="O97">
            <v>309</v>
          </cell>
          <cell r="P97">
            <v>778</v>
          </cell>
          <cell r="Q97">
            <v>375</v>
          </cell>
          <cell r="R97">
            <v>403</v>
          </cell>
          <cell r="S97">
            <v>1179</v>
          </cell>
          <cell r="T97">
            <v>652</v>
          </cell>
          <cell r="U97">
            <v>527</v>
          </cell>
          <cell r="V97">
            <v>1148</v>
          </cell>
          <cell r="W97">
            <v>616</v>
          </cell>
          <cell r="X97">
            <v>532</v>
          </cell>
          <cell r="Y97">
            <v>-57</v>
          </cell>
          <cell r="Z97">
            <v>42</v>
          </cell>
          <cell r="AA97">
            <v>-99</v>
          </cell>
          <cell r="AB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1239</v>
          </cell>
          <cell r="E98">
            <v>647</v>
          </cell>
          <cell r="F98">
            <v>592</v>
          </cell>
          <cell r="G98">
            <v>1202</v>
          </cell>
          <cell r="H98">
            <v>604</v>
          </cell>
          <cell r="I98">
            <v>598</v>
          </cell>
          <cell r="J98">
            <v>185</v>
          </cell>
          <cell r="K98">
            <v>101</v>
          </cell>
          <cell r="L98">
            <v>84</v>
          </cell>
          <cell r="M98">
            <v>398</v>
          </cell>
          <cell r="N98">
            <v>193</v>
          </cell>
          <cell r="O98">
            <v>205</v>
          </cell>
          <cell r="P98">
            <v>387</v>
          </cell>
          <cell r="Q98">
            <v>204</v>
          </cell>
          <cell r="R98">
            <v>183</v>
          </cell>
          <cell r="S98">
            <v>656</v>
          </cell>
          <cell r="T98">
            <v>353</v>
          </cell>
          <cell r="U98">
            <v>303</v>
          </cell>
          <cell r="V98">
            <v>630</v>
          </cell>
          <cell r="W98">
            <v>299</v>
          </cell>
          <cell r="X98">
            <v>331</v>
          </cell>
          <cell r="Y98">
            <v>37</v>
          </cell>
          <cell r="Z98">
            <v>43</v>
          </cell>
          <cell r="AA98">
            <v>-6</v>
          </cell>
          <cell r="AB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3302</v>
          </cell>
          <cell r="E99">
            <v>1669</v>
          </cell>
          <cell r="F99">
            <v>1633</v>
          </cell>
          <cell r="G99">
            <v>3318</v>
          </cell>
          <cell r="H99">
            <v>1697</v>
          </cell>
          <cell r="I99">
            <v>1621</v>
          </cell>
          <cell r="J99">
            <v>727</v>
          </cell>
          <cell r="K99">
            <v>369</v>
          </cell>
          <cell r="L99">
            <v>358</v>
          </cell>
          <cell r="M99">
            <v>1118</v>
          </cell>
          <cell r="N99">
            <v>530</v>
          </cell>
          <cell r="O99">
            <v>588</v>
          </cell>
          <cell r="P99">
            <v>1162</v>
          </cell>
          <cell r="Q99">
            <v>610</v>
          </cell>
          <cell r="R99">
            <v>552</v>
          </cell>
          <cell r="S99">
            <v>1457</v>
          </cell>
          <cell r="T99">
            <v>770</v>
          </cell>
          <cell r="U99">
            <v>687</v>
          </cell>
          <cell r="V99">
            <v>1429</v>
          </cell>
          <cell r="W99">
            <v>718</v>
          </cell>
          <cell r="X99">
            <v>711</v>
          </cell>
          <cell r="Y99">
            <v>-16</v>
          </cell>
          <cell r="Z99">
            <v>-28</v>
          </cell>
          <cell r="AA99">
            <v>12</v>
          </cell>
          <cell r="AB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4631</v>
          </cell>
          <cell r="E100">
            <v>2468</v>
          </cell>
          <cell r="F100">
            <v>2163</v>
          </cell>
          <cell r="G100">
            <v>4450</v>
          </cell>
          <cell r="H100">
            <v>2330</v>
          </cell>
          <cell r="I100">
            <v>2120</v>
          </cell>
          <cell r="J100">
            <v>1052</v>
          </cell>
          <cell r="K100">
            <v>523</v>
          </cell>
          <cell r="L100">
            <v>529</v>
          </cell>
          <cell r="M100">
            <v>704</v>
          </cell>
          <cell r="N100">
            <v>373</v>
          </cell>
          <cell r="O100">
            <v>331</v>
          </cell>
          <cell r="P100">
            <v>790</v>
          </cell>
          <cell r="Q100">
            <v>435</v>
          </cell>
          <cell r="R100">
            <v>355</v>
          </cell>
          <cell r="S100">
            <v>2875</v>
          </cell>
          <cell r="T100">
            <v>1572</v>
          </cell>
          <cell r="U100">
            <v>1303</v>
          </cell>
          <cell r="V100">
            <v>2608</v>
          </cell>
          <cell r="W100">
            <v>1372</v>
          </cell>
          <cell r="X100">
            <v>1236</v>
          </cell>
          <cell r="Y100">
            <v>181</v>
          </cell>
          <cell r="Z100">
            <v>138</v>
          </cell>
          <cell r="AA100">
            <v>43</v>
          </cell>
          <cell r="AB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2830</v>
          </cell>
          <cell r="E101">
            <v>1502</v>
          </cell>
          <cell r="F101">
            <v>1328</v>
          </cell>
          <cell r="G101">
            <v>3371</v>
          </cell>
          <cell r="H101">
            <v>1739</v>
          </cell>
          <cell r="I101">
            <v>1632</v>
          </cell>
          <cell r="J101">
            <v>360</v>
          </cell>
          <cell r="K101">
            <v>158</v>
          </cell>
          <cell r="L101">
            <v>202</v>
          </cell>
          <cell r="M101">
            <v>271</v>
          </cell>
          <cell r="N101">
            <v>154</v>
          </cell>
          <cell r="O101">
            <v>117</v>
          </cell>
          <cell r="P101">
            <v>389</v>
          </cell>
          <cell r="Q101">
            <v>216</v>
          </cell>
          <cell r="R101">
            <v>173</v>
          </cell>
          <cell r="S101">
            <v>2199</v>
          </cell>
          <cell r="T101">
            <v>1190</v>
          </cell>
          <cell r="U101">
            <v>1009</v>
          </cell>
          <cell r="V101">
            <v>2622</v>
          </cell>
          <cell r="W101">
            <v>1365</v>
          </cell>
          <cell r="X101">
            <v>1257</v>
          </cell>
          <cell r="Y101">
            <v>-541</v>
          </cell>
          <cell r="Z101">
            <v>-237</v>
          </cell>
          <cell r="AA101">
            <v>-304</v>
          </cell>
          <cell r="AB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4910</v>
          </cell>
          <cell r="E102">
            <v>2584</v>
          </cell>
          <cell r="F102">
            <v>2326</v>
          </cell>
          <cell r="G102">
            <v>5065</v>
          </cell>
          <cell r="H102">
            <v>2603</v>
          </cell>
          <cell r="I102">
            <v>2462</v>
          </cell>
          <cell r="J102">
            <v>1084</v>
          </cell>
          <cell r="K102">
            <v>517</v>
          </cell>
          <cell r="L102">
            <v>567</v>
          </cell>
          <cell r="M102">
            <v>763</v>
          </cell>
          <cell r="N102">
            <v>456</v>
          </cell>
          <cell r="O102">
            <v>307</v>
          </cell>
          <cell r="P102">
            <v>855</v>
          </cell>
          <cell r="Q102">
            <v>455</v>
          </cell>
          <cell r="R102">
            <v>400</v>
          </cell>
          <cell r="S102">
            <v>3063</v>
          </cell>
          <cell r="T102">
            <v>1611</v>
          </cell>
          <cell r="U102">
            <v>1452</v>
          </cell>
          <cell r="V102">
            <v>3126</v>
          </cell>
          <cell r="W102">
            <v>1631</v>
          </cell>
          <cell r="X102">
            <v>1495</v>
          </cell>
          <cell r="Y102">
            <v>-155</v>
          </cell>
          <cell r="Z102">
            <v>-19</v>
          </cell>
          <cell r="AA102">
            <v>-136</v>
          </cell>
          <cell r="AB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11339</v>
          </cell>
          <cell r="E103">
            <v>6291</v>
          </cell>
          <cell r="F103">
            <v>5048</v>
          </cell>
          <cell r="G103">
            <v>13568</v>
          </cell>
          <cell r="H103">
            <v>7264</v>
          </cell>
          <cell r="I103">
            <v>6304</v>
          </cell>
          <cell r="J103">
            <v>1766</v>
          </cell>
          <cell r="K103">
            <v>952</v>
          </cell>
          <cell r="L103">
            <v>814</v>
          </cell>
          <cell r="M103">
            <v>3938</v>
          </cell>
          <cell r="N103">
            <v>2170</v>
          </cell>
          <cell r="O103">
            <v>1768</v>
          </cell>
          <cell r="P103">
            <v>5087</v>
          </cell>
          <cell r="Q103">
            <v>2761</v>
          </cell>
          <cell r="R103">
            <v>2326</v>
          </cell>
          <cell r="S103">
            <v>5635</v>
          </cell>
          <cell r="T103">
            <v>3169</v>
          </cell>
          <cell r="U103">
            <v>2466</v>
          </cell>
          <cell r="V103">
            <v>6715</v>
          </cell>
          <cell r="W103">
            <v>3551</v>
          </cell>
          <cell r="X103">
            <v>3164</v>
          </cell>
          <cell r="Y103">
            <v>-2229</v>
          </cell>
          <cell r="Z103">
            <v>-973</v>
          </cell>
          <cell r="AA103">
            <v>-1256</v>
          </cell>
          <cell r="AB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9773</v>
          </cell>
          <cell r="E104">
            <v>4833</v>
          </cell>
          <cell r="F104">
            <v>4940</v>
          </cell>
          <cell r="G104">
            <v>5413</v>
          </cell>
          <cell r="H104">
            <v>2704</v>
          </cell>
          <cell r="I104">
            <v>2709</v>
          </cell>
          <cell r="J104">
            <v>1526</v>
          </cell>
          <cell r="K104">
            <v>751</v>
          </cell>
          <cell r="L104">
            <v>775</v>
          </cell>
          <cell r="M104">
            <v>5044</v>
          </cell>
          <cell r="N104">
            <v>2472</v>
          </cell>
          <cell r="O104">
            <v>2572</v>
          </cell>
          <cell r="P104">
            <v>1655</v>
          </cell>
          <cell r="Q104">
            <v>817</v>
          </cell>
          <cell r="R104">
            <v>838</v>
          </cell>
          <cell r="S104">
            <v>3203</v>
          </cell>
          <cell r="T104">
            <v>1610</v>
          </cell>
          <cell r="U104">
            <v>1593</v>
          </cell>
          <cell r="V104">
            <v>2232</v>
          </cell>
          <cell r="W104">
            <v>1136</v>
          </cell>
          <cell r="X104">
            <v>1096</v>
          </cell>
          <cell r="Y104">
            <v>4360</v>
          </cell>
          <cell r="Z104">
            <v>2129</v>
          </cell>
          <cell r="AA104">
            <v>2231</v>
          </cell>
          <cell r="AB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2761</v>
          </cell>
          <cell r="E105">
            <v>1451</v>
          </cell>
          <cell r="F105">
            <v>1310</v>
          </cell>
          <cell r="G105">
            <v>2852</v>
          </cell>
          <cell r="H105">
            <v>1423</v>
          </cell>
          <cell r="I105">
            <v>1429</v>
          </cell>
          <cell r="J105">
            <v>589</v>
          </cell>
          <cell r="K105">
            <v>294</v>
          </cell>
          <cell r="L105">
            <v>295</v>
          </cell>
          <cell r="M105">
            <v>800</v>
          </cell>
          <cell r="N105">
            <v>401</v>
          </cell>
          <cell r="O105">
            <v>399</v>
          </cell>
          <cell r="P105">
            <v>938</v>
          </cell>
          <cell r="Q105">
            <v>456</v>
          </cell>
          <cell r="R105">
            <v>482</v>
          </cell>
          <cell r="S105">
            <v>1372</v>
          </cell>
          <cell r="T105">
            <v>756</v>
          </cell>
          <cell r="U105">
            <v>616</v>
          </cell>
          <cell r="V105">
            <v>1325</v>
          </cell>
          <cell r="W105">
            <v>673</v>
          </cell>
          <cell r="X105">
            <v>652</v>
          </cell>
          <cell r="Y105">
            <v>-91</v>
          </cell>
          <cell r="Z105">
            <v>28</v>
          </cell>
          <cell r="AA105">
            <v>-119</v>
          </cell>
          <cell r="AB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4540</v>
          </cell>
          <cell r="E106">
            <v>2459</v>
          </cell>
          <cell r="F106">
            <v>2081</v>
          </cell>
          <cell r="G106">
            <v>5180</v>
          </cell>
          <cell r="H106">
            <v>2776</v>
          </cell>
          <cell r="I106">
            <v>2404</v>
          </cell>
          <cell r="J106">
            <v>1322</v>
          </cell>
          <cell r="K106">
            <v>687</v>
          </cell>
          <cell r="L106">
            <v>635</v>
          </cell>
          <cell r="M106">
            <v>769</v>
          </cell>
          <cell r="N106">
            <v>413</v>
          </cell>
          <cell r="O106">
            <v>356</v>
          </cell>
          <cell r="P106">
            <v>1038</v>
          </cell>
          <cell r="Q106">
            <v>563</v>
          </cell>
          <cell r="R106">
            <v>475</v>
          </cell>
          <cell r="S106">
            <v>2449</v>
          </cell>
          <cell r="T106">
            <v>1359</v>
          </cell>
          <cell r="U106">
            <v>1090</v>
          </cell>
          <cell r="V106">
            <v>2820</v>
          </cell>
          <cell r="W106">
            <v>1526</v>
          </cell>
          <cell r="X106">
            <v>1294</v>
          </cell>
          <cell r="Y106">
            <v>-640</v>
          </cell>
          <cell r="Z106">
            <v>-317</v>
          </cell>
          <cell r="AA106">
            <v>-323</v>
          </cell>
          <cell r="AB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1632</v>
          </cell>
          <cell r="E107">
            <v>990</v>
          </cell>
          <cell r="F107">
            <v>642</v>
          </cell>
          <cell r="G107">
            <v>1739</v>
          </cell>
          <cell r="H107">
            <v>1074</v>
          </cell>
          <cell r="I107">
            <v>665</v>
          </cell>
          <cell r="J107">
            <v>237</v>
          </cell>
          <cell r="K107">
            <v>146</v>
          </cell>
          <cell r="L107">
            <v>91</v>
          </cell>
          <cell r="M107">
            <v>547</v>
          </cell>
          <cell r="N107">
            <v>323</v>
          </cell>
          <cell r="O107">
            <v>224</v>
          </cell>
          <cell r="P107">
            <v>579</v>
          </cell>
          <cell r="Q107">
            <v>353</v>
          </cell>
          <cell r="R107">
            <v>226</v>
          </cell>
          <cell r="S107">
            <v>848</v>
          </cell>
          <cell r="T107">
            <v>521</v>
          </cell>
          <cell r="U107">
            <v>327</v>
          </cell>
          <cell r="V107">
            <v>923</v>
          </cell>
          <cell r="W107">
            <v>575</v>
          </cell>
          <cell r="X107">
            <v>348</v>
          </cell>
          <cell r="Y107">
            <v>-107</v>
          </cell>
          <cell r="Z107">
            <v>-84</v>
          </cell>
          <cell r="AA107">
            <v>-23</v>
          </cell>
          <cell r="AB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306511</v>
          </cell>
          <cell r="E109">
            <v>161069</v>
          </cell>
          <cell r="F109">
            <v>145442</v>
          </cell>
          <cell r="G109">
            <v>311082</v>
          </cell>
          <cell r="H109">
            <v>161892</v>
          </cell>
          <cell r="I109">
            <v>149190</v>
          </cell>
          <cell r="J109">
            <v>131914</v>
          </cell>
          <cell r="K109">
            <v>67164</v>
          </cell>
          <cell r="L109">
            <v>64750</v>
          </cell>
          <cell r="M109">
            <v>53785</v>
          </cell>
          <cell r="N109">
            <v>28305</v>
          </cell>
          <cell r="O109">
            <v>25480</v>
          </cell>
          <cell r="P109">
            <v>53785</v>
          </cell>
          <cell r="Q109">
            <v>28305</v>
          </cell>
          <cell r="R109">
            <v>25480</v>
          </cell>
          <cell r="S109">
            <v>120812</v>
          </cell>
          <cell r="T109">
            <v>65600</v>
          </cell>
          <cell r="U109">
            <v>55212</v>
          </cell>
          <cell r="V109">
            <v>125383</v>
          </cell>
          <cell r="W109">
            <v>66423</v>
          </cell>
          <cell r="X109">
            <v>58960</v>
          </cell>
          <cell r="Y109">
            <v>-4571</v>
          </cell>
          <cell r="Z109">
            <v>-823</v>
          </cell>
          <cell r="AA109">
            <v>-3748</v>
          </cell>
          <cell r="AB109">
            <v>0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54676</v>
          </cell>
          <cell r="E110">
            <v>28474</v>
          </cell>
          <cell r="F110">
            <v>26202</v>
          </cell>
          <cell r="G110">
            <v>57420</v>
          </cell>
          <cell r="H110">
            <v>29872</v>
          </cell>
          <cell r="I110">
            <v>27548</v>
          </cell>
          <cell r="J110">
            <v>33052</v>
          </cell>
          <cell r="K110">
            <v>16804</v>
          </cell>
          <cell r="L110">
            <v>16248</v>
          </cell>
          <cell r="M110">
            <v>5726</v>
          </cell>
          <cell r="N110">
            <v>2988</v>
          </cell>
          <cell r="O110">
            <v>2738</v>
          </cell>
          <cell r="P110">
            <v>5367</v>
          </cell>
          <cell r="Q110">
            <v>2864</v>
          </cell>
          <cell r="R110">
            <v>2503</v>
          </cell>
          <cell r="S110">
            <v>15898</v>
          </cell>
          <cell r="T110">
            <v>8682</v>
          </cell>
          <cell r="U110">
            <v>7216</v>
          </cell>
          <cell r="V110">
            <v>19001</v>
          </cell>
          <cell r="W110">
            <v>10204</v>
          </cell>
          <cell r="X110">
            <v>8797</v>
          </cell>
          <cell r="Y110">
            <v>-2744</v>
          </cell>
          <cell r="Z110">
            <v>-1398</v>
          </cell>
          <cell r="AA110">
            <v>-1346</v>
          </cell>
          <cell r="AB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29148</v>
          </cell>
          <cell r="E111">
            <v>15207</v>
          </cell>
          <cell r="F111">
            <v>13941</v>
          </cell>
          <cell r="G111">
            <v>29685</v>
          </cell>
          <cell r="H111">
            <v>15569</v>
          </cell>
          <cell r="I111">
            <v>14116</v>
          </cell>
          <cell r="J111">
            <v>14033</v>
          </cell>
          <cell r="K111">
            <v>7192</v>
          </cell>
          <cell r="L111">
            <v>6841</v>
          </cell>
          <cell r="M111">
            <v>3606</v>
          </cell>
          <cell r="N111">
            <v>1849</v>
          </cell>
          <cell r="O111">
            <v>1757</v>
          </cell>
          <cell r="P111">
            <v>3686</v>
          </cell>
          <cell r="Q111">
            <v>1949</v>
          </cell>
          <cell r="R111">
            <v>1737</v>
          </cell>
          <cell r="S111">
            <v>11509</v>
          </cell>
          <cell r="T111">
            <v>6166</v>
          </cell>
          <cell r="U111">
            <v>5343</v>
          </cell>
          <cell r="V111">
            <v>11966</v>
          </cell>
          <cell r="W111">
            <v>6428</v>
          </cell>
          <cell r="X111">
            <v>5538</v>
          </cell>
          <cell r="Y111">
            <v>-537</v>
          </cell>
          <cell r="Z111">
            <v>-362</v>
          </cell>
          <cell r="AA111">
            <v>-175</v>
          </cell>
          <cell r="AB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18310</v>
          </cell>
          <cell r="E112">
            <v>9462</v>
          </cell>
          <cell r="F112">
            <v>8848</v>
          </cell>
          <cell r="G112">
            <v>17797</v>
          </cell>
          <cell r="H112">
            <v>9168</v>
          </cell>
          <cell r="I112">
            <v>8629</v>
          </cell>
          <cell r="J112">
            <v>8384</v>
          </cell>
          <cell r="K112">
            <v>4244</v>
          </cell>
          <cell r="L112">
            <v>4140</v>
          </cell>
          <cell r="M112">
            <v>3399</v>
          </cell>
          <cell r="N112">
            <v>1736</v>
          </cell>
          <cell r="O112">
            <v>1663</v>
          </cell>
          <cell r="P112">
            <v>2939</v>
          </cell>
          <cell r="Q112">
            <v>1553</v>
          </cell>
          <cell r="R112">
            <v>1386</v>
          </cell>
          <cell r="S112">
            <v>6527</v>
          </cell>
          <cell r="T112">
            <v>3482</v>
          </cell>
          <cell r="U112">
            <v>3045</v>
          </cell>
          <cell r="V112">
            <v>6474</v>
          </cell>
          <cell r="W112">
            <v>3371</v>
          </cell>
          <cell r="X112">
            <v>3103</v>
          </cell>
          <cell r="Y112">
            <v>513</v>
          </cell>
          <cell r="Z112">
            <v>294</v>
          </cell>
          <cell r="AA112">
            <v>219</v>
          </cell>
          <cell r="AB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17774</v>
          </cell>
          <cell r="E113">
            <v>9193</v>
          </cell>
          <cell r="F113">
            <v>8581</v>
          </cell>
          <cell r="G113">
            <v>19326</v>
          </cell>
          <cell r="H113">
            <v>9828</v>
          </cell>
          <cell r="I113">
            <v>9498</v>
          </cell>
          <cell r="J113">
            <v>8440</v>
          </cell>
          <cell r="K113">
            <v>4189</v>
          </cell>
          <cell r="L113">
            <v>4251</v>
          </cell>
          <cell r="M113">
            <v>3746</v>
          </cell>
          <cell r="N113">
            <v>1991</v>
          </cell>
          <cell r="O113">
            <v>1755</v>
          </cell>
          <cell r="P113">
            <v>4362</v>
          </cell>
          <cell r="Q113">
            <v>2214</v>
          </cell>
          <cell r="R113">
            <v>2148</v>
          </cell>
          <cell r="S113">
            <v>5588</v>
          </cell>
          <cell r="T113">
            <v>3013</v>
          </cell>
          <cell r="U113">
            <v>2575</v>
          </cell>
          <cell r="V113">
            <v>6524</v>
          </cell>
          <cell r="W113">
            <v>3425</v>
          </cell>
          <cell r="X113">
            <v>3099</v>
          </cell>
          <cell r="Y113">
            <v>-1552</v>
          </cell>
          <cell r="Z113">
            <v>-635</v>
          </cell>
          <cell r="AA113">
            <v>-917</v>
          </cell>
          <cell r="AB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52378</v>
          </cell>
          <cell r="E114">
            <v>27770</v>
          </cell>
          <cell r="F114">
            <v>24608</v>
          </cell>
          <cell r="G114">
            <v>55492</v>
          </cell>
          <cell r="H114">
            <v>29102</v>
          </cell>
          <cell r="I114">
            <v>26390</v>
          </cell>
          <cell r="J114">
            <v>27950</v>
          </cell>
          <cell r="K114">
            <v>14413</v>
          </cell>
          <cell r="L114">
            <v>13537</v>
          </cell>
          <cell r="M114">
            <v>9436</v>
          </cell>
          <cell r="N114">
            <v>4976</v>
          </cell>
          <cell r="O114">
            <v>4460</v>
          </cell>
          <cell r="P114">
            <v>8339</v>
          </cell>
          <cell r="Q114">
            <v>4404</v>
          </cell>
          <cell r="R114">
            <v>3935</v>
          </cell>
          <cell r="S114">
            <v>14992</v>
          </cell>
          <cell r="T114">
            <v>8381</v>
          </cell>
          <cell r="U114">
            <v>6611</v>
          </cell>
          <cell r="V114">
            <v>19203</v>
          </cell>
          <cell r="W114">
            <v>10285</v>
          </cell>
          <cell r="X114">
            <v>8918</v>
          </cell>
          <cell r="Y114">
            <v>-3114</v>
          </cell>
          <cell r="Z114">
            <v>-1332</v>
          </cell>
          <cell r="AA114">
            <v>-1782</v>
          </cell>
          <cell r="AB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10054</v>
          </cell>
          <cell r="E115">
            <v>5198</v>
          </cell>
          <cell r="F115">
            <v>4856</v>
          </cell>
          <cell r="G115">
            <v>11119</v>
          </cell>
          <cell r="H115">
            <v>5713</v>
          </cell>
          <cell r="I115">
            <v>5406</v>
          </cell>
          <cell r="J115">
            <v>5216</v>
          </cell>
          <cell r="K115">
            <v>2625</v>
          </cell>
          <cell r="L115">
            <v>2591</v>
          </cell>
          <cell r="M115">
            <v>1584</v>
          </cell>
          <cell r="N115">
            <v>804</v>
          </cell>
          <cell r="O115">
            <v>780</v>
          </cell>
          <cell r="P115">
            <v>1798</v>
          </cell>
          <cell r="Q115">
            <v>927</v>
          </cell>
          <cell r="R115">
            <v>871</v>
          </cell>
          <cell r="S115">
            <v>3254</v>
          </cell>
          <cell r="T115">
            <v>1769</v>
          </cell>
          <cell r="U115">
            <v>1485</v>
          </cell>
          <cell r="V115">
            <v>4105</v>
          </cell>
          <cell r="W115">
            <v>2161</v>
          </cell>
          <cell r="X115">
            <v>1944</v>
          </cell>
          <cell r="Y115">
            <v>-1065</v>
          </cell>
          <cell r="Z115">
            <v>-515</v>
          </cell>
          <cell r="AA115">
            <v>-550</v>
          </cell>
          <cell r="AB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14290</v>
          </cell>
          <cell r="E116">
            <v>7740</v>
          </cell>
          <cell r="F116">
            <v>6550</v>
          </cell>
          <cell r="G116">
            <v>13045</v>
          </cell>
          <cell r="H116">
            <v>6895</v>
          </cell>
          <cell r="I116">
            <v>6150</v>
          </cell>
          <cell r="J116">
            <v>4795</v>
          </cell>
          <cell r="K116">
            <v>2464</v>
          </cell>
          <cell r="L116">
            <v>2331</v>
          </cell>
          <cell r="M116">
            <v>2832</v>
          </cell>
          <cell r="N116">
            <v>1536</v>
          </cell>
          <cell r="O116">
            <v>1296</v>
          </cell>
          <cell r="P116">
            <v>2583</v>
          </cell>
          <cell r="Q116">
            <v>1382</v>
          </cell>
          <cell r="R116">
            <v>1201</v>
          </cell>
          <cell r="S116">
            <v>6663</v>
          </cell>
          <cell r="T116">
            <v>3740</v>
          </cell>
          <cell r="U116">
            <v>2923</v>
          </cell>
          <cell r="V116">
            <v>5667</v>
          </cell>
          <cell r="W116">
            <v>3049</v>
          </cell>
          <cell r="X116">
            <v>2618</v>
          </cell>
          <cell r="Y116">
            <v>1245</v>
          </cell>
          <cell r="Z116">
            <v>845</v>
          </cell>
          <cell r="AA116">
            <v>400</v>
          </cell>
          <cell r="AB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12144</v>
          </cell>
          <cell r="E117">
            <v>6389</v>
          </cell>
          <cell r="F117">
            <v>5755</v>
          </cell>
          <cell r="G117">
            <v>11046</v>
          </cell>
          <cell r="H117">
            <v>5641</v>
          </cell>
          <cell r="I117">
            <v>5405</v>
          </cell>
          <cell r="J117">
            <v>4271</v>
          </cell>
          <cell r="K117">
            <v>2148</v>
          </cell>
          <cell r="L117">
            <v>2123</v>
          </cell>
          <cell r="M117">
            <v>2702</v>
          </cell>
          <cell r="N117">
            <v>1447</v>
          </cell>
          <cell r="O117">
            <v>1255</v>
          </cell>
          <cell r="P117">
            <v>2433</v>
          </cell>
          <cell r="Q117">
            <v>1243</v>
          </cell>
          <cell r="R117">
            <v>1190</v>
          </cell>
          <cell r="S117">
            <v>5171</v>
          </cell>
          <cell r="T117">
            <v>2794</v>
          </cell>
          <cell r="U117">
            <v>2377</v>
          </cell>
          <cell r="V117">
            <v>4342</v>
          </cell>
          <cell r="W117">
            <v>2250</v>
          </cell>
          <cell r="X117">
            <v>2092</v>
          </cell>
          <cell r="Y117">
            <v>1098</v>
          </cell>
          <cell r="Z117">
            <v>748</v>
          </cell>
          <cell r="AA117">
            <v>350</v>
          </cell>
          <cell r="AB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9097</v>
          </cell>
          <cell r="E118">
            <v>4639</v>
          </cell>
          <cell r="F118">
            <v>4458</v>
          </cell>
          <cell r="G118">
            <v>8215</v>
          </cell>
          <cell r="H118">
            <v>4155</v>
          </cell>
          <cell r="I118">
            <v>4060</v>
          </cell>
          <cell r="J118">
            <v>3169</v>
          </cell>
          <cell r="K118">
            <v>1554</v>
          </cell>
          <cell r="L118">
            <v>1615</v>
          </cell>
          <cell r="M118">
            <v>1976</v>
          </cell>
          <cell r="N118">
            <v>996</v>
          </cell>
          <cell r="O118">
            <v>980</v>
          </cell>
          <cell r="P118">
            <v>1687</v>
          </cell>
          <cell r="Q118">
            <v>869</v>
          </cell>
          <cell r="R118">
            <v>818</v>
          </cell>
          <cell r="S118">
            <v>3952</v>
          </cell>
          <cell r="T118">
            <v>2089</v>
          </cell>
          <cell r="U118">
            <v>1863</v>
          </cell>
          <cell r="V118">
            <v>3359</v>
          </cell>
          <cell r="W118">
            <v>1732</v>
          </cell>
          <cell r="X118">
            <v>1627</v>
          </cell>
          <cell r="Y118">
            <v>882</v>
          </cell>
          <cell r="Z118">
            <v>484</v>
          </cell>
          <cell r="AA118">
            <v>398</v>
          </cell>
          <cell r="AB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36282</v>
          </cell>
          <cell r="E119">
            <v>18974</v>
          </cell>
          <cell r="F119">
            <v>17308</v>
          </cell>
          <cell r="G119">
            <v>34344</v>
          </cell>
          <cell r="H119">
            <v>17897</v>
          </cell>
          <cell r="I119">
            <v>16447</v>
          </cell>
          <cell r="J119">
            <v>13448</v>
          </cell>
          <cell r="K119">
            <v>6854</v>
          </cell>
          <cell r="L119">
            <v>6594</v>
          </cell>
          <cell r="M119">
            <v>4284</v>
          </cell>
          <cell r="N119">
            <v>2336</v>
          </cell>
          <cell r="O119">
            <v>1948</v>
          </cell>
          <cell r="P119">
            <v>4451</v>
          </cell>
          <cell r="Q119">
            <v>2375</v>
          </cell>
          <cell r="R119">
            <v>2076</v>
          </cell>
          <cell r="S119">
            <v>18550</v>
          </cell>
          <cell r="T119">
            <v>9784</v>
          </cell>
          <cell r="U119">
            <v>8766</v>
          </cell>
          <cell r="V119">
            <v>16445</v>
          </cell>
          <cell r="W119">
            <v>8668</v>
          </cell>
          <cell r="X119">
            <v>7777</v>
          </cell>
          <cell r="Y119">
            <v>1938</v>
          </cell>
          <cell r="Z119">
            <v>1077</v>
          </cell>
          <cell r="AA119">
            <v>861</v>
          </cell>
          <cell r="AB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2226</v>
          </cell>
          <cell r="E120">
            <v>1181</v>
          </cell>
          <cell r="F120">
            <v>1045</v>
          </cell>
          <cell r="G120">
            <v>2054</v>
          </cell>
          <cell r="H120">
            <v>1067</v>
          </cell>
          <cell r="I120">
            <v>987</v>
          </cell>
          <cell r="J120">
            <v>192</v>
          </cell>
          <cell r="K120">
            <v>103</v>
          </cell>
          <cell r="L120">
            <v>89</v>
          </cell>
          <cell r="M120">
            <v>530</v>
          </cell>
          <cell r="N120">
            <v>281</v>
          </cell>
          <cell r="O120">
            <v>249</v>
          </cell>
          <cell r="P120">
            <v>576</v>
          </cell>
          <cell r="Q120">
            <v>318</v>
          </cell>
          <cell r="R120">
            <v>258</v>
          </cell>
          <cell r="S120">
            <v>1504</v>
          </cell>
          <cell r="T120">
            <v>797</v>
          </cell>
          <cell r="U120">
            <v>707</v>
          </cell>
          <cell r="V120">
            <v>1286</v>
          </cell>
          <cell r="W120">
            <v>646</v>
          </cell>
          <cell r="X120">
            <v>640</v>
          </cell>
          <cell r="Y120">
            <v>172</v>
          </cell>
          <cell r="Z120">
            <v>114</v>
          </cell>
          <cell r="AA120">
            <v>58</v>
          </cell>
          <cell r="AB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4587</v>
          </cell>
          <cell r="E121">
            <v>2400</v>
          </cell>
          <cell r="F121">
            <v>2187</v>
          </cell>
          <cell r="G121">
            <v>4320</v>
          </cell>
          <cell r="H121">
            <v>2223</v>
          </cell>
          <cell r="I121">
            <v>2097</v>
          </cell>
          <cell r="J121">
            <v>727</v>
          </cell>
          <cell r="K121">
            <v>339</v>
          </cell>
          <cell r="L121">
            <v>388</v>
          </cell>
          <cell r="M121">
            <v>1294</v>
          </cell>
          <cell r="N121">
            <v>682</v>
          </cell>
          <cell r="O121">
            <v>612</v>
          </cell>
          <cell r="P121">
            <v>1368</v>
          </cell>
          <cell r="Q121">
            <v>724</v>
          </cell>
          <cell r="R121">
            <v>644</v>
          </cell>
          <cell r="S121">
            <v>2566</v>
          </cell>
          <cell r="T121">
            <v>1379</v>
          </cell>
          <cell r="U121">
            <v>1187</v>
          </cell>
          <cell r="V121">
            <v>2225</v>
          </cell>
          <cell r="W121">
            <v>1160</v>
          </cell>
          <cell r="X121">
            <v>1065</v>
          </cell>
          <cell r="Y121">
            <v>267</v>
          </cell>
          <cell r="Z121">
            <v>177</v>
          </cell>
          <cell r="AA121">
            <v>90</v>
          </cell>
          <cell r="AB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2219</v>
          </cell>
          <cell r="E122">
            <v>1204</v>
          </cell>
          <cell r="F122">
            <v>1015</v>
          </cell>
          <cell r="G122">
            <v>2248</v>
          </cell>
          <cell r="H122">
            <v>1153</v>
          </cell>
          <cell r="I122">
            <v>1095</v>
          </cell>
          <cell r="J122">
            <v>307</v>
          </cell>
          <cell r="K122">
            <v>156</v>
          </cell>
          <cell r="L122">
            <v>151</v>
          </cell>
          <cell r="M122">
            <v>690</v>
          </cell>
          <cell r="N122">
            <v>359</v>
          </cell>
          <cell r="O122">
            <v>331</v>
          </cell>
          <cell r="P122">
            <v>841</v>
          </cell>
          <cell r="Q122">
            <v>443</v>
          </cell>
          <cell r="R122">
            <v>398</v>
          </cell>
          <cell r="S122">
            <v>1222</v>
          </cell>
          <cell r="T122">
            <v>689</v>
          </cell>
          <cell r="U122">
            <v>533</v>
          </cell>
          <cell r="V122">
            <v>1100</v>
          </cell>
          <cell r="W122">
            <v>554</v>
          </cell>
          <cell r="X122">
            <v>546</v>
          </cell>
          <cell r="Y122">
            <v>-29</v>
          </cell>
          <cell r="Z122">
            <v>51</v>
          </cell>
          <cell r="AA122">
            <v>-80</v>
          </cell>
          <cell r="AB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1243</v>
          </cell>
          <cell r="E123">
            <v>683</v>
          </cell>
          <cell r="F123">
            <v>560</v>
          </cell>
          <cell r="G123">
            <v>1397</v>
          </cell>
          <cell r="H123">
            <v>711</v>
          </cell>
          <cell r="I123">
            <v>686</v>
          </cell>
          <cell r="J123">
            <v>213</v>
          </cell>
          <cell r="K123">
            <v>125</v>
          </cell>
          <cell r="L123">
            <v>88</v>
          </cell>
          <cell r="M123">
            <v>371</v>
          </cell>
          <cell r="N123">
            <v>200</v>
          </cell>
          <cell r="O123">
            <v>171</v>
          </cell>
          <cell r="P123">
            <v>483</v>
          </cell>
          <cell r="Q123">
            <v>234</v>
          </cell>
          <cell r="R123">
            <v>249</v>
          </cell>
          <cell r="S123">
            <v>659</v>
          </cell>
          <cell r="T123">
            <v>358</v>
          </cell>
          <cell r="U123">
            <v>301</v>
          </cell>
          <cell r="V123">
            <v>701</v>
          </cell>
          <cell r="W123">
            <v>352</v>
          </cell>
          <cell r="X123">
            <v>349</v>
          </cell>
          <cell r="Y123">
            <v>-154</v>
          </cell>
          <cell r="Z123">
            <v>-28</v>
          </cell>
          <cell r="AA123">
            <v>-126</v>
          </cell>
          <cell r="AB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3002</v>
          </cell>
          <cell r="E124">
            <v>1545</v>
          </cell>
          <cell r="F124">
            <v>1457</v>
          </cell>
          <cell r="G124">
            <v>3401</v>
          </cell>
          <cell r="H124">
            <v>1688</v>
          </cell>
          <cell r="I124">
            <v>1713</v>
          </cell>
          <cell r="J124">
            <v>698</v>
          </cell>
          <cell r="K124">
            <v>334</v>
          </cell>
          <cell r="L124">
            <v>364</v>
          </cell>
          <cell r="M124">
            <v>924</v>
          </cell>
          <cell r="N124">
            <v>474</v>
          </cell>
          <cell r="O124">
            <v>450</v>
          </cell>
          <cell r="P124">
            <v>1201</v>
          </cell>
          <cell r="Q124">
            <v>594</v>
          </cell>
          <cell r="R124">
            <v>607</v>
          </cell>
          <cell r="S124">
            <v>1380</v>
          </cell>
          <cell r="T124">
            <v>737</v>
          </cell>
          <cell r="U124">
            <v>643</v>
          </cell>
          <cell r="V124">
            <v>1502</v>
          </cell>
          <cell r="W124">
            <v>760</v>
          </cell>
          <cell r="X124">
            <v>742</v>
          </cell>
          <cell r="Y124">
            <v>-399</v>
          </cell>
          <cell r="Z124">
            <v>-143</v>
          </cell>
          <cell r="AA124">
            <v>-256</v>
          </cell>
          <cell r="AB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4532</v>
          </cell>
          <cell r="E125">
            <v>2387</v>
          </cell>
          <cell r="F125">
            <v>2145</v>
          </cell>
          <cell r="G125">
            <v>4224</v>
          </cell>
          <cell r="H125">
            <v>2193</v>
          </cell>
          <cell r="I125">
            <v>2031</v>
          </cell>
          <cell r="J125">
            <v>905</v>
          </cell>
          <cell r="K125">
            <v>436</v>
          </cell>
          <cell r="L125">
            <v>469</v>
          </cell>
          <cell r="M125">
            <v>652</v>
          </cell>
          <cell r="N125">
            <v>360</v>
          </cell>
          <cell r="O125">
            <v>292</v>
          </cell>
          <cell r="P125">
            <v>754</v>
          </cell>
          <cell r="Q125">
            <v>419</v>
          </cell>
          <cell r="R125">
            <v>335</v>
          </cell>
          <cell r="S125">
            <v>2975</v>
          </cell>
          <cell r="T125">
            <v>1591</v>
          </cell>
          <cell r="U125">
            <v>1384</v>
          </cell>
          <cell r="V125">
            <v>2565</v>
          </cell>
          <cell r="W125">
            <v>1338</v>
          </cell>
          <cell r="X125">
            <v>1227</v>
          </cell>
          <cell r="Y125">
            <v>308</v>
          </cell>
          <cell r="Z125">
            <v>194</v>
          </cell>
          <cell r="AA125">
            <v>114</v>
          </cell>
          <cell r="AB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2695</v>
          </cell>
          <cell r="E126">
            <v>1429</v>
          </cell>
          <cell r="F126">
            <v>1266</v>
          </cell>
          <cell r="G126">
            <v>3079</v>
          </cell>
          <cell r="H126">
            <v>1581</v>
          </cell>
          <cell r="I126">
            <v>1498</v>
          </cell>
          <cell r="J126">
            <v>309</v>
          </cell>
          <cell r="K126">
            <v>157</v>
          </cell>
          <cell r="L126">
            <v>152</v>
          </cell>
          <cell r="M126">
            <v>285</v>
          </cell>
          <cell r="N126">
            <v>153</v>
          </cell>
          <cell r="O126">
            <v>132</v>
          </cell>
          <cell r="P126">
            <v>330</v>
          </cell>
          <cell r="Q126">
            <v>189</v>
          </cell>
          <cell r="R126">
            <v>141</v>
          </cell>
          <cell r="S126">
            <v>2101</v>
          </cell>
          <cell r="T126">
            <v>1119</v>
          </cell>
          <cell r="U126">
            <v>982</v>
          </cell>
          <cell r="V126">
            <v>2440</v>
          </cell>
          <cell r="W126">
            <v>1235</v>
          </cell>
          <cell r="X126">
            <v>1205</v>
          </cell>
          <cell r="Y126">
            <v>-384</v>
          </cell>
          <cell r="Z126">
            <v>-152</v>
          </cell>
          <cell r="AA126">
            <v>-232</v>
          </cell>
          <cell r="AB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4437</v>
          </cell>
          <cell r="E127">
            <v>2362</v>
          </cell>
          <cell r="F127">
            <v>2075</v>
          </cell>
          <cell r="G127">
            <v>4775</v>
          </cell>
          <cell r="H127">
            <v>2497</v>
          </cell>
          <cell r="I127">
            <v>2278</v>
          </cell>
          <cell r="J127">
            <v>773</v>
          </cell>
          <cell r="K127">
            <v>384</v>
          </cell>
          <cell r="L127">
            <v>389</v>
          </cell>
          <cell r="M127">
            <v>732</v>
          </cell>
          <cell r="N127">
            <v>398</v>
          </cell>
          <cell r="O127">
            <v>334</v>
          </cell>
          <cell r="P127">
            <v>970</v>
          </cell>
          <cell r="Q127">
            <v>551</v>
          </cell>
          <cell r="R127">
            <v>419</v>
          </cell>
          <cell r="S127">
            <v>2932</v>
          </cell>
          <cell r="T127">
            <v>1580</v>
          </cell>
          <cell r="U127">
            <v>1352</v>
          </cell>
          <cell r="V127">
            <v>3032</v>
          </cell>
          <cell r="W127">
            <v>1562</v>
          </cell>
          <cell r="X127">
            <v>1470</v>
          </cell>
          <cell r="Y127">
            <v>-338</v>
          </cell>
          <cell r="Z127">
            <v>-135</v>
          </cell>
          <cell r="AA127">
            <v>-203</v>
          </cell>
          <cell r="AB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11112</v>
          </cell>
          <cell r="E128">
            <v>6098</v>
          </cell>
          <cell r="F128">
            <v>5014</v>
          </cell>
          <cell r="G128">
            <v>12854</v>
          </cell>
          <cell r="H128">
            <v>6881</v>
          </cell>
          <cell r="I128">
            <v>5973</v>
          </cell>
          <cell r="J128">
            <v>1615</v>
          </cell>
          <cell r="K128">
            <v>839</v>
          </cell>
          <cell r="L128">
            <v>776</v>
          </cell>
          <cell r="M128">
            <v>3603</v>
          </cell>
          <cell r="N128">
            <v>1981</v>
          </cell>
          <cell r="O128">
            <v>1622</v>
          </cell>
          <cell r="P128">
            <v>5199</v>
          </cell>
          <cell r="Q128">
            <v>2784</v>
          </cell>
          <cell r="R128">
            <v>2415</v>
          </cell>
          <cell r="S128">
            <v>5894</v>
          </cell>
          <cell r="T128">
            <v>3278</v>
          </cell>
          <cell r="U128">
            <v>2616</v>
          </cell>
          <cell r="V128">
            <v>6040</v>
          </cell>
          <cell r="W128">
            <v>3258</v>
          </cell>
          <cell r="X128">
            <v>2782</v>
          </cell>
          <cell r="Y128">
            <v>-1742</v>
          </cell>
          <cell r="Z128">
            <v>-783</v>
          </cell>
          <cell r="AA128">
            <v>-959</v>
          </cell>
          <cell r="AB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7394</v>
          </cell>
          <cell r="E129">
            <v>3735</v>
          </cell>
          <cell r="F129">
            <v>3659</v>
          </cell>
          <cell r="G129">
            <v>5328</v>
          </cell>
          <cell r="H129">
            <v>2719</v>
          </cell>
          <cell r="I129">
            <v>2609</v>
          </cell>
          <cell r="J129">
            <v>1106</v>
          </cell>
          <cell r="K129">
            <v>568</v>
          </cell>
          <cell r="L129">
            <v>538</v>
          </cell>
          <cell r="M129">
            <v>3415</v>
          </cell>
          <cell r="N129">
            <v>1656</v>
          </cell>
          <cell r="O129">
            <v>1759</v>
          </cell>
          <cell r="P129">
            <v>1911</v>
          </cell>
          <cell r="Q129">
            <v>962</v>
          </cell>
          <cell r="R129">
            <v>949</v>
          </cell>
          <cell r="S129">
            <v>2873</v>
          </cell>
          <cell r="T129">
            <v>1511</v>
          </cell>
          <cell r="U129">
            <v>1362</v>
          </cell>
          <cell r="V129">
            <v>2311</v>
          </cell>
          <cell r="W129">
            <v>1189</v>
          </cell>
          <cell r="X129">
            <v>1122</v>
          </cell>
          <cell r="Y129">
            <v>2066</v>
          </cell>
          <cell r="Z129">
            <v>1016</v>
          </cell>
          <cell r="AA129">
            <v>1050</v>
          </cell>
          <cell r="AB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2441</v>
          </cell>
          <cell r="E130">
            <v>1313</v>
          </cell>
          <cell r="F130">
            <v>1128</v>
          </cell>
          <cell r="G130">
            <v>2816</v>
          </cell>
          <cell r="H130">
            <v>1394</v>
          </cell>
          <cell r="I130">
            <v>1422</v>
          </cell>
          <cell r="J130">
            <v>486</v>
          </cell>
          <cell r="K130">
            <v>249</v>
          </cell>
          <cell r="L130">
            <v>237</v>
          </cell>
          <cell r="M130">
            <v>693</v>
          </cell>
          <cell r="N130">
            <v>365</v>
          </cell>
          <cell r="O130">
            <v>328</v>
          </cell>
          <cell r="P130">
            <v>951</v>
          </cell>
          <cell r="Q130">
            <v>459</v>
          </cell>
          <cell r="R130">
            <v>492</v>
          </cell>
          <cell r="S130">
            <v>1262</v>
          </cell>
          <cell r="T130">
            <v>699</v>
          </cell>
          <cell r="U130">
            <v>563</v>
          </cell>
          <cell r="V130">
            <v>1379</v>
          </cell>
          <cell r="W130">
            <v>686</v>
          </cell>
          <cell r="X130">
            <v>693</v>
          </cell>
          <cell r="Y130">
            <v>-375</v>
          </cell>
          <cell r="Z130">
            <v>-81</v>
          </cell>
          <cell r="AA130">
            <v>-294</v>
          </cell>
          <cell r="AB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5008</v>
          </cell>
          <cell r="E131">
            <v>2766</v>
          </cell>
          <cell r="F131">
            <v>2242</v>
          </cell>
          <cell r="G131">
            <v>5448</v>
          </cell>
          <cell r="H131">
            <v>2945</v>
          </cell>
          <cell r="I131">
            <v>2503</v>
          </cell>
          <cell r="J131">
            <v>1613</v>
          </cell>
          <cell r="K131">
            <v>863</v>
          </cell>
          <cell r="L131">
            <v>750</v>
          </cell>
          <cell r="M131">
            <v>814</v>
          </cell>
          <cell r="N131">
            <v>428</v>
          </cell>
          <cell r="O131">
            <v>386</v>
          </cell>
          <cell r="P131">
            <v>997</v>
          </cell>
          <cell r="Q131">
            <v>525</v>
          </cell>
          <cell r="R131">
            <v>472</v>
          </cell>
          <cell r="S131">
            <v>2581</v>
          </cell>
          <cell r="T131">
            <v>1475</v>
          </cell>
          <cell r="U131">
            <v>1106</v>
          </cell>
          <cell r="V131">
            <v>2838</v>
          </cell>
          <cell r="W131">
            <v>1557</v>
          </cell>
          <cell r="X131">
            <v>1281</v>
          </cell>
          <cell r="Y131">
            <v>-440</v>
          </cell>
          <cell r="Z131">
            <v>-179</v>
          </cell>
          <cell r="AA131">
            <v>-261</v>
          </cell>
          <cell r="AB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1462</v>
          </cell>
          <cell r="E132">
            <v>920</v>
          </cell>
          <cell r="F132">
            <v>542</v>
          </cell>
          <cell r="G132">
            <v>1649</v>
          </cell>
          <cell r="H132">
            <v>1000</v>
          </cell>
          <cell r="I132">
            <v>649</v>
          </cell>
          <cell r="J132">
            <v>212</v>
          </cell>
          <cell r="K132">
            <v>124</v>
          </cell>
          <cell r="L132">
            <v>88</v>
          </cell>
          <cell r="M132">
            <v>491</v>
          </cell>
          <cell r="N132">
            <v>309</v>
          </cell>
          <cell r="O132">
            <v>182</v>
          </cell>
          <cell r="P132">
            <v>559</v>
          </cell>
          <cell r="Q132">
            <v>323</v>
          </cell>
          <cell r="R132">
            <v>236</v>
          </cell>
          <cell r="S132">
            <v>759</v>
          </cell>
          <cell r="T132">
            <v>487</v>
          </cell>
          <cell r="U132">
            <v>272</v>
          </cell>
          <cell r="V132">
            <v>878</v>
          </cell>
          <cell r="W132">
            <v>553</v>
          </cell>
          <cell r="X132">
            <v>325</v>
          </cell>
          <cell r="Y132">
            <v>-187</v>
          </cell>
          <cell r="Z132">
            <v>-80</v>
          </cell>
          <cell r="AA132">
            <v>-107</v>
          </cell>
          <cell r="AB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317701</v>
          </cell>
          <cell r="E134">
            <v>166510</v>
          </cell>
          <cell r="F134">
            <v>151191</v>
          </cell>
          <cell r="G134">
            <v>334679</v>
          </cell>
          <cell r="H134">
            <v>173907</v>
          </cell>
          <cell r="I134">
            <v>160772</v>
          </cell>
          <cell r="J134">
            <v>138869</v>
          </cell>
          <cell r="K134">
            <v>70891</v>
          </cell>
          <cell r="L134">
            <v>67978</v>
          </cell>
          <cell r="M134">
            <v>57609</v>
          </cell>
          <cell r="N134">
            <v>30323</v>
          </cell>
          <cell r="O134">
            <v>27286</v>
          </cell>
          <cell r="P134">
            <v>57609</v>
          </cell>
          <cell r="Q134">
            <v>30323</v>
          </cell>
          <cell r="R134">
            <v>27286</v>
          </cell>
          <cell r="S134">
            <v>121223</v>
          </cell>
          <cell r="T134">
            <v>65296</v>
          </cell>
          <cell r="U134">
            <v>55927</v>
          </cell>
          <cell r="V134">
            <v>138201</v>
          </cell>
          <cell r="W134">
            <v>72693</v>
          </cell>
          <cell r="X134">
            <v>65508</v>
          </cell>
          <cell r="Y134">
            <v>-16978</v>
          </cell>
          <cell r="Z134">
            <v>-7397</v>
          </cell>
          <cell r="AA134">
            <v>-9581</v>
          </cell>
          <cell r="AB134">
            <v>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61001</v>
          </cell>
          <cell r="E135">
            <v>31903</v>
          </cell>
          <cell r="F135">
            <v>29098</v>
          </cell>
          <cell r="G135">
            <v>64528</v>
          </cell>
          <cell r="H135">
            <v>33453</v>
          </cell>
          <cell r="I135">
            <v>31075</v>
          </cell>
          <cell r="J135">
            <v>38170</v>
          </cell>
          <cell r="K135">
            <v>19534</v>
          </cell>
          <cell r="L135">
            <v>18636</v>
          </cell>
          <cell r="M135">
            <v>6071</v>
          </cell>
          <cell r="N135">
            <v>3261</v>
          </cell>
          <cell r="O135">
            <v>2810</v>
          </cell>
          <cell r="P135">
            <v>5592</v>
          </cell>
          <cell r="Q135">
            <v>2956</v>
          </cell>
          <cell r="R135">
            <v>2636</v>
          </cell>
          <cell r="S135">
            <v>16760</v>
          </cell>
          <cell r="T135">
            <v>9108</v>
          </cell>
          <cell r="U135">
            <v>7652</v>
          </cell>
          <cell r="V135">
            <v>20766</v>
          </cell>
          <cell r="W135">
            <v>10963</v>
          </cell>
          <cell r="X135">
            <v>9803</v>
          </cell>
          <cell r="Y135">
            <v>-3527</v>
          </cell>
          <cell r="Z135">
            <v>-1550</v>
          </cell>
          <cell r="AA135">
            <v>-1977</v>
          </cell>
          <cell r="AB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29067</v>
          </cell>
          <cell r="E136">
            <v>15201</v>
          </cell>
          <cell r="F136">
            <v>13866</v>
          </cell>
          <cell r="G136">
            <v>29929</v>
          </cell>
          <cell r="H136">
            <v>15627</v>
          </cell>
          <cell r="I136">
            <v>14302</v>
          </cell>
          <cell r="J136">
            <v>13158</v>
          </cell>
          <cell r="K136">
            <v>6701</v>
          </cell>
          <cell r="L136">
            <v>6457</v>
          </cell>
          <cell r="M136">
            <v>3702</v>
          </cell>
          <cell r="N136">
            <v>1913</v>
          </cell>
          <cell r="O136">
            <v>1789</v>
          </cell>
          <cell r="P136">
            <v>4068</v>
          </cell>
          <cell r="Q136">
            <v>2168</v>
          </cell>
          <cell r="R136">
            <v>1900</v>
          </cell>
          <cell r="S136">
            <v>12207</v>
          </cell>
          <cell r="T136">
            <v>6587</v>
          </cell>
          <cell r="U136">
            <v>5620</v>
          </cell>
          <cell r="V136">
            <v>12703</v>
          </cell>
          <cell r="W136">
            <v>6758</v>
          </cell>
          <cell r="X136">
            <v>5945</v>
          </cell>
          <cell r="Y136">
            <v>-862</v>
          </cell>
          <cell r="Z136">
            <v>-426</v>
          </cell>
          <cell r="AA136">
            <v>-436</v>
          </cell>
          <cell r="AB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16981</v>
          </cell>
          <cell r="E137">
            <v>8871</v>
          </cell>
          <cell r="F137">
            <v>8110</v>
          </cell>
          <cell r="G137">
            <v>17180</v>
          </cell>
          <cell r="H137">
            <v>8834</v>
          </cell>
          <cell r="I137">
            <v>8346</v>
          </cell>
          <cell r="J137">
            <v>7101</v>
          </cell>
          <cell r="K137">
            <v>3612</v>
          </cell>
          <cell r="L137">
            <v>3489</v>
          </cell>
          <cell r="M137">
            <v>3509</v>
          </cell>
          <cell r="N137">
            <v>1854</v>
          </cell>
          <cell r="O137">
            <v>1655</v>
          </cell>
          <cell r="P137">
            <v>3154</v>
          </cell>
          <cell r="Q137">
            <v>1590</v>
          </cell>
          <cell r="R137">
            <v>1564</v>
          </cell>
          <cell r="S137">
            <v>6371</v>
          </cell>
          <cell r="T137">
            <v>3405</v>
          </cell>
          <cell r="U137">
            <v>2966</v>
          </cell>
          <cell r="V137">
            <v>6925</v>
          </cell>
          <cell r="W137">
            <v>3632</v>
          </cell>
          <cell r="X137">
            <v>3293</v>
          </cell>
          <cell r="Y137">
            <v>-199</v>
          </cell>
          <cell r="Z137">
            <v>37</v>
          </cell>
          <cell r="AA137">
            <v>-236</v>
          </cell>
          <cell r="AB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21654</v>
          </cell>
          <cell r="E138">
            <v>11122</v>
          </cell>
          <cell r="F138">
            <v>10532</v>
          </cell>
          <cell r="G138">
            <v>21983</v>
          </cell>
          <cell r="H138">
            <v>11247</v>
          </cell>
          <cell r="I138">
            <v>10736</v>
          </cell>
          <cell r="J138">
            <v>11205</v>
          </cell>
          <cell r="K138">
            <v>5623</v>
          </cell>
          <cell r="L138">
            <v>5582</v>
          </cell>
          <cell r="M138">
            <v>4738</v>
          </cell>
          <cell r="N138">
            <v>2377</v>
          </cell>
          <cell r="O138">
            <v>2361</v>
          </cell>
          <cell r="P138">
            <v>4035</v>
          </cell>
          <cell r="Q138">
            <v>2114</v>
          </cell>
          <cell r="R138">
            <v>1921</v>
          </cell>
          <cell r="S138">
            <v>5711</v>
          </cell>
          <cell r="T138">
            <v>3122</v>
          </cell>
          <cell r="U138">
            <v>2589</v>
          </cell>
          <cell r="V138">
            <v>6743</v>
          </cell>
          <cell r="W138">
            <v>3510</v>
          </cell>
          <cell r="X138">
            <v>3233</v>
          </cell>
          <cell r="Y138">
            <v>-329</v>
          </cell>
          <cell r="Z138">
            <v>-125</v>
          </cell>
          <cell r="AA138">
            <v>-204</v>
          </cell>
          <cell r="AB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52183</v>
          </cell>
          <cell r="E139">
            <v>27717</v>
          </cell>
          <cell r="F139">
            <v>24466</v>
          </cell>
          <cell r="G139">
            <v>56607</v>
          </cell>
          <cell r="H139">
            <v>29663</v>
          </cell>
          <cell r="I139">
            <v>26944</v>
          </cell>
          <cell r="J139">
            <v>25977</v>
          </cell>
          <cell r="K139">
            <v>13403</v>
          </cell>
          <cell r="L139">
            <v>12574</v>
          </cell>
          <cell r="M139">
            <v>10157</v>
          </cell>
          <cell r="N139">
            <v>5395</v>
          </cell>
          <cell r="O139">
            <v>4762</v>
          </cell>
          <cell r="P139">
            <v>9070</v>
          </cell>
          <cell r="Q139">
            <v>4825</v>
          </cell>
          <cell r="R139">
            <v>4245</v>
          </cell>
          <cell r="S139">
            <v>16049</v>
          </cell>
          <cell r="T139">
            <v>8919</v>
          </cell>
          <cell r="U139">
            <v>7130</v>
          </cell>
          <cell r="V139">
            <v>21560</v>
          </cell>
          <cell r="W139">
            <v>11435</v>
          </cell>
          <cell r="X139">
            <v>10125</v>
          </cell>
          <cell r="Y139">
            <v>-4424</v>
          </cell>
          <cell r="Z139">
            <v>-1946</v>
          </cell>
          <cell r="AA139">
            <v>-2478</v>
          </cell>
          <cell r="AB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10789</v>
          </cell>
          <cell r="E140">
            <v>5535</v>
          </cell>
          <cell r="F140">
            <v>5254</v>
          </cell>
          <cell r="G140">
            <v>12056</v>
          </cell>
          <cell r="H140">
            <v>6164</v>
          </cell>
          <cell r="I140">
            <v>5892</v>
          </cell>
          <cell r="J140">
            <v>5744</v>
          </cell>
          <cell r="K140">
            <v>2860</v>
          </cell>
          <cell r="L140">
            <v>2884</v>
          </cell>
          <cell r="M140">
            <v>1698</v>
          </cell>
          <cell r="N140">
            <v>896</v>
          </cell>
          <cell r="O140">
            <v>802</v>
          </cell>
          <cell r="P140">
            <v>1882</v>
          </cell>
          <cell r="Q140">
            <v>978</v>
          </cell>
          <cell r="R140">
            <v>904</v>
          </cell>
          <cell r="S140">
            <v>3347</v>
          </cell>
          <cell r="T140">
            <v>1779</v>
          </cell>
          <cell r="U140">
            <v>1568</v>
          </cell>
          <cell r="V140">
            <v>4430</v>
          </cell>
          <cell r="W140">
            <v>2326</v>
          </cell>
          <cell r="X140">
            <v>2104</v>
          </cell>
          <cell r="Y140">
            <v>-1267</v>
          </cell>
          <cell r="Z140">
            <v>-629</v>
          </cell>
          <cell r="AA140">
            <v>-638</v>
          </cell>
          <cell r="AB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14212</v>
          </cell>
          <cell r="E141">
            <v>7472</v>
          </cell>
          <cell r="F141">
            <v>6740</v>
          </cell>
          <cell r="G141">
            <v>14057</v>
          </cell>
          <cell r="H141">
            <v>7384</v>
          </cell>
          <cell r="I141">
            <v>6673</v>
          </cell>
          <cell r="J141">
            <v>4855</v>
          </cell>
          <cell r="K141">
            <v>2454</v>
          </cell>
          <cell r="L141">
            <v>2401</v>
          </cell>
          <cell r="M141">
            <v>3167</v>
          </cell>
          <cell r="N141">
            <v>1675</v>
          </cell>
          <cell r="O141">
            <v>1492</v>
          </cell>
          <cell r="P141">
            <v>2944</v>
          </cell>
          <cell r="Q141">
            <v>1555</v>
          </cell>
          <cell r="R141">
            <v>1389</v>
          </cell>
          <cell r="S141">
            <v>6190</v>
          </cell>
          <cell r="T141">
            <v>3343</v>
          </cell>
          <cell r="U141">
            <v>2847</v>
          </cell>
          <cell r="V141">
            <v>6258</v>
          </cell>
          <cell r="W141">
            <v>3375</v>
          </cell>
          <cell r="X141">
            <v>2883</v>
          </cell>
          <cell r="Y141">
            <v>155</v>
          </cell>
          <cell r="Z141">
            <v>88</v>
          </cell>
          <cell r="AA141">
            <v>67</v>
          </cell>
          <cell r="AB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10836</v>
          </cell>
          <cell r="E142">
            <v>5583</v>
          </cell>
          <cell r="F142">
            <v>5253</v>
          </cell>
          <cell r="G142">
            <v>13440</v>
          </cell>
          <cell r="H142">
            <v>6847</v>
          </cell>
          <cell r="I142">
            <v>6593</v>
          </cell>
          <cell r="J142">
            <v>5209</v>
          </cell>
          <cell r="K142">
            <v>2596</v>
          </cell>
          <cell r="L142">
            <v>2613</v>
          </cell>
          <cell r="M142">
            <v>1959</v>
          </cell>
          <cell r="N142">
            <v>1019</v>
          </cell>
          <cell r="O142">
            <v>940</v>
          </cell>
          <cell r="P142">
            <v>2750</v>
          </cell>
          <cell r="Q142">
            <v>1431</v>
          </cell>
          <cell r="R142">
            <v>1319</v>
          </cell>
          <cell r="S142">
            <v>3668</v>
          </cell>
          <cell r="T142">
            <v>1968</v>
          </cell>
          <cell r="U142">
            <v>1700</v>
          </cell>
          <cell r="V142">
            <v>5481</v>
          </cell>
          <cell r="W142">
            <v>2820</v>
          </cell>
          <cell r="X142">
            <v>2661</v>
          </cell>
          <cell r="Y142">
            <v>-2604</v>
          </cell>
          <cell r="Z142">
            <v>-1264</v>
          </cell>
          <cell r="AA142">
            <v>-1340</v>
          </cell>
          <cell r="AB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9250</v>
          </cell>
          <cell r="E143">
            <v>4697</v>
          </cell>
          <cell r="F143">
            <v>4553</v>
          </cell>
          <cell r="G143">
            <v>9552</v>
          </cell>
          <cell r="H143">
            <v>4804</v>
          </cell>
          <cell r="I143">
            <v>4748</v>
          </cell>
          <cell r="J143">
            <v>3400</v>
          </cell>
          <cell r="K143">
            <v>1711</v>
          </cell>
          <cell r="L143">
            <v>1689</v>
          </cell>
          <cell r="M143">
            <v>2021</v>
          </cell>
          <cell r="N143">
            <v>978</v>
          </cell>
          <cell r="O143">
            <v>1043</v>
          </cell>
          <cell r="P143">
            <v>2005</v>
          </cell>
          <cell r="Q143">
            <v>996</v>
          </cell>
          <cell r="R143">
            <v>1009</v>
          </cell>
          <cell r="S143">
            <v>3829</v>
          </cell>
          <cell r="T143">
            <v>2008</v>
          </cell>
          <cell r="U143">
            <v>1821</v>
          </cell>
          <cell r="V143">
            <v>4147</v>
          </cell>
          <cell r="W143">
            <v>2097</v>
          </cell>
          <cell r="X143">
            <v>2050</v>
          </cell>
          <cell r="Y143">
            <v>-302</v>
          </cell>
          <cell r="Z143">
            <v>-107</v>
          </cell>
          <cell r="AA143">
            <v>-195</v>
          </cell>
          <cell r="AB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38546</v>
          </cell>
          <cell r="E144">
            <v>19901</v>
          </cell>
          <cell r="F144">
            <v>18645</v>
          </cell>
          <cell r="G144">
            <v>37705</v>
          </cell>
          <cell r="H144">
            <v>19523</v>
          </cell>
          <cell r="I144">
            <v>18182</v>
          </cell>
          <cell r="J144">
            <v>14386</v>
          </cell>
          <cell r="K144">
            <v>7334</v>
          </cell>
          <cell r="L144">
            <v>7052</v>
          </cell>
          <cell r="M144">
            <v>5123</v>
          </cell>
          <cell r="N144">
            <v>2750</v>
          </cell>
          <cell r="O144">
            <v>2373</v>
          </cell>
          <cell r="P144">
            <v>4877</v>
          </cell>
          <cell r="Q144">
            <v>2614</v>
          </cell>
          <cell r="R144">
            <v>2263</v>
          </cell>
          <cell r="S144">
            <v>19037</v>
          </cell>
          <cell r="T144">
            <v>9817</v>
          </cell>
          <cell r="U144">
            <v>9220</v>
          </cell>
          <cell r="V144">
            <v>18442</v>
          </cell>
          <cell r="W144">
            <v>9575</v>
          </cell>
          <cell r="X144">
            <v>8867</v>
          </cell>
          <cell r="Y144">
            <v>841</v>
          </cell>
          <cell r="Z144">
            <v>378</v>
          </cell>
          <cell r="AA144">
            <v>463</v>
          </cell>
          <cell r="AB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2125</v>
          </cell>
          <cell r="E145">
            <v>1144</v>
          </cell>
          <cell r="F145">
            <v>981</v>
          </cell>
          <cell r="G145">
            <v>2422</v>
          </cell>
          <cell r="H145">
            <v>1251</v>
          </cell>
          <cell r="I145">
            <v>1171</v>
          </cell>
          <cell r="J145">
            <v>203</v>
          </cell>
          <cell r="K145">
            <v>104</v>
          </cell>
          <cell r="L145">
            <v>99</v>
          </cell>
          <cell r="M145">
            <v>538</v>
          </cell>
          <cell r="N145">
            <v>295</v>
          </cell>
          <cell r="O145">
            <v>243</v>
          </cell>
          <cell r="P145">
            <v>711</v>
          </cell>
          <cell r="Q145">
            <v>368</v>
          </cell>
          <cell r="R145">
            <v>343</v>
          </cell>
          <cell r="S145">
            <v>1384</v>
          </cell>
          <cell r="T145">
            <v>745</v>
          </cell>
          <cell r="U145">
            <v>639</v>
          </cell>
          <cell r="V145">
            <v>1508</v>
          </cell>
          <cell r="W145">
            <v>779</v>
          </cell>
          <cell r="X145">
            <v>729</v>
          </cell>
          <cell r="Y145">
            <v>-297</v>
          </cell>
          <cell r="Z145">
            <v>-107</v>
          </cell>
          <cell r="AA145">
            <v>-190</v>
          </cell>
          <cell r="AB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4484</v>
          </cell>
          <cell r="E146">
            <v>2374</v>
          </cell>
          <cell r="F146">
            <v>2110</v>
          </cell>
          <cell r="G146">
            <v>4669</v>
          </cell>
          <cell r="H146">
            <v>2450</v>
          </cell>
          <cell r="I146">
            <v>2219</v>
          </cell>
          <cell r="J146">
            <v>819</v>
          </cell>
          <cell r="K146">
            <v>430</v>
          </cell>
          <cell r="L146">
            <v>389</v>
          </cell>
          <cell r="M146">
            <v>1222</v>
          </cell>
          <cell r="N146">
            <v>645</v>
          </cell>
          <cell r="O146">
            <v>577</v>
          </cell>
          <cell r="P146">
            <v>1390</v>
          </cell>
          <cell r="Q146">
            <v>748</v>
          </cell>
          <cell r="R146">
            <v>642</v>
          </cell>
          <cell r="S146">
            <v>2443</v>
          </cell>
          <cell r="T146">
            <v>1299</v>
          </cell>
          <cell r="U146">
            <v>1144</v>
          </cell>
          <cell r="V146">
            <v>2460</v>
          </cell>
          <cell r="W146">
            <v>1272</v>
          </cell>
          <cell r="X146">
            <v>1188</v>
          </cell>
          <cell r="Y146">
            <v>-185</v>
          </cell>
          <cell r="Z146">
            <v>-76</v>
          </cell>
          <cell r="AA146">
            <v>-109</v>
          </cell>
          <cell r="AB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2448</v>
          </cell>
          <cell r="E147">
            <v>1274</v>
          </cell>
          <cell r="F147">
            <v>1174</v>
          </cell>
          <cell r="G147">
            <v>2496</v>
          </cell>
          <cell r="H147">
            <v>1304</v>
          </cell>
          <cell r="I147">
            <v>1192</v>
          </cell>
          <cell r="J147">
            <v>372</v>
          </cell>
          <cell r="K147">
            <v>194</v>
          </cell>
          <cell r="L147">
            <v>178</v>
          </cell>
          <cell r="M147">
            <v>872</v>
          </cell>
          <cell r="N147">
            <v>427</v>
          </cell>
          <cell r="O147">
            <v>445</v>
          </cell>
          <cell r="P147">
            <v>829</v>
          </cell>
          <cell r="Q147">
            <v>425</v>
          </cell>
          <cell r="R147">
            <v>404</v>
          </cell>
          <cell r="S147">
            <v>1204</v>
          </cell>
          <cell r="T147">
            <v>653</v>
          </cell>
          <cell r="U147">
            <v>551</v>
          </cell>
          <cell r="V147">
            <v>1295</v>
          </cell>
          <cell r="W147">
            <v>685</v>
          </cell>
          <cell r="X147">
            <v>610</v>
          </cell>
          <cell r="Y147">
            <v>-48</v>
          </cell>
          <cell r="Z147">
            <v>-30</v>
          </cell>
          <cell r="AA147">
            <v>-18</v>
          </cell>
          <cell r="AB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1212</v>
          </cell>
          <cell r="E148">
            <v>648</v>
          </cell>
          <cell r="F148">
            <v>564</v>
          </cell>
          <cell r="G148">
            <v>1306</v>
          </cell>
          <cell r="H148">
            <v>674</v>
          </cell>
          <cell r="I148">
            <v>632</v>
          </cell>
          <cell r="J148">
            <v>187</v>
          </cell>
          <cell r="K148">
            <v>108</v>
          </cell>
          <cell r="L148">
            <v>79</v>
          </cell>
          <cell r="M148">
            <v>370</v>
          </cell>
          <cell r="N148">
            <v>181</v>
          </cell>
          <cell r="O148">
            <v>189</v>
          </cell>
          <cell r="P148">
            <v>470</v>
          </cell>
          <cell r="Q148">
            <v>228</v>
          </cell>
          <cell r="R148">
            <v>242</v>
          </cell>
          <cell r="S148">
            <v>655</v>
          </cell>
          <cell r="T148">
            <v>359</v>
          </cell>
          <cell r="U148">
            <v>296</v>
          </cell>
          <cell r="V148">
            <v>649</v>
          </cell>
          <cell r="W148">
            <v>338</v>
          </cell>
          <cell r="X148">
            <v>311</v>
          </cell>
          <cell r="Y148">
            <v>-94</v>
          </cell>
          <cell r="Z148">
            <v>-26</v>
          </cell>
          <cell r="AA148">
            <v>-68</v>
          </cell>
          <cell r="AB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3027</v>
          </cell>
          <cell r="E149">
            <v>1560</v>
          </cell>
          <cell r="F149">
            <v>1467</v>
          </cell>
          <cell r="G149">
            <v>3665</v>
          </cell>
          <cell r="H149">
            <v>1890</v>
          </cell>
          <cell r="I149">
            <v>1775</v>
          </cell>
          <cell r="J149">
            <v>744</v>
          </cell>
          <cell r="K149">
            <v>381</v>
          </cell>
          <cell r="L149">
            <v>363</v>
          </cell>
          <cell r="M149">
            <v>930</v>
          </cell>
          <cell r="N149">
            <v>479</v>
          </cell>
          <cell r="O149">
            <v>451</v>
          </cell>
          <cell r="P149">
            <v>1282</v>
          </cell>
          <cell r="Q149">
            <v>663</v>
          </cell>
          <cell r="R149">
            <v>619</v>
          </cell>
          <cell r="S149">
            <v>1353</v>
          </cell>
          <cell r="T149">
            <v>700</v>
          </cell>
          <cell r="U149">
            <v>653</v>
          </cell>
          <cell r="V149">
            <v>1639</v>
          </cell>
          <cell r="W149">
            <v>846</v>
          </cell>
          <cell r="X149">
            <v>793</v>
          </cell>
          <cell r="Y149">
            <v>-638</v>
          </cell>
          <cell r="Z149">
            <v>-330</v>
          </cell>
          <cell r="AA149">
            <v>-308</v>
          </cell>
          <cell r="AB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4237</v>
          </cell>
          <cell r="E150">
            <v>2210</v>
          </cell>
          <cell r="F150">
            <v>2027</v>
          </cell>
          <cell r="G150">
            <v>4347</v>
          </cell>
          <cell r="H150">
            <v>2233</v>
          </cell>
          <cell r="I150">
            <v>2114</v>
          </cell>
          <cell r="J150">
            <v>906</v>
          </cell>
          <cell r="K150">
            <v>431</v>
          </cell>
          <cell r="L150">
            <v>475</v>
          </cell>
          <cell r="M150">
            <v>716</v>
          </cell>
          <cell r="N150">
            <v>388</v>
          </cell>
          <cell r="O150">
            <v>328</v>
          </cell>
          <cell r="P150">
            <v>814</v>
          </cell>
          <cell r="Q150">
            <v>454</v>
          </cell>
          <cell r="R150">
            <v>360</v>
          </cell>
          <cell r="S150">
            <v>2615</v>
          </cell>
          <cell r="T150">
            <v>1391</v>
          </cell>
          <cell r="U150">
            <v>1224</v>
          </cell>
          <cell r="V150">
            <v>2627</v>
          </cell>
          <cell r="W150">
            <v>1348</v>
          </cell>
          <cell r="X150">
            <v>1279</v>
          </cell>
          <cell r="Y150">
            <v>-110</v>
          </cell>
          <cell r="Z150">
            <v>-23</v>
          </cell>
          <cell r="AA150">
            <v>-87</v>
          </cell>
          <cell r="AB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2904</v>
          </cell>
          <cell r="E151">
            <v>1552</v>
          </cell>
          <cell r="F151">
            <v>1352</v>
          </cell>
          <cell r="G151">
            <v>3596</v>
          </cell>
          <cell r="H151">
            <v>1837</v>
          </cell>
          <cell r="I151">
            <v>1759</v>
          </cell>
          <cell r="J151">
            <v>382</v>
          </cell>
          <cell r="K151">
            <v>207</v>
          </cell>
          <cell r="L151">
            <v>175</v>
          </cell>
          <cell r="M151">
            <v>288</v>
          </cell>
          <cell r="N151">
            <v>162</v>
          </cell>
          <cell r="O151">
            <v>126</v>
          </cell>
          <cell r="P151">
            <v>427</v>
          </cell>
          <cell r="Q151">
            <v>234</v>
          </cell>
          <cell r="R151">
            <v>193</v>
          </cell>
          <cell r="S151">
            <v>2234</v>
          </cell>
          <cell r="T151">
            <v>1183</v>
          </cell>
          <cell r="U151">
            <v>1051</v>
          </cell>
          <cell r="V151">
            <v>2787</v>
          </cell>
          <cell r="W151">
            <v>1396</v>
          </cell>
          <cell r="X151">
            <v>1391</v>
          </cell>
          <cell r="Y151">
            <v>-692</v>
          </cell>
          <cell r="Z151">
            <v>-285</v>
          </cell>
          <cell r="AA151">
            <v>-407</v>
          </cell>
          <cell r="AB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4760</v>
          </cell>
          <cell r="E152">
            <v>2529</v>
          </cell>
          <cell r="F152">
            <v>2231</v>
          </cell>
          <cell r="G152">
            <v>5016</v>
          </cell>
          <cell r="H152">
            <v>2584</v>
          </cell>
          <cell r="I152">
            <v>2432</v>
          </cell>
          <cell r="J152">
            <v>851</v>
          </cell>
          <cell r="K152">
            <v>434</v>
          </cell>
          <cell r="L152">
            <v>417</v>
          </cell>
          <cell r="M152">
            <v>835</v>
          </cell>
          <cell r="N152">
            <v>449</v>
          </cell>
          <cell r="O152">
            <v>386</v>
          </cell>
          <cell r="P152">
            <v>978</v>
          </cell>
          <cell r="Q152">
            <v>508</v>
          </cell>
          <cell r="R152">
            <v>470</v>
          </cell>
          <cell r="S152">
            <v>3074</v>
          </cell>
          <cell r="T152">
            <v>1646</v>
          </cell>
          <cell r="U152">
            <v>1428</v>
          </cell>
          <cell r="V152">
            <v>3187</v>
          </cell>
          <cell r="W152">
            <v>1642</v>
          </cell>
          <cell r="X152">
            <v>1545</v>
          </cell>
          <cell r="Y152">
            <v>-256</v>
          </cell>
          <cell r="Z152">
            <v>-55</v>
          </cell>
          <cell r="AA152">
            <v>-201</v>
          </cell>
          <cell r="AB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11949</v>
          </cell>
          <cell r="E153">
            <v>6530</v>
          </cell>
          <cell r="F153">
            <v>5419</v>
          </cell>
          <cell r="G153">
            <v>13946</v>
          </cell>
          <cell r="H153">
            <v>7580</v>
          </cell>
          <cell r="I153">
            <v>6366</v>
          </cell>
          <cell r="J153">
            <v>1880</v>
          </cell>
          <cell r="K153">
            <v>997</v>
          </cell>
          <cell r="L153">
            <v>883</v>
          </cell>
          <cell r="M153">
            <v>4540</v>
          </cell>
          <cell r="N153">
            <v>2446</v>
          </cell>
          <cell r="O153">
            <v>2094</v>
          </cell>
          <cell r="P153">
            <v>5227</v>
          </cell>
          <cell r="Q153">
            <v>2841</v>
          </cell>
          <cell r="R153">
            <v>2386</v>
          </cell>
          <cell r="S153">
            <v>5529</v>
          </cell>
          <cell r="T153">
            <v>3087</v>
          </cell>
          <cell r="U153">
            <v>2442</v>
          </cell>
          <cell r="V153">
            <v>6839</v>
          </cell>
          <cell r="W153">
            <v>3742</v>
          </cell>
          <cell r="X153">
            <v>3097</v>
          </cell>
          <cell r="Y153">
            <v>-1997</v>
          </cell>
          <cell r="Z153">
            <v>-1050</v>
          </cell>
          <cell r="AA153">
            <v>-947</v>
          </cell>
          <cell r="AB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7197</v>
          </cell>
          <cell r="E154">
            <v>3700</v>
          </cell>
          <cell r="F154">
            <v>3497</v>
          </cell>
          <cell r="G154">
            <v>6325</v>
          </cell>
          <cell r="H154">
            <v>3190</v>
          </cell>
          <cell r="I154">
            <v>3135</v>
          </cell>
          <cell r="J154">
            <v>1188</v>
          </cell>
          <cell r="K154">
            <v>628</v>
          </cell>
          <cell r="L154">
            <v>560</v>
          </cell>
          <cell r="M154">
            <v>3093</v>
          </cell>
          <cell r="N154">
            <v>1547</v>
          </cell>
          <cell r="O154">
            <v>1546</v>
          </cell>
          <cell r="P154">
            <v>2628</v>
          </cell>
          <cell r="Q154">
            <v>1278</v>
          </cell>
          <cell r="R154">
            <v>1350</v>
          </cell>
          <cell r="S154">
            <v>2916</v>
          </cell>
          <cell r="T154">
            <v>1525</v>
          </cell>
          <cell r="U154">
            <v>1391</v>
          </cell>
          <cell r="V154">
            <v>2509</v>
          </cell>
          <cell r="W154">
            <v>1284</v>
          </cell>
          <cell r="X154">
            <v>1225</v>
          </cell>
          <cell r="Y154">
            <v>872</v>
          </cell>
          <cell r="Z154">
            <v>510</v>
          </cell>
          <cell r="AA154">
            <v>362</v>
          </cell>
          <cell r="AB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2536</v>
          </cell>
          <cell r="E155">
            <v>1346</v>
          </cell>
          <cell r="F155">
            <v>1190</v>
          </cell>
          <cell r="G155">
            <v>2821</v>
          </cell>
          <cell r="H155">
            <v>1440</v>
          </cell>
          <cell r="I155">
            <v>1381</v>
          </cell>
          <cell r="J155">
            <v>484</v>
          </cell>
          <cell r="K155">
            <v>233</v>
          </cell>
          <cell r="L155">
            <v>251</v>
          </cell>
          <cell r="M155">
            <v>706</v>
          </cell>
          <cell r="N155">
            <v>383</v>
          </cell>
          <cell r="O155">
            <v>323</v>
          </cell>
          <cell r="P155">
            <v>913</v>
          </cell>
          <cell r="Q155">
            <v>458</v>
          </cell>
          <cell r="R155">
            <v>455</v>
          </cell>
          <cell r="S155">
            <v>1346</v>
          </cell>
          <cell r="T155">
            <v>730</v>
          </cell>
          <cell r="U155">
            <v>616</v>
          </cell>
          <cell r="V155">
            <v>1424</v>
          </cell>
          <cell r="W155">
            <v>749</v>
          </cell>
          <cell r="X155">
            <v>675</v>
          </cell>
          <cell r="Y155">
            <v>-285</v>
          </cell>
          <cell r="Z155">
            <v>-94</v>
          </cell>
          <cell r="AA155">
            <v>-191</v>
          </cell>
          <cell r="AB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5054</v>
          </cell>
          <cell r="E156">
            <v>2829</v>
          </cell>
          <cell r="F156">
            <v>2225</v>
          </cell>
          <cell r="G156">
            <v>5271</v>
          </cell>
          <cell r="H156">
            <v>2859</v>
          </cell>
          <cell r="I156">
            <v>2412</v>
          </cell>
          <cell r="J156">
            <v>1452</v>
          </cell>
          <cell r="K156">
            <v>800</v>
          </cell>
          <cell r="L156">
            <v>652</v>
          </cell>
          <cell r="M156">
            <v>946</v>
          </cell>
          <cell r="N156">
            <v>535</v>
          </cell>
          <cell r="O156">
            <v>411</v>
          </cell>
          <cell r="P156">
            <v>939</v>
          </cell>
          <cell r="Q156">
            <v>518</v>
          </cell>
          <cell r="R156">
            <v>421</v>
          </cell>
          <cell r="S156">
            <v>2656</v>
          </cell>
          <cell r="T156">
            <v>1494</v>
          </cell>
          <cell r="U156">
            <v>1162</v>
          </cell>
          <cell r="V156">
            <v>2880</v>
          </cell>
          <cell r="W156">
            <v>1541</v>
          </cell>
          <cell r="X156">
            <v>1339</v>
          </cell>
          <cell r="Y156">
            <v>-217</v>
          </cell>
          <cell r="Z156">
            <v>-30</v>
          </cell>
          <cell r="AA156">
            <v>-187</v>
          </cell>
          <cell r="AB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1249</v>
          </cell>
          <cell r="E157">
            <v>812</v>
          </cell>
          <cell r="F157">
            <v>437</v>
          </cell>
          <cell r="G157">
            <v>1762</v>
          </cell>
          <cell r="H157">
            <v>1069</v>
          </cell>
          <cell r="I157">
            <v>693</v>
          </cell>
          <cell r="J157">
            <v>196</v>
          </cell>
          <cell r="K157">
            <v>116</v>
          </cell>
          <cell r="L157">
            <v>80</v>
          </cell>
          <cell r="M157">
            <v>408</v>
          </cell>
          <cell r="N157">
            <v>268</v>
          </cell>
          <cell r="O157">
            <v>140</v>
          </cell>
          <cell r="P157">
            <v>624</v>
          </cell>
          <cell r="Q157">
            <v>373</v>
          </cell>
          <cell r="R157">
            <v>251</v>
          </cell>
          <cell r="S157">
            <v>645</v>
          </cell>
          <cell r="T157">
            <v>428</v>
          </cell>
          <cell r="U157">
            <v>217</v>
          </cell>
          <cell r="V157">
            <v>942</v>
          </cell>
          <cell r="W157">
            <v>580</v>
          </cell>
          <cell r="X157">
            <v>362</v>
          </cell>
          <cell r="Y157">
            <v>-513</v>
          </cell>
          <cell r="Z157">
            <v>-257</v>
          </cell>
          <cell r="AA157">
            <v>-256</v>
          </cell>
          <cell r="AB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</row>
        <row r="159"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</row>
        <row r="160">
          <cell r="C160" t="str">
            <v>주:주민등록 전출입 신고에 의한 자료이며, 국외이동은 제외 되었음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</row>
      </sheetData>
      <sheetData sheetId="9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1062724</v>
          </cell>
          <cell r="E9">
            <v>322569</v>
          </cell>
          <cell r="F9">
            <v>320498</v>
          </cell>
          <cell r="G9">
            <v>207395</v>
          </cell>
          <cell r="H9">
            <v>156364</v>
          </cell>
          <cell r="I9">
            <v>42161</v>
          </cell>
          <cell r="J9">
            <v>10360</v>
          </cell>
          <cell r="K9">
            <v>3377</v>
          </cell>
          <cell r="L9">
            <v>2.4</v>
          </cell>
          <cell r="M9">
            <v>30.353036159906054</v>
          </cell>
          <cell r="N9">
            <v>107177</v>
          </cell>
          <cell r="O9">
            <v>10.085120878045476</v>
          </cell>
          <cell r="Q9">
            <v>2.3608801532665113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197027</v>
          </cell>
          <cell r="E10">
            <v>51113</v>
          </cell>
          <cell r="F10">
            <v>57170</v>
          </cell>
          <cell r="G10">
            <v>44880</v>
          </cell>
          <cell r="H10">
            <v>33772</v>
          </cell>
          <cell r="I10">
            <v>7935</v>
          </cell>
          <cell r="J10">
            <v>1698</v>
          </cell>
          <cell r="K10">
            <v>459</v>
          </cell>
          <cell r="L10">
            <v>2.5</v>
          </cell>
          <cell r="M10">
            <v>25.942129758865534</v>
          </cell>
          <cell r="N10">
            <v>13243</v>
          </cell>
          <cell r="O10">
            <v>6.7214138163804966</v>
          </cell>
          <cell r="Q10">
            <v>2.4788226994269822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103686</v>
          </cell>
          <cell r="E11">
            <v>32760</v>
          </cell>
          <cell r="F11">
            <v>30327</v>
          </cell>
          <cell r="G11">
            <v>20252</v>
          </cell>
          <cell r="H11">
            <v>15038</v>
          </cell>
          <cell r="I11">
            <v>3987</v>
          </cell>
          <cell r="J11">
            <v>996</v>
          </cell>
          <cell r="K11">
            <v>326</v>
          </cell>
          <cell r="L11">
            <v>2.2999999999999998</v>
          </cell>
          <cell r="M11">
            <v>31.595393785081882</v>
          </cell>
          <cell r="N11">
            <v>10400</v>
          </cell>
          <cell r="O11">
            <v>10.030283741295836</v>
          </cell>
          <cell r="Q11">
            <v>2.3399301737939546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53745</v>
          </cell>
          <cell r="E12">
            <v>16151</v>
          </cell>
          <cell r="F12">
            <v>16446</v>
          </cell>
          <cell r="G12">
            <v>10142</v>
          </cell>
          <cell r="H12">
            <v>7722</v>
          </cell>
          <cell r="I12">
            <v>2422</v>
          </cell>
          <cell r="J12">
            <v>638</v>
          </cell>
          <cell r="K12">
            <v>224</v>
          </cell>
          <cell r="L12">
            <v>2.4</v>
          </cell>
          <cell r="M12">
            <v>30.05116755046981</v>
          </cell>
          <cell r="N12">
            <v>6201</v>
          </cell>
          <cell r="O12">
            <v>11.537817471392687</v>
          </cell>
          <cell r="Q12">
            <v>2.3805191180574936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67693</v>
          </cell>
          <cell r="E13">
            <v>21325</v>
          </cell>
          <cell r="F13">
            <v>20927</v>
          </cell>
          <cell r="G13">
            <v>12566</v>
          </cell>
          <cell r="H13">
            <v>9180</v>
          </cell>
          <cell r="I13">
            <v>2756</v>
          </cell>
          <cell r="J13">
            <v>719</v>
          </cell>
          <cell r="K13">
            <v>220</v>
          </cell>
          <cell r="L13">
            <v>2.2999999999999998</v>
          </cell>
          <cell r="M13">
            <v>31.502518724240318</v>
          </cell>
          <cell r="N13">
            <v>7426</v>
          </cell>
          <cell r="O13">
            <v>10.970115078368517</v>
          </cell>
          <cell r="Q13">
            <v>2.3239773684132774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157705</v>
          </cell>
          <cell r="E14">
            <v>46250</v>
          </cell>
          <cell r="F14">
            <v>36128</v>
          </cell>
          <cell r="G14">
            <v>34248</v>
          </cell>
          <cell r="H14">
            <v>32204</v>
          </cell>
          <cell r="I14">
            <v>7121</v>
          </cell>
          <cell r="J14">
            <v>1383</v>
          </cell>
          <cell r="K14">
            <v>371</v>
          </cell>
          <cell r="L14">
            <v>2.5</v>
          </cell>
          <cell r="M14">
            <v>29.326907834247489</v>
          </cell>
          <cell r="N14">
            <v>5701</v>
          </cell>
          <cell r="O14">
            <v>3.6149773310928635</v>
          </cell>
          <cell r="Q14">
            <v>2.5153609587521006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43683</v>
          </cell>
          <cell r="E15">
            <v>12852</v>
          </cell>
          <cell r="F15">
            <v>14854</v>
          </cell>
          <cell r="G15">
            <v>8102</v>
          </cell>
          <cell r="H15">
            <v>5491</v>
          </cell>
          <cell r="I15">
            <v>1731</v>
          </cell>
          <cell r="J15">
            <v>501</v>
          </cell>
          <cell r="K15">
            <v>152</v>
          </cell>
          <cell r="L15">
            <v>2.2999999999999998</v>
          </cell>
          <cell r="M15">
            <v>29.421056246136938</v>
          </cell>
          <cell r="N15">
            <v>5162</v>
          </cell>
          <cell r="O15">
            <v>11.81695396378454</v>
          </cell>
          <cell r="Q15">
            <v>2.3261222901357508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40268</v>
          </cell>
          <cell r="E16">
            <v>12557</v>
          </cell>
          <cell r="F16">
            <v>13878</v>
          </cell>
          <cell r="G16">
            <v>7193</v>
          </cell>
          <cell r="H16">
            <v>4618</v>
          </cell>
          <cell r="I16">
            <v>1474</v>
          </cell>
          <cell r="J16">
            <v>407</v>
          </cell>
          <cell r="K16">
            <v>141</v>
          </cell>
          <cell r="L16">
            <v>2.2999999999999998</v>
          </cell>
          <cell r="M16">
            <v>31.18357008046091</v>
          </cell>
          <cell r="N16">
            <v>5621</v>
          </cell>
          <cell r="O16">
            <v>13.958974868381841</v>
          </cell>
          <cell r="Q16">
            <v>2.265173338631171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41036</v>
          </cell>
          <cell r="E17">
            <v>12838</v>
          </cell>
          <cell r="F17">
            <v>14314</v>
          </cell>
          <cell r="G17">
            <v>6976</v>
          </cell>
          <cell r="H17">
            <v>4574</v>
          </cell>
          <cell r="I17">
            <v>1628</v>
          </cell>
          <cell r="J17">
            <v>524</v>
          </cell>
          <cell r="K17">
            <v>182</v>
          </cell>
          <cell r="L17">
            <v>2.2999999999999998</v>
          </cell>
          <cell r="M17">
            <v>31.284725606784285</v>
          </cell>
          <cell r="N17">
            <v>6813</v>
          </cell>
          <cell r="O17">
            <v>16.602495369919097</v>
          </cell>
          <cell r="Q17">
            <v>2.2737352568476461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29808</v>
          </cell>
          <cell r="E18">
            <v>9156</v>
          </cell>
          <cell r="F18">
            <v>10389</v>
          </cell>
          <cell r="G18">
            <v>5280</v>
          </cell>
          <cell r="H18">
            <v>3409</v>
          </cell>
          <cell r="I18">
            <v>1128</v>
          </cell>
          <cell r="J18">
            <v>311</v>
          </cell>
          <cell r="K18">
            <v>135</v>
          </cell>
          <cell r="L18">
            <v>2.2999999999999998</v>
          </cell>
          <cell r="M18">
            <v>30.716586151368759</v>
          </cell>
          <cell r="N18">
            <v>4585</v>
          </cell>
          <cell r="O18">
            <v>15.381776704240471</v>
          </cell>
          <cell r="Q18">
            <v>2.2785493827160495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105571</v>
          </cell>
          <cell r="E19">
            <v>34156</v>
          </cell>
          <cell r="F19">
            <v>27751</v>
          </cell>
          <cell r="G19">
            <v>20628</v>
          </cell>
          <cell r="H19">
            <v>17194</v>
          </cell>
          <cell r="I19">
            <v>4530</v>
          </cell>
          <cell r="J19">
            <v>1026</v>
          </cell>
          <cell r="K19">
            <v>286</v>
          </cell>
          <cell r="L19">
            <v>2.4</v>
          </cell>
          <cell r="M19">
            <v>32.353581949588431</v>
          </cell>
          <cell r="N19">
            <v>6295</v>
          </cell>
          <cell r="O19">
            <v>5.9628117570166044</v>
          </cell>
          <cell r="Q19">
            <v>2.37963076981368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10039</v>
          </cell>
          <cell r="E20">
            <v>3575</v>
          </cell>
          <cell r="F20">
            <v>3975</v>
          </cell>
          <cell r="G20">
            <v>1428</v>
          </cell>
          <cell r="H20">
            <v>685</v>
          </cell>
          <cell r="I20">
            <v>259</v>
          </cell>
          <cell r="J20">
            <v>77</v>
          </cell>
          <cell r="K20">
            <v>40</v>
          </cell>
          <cell r="L20">
            <v>2.1</v>
          </cell>
          <cell r="M20">
            <v>35.611116645084174</v>
          </cell>
          <cell r="N20">
            <v>2114</v>
          </cell>
          <cell r="O20">
            <v>21.057874290267957</v>
          </cell>
          <cell r="Q20">
            <v>2.0515987648172129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23667</v>
          </cell>
          <cell r="E21">
            <v>8391</v>
          </cell>
          <cell r="F21">
            <v>9288</v>
          </cell>
          <cell r="G21">
            <v>3414</v>
          </cell>
          <cell r="H21">
            <v>1683</v>
          </cell>
          <cell r="I21">
            <v>604</v>
          </cell>
          <cell r="J21">
            <v>215</v>
          </cell>
          <cell r="K21">
            <v>72</v>
          </cell>
          <cell r="L21">
            <v>2.1</v>
          </cell>
          <cell r="M21">
            <v>35.454430219292689</v>
          </cell>
          <cell r="N21">
            <v>5412</v>
          </cell>
          <cell r="O21">
            <v>22.867283559386486</v>
          </cell>
          <cell r="Q21">
            <v>2.0609287193138126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11323</v>
          </cell>
          <cell r="E22">
            <v>3841</v>
          </cell>
          <cell r="F22">
            <v>4469</v>
          </cell>
          <cell r="G22">
            <v>1668</v>
          </cell>
          <cell r="H22">
            <v>887</v>
          </cell>
          <cell r="I22">
            <v>321</v>
          </cell>
          <cell r="J22">
            <v>103</v>
          </cell>
          <cell r="K22">
            <v>34</v>
          </cell>
          <cell r="L22">
            <v>2.1</v>
          </cell>
          <cell r="M22">
            <v>33.922105449085933</v>
          </cell>
          <cell r="N22">
            <v>2086</v>
          </cell>
          <cell r="O22">
            <v>18.422679501898788</v>
          </cell>
          <cell r="Q22">
            <v>2.1022697165062261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7578</v>
          </cell>
          <cell r="E23">
            <v>2588</v>
          </cell>
          <cell r="F23">
            <v>2915</v>
          </cell>
          <cell r="G23">
            <v>1175</v>
          </cell>
          <cell r="H23">
            <v>567</v>
          </cell>
          <cell r="I23">
            <v>237</v>
          </cell>
          <cell r="J23">
            <v>67</v>
          </cell>
          <cell r="K23">
            <v>29</v>
          </cell>
          <cell r="L23">
            <v>2.1</v>
          </cell>
          <cell r="M23">
            <v>34.151491158617048</v>
          </cell>
          <cell r="N23">
            <v>1497</v>
          </cell>
          <cell r="O23">
            <v>19.754552652414887</v>
          </cell>
          <cell r="Q23">
            <v>2.1125626814462919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16819</v>
          </cell>
          <cell r="E24">
            <v>6144</v>
          </cell>
          <cell r="F24">
            <v>6181</v>
          </cell>
          <cell r="G24">
            <v>2510</v>
          </cell>
          <cell r="H24">
            <v>1334</v>
          </cell>
          <cell r="I24">
            <v>484</v>
          </cell>
          <cell r="J24">
            <v>116</v>
          </cell>
          <cell r="K24">
            <v>50</v>
          </cell>
          <cell r="L24">
            <v>2.1</v>
          </cell>
          <cell r="M24">
            <v>36.530114751174267</v>
          </cell>
          <cell r="N24">
            <v>3565</v>
          </cell>
          <cell r="O24">
            <v>21.196266127593795</v>
          </cell>
          <cell r="Q24">
            <v>2.0728937511148104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17991</v>
          </cell>
          <cell r="E25">
            <v>6017</v>
          </cell>
          <cell r="F25">
            <v>6762</v>
          </cell>
          <cell r="G25">
            <v>2912</v>
          </cell>
          <cell r="H25">
            <v>1547</v>
          </cell>
          <cell r="I25">
            <v>500</v>
          </cell>
          <cell r="J25">
            <v>188</v>
          </cell>
          <cell r="K25">
            <v>65</v>
          </cell>
          <cell r="L25">
            <v>2.1</v>
          </cell>
          <cell r="M25">
            <v>33.444500027791676</v>
          </cell>
          <cell r="N25">
            <v>3548</v>
          </cell>
          <cell r="O25">
            <v>19.720971596909568</v>
          </cell>
          <cell r="Q25">
            <v>2.1439052859763215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13627</v>
          </cell>
          <cell r="E26">
            <v>4030</v>
          </cell>
          <cell r="F26">
            <v>4990</v>
          </cell>
          <cell r="G26">
            <v>2327</v>
          </cell>
          <cell r="H26">
            <v>1529</v>
          </cell>
          <cell r="I26">
            <v>521</v>
          </cell>
          <cell r="J26">
            <v>157</v>
          </cell>
          <cell r="K26">
            <v>73</v>
          </cell>
          <cell r="L26">
            <v>2.2999999999999998</v>
          </cell>
          <cell r="M26">
            <v>29.573640566522347</v>
          </cell>
          <cell r="N26">
            <v>1902</v>
          </cell>
          <cell r="O26">
            <v>13.957584207822704</v>
          </cell>
          <cell r="Q26">
            <v>2.2887649519336613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17035</v>
          </cell>
          <cell r="E27">
            <v>5130</v>
          </cell>
          <cell r="F27">
            <v>6514</v>
          </cell>
          <cell r="G27">
            <v>2898</v>
          </cell>
          <cell r="H27">
            <v>1555</v>
          </cell>
          <cell r="I27">
            <v>600</v>
          </cell>
          <cell r="J27">
            <v>216</v>
          </cell>
          <cell r="K27">
            <v>122</v>
          </cell>
          <cell r="L27">
            <v>2.2000000000000002</v>
          </cell>
          <cell r="M27">
            <v>30.114470208394483</v>
          </cell>
          <cell r="N27">
            <v>2511</v>
          </cell>
          <cell r="O27">
            <v>14.740240680950983</v>
          </cell>
          <cell r="Q27">
            <v>2.2469621367772232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46243</v>
          </cell>
          <cell r="E28">
            <v>13932</v>
          </cell>
          <cell r="F28">
            <v>12335</v>
          </cell>
          <cell r="G28">
            <v>9440</v>
          </cell>
          <cell r="H28">
            <v>7933</v>
          </cell>
          <cell r="I28">
            <v>2021</v>
          </cell>
          <cell r="J28">
            <v>439</v>
          </cell>
          <cell r="K28">
            <v>143</v>
          </cell>
          <cell r="L28">
            <v>2.4</v>
          </cell>
          <cell r="M28">
            <v>30.127803126959758</v>
          </cell>
          <cell r="N28">
            <v>2744</v>
          </cell>
          <cell r="O28">
            <v>5.9338710723785226</v>
          </cell>
          <cell r="Q28">
            <v>2.4316328957896332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18803</v>
          </cell>
          <cell r="E29">
            <v>6236</v>
          </cell>
          <cell r="F29">
            <v>7056</v>
          </cell>
          <cell r="G29">
            <v>2983</v>
          </cell>
          <cell r="H29">
            <v>1607</v>
          </cell>
          <cell r="I29">
            <v>609</v>
          </cell>
          <cell r="J29">
            <v>212</v>
          </cell>
          <cell r="K29">
            <v>100</v>
          </cell>
          <cell r="L29">
            <v>2.2000000000000002</v>
          </cell>
          <cell r="M29">
            <v>33.164920491410946</v>
          </cell>
          <cell r="N29">
            <v>3840</v>
          </cell>
          <cell r="O29">
            <v>20.422273041535924</v>
          </cell>
          <cell r="Q29">
            <v>2.168749667606233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13880</v>
          </cell>
          <cell r="E30">
            <v>4475</v>
          </cell>
          <cell r="F30">
            <v>5322</v>
          </cell>
          <cell r="G30">
            <v>2201</v>
          </cell>
          <cell r="H30">
            <v>1183</v>
          </cell>
          <cell r="I30">
            <v>465</v>
          </cell>
          <cell r="J30">
            <v>157</v>
          </cell>
          <cell r="K30">
            <v>77</v>
          </cell>
          <cell r="L30">
            <v>2.2000000000000002</v>
          </cell>
          <cell r="M30">
            <v>32.240634005763688</v>
          </cell>
          <cell r="N30">
            <v>2532</v>
          </cell>
          <cell r="O30">
            <v>18.24207492795389</v>
          </cell>
          <cell r="Q30">
            <v>2.1820605187319884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21466</v>
          </cell>
          <cell r="E31">
            <v>7469</v>
          </cell>
          <cell r="F31">
            <v>7199</v>
          </cell>
          <cell r="G31">
            <v>3571</v>
          </cell>
          <cell r="H31">
            <v>2291</v>
          </cell>
          <cell r="I31">
            <v>694</v>
          </cell>
          <cell r="J31">
            <v>175</v>
          </cell>
          <cell r="K31">
            <v>67</v>
          </cell>
          <cell r="L31">
            <v>2.2000000000000002</v>
          </cell>
          <cell r="M31">
            <v>34.794558837230973</v>
          </cell>
          <cell r="N31">
            <v>3597</v>
          </cell>
          <cell r="O31">
            <v>16.75673157551477</v>
          </cell>
          <cell r="Q31">
            <v>2.177769495947079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4031</v>
          </cell>
          <cell r="E32">
            <v>1583</v>
          </cell>
          <cell r="F32">
            <v>1308</v>
          </cell>
          <cell r="G32">
            <v>601</v>
          </cell>
          <cell r="H32">
            <v>361</v>
          </cell>
          <cell r="I32">
            <v>134</v>
          </cell>
          <cell r="J32">
            <v>35</v>
          </cell>
          <cell r="K32">
            <v>9</v>
          </cell>
          <cell r="L32">
            <v>2.1</v>
          </cell>
          <cell r="M32">
            <v>39.27065244356239</v>
          </cell>
          <cell r="N32">
            <v>382</v>
          </cell>
          <cell r="O32">
            <v>9.4765566856859351</v>
          </cell>
          <cell r="Q32">
            <v>2.0818655420491194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1076581</v>
          </cell>
          <cell r="E34">
            <v>336547</v>
          </cell>
          <cell r="F34">
            <v>322930</v>
          </cell>
          <cell r="G34">
            <v>208721</v>
          </cell>
          <cell r="H34">
            <v>154056</v>
          </cell>
          <cell r="I34">
            <v>41024</v>
          </cell>
          <cell r="J34">
            <v>9962</v>
          </cell>
          <cell r="K34">
            <v>3341</v>
          </cell>
          <cell r="L34">
            <v>2.2999999999999998</v>
          </cell>
          <cell r="M34">
            <v>31.260722602386632</v>
          </cell>
          <cell r="N34">
            <v>111776</v>
          </cell>
          <cell r="O34">
            <v>10.382497926305591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199175</v>
          </cell>
          <cell r="E35">
            <v>53247</v>
          </cell>
          <cell r="F35">
            <v>58265</v>
          </cell>
          <cell r="G35">
            <v>44836</v>
          </cell>
          <cell r="H35">
            <v>33012</v>
          </cell>
          <cell r="I35">
            <v>7730</v>
          </cell>
          <cell r="J35">
            <v>1605</v>
          </cell>
          <cell r="K35">
            <v>480</v>
          </cell>
          <cell r="L35">
            <v>2.5</v>
          </cell>
          <cell r="M35">
            <v>26.733776829421362</v>
          </cell>
          <cell r="N35">
            <v>14003</v>
          </cell>
          <cell r="O35">
            <v>7.0305008158654454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105400</v>
          </cell>
          <cell r="E36">
            <v>34493</v>
          </cell>
          <cell r="F36">
            <v>30760</v>
          </cell>
          <cell r="G36">
            <v>20409</v>
          </cell>
          <cell r="H36">
            <v>14612</v>
          </cell>
          <cell r="I36">
            <v>3843</v>
          </cell>
          <cell r="J36">
            <v>945</v>
          </cell>
          <cell r="K36">
            <v>338</v>
          </cell>
          <cell r="L36">
            <v>2.2999999999999998</v>
          </cell>
          <cell r="M36">
            <v>32.725806451612904</v>
          </cell>
          <cell r="N36">
            <v>10869</v>
          </cell>
          <cell r="O36">
            <v>10.312144212523719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55285</v>
          </cell>
          <cell r="E37">
            <v>16847</v>
          </cell>
          <cell r="F37">
            <v>17082</v>
          </cell>
          <cell r="G37">
            <v>10456</v>
          </cell>
          <cell r="H37">
            <v>7790</v>
          </cell>
          <cell r="I37">
            <v>2282</v>
          </cell>
          <cell r="J37">
            <v>619</v>
          </cell>
          <cell r="K37">
            <v>209</v>
          </cell>
          <cell r="L37">
            <v>2.4</v>
          </cell>
          <cell r="M37">
            <v>30.473003527177354</v>
          </cell>
          <cell r="N37">
            <v>6394</v>
          </cell>
          <cell r="O37">
            <v>11.565524102378584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68192</v>
          </cell>
          <cell r="E38">
            <v>21974</v>
          </cell>
          <cell r="F38">
            <v>20964</v>
          </cell>
          <cell r="G38">
            <v>12513</v>
          </cell>
          <cell r="H38">
            <v>9088</v>
          </cell>
          <cell r="I38">
            <v>2705</v>
          </cell>
          <cell r="J38">
            <v>717</v>
          </cell>
          <cell r="K38">
            <v>231</v>
          </cell>
          <cell r="L38">
            <v>2.2999999999999998</v>
          </cell>
          <cell r="M38">
            <v>32.223721257625527</v>
          </cell>
          <cell r="N38">
            <v>7735</v>
          </cell>
          <cell r="O38">
            <v>11.342972782731112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159917</v>
          </cell>
          <cell r="E39">
            <v>48338</v>
          </cell>
          <cell r="F39">
            <v>36384</v>
          </cell>
          <cell r="G39">
            <v>34619</v>
          </cell>
          <cell r="H39">
            <v>31871</v>
          </cell>
          <cell r="I39">
            <v>7020</v>
          </cell>
          <cell r="J39">
            <v>1312</v>
          </cell>
          <cell r="K39">
            <v>373</v>
          </cell>
          <cell r="L39">
            <v>2.5</v>
          </cell>
          <cell r="M39">
            <v>30.226930220051649</v>
          </cell>
          <cell r="N39">
            <v>6103</v>
          </cell>
          <cell r="O39">
            <v>3.816354734018272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44582</v>
          </cell>
          <cell r="E40">
            <v>13937</v>
          </cell>
          <cell r="F40">
            <v>14947</v>
          </cell>
          <cell r="G40">
            <v>8153</v>
          </cell>
          <cell r="H40">
            <v>5280</v>
          </cell>
          <cell r="I40">
            <v>1654</v>
          </cell>
          <cell r="J40">
            <v>465</v>
          </cell>
          <cell r="K40">
            <v>146</v>
          </cell>
          <cell r="L40">
            <v>2.2999999999999998</v>
          </cell>
          <cell r="M40">
            <v>31.261495670898569</v>
          </cell>
          <cell r="N40">
            <v>5453</v>
          </cell>
          <cell r="O40">
            <v>12.231393836077341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40947</v>
          </cell>
          <cell r="E41">
            <v>13450</v>
          </cell>
          <cell r="F41">
            <v>13779</v>
          </cell>
          <cell r="G41">
            <v>7213</v>
          </cell>
          <cell r="H41">
            <v>4560</v>
          </cell>
          <cell r="I41">
            <v>1383</v>
          </cell>
          <cell r="J41">
            <v>414</v>
          </cell>
          <cell r="K41">
            <v>148</v>
          </cell>
          <cell r="L41">
            <v>2.2000000000000002</v>
          </cell>
          <cell r="M41">
            <v>32.847339243412215</v>
          </cell>
          <cell r="N41">
            <v>5974</v>
          </cell>
          <cell r="O41">
            <v>14.589591423059076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41997</v>
          </cell>
          <cell r="E42">
            <v>13792</v>
          </cell>
          <cell r="F42">
            <v>14330</v>
          </cell>
          <cell r="G42">
            <v>7176</v>
          </cell>
          <cell r="H42">
            <v>4495</v>
          </cell>
          <cell r="I42">
            <v>1553</v>
          </cell>
          <cell r="J42">
            <v>470</v>
          </cell>
          <cell r="K42">
            <v>181</v>
          </cell>
          <cell r="L42">
            <v>2.2000000000000002</v>
          </cell>
          <cell r="M42">
            <v>32.840440983879802</v>
          </cell>
          <cell r="N42">
            <v>6938</v>
          </cell>
          <cell r="O42">
            <v>16.520227635307283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29825</v>
          </cell>
          <cell r="E43">
            <v>9357</v>
          </cell>
          <cell r="F43">
            <v>10410</v>
          </cell>
          <cell r="G43">
            <v>5290</v>
          </cell>
          <cell r="H43">
            <v>3212</v>
          </cell>
          <cell r="I43">
            <v>1078</v>
          </cell>
          <cell r="J43">
            <v>332</v>
          </cell>
          <cell r="K43">
            <v>146</v>
          </cell>
          <cell r="L43">
            <v>2.2999999999999998</v>
          </cell>
          <cell r="M43">
            <v>31.373009220452641</v>
          </cell>
          <cell r="N43">
            <v>4757</v>
          </cell>
          <cell r="O43">
            <v>15.949706621961443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106396</v>
          </cell>
          <cell r="E44">
            <v>34448</v>
          </cell>
          <cell r="F44">
            <v>28140</v>
          </cell>
          <cell r="G44">
            <v>20950</v>
          </cell>
          <cell r="H44">
            <v>17054</v>
          </cell>
          <cell r="I44">
            <v>4597</v>
          </cell>
          <cell r="J44">
            <v>948</v>
          </cell>
          <cell r="K44">
            <v>259</v>
          </cell>
          <cell r="L44">
            <v>2.4</v>
          </cell>
          <cell r="M44">
            <v>32.377157035978797</v>
          </cell>
          <cell r="N44">
            <v>6718</v>
          </cell>
          <cell r="O44">
            <v>6.3141471483890381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10166</v>
          </cell>
          <cell r="E45">
            <v>3701</v>
          </cell>
          <cell r="F45">
            <v>3981</v>
          </cell>
          <cell r="G45">
            <v>1422</v>
          </cell>
          <cell r="H45">
            <v>710</v>
          </cell>
          <cell r="I45">
            <v>238</v>
          </cell>
          <cell r="J45">
            <v>73</v>
          </cell>
          <cell r="K45">
            <v>41</v>
          </cell>
          <cell r="L45">
            <v>2</v>
          </cell>
          <cell r="M45">
            <v>36.405665945307888</v>
          </cell>
          <cell r="N45">
            <v>2142</v>
          </cell>
          <cell r="O45">
            <v>21.070234113712374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23733</v>
          </cell>
          <cell r="E46">
            <v>8520</v>
          </cell>
          <cell r="F46">
            <v>9394</v>
          </cell>
          <cell r="G46">
            <v>3298</v>
          </cell>
          <cell r="H46">
            <v>1656</v>
          </cell>
          <cell r="I46">
            <v>571</v>
          </cell>
          <cell r="J46">
            <v>217</v>
          </cell>
          <cell r="K46">
            <v>77</v>
          </cell>
          <cell r="L46">
            <v>2</v>
          </cell>
          <cell r="M46">
            <v>35.899380609278218</v>
          </cell>
          <cell r="N46">
            <v>5476</v>
          </cell>
          <cell r="O46">
            <v>23.073357771878818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11401</v>
          </cell>
          <cell r="E47">
            <v>3994</v>
          </cell>
          <cell r="F47">
            <v>4457</v>
          </cell>
          <cell r="G47">
            <v>1679</v>
          </cell>
          <cell r="H47">
            <v>845</v>
          </cell>
          <cell r="I47">
            <v>296</v>
          </cell>
          <cell r="J47">
            <v>101</v>
          </cell>
          <cell r="K47">
            <v>29</v>
          </cell>
          <cell r="L47">
            <v>2.1</v>
          </cell>
          <cell r="M47">
            <v>35.032014735549517</v>
          </cell>
          <cell r="N47">
            <v>2119</v>
          </cell>
          <cell r="O47">
            <v>18.586088939566707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7559</v>
          </cell>
          <cell r="E48">
            <v>2617</v>
          </cell>
          <cell r="F48">
            <v>2919</v>
          </cell>
          <cell r="G48">
            <v>1108</v>
          </cell>
          <cell r="H48">
            <v>585</v>
          </cell>
          <cell r="I48">
            <v>229</v>
          </cell>
          <cell r="J48">
            <v>70</v>
          </cell>
          <cell r="K48">
            <v>31</v>
          </cell>
          <cell r="L48">
            <v>2.1</v>
          </cell>
          <cell r="M48">
            <v>34.620981611324247</v>
          </cell>
          <cell r="N48">
            <v>1525</v>
          </cell>
          <cell r="O48">
            <v>20.174626273316576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17096</v>
          </cell>
          <cell r="E49">
            <v>6497</v>
          </cell>
          <cell r="F49">
            <v>6148</v>
          </cell>
          <cell r="G49">
            <v>2478</v>
          </cell>
          <cell r="H49">
            <v>1324</v>
          </cell>
          <cell r="I49">
            <v>478</v>
          </cell>
          <cell r="J49">
            <v>125</v>
          </cell>
          <cell r="K49">
            <v>46</v>
          </cell>
          <cell r="L49">
            <v>2</v>
          </cell>
          <cell r="M49">
            <v>38.003041647168928</v>
          </cell>
          <cell r="N49">
            <v>3656</v>
          </cell>
          <cell r="O49">
            <v>21.385119326158168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18170</v>
          </cell>
          <cell r="E50">
            <v>6393</v>
          </cell>
          <cell r="F50">
            <v>6622</v>
          </cell>
          <cell r="G50">
            <v>2903</v>
          </cell>
          <cell r="H50">
            <v>1543</v>
          </cell>
          <cell r="I50">
            <v>467</v>
          </cell>
          <cell r="J50">
            <v>181</v>
          </cell>
          <cell r="K50">
            <v>61</v>
          </cell>
          <cell r="L50">
            <v>2.1</v>
          </cell>
          <cell r="M50">
            <v>35.184369840396258</v>
          </cell>
          <cell r="N50">
            <v>3654</v>
          </cell>
          <cell r="O50">
            <v>20.110071546505228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13476</v>
          </cell>
          <cell r="E51">
            <v>4202</v>
          </cell>
          <cell r="F51">
            <v>4739</v>
          </cell>
          <cell r="G51">
            <v>2336</v>
          </cell>
          <cell r="H51">
            <v>1474</v>
          </cell>
          <cell r="I51">
            <v>500</v>
          </cell>
          <cell r="J51">
            <v>154</v>
          </cell>
          <cell r="K51">
            <v>71</v>
          </cell>
          <cell r="L51">
            <v>2.2999999999999998</v>
          </cell>
          <cell r="M51">
            <v>31.181359453843871</v>
          </cell>
          <cell r="N51">
            <v>1984</v>
          </cell>
          <cell r="O51">
            <v>14.722469575541705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17324</v>
          </cell>
          <cell r="E52">
            <v>5643</v>
          </cell>
          <cell r="F52">
            <v>6253</v>
          </cell>
          <cell r="G52">
            <v>2937</v>
          </cell>
          <cell r="H52">
            <v>1580</v>
          </cell>
          <cell r="I52">
            <v>580</v>
          </cell>
          <cell r="J52">
            <v>227</v>
          </cell>
          <cell r="K52">
            <v>104</v>
          </cell>
          <cell r="L52">
            <v>2.2000000000000002</v>
          </cell>
          <cell r="M52">
            <v>32.573308704687136</v>
          </cell>
          <cell r="N52">
            <v>2659</v>
          </cell>
          <cell r="O52">
            <v>15.348649272685291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46899</v>
          </cell>
          <cell r="E53">
            <v>14453</v>
          </cell>
          <cell r="F53">
            <v>12464</v>
          </cell>
          <cell r="G53">
            <v>9676</v>
          </cell>
          <cell r="H53">
            <v>7782</v>
          </cell>
          <cell r="I53">
            <v>1981</v>
          </cell>
          <cell r="J53">
            <v>420</v>
          </cell>
          <cell r="K53">
            <v>123</v>
          </cell>
          <cell r="L53">
            <v>2.4</v>
          </cell>
          <cell r="M53">
            <v>30.817288215100536</v>
          </cell>
          <cell r="N53">
            <v>2924</v>
          </cell>
          <cell r="O53">
            <v>6.2346745133158485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19459</v>
          </cell>
          <cell r="E54">
            <v>6576</v>
          </cell>
          <cell r="F54">
            <v>7063</v>
          </cell>
          <cell r="G54">
            <v>3071</v>
          </cell>
          <cell r="H54">
            <v>1809</v>
          </cell>
          <cell r="I54">
            <v>632</v>
          </cell>
          <cell r="J54">
            <v>208</v>
          </cell>
          <cell r="K54">
            <v>100</v>
          </cell>
          <cell r="L54">
            <v>2.2000000000000002</v>
          </cell>
          <cell r="M54">
            <v>33.794131250321186</v>
          </cell>
          <cell r="N54">
            <v>3958</v>
          </cell>
          <cell r="O54">
            <v>20.340202477002929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14034</v>
          </cell>
          <cell r="E55">
            <v>4660</v>
          </cell>
          <cell r="F55">
            <v>5393</v>
          </cell>
          <cell r="G55">
            <v>2176</v>
          </cell>
          <cell r="H55">
            <v>1152</v>
          </cell>
          <cell r="I55">
            <v>430</v>
          </cell>
          <cell r="J55">
            <v>154</v>
          </cell>
          <cell r="K55">
            <v>69</v>
          </cell>
          <cell r="L55">
            <v>2.2000000000000002</v>
          </cell>
          <cell r="M55">
            <v>33.205073393187973</v>
          </cell>
          <cell r="N55">
            <v>2690</v>
          </cell>
          <cell r="O55">
            <v>19.167735499501212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21569</v>
          </cell>
          <cell r="E56">
            <v>7764</v>
          </cell>
          <cell r="F56">
            <v>7184</v>
          </cell>
          <cell r="G56">
            <v>3437</v>
          </cell>
          <cell r="H56">
            <v>2287</v>
          </cell>
          <cell r="I56">
            <v>654</v>
          </cell>
          <cell r="J56">
            <v>175</v>
          </cell>
          <cell r="K56">
            <v>68</v>
          </cell>
          <cell r="L56">
            <v>2.2000000000000002</v>
          </cell>
          <cell r="M56">
            <v>35.996105521813718</v>
          </cell>
          <cell r="N56">
            <v>3648</v>
          </cell>
          <cell r="O56">
            <v>16.913162409012937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3979</v>
          </cell>
          <cell r="E57">
            <v>1644</v>
          </cell>
          <cell r="F57">
            <v>1252</v>
          </cell>
          <cell r="G57">
            <v>585</v>
          </cell>
          <cell r="H57">
            <v>335</v>
          </cell>
          <cell r="I57">
            <v>123</v>
          </cell>
          <cell r="J57">
            <v>30</v>
          </cell>
          <cell r="K57">
            <v>10</v>
          </cell>
          <cell r="L57">
            <v>2</v>
          </cell>
          <cell r="M57">
            <v>41.316913797436541</v>
          </cell>
          <cell r="N57">
            <v>397</v>
          </cell>
          <cell r="O57">
            <v>9.9773812515707458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1087807</v>
          </cell>
          <cell r="E59">
            <v>346998</v>
          </cell>
          <cell r="F59">
            <v>332119</v>
          </cell>
          <cell r="G59">
            <v>207812</v>
          </cell>
          <cell r="H59">
            <v>149369</v>
          </cell>
          <cell r="I59">
            <v>39265</v>
          </cell>
          <cell r="J59">
            <v>9354</v>
          </cell>
          <cell r="K59">
            <v>2890</v>
          </cell>
          <cell r="L59">
            <v>2.2999999999999998</v>
          </cell>
          <cell r="M59">
            <v>31.898857058283316</v>
          </cell>
          <cell r="N59">
            <v>116968</v>
          </cell>
          <cell r="O59">
            <v>10.752642702244056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200102</v>
          </cell>
          <cell r="E60">
            <v>54966</v>
          </cell>
          <cell r="F60">
            <v>60082</v>
          </cell>
          <cell r="G60">
            <v>44209</v>
          </cell>
          <cell r="H60">
            <v>31557</v>
          </cell>
          <cell r="I60">
            <v>7337</v>
          </cell>
          <cell r="J60">
            <v>1538</v>
          </cell>
          <cell r="K60">
            <v>413</v>
          </cell>
          <cell r="L60">
            <v>2.4</v>
          </cell>
          <cell r="M60">
            <v>27.468990814684513</v>
          </cell>
          <cell r="N60">
            <v>15104</v>
          </cell>
          <cell r="O60">
            <v>7.548150443273931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106533</v>
          </cell>
          <cell r="E61">
            <v>35678</v>
          </cell>
          <cell r="F61">
            <v>31794</v>
          </cell>
          <cell r="G61">
            <v>20121</v>
          </cell>
          <cell r="H61">
            <v>14164</v>
          </cell>
          <cell r="I61">
            <v>3576</v>
          </cell>
          <cell r="J61">
            <v>896</v>
          </cell>
          <cell r="K61">
            <v>304</v>
          </cell>
          <cell r="L61">
            <v>2.2999999999999998</v>
          </cell>
          <cell r="M61">
            <v>33.490092271878197</v>
          </cell>
          <cell r="N61">
            <v>11389</v>
          </cell>
          <cell r="O61">
            <v>10.690584138248242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56612</v>
          </cell>
          <cell r="E62">
            <v>17774</v>
          </cell>
          <cell r="F62">
            <v>17483</v>
          </cell>
          <cell r="G62">
            <v>10687</v>
          </cell>
          <cell r="H62">
            <v>7735</v>
          </cell>
          <cell r="I62">
            <v>2216</v>
          </cell>
          <cell r="J62">
            <v>541</v>
          </cell>
          <cell r="K62">
            <v>176</v>
          </cell>
          <cell r="L62">
            <v>2.2999999999999998</v>
          </cell>
          <cell r="M62">
            <v>31.396170423231823</v>
          </cell>
          <cell r="N62">
            <v>6680</v>
          </cell>
          <cell r="O62">
            <v>11.799618455451141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68249</v>
          </cell>
          <cell r="E63">
            <v>22516</v>
          </cell>
          <cell r="F63">
            <v>21409</v>
          </cell>
          <cell r="G63">
            <v>12259</v>
          </cell>
          <cell r="H63">
            <v>8582</v>
          </cell>
          <cell r="I63">
            <v>2595</v>
          </cell>
          <cell r="J63">
            <v>681</v>
          </cell>
          <cell r="K63">
            <v>207</v>
          </cell>
          <cell r="L63">
            <v>2.2999999999999998</v>
          </cell>
          <cell r="M63">
            <v>32.990959574499264</v>
          </cell>
          <cell r="N63">
            <v>8113</v>
          </cell>
          <cell r="O63">
            <v>11.8873536608595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162429</v>
          </cell>
          <cell r="E64">
            <v>49379</v>
          </cell>
          <cell r="F64">
            <v>38555</v>
          </cell>
          <cell r="G64">
            <v>35173</v>
          </cell>
          <cell r="H64">
            <v>30966</v>
          </cell>
          <cell r="I64">
            <v>6816</v>
          </cell>
          <cell r="J64">
            <v>1235</v>
          </cell>
          <cell r="K64">
            <v>305</v>
          </cell>
          <cell r="L64">
            <v>2.5</v>
          </cell>
          <cell r="M64">
            <v>30.400359541707456</v>
          </cell>
          <cell r="N64">
            <v>6557</v>
          </cell>
          <cell r="O64">
            <v>4.0368407119418332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44844</v>
          </cell>
          <cell r="E65">
            <v>14152</v>
          </cell>
          <cell r="F65">
            <v>15436</v>
          </cell>
          <cell r="G65">
            <v>8059</v>
          </cell>
          <cell r="H65">
            <v>5130</v>
          </cell>
          <cell r="I65">
            <v>1548</v>
          </cell>
          <cell r="J65">
            <v>412</v>
          </cell>
          <cell r="K65">
            <v>107</v>
          </cell>
          <cell r="L65">
            <v>2.2000000000000002</v>
          </cell>
          <cell r="M65">
            <v>31.558290964231556</v>
          </cell>
          <cell r="N65">
            <v>5664</v>
          </cell>
          <cell r="O65">
            <v>12.630452234412632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41681</v>
          </cell>
          <cell r="E66">
            <v>14105</v>
          </cell>
          <cell r="F66">
            <v>14163</v>
          </cell>
          <cell r="G66">
            <v>7220</v>
          </cell>
          <cell r="H66">
            <v>4402</v>
          </cell>
          <cell r="I66">
            <v>1299</v>
          </cell>
          <cell r="J66">
            <v>362</v>
          </cell>
          <cell r="K66">
            <v>130</v>
          </cell>
          <cell r="L66">
            <v>2.2000000000000002</v>
          </cell>
          <cell r="M66">
            <v>33.840358916532715</v>
          </cell>
          <cell r="N66">
            <v>6229</v>
          </cell>
          <cell r="O66">
            <v>14.944459106067512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42274</v>
          </cell>
          <cell r="E67">
            <v>14240</v>
          </cell>
          <cell r="F67">
            <v>14643</v>
          </cell>
          <cell r="G67">
            <v>7065</v>
          </cell>
          <cell r="H67">
            <v>4270</v>
          </cell>
          <cell r="I67">
            <v>1461</v>
          </cell>
          <cell r="J67">
            <v>421</v>
          </cell>
          <cell r="K67">
            <v>174</v>
          </cell>
          <cell r="L67">
            <v>2.2000000000000002</v>
          </cell>
          <cell r="M67">
            <v>33.685007333112551</v>
          </cell>
          <cell r="N67">
            <v>7180</v>
          </cell>
          <cell r="O67">
            <v>16.984434877229504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29841</v>
          </cell>
          <cell r="E68">
            <v>9575</v>
          </cell>
          <cell r="F68">
            <v>10581</v>
          </cell>
          <cell r="G68">
            <v>5127</v>
          </cell>
          <cell r="H68">
            <v>3096</v>
          </cell>
          <cell r="I68">
            <v>1033</v>
          </cell>
          <cell r="J68">
            <v>317</v>
          </cell>
          <cell r="K68">
            <v>112</v>
          </cell>
          <cell r="L68">
            <v>2.2000000000000002</v>
          </cell>
          <cell r="M68">
            <v>32.086726316142219</v>
          </cell>
          <cell r="N68">
            <v>4919</v>
          </cell>
          <cell r="O68">
            <v>16.484032036459904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108602</v>
          </cell>
          <cell r="E69">
            <v>35937</v>
          </cell>
          <cell r="F69">
            <v>29153</v>
          </cell>
          <cell r="G69">
            <v>21055</v>
          </cell>
          <cell r="H69">
            <v>16952</v>
          </cell>
          <cell r="I69">
            <v>4359</v>
          </cell>
          <cell r="J69">
            <v>927</v>
          </cell>
          <cell r="K69">
            <v>219</v>
          </cell>
          <cell r="L69">
            <v>2.2999999999999998</v>
          </cell>
          <cell r="M69">
            <v>33.090550818585292</v>
          </cell>
          <cell r="N69">
            <v>7165</v>
          </cell>
          <cell r="O69">
            <v>6.597484392552623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10410</v>
          </cell>
          <cell r="E70">
            <v>3900</v>
          </cell>
          <cell r="F70">
            <v>4023</v>
          </cell>
          <cell r="G70">
            <v>1467</v>
          </cell>
          <cell r="H70">
            <v>681</v>
          </cell>
          <cell r="I70">
            <v>236</v>
          </cell>
          <cell r="J70">
            <v>75</v>
          </cell>
          <cell r="K70">
            <v>28</v>
          </cell>
          <cell r="L70">
            <v>2</v>
          </cell>
          <cell r="M70">
            <v>37.463976945244958</v>
          </cell>
          <cell r="N70">
            <v>2239</v>
          </cell>
          <cell r="O70">
            <v>21.508165225744477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23688</v>
          </cell>
          <cell r="E71">
            <v>8677</v>
          </cell>
          <cell r="F71">
            <v>9316</v>
          </cell>
          <cell r="G71">
            <v>3300</v>
          </cell>
          <cell r="H71">
            <v>1576</v>
          </cell>
          <cell r="I71">
            <v>547</v>
          </cell>
          <cell r="J71">
            <v>212</v>
          </cell>
          <cell r="K71">
            <v>60</v>
          </cell>
          <cell r="L71">
            <v>2</v>
          </cell>
          <cell r="M71">
            <v>36.630361364403917</v>
          </cell>
          <cell r="N71">
            <v>5574</v>
          </cell>
          <cell r="O71">
            <v>23.530901722391086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11454</v>
          </cell>
          <cell r="E72">
            <v>4080</v>
          </cell>
          <cell r="F72">
            <v>4476</v>
          </cell>
          <cell r="G72">
            <v>1705</v>
          </cell>
          <cell r="H72">
            <v>787</v>
          </cell>
          <cell r="I72">
            <v>289</v>
          </cell>
          <cell r="J72">
            <v>89</v>
          </cell>
          <cell r="K72">
            <v>28</v>
          </cell>
          <cell r="L72">
            <v>2</v>
          </cell>
          <cell r="M72">
            <v>35.620743844944997</v>
          </cell>
          <cell r="N72">
            <v>2197</v>
          </cell>
          <cell r="O72">
            <v>19.181072114545135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7565</v>
          </cell>
          <cell r="E73">
            <v>2685</v>
          </cell>
          <cell r="F73">
            <v>2910</v>
          </cell>
          <cell r="G73">
            <v>1076</v>
          </cell>
          <cell r="H73">
            <v>574</v>
          </cell>
          <cell r="I73">
            <v>227</v>
          </cell>
          <cell r="J73">
            <v>71</v>
          </cell>
          <cell r="K73">
            <v>22</v>
          </cell>
          <cell r="L73">
            <v>2.1</v>
          </cell>
          <cell r="M73">
            <v>35.492399206873756</v>
          </cell>
          <cell r="N73">
            <v>1575</v>
          </cell>
          <cell r="O73">
            <v>20.819563780568405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17015</v>
          </cell>
          <cell r="E74">
            <v>6519</v>
          </cell>
          <cell r="F74">
            <v>6135</v>
          </cell>
          <cell r="G74">
            <v>2473</v>
          </cell>
          <cell r="H74">
            <v>1263</v>
          </cell>
          <cell r="I74">
            <v>456</v>
          </cell>
          <cell r="J74">
            <v>123</v>
          </cell>
          <cell r="K74">
            <v>46</v>
          </cell>
          <cell r="L74">
            <v>2</v>
          </cell>
          <cell r="M74">
            <v>38.313253012048193</v>
          </cell>
          <cell r="N74">
            <v>3747</v>
          </cell>
          <cell r="O74">
            <v>22.021745518660005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18361</v>
          </cell>
          <cell r="E75">
            <v>6623</v>
          </cell>
          <cell r="F75">
            <v>6719</v>
          </cell>
          <cell r="G75">
            <v>2844</v>
          </cell>
          <cell r="H75">
            <v>1449</v>
          </cell>
          <cell r="I75">
            <v>500</v>
          </cell>
          <cell r="J75">
            <v>169</v>
          </cell>
          <cell r="K75">
            <v>57</v>
          </cell>
          <cell r="L75">
            <v>2.1</v>
          </cell>
          <cell r="M75">
            <v>36.071020096944615</v>
          </cell>
          <cell r="N75">
            <v>3828</v>
          </cell>
          <cell r="O75">
            <v>20.848537661347422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13519</v>
          </cell>
          <cell r="E76">
            <v>4333</v>
          </cell>
          <cell r="F76">
            <v>4788</v>
          </cell>
          <cell r="G76">
            <v>2331</v>
          </cell>
          <cell r="H76">
            <v>1372</v>
          </cell>
          <cell r="I76">
            <v>507</v>
          </cell>
          <cell r="J76">
            <v>134</v>
          </cell>
          <cell r="K76">
            <v>54</v>
          </cell>
          <cell r="L76">
            <v>2.2000000000000002</v>
          </cell>
          <cell r="M76">
            <v>32.051187217989494</v>
          </cell>
          <cell r="N76">
            <v>2070</v>
          </cell>
          <cell r="O76">
            <v>15.31178341593313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17479</v>
          </cell>
          <cell r="E77">
            <v>5831</v>
          </cell>
          <cell r="F77">
            <v>6362</v>
          </cell>
          <cell r="G77">
            <v>2822</v>
          </cell>
          <cell r="H77">
            <v>1584</v>
          </cell>
          <cell r="I77">
            <v>554</v>
          </cell>
          <cell r="J77">
            <v>221</v>
          </cell>
          <cell r="K77">
            <v>105</v>
          </cell>
          <cell r="L77">
            <v>2.2000000000000002</v>
          </cell>
          <cell r="M77">
            <v>33.360032038446136</v>
          </cell>
          <cell r="N77">
            <v>2745</v>
          </cell>
          <cell r="O77">
            <v>15.704559757423194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47094</v>
          </cell>
          <cell r="E78">
            <v>14846</v>
          </cell>
          <cell r="F78">
            <v>12736</v>
          </cell>
          <cell r="G78">
            <v>9376</v>
          </cell>
          <cell r="H78">
            <v>7719</v>
          </cell>
          <cell r="I78">
            <v>1925</v>
          </cell>
          <cell r="J78">
            <v>368</v>
          </cell>
          <cell r="K78">
            <v>124</v>
          </cell>
          <cell r="L78">
            <v>2.4</v>
          </cell>
          <cell r="M78">
            <v>31.52418567121077</v>
          </cell>
          <cell r="N78">
            <v>3051</v>
          </cell>
          <cell r="O78">
            <v>6.4785322971079111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20413</v>
          </cell>
          <cell r="E79">
            <v>6903</v>
          </cell>
          <cell r="F79">
            <v>7378</v>
          </cell>
          <cell r="G79">
            <v>3245</v>
          </cell>
          <cell r="H79">
            <v>1942</v>
          </cell>
          <cell r="I79">
            <v>636</v>
          </cell>
          <cell r="J79">
            <v>213</v>
          </cell>
          <cell r="K79">
            <v>96</v>
          </cell>
          <cell r="L79">
            <v>2.2000000000000002</v>
          </cell>
          <cell r="M79">
            <v>33.816685445549403</v>
          </cell>
          <cell r="N79">
            <v>4028</v>
          </cell>
          <cell r="O79">
            <v>19.732523391956107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14052</v>
          </cell>
          <cell r="E80">
            <v>4782</v>
          </cell>
          <cell r="F80">
            <v>5364</v>
          </cell>
          <cell r="G80">
            <v>2164</v>
          </cell>
          <cell r="H80">
            <v>1116</v>
          </cell>
          <cell r="I80">
            <v>417</v>
          </cell>
          <cell r="J80">
            <v>154</v>
          </cell>
          <cell r="K80">
            <v>55</v>
          </cell>
          <cell r="L80">
            <v>2.1</v>
          </cell>
          <cell r="M80">
            <v>34.030742954739537</v>
          </cell>
          <cell r="N80">
            <v>2777</v>
          </cell>
          <cell r="O80">
            <v>19.762311414745231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21518</v>
          </cell>
          <cell r="E81">
            <v>7856</v>
          </cell>
          <cell r="F81">
            <v>7289</v>
          </cell>
          <cell r="G81">
            <v>3415</v>
          </cell>
          <cell r="H81">
            <v>2119</v>
          </cell>
          <cell r="I81">
            <v>620</v>
          </cell>
          <cell r="J81">
            <v>160</v>
          </cell>
          <cell r="K81">
            <v>59</v>
          </cell>
          <cell r="L81">
            <v>2.1</v>
          </cell>
          <cell r="M81">
            <v>36.50896923505902</v>
          </cell>
          <cell r="N81">
            <v>3730</v>
          </cell>
          <cell r="O81">
            <v>17.334324751370943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4072</v>
          </cell>
          <cell r="E82">
            <v>1641</v>
          </cell>
          <cell r="F82">
            <v>1324</v>
          </cell>
          <cell r="G82">
            <v>619</v>
          </cell>
          <cell r="H82">
            <v>333</v>
          </cell>
          <cell r="I82">
            <v>111</v>
          </cell>
          <cell r="J82">
            <v>35</v>
          </cell>
          <cell r="K82">
            <v>9</v>
          </cell>
          <cell r="L82">
            <v>2</v>
          </cell>
          <cell r="M82">
            <v>40.299607072691551</v>
          </cell>
          <cell r="N82">
            <v>407</v>
          </cell>
          <cell r="O82">
            <v>9.995088408644401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1094534</v>
          </cell>
          <cell r="E84">
            <v>353702</v>
          </cell>
          <cell r="F84">
            <v>340340</v>
          </cell>
          <cell r="G84">
            <v>207353</v>
          </cell>
          <cell r="H84">
            <v>144848</v>
          </cell>
          <cell r="I84">
            <v>37208</v>
          </cell>
          <cell r="J84">
            <v>8503</v>
          </cell>
          <cell r="K84">
            <v>2580</v>
          </cell>
          <cell r="L84">
            <v>2.2999999999999998</v>
          </cell>
          <cell r="M84">
            <v>32.315304960832648</v>
          </cell>
          <cell r="N84">
            <v>121493</v>
          </cell>
          <cell r="O84">
            <v>11.099974966515431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201456</v>
          </cell>
          <cell r="E85">
            <v>56780</v>
          </cell>
          <cell r="F85">
            <v>61702</v>
          </cell>
          <cell r="G85">
            <v>43632</v>
          </cell>
          <cell r="H85">
            <v>30642</v>
          </cell>
          <cell r="I85">
            <v>6971</v>
          </cell>
          <cell r="J85">
            <v>1339</v>
          </cell>
          <cell r="K85">
            <v>390</v>
          </cell>
          <cell r="L85">
            <v>2.4</v>
          </cell>
          <cell r="M85">
            <v>28.184814550075448</v>
          </cell>
          <cell r="N85">
            <v>16190</v>
          </cell>
          <cell r="O85">
            <v>8.0364943213406406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107484</v>
          </cell>
          <cell r="E86">
            <v>36355</v>
          </cell>
          <cell r="F86">
            <v>32973</v>
          </cell>
          <cell r="G86">
            <v>20181</v>
          </cell>
          <cell r="H86">
            <v>13493</v>
          </cell>
          <cell r="I86">
            <v>3381</v>
          </cell>
          <cell r="J86">
            <v>818</v>
          </cell>
          <cell r="K86">
            <v>283</v>
          </cell>
          <cell r="L86">
            <v>2.2000000000000002</v>
          </cell>
          <cell r="M86">
            <v>33.823638867180236</v>
          </cell>
          <cell r="N86">
            <v>11858</v>
          </cell>
          <cell r="O86">
            <v>11.032339697071192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56670</v>
          </cell>
          <cell r="E87">
            <v>17891</v>
          </cell>
          <cell r="F87">
            <v>17931</v>
          </cell>
          <cell r="G87">
            <v>10619</v>
          </cell>
          <cell r="H87">
            <v>7496</v>
          </cell>
          <cell r="I87">
            <v>2091</v>
          </cell>
          <cell r="J87">
            <v>489</v>
          </cell>
          <cell r="K87">
            <v>153</v>
          </cell>
          <cell r="L87">
            <v>2.2999999999999998</v>
          </cell>
          <cell r="M87">
            <v>31.570495853185104</v>
          </cell>
          <cell r="N87">
            <v>6941</v>
          </cell>
          <cell r="O87">
            <v>12.248103052761602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68050</v>
          </cell>
          <cell r="E88">
            <v>23211</v>
          </cell>
          <cell r="F88">
            <v>21695</v>
          </cell>
          <cell r="G88">
            <v>12007</v>
          </cell>
          <cell r="H88">
            <v>8062</v>
          </cell>
          <cell r="I88">
            <v>2310</v>
          </cell>
          <cell r="J88">
            <v>584</v>
          </cell>
          <cell r="K88">
            <v>181</v>
          </cell>
          <cell r="L88">
            <v>2.2000000000000002</v>
          </cell>
          <cell r="M88">
            <v>34.108743570903748</v>
          </cell>
          <cell r="N88">
            <v>8453</v>
          </cell>
          <cell r="O88">
            <v>12.421748714180749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163405</v>
          </cell>
          <cell r="E89">
            <v>49685</v>
          </cell>
          <cell r="F89">
            <v>39947</v>
          </cell>
          <cell r="G89">
            <v>35607</v>
          </cell>
          <cell r="H89">
            <v>30195</v>
          </cell>
          <cell r="I89">
            <v>6515</v>
          </cell>
          <cell r="J89">
            <v>1187</v>
          </cell>
          <cell r="K89">
            <v>269</v>
          </cell>
          <cell r="L89">
            <v>2.4</v>
          </cell>
          <cell r="M89">
            <v>30.40604632661179</v>
          </cell>
          <cell r="N89">
            <v>6970</v>
          </cell>
          <cell r="O89">
            <v>4.2654753526513876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44681</v>
          </cell>
          <cell r="E90">
            <v>14300</v>
          </cell>
          <cell r="F90">
            <v>15579</v>
          </cell>
          <cell r="G90">
            <v>7905</v>
          </cell>
          <cell r="H90">
            <v>4941</v>
          </cell>
          <cell r="I90">
            <v>1487</v>
          </cell>
          <cell r="J90">
            <v>368</v>
          </cell>
          <cell r="K90">
            <v>101</v>
          </cell>
          <cell r="L90">
            <v>2.2000000000000002</v>
          </cell>
          <cell r="M90">
            <v>32.004655222577824</v>
          </cell>
          <cell r="N90">
            <v>5880</v>
          </cell>
          <cell r="O90">
            <v>13.159956133479556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42328</v>
          </cell>
          <cell r="E91">
            <v>14686</v>
          </cell>
          <cell r="F91">
            <v>14411</v>
          </cell>
          <cell r="G91">
            <v>7234</v>
          </cell>
          <cell r="H91">
            <v>4306</v>
          </cell>
          <cell r="I91">
            <v>1248</v>
          </cell>
          <cell r="J91">
            <v>331</v>
          </cell>
          <cell r="K91">
            <v>112</v>
          </cell>
          <cell r="L91">
            <v>2.2000000000000002</v>
          </cell>
          <cell r="M91">
            <v>34.695709695709695</v>
          </cell>
          <cell r="N91">
            <v>6474</v>
          </cell>
          <cell r="O91">
            <v>15.294840294840295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42327</v>
          </cell>
          <cell r="E92">
            <v>14443</v>
          </cell>
          <cell r="F92">
            <v>14790</v>
          </cell>
          <cell r="G92">
            <v>7048</v>
          </cell>
          <cell r="H92">
            <v>4131</v>
          </cell>
          <cell r="I92">
            <v>1382</v>
          </cell>
          <cell r="J92">
            <v>391</v>
          </cell>
          <cell r="K92">
            <v>142</v>
          </cell>
          <cell r="L92">
            <v>2.2000000000000002</v>
          </cell>
          <cell r="M92">
            <v>34.122427764783708</v>
          </cell>
          <cell r="N92">
            <v>7332</v>
          </cell>
          <cell r="O92">
            <v>17.322276561060317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29855</v>
          </cell>
          <cell r="E93">
            <v>9857</v>
          </cell>
          <cell r="F93">
            <v>10736</v>
          </cell>
          <cell r="G93">
            <v>4958</v>
          </cell>
          <cell r="H93">
            <v>2991</v>
          </cell>
          <cell r="I93">
            <v>965</v>
          </cell>
          <cell r="J93">
            <v>246</v>
          </cell>
          <cell r="K93">
            <v>102</v>
          </cell>
          <cell r="L93">
            <v>2.2000000000000002</v>
          </cell>
          <cell r="M93">
            <v>33.01624518506113</v>
          </cell>
          <cell r="N93">
            <v>5120</v>
          </cell>
          <cell r="O93">
            <v>17.149556188243174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109175</v>
          </cell>
          <cell r="E94">
            <v>35808</v>
          </cell>
          <cell r="F94">
            <v>30252</v>
          </cell>
          <cell r="G94">
            <v>21370</v>
          </cell>
          <cell r="H94">
            <v>16561</v>
          </cell>
          <cell r="I94">
            <v>4134</v>
          </cell>
          <cell r="J94">
            <v>848</v>
          </cell>
          <cell r="K94">
            <v>202</v>
          </cell>
          <cell r="L94">
            <v>2.2999999999999998</v>
          </cell>
          <cell r="M94">
            <v>32.798717655140827</v>
          </cell>
          <cell r="N94">
            <v>7625</v>
          </cell>
          <cell r="O94">
            <v>6.9841996794137859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10565</v>
          </cell>
          <cell r="E95">
            <v>4042</v>
          </cell>
          <cell r="F95">
            <v>4069</v>
          </cell>
          <cell r="G95">
            <v>1492</v>
          </cell>
          <cell r="H95">
            <v>663</v>
          </cell>
          <cell r="I95">
            <v>199</v>
          </cell>
          <cell r="J95">
            <v>71</v>
          </cell>
          <cell r="K95">
            <v>29</v>
          </cell>
          <cell r="L95">
            <v>2</v>
          </cell>
          <cell r="M95">
            <v>38.258400378608613</v>
          </cell>
          <cell r="N95">
            <v>2286</v>
          </cell>
          <cell r="O95">
            <v>21.637482252721249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23679</v>
          </cell>
          <cell r="E96">
            <v>8852</v>
          </cell>
          <cell r="F96">
            <v>9318</v>
          </cell>
          <cell r="G96">
            <v>3252</v>
          </cell>
          <cell r="H96">
            <v>1476</v>
          </cell>
          <cell r="I96">
            <v>513</v>
          </cell>
          <cell r="J96">
            <v>210</v>
          </cell>
          <cell r="K96">
            <v>58</v>
          </cell>
          <cell r="L96">
            <v>2</v>
          </cell>
          <cell r="M96">
            <v>37.383335444908994</v>
          </cell>
          <cell r="N96">
            <v>5604</v>
          </cell>
          <cell r="O96">
            <v>23.6665399721272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11518</v>
          </cell>
          <cell r="E97">
            <v>4250</v>
          </cell>
          <cell r="F97">
            <v>4502</v>
          </cell>
          <cell r="G97">
            <v>1643</v>
          </cell>
          <cell r="H97">
            <v>752</v>
          </cell>
          <cell r="I97">
            <v>263</v>
          </cell>
          <cell r="J97">
            <v>85</v>
          </cell>
          <cell r="K97">
            <v>23</v>
          </cell>
          <cell r="L97">
            <v>2</v>
          </cell>
          <cell r="M97">
            <v>36.898767147074146</v>
          </cell>
          <cell r="N97">
            <v>2239</v>
          </cell>
          <cell r="O97">
            <v>19.439138739364473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7585</v>
          </cell>
          <cell r="E98">
            <v>2748</v>
          </cell>
          <cell r="F98">
            <v>2901</v>
          </cell>
          <cell r="G98">
            <v>1089</v>
          </cell>
          <cell r="H98">
            <v>538</v>
          </cell>
          <cell r="I98">
            <v>224</v>
          </cell>
          <cell r="J98">
            <v>69</v>
          </cell>
          <cell r="K98">
            <v>16</v>
          </cell>
          <cell r="L98">
            <v>2.1</v>
          </cell>
          <cell r="M98">
            <v>36.229400131839157</v>
          </cell>
          <cell r="N98">
            <v>1598</v>
          </cell>
          <cell r="O98">
            <v>21.067897165458142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17027</v>
          </cell>
          <cell r="E99">
            <v>6587</v>
          </cell>
          <cell r="F99">
            <v>6215</v>
          </cell>
          <cell r="G99">
            <v>2443</v>
          </cell>
          <cell r="H99">
            <v>1220</v>
          </cell>
          <cell r="I99">
            <v>408</v>
          </cell>
          <cell r="J99">
            <v>123</v>
          </cell>
          <cell r="K99">
            <v>31</v>
          </cell>
          <cell r="L99">
            <v>2</v>
          </cell>
          <cell r="M99">
            <v>38.685616961296766</v>
          </cell>
          <cell r="N99">
            <v>3789</v>
          </cell>
          <cell r="O99">
            <v>22.252892464908676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18438</v>
          </cell>
          <cell r="E100">
            <v>6709</v>
          </cell>
          <cell r="F100">
            <v>6826</v>
          </cell>
          <cell r="G100">
            <v>2827</v>
          </cell>
          <cell r="H100">
            <v>1396</v>
          </cell>
          <cell r="I100">
            <v>478</v>
          </cell>
          <cell r="J100">
            <v>152</v>
          </cell>
          <cell r="K100">
            <v>50</v>
          </cell>
          <cell r="L100">
            <v>2.1</v>
          </cell>
          <cell r="M100">
            <v>36.386809849224427</v>
          </cell>
          <cell r="N100">
            <v>3877</v>
          </cell>
          <cell r="O100">
            <v>21.027226380301549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13506</v>
          </cell>
          <cell r="E101">
            <v>4454</v>
          </cell>
          <cell r="F101">
            <v>4818</v>
          </cell>
          <cell r="G101">
            <v>2282</v>
          </cell>
          <cell r="H101">
            <v>1327</v>
          </cell>
          <cell r="I101">
            <v>461</v>
          </cell>
          <cell r="J101">
            <v>114</v>
          </cell>
          <cell r="K101">
            <v>50</v>
          </cell>
          <cell r="L101">
            <v>2.2000000000000002</v>
          </cell>
          <cell r="M101">
            <v>32.977935732267142</v>
          </cell>
          <cell r="N101">
            <v>2151</v>
          </cell>
          <cell r="O101">
            <v>15.926254997778766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17677</v>
          </cell>
          <cell r="E102">
            <v>6016</v>
          </cell>
          <cell r="F102">
            <v>6487</v>
          </cell>
          <cell r="G102">
            <v>2813</v>
          </cell>
          <cell r="H102">
            <v>1530</v>
          </cell>
          <cell r="I102">
            <v>542</v>
          </cell>
          <cell r="J102">
            <v>191</v>
          </cell>
          <cell r="K102">
            <v>98</v>
          </cell>
          <cell r="L102">
            <v>2.2000000000000002</v>
          </cell>
          <cell r="M102">
            <v>34.032924138711316</v>
          </cell>
          <cell r="N102">
            <v>2803</v>
          </cell>
          <cell r="O102">
            <v>15.856763025400239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47160</v>
          </cell>
          <cell r="E103">
            <v>15068</v>
          </cell>
          <cell r="F103">
            <v>13034</v>
          </cell>
          <cell r="G103">
            <v>9320</v>
          </cell>
          <cell r="H103">
            <v>7488</v>
          </cell>
          <cell r="I103">
            <v>1784</v>
          </cell>
          <cell r="J103">
            <v>361</v>
          </cell>
          <cell r="K103">
            <v>105</v>
          </cell>
          <cell r="L103">
            <v>2.4</v>
          </cell>
          <cell r="M103">
            <v>31.950805767599661</v>
          </cell>
          <cell r="N103">
            <v>3176</v>
          </cell>
          <cell r="O103">
            <v>6.7345207803223079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22350</v>
          </cell>
          <cell r="E104">
            <v>7460</v>
          </cell>
          <cell r="F104">
            <v>8008</v>
          </cell>
          <cell r="G104">
            <v>3573</v>
          </cell>
          <cell r="H104">
            <v>2279</v>
          </cell>
          <cell r="I104">
            <v>749</v>
          </cell>
          <cell r="J104">
            <v>199</v>
          </cell>
          <cell r="K104">
            <v>82</v>
          </cell>
          <cell r="L104">
            <v>2.2000000000000002</v>
          </cell>
          <cell r="M104">
            <v>33.378076062639821</v>
          </cell>
          <cell r="N104">
            <v>4110</v>
          </cell>
          <cell r="O104">
            <v>18.389261744966444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14044</v>
          </cell>
          <cell r="E105">
            <v>4824</v>
          </cell>
          <cell r="F105">
            <v>5456</v>
          </cell>
          <cell r="G105">
            <v>2106</v>
          </cell>
          <cell r="H105">
            <v>1081</v>
          </cell>
          <cell r="I105">
            <v>390</v>
          </cell>
          <cell r="J105">
            <v>135</v>
          </cell>
          <cell r="K105">
            <v>52</v>
          </cell>
          <cell r="L105">
            <v>2.1</v>
          </cell>
          <cell r="M105">
            <v>34.349188265451438</v>
          </cell>
          <cell r="N105">
            <v>2804</v>
          </cell>
          <cell r="O105">
            <v>19.965821703218456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21409</v>
          </cell>
          <cell r="E106">
            <v>7937</v>
          </cell>
          <cell r="F106">
            <v>7351</v>
          </cell>
          <cell r="G106">
            <v>3361</v>
          </cell>
          <cell r="H106">
            <v>1962</v>
          </cell>
          <cell r="I106">
            <v>597</v>
          </cell>
          <cell r="J106">
            <v>157</v>
          </cell>
          <cell r="K106">
            <v>44</v>
          </cell>
          <cell r="L106">
            <v>2.1</v>
          </cell>
          <cell r="M106">
            <v>37.073193516745292</v>
          </cell>
          <cell r="N106">
            <v>3769</v>
          </cell>
          <cell r="O106">
            <v>17.604745667709842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4145</v>
          </cell>
          <cell r="E107">
            <v>1739</v>
          </cell>
          <cell r="F107">
            <v>1339</v>
          </cell>
          <cell r="G107">
            <v>591</v>
          </cell>
          <cell r="H107">
            <v>318</v>
          </cell>
          <cell r="I107">
            <v>116</v>
          </cell>
          <cell r="J107">
            <v>35</v>
          </cell>
          <cell r="K107">
            <v>7</v>
          </cell>
          <cell r="L107">
            <v>2</v>
          </cell>
          <cell r="M107">
            <v>41.954161640530764</v>
          </cell>
          <cell r="N107">
            <v>444</v>
          </cell>
          <cell r="O107">
            <v>10.711700844390833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1102934</v>
          </cell>
          <cell r="E109">
            <v>360213</v>
          </cell>
          <cell r="F109">
            <v>352260</v>
          </cell>
          <cell r="G109">
            <v>206493</v>
          </cell>
          <cell r="H109">
            <v>139394</v>
          </cell>
          <cell r="I109">
            <v>34712</v>
          </cell>
          <cell r="J109">
            <v>7619</v>
          </cell>
          <cell r="K109">
            <v>2243</v>
          </cell>
          <cell r="L109">
            <v>2.2000000000000002</v>
          </cell>
          <cell r="M109">
            <v>32.659524504639442</v>
          </cell>
          <cell r="N109">
            <v>124876</v>
          </cell>
          <cell r="O109">
            <v>11.322164336215948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202492</v>
          </cell>
          <cell r="E110">
            <v>57651</v>
          </cell>
          <cell r="F110">
            <v>64085</v>
          </cell>
          <cell r="G110">
            <v>42915</v>
          </cell>
          <cell r="H110">
            <v>29744</v>
          </cell>
          <cell r="I110">
            <v>6533</v>
          </cell>
          <cell r="J110">
            <v>1235</v>
          </cell>
          <cell r="K110">
            <v>329</v>
          </cell>
          <cell r="L110">
            <v>2.4</v>
          </cell>
          <cell r="M110">
            <v>28.470754400173838</v>
          </cell>
          <cell r="N110">
            <v>17040</v>
          </cell>
          <cell r="O110">
            <v>8.4151472650771382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108194</v>
          </cell>
          <cell r="E111">
            <v>36572</v>
          </cell>
          <cell r="F111">
            <v>34537</v>
          </cell>
          <cell r="G111">
            <v>20020</v>
          </cell>
          <cell r="H111">
            <v>12922</v>
          </cell>
          <cell r="I111">
            <v>3180</v>
          </cell>
          <cell r="J111">
            <v>722</v>
          </cell>
          <cell r="K111">
            <v>241</v>
          </cell>
          <cell r="L111">
            <v>2.2000000000000002</v>
          </cell>
          <cell r="M111">
            <v>33.802244117049007</v>
          </cell>
          <cell r="N111">
            <v>12169</v>
          </cell>
          <cell r="O111">
            <v>11.247388949479637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57408</v>
          </cell>
          <cell r="E112">
            <v>18410</v>
          </cell>
          <cell r="F112">
            <v>18578</v>
          </cell>
          <cell r="G112">
            <v>10760</v>
          </cell>
          <cell r="H112">
            <v>7205</v>
          </cell>
          <cell r="I112">
            <v>1893</v>
          </cell>
          <cell r="J112">
            <v>444</v>
          </cell>
          <cell r="K112">
            <v>118</v>
          </cell>
          <cell r="L112">
            <v>2.2999999999999998</v>
          </cell>
          <cell r="M112">
            <v>32.068701226309919</v>
          </cell>
          <cell r="N112">
            <v>7148</v>
          </cell>
          <cell r="O112">
            <v>12.451226309921962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68285</v>
          </cell>
          <cell r="E113">
            <v>23852</v>
          </cell>
          <cell r="F113">
            <v>22274</v>
          </cell>
          <cell r="G113">
            <v>11776</v>
          </cell>
          <cell r="H113">
            <v>7619</v>
          </cell>
          <cell r="I113">
            <v>2096</v>
          </cell>
          <cell r="J113">
            <v>520</v>
          </cell>
          <cell r="K113">
            <v>148</v>
          </cell>
          <cell r="L113">
            <v>2.2000000000000002</v>
          </cell>
          <cell r="M113">
            <v>34.930072490298016</v>
          </cell>
          <cell r="N113">
            <v>8789</v>
          </cell>
          <cell r="O113">
            <v>12.871055136560006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164752</v>
          </cell>
          <cell r="E114">
            <v>50734</v>
          </cell>
          <cell r="F114">
            <v>41907</v>
          </cell>
          <cell r="G114">
            <v>35536</v>
          </cell>
          <cell r="H114">
            <v>29265</v>
          </cell>
          <cell r="I114">
            <v>6036</v>
          </cell>
          <cell r="J114">
            <v>1046</v>
          </cell>
          <cell r="K114">
            <v>228</v>
          </cell>
          <cell r="L114">
            <v>2.4</v>
          </cell>
          <cell r="M114">
            <v>30.794163348548121</v>
          </cell>
          <cell r="N114">
            <v>7406</v>
          </cell>
          <cell r="O114">
            <v>4.4952413324269207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44303</v>
          </cell>
          <cell r="E115">
            <v>14132</v>
          </cell>
          <cell r="F115">
            <v>16038</v>
          </cell>
          <cell r="G115">
            <v>7778</v>
          </cell>
          <cell r="H115">
            <v>4564</v>
          </cell>
          <cell r="I115">
            <v>1371</v>
          </cell>
          <cell r="J115">
            <v>321</v>
          </cell>
          <cell r="K115">
            <v>99</v>
          </cell>
          <cell r="L115">
            <v>2.2000000000000002</v>
          </cell>
          <cell r="M115">
            <v>31.898517030449401</v>
          </cell>
          <cell r="N115">
            <v>6028</v>
          </cell>
          <cell r="O115">
            <v>13.606302056294156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43310</v>
          </cell>
          <cell r="E116">
            <v>15063</v>
          </cell>
          <cell r="F116">
            <v>15077</v>
          </cell>
          <cell r="G116">
            <v>7367</v>
          </cell>
          <cell r="H116">
            <v>4179</v>
          </cell>
          <cell r="I116">
            <v>1187</v>
          </cell>
          <cell r="J116">
            <v>335</v>
          </cell>
          <cell r="K116">
            <v>102</v>
          </cell>
          <cell r="L116">
            <v>2.1</v>
          </cell>
          <cell r="M116">
            <v>34.779496652043406</v>
          </cell>
          <cell r="N116">
            <v>6572</v>
          </cell>
          <cell r="O116">
            <v>15.174324636342645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42579</v>
          </cell>
          <cell r="E117">
            <v>14864</v>
          </cell>
          <cell r="F117">
            <v>15221</v>
          </cell>
          <cell r="G117">
            <v>6908</v>
          </cell>
          <cell r="H117">
            <v>3799</v>
          </cell>
          <cell r="I117">
            <v>1298</v>
          </cell>
          <cell r="J117">
            <v>358</v>
          </cell>
          <cell r="K117">
            <v>131</v>
          </cell>
          <cell r="L117">
            <v>2.1</v>
          </cell>
          <cell r="M117">
            <v>34.909227553488812</v>
          </cell>
          <cell r="N117">
            <v>7361</v>
          </cell>
          <cell r="O117">
            <v>17.287864909932125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30068</v>
          </cell>
          <cell r="E118">
            <v>10187</v>
          </cell>
          <cell r="F118">
            <v>10833</v>
          </cell>
          <cell r="G118">
            <v>4943</v>
          </cell>
          <cell r="H118">
            <v>2864</v>
          </cell>
          <cell r="I118">
            <v>894</v>
          </cell>
          <cell r="J118">
            <v>250</v>
          </cell>
          <cell r="K118">
            <v>97</v>
          </cell>
          <cell r="L118">
            <v>2.2000000000000002</v>
          </cell>
          <cell r="M118">
            <v>33.879872289477184</v>
          </cell>
          <cell r="N118">
            <v>5219</v>
          </cell>
          <cell r="O118">
            <v>17.357323400292671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112324</v>
          </cell>
          <cell r="E119">
            <v>38217</v>
          </cell>
          <cell r="F119">
            <v>31568</v>
          </cell>
          <cell r="G119">
            <v>21627</v>
          </cell>
          <cell r="H119">
            <v>16043</v>
          </cell>
          <cell r="I119">
            <v>3921</v>
          </cell>
          <cell r="J119">
            <v>757</v>
          </cell>
          <cell r="K119">
            <v>191</v>
          </cell>
          <cell r="L119">
            <v>2.2999999999999998</v>
          </cell>
          <cell r="M119">
            <v>34.023895160428758</v>
          </cell>
          <cell r="N119">
            <v>8032</v>
          </cell>
          <cell r="O119">
            <v>7.1507424949253942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10560</v>
          </cell>
          <cell r="E120">
            <v>3985</v>
          </cell>
          <cell r="F120">
            <v>4160</v>
          </cell>
          <cell r="G120">
            <v>1504</v>
          </cell>
          <cell r="H120">
            <v>628</v>
          </cell>
          <cell r="I120">
            <v>196</v>
          </cell>
          <cell r="J120">
            <v>61</v>
          </cell>
          <cell r="K120">
            <v>26</v>
          </cell>
          <cell r="L120">
            <v>2</v>
          </cell>
          <cell r="M120">
            <v>37.736742424242422</v>
          </cell>
          <cell r="N120">
            <v>2272</v>
          </cell>
          <cell r="O120">
            <v>21.515151515151516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23767</v>
          </cell>
          <cell r="E121">
            <v>8949</v>
          </cell>
          <cell r="F121">
            <v>9425</v>
          </cell>
          <cell r="G121">
            <v>3257</v>
          </cell>
          <cell r="H121">
            <v>1401</v>
          </cell>
          <cell r="I121">
            <v>517</v>
          </cell>
          <cell r="J121">
            <v>166</v>
          </cell>
          <cell r="K121">
            <v>52</v>
          </cell>
          <cell r="L121">
            <v>2</v>
          </cell>
          <cell r="M121">
            <v>37.653048344342999</v>
          </cell>
          <cell r="N121">
            <v>5597</v>
          </cell>
          <cell r="O121">
            <v>23.549459334371186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11512</v>
          </cell>
          <cell r="E122">
            <v>4239</v>
          </cell>
          <cell r="F122">
            <v>4563</v>
          </cell>
          <cell r="G122">
            <v>1636</v>
          </cell>
          <cell r="H122">
            <v>735</v>
          </cell>
          <cell r="I122">
            <v>245</v>
          </cell>
          <cell r="J122">
            <v>72</v>
          </cell>
          <cell r="K122">
            <v>22</v>
          </cell>
          <cell r="L122">
            <v>2</v>
          </cell>
          <cell r="M122">
            <v>36.82244614315497</v>
          </cell>
          <cell r="N122">
            <v>2251</v>
          </cell>
          <cell r="O122">
            <v>19.553509381514942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7539</v>
          </cell>
          <cell r="E123">
            <v>2759</v>
          </cell>
          <cell r="F123">
            <v>2963</v>
          </cell>
          <cell r="G123">
            <v>1058</v>
          </cell>
          <cell r="H123">
            <v>490</v>
          </cell>
          <cell r="I123">
            <v>184</v>
          </cell>
          <cell r="J123">
            <v>69</v>
          </cell>
          <cell r="K123">
            <v>16</v>
          </cell>
          <cell r="L123">
            <v>2</v>
          </cell>
          <cell r="M123">
            <v>36.596365565724895</v>
          </cell>
          <cell r="N123">
            <v>1603</v>
          </cell>
          <cell r="O123">
            <v>21.262766945218196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16918</v>
          </cell>
          <cell r="E124">
            <v>6565</v>
          </cell>
          <cell r="F124">
            <v>6274</v>
          </cell>
          <cell r="G124">
            <v>2416</v>
          </cell>
          <cell r="H124">
            <v>1131</v>
          </cell>
          <cell r="I124">
            <v>407</v>
          </cell>
          <cell r="J124">
            <v>96</v>
          </cell>
          <cell r="K124">
            <v>29</v>
          </cell>
          <cell r="L124">
            <v>2</v>
          </cell>
          <cell r="M124">
            <v>38.804823265161367</v>
          </cell>
          <cell r="N124">
            <v>3752</v>
          </cell>
          <cell r="O124">
            <v>22.177562359616974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18616</v>
          </cell>
          <cell r="E125">
            <v>6789</v>
          </cell>
          <cell r="F125">
            <v>6961</v>
          </cell>
          <cell r="G125">
            <v>2814</v>
          </cell>
          <cell r="H125">
            <v>1430</v>
          </cell>
          <cell r="I125">
            <v>438</v>
          </cell>
          <cell r="J125">
            <v>145</v>
          </cell>
          <cell r="K125">
            <v>39</v>
          </cell>
          <cell r="L125">
            <v>2.1</v>
          </cell>
          <cell r="M125">
            <v>36.468629136226902</v>
          </cell>
          <cell r="N125">
            <v>3909</v>
          </cell>
          <cell r="O125">
            <v>20.998066179630428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13468</v>
          </cell>
          <cell r="E126">
            <v>4499</v>
          </cell>
          <cell r="F126">
            <v>4954</v>
          </cell>
          <cell r="G126">
            <v>2229</v>
          </cell>
          <cell r="H126">
            <v>1219</v>
          </cell>
          <cell r="I126">
            <v>412</v>
          </cell>
          <cell r="J126">
            <v>115</v>
          </cell>
          <cell r="K126">
            <v>40</v>
          </cell>
          <cell r="L126">
            <v>2.2000000000000002</v>
          </cell>
          <cell r="M126">
            <v>33.4051084051084</v>
          </cell>
          <cell r="N126">
            <v>2209</v>
          </cell>
          <cell r="O126">
            <v>16.401841401841402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17835</v>
          </cell>
          <cell r="E127">
            <v>6100</v>
          </cell>
          <cell r="F127">
            <v>6627</v>
          </cell>
          <cell r="G127">
            <v>2899</v>
          </cell>
          <cell r="H127">
            <v>1438</v>
          </cell>
          <cell r="I127">
            <v>527</v>
          </cell>
          <cell r="J127">
            <v>168</v>
          </cell>
          <cell r="K127">
            <v>76</v>
          </cell>
          <cell r="L127">
            <v>2.1</v>
          </cell>
          <cell r="M127">
            <v>34.202410989627133</v>
          </cell>
          <cell r="N127">
            <v>2908</v>
          </cell>
          <cell r="O127">
            <v>16.305018222596019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46237</v>
          </cell>
          <cell r="E128">
            <v>14337</v>
          </cell>
          <cell r="F128">
            <v>13467</v>
          </cell>
          <cell r="G128">
            <v>9268</v>
          </cell>
          <cell r="H128">
            <v>7157</v>
          </cell>
          <cell r="I128">
            <v>1613</v>
          </cell>
          <cell r="J128">
            <v>306</v>
          </cell>
          <cell r="K128">
            <v>89</v>
          </cell>
          <cell r="L128">
            <v>2.2999999999999998</v>
          </cell>
          <cell r="M128">
            <v>31.007634578367977</v>
          </cell>
          <cell r="N128">
            <v>3326</v>
          </cell>
          <cell r="O128">
            <v>7.1933732724874027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23382</v>
          </cell>
          <cell r="E129">
            <v>7862</v>
          </cell>
          <cell r="F129">
            <v>8389</v>
          </cell>
          <cell r="G129">
            <v>3810</v>
          </cell>
          <cell r="H129">
            <v>2309</v>
          </cell>
          <cell r="I129">
            <v>747</v>
          </cell>
          <cell r="J129">
            <v>185</v>
          </cell>
          <cell r="K129">
            <v>80</v>
          </cell>
          <cell r="L129">
            <v>2.2000000000000002</v>
          </cell>
          <cell r="M129">
            <v>33.624155333162257</v>
          </cell>
          <cell r="N129">
            <v>4231</v>
          </cell>
          <cell r="O129">
            <v>18.095115901120522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13992</v>
          </cell>
          <cell r="E130">
            <v>4903</v>
          </cell>
          <cell r="F130">
            <v>5535</v>
          </cell>
          <cell r="G130">
            <v>2071</v>
          </cell>
          <cell r="H130">
            <v>965</v>
          </cell>
          <cell r="I130">
            <v>367</v>
          </cell>
          <cell r="J130">
            <v>108</v>
          </cell>
          <cell r="K130">
            <v>43</v>
          </cell>
          <cell r="L130">
            <v>2.1</v>
          </cell>
          <cell r="M130">
            <v>35.041452258433395</v>
          </cell>
          <cell r="N130">
            <v>2824</v>
          </cell>
          <cell r="O130">
            <v>20.182961692395654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21332</v>
          </cell>
          <cell r="E131">
            <v>7883</v>
          </cell>
          <cell r="F131">
            <v>7484</v>
          </cell>
          <cell r="G131">
            <v>3330</v>
          </cell>
          <cell r="H131">
            <v>1955</v>
          </cell>
          <cell r="I131">
            <v>522</v>
          </cell>
          <cell r="J131">
            <v>114</v>
          </cell>
          <cell r="K131">
            <v>44</v>
          </cell>
          <cell r="L131">
            <v>2.1</v>
          </cell>
          <cell r="M131">
            <v>36.953872117007315</v>
          </cell>
          <cell r="N131">
            <v>3785</v>
          </cell>
          <cell r="O131">
            <v>17.743296456028503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4061</v>
          </cell>
          <cell r="E132">
            <v>1661</v>
          </cell>
          <cell r="F132">
            <v>1340</v>
          </cell>
          <cell r="G132">
            <v>571</v>
          </cell>
          <cell r="H132">
            <v>332</v>
          </cell>
          <cell r="I132">
            <v>128</v>
          </cell>
          <cell r="J132">
            <v>26</v>
          </cell>
          <cell r="K132" t="str">
            <v>X</v>
          </cell>
          <cell r="L132">
            <v>2</v>
          </cell>
          <cell r="M132">
            <v>40.90125584831322</v>
          </cell>
          <cell r="N132">
            <v>445</v>
          </cell>
          <cell r="O132">
            <v>10.957892144791922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1131819</v>
          </cell>
          <cell r="E134">
            <v>388791</v>
          </cell>
          <cell r="F134">
            <v>363061</v>
          </cell>
          <cell r="G134">
            <v>202539</v>
          </cell>
          <cell r="H134">
            <v>137092</v>
          </cell>
          <cell r="I134">
            <v>32174</v>
          </cell>
          <cell r="J134">
            <v>6388</v>
          </cell>
          <cell r="K134">
            <v>1774</v>
          </cell>
          <cell r="L134">
            <v>2.2000000000000002</v>
          </cell>
          <cell r="M134">
            <v>34.350987216153825</v>
          </cell>
          <cell r="N134">
            <v>132074</v>
          </cell>
          <cell r="O134">
            <v>11.669180319468042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207459</v>
          </cell>
          <cell r="E135">
            <v>62847</v>
          </cell>
          <cell r="F135">
            <v>65967</v>
          </cell>
          <cell r="G135">
            <v>41995</v>
          </cell>
          <cell r="H135">
            <v>29356</v>
          </cell>
          <cell r="I135">
            <v>6025</v>
          </cell>
          <cell r="J135">
            <v>1005</v>
          </cell>
          <cell r="K135">
            <v>264</v>
          </cell>
          <cell r="L135">
            <v>2.2999999999999998</v>
          </cell>
          <cell r="M135">
            <v>30.29369658583142</v>
          </cell>
          <cell r="N135">
            <v>18743</v>
          </cell>
          <cell r="O135">
            <v>9.0345562255674619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111247</v>
          </cell>
          <cell r="E136">
            <v>39638</v>
          </cell>
          <cell r="F136">
            <v>35462</v>
          </cell>
          <cell r="G136">
            <v>19783</v>
          </cell>
          <cell r="H136">
            <v>12700</v>
          </cell>
          <cell r="I136">
            <v>2868</v>
          </cell>
          <cell r="J136">
            <v>636</v>
          </cell>
          <cell r="K136">
            <v>160</v>
          </cell>
          <cell r="L136">
            <v>2.2000000000000002</v>
          </cell>
          <cell r="M136">
            <v>35.630623747157223</v>
          </cell>
          <cell r="N136">
            <v>13030</v>
          </cell>
          <cell r="O136">
            <v>11.71267539798826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59250</v>
          </cell>
          <cell r="E137">
            <v>19858</v>
          </cell>
          <cell r="F137">
            <v>19529</v>
          </cell>
          <cell r="G137">
            <v>10637</v>
          </cell>
          <cell r="H137">
            <v>7022</v>
          </cell>
          <cell r="I137">
            <v>1737</v>
          </cell>
          <cell r="J137">
            <v>374</v>
          </cell>
          <cell r="K137">
            <v>93</v>
          </cell>
          <cell r="L137">
            <v>2.2000000000000002</v>
          </cell>
          <cell r="M137">
            <v>33.515611814345988</v>
          </cell>
          <cell r="N137">
            <v>7482</v>
          </cell>
          <cell r="O137">
            <v>12.627848101265823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70934</v>
          </cell>
          <cell r="E138">
            <v>26475</v>
          </cell>
          <cell r="F138">
            <v>22874</v>
          </cell>
          <cell r="G138">
            <v>11464</v>
          </cell>
          <cell r="H138">
            <v>7575</v>
          </cell>
          <cell r="I138">
            <v>1966</v>
          </cell>
          <cell r="J138">
            <v>458</v>
          </cell>
          <cell r="K138">
            <v>122</v>
          </cell>
          <cell r="L138">
            <v>2.1</v>
          </cell>
          <cell r="M138">
            <v>37.323427411396509</v>
          </cell>
          <cell r="N138">
            <v>9222</v>
          </cell>
          <cell r="O138">
            <v>13.000817661488142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169519</v>
          </cell>
          <cell r="E139">
            <v>54929</v>
          </cell>
          <cell r="F139">
            <v>44021</v>
          </cell>
          <cell r="G139">
            <v>35249</v>
          </cell>
          <cell r="H139">
            <v>28668</v>
          </cell>
          <cell r="I139">
            <v>5608</v>
          </cell>
          <cell r="J139">
            <v>875</v>
          </cell>
          <cell r="K139">
            <v>169</v>
          </cell>
          <cell r="L139">
            <v>2.2999999999999998</v>
          </cell>
          <cell r="M139">
            <v>32.402857496799768</v>
          </cell>
          <cell r="N139">
            <v>8068</v>
          </cell>
          <cell r="O139">
            <v>4.7593485096065935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45636</v>
          </cell>
          <cell r="E140">
            <v>15683</v>
          </cell>
          <cell r="F140">
            <v>16220</v>
          </cell>
          <cell r="G140">
            <v>7508</v>
          </cell>
          <cell r="H140">
            <v>4573</v>
          </cell>
          <cell r="I140">
            <v>1317</v>
          </cell>
          <cell r="J140">
            <v>254</v>
          </cell>
          <cell r="K140">
            <v>81</v>
          </cell>
          <cell r="L140">
            <v>2.1</v>
          </cell>
          <cell r="M140">
            <v>34.365413270225261</v>
          </cell>
          <cell r="N140">
            <v>6306</v>
          </cell>
          <cell r="O140">
            <v>13.81803839074415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44842</v>
          </cell>
          <cell r="E141">
            <v>16400</v>
          </cell>
          <cell r="F141">
            <v>15699</v>
          </cell>
          <cell r="G141">
            <v>7172</v>
          </cell>
          <cell r="H141">
            <v>4063</v>
          </cell>
          <cell r="I141">
            <v>1167</v>
          </cell>
          <cell r="J141">
            <v>264</v>
          </cell>
          <cell r="K141">
            <v>77</v>
          </cell>
          <cell r="L141">
            <v>2.1</v>
          </cell>
          <cell r="M141">
            <v>36.572855804825835</v>
          </cell>
          <cell r="N141">
            <v>6834</v>
          </cell>
          <cell r="O141">
            <v>15.240176620132912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43717</v>
          </cell>
          <cell r="E142">
            <v>16128</v>
          </cell>
          <cell r="F142">
            <v>15425</v>
          </cell>
          <cell r="G142">
            <v>6738</v>
          </cell>
          <cell r="H142">
            <v>3821</v>
          </cell>
          <cell r="I142">
            <v>1202</v>
          </cell>
          <cell r="J142">
            <v>296</v>
          </cell>
          <cell r="K142">
            <v>107</v>
          </cell>
          <cell r="L142">
            <v>2.1</v>
          </cell>
          <cell r="M142">
            <v>36.891826978063449</v>
          </cell>
          <cell r="N142">
            <v>7636</v>
          </cell>
          <cell r="O142">
            <v>17.466889310794429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30574</v>
          </cell>
          <cell r="E143">
            <v>10702</v>
          </cell>
          <cell r="F143">
            <v>11140</v>
          </cell>
          <cell r="G143">
            <v>4695</v>
          </cell>
          <cell r="H143">
            <v>2864</v>
          </cell>
          <cell r="I143">
            <v>855</v>
          </cell>
          <cell r="J143">
            <v>233</v>
          </cell>
          <cell r="K143">
            <v>85</v>
          </cell>
          <cell r="L143">
            <v>2.1</v>
          </cell>
          <cell r="M143">
            <v>35.003597828220059</v>
          </cell>
          <cell r="N143">
            <v>5475</v>
          </cell>
          <cell r="O143">
            <v>17.907372277098187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116127</v>
          </cell>
          <cell r="E144">
            <v>41805</v>
          </cell>
          <cell r="F144">
            <v>32769</v>
          </cell>
          <cell r="G144">
            <v>21441</v>
          </cell>
          <cell r="H144">
            <v>15719</v>
          </cell>
          <cell r="I144">
            <v>3599</v>
          </cell>
          <cell r="J144">
            <v>633</v>
          </cell>
          <cell r="K144">
            <v>161</v>
          </cell>
          <cell r="L144">
            <v>2.2000000000000002</v>
          </cell>
          <cell r="M144">
            <v>35.999379989149809</v>
          </cell>
          <cell r="N144">
            <v>8767</v>
          </cell>
          <cell r="O144">
            <v>7.5494932272425874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10726</v>
          </cell>
          <cell r="E145">
            <v>4111</v>
          </cell>
          <cell r="F145">
            <v>4275</v>
          </cell>
          <cell r="G145">
            <v>1451</v>
          </cell>
          <cell r="H145">
            <v>625</v>
          </cell>
          <cell r="I145">
            <v>197</v>
          </cell>
          <cell r="J145">
            <v>55</v>
          </cell>
          <cell r="K145">
            <v>12</v>
          </cell>
          <cell r="L145">
            <v>2</v>
          </cell>
          <cell r="M145">
            <v>38.327428677978745</v>
          </cell>
          <cell r="N145">
            <v>2321</v>
          </cell>
          <cell r="O145">
            <v>21.63900801790043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24119</v>
          </cell>
          <cell r="E146">
            <v>9344</v>
          </cell>
          <cell r="F146">
            <v>9653</v>
          </cell>
          <cell r="G146">
            <v>3111</v>
          </cell>
          <cell r="H146">
            <v>1333</v>
          </cell>
          <cell r="I146">
            <v>486</v>
          </cell>
          <cell r="J146">
            <v>138</v>
          </cell>
          <cell r="K146">
            <v>54</v>
          </cell>
          <cell r="L146">
            <v>1.9</v>
          </cell>
          <cell r="M146">
            <v>38.741241344997718</v>
          </cell>
          <cell r="N146">
            <v>5662</v>
          </cell>
          <cell r="O146">
            <v>23.475268460549774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11723</v>
          </cell>
          <cell r="E147">
            <v>4531</v>
          </cell>
          <cell r="F147">
            <v>4567</v>
          </cell>
          <cell r="G147">
            <v>1613</v>
          </cell>
          <cell r="H147">
            <v>715</v>
          </cell>
          <cell r="I147">
            <v>210</v>
          </cell>
          <cell r="J147">
            <v>66</v>
          </cell>
          <cell r="K147">
            <v>21</v>
          </cell>
          <cell r="L147">
            <v>2</v>
          </cell>
          <cell r="M147">
            <v>38.650516079501834</v>
          </cell>
          <cell r="N147">
            <v>2353</v>
          </cell>
          <cell r="O147">
            <v>20.071654013477779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7661</v>
          </cell>
          <cell r="E148">
            <v>2890</v>
          </cell>
          <cell r="F148">
            <v>3001</v>
          </cell>
          <cell r="G148">
            <v>1032</v>
          </cell>
          <cell r="H148">
            <v>498</v>
          </cell>
          <cell r="I148">
            <v>177</v>
          </cell>
          <cell r="J148">
            <v>54</v>
          </cell>
          <cell r="K148">
            <v>9</v>
          </cell>
          <cell r="L148">
            <v>2</v>
          </cell>
          <cell r="M148">
            <v>37.723534786581389</v>
          </cell>
          <cell r="N148">
            <v>1677</v>
          </cell>
          <cell r="O148">
            <v>21.890092677196186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16969</v>
          </cell>
          <cell r="E149">
            <v>6814</v>
          </cell>
          <cell r="F149">
            <v>6288</v>
          </cell>
          <cell r="G149">
            <v>2287</v>
          </cell>
          <cell r="H149">
            <v>1140</v>
          </cell>
          <cell r="I149">
            <v>329</v>
          </cell>
          <cell r="J149">
            <v>90</v>
          </cell>
          <cell r="K149">
            <v>21</v>
          </cell>
          <cell r="L149">
            <v>2</v>
          </cell>
          <cell r="M149">
            <v>40.155577818374681</v>
          </cell>
          <cell r="N149">
            <v>3907</v>
          </cell>
          <cell r="O149">
            <v>23.024338499616949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18821</v>
          </cell>
          <cell r="E150">
            <v>6942</v>
          </cell>
          <cell r="F150">
            <v>7183</v>
          </cell>
          <cell r="G150">
            <v>2765</v>
          </cell>
          <cell r="H150">
            <v>1350</v>
          </cell>
          <cell r="I150">
            <v>427</v>
          </cell>
          <cell r="J150">
            <v>117</v>
          </cell>
          <cell r="K150">
            <v>37</v>
          </cell>
          <cell r="L150">
            <v>2</v>
          </cell>
          <cell r="M150">
            <v>36.88433133202274</v>
          </cell>
          <cell r="N150">
            <v>3978</v>
          </cell>
          <cell r="O150">
            <v>21.135965145316401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13498</v>
          </cell>
          <cell r="E151">
            <v>4686</v>
          </cell>
          <cell r="F151">
            <v>5048</v>
          </cell>
          <cell r="G151">
            <v>2071</v>
          </cell>
          <cell r="H151">
            <v>1196</v>
          </cell>
          <cell r="I151">
            <v>391</v>
          </cell>
          <cell r="J151">
            <v>73</v>
          </cell>
          <cell r="K151">
            <v>33</v>
          </cell>
          <cell r="L151">
            <v>2.1</v>
          </cell>
          <cell r="M151">
            <v>34.716254259890356</v>
          </cell>
          <cell r="N151">
            <v>2322</v>
          </cell>
          <cell r="O151">
            <v>17.202548525707513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18255</v>
          </cell>
          <cell r="E152">
            <v>6322</v>
          </cell>
          <cell r="F152">
            <v>7018</v>
          </cell>
          <cell r="G152">
            <v>2763</v>
          </cell>
          <cell r="H152">
            <v>1445</v>
          </cell>
          <cell r="I152">
            <v>494</v>
          </cell>
          <cell r="J152">
            <v>134</v>
          </cell>
          <cell r="K152">
            <v>79</v>
          </cell>
          <cell r="L152">
            <v>2.1</v>
          </cell>
          <cell r="M152">
            <v>34.631607778690771</v>
          </cell>
          <cell r="N152">
            <v>3010</v>
          </cell>
          <cell r="O152">
            <v>16.488633251164064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46786</v>
          </cell>
          <cell r="E153">
            <v>15218</v>
          </cell>
          <cell r="F153">
            <v>13797</v>
          </cell>
          <cell r="G153">
            <v>9128</v>
          </cell>
          <cell r="H153">
            <v>6833</v>
          </cell>
          <cell r="I153">
            <v>1489</v>
          </cell>
          <cell r="J153">
            <v>253</v>
          </cell>
          <cell r="K153">
            <v>68</v>
          </cell>
          <cell r="L153">
            <v>2.2999999999999998</v>
          </cell>
          <cell r="M153">
            <v>32.526824263668615</v>
          </cell>
          <cell r="N153">
            <v>3612</v>
          </cell>
          <cell r="O153">
            <v>7.7202581968965083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24041</v>
          </cell>
          <cell r="E154">
            <v>8281</v>
          </cell>
          <cell r="F154">
            <v>8578</v>
          </cell>
          <cell r="G154">
            <v>3836</v>
          </cell>
          <cell r="H154">
            <v>2406</v>
          </cell>
          <cell r="I154">
            <v>719</v>
          </cell>
          <cell r="J154">
            <v>163</v>
          </cell>
          <cell r="K154">
            <v>58</v>
          </cell>
          <cell r="L154">
            <v>2.1</v>
          </cell>
          <cell r="M154">
            <v>34.445322573936195</v>
          </cell>
          <cell r="N154">
            <v>4306</v>
          </cell>
          <cell r="O154">
            <v>17.911068591156774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14092</v>
          </cell>
          <cell r="E155">
            <v>5083</v>
          </cell>
          <cell r="F155">
            <v>5633</v>
          </cell>
          <cell r="G155">
            <v>1992</v>
          </cell>
          <cell r="H155">
            <v>943</v>
          </cell>
          <cell r="I155">
            <v>317</v>
          </cell>
          <cell r="J155">
            <v>95</v>
          </cell>
          <cell r="K155">
            <v>29</v>
          </cell>
          <cell r="L155">
            <v>2</v>
          </cell>
          <cell r="M155">
            <v>36.070110701107012</v>
          </cell>
          <cell r="N155">
            <v>2914</v>
          </cell>
          <cell r="O155">
            <v>20.678399091683225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21707</v>
          </cell>
          <cell r="E156">
            <v>8370</v>
          </cell>
          <cell r="F156">
            <v>7510</v>
          </cell>
          <cell r="G156">
            <v>3223</v>
          </cell>
          <cell r="H156">
            <v>1979</v>
          </cell>
          <cell r="I156">
            <v>494</v>
          </cell>
          <cell r="J156">
            <v>101</v>
          </cell>
          <cell r="K156">
            <v>30</v>
          </cell>
          <cell r="L156">
            <v>2</v>
          </cell>
          <cell r="M156">
            <v>38.558990187497123</v>
          </cell>
          <cell r="N156">
            <v>3942</v>
          </cell>
          <cell r="O156">
            <v>18.160040539918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4116</v>
          </cell>
          <cell r="E157">
            <v>1734</v>
          </cell>
          <cell r="F157">
            <v>1404</v>
          </cell>
          <cell r="G157">
            <v>585</v>
          </cell>
          <cell r="H157">
            <v>268</v>
          </cell>
          <cell r="I157">
            <v>100</v>
          </cell>
          <cell r="J157">
            <v>21</v>
          </cell>
          <cell r="K157" t="str">
            <v>X</v>
          </cell>
          <cell r="L157">
            <v>1.9</v>
          </cell>
          <cell r="M157">
            <v>42.128279883381921</v>
          </cell>
          <cell r="N157">
            <v>507</v>
          </cell>
          <cell r="O157">
            <v>12.317784256559767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</row>
        <row r="159">
          <cell r="A159" t="str">
            <v>2021경상북도</v>
          </cell>
          <cell r="B159">
            <v>2021</v>
          </cell>
          <cell r="C159" t="str">
            <v>경상북도</v>
          </cell>
          <cell r="D159">
            <v>1156645</v>
          </cell>
          <cell r="E159">
            <v>416697</v>
          </cell>
          <cell r="F159">
            <v>373382</v>
          </cell>
          <cell r="G159">
            <v>198441</v>
          </cell>
          <cell r="H159">
            <v>131151</v>
          </cell>
          <cell r="I159">
            <v>29865</v>
          </cell>
          <cell r="J159">
            <v>5647</v>
          </cell>
          <cell r="K159">
            <v>1462</v>
          </cell>
          <cell r="L159">
            <v>2.1417453064682768</v>
          </cell>
          <cell r="M159">
            <v>36.026352078641246</v>
          </cell>
          <cell r="N159">
            <v>143877</v>
          </cell>
          <cell r="O159">
            <v>12.439166727907008</v>
          </cell>
          <cell r="Q159">
            <v>2477239</v>
          </cell>
        </row>
        <row r="160">
          <cell r="A160" t="str">
            <v>2021포항시</v>
          </cell>
          <cell r="B160">
            <v>2021</v>
          </cell>
          <cell r="C160" t="str">
            <v>포항시</v>
          </cell>
          <cell r="D160">
            <v>213410</v>
          </cell>
          <cell r="E160">
            <v>68911</v>
          </cell>
          <cell r="F160">
            <v>68484</v>
          </cell>
          <cell r="G160">
            <v>41087</v>
          </cell>
          <cell r="H160">
            <v>28216</v>
          </cell>
          <cell r="I160">
            <v>5552</v>
          </cell>
          <cell r="J160">
            <v>960</v>
          </cell>
          <cell r="K160">
            <v>200</v>
          </cell>
          <cell r="L160">
            <v>2.2349796167002483</v>
          </cell>
          <cell r="M160">
            <v>32.29042687784078</v>
          </cell>
          <cell r="N160">
            <v>21054</v>
          </cell>
          <cell r="O160">
            <v>9.8655170797994476</v>
          </cell>
          <cell r="Q160">
            <v>476967</v>
          </cell>
        </row>
        <row r="161">
          <cell r="A161" t="str">
            <v>2021경주시</v>
          </cell>
          <cell r="B161">
            <v>2021</v>
          </cell>
          <cell r="C161" t="str">
            <v>경주시</v>
          </cell>
          <cell r="D161">
            <v>113760</v>
          </cell>
          <cell r="E161">
            <v>42355</v>
          </cell>
          <cell r="F161">
            <v>36610</v>
          </cell>
          <cell r="G161">
            <v>19340</v>
          </cell>
          <cell r="H161">
            <v>12134</v>
          </cell>
          <cell r="I161">
            <v>2651</v>
          </cell>
          <cell r="J161">
            <v>536</v>
          </cell>
          <cell r="K161">
            <v>134</v>
          </cell>
          <cell r="L161">
            <v>2.1059511251758085</v>
          </cell>
          <cell r="M161">
            <v>37.23189170182841</v>
          </cell>
          <cell r="N161">
            <v>14364</v>
          </cell>
          <cell r="O161">
            <v>12.626582278481013</v>
          </cell>
          <cell r="Q161">
            <v>239573</v>
          </cell>
        </row>
        <row r="162">
          <cell r="A162" t="str">
            <v>2021김천시</v>
          </cell>
          <cell r="B162">
            <v>2021</v>
          </cell>
          <cell r="C162" t="str">
            <v>김천시</v>
          </cell>
          <cell r="D162">
            <v>60115</v>
          </cell>
          <cell r="E162">
            <v>20947</v>
          </cell>
          <cell r="F162">
            <v>20059</v>
          </cell>
          <cell r="G162">
            <v>10332</v>
          </cell>
          <cell r="H162">
            <v>6752</v>
          </cell>
          <cell r="I162">
            <v>1613</v>
          </cell>
          <cell r="J162">
            <v>330</v>
          </cell>
          <cell r="K162">
            <v>82</v>
          </cell>
          <cell r="L162">
            <v>2.1576478416368627</v>
          </cell>
          <cell r="M162">
            <v>34.844880645429591</v>
          </cell>
          <cell r="N162">
            <v>8125</v>
          </cell>
          <cell r="O162">
            <v>13.51576145720702</v>
          </cell>
          <cell r="Q162">
            <v>129707</v>
          </cell>
        </row>
        <row r="163">
          <cell r="A163" t="str">
            <v>2021안동시</v>
          </cell>
          <cell r="B163">
            <v>2021</v>
          </cell>
          <cell r="C163" t="str">
            <v>안동시</v>
          </cell>
          <cell r="D163">
            <v>71804</v>
          </cell>
          <cell r="E163">
            <v>27773</v>
          </cell>
          <cell r="F163">
            <v>23317</v>
          </cell>
          <cell r="G163">
            <v>11059</v>
          </cell>
          <cell r="H163">
            <v>7257</v>
          </cell>
          <cell r="I163">
            <v>1911</v>
          </cell>
          <cell r="J163">
            <v>380</v>
          </cell>
          <cell r="K163">
            <v>107</v>
          </cell>
          <cell r="L163">
            <v>2.0782407665311124</v>
          </cell>
          <cell r="M163">
            <v>38.678903682246116</v>
          </cell>
          <cell r="N163">
            <v>9995</v>
          </cell>
          <cell r="O163">
            <v>13.919837334967411</v>
          </cell>
          <cell r="Q163">
            <v>149226</v>
          </cell>
        </row>
        <row r="164">
          <cell r="A164" t="str">
            <v>2021구미시</v>
          </cell>
          <cell r="B164">
            <v>2021</v>
          </cell>
          <cell r="C164" t="str">
            <v>구미시</v>
          </cell>
          <cell r="D164">
            <v>173937</v>
          </cell>
          <cell r="E164">
            <v>60039</v>
          </cell>
          <cell r="F164">
            <v>45724</v>
          </cell>
          <cell r="G164">
            <v>34687</v>
          </cell>
          <cell r="H164">
            <v>27341</v>
          </cell>
          <cell r="I164">
            <v>5278</v>
          </cell>
          <cell r="J164">
            <v>722</v>
          </cell>
          <cell r="K164">
            <v>146</v>
          </cell>
          <cell r="L164">
            <v>2.2806763368346012</v>
          </cell>
          <cell r="M164">
            <v>34.517670190931199</v>
          </cell>
          <cell r="N164">
            <v>9165</v>
          </cell>
          <cell r="O164">
            <v>5.2691491747011847</v>
          </cell>
          <cell r="Q164">
            <v>396694</v>
          </cell>
        </row>
        <row r="165">
          <cell r="A165" t="str">
            <v>2021영주시</v>
          </cell>
          <cell r="B165">
            <v>2021</v>
          </cell>
          <cell r="C165" t="str">
            <v>영주시</v>
          </cell>
          <cell r="D165">
            <v>45423</v>
          </cell>
          <cell r="E165">
            <v>15879</v>
          </cell>
          <cell r="F165">
            <v>16504</v>
          </cell>
          <cell r="G165">
            <v>7172</v>
          </cell>
          <cell r="H165">
            <v>4330</v>
          </cell>
          <cell r="I165">
            <v>1220</v>
          </cell>
          <cell r="J165">
            <v>253</v>
          </cell>
          <cell r="K165">
            <v>65</v>
          </cell>
          <cell r="L165">
            <v>2.1093719041014465</v>
          </cell>
          <cell r="M165">
            <v>34.958060894260619</v>
          </cell>
          <cell r="N165">
            <v>6788</v>
          </cell>
          <cell r="O165">
            <v>14.943971115954472</v>
          </cell>
          <cell r="Q165">
            <v>95814</v>
          </cell>
        </row>
        <row r="166">
          <cell r="A166" t="str">
            <v>2021영천시</v>
          </cell>
          <cell r="B166">
            <v>2021</v>
          </cell>
          <cell r="C166" t="str">
            <v>영천시</v>
          </cell>
          <cell r="D166">
            <v>45839</v>
          </cell>
          <cell r="E166">
            <v>17453</v>
          </cell>
          <cell r="F166">
            <v>16068</v>
          </cell>
          <cell r="G166">
            <v>7016</v>
          </cell>
          <cell r="H166">
            <v>3966</v>
          </cell>
          <cell r="I166">
            <v>1043</v>
          </cell>
          <cell r="J166">
            <v>223</v>
          </cell>
          <cell r="K166">
            <v>70</v>
          </cell>
          <cell r="L166">
            <v>2.0411876349833111</v>
          </cell>
          <cell r="M166">
            <v>38.074565326468729</v>
          </cell>
          <cell r="N166">
            <v>7375</v>
          </cell>
          <cell r="O166">
            <v>16.08891991535592</v>
          </cell>
          <cell r="Q166">
            <v>93566</v>
          </cell>
        </row>
        <row r="167">
          <cell r="A167" t="str">
            <v>2021상주시</v>
          </cell>
          <cell r="B167">
            <v>2021</v>
          </cell>
          <cell r="C167" t="str">
            <v>상주시</v>
          </cell>
          <cell r="D167">
            <v>43339</v>
          </cell>
          <cell r="E167">
            <v>16198</v>
          </cell>
          <cell r="F167">
            <v>15666</v>
          </cell>
          <cell r="G167">
            <v>6498</v>
          </cell>
          <cell r="H167">
            <v>3529</v>
          </cell>
          <cell r="I167">
            <v>1092</v>
          </cell>
          <cell r="J167">
            <v>264</v>
          </cell>
          <cell r="K167">
            <v>92</v>
          </cell>
          <cell r="L167">
            <v>2.0503703361868064</v>
          </cell>
          <cell r="M167">
            <v>37.375112485290387</v>
          </cell>
          <cell r="N167">
            <v>8039</v>
          </cell>
          <cell r="O167">
            <v>18.549112808325066</v>
          </cell>
          <cell r="Q167">
            <v>88861</v>
          </cell>
        </row>
        <row r="168">
          <cell r="A168" t="str">
            <v>2021문경시</v>
          </cell>
          <cell r="B168">
            <v>2021</v>
          </cell>
          <cell r="C168" t="str">
            <v>문경시</v>
          </cell>
          <cell r="D168">
            <v>31154</v>
          </cell>
          <cell r="E168">
            <v>11392</v>
          </cell>
          <cell r="F168">
            <v>11317</v>
          </cell>
          <cell r="G168">
            <v>4656</v>
          </cell>
          <cell r="H168">
            <v>2712</v>
          </cell>
          <cell r="I168">
            <v>815</v>
          </cell>
          <cell r="J168">
            <v>195</v>
          </cell>
          <cell r="K168">
            <v>67</v>
          </cell>
          <cell r="L168">
            <v>2.0728959363163639</v>
          </cell>
          <cell r="M168">
            <v>36.56673300378764</v>
          </cell>
          <cell r="N168">
            <v>5757</v>
          </cell>
          <cell r="O168">
            <v>18.479168004108619</v>
          </cell>
          <cell r="Q168">
            <v>64579</v>
          </cell>
        </row>
        <row r="169">
          <cell r="A169" t="str">
            <v>2021경산시</v>
          </cell>
          <cell r="B169">
            <v>2021</v>
          </cell>
          <cell r="C169" t="str">
            <v>경산시</v>
          </cell>
          <cell r="D169">
            <v>122309</v>
          </cell>
          <cell r="E169">
            <v>46114</v>
          </cell>
          <cell r="F169">
            <v>34712</v>
          </cell>
          <cell r="G169">
            <v>21802</v>
          </cell>
          <cell r="H169">
            <v>15570</v>
          </cell>
          <cell r="I169">
            <v>3417</v>
          </cell>
          <cell r="J169">
            <v>574</v>
          </cell>
          <cell r="K169">
            <v>120</v>
          </cell>
          <cell r="L169">
            <v>2.1635856723544467</v>
          </cell>
          <cell r="M169">
            <v>37.702867327833602</v>
          </cell>
          <cell r="N169">
            <v>9880</v>
          </cell>
          <cell r="O169">
            <v>8.0779010538881035</v>
          </cell>
          <cell r="Q169">
            <v>264626</v>
          </cell>
        </row>
        <row r="170">
          <cell r="A170" t="str">
            <v>2021군위군</v>
          </cell>
          <cell r="B170">
            <v>2021</v>
          </cell>
          <cell r="C170" t="str">
            <v>군위군</v>
          </cell>
          <cell r="D170">
            <v>10797</v>
          </cell>
          <cell r="E170">
            <v>4426</v>
          </cell>
          <cell r="F170">
            <v>4249</v>
          </cell>
          <cell r="G170">
            <v>1378</v>
          </cell>
          <cell r="H170">
            <v>513</v>
          </cell>
          <cell r="I170">
            <v>175</v>
          </cell>
          <cell r="J170">
            <v>43</v>
          </cell>
          <cell r="K170">
            <v>13</v>
          </cell>
          <cell r="L170">
            <v>1.8836713902009818</v>
          </cell>
          <cell r="M170">
            <v>40.992868389367416</v>
          </cell>
          <cell r="N170">
            <v>2502</v>
          </cell>
          <cell r="O170">
            <v>23.173103639899971</v>
          </cell>
          <cell r="Q170">
            <v>20338</v>
          </cell>
        </row>
        <row r="171">
          <cell r="A171" t="str">
            <v>2021의성군</v>
          </cell>
          <cell r="B171">
            <v>2021</v>
          </cell>
          <cell r="C171" t="str">
            <v>의성군</v>
          </cell>
          <cell r="D171">
            <v>24243</v>
          </cell>
          <cell r="E171">
            <v>9858</v>
          </cell>
          <cell r="F171">
            <v>9622</v>
          </cell>
          <cell r="G171">
            <v>2949</v>
          </cell>
          <cell r="H171">
            <v>1242</v>
          </cell>
          <cell r="I171">
            <v>407</v>
          </cell>
          <cell r="J171">
            <v>120</v>
          </cell>
          <cell r="K171">
            <v>45</v>
          </cell>
          <cell r="L171">
            <v>1.8972074413232685</v>
          </cell>
          <cell r="M171">
            <v>40.663284246999133</v>
          </cell>
          <cell r="N171">
            <v>6024</v>
          </cell>
          <cell r="O171">
            <v>24.848409850266055</v>
          </cell>
          <cell r="Q171">
            <v>45994</v>
          </cell>
        </row>
        <row r="172">
          <cell r="A172" t="str">
            <v>2021청송군</v>
          </cell>
          <cell r="B172">
            <v>2021</v>
          </cell>
          <cell r="C172" t="str">
            <v>청송군</v>
          </cell>
          <cell r="D172">
            <v>11861</v>
          </cell>
          <cell r="E172">
            <v>4859</v>
          </cell>
          <cell r="F172">
            <v>4581</v>
          </cell>
          <cell r="G172">
            <v>1503</v>
          </cell>
          <cell r="H172">
            <v>668</v>
          </cell>
          <cell r="I172">
            <v>182</v>
          </cell>
          <cell r="J172">
            <v>50</v>
          </cell>
          <cell r="K172">
            <v>18</v>
          </cell>
          <cell r="L172">
            <v>1.9002613607621617</v>
          </cell>
          <cell r="M172">
            <v>40.966191720765529</v>
          </cell>
          <cell r="N172">
            <v>2538</v>
          </cell>
          <cell r="O172">
            <v>21.397858527948742</v>
          </cell>
          <cell r="Q172">
            <v>22539</v>
          </cell>
        </row>
        <row r="173">
          <cell r="A173" t="str">
            <v>2021영양군</v>
          </cell>
          <cell r="B173">
            <v>2021</v>
          </cell>
          <cell r="C173" t="str">
            <v>영양군</v>
          </cell>
          <cell r="D173">
            <v>7723</v>
          </cell>
          <cell r="E173">
            <v>3060</v>
          </cell>
          <cell r="F173">
            <v>2965</v>
          </cell>
          <cell r="G173">
            <v>1031</v>
          </cell>
          <cell r="H173">
            <v>456</v>
          </cell>
          <cell r="I173">
            <v>152</v>
          </cell>
          <cell r="J173">
            <v>50</v>
          </cell>
          <cell r="K173">
            <v>9</v>
          </cell>
          <cell r="L173">
            <v>1.947429755276447</v>
          </cell>
          <cell r="M173">
            <v>39.621908584746862</v>
          </cell>
          <cell r="N173">
            <v>1753</v>
          </cell>
          <cell r="O173">
            <v>22.698433251327206</v>
          </cell>
          <cell r="Q173">
            <v>15040</v>
          </cell>
        </row>
        <row r="174">
          <cell r="A174" t="str">
            <v>2021영덕군</v>
          </cell>
          <cell r="B174">
            <v>2021</v>
          </cell>
          <cell r="C174" t="str">
            <v>영덕군</v>
          </cell>
          <cell r="D174">
            <v>16958</v>
          </cell>
          <cell r="E174">
            <v>7154</v>
          </cell>
          <cell r="F174">
            <v>6291</v>
          </cell>
          <cell r="G174">
            <v>2088</v>
          </cell>
          <cell r="H174">
            <v>1016</v>
          </cell>
          <cell r="I174">
            <v>313</v>
          </cell>
          <cell r="J174">
            <v>74</v>
          </cell>
          <cell r="K174">
            <v>22</v>
          </cell>
          <cell r="L174">
            <v>1.9008137752093408</v>
          </cell>
          <cell r="M174">
            <v>42.186578605967682</v>
          </cell>
          <cell r="N174">
            <v>4100</v>
          </cell>
          <cell r="O174">
            <v>24.177379407949051</v>
          </cell>
          <cell r="Q174">
            <v>32234</v>
          </cell>
        </row>
        <row r="175">
          <cell r="A175" t="str">
            <v>2021청도군</v>
          </cell>
          <cell r="B175">
            <v>2021</v>
          </cell>
          <cell r="C175" t="str">
            <v>청도군</v>
          </cell>
          <cell r="D175">
            <v>19041</v>
          </cell>
          <cell r="E175">
            <v>7405</v>
          </cell>
          <cell r="F175">
            <v>7277</v>
          </cell>
          <cell r="G175">
            <v>2632</v>
          </cell>
          <cell r="H175">
            <v>1217</v>
          </cell>
          <cell r="I175">
            <v>377</v>
          </cell>
          <cell r="J175">
            <v>104</v>
          </cell>
          <cell r="K175">
            <v>29</v>
          </cell>
          <cell r="L175">
            <v>1.9665458746914553</v>
          </cell>
          <cell r="M175">
            <v>38.889764193057083</v>
          </cell>
          <cell r="N175">
            <v>4226</v>
          </cell>
          <cell r="O175">
            <v>22.19421248883987</v>
          </cell>
          <cell r="Q175">
            <v>37445</v>
          </cell>
        </row>
        <row r="176">
          <cell r="A176" t="str">
            <v>2021고령군</v>
          </cell>
          <cell r="B176">
            <v>2021</v>
          </cell>
          <cell r="C176" t="str">
            <v>고령군</v>
          </cell>
          <cell r="D176">
            <v>13576</v>
          </cell>
          <cell r="E176">
            <v>4987</v>
          </cell>
          <cell r="F176">
            <v>5059</v>
          </cell>
          <cell r="G176">
            <v>2023</v>
          </cell>
          <cell r="H176">
            <v>1072</v>
          </cell>
          <cell r="I176">
            <v>337</v>
          </cell>
          <cell r="J176">
            <v>77</v>
          </cell>
          <cell r="K176">
            <v>21</v>
          </cell>
          <cell r="L176">
            <v>2.0452268709487331</v>
          </cell>
          <cell r="M176">
            <v>36.73394225103123</v>
          </cell>
          <cell r="N176">
            <v>2523</v>
          </cell>
          <cell r="O176">
            <v>18.584266352386564</v>
          </cell>
          <cell r="Q176">
            <v>27766</v>
          </cell>
        </row>
        <row r="177">
          <cell r="A177" t="str">
            <v>2021성주군</v>
          </cell>
          <cell r="B177">
            <v>2021</v>
          </cell>
          <cell r="C177" t="str">
            <v>성주군</v>
          </cell>
          <cell r="D177">
            <v>18547</v>
          </cell>
          <cell r="E177">
            <v>6835</v>
          </cell>
          <cell r="F177">
            <v>7050</v>
          </cell>
          <cell r="G177">
            <v>2700</v>
          </cell>
          <cell r="H177">
            <v>1341</v>
          </cell>
          <cell r="I177">
            <v>426</v>
          </cell>
          <cell r="J177">
            <v>130</v>
          </cell>
          <cell r="K177">
            <v>65</v>
          </cell>
          <cell r="L177">
            <v>2.0370949479700222</v>
          </cell>
          <cell r="M177">
            <v>36.852321130101906</v>
          </cell>
          <cell r="N177">
            <v>3321</v>
          </cell>
          <cell r="O177">
            <v>17.90586078611096</v>
          </cell>
          <cell r="Q177">
            <v>37782</v>
          </cell>
        </row>
        <row r="178">
          <cell r="A178" t="str">
            <v>2021칠곡군</v>
          </cell>
          <cell r="B178">
            <v>2021</v>
          </cell>
          <cell r="C178" t="str">
            <v>칠곡군</v>
          </cell>
          <cell r="D178">
            <v>47930</v>
          </cell>
          <cell r="E178">
            <v>16258</v>
          </cell>
          <cell r="F178">
            <v>14536</v>
          </cell>
          <cell r="G178">
            <v>8987</v>
          </cell>
          <cell r="H178">
            <v>6481</v>
          </cell>
          <cell r="I178">
            <v>1383</v>
          </cell>
          <cell r="J178">
            <v>232</v>
          </cell>
          <cell r="K178">
            <v>53</v>
          </cell>
          <cell r="L178">
            <v>2.2304193615689547</v>
          </cell>
          <cell r="M178">
            <v>33.920300438138952</v>
          </cell>
          <cell r="N178">
            <v>4014</v>
          </cell>
          <cell r="O178">
            <v>8.3747131233048187</v>
          </cell>
          <cell r="Q178">
            <v>106904</v>
          </cell>
        </row>
        <row r="179">
          <cell r="A179" t="str">
            <v>2021예천군</v>
          </cell>
          <cell r="B179">
            <v>2021</v>
          </cell>
          <cell r="C179" t="str">
            <v>예천군</v>
          </cell>
          <cell r="D179">
            <v>24682</v>
          </cell>
          <cell r="E179">
            <v>8795</v>
          </cell>
          <cell r="F179">
            <v>8748</v>
          </cell>
          <cell r="G179">
            <v>3856</v>
          </cell>
          <cell r="H179">
            <v>2413</v>
          </cell>
          <cell r="I179">
            <v>681</v>
          </cell>
          <cell r="J179">
            <v>145</v>
          </cell>
          <cell r="K179">
            <v>44</v>
          </cell>
          <cell r="L179">
            <v>2.1117008346163195</v>
          </cell>
          <cell r="M179">
            <v>35.633255003646383</v>
          </cell>
          <cell r="N179">
            <v>4534</v>
          </cell>
          <cell r="O179">
            <v>18.369662101936633</v>
          </cell>
          <cell r="Q179">
            <v>52121</v>
          </cell>
        </row>
        <row r="180">
          <cell r="A180" t="str">
            <v>2021봉화군</v>
          </cell>
          <cell r="B180">
            <v>2021</v>
          </cell>
          <cell r="C180" t="str">
            <v>봉화군</v>
          </cell>
          <cell r="D180">
            <v>14186</v>
          </cell>
          <cell r="E180">
            <v>5405</v>
          </cell>
          <cell r="F180">
            <v>5649</v>
          </cell>
          <cell r="G180">
            <v>1874</v>
          </cell>
          <cell r="H180">
            <v>864</v>
          </cell>
          <cell r="I180">
            <v>285</v>
          </cell>
          <cell r="J180">
            <v>81</v>
          </cell>
          <cell r="K180">
            <v>28</v>
          </cell>
          <cell r="L180">
            <v>1.9665162836599464</v>
          </cell>
          <cell r="M180">
            <v>38.100944593260962</v>
          </cell>
          <cell r="N180">
            <v>3139</v>
          </cell>
          <cell r="O180">
            <v>22.127449598195405</v>
          </cell>
          <cell r="Q180">
            <v>27897</v>
          </cell>
        </row>
        <row r="181">
          <cell r="A181" t="str">
            <v>2021울진군</v>
          </cell>
          <cell r="B181">
            <v>2021</v>
          </cell>
          <cell r="C181" t="str">
            <v>울진군</v>
          </cell>
          <cell r="D181">
            <v>21876</v>
          </cell>
          <cell r="E181">
            <v>8744</v>
          </cell>
          <cell r="F181">
            <v>7539</v>
          </cell>
          <cell r="G181">
            <v>3226</v>
          </cell>
          <cell r="H181">
            <v>1786</v>
          </cell>
          <cell r="I181">
            <v>466</v>
          </cell>
          <cell r="J181">
            <v>88</v>
          </cell>
          <cell r="K181">
            <v>27</v>
          </cell>
          <cell r="L181">
            <v>1.9973486926311941</v>
          </cell>
          <cell r="M181">
            <v>39.970744194551102</v>
          </cell>
          <cell r="N181">
            <v>4141</v>
          </cell>
          <cell r="O181">
            <v>18.929420369354546</v>
          </cell>
          <cell r="Q181">
            <v>43694</v>
          </cell>
        </row>
        <row r="182">
          <cell r="A182" t="str">
            <v>2021울릉군</v>
          </cell>
          <cell r="B182">
            <v>2021</v>
          </cell>
          <cell r="C182" t="str">
            <v>울릉군</v>
          </cell>
          <cell r="D182">
            <v>4135</v>
          </cell>
          <cell r="E182">
            <v>1850</v>
          </cell>
          <cell r="F182">
            <v>1355</v>
          </cell>
          <cell r="G182">
            <v>545</v>
          </cell>
          <cell r="H182">
            <v>275</v>
          </cell>
          <cell r="I182">
            <v>89</v>
          </cell>
          <cell r="J182">
            <v>16</v>
          </cell>
          <cell r="K182">
            <v>5</v>
          </cell>
          <cell r="L182">
            <v>1.9037484885126965</v>
          </cell>
          <cell r="M182">
            <v>44.740024183796855</v>
          </cell>
          <cell r="N182">
            <v>520</v>
          </cell>
          <cell r="O182">
            <v>12.575574365175331</v>
          </cell>
          <cell r="Q182">
            <v>7872</v>
          </cell>
        </row>
      </sheetData>
      <sheetData sheetId="10"/>
      <sheetData sheetId="11"/>
      <sheetData sheetId="12"/>
      <sheetData sheetId="13"/>
      <sheetData sheetId="14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103120174</v>
          </cell>
          <cell r="E9">
            <v>86831078</v>
          </cell>
          <cell r="F9">
            <v>44317021</v>
          </cell>
          <cell r="G9">
            <v>37670752</v>
          </cell>
          <cell r="H9">
            <v>6.2089006782017977</v>
          </cell>
          <cell r="I9">
            <v>5.2118543074666173</v>
          </cell>
          <cell r="J9">
            <v>4.8092748646576693</v>
          </cell>
          <cell r="K9">
            <v>4.6818603320691361</v>
          </cell>
          <cell r="L9">
            <v>38473.456270095739</v>
          </cell>
          <cell r="M9">
            <v>32427</v>
          </cell>
          <cell r="N9">
            <v>16550</v>
          </cell>
          <cell r="O9">
            <v>14068</v>
          </cell>
          <cell r="Q9" t="str">
            <v>전국</v>
          </cell>
          <cell r="R9">
            <v>1660844316</v>
          </cell>
          <cell r="S9">
            <v>1666030416</v>
          </cell>
          <cell r="T9">
            <v>921490708</v>
          </cell>
          <cell r="U9">
            <v>804610760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16587811</v>
          </cell>
          <cell r="E10">
            <v>0</v>
          </cell>
          <cell r="F10">
            <v>0</v>
          </cell>
          <cell r="G10">
            <v>0</v>
          </cell>
          <cell r="H10">
            <v>16.100000000000001</v>
          </cell>
          <cell r="I10">
            <v>0</v>
          </cell>
          <cell r="J10">
            <v>0</v>
          </cell>
          <cell r="K10">
            <v>0</v>
          </cell>
          <cell r="L10">
            <v>32410.475867180729</v>
          </cell>
          <cell r="M10">
            <v>0</v>
          </cell>
          <cell r="N10">
            <v>0</v>
          </cell>
          <cell r="O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9960756</v>
          </cell>
          <cell r="E11">
            <v>0</v>
          </cell>
          <cell r="F11">
            <v>0</v>
          </cell>
          <cell r="G11">
            <v>0</v>
          </cell>
          <cell r="H11">
            <v>9.6999999999999993</v>
          </cell>
          <cell r="I11">
            <v>0</v>
          </cell>
          <cell r="J11">
            <v>0</v>
          </cell>
          <cell r="K11">
            <v>0</v>
          </cell>
          <cell r="L11">
            <v>37973.223783661299</v>
          </cell>
          <cell r="M11">
            <v>0</v>
          </cell>
          <cell r="N11">
            <v>0</v>
          </cell>
          <cell r="O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4964756</v>
          </cell>
          <cell r="E12">
            <v>0</v>
          </cell>
          <cell r="F12">
            <v>0</v>
          </cell>
          <cell r="G12">
            <v>0</v>
          </cell>
          <cell r="H12">
            <v>4.8</v>
          </cell>
          <cell r="I12">
            <v>0</v>
          </cell>
          <cell r="J12">
            <v>0</v>
          </cell>
          <cell r="K12">
            <v>0</v>
          </cell>
          <cell r="L12">
            <v>36096.811943158107</v>
          </cell>
          <cell r="M12">
            <v>0</v>
          </cell>
          <cell r="N12">
            <v>0</v>
          </cell>
          <cell r="O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3248266</v>
          </cell>
          <cell r="E13">
            <v>0</v>
          </cell>
          <cell r="F13">
            <v>0</v>
          </cell>
          <cell r="G13">
            <v>0</v>
          </cell>
          <cell r="H13">
            <v>3.1</v>
          </cell>
          <cell r="I13">
            <v>0</v>
          </cell>
          <cell r="J13">
            <v>0</v>
          </cell>
          <cell r="K13">
            <v>0</v>
          </cell>
          <cell r="L13">
            <v>19268.283065898853</v>
          </cell>
          <cell r="M13">
            <v>0</v>
          </cell>
          <cell r="N13">
            <v>0</v>
          </cell>
          <cell r="O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34732664</v>
          </cell>
          <cell r="E14">
            <v>0</v>
          </cell>
          <cell r="F14">
            <v>0</v>
          </cell>
          <cell r="G14">
            <v>0</v>
          </cell>
          <cell r="H14">
            <v>33.700000000000003</v>
          </cell>
          <cell r="I14">
            <v>0</v>
          </cell>
          <cell r="J14">
            <v>0</v>
          </cell>
          <cell r="K14">
            <v>0</v>
          </cell>
          <cell r="L14">
            <v>82485.694934012863</v>
          </cell>
          <cell r="M14">
            <v>0</v>
          </cell>
          <cell r="N14">
            <v>0</v>
          </cell>
          <cell r="O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2784874</v>
          </cell>
          <cell r="E15">
            <v>0</v>
          </cell>
          <cell r="F15">
            <v>0</v>
          </cell>
          <cell r="G15">
            <v>0</v>
          </cell>
          <cell r="H15">
            <v>2.7</v>
          </cell>
          <cell r="I15">
            <v>0</v>
          </cell>
          <cell r="J15">
            <v>0</v>
          </cell>
          <cell r="K15">
            <v>0</v>
          </cell>
          <cell r="L15">
            <v>25487.108508967311</v>
          </cell>
          <cell r="M15">
            <v>0</v>
          </cell>
          <cell r="N15">
            <v>0</v>
          </cell>
          <cell r="O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3258783</v>
          </cell>
          <cell r="E16">
            <v>0</v>
          </cell>
          <cell r="F16">
            <v>0</v>
          </cell>
          <cell r="G16">
            <v>0</v>
          </cell>
          <cell r="H16">
            <v>3.2</v>
          </cell>
          <cell r="I16">
            <v>0</v>
          </cell>
          <cell r="J16">
            <v>0</v>
          </cell>
          <cell r="K16">
            <v>0</v>
          </cell>
          <cell r="L16">
            <v>33365.578431229194</v>
          </cell>
          <cell r="M16">
            <v>0</v>
          </cell>
          <cell r="N16">
            <v>0</v>
          </cell>
          <cell r="O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2196807</v>
          </cell>
          <cell r="E17">
            <v>0</v>
          </cell>
          <cell r="F17">
            <v>0</v>
          </cell>
          <cell r="G17">
            <v>0</v>
          </cell>
          <cell r="H17">
            <v>2.1</v>
          </cell>
          <cell r="I17">
            <v>0</v>
          </cell>
          <cell r="J17">
            <v>0</v>
          </cell>
          <cell r="K17">
            <v>0</v>
          </cell>
          <cell r="L17">
            <v>22243.895094012052</v>
          </cell>
          <cell r="M17">
            <v>0</v>
          </cell>
          <cell r="N17">
            <v>0</v>
          </cell>
          <cell r="O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1431745</v>
          </cell>
          <cell r="E18">
            <v>0</v>
          </cell>
          <cell r="F18">
            <v>0</v>
          </cell>
          <cell r="G18">
            <v>0</v>
          </cell>
          <cell r="H18">
            <v>1.4</v>
          </cell>
          <cell r="I18">
            <v>0</v>
          </cell>
          <cell r="J18">
            <v>0</v>
          </cell>
          <cell r="K18">
            <v>0</v>
          </cell>
          <cell r="L18">
            <v>19923.263321244318</v>
          </cell>
          <cell r="M18">
            <v>0</v>
          </cell>
          <cell r="N18">
            <v>0</v>
          </cell>
          <cell r="O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7231040</v>
          </cell>
          <cell r="E19">
            <v>0</v>
          </cell>
          <cell r="F19">
            <v>0</v>
          </cell>
          <cell r="G19">
            <v>0</v>
          </cell>
          <cell r="H19">
            <v>7</v>
          </cell>
          <cell r="I19">
            <v>0</v>
          </cell>
          <cell r="J19">
            <v>0</v>
          </cell>
          <cell r="K19">
            <v>0</v>
          </cell>
          <cell r="L19">
            <v>25964.237664335771</v>
          </cell>
          <cell r="M19">
            <v>0</v>
          </cell>
          <cell r="N19">
            <v>0</v>
          </cell>
          <cell r="O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764963</v>
          </cell>
          <cell r="E20">
            <v>0</v>
          </cell>
          <cell r="F20">
            <v>0</v>
          </cell>
          <cell r="G20">
            <v>0</v>
          </cell>
          <cell r="H20">
            <v>0.7</v>
          </cell>
          <cell r="I20">
            <v>0</v>
          </cell>
          <cell r="J20">
            <v>0</v>
          </cell>
          <cell r="K20">
            <v>0</v>
          </cell>
          <cell r="L20">
            <v>34752.104027978356</v>
          </cell>
          <cell r="M20">
            <v>0</v>
          </cell>
          <cell r="N20">
            <v>0</v>
          </cell>
          <cell r="O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1229888</v>
          </cell>
          <cell r="E21">
            <v>0</v>
          </cell>
          <cell r="F21">
            <v>0</v>
          </cell>
          <cell r="G21">
            <v>0</v>
          </cell>
          <cell r="H21">
            <v>1.2</v>
          </cell>
          <cell r="I21">
            <v>0</v>
          </cell>
          <cell r="J21">
            <v>0</v>
          </cell>
          <cell r="K21">
            <v>0</v>
          </cell>
          <cell r="L21">
            <v>24105.524129099173</v>
          </cell>
          <cell r="M21">
            <v>0</v>
          </cell>
          <cell r="N21">
            <v>0</v>
          </cell>
          <cell r="O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692663</v>
          </cell>
          <cell r="E22">
            <v>0</v>
          </cell>
          <cell r="F22">
            <v>0</v>
          </cell>
          <cell r="G22">
            <v>0</v>
          </cell>
          <cell r="H22">
            <v>0.7</v>
          </cell>
          <cell r="I22">
            <v>0</v>
          </cell>
          <cell r="J22">
            <v>0</v>
          </cell>
          <cell r="K22">
            <v>0</v>
          </cell>
          <cell r="L22">
            <v>28006.763624667325</v>
          </cell>
          <cell r="M22">
            <v>0</v>
          </cell>
          <cell r="N22">
            <v>0</v>
          </cell>
          <cell r="O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373745</v>
          </cell>
          <cell r="E23">
            <v>0</v>
          </cell>
          <cell r="F23">
            <v>0</v>
          </cell>
          <cell r="G23">
            <v>0</v>
          </cell>
          <cell r="H23">
            <v>0.4</v>
          </cell>
          <cell r="I23">
            <v>0</v>
          </cell>
          <cell r="J23">
            <v>0</v>
          </cell>
          <cell r="K23">
            <v>0</v>
          </cell>
          <cell r="L23">
            <v>22271.897180196971</v>
          </cell>
          <cell r="M23">
            <v>0</v>
          </cell>
          <cell r="N23">
            <v>0</v>
          </cell>
          <cell r="O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801844</v>
          </cell>
          <cell r="E24">
            <v>0</v>
          </cell>
          <cell r="F24">
            <v>0</v>
          </cell>
          <cell r="G24">
            <v>0</v>
          </cell>
          <cell r="H24">
            <v>0.8</v>
          </cell>
          <cell r="I24">
            <v>0</v>
          </cell>
          <cell r="J24">
            <v>0</v>
          </cell>
          <cell r="K24">
            <v>0</v>
          </cell>
          <cell r="L24">
            <v>21944.881537605201</v>
          </cell>
          <cell r="M24">
            <v>0</v>
          </cell>
          <cell r="N24">
            <v>0</v>
          </cell>
          <cell r="O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1003464</v>
          </cell>
          <cell r="E25">
            <v>0</v>
          </cell>
          <cell r="F25">
            <v>0</v>
          </cell>
          <cell r="G25">
            <v>0</v>
          </cell>
          <cell r="H25">
            <v>1</v>
          </cell>
          <cell r="I25">
            <v>0</v>
          </cell>
          <cell r="J25">
            <v>0</v>
          </cell>
          <cell r="K25">
            <v>0</v>
          </cell>
          <cell r="L25">
            <v>24124.048534668229</v>
          </cell>
          <cell r="M25">
            <v>0</v>
          </cell>
          <cell r="N25">
            <v>0</v>
          </cell>
          <cell r="O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1358292</v>
          </cell>
          <cell r="E26">
            <v>0</v>
          </cell>
          <cell r="F26">
            <v>0</v>
          </cell>
          <cell r="G26">
            <v>0</v>
          </cell>
          <cell r="H26">
            <v>1.3</v>
          </cell>
          <cell r="I26">
            <v>0</v>
          </cell>
          <cell r="J26">
            <v>0</v>
          </cell>
          <cell r="K26">
            <v>0</v>
          </cell>
          <cell r="L26">
            <v>39812.757750839635</v>
          </cell>
          <cell r="M26">
            <v>0</v>
          </cell>
          <cell r="N26">
            <v>0</v>
          </cell>
          <cell r="O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1608489</v>
          </cell>
          <cell r="E27">
            <v>0</v>
          </cell>
          <cell r="F27">
            <v>0</v>
          </cell>
          <cell r="G27">
            <v>0</v>
          </cell>
          <cell r="H27">
            <v>1.6</v>
          </cell>
          <cell r="I27">
            <v>0</v>
          </cell>
          <cell r="J27">
            <v>0</v>
          </cell>
          <cell r="K27">
            <v>0</v>
          </cell>
          <cell r="L27">
            <v>39060.900219033596</v>
          </cell>
          <cell r="M27">
            <v>0</v>
          </cell>
          <cell r="N27">
            <v>0</v>
          </cell>
          <cell r="O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3877013</v>
          </cell>
          <cell r="E28">
            <v>0</v>
          </cell>
          <cell r="F28">
            <v>0</v>
          </cell>
          <cell r="G28">
            <v>0</v>
          </cell>
          <cell r="H28">
            <v>3.8</v>
          </cell>
          <cell r="I28">
            <v>0</v>
          </cell>
          <cell r="J28">
            <v>0</v>
          </cell>
          <cell r="K28">
            <v>0</v>
          </cell>
          <cell r="L28">
            <v>31658.906638178429</v>
          </cell>
          <cell r="M28">
            <v>0</v>
          </cell>
          <cell r="N28">
            <v>0</v>
          </cell>
          <cell r="O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1033787</v>
          </cell>
          <cell r="E29">
            <v>0</v>
          </cell>
          <cell r="F29">
            <v>0</v>
          </cell>
          <cell r="G29">
            <v>0</v>
          </cell>
          <cell r="H29">
            <v>1</v>
          </cell>
          <cell r="I29">
            <v>0</v>
          </cell>
          <cell r="J29">
            <v>0</v>
          </cell>
          <cell r="K29">
            <v>0</v>
          </cell>
          <cell r="L29">
            <v>24209.329533796561</v>
          </cell>
          <cell r="M29">
            <v>0</v>
          </cell>
          <cell r="N29">
            <v>0</v>
          </cell>
          <cell r="O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979520</v>
          </cell>
          <cell r="E30">
            <v>0</v>
          </cell>
          <cell r="F30">
            <v>0</v>
          </cell>
          <cell r="G30">
            <v>0</v>
          </cell>
          <cell r="H30">
            <v>0.9</v>
          </cell>
          <cell r="I30">
            <v>0</v>
          </cell>
          <cell r="J30">
            <v>0</v>
          </cell>
          <cell r="K30">
            <v>0</v>
          </cell>
          <cell r="L30">
            <v>30970.011299093017</v>
          </cell>
          <cell r="M30">
            <v>0</v>
          </cell>
          <cell r="N30">
            <v>0</v>
          </cell>
          <cell r="O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2718777</v>
          </cell>
          <cell r="E31">
            <v>0</v>
          </cell>
          <cell r="F31">
            <v>0</v>
          </cell>
          <cell r="G31">
            <v>0</v>
          </cell>
          <cell r="H31">
            <v>2.6</v>
          </cell>
          <cell r="I31">
            <v>0</v>
          </cell>
          <cell r="J31">
            <v>0</v>
          </cell>
          <cell r="K31">
            <v>0</v>
          </cell>
          <cell r="L31">
            <v>55050.454868593777</v>
          </cell>
          <cell r="M31">
            <v>0</v>
          </cell>
          <cell r="N31">
            <v>0</v>
          </cell>
          <cell r="O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280227</v>
          </cell>
          <cell r="E32">
            <v>0</v>
          </cell>
          <cell r="F32">
            <v>0</v>
          </cell>
          <cell r="G32">
            <v>0</v>
          </cell>
          <cell r="H32">
            <v>0.3</v>
          </cell>
          <cell r="I32">
            <v>0</v>
          </cell>
          <cell r="J32">
            <v>0</v>
          </cell>
          <cell r="K32">
            <v>0</v>
          </cell>
          <cell r="L32">
            <v>31952.875228519213</v>
          </cell>
          <cell r="M32">
            <v>0</v>
          </cell>
          <cell r="N32">
            <v>0</v>
          </cell>
          <cell r="O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107440609</v>
          </cell>
          <cell r="E34">
            <v>90420511</v>
          </cell>
          <cell r="F34">
            <v>45331735</v>
          </cell>
          <cell r="G34">
            <v>39130686</v>
          </cell>
          <cell r="H34">
            <v>6.162088009254715</v>
          </cell>
          <cell r="I34">
            <v>5.1670678368530645</v>
          </cell>
          <cell r="J34">
            <v>4.7791061595998219</v>
          </cell>
          <cell r="K34">
            <v>4.6939771239094705</v>
          </cell>
          <cell r="L34">
            <v>40057.359920273477</v>
          </cell>
          <cell r="M34">
            <v>33697</v>
          </cell>
          <cell r="N34">
            <v>16894</v>
          </cell>
          <cell r="O34">
            <v>14583</v>
          </cell>
          <cell r="Q34">
            <v>0</v>
          </cell>
          <cell r="R34">
            <v>1743574724</v>
          </cell>
          <cell r="S34">
            <v>1749938531</v>
          </cell>
          <cell r="T34">
            <v>948540030</v>
          </cell>
          <cell r="U34">
            <v>833636061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16832213</v>
          </cell>
          <cell r="E35">
            <v>0</v>
          </cell>
          <cell r="F35">
            <v>0</v>
          </cell>
          <cell r="G35">
            <v>0</v>
          </cell>
          <cell r="H35">
            <v>15.7</v>
          </cell>
          <cell r="I35">
            <v>0</v>
          </cell>
          <cell r="J35">
            <v>0</v>
          </cell>
          <cell r="K35">
            <v>0</v>
          </cell>
          <cell r="L35">
            <v>32981.058285792758</v>
          </cell>
          <cell r="M35">
            <v>0</v>
          </cell>
          <cell r="N35">
            <v>0</v>
          </cell>
          <cell r="O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10788832</v>
          </cell>
          <cell r="E36">
            <v>0</v>
          </cell>
          <cell r="F36">
            <v>0</v>
          </cell>
          <cell r="G36">
            <v>0</v>
          </cell>
          <cell r="H36">
            <v>10</v>
          </cell>
          <cell r="I36">
            <v>0</v>
          </cell>
          <cell r="J36">
            <v>0</v>
          </cell>
          <cell r="K36">
            <v>0</v>
          </cell>
          <cell r="L36">
            <v>41058.237140209843</v>
          </cell>
          <cell r="M36">
            <v>0</v>
          </cell>
          <cell r="N36">
            <v>0</v>
          </cell>
          <cell r="O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5278287</v>
          </cell>
          <cell r="E37">
            <v>0</v>
          </cell>
          <cell r="F37">
            <v>0</v>
          </cell>
          <cell r="G37">
            <v>0</v>
          </cell>
          <cell r="H37">
            <v>4.9000000000000004</v>
          </cell>
          <cell r="I37">
            <v>0</v>
          </cell>
          <cell r="J37">
            <v>0</v>
          </cell>
          <cell r="K37">
            <v>0</v>
          </cell>
          <cell r="L37">
            <v>37780.576566621872</v>
          </cell>
          <cell r="M37">
            <v>0</v>
          </cell>
          <cell r="N37">
            <v>0</v>
          </cell>
          <cell r="O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4374643</v>
          </cell>
          <cell r="E38">
            <v>0</v>
          </cell>
          <cell r="F38">
            <v>0</v>
          </cell>
          <cell r="G38">
            <v>0</v>
          </cell>
          <cell r="H38">
            <v>4.0999999999999996</v>
          </cell>
          <cell r="I38">
            <v>0</v>
          </cell>
          <cell r="J38">
            <v>0</v>
          </cell>
          <cell r="K38">
            <v>0</v>
          </cell>
          <cell r="L38">
            <v>26091.727461995135</v>
          </cell>
          <cell r="M38">
            <v>0</v>
          </cell>
          <cell r="N38">
            <v>0</v>
          </cell>
          <cell r="O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35560024</v>
          </cell>
          <cell r="E39">
            <v>0</v>
          </cell>
          <cell r="F39">
            <v>0</v>
          </cell>
          <cell r="G39">
            <v>0</v>
          </cell>
          <cell r="H39">
            <v>33.1</v>
          </cell>
          <cell r="I39">
            <v>0</v>
          </cell>
          <cell r="J39">
            <v>0</v>
          </cell>
          <cell r="K39">
            <v>0</v>
          </cell>
          <cell r="L39">
            <v>84218.162544492981</v>
          </cell>
          <cell r="M39">
            <v>0</v>
          </cell>
          <cell r="N39">
            <v>0</v>
          </cell>
          <cell r="O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2682658</v>
          </cell>
          <cell r="E40">
            <v>0</v>
          </cell>
          <cell r="F40">
            <v>0</v>
          </cell>
          <cell r="G40">
            <v>0</v>
          </cell>
          <cell r="H40">
            <v>2.5</v>
          </cell>
          <cell r="I40">
            <v>0</v>
          </cell>
          <cell r="J40">
            <v>0</v>
          </cell>
          <cell r="K40">
            <v>0</v>
          </cell>
          <cell r="L40">
            <v>24622.832995996239</v>
          </cell>
          <cell r="M40">
            <v>0</v>
          </cell>
          <cell r="N40">
            <v>0</v>
          </cell>
          <cell r="O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3478398</v>
          </cell>
          <cell r="E41">
            <v>0</v>
          </cell>
          <cell r="F41">
            <v>0</v>
          </cell>
          <cell r="G41">
            <v>0</v>
          </cell>
          <cell r="H41">
            <v>3.2</v>
          </cell>
          <cell r="I41">
            <v>0</v>
          </cell>
          <cell r="J41">
            <v>0</v>
          </cell>
          <cell r="K41">
            <v>0</v>
          </cell>
          <cell r="L41">
            <v>35751.046579174697</v>
          </cell>
          <cell r="M41">
            <v>0</v>
          </cell>
          <cell r="N41">
            <v>0</v>
          </cell>
          <cell r="O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2300239</v>
          </cell>
          <cell r="E42">
            <v>0</v>
          </cell>
          <cell r="F42">
            <v>0</v>
          </cell>
          <cell r="G42">
            <v>0</v>
          </cell>
          <cell r="H42">
            <v>2.1</v>
          </cell>
          <cell r="I42">
            <v>0</v>
          </cell>
          <cell r="J42">
            <v>0</v>
          </cell>
          <cell r="K42">
            <v>0</v>
          </cell>
          <cell r="L42">
            <v>23121.699850448564</v>
          </cell>
          <cell r="M42">
            <v>0</v>
          </cell>
          <cell r="N42">
            <v>0</v>
          </cell>
          <cell r="O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1489604</v>
          </cell>
          <cell r="E43">
            <v>0</v>
          </cell>
          <cell r="F43">
            <v>0</v>
          </cell>
          <cell r="G43">
            <v>0</v>
          </cell>
          <cell r="H43">
            <v>1.4</v>
          </cell>
          <cell r="I43">
            <v>0</v>
          </cell>
          <cell r="J43">
            <v>0</v>
          </cell>
          <cell r="K43">
            <v>0</v>
          </cell>
          <cell r="L43">
            <v>20969.114901218662</v>
          </cell>
          <cell r="M43">
            <v>0</v>
          </cell>
          <cell r="N43">
            <v>0</v>
          </cell>
          <cell r="O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7523611</v>
          </cell>
          <cell r="E44">
            <v>0</v>
          </cell>
          <cell r="F44">
            <v>0</v>
          </cell>
          <cell r="G44">
            <v>0</v>
          </cell>
          <cell r="H44">
            <v>7</v>
          </cell>
          <cell r="I44">
            <v>0</v>
          </cell>
          <cell r="J44">
            <v>0</v>
          </cell>
          <cell r="K44">
            <v>0</v>
          </cell>
          <cell r="L44">
            <v>26893.956600743921</v>
          </cell>
          <cell r="M44">
            <v>0</v>
          </cell>
          <cell r="N44">
            <v>0</v>
          </cell>
          <cell r="O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808467</v>
          </cell>
          <cell r="E45">
            <v>0</v>
          </cell>
          <cell r="F45">
            <v>0</v>
          </cell>
          <cell r="G45">
            <v>0</v>
          </cell>
          <cell r="H45">
            <v>0.8</v>
          </cell>
          <cell r="I45">
            <v>0</v>
          </cell>
          <cell r="J45">
            <v>0</v>
          </cell>
          <cell r="K45">
            <v>0</v>
          </cell>
          <cell r="L45">
            <v>36616.997329665726</v>
          </cell>
          <cell r="M45">
            <v>0</v>
          </cell>
          <cell r="N45">
            <v>0</v>
          </cell>
          <cell r="O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1248065</v>
          </cell>
          <cell r="E46">
            <v>0</v>
          </cell>
          <cell r="F46">
            <v>0</v>
          </cell>
          <cell r="G46">
            <v>0</v>
          </cell>
          <cell r="H46">
            <v>1.2</v>
          </cell>
          <cell r="I46">
            <v>0</v>
          </cell>
          <cell r="J46">
            <v>0</v>
          </cell>
          <cell r="K46">
            <v>0</v>
          </cell>
          <cell r="L46">
            <v>24624.931700330668</v>
          </cell>
          <cell r="M46">
            <v>0</v>
          </cell>
          <cell r="N46">
            <v>0</v>
          </cell>
          <cell r="O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687372</v>
          </cell>
          <cell r="E47">
            <v>0</v>
          </cell>
          <cell r="F47">
            <v>0</v>
          </cell>
          <cell r="G47">
            <v>0</v>
          </cell>
          <cell r="H47">
            <v>0.6</v>
          </cell>
          <cell r="I47">
            <v>0</v>
          </cell>
          <cell r="J47">
            <v>0</v>
          </cell>
          <cell r="K47">
            <v>0</v>
          </cell>
          <cell r="L47">
            <v>27949.894750987707</v>
          </cell>
          <cell r="M47">
            <v>0</v>
          </cell>
          <cell r="N47">
            <v>0</v>
          </cell>
          <cell r="O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441207</v>
          </cell>
          <cell r="E48">
            <v>0</v>
          </cell>
          <cell r="F48">
            <v>0</v>
          </cell>
          <cell r="G48">
            <v>0</v>
          </cell>
          <cell r="H48">
            <v>0.4</v>
          </cell>
          <cell r="I48">
            <v>0</v>
          </cell>
          <cell r="J48">
            <v>0</v>
          </cell>
          <cell r="K48">
            <v>0</v>
          </cell>
          <cell r="L48">
            <v>26332.838961931917</v>
          </cell>
          <cell r="M48">
            <v>0</v>
          </cell>
          <cell r="N48">
            <v>0</v>
          </cell>
          <cell r="O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780566</v>
          </cell>
          <cell r="E49">
            <v>0</v>
          </cell>
          <cell r="F49">
            <v>0</v>
          </cell>
          <cell r="G49">
            <v>0</v>
          </cell>
          <cell r="H49">
            <v>0.7</v>
          </cell>
          <cell r="I49">
            <v>0</v>
          </cell>
          <cell r="J49">
            <v>0</v>
          </cell>
          <cell r="K49">
            <v>0</v>
          </cell>
          <cell r="L49">
            <v>21231.231567852661</v>
          </cell>
          <cell r="M49">
            <v>0</v>
          </cell>
          <cell r="N49">
            <v>0</v>
          </cell>
          <cell r="O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1024597</v>
          </cell>
          <cell r="E50">
            <v>0</v>
          </cell>
          <cell r="F50">
            <v>0</v>
          </cell>
          <cell r="G50">
            <v>0</v>
          </cell>
          <cell r="H50">
            <v>1</v>
          </cell>
          <cell r="I50">
            <v>0</v>
          </cell>
          <cell r="J50">
            <v>0</v>
          </cell>
          <cell r="K50">
            <v>0</v>
          </cell>
          <cell r="L50">
            <v>24622.637802853671</v>
          </cell>
          <cell r="M50">
            <v>0</v>
          </cell>
          <cell r="N50">
            <v>0</v>
          </cell>
          <cell r="O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1349229</v>
          </cell>
          <cell r="E51">
            <v>0</v>
          </cell>
          <cell r="F51">
            <v>0</v>
          </cell>
          <cell r="G51">
            <v>0</v>
          </cell>
          <cell r="H51">
            <v>1.3</v>
          </cell>
          <cell r="I51">
            <v>0</v>
          </cell>
          <cell r="J51">
            <v>0</v>
          </cell>
          <cell r="K51">
            <v>0</v>
          </cell>
          <cell r="L51">
            <v>40375.540327882649</v>
          </cell>
          <cell r="M51">
            <v>0</v>
          </cell>
          <cell r="N51">
            <v>0</v>
          </cell>
          <cell r="O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1773532</v>
          </cell>
          <cell r="E52">
            <v>0</v>
          </cell>
          <cell r="F52">
            <v>0</v>
          </cell>
          <cell r="G52">
            <v>0</v>
          </cell>
          <cell r="H52">
            <v>1.7</v>
          </cell>
          <cell r="I52">
            <v>0</v>
          </cell>
          <cell r="J52">
            <v>0</v>
          </cell>
          <cell r="K52">
            <v>0</v>
          </cell>
          <cell r="L52">
            <v>42851.359078489775</v>
          </cell>
          <cell r="M52">
            <v>0</v>
          </cell>
          <cell r="N52">
            <v>0</v>
          </cell>
          <cell r="O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4072406</v>
          </cell>
          <cell r="E53">
            <v>0</v>
          </cell>
          <cell r="F53">
            <v>0</v>
          </cell>
          <cell r="G53">
            <v>0</v>
          </cell>
          <cell r="H53">
            <v>3.8</v>
          </cell>
          <cell r="I53">
            <v>0</v>
          </cell>
          <cell r="J53">
            <v>0</v>
          </cell>
          <cell r="K53">
            <v>0</v>
          </cell>
          <cell r="L53">
            <v>33213.492915559371</v>
          </cell>
          <cell r="M53">
            <v>0</v>
          </cell>
          <cell r="N53">
            <v>0</v>
          </cell>
          <cell r="O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1115032</v>
          </cell>
          <cell r="E54">
            <v>0</v>
          </cell>
          <cell r="F54">
            <v>0</v>
          </cell>
          <cell r="G54">
            <v>0</v>
          </cell>
          <cell r="H54">
            <v>1</v>
          </cell>
          <cell r="I54">
            <v>0</v>
          </cell>
          <cell r="J54">
            <v>0</v>
          </cell>
          <cell r="K54">
            <v>0</v>
          </cell>
          <cell r="L54">
            <v>25220.122232967478</v>
          </cell>
          <cell r="M54">
            <v>0</v>
          </cell>
          <cell r="N54">
            <v>0</v>
          </cell>
          <cell r="O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985253</v>
          </cell>
          <cell r="E55">
            <v>0</v>
          </cell>
          <cell r="F55">
            <v>0</v>
          </cell>
          <cell r="G55">
            <v>0</v>
          </cell>
          <cell r="H55">
            <v>0.9</v>
          </cell>
          <cell r="I55">
            <v>0</v>
          </cell>
          <cell r="J55">
            <v>0</v>
          </cell>
          <cell r="K55">
            <v>0</v>
          </cell>
          <cell r="L55">
            <v>31515.990884801919</v>
          </cell>
          <cell r="M55">
            <v>0</v>
          </cell>
          <cell r="N55">
            <v>0</v>
          </cell>
          <cell r="O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2575115</v>
          </cell>
          <cell r="E56">
            <v>0</v>
          </cell>
          <cell r="F56">
            <v>0</v>
          </cell>
          <cell r="G56">
            <v>0</v>
          </cell>
          <cell r="H56">
            <v>2.4</v>
          </cell>
          <cell r="I56">
            <v>0</v>
          </cell>
          <cell r="J56">
            <v>0</v>
          </cell>
          <cell r="K56">
            <v>0</v>
          </cell>
          <cell r="L56">
            <v>52507.279503731705</v>
          </cell>
          <cell r="M56">
            <v>0</v>
          </cell>
          <cell r="N56">
            <v>0</v>
          </cell>
          <cell r="O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271259</v>
          </cell>
          <cell r="E57">
            <v>0</v>
          </cell>
          <cell r="F57">
            <v>0</v>
          </cell>
          <cell r="G57">
            <v>0</v>
          </cell>
          <cell r="H57">
            <v>0.3</v>
          </cell>
          <cell r="I57">
            <v>0</v>
          </cell>
          <cell r="J57">
            <v>0</v>
          </cell>
          <cell r="K57">
            <v>0</v>
          </cell>
          <cell r="L57">
            <v>31950.38891619222</v>
          </cell>
          <cell r="M57">
            <v>0</v>
          </cell>
          <cell r="N57">
            <v>0</v>
          </cell>
          <cell r="O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110027724</v>
          </cell>
          <cell r="E59">
            <v>90493663</v>
          </cell>
          <cell r="F59">
            <v>46622443</v>
          </cell>
          <cell r="G59">
            <v>41015220</v>
          </cell>
          <cell r="H59">
            <v>5.9786341051589211</v>
          </cell>
          <cell r="I59">
            <v>4.8972898936794973</v>
          </cell>
          <cell r="J59">
            <v>4.7266789259600852</v>
          </cell>
          <cell r="K59">
            <v>4.6985647782473352</v>
          </cell>
          <cell r="L59">
            <v>41100.239143119048</v>
          </cell>
          <cell r="M59">
            <v>33828</v>
          </cell>
          <cell r="N59">
            <v>17428</v>
          </cell>
          <cell r="O59">
            <v>15332</v>
          </cell>
          <cell r="Q59">
            <v>0</v>
          </cell>
          <cell r="R59">
            <v>1840348850</v>
          </cell>
          <cell r="S59">
            <v>1847831453</v>
          </cell>
          <cell r="T59">
            <v>986367886</v>
          </cell>
          <cell r="U59">
            <v>872930819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18262287</v>
          </cell>
          <cell r="E60">
            <v>0</v>
          </cell>
          <cell r="F60">
            <v>0</v>
          </cell>
          <cell r="G60">
            <v>0</v>
          </cell>
          <cell r="H60">
            <v>16.600000000000001</v>
          </cell>
          <cell r="I60">
            <v>0</v>
          </cell>
          <cell r="J60">
            <v>0</v>
          </cell>
          <cell r="K60">
            <v>0</v>
          </cell>
          <cell r="L60">
            <v>36026.756755984548</v>
          </cell>
          <cell r="M60">
            <v>0</v>
          </cell>
          <cell r="N60">
            <v>0</v>
          </cell>
          <cell r="O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10435597</v>
          </cell>
          <cell r="E61">
            <v>0</v>
          </cell>
          <cell r="F61">
            <v>0</v>
          </cell>
          <cell r="G61">
            <v>0</v>
          </cell>
          <cell r="H61">
            <v>9.5</v>
          </cell>
          <cell r="I61">
            <v>0</v>
          </cell>
          <cell r="J61">
            <v>0</v>
          </cell>
          <cell r="K61">
            <v>0</v>
          </cell>
          <cell r="L61">
            <v>39790.427338905924</v>
          </cell>
          <cell r="M61">
            <v>0</v>
          </cell>
          <cell r="N61">
            <v>0</v>
          </cell>
          <cell r="O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5287573</v>
          </cell>
          <cell r="E62">
            <v>0</v>
          </cell>
          <cell r="F62">
            <v>0</v>
          </cell>
          <cell r="G62">
            <v>0</v>
          </cell>
          <cell r="H62">
            <v>4.8</v>
          </cell>
          <cell r="I62">
            <v>0</v>
          </cell>
          <cell r="J62">
            <v>0</v>
          </cell>
          <cell r="K62">
            <v>0</v>
          </cell>
          <cell r="L62">
            <v>37563.125312375058</v>
          </cell>
          <cell r="M62">
            <v>0</v>
          </cell>
          <cell r="N62">
            <v>0</v>
          </cell>
          <cell r="O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4450569</v>
          </cell>
          <cell r="E63">
            <v>0</v>
          </cell>
          <cell r="F63">
            <v>0</v>
          </cell>
          <cell r="G63">
            <v>0</v>
          </cell>
          <cell r="H63">
            <v>4</v>
          </cell>
          <cell r="I63">
            <v>0</v>
          </cell>
          <cell r="J63">
            <v>0</v>
          </cell>
          <cell r="K63">
            <v>0</v>
          </cell>
          <cell r="L63">
            <v>26858.546372666591</v>
          </cell>
          <cell r="M63">
            <v>0</v>
          </cell>
          <cell r="N63">
            <v>0</v>
          </cell>
          <cell r="O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36068854</v>
          </cell>
          <cell r="E64">
            <v>0</v>
          </cell>
          <cell r="F64">
            <v>0</v>
          </cell>
          <cell r="G64">
            <v>0</v>
          </cell>
          <cell r="H64">
            <v>32.799999999999997</v>
          </cell>
          <cell r="I64">
            <v>0</v>
          </cell>
          <cell r="J64">
            <v>0</v>
          </cell>
          <cell r="K64">
            <v>0</v>
          </cell>
          <cell r="L64">
            <v>85268.554303996847</v>
          </cell>
          <cell r="M64">
            <v>0</v>
          </cell>
          <cell r="N64">
            <v>0</v>
          </cell>
          <cell r="O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2920393</v>
          </cell>
          <cell r="E65">
            <v>0</v>
          </cell>
          <cell r="F65">
            <v>0</v>
          </cell>
          <cell r="G65">
            <v>0</v>
          </cell>
          <cell r="H65">
            <v>2.7</v>
          </cell>
          <cell r="I65">
            <v>0</v>
          </cell>
          <cell r="J65">
            <v>0</v>
          </cell>
          <cell r="K65">
            <v>0</v>
          </cell>
          <cell r="L65">
            <v>26930.210467620993</v>
          </cell>
          <cell r="M65">
            <v>0</v>
          </cell>
          <cell r="N65">
            <v>0</v>
          </cell>
          <cell r="O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3457558</v>
          </cell>
          <cell r="E66">
            <v>0</v>
          </cell>
          <cell r="F66">
            <v>0</v>
          </cell>
          <cell r="G66">
            <v>0</v>
          </cell>
          <cell r="H66">
            <v>3.1</v>
          </cell>
          <cell r="I66">
            <v>0</v>
          </cell>
          <cell r="J66">
            <v>0</v>
          </cell>
          <cell r="K66">
            <v>0</v>
          </cell>
          <cell r="L66">
            <v>35398.593932700402</v>
          </cell>
          <cell r="M66">
            <v>0</v>
          </cell>
          <cell r="N66">
            <v>0</v>
          </cell>
          <cell r="O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2242733</v>
          </cell>
          <cell r="E67">
            <v>0</v>
          </cell>
          <cell r="F67">
            <v>0</v>
          </cell>
          <cell r="G67">
            <v>0</v>
          </cell>
          <cell r="H67">
            <v>2</v>
          </cell>
          <cell r="I67">
            <v>0</v>
          </cell>
          <cell r="J67">
            <v>0</v>
          </cell>
          <cell r="K67">
            <v>0</v>
          </cell>
          <cell r="L67">
            <v>22840.975772419457</v>
          </cell>
          <cell r="M67">
            <v>0</v>
          </cell>
          <cell r="N67">
            <v>0</v>
          </cell>
          <cell r="O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1564029</v>
          </cell>
          <cell r="E68">
            <v>0</v>
          </cell>
          <cell r="F68">
            <v>0</v>
          </cell>
          <cell r="G68">
            <v>0</v>
          </cell>
          <cell r="H68">
            <v>1.4</v>
          </cell>
          <cell r="I68">
            <v>0</v>
          </cell>
          <cell r="J68">
            <v>0</v>
          </cell>
          <cell r="K68">
            <v>0</v>
          </cell>
          <cell r="L68">
            <v>22338.172591944749</v>
          </cell>
          <cell r="M68">
            <v>0</v>
          </cell>
          <cell r="N68">
            <v>0</v>
          </cell>
          <cell r="O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7666389</v>
          </cell>
          <cell r="E69">
            <v>0</v>
          </cell>
          <cell r="F69">
            <v>0</v>
          </cell>
          <cell r="G69">
            <v>0</v>
          </cell>
          <cell r="H69">
            <v>7</v>
          </cell>
          <cell r="I69">
            <v>0</v>
          </cell>
          <cell r="J69">
            <v>0</v>
          </cell>
          <cell r="K69">
            <v>0</v>
          </cell>
          <cell r="L69">
            <v>27125.563431378319</v>
          </cell>
          <cell r="M69">
            <v>0</v>
          </cell>
          <cell r="N69">
            <v>0</v>
          </cell>
          <cell r="O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813431</v>
          </cell>
          <cell r="E70">
            <v>0</v>
          </cell>
          <cell r="F70">
            <v>0</v>
          </cell>
          <cell r="G70">
            <v>0</v>
          </cell>
          <cell r="H70">
            <v>0.7</v>
          </cell>
          <cell r="I70">
            <v>0</v>
          </cell>
          <cell r="J70">
            <v>0</v>
          </cell>
          <cell r="K70">
            <v>0</v>
          </cell>
          <cell r="L70">
            <v>36591.609197116042</v>
          </cell>
          <cell r="M70">
            <v>0</v>
          </cell>
          <cell r="N70">
            <v>0</v>
          </cell>
          <cell r="O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1205112</v>
          </cell>
          <cell r="E71">
            <v>0</v>
          </cell>
          <cell r="F71">
            <v>0</v>
          </cell>
          <cell r="G71">
            <v>0</v>
          </cell>
          <cell r="H71">
            <v>1.1000000000000001</v>
          </cell>
          <cell r="I71">
            <v>0</v>
          </cell>
          <cell r="J71">
            <v>0</v>
          </cell>
          <cell r="K71">
            <v>0</v>
          </cell>
          <cell r="L71">
            <v>24062.783501264297</v>
          </cell>
          <cell r="M71">
            <v>0</v>
          </cell>
          <cell r="N71">
            <v>0</v>
          </cell>
          <cell r="O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665578</v>
          </cell>
          <cell r="E72">
            <v>0</v>
          </cell>
          <cell r="F72">
            <v>0</v>
          </cell>
          <cell r="G72">
            <v>0</v>
          </cell>
          <cell r="H72">
            <v>0.6</v>
          </cell>
          <cell r="I72">
            <v>0</v>
          </cell>
          <cell r="J72">
            <v>0</v>
          </cell>
          <cell r="K72">
            <v>0</v>
          </cell>
          <cell r="L72">
            <v>27232.048412881817</v>
          </cell>
          <cell r="M72">
            <v>0</v>
          </cell>
          <cell r="N72">
            <v>0</v>
          </cell>
          <cell r="O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451749</v>
          </cell>
          <cell r="E73">
            <v>0</v>
          </cell>
          <cell r="F73">
            <v>0</v>
          </cell>
          <cell r="G73">
            <v>0</v>
          </cell>
          <cell r="H73">
            <v>0.4</v>
          </cell>
          <cell r="I73">
            <v>0</v>
          </cell>
          <cell r="J73">
            <v>0</v>
          </cell>
          <cell r="K73">
            <v>0</v>
          </cell>
          <cell r="L73">
            <v>27248.249016083038</v>
          </cell>
          <cell r="M73">
            <v>0</v>
          </cell>
          <cell r="N73">
            <v>0</v>
          </cell>
          <cell r="O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804478</v>
          </cell>
          <cell r="E74">
            <v>0</v>
          </cell>
          <cell r="F74">
            <v>0</v>
          </cell>
          <cell r="G74">
            <v>0</v>
          </cell>
          <cell r="H74">
            <v>0.7</v>
          </cell>
          <cell r="I74">
            <v>0</v>
          </cell>
          <cell r="J74">
            <v>0</v>
          </cell>
          <cell r="K74">
            <v>0</v>
          </cell>
          <cell r="L74">
            <v>22255.116881172213</v>
          </cell>
          <cell r="M74">
            <v>0</v>
          </cell>
          <cell r="N74">
            <v>0</v>
          </cell>
          <cell r="O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1012459</v>
          </cell>
          <cell r="E75">
            <v>0</v>
          </cell>
          <cell r="F75">
            <v>0</v>
          </cell>
          <cell r="G75">
            <v>0</v>
          </cell>
          <cell r="H75">
            <v>0.9</v>
          </cell>
          <cell r="I75">
            <v>0</v>
          </cell>
          <cell r="J75">
            <v>0</v>
          </cell>
          <cell r="K75">
            <v>0</v>
          </cell>
          <cell r="L75">
            <v>24527.814909589957</v>
          </cell>
          <cell r="M75">
            <v>0</v>
          </cell>
          <cell r="N75">
            <v>0</v>
          </cell>
          <cell r="O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1452684</v>
          </cell>
          <cell r="E76">
            <v>0</v>
          </cell>
          <cell r="F76">
            <v>0</v>
          </cell>
          <cell r="G76">
            <v>0</v>
          </cell>
          <cell r="H76">
            <v>1.3</v>
          </cell>
          <cell r="I76">
            <v>0</v>
          </cell>
          <cell r="J76">
            <v>0</v>
          </cell>
          <cell r="K76">
            <v>0</v>
          </cell>
          <cell r="L76">
            <v>43895.703654486177</v>
          </cell>
          <cell r="M76">
            <v>0</v>
          </cell>
          <cell r="N76">
            <v>0</v>
          </cell>
          <cell r="O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2052300</v>
          </cell>
          <cell r="E77">
            <v>0</v>
          </cell>
          <cell r="F77">
            <v>0</v>
          </cell>
          <cell r="G77">
            <v>0</v>
          </cell>
          <cell r="H77">
            <v>1.9</v>
          </cell>
          <cell r="I77">
            <v>0</v>
          </cell>
          <cell r="J77">
            <v>0</v>
          </cell>
          <cell r="K77">
            <v>0</v>
          </cell>
          <cell r="L77">
            <v>49782.895477926781</v>
          </cell>
          <cell r="M77">
            <v>0</v>
          </cell>
          <cell r="N77">
            <v>0</v>
          </cell>
          <cell r="O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4293070</v>
          </cell>
          <cell r="E78">
            <v>0</v>
          </cell>
          <cell r="F78">
            <v>0</v>
          </cell>
          <cell r="G78">
            <v>0</v>
          </cell>
          <cell r="H78">
            <v>3.9</v>
          </cell>
          <cell r="I78">
            <v>0</v>
          </cell>
          <cell r="J78">
            <v>0</v>
          </cell>
          <cell r="K78">
            <v>0</v>
          </cell>
          <cell r="L78">
            <v>35253.246989888998</v>
          </cell>
          <cell r="M78">
            <v>0</v>
          </cell>
          <cell r="N78">
            <v>0</v>
          </cell>
          <cell r="O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1160648</v>
          </cell>
          <cell r="E79">
            <v>0</v>
          </cell>
          <cell r="F79">
            <v>0</v>
          </cell>
          <cell r="G79">
            <v>0</v>
          </cell>
          <cell r="H79">
            <v>1.1000000000000001</v>
          </cell>
          <cell r="I79">
            <v>0</v>
          </cell>
          <cell r="J79">
            <v>0</v>
          </cell>
          <cell r="K79">
            <v>0</v>
          </cell>
          <cell r="L79">
            <v>25056.618328061126</v>
          </cell>
          <cell r="M79">
            <v>0</v>
          </cell>
          <cell r="N79">
            <v>0</v>
          </cell>
          <cell r="O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1010072</v>
          </cell>
          <cell r="E80">
            <v>0</v>
          </cell>
          <cell r="F80">
            <v>0</v>
          </cell>
          <cell r="G80">
            <v>0</v>
          </cell>
          <cell r="H80">
            <v>0.9</v>
          </cell>
          <cell r="I80">
            <v>0</v>
          </cell>
          <cell r="J80">
            <v>0</v>
          </cell>
          <cell r="K80">
            <v>0</v>
          </cell>
          <cell r="L80">
            <v>32497.001479047933</v>
          </cell>
          <cell r="M80">
            <v>0</v>
          </cell>
          <cell r="N80">
            <v>0</v>
          </cell>
          <cell r="O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2463143</v>
          </cell>
          <cell r="E81">
            <v>0</v>
          </cell>
          <cell r="F81">
            <v>0</v>
          </cell>
          <cell r="G81">
            <v>0</v>
          </cell>
          <cell r="H81">
            <v>2.2000000000000002</v>
          </cell>
          <cell r="I81">
            <v>0</v>
          </cell>
          <cell r="J81">
            <v>0</v>
          </cell>
          <cell r="K81">
            <v>0</v>
          </cell>
          <cell r="L81">
            <v>50782.260665862916</v>
          </cell>
          <cell r="M81">
            <v>0</v>
          </cell>
          <cell r="N81">
            <v>0</v>
          </cell>
          <cell r="O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287017</v>
          </cell>
          <cell r="E82">
            <v>0</v>
          </cell>
          <cell r="F82">
            <v>0</v>
          </cell>
          <cell r="G82">
            <v>0</v>
          </cell>
          <cell r="H82">
            <v>0.3</v>
          </cell>
          <cell r="I82">
            <v>0</v>
          </cell>
          <cell r="J82">
            <v>0</v>
          </cell>
          <cell r="K82">
            <v>0</v>
          </cell>
          <cell r="L82">
            <v>32982.924872417396</v>
          </cell>
          <cell r="M82">
            <v>0</v>
          </cell>
          <cell r="N82">
            <v>0</v>
          </cell>
          <cell r="O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108782638</v>
          </cell>
          <cell r="E84">
            <v>92343797</v>
          </cell>
          <cell r="F84">
            <v>48631453</v>
          </cell>
          <cell r="G84">
            <v>42393366</v>
          </cell>
          <cell r="H84">
            <v>5.7177944864732089</v>
          </cell>
          <cell r="I84">
            <v>4.834316286789055</v>
          </cell>
          <cell r="J84">
            <v>4.7331090453649063</v>
          </cell>
          <cell r="K84">
            <v>4.6611569883735369</v>
          </cell>
          <cell r="L84">
            <v>40698.326388322508</v>
          </cell>
          <cell r="M84">
            <v>34530</v>
          </cell>
          <cell r="N84">
            <v>18185</v>
          </cell>
          <cell r="O84">
            <v>15852</v>
          </cell>
          <cell r="Q84">
            <v>0</v>
          </cell>
          <cell r="R84">
            <v>1902527946</v>
          </cell>
          <cell r="S84">
            <v>1910172846</v>
          </cell>
          <cell r="T84">
            <v>1027473750</v>
          </cell>
          <cell r="U84">
            <v>909503072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18577440</v>
          </cell>
          <cell r="E85">
            <v>0</v>
          </cell>
          <cell r="F85">
            <v>0</v>
          </cell>
          <cell r="G85">
            <v>0</v>
          </cell>
          <cell r="H85">
            <v>17.100000000000001</v>
          </cell>
          <cell r="I85">
            <v>0</v>
          </cell>
          <cell r="J85">
            <v>0</v>
          </cell>
          <cell r="K85">
            <v>0</v>
          </cell>
          <cell r="L85">
            <v>36788.77948225048</v>
          </cell>
          <cell r="M85">
            <v>0</v>
          </cell>
          <cell r="N85">
            <v>0</v>
          </cell>
          <cell r="O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10170999</v>
          </cell>
          <cell r="E86">
            <v>0</v>
          </cell>
          <cell r="F86">
            <v>0</v>
          </cell>
          <cell r="G86">
            <v>0</v>
          </cell>
          <cell r="H86">
            <v>9.3000000000000007</v>
          </cell>
          <cell r="I86">
            <v>0</v>
          </cell>
          <cell r="J86">
            <v>0</v>
          </cell>
          <cell r="K86">
            <v>0</v>
          </cell>
          <cell r="L86">
            <v>38499.549097664392</v>
          </cell>
          <cell r="M86">
            <v>0</v>
          </cell>
          <cell r="N86">
            <v>0</v>
          </cell>
          <cell r="O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5528117</v>
          </cell>
          <cell r="E87">
            <v>0</v>
          </cell>
          <cell r="F87">
            <v>0</v>
          </cell>
          <cell r="G87">
            <v>0</v>
          </cell>
          <cell r="H87">
            <v>5.0999999999999996</v>
          </cell>
          <cell r="I87">
            <v>0</v>
          </cell>
          <cell r="J87">
            <v>0</v>
          </cell>
          <cell r="K87">
            <v>0</v>
          </cell>
          <cell r="L87">
            <v>39523.384489667391</v>
          </cell>
          <cell r="M87">
            <v>0</v>
          </cell>
          <cell r="N87">
            <v>0</v>
          </cell>
          <cell r="O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4898006</v>
          </cell>
          <cell r="E88">
            <v>0</v>
          </cell>
          <cell r="F88">
            <v>0</v>
          </cell>
          <cell r="G88">
            <v>0</v>
          </cell>
          <cell r="H88">
            <v>4.5</v>
          </cell>
          <cell r="I88">
            <v>0</v>
          </cell>
          <cell r="J88">
            <v>0</v>
          </cell>
          <cell r="K88">
            <v>0</v>
          </cell>
          <cell r="L88">
            <v>30228.409383690025</v>
          </cell>
          <cell r="M88">
            <v>0</v>
          </cell>
          <cell r="N88">
            <v>0</v>
          </cell>
          <cell r="O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33860074</v>
          </cell>
          <cell r="E89">
            <v>0</v>
          </cell>
          <cell r="F89">
            <v>0</v>
          </cell>
          <cell r="G89">
            <v>0</v>
          </cell>
          <cell r="H89">
            <v>31.1</v>
          </cell>
          <cell r="I89">
            <v>0</v>
          </cell>
          <cell r="J89">
            <v>0</v>
          </cell>
          <cell r="K89">
            <v>0</v>
          </cell>
          <cell r="L89">
            <v>80142.214262890193</v>
          </cell>
          <cell r="M89">
            <v>0</v>
          </cell>
          <cell r="N89">
            <v>0</v>
          </cell>
          <cell r="O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3005261</v>
          </cell>
          <cell r="E90">
            <v>0</v>
          </cell>
          <cell r="F90">
            <v>0</v>
          </cell>
          <cell r="G90">
            <v>0</v>
          </cell>
          <cell r="H90">
            <v>2.8</v>
          </cell>
          <cell r="I90">
            <v>0</v>
          </cell>
          <cell r="J90">
            <v>0</v>
          </cell>
          <cell r="K90">
            <v>0</v>
          </cell>
          <cell r="L90">
            <v>28078.760251468455</v>
          </cell>
          <cell r="M90">
            <v>0</v>
          </cell>
          <cell r="N90">
            <v>0</v>
          </cell>
          <cell r="O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3620926</v>
          </cell>
          <cell r="E91">
            <v>0</v>
          </cell>
          <cell r="F91">
            <v>0</v>
          </cell>
          <cell r="G91">
            <v>0</v>
          </cell>
          <cell r="H91">
            <v>3.3</v>
          </cell>
          <cell r="I91">
            <v>0</v>
          </cell>
          <cell r="J91">
            <v>0</v>
          </cell>
          <cell r="K91">
            <v>0</v>
          </cell>
          <cell r="L91">
            <v>36789.259068526175</v>
          </cell>
          <cell r="M91">
            <v>0</v>
          </cell>
          <cell r="N91">
            <v>0</v>
          </cell>
          <cell r="O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2158129</v>
          </cell>
          <cell r="E92">
            <v>0</v>
          </cell>
          <cell r="F92">
            <v>0</v>
          </cell>
          <cell r="G92">
            <v>0</v>
          </cell>
          <cell r="H92">
            <v>2</v>
          </cell>
          <cell r="I92">
            <v>0</v>
          </cell>
          <cell r="J92">
            <v>0</v>
          </cell>
          <cell r="K92">
            <v>0</v>
          </cell>
          <cell r="L92">
            <v>22091.792807437949</v>
          </cell>
          <cell r="M92">
            <v>0</v>
          </cell>
          <cell r="N92">
            <v>0</v>
          </cell>
          <cell r="O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1678535</v>
          </cell>
          <cell r="E93">
            <v>0</v>
          </cell>
          <cell r="F93">
            <v>0</v>
          </cell>
          <cell r="G93">
            <v>0</v>
          </cell>
          <cell r="H93">
            <v>1.5</v>
          </cell>
          <cell r="I93">
            <v>0</v>
          </cell>
          <cell r="J93">
            <v>0</v>
          </cell>
          <cell r="K93">
            <v>0</v>
          </cell>
          <cell r="L93">
            <v>24436.311223729204</v>
          </cell>
          <cell r="M93">
            <v>0</v>
          </cell>
          <cell r="N93">
            <v>0</v>
          </cell>
          <cell r="O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7793697</v>
          </cell>
          <cell r="E94">
            <v>0</v>
          </cell>
          <cell r="F94">
            <v>0</v>
          </cell>
          <cell r="G94">
            <v>0</v>
          </cell>
          <cell r="H94">
            <v>7.2</v>
          </cell>
          <cell r="I94">
            <v>0</v>
          </cell>
          <cell r="J94">
            <v>0</v>
          </cell>
          <cell r="K94">
            <v>0</v>
          </cell>
          <cell r="L94">
            <v>27439.54108227303</v>
          </cell>
          <cell r="M94">
            <v>0</v>
          </cell>
          <cell r="N94">
            <v>0</v>
          </cell>
          <cell r="O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817747</v>
          </cell>
          <cell r="E95">
            <v>0</v>
          </cell>
          <cell r="F95">
            <v>0</v>
          </cell>
          <cell r="G95">
            <v>0</v>
          </cell>
          <cell r="H95">
            <v>0.8</v>
          </cell>
          <cell r="I95">
            <v>0</v>
          </cell>
          <cell r="J95">
            <v>0</v>
          </cell>
          <cell r="K95">
            <v>0</v>
          </cell>
          <cell r="L95">
            <v>36708.687221968423</v>
          </cell>
          <cell r="M95">
            <v>0</v>
          </cell>
          <cell r="N95">
            <v>0</v>
          </cell>
          <cell r="O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1291476</v>
          </cell>
          <cell r="E96">
            <v>0</v>
          </cell>
          <cell r="F96">
            <v>0</v>
          </cell>
          <cell r="G96">
            <v>0</v>
          </cell>
          <cell r="H96">
            <v>1.2</v>
          </cell>
          <cell r="I96">
            <v>0</v>
          </cell>
          <cell r="J96">
            <v>0</v>
          </cell>
          <cell r="K96">
            <v>0</v>
          </cell>
          <cell r="L96">
            <v>26040.419067355389</v>
          </cell>
          <cell r="M96">
            <v>0</v>
          </cell>
          <cell r="N96">
            <v>0</v>
          </cell>
          <cell r="O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714079</v>
          </cell>
          <cell r="E97">
            <v>0</v>
          </cell>
          <cell r="F97">
            <v>0</v>
          </cell>
          <cell r="G97">
            <v>0</v>
          </cell>
          <cell r="H97">
            <v>0.7</v>
          </cell>
          <cell r="I97">
            <v>0</v>
          </cell>
          <cell r="J97">
            <v>0</v>
          </cell>
          <cell r="K97">
            <v>0</v>
          </cell>
          <cell r="L97">
            <v>29579.068619216516</v>
          </cell>
          <cell r="M97">
            <v>0</v>
          </cell>
          <cell r="N97">
            <v>0</v>
          </cell>
          <cell r="O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401808</v>
          </cell>
          <cell r="E98">
            <v>0</v>
          </cell>
          <cell r="F98">
            <v>0</v>
          </cell>
          <cell r="G98">
            <v>0</v>
          </cell>
          <cell r="H98">
            <v>0.4</v>
          </cell>
          <cell r="I98">
            <v>0</v>
          </cell>
          <cell r="J98">
            <v>0</v>
          </cell>
          <cell r="K98">
            <v>0</v>
          </cell>
          <cell r="L98">
            <v>24302.726488463893</v>
          </cell>
          <cell r="M98">
            <v>0</v>
          </cell>
          <cell r="N98">
            <v>0</v>
          </cell>
          <cell r="O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778714</v>
          </cell>
          <cell r="E99">
            <v>0</v>
          </cell>
          <cell r="F99">
            <v>0</v>
          </cell>
          <cell r="G99">
            <v>0</v>
          </cell>
          <cell r="H99">
            <v>0.7</v>
          </cell>
          <cell r="I99">
            <v>0</v>
          </cell>
          <cell r="J99">
            <v>0</v>
          </cell>
          <cell r="K99">
            <v>0</v>
          </cell>
          <cell r="L99">
            <v>21552.145830221572</v>
          </cell>
          <cell r="M99">
            <v>0</v>
          </cell>
          <cell r="N99">
            <v>0</v>
          </cell>
          <cell r="O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1021327</v>
          </cell>
          <cell r="E100">
            <v>0</v>
          </cell>
          <cell r="F100">
            <v>0</v>
          </cell>
          <cell r="G100">
            <v>0</v>
          </cell>
          <cell r="H100">
            <v>0.9</v>
          </cell>
          <cell r="I100">
            <v>0</v>
          </cell>
          <cell r="J100">
            <v>0</v>
          </cell>
          <cell r="K100">
            <v>0</v>
          </cell>
          <cell r="L100">
            <v>25062.615808888477</v>
          </cell>
          <cell r="M100">
            <v>0</v>
          </cell>
          <cell r="N100">
            <v>0</v>
          </cell>
          <cell r="O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1506063</v>
          </cell>
          <cell r="E101">
            <v>0</v>
          </cell>
          <cell r="F101">
            <v>0</v>
          </cell>
          <cell r="G101">
            <v>0</v>
          </cell>
          <cell r="H101">
            <v>1.4</v>
          </cell>
          <cell r="I101">
            <v>0</v>
          </cell>
          <cell r="J101">
            <v>0</v>
          </cell>
          <cell r="K101">
            <v>0</v>
          </cell>
          <cell r="L101">
            <v>46162.827936212227</v>
          </cell>
          <cell r="M101">
            <v>0</v>
          </cell>
          <cell r="N101">
            <v>0</v>
          </cell>
          <cell r="O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1829546</v>
          </cell>
          <cell r="E102">
            <v>0</v>
          </cell>
          <cell r="F102">
            <v>0</v>
          </cell>
          <cell r="G102">
            <v>0</v>
          </cell>
          <cell r="H102">
            <v>1.7</v>
          </cell>
          <cell r="I102">
            <v>0</v>
          </cell>
          <cell r="J102">
            <v>0</v>
          </cell>
          <cell r="K102">
            <v>0</v>
          </cell>
          <cell r="L102">
            <v>44347.390897212383</v>
          </cell>
          <cell r="M102">
            <v>0</v>
          </cell>
          <cell r="N102">
            <v>0</v>
          </cell>
          <cell r="O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4283321</v>
          </cell>
          <cell r="E103">
            <v>0</v>
          </cell>
          <cell r="F103">
            <v>0</v>
          </cell>
          <cell r="G103">
            <v>0</v>
          </cell>
          <cell r="H103">
            <v>3.9</v>
          </cell>
          <cell r="I103">
            <v>0</v>
          </cell>
          <cell r="J103">
            <v>0</v>
          </cell>
          <cell r="K103">
            <v>0</v>
          </cell>
          <cell r="L103">
            <v>35426.399155628067</v>
          </cell>
          <cell r="M103">
            <v>0</v>
          </cell>
          <cell r="N103">
            <v>0</v>
          </cell>
          <cell r="O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1194195</v>
          </cell>
          <cell r="E104">
            <v>0</v>
          </cell>
          <cell r="F104">
            <v>0</v>
          </cell>
          <cell r="G104">
            <v>0</v>
          </cell>
          <cell r="H104">
            <v>1.1000000000000001</v>
          </cell>
          <cell r="I104">
            <v>0</v>
          </cell>
          <cell r="J104">
            <v>0</v>
          </cell>
          <cell r="K104">
            <v>0</v>
          </cell>
          <cell r="L104">
            <v>23346.88857511591</v>
          </cell>
          <cell r="M104">
            <v>0</v>
          </cell>
          <cell r="N104">
            <v>0</v>
          </cell>
          <cell r="O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1023584</v>
          </cell>
          <cell r="E105">
            <v>0</v>
          </cell>
          <cell r="F105">
            <v>0</v>
          </cell>
          <cell r="G105">
            <v>0</v>
          </cell>
          <cell r="H105">
            <v>0.9</v>
          </cell>
          <cell r="I105">
            <v>0</v>
          </cell>
          <cell r="J105">
            <v>0</v>
          </cell>
          <cell r="K105">
            <v>0</v>
          </cell>
          <cell r="L105">
            <v>33184.161905228066</v>
          </cell>
          <cell r="M105">
            <v>0</v>
          </cell>
          <cell r="N105">
            <v>0</v>
          </cell>
          <cell r="O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2311155</v>
          </cell>
          <cell r="E106">
            <v>0</v>
          </cell>
          <cell r="F106">
            <v>0</v>
          </cell>
          <cell r="G106">
            <v>0</v>
          </cell>
          <cell r="H106">
            <v>2.1</v>
          </cell>
          <cell r="I106">
            <v>0</v>
          </cell>
          <cell r="J106">
            <v>0</v>
          </cell>
          <cell r="K106">
            <v>0</v>
          </cell>
          <cell r="L106">
            <v>48137.606365626729</v>
          </cell>
          <cell r="M106">
            <v>0</v>
          </cell>
          <cell r="N106">
            <v>0</v>
          </cell>
          <cell r="O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318439</v>
          </cell>
          <cell r="E107">
            <v>0</v>
          </cell>
          <cell r="F107">
            <v>0</v>
          </cell>
          <cell r="G107">
            <v>0</v>
          </cell>
          <cell r="H107">
            <v>0.3</v>
          </cell>
          <cell r="I107">
            <v>0</v>
          </cell>
          <cell r="J107">
            <v>0</v>
          </cell>
          <cell r="K107">
            <v>0</v>
          </cell>
          <cell r="L107">
            <v>36451.141453361386</v>
          </cell>
          <cell r="M107">
            <v>0</v>
          </cell>
          <cell r="N107">
            <v>0</v>
          </cell>
          <cell r="O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106805459</v>
          </cell>
          <cell r="E109">
            <v>93363614</v>
          </cell>
          <cell r="F109">
            <v>49956760</v>
          </cell>
          <cell r="G109">
            <v>43463098</v>
          </cell>
          <cell r="H109">
            <v>5.5413657638131761</v>
          </cell>
          <cell r="I109">
            <v>4.8025781875489528</v>
          </cell>
          <cell r="J109">
            <v>4.6759069622749001</v>
          </cell>
          <cell r="K109">
            <v>4.6547944960093863</v>
          </cell>
          <cell r="L109">
            <v>40082</v>
          </cell>
          <cell r="M109">
            <v>35038</v>
          </cell>
          <cell r="N109">
            <v>18748</v>
          </cell>
          <cell r="O109">
            <v>16311</v>
          </cell>
          <cell r="Q109">
            <v>0</v>
          </cell>
          <cell r="R109">
            <v>1927421209</v>
          </cell>
          <cell r="S109">
            <v>1944031109</v>
          </cell>
          <cell r="T109">
            <v>1068386527</v>
          </cell>
          <cell r="U109">
            <v>933727537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19362998</v>
          </cell>
          <cell r="E110">
            <v>0</v>
          </cell>
          <cell r="F110">
            <v>0</v>
          </cell>
          <cell r="G110">
            <v>0</v>
          </cell>
          <cell r="H110">
            <v>18.100000000000001</v>
          </cell>
          <cell r="I110">
            <v>0</v>
          </cell>
          <cell r="J110">
            <v>0</v>
          </cell>
          <cell r="K110">
            <v>0</v>
          </cell>
          <cell r="L110">
            <v>385667.91469669662</v>
          </cell>
          <cell r="M110">
            <v>0</v>
          </cell>
          <cell r="N110">
            <v>0</v>
          </cell>
          <cell r="O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10397695</v>
          </cell>
          <cell r="E111">
            <v>0</v>
          </cell>
          <cell r="F111">
            <v>0</v>
          </cell>
          <cell r="G111">
            <v>0</v>
          </cell>
          <cell r="H111">
            <v>9.6999999999999993</v>
          </cell>
          <cell r="I111">
            <v>0</v>
          </cell>
          <cell r="J111">
            <v>0</v>
          </cell>
          <cell r="K111">
            <v>0</v>
          </cell>
          <cell r="L111">
            <v>393384.20897136646</v>
          </cell>
          <cell r="M111">
            <v>0</v>
          </cell>
          <cell r="N111">
            <v>0</v>
          </cell>
          <cell r="O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5434532</v>
          </cell>
          <cell r="E112">
            <v>0</v>
          </cell>
          <cell r="F112">
            <v>0</v>
          </cell>
          <cell r="G112">
            <v>0</v>
          </cell>
          <cell r="H112">
            <v>5.0999999999999996</v>
          </cell>
          <cell r="I112">
            <v>0</v>
          </cell>
          <cell r="J112">
            <v>0</v>
          </cell>
          <cell r="K112">
            <v>0</v>
          </cell>
          <cell r="L112">
            <v>388452.80295005901</v>
          </cell>
          <cell r="M112">
            <v>0</v>
          </cell>
          <cell r="N112">
            <v>0</v>
          </cell>
          <cell r="O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5485425</v>
          </cell>
          <cell r="E113">
            <v>0</v>
          </cell>
          <cell r="F113">
            <v>0</v>
          </cell>
          <cell r="G113">
            <v>0</v>
          </cell>
          <cell r="H113">
            <v>5.0999999999999996</v>
          </cell>
          <cell r="I113">
            <v>0</v>
          </cell>
          <cell r="J113">
            <v>0</v>
          </cell>
          <cell r="K113">
            <v>0</v>
          </cell>
          <cell r="L113">
            <v>342103.56665526645</v>
          </cell>
          <cell r="M113">
            <v>0</v>
          </cell>
          <cell r="N113">
            <v>0</v>
          </cell>
          <cell r="O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28699836</v>
          </cell>
          <cell r="E114">
            <v>0</v>
          </cell>
          <cell r="F114">
            <v>0</v>
          </cell>
          <cell r="G114">
            <v>0</v>
          </cell>
          <cell r="H114">
            <v>26.9</v>
          </cell>
          <cell r="I114">
            <v>0</v>
          </cell>
          <cell r="J114">
            <v>0</v>
          </cell>
          <cell r="K114">
            <v>0</v>
          </cell>
          <cell r="L114">
            <v>682810.82223612326</v>
          </cell>
          <cell r="M114">
            <v>0</v>
          </cell>
          <cell r="N114">
            <v>0</v>
          </cell>
          <cell r="O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3163125</v>
          </cell>
          <cell r="E115">
            <v>0</v>
          </cell>
          <cell r="F115">
            <v>0</v>
          </cell>
          <cell r="G115">
            <v>0</v>
          </cell>
          <cell r="H115">
            <v>3</v>
          </cell>
          <cell r="I115">
            <v>0</v>
          </cell>
          <cell r="J115">
            <v>0</v>
          </cell>
          <cell r="K115">
            <v>0</v>
          </cell>
          <cell r="L115">
            <v>300577.30386477779</v>
          </cell>
          <cell r="M115">
            <v>0</v>
          </cell>
          <cell r="N115">
            <v>0</v>
          </cell>
          <cell r="O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3882075</v>
          </cell>
          <cell r="E116">
            <v>0</v>
          </cell>
          <cell r="F116">
            <v>0</v>
          </cell>
          <cell r="G116">
            <v>0</v>
          </cell>
          <cell r="H116">
            <v>3.6</v>
          </cell>
          <cell r="I116">
            <v>0</v>
          </cell>
          <cell r="J116">
            <v>0</v>
          </cell>
          <cell r="K116">
            <v>0</v>
          </cell>
          <cell r="L116">
            <v>386326.05759336852</v>
          </cell>
          <cell r="M116">
            <v>0</v>
          </cell>
          <cell r="N116">
            <v>0</v>
          </cell>
          <cell r="O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2388097</v>
          </cell>
          <cell r="E117">
            <v>0</v>
          </cell>
          <cell r="F117">
            <v>0</v>
          </cell>
          <cell r="G117">
            <v>0</v>
          </cell>
          <cell r="H117">
            <v>2.2000000000000002</v>
          </cell>
          <cell r="I117">
            <v>0</v>
          </cell>
          <cell r="J117">
            <v>0</v>
          </cell>
          <cell r="K117">
            <v>0</v>
          </cell>
          <cell r="L117">
            <v>247110.08606238515</v>
          </cell>
          <cell r="M117">
            <v>0</v>
          </cell>
          <cell r="N117">
            <v>0</v>
          </cell>
          <cell r="O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1642325</v>
          </cell>
          <cell r="E118">
            <v>0</v>
          </cell>
          <cell r="F118">
            <v>0</v>
          </cell>
          <cell r="G118">
            <v>0</v>
          </cell>
          <cell r="H118">
            <v>1.5</v>
          </cell>
          <cell r="I118">
            <v>0</v>
          </cell>
          <cell r="J118">
            <v>0</v>
          </cell>
          <cell r="K118">
            <v>0</v>
          </cell>
          <cell r="L118">
            <v>239608.61566213964</v>
          </cell>
          <cell r="M118">
            <v>0</v>
          </cell>
          <cell r="N118">
            <v>0</v>
          </cell>
          <cell r="O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8802138</v>
          </cell>
          <cell r="E119">
            <v>0</v>
          </cell>
          <cell r="F119">
            <v>0</v>
          </cell>
          <cell r="G119">
            <v>0</v>
          </cell>
          <cell r="H119">
            <v>8.1999999999999993</v>
          </cell>
          <cell r="I119">
            <v>0</v>
          </cell>
          <cell r="J119">
            <v>0</v>
          </cell>
          <cell r="K119">
            <v>0</v>
          </cell>
          <cell r="L119">
            <v>303429.93402179034</v>
          </cell>
          <cell r="M119">
            <v>0</v>
          </cell>
          <cell r="N119">
            <v>0</v>
          </cell>
          <cell r="O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812349</v>
          </cell>
          <cell r="E120">
            <v>0</v>
          </cell>
          <cell r="F120">
            <v>0</v>
          </cell>
          <cell r="G120">
            <v>0</v>
          </cell>
          <cell r="H120">
            <v>0.8</v>
          </cell>
          <cell r="I120">
            <v>0</v>
          </cell>
          <cell r="J120">
            <v>0</v>
          </cell>
          <cell r="K120">
            <v>0</v>
          </cell>
          <cell r="L120">
            <v>365824.02260421676</v>
          </cell>
          <cell r="M120">
            <v>0</v>
          </cell>
          <cell r="N120">
            <v>0</v>
          </cell>
          <cell r="O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1368969</v>
          </cell>
          <cell r="E121">
            <v>0</v>
          </cell>
          <cell r="F121">
            <v>0</v>
          </cell>
          <cell r="G121">
            <v>0</v>
          </cell>
          <cell r="H121">
            <v>1.3</v>
          </cell>
          <cell r="I121">
            <v>0</v>
          </cell>
          <cell r="J121">
            <v>0</v>
          </cell>
          <cell r="K121">
            <v>0</v>
          </cell>
          <cell r="L121">
            <v>276687.88179370872</v>
          </cell>
          <cell r="M121">
            <v>0</v>
          </cell>
          <cell r="N121">
            <v>0</v>
          </cell>
          <cell r="O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795636</v>
          </cell>
          <cell r="E122">
            <v>0</v>
          </cell>
          <cell r="F122">
            <v>0</v>
          </cell>
          <cell r="G122">
            <v>0</v>
          </cell>
          <cell r="H122">
            <v>0.7</v>
          </cell>
          <cell r="I122">
            <v>0</v>
          </cell>
          <cell r="J122">
            <v>0</v>
          </cell>
          <cell r="K122">
            <v>0</v>
          </cell>
          <cell r="L122">
            <v>332096.27830822748</v>
          </cell>
          <cell r="M122">
            <v>0</v>
          </cell>
          <cell r="N122">
            <v>0</v>
          </cell>
          <cell r="O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412332</v>
          </cell>
          <cell r="E123">
            <v>0</v>
          </cell>
          <cell r="F123">
            <v>0</v>
          </cell>
          <cell r="G123">
            <v>0</v>
          </cell>
          <cell r="H123">
            <v>0.4</v>
          </cell>
          <cell r="I123">
            <v>0</v>
          </cell>
          <cell r="J123">
            <v>0</v>
          </cell>
          <cell r="K123">
            <v>0</v>
          </cell>
          <cell r="L123">
            <v>255377.04512780209</v>
          </cell>
          <cell r="M123">
            <v>0</v>
          </cell>
          <cell r="N123">
            <v>0</v>
          </cell>
          <cell r="O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845044</v>
          </cell>
          <cell r="E124">
            <v>0</v>
          </cell>
          <cell r="F124">
            <v>0</v>
          </cell>
          <cell r="G124">
            <v>0</v>
          </cell>
          <cell r="H124">
            <v>0.8</v>
          </cell>
          <cell r="I124">
            <v>0</v>
          </cell>
          <cell r="J124">
            <v>0</v>
          </cell>
          <cell r="K124">
            <v>0</v>
          </cell>
          <cell r="L124">
            <v>236892.76864716673</v>
          </cell>
          <cell r="M124">
            <v>0</v>
          </cell>
          <cell r="N124">
            <v>0</v>
          </cell>
          <cell r="O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1055332</v>
          </cell>
          <cell r="E125">
            <v>0</v>
          </cell>
          <cell r="F125">
            <v>0</v>
          </cell>
          <cell r="G125">
            <v>0</v>
          </cell>
          <cell r="H125">
            <v>1</v>
          </cell>
          <cell r="I125">
            <v>0</v>
          </cell>
          <cell r="J125">
            <v>0</v>
          </cell>
          <cell r="K125">
            <v>0</v>
          </cell>
          <cell r="L125">
            <v>257059.59124231304</v>
          </cell>
          <cell r="M125">
            <v>0</v>
          </cell>
          <cell r="N125">
            <v>0</v>
          </cell>
          <cell r="O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1461286</v>
          </cell>
          <cell r="E126">
            <v>0</v>
          </cell>
          <cell r="F126">
            <v>0</v>
          </cell>
          <cell r="G126">
            <v>0</v>
          </cell>
          <cell r="H126">
            <v>1.4</v>
          </cell>
          <cell r="I126">
            <v>0</v>
          </cell>
          <cell r="J126">
            <v>0</v>
          </cell>
          <cell r="K126">
            <v>0</v>
          </cell>
          <cell r="L126">
            <v>453942.34345505864</v>
          </cell>
          <cell r="M126">
            <v>0</v>
          </cell>
          <cell r="N126">
            <v>0</v>
          </cell>
          <cell r="O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1804444</v>
          </cell>
          <cell r="E127">
            <v>0</v>
          </cell>
          <cell r="F127">
            <v>0</v>
          </cell>
          <cell r="G127">
            <v>0</v>
          </cell>
          <cell r="H127">
            <v>1.7</v>
          </cell>
          <cell r="I127">
            <v>0</v>
          </cell>
          <cell r="J127">
            <v>0</v>
          </cell>
          <cell r="K127">
            <v>0</v>
          </cell>
          <cell r="L127">
            <v>436763.3210880449</v>
          </cell>
          <cell r="M127">
            <v>0</v>
          </cell>
          <cell r="N127">
            <v>0</v>
          </cell>
          <cell r="O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4187440</v>
          </cell>
          <cell r="E128">
            <v>0</v>
          </cell>
          <cell r="F128">
            <v>0</v>
          </cell>
          <cell r="G128">
            <v>0</v>
          </cell>
          <cell r="H128">
            <v>3.9</v>
          </cell>
          <cell r="I128">
            <v>0</v>
          </cell>
          <cell r="J128">
            <v>0</v>
          </cell>
          <cell r="K128">
            <v>0</v>
          </cell>
          <cell r="L128">
            <v>353319.81562835193</v>
          </cell>
          <cell r="M128">
            <v>0</v>
          </cell>
          <cell r="N128">
            <v>0</v>
          </cell>
          <cell r="O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1150658</v>
          </cell>
          <cell r="E129">
            <v>0</v>
          </cell>
          <cell r="F129">
            <v>0</v>
          </cell>
          <cell r="G129">
            <v>0</v>
          </cell>
          <cell r="H129">
            <v>1.1000000000000001</v>
          </cell>
          <cell r="I129">
            <v>0</v>
          </cell>
          <cell r="J129">
            <v>0</v>
          </cell>
          <cell r="K129">
            <v>0</v>
          </cell>
          <cell r="L129">
            <v>217023.36183336517</v>
          </cell>
          <cell r="M129">
            <v>0</v>
          </cell>
          <cell r="N129">
            <v>0</v>
          </cell>
          <cell r="O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1076821</v>
          </cell>
          <cell r="E130">
            <v>0</v>
          </cell>
          <cell r="F130">
            <v>0</v>
          </cell>
          <cell r="G130">
            <v>0</v>
          </cell>
          <cell r="H130">
            <v>1</v>
          </cell>
          <cell r="I130">
            <v>0</v>
          </cell>
          <cell r="J130">
            <v>0</v>
          </cell>
          <cell r="K130">
            <v>0</v>
          </cell>
          <cell r="L130">
            <v>355292.64340610226</v>
          </cell>
          <cell r="M130">
            <v>0</v>
          </cell>
          <cell r="N130">
            <v>0</v>
          </cell>
          <cell r="O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2257137</v>
          </cell>
          <cell r="E131">
            <v>0</v>
          </cell>
          <cell r="F131">
            <v>0</v>
          </cell>
          <cell r="G131">
            <v>0</v>
          </cell>
          <cell r="H131">
            <v>2.1</v>
          </cell>
          <cell r="I131">
            <v>0</v>
          </cell>
          <cell r="J131">
            <v>0</v>
          </cell>
          <cell r="K131">
            <v>0</v>
          </cell>
          <cell r="L131">
            <v>473680.92020137567</v>
          </cell>
          <cell r="M131">
            <v>0</v>
          </cell>
          <cell r="N131">
            <v>0</v>
          </cell>
          <cell r="O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319764</v>
          </cell>
          <cell r="E132">
            <v>0</v>
          </cell>
          <cell r="F132">
            <v>0</v>
          </cell>
          <cell r="G132">
            <v>0</v>
          </cell>
          <cell r="H132">
            <v>0.3</v>
          </cell>
          <cell r="I132">
            <v>0</v>
          </cell>
          <cell r="J132">
            <v>0</v>
          </cell>
          <cell r="K132">
            <v>0</v>
          </cell>
          <cell r="L132">
            <v>367375.94836771721</v>
          </cell>
          <cell r="M132">
            <v>0</v>
          </cell>
          <cell r="N132">
            <v>0</v>
          </cell>
          <cell r="O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105771509</v>
          </cell>
          <cell r="E134">
            <v>94061312</v>
          </cell>
          <cell r="F134">
            <v>52500977</v>
          </cell>
          <cell r="G134">
            <v>41030874</v>
          </cell>
          <cell r="H134">
            <v>5.4391182974500776</v>
          </cell>
          <cell r="I134">
            <v>4.7951612438748628</v>
          </cell>
          <cell r="J134">
            <v>4.7457576789269211</v>
          </cell>
          <cell r="K134">
            <v>4.5701156483395584</v>
          </cell>
          <cell r="L134">
            <v>39887</v>
          </cell>
          <cell r="M134">
            <v>35471</v>
          </cell>
          <cell r="N134">
            <v>19798</v>
          </cell>
          <cell r="O134">
            <v>15473</v>
          </cell>
          <cell r="Q134">
            <v>0</v>
          </cell>
          <cell r="R134">
            <v>1944644393</v>
          </cell>
          <cell r="S134">
            <v>1961588093</v>
          </cell>
          <cell r="T134">
            <v>1106271760</v>
          </cell>
          <cell r="U134">
            <v>897808221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</row>
        <row r="159"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</row>
        <row r="160">
          <cell r="C160" t="str">
            <v>주1) 지역내총생산 1인당 지표는 인구주택총조사 인구로 나누어 산출</v>
          </cell>
        </row>
        <row r="161">
          <cell r="C161" t="str">
            <v>주2) 지역총소득, 개인소득, 민간소비지출은 장래추계인구로 나누어 산출</v>
          </cell>
        </row>
      </sheetData>
      <sheetData sheetId="15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184642</v>
          </cell>
          <cell r="E9">
            <v>410141</v>
          </cell>
          <cell r="F9">
            <v>201684</v>
          </cell>
          <cell r="G9">
            <v>208457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12841</v>
          </cell>
          <cell r="E10">
            <v>29305</v>
          </cell>
          <cell r="F10">
            <v>14324</v>
          </cell>
          <cell r="G10">
            <v>14981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15313</v>
          </cell>
          <cell r="E11">
            <v>34234</v>
          </cell>
          <cell r="F11">
            <v>16617</v>
          </cell>
          <cell r="G11">
            <v>17617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14565</v>
          </cell>
          <cell r="E12">
            <v>33602</v>
          </cell>
          <cell r="F12">
            <v>16344</v>
          </cell>
          <cell r="G12">
            <v>17258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14128</v>
          </cell>
          <cell r="E13">
            <v>30854</v>
          </cell>
          <cell r="F13">
            <v>15325</v>
          </cell>
          <cell r="G13">
            <v>15529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9307</v>
          </cell>
          <cell r="E14">
            <v>23217</v>
          </cell>
          <cell r="F14">
            <v>11582</v>
          </cell>
          <cell r="G14">
            <v>11635</v>
          </cell>
          <cell r="H14">
            <v>0</v>
          </cell>
          <cell r="I14" t="str">
            <v xml:space="preserve"> 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8777</v>
          </cell>
          <cell r="E15">
            <v>20589</v>
          </cell>
          <cell r="F15">
            <v>10388</v>
          </cell>
          <cell r="G15">
            <v>10201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10797</v>
          </cell>
          <cell r="E16">
            <v>22584</v>
          </cell>
          <cell r="F16">
            <v>11075</v>
          </cell>
          <cell r="G16">
            <v>11509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14492</v>
          </cell>
          <cell r="E17">
            <v>32142</v>
          </cell>
          <cell r="F17">
            <v>15702</v>
          </cell>
          <cell r="G17">
            <v>16440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7581</v>
          </cell>
          <cell r="E18">
            <v>17128</v>
          </cell>
          <cell r="F18">
            <v>8468</v>
          </cell>
          <cell r="G18">
            <v>8660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7947</v>
          </cell>
          <cell r="E19">
            <v>19631</v>
          </cell>
          <cell r="F19">
            <v>9853</v>
          </cell>
          <cell r="G19">
            <v>9778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4341</v>
          </cell>
          <cell r="E20">
            <v>8537</v>
          </cell>
          <cell r="F20">
            <v>4159</v>
          </cell>
          <cell r="G20">
            <v>4378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10943</v>
          </cell>
          <cell r="E21">
            <v>22251</v>
          </cell>
          <cell r="F21">
            <v>10793</v>
          </cell>
          <cell r="G21">
            <v>11458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5030</v>
          </cell>
          <cell r="E22">
            <v>10576</v>
          </cell>
          <cell r="F22">
            <v>5265</v>
          </cell>
          <cell r="G22">
            <v>5311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3360</v>
          </cell>
          <cell r="E23">
            <v>7154</v>
          </cell>
          <cell r="F23">
            <v>3518</v>
          </cell>
          <cell r="G23">
            <v>3636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4319</v>
          </cell>
          <cell r="E24">
            <v>8910</v>
          </cell>
          <cell r="F24">
            <v>4305</v>
          </cell>
          <cell r="G24">
            <v>4605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7263</v>
          </cell>
          <cell r="E25">
            <v>15136</v>
          </cell>
          <cell r="F25">
            <v>7288</v>
          </cell>
          <cell r="G25">
            <v>7848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3749</v>
          </cell>
          <cell r="E26">
            <v>8319</v>
          </cell>
          <cell r="F26">
            <v>4092</v>
          </cell>
          <cell r="G26">
            <v>4227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5999</v>
          </cell>
          <cell r="E27">
            <v>13896</v>
          </cell>
          <cell r="F27">
            <v>6996</v>
          </cell>
          <cell r="G27">
            <v>6900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5014</v>
          </cell>
          <cell r="E28">
            <v>12146</v>
          </cell>
          <cell r="F28">
            <v>6087</v>
          </cell>
          <cell r="G28">
            <v>6059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8265</v>
          </cell>
          <cell r="E29">
            <v>17318</v>
          </cell>
          <cell r="F29">
            <v>8411</v>
          </cell>
          <cell r="G29">
            <v>8907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5896</v>
          </cell>
          <cell r="E30">
            <v>12639</v>
          </cell>
          <cell r="F30">
            <v>6267</v>
          </cell>
          <cell r="G30">
            <v>6372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4242</v>
          </cell>
          <cell r="E31">
            <v>9008</v>
          </cell>
          <cell r="F31">
            <v>4343</v>
          </cell>
          <cell r="G31">
            <v>4665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473</v>
          </cell>
          <cell r="E32">
            <v>965</v>
          </cell>
          <cell r="F32">
            <v>482</v>
          </cell>
          <cell r="G32">
            <v>483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181066</v>
          </cell>
          <cell r="E34">
            <v>402248</v>
          </cell>
          <cell r="F34">
            <v>195756</v>
          </cell>
          <cell r="G34">
            <v>206494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12174</v>
          </cell>
          <cell r="E35">
            <v>26948</v>
          </cell>
          <cell r="F35">
            <v>12919</v>
          </cell>
          <cell r="G35">
            <v>14029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16201</v>
          </cell>
          <cell r="E36">
            <v>37307</v>
          </cell>
          <cell r="F36">
            <v>17797</v>
          </cell>
          <cell r="G36">
            <v>19510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13554</v>
          </cell>
          <cell r="E37">
            <v>31233</v>
          </cell>
          <cell r="F37">
            <v>15248</v>
          </cell>
          <cell r="G37">
            <v>15985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13853</v>
          </cell>
          <cell r="E38">
            <v>31299</v>
          </cell>
          <cell r="F38">
            <v>15195</v>
          </cell>
          <cell r="G38">
            <v>16104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9277</v>
          </cell>
          <cell r="E39">
            <v>21724</v>
          </cell>
          <cell r="F39">
            <v>10435</v>
          </cell>
          <cell r="G39">
            <v>11290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8109</v>
          </cell>
          <cell r="E40">
            <v>18509</v>
          </cell>
          <cell r="F40">
            <v>9407</v>
          </cell>
          <cell r="G40">
            <v>9102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10507</v>
          </cell>
          <cell r="E41">
            <v>22407</v>
          </cell>
          <cell r="F41">
            <v>11247</v>
          </cell>
          <cell r="G41">
            <v>11161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14285</v>
          </cell>
          <cell r="E42">
            <v>30092</v>
          </cell>
          <cell r="F42">
            <v>14955</v>
          </cell>
          <cell r="G42">
            <v>15137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7381</v>
          </cell>
          <cell r="E43">
            <v>16909</v>
          </cell>
          <cell r="F43">
            <v>8365</v>
          </cell>
          <cell r="G43">
            <v>8544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7620</v>
          </cell>
          <cell r="E44">
            <v>18692</v>
          </cell>
          <cell r="F44">
            <v>9409</v>
          </cell>
          <cell r="G44">
            <v>9283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4238</v>
          </cell>
          <cell r="E45">
            <v>8180</v>
          </cell>
          <cell r="F45">
            <v>3864</v>
          </cell>
          <cell r="G45">
            <v>4316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10191</v>
          </cell>
          <cell r="E46">
            <v>21815</v>
          </cell>
          <cell r="F46">
            <v>10763</v>
          </cell>
          <cell r="G46">
            <v>11052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5277</v>
          </cell>
          <cell r="E47">
            <v>11663</v>
          </cell>
          <cell r="F47">
            <v>5773</v>
          </cell>
          <cell r="G47">
            <v>5890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3225</v>
          </cell>
          <cell r="E48">
            <v>6891</v>
          </cell>
          <cell r="F48">
            <v>3274</v>
          </cell>
          <cell r="G48">
            <v>3617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4859</v>
          </cell>
          <cell r="E49">
            <v>9795</v>
          </cell>
          <cell r="F49">
            <v>4782</v>
          </cell>
          <cell r="G49">
            <v>5013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7030</v>
          </cell>
          <cell r="E50">
            <v>14690</v>
          </cell>
          <cell r="F50">
            <v>7069</v>
          </cell>
          <cell r="G50">
            <v>7621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3676</v>
          </cell>
          <cell r="E51">
            <v>7573</v>
          </cell>
          <cell r="F51">
            <v>3593</v>
          </cell>
          <cell r="G51">
            <v>3980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6233</v>
          </cell>
          <cell r="E52">
            <v>14244</v>
          </cell>
          <cell r="F52">
            <v>6796</v>
          </cell>
          <cell r="G52">
            <v>7448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4803</v>
          </cell>
          <cell r="E53">
            <v>12251</v>
          </cell>
          <cell r="F53">
            <v>5905</v>
          </cell>
          <cell r="G53">
            <v>6346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8179</v>
          </cell>
          <cell r="E54">
            <v>17574</v>
          </cell>
          <cell r="F54">
            <v>8467</v>
          </cell>
          <cell r="G54">
            <v>9107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5665</v>
          </cell>
          <cell r="E55">
            <v>12532</v>
          </cell>
          <cell r="F55">
            <v>5882</v>
          </cell>
          <cell r="G55">
            <v>6650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4263</v>
          </cell>
          <cell r="E56">
            <v>8942</v>
          </cell>
          <cell r="F56">
            <v>4123</v>
          </cell>
          <cell r="G56">
            <v>4819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466</v>
          </cell>
          <cell r="E57">
            <v>978</v>
          </cell>
          <cell r="F57">
            <v>488</v>
          </cell>
          <cell r="G57">
            <v>490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179321</v>
          </cell>
          <cell r="E59">
            <v>395278</v>
          </cell>
          <cell r="F59">
            <v>192043</v>
          </cell>
          <cell r="G59">
            <v>203235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12127</v>
          </cell>
          <cell r="E60">
            <v>26740</v>
          </cell>
          <cell r="F60">
            <v>12667</v>
          </cell>
          <cell r="G60">
            <v>14073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16860</v>
          </cell>
          <cell r="E61">
            <v>38684</v>
          </cell>
          <cell r="F61">
            <v>18342</v>
          </cell>
          <cell r="G61">
            <v>20342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13314</v>
          </cell>
          <cell r="E62">
            <v>30224</v>
          </cell>
          <cell r="F62">
            <v>14670</v>
          </cell>
          <cell r="G62">
            <v>15554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13149</v>
          </cell>
          <cell r="E63">
            <v>28907</v>
          </cell>
          <cell r="F63">
            <v>14028</v>
          </cell>
          <cell r="G63">
            <v>14879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9121</v>
          </cell>
          <cell r="E64">
            <v>21262</v>
          </cell>
          <cell r="F64">
            <v>10267</v>
          </cell>
          <cell r="G64">
            <v>10995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7991</v>
          </cell>
          <cell r="E65">
            <v>18577</v>
          </cell>
          <cell r="F65">
            <v>9519</v>
          </cell>
          <cell r="G65">
            <v>9058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10489</v>
          </cell>
          <cell r="E66">
            <v>22355</v>
          </cell>
          <cell r="F66">
            <v>11268</v>
          </cell>
          <cell r="G66">
            <v>11087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13873</v>
          </cell>
          <cell r="E67">
            <v>29698</v>
          </cell>
          <cell r="F67">
            <v>14715</v>
          </cell>
          <cell r="G67">
            <v>14983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7138</v>
          </cell>
          <cell r="E68">
            <v>15897</v>
          </cell>
          <cell r="F68">
            <v>7788</v>
          </cell>
          <cell r="G68">
            <v>8109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7447</v>
          </cell>
          <cell r="E69">
            <v>18672</v>
          </cell>
          <cell r="F69">
            <v>9255</v>
          </cell>
          <cell r="G69">
            <v>9417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4185</v>
          </cell>
          <cell r="E70">
            <v>7978</v>
          </cell>
          <cell r="F70">
            <v>3741</v>
          </cell>
          <cell r="G70">
            <v>4237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9880</v>
          </cell>
          <cell r="E71">
            <v>20887</v>
          </cell>
          <cell r="F71">
            <v>10083</v>
          </cell>
          <cell r="G71">
            <v>10804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5198</v>
          </cell>
          <cell r="E72">
            <v>11266</v>
          </cell>
          <cell r="F72">
            <v>5631</v>
          </cell>
          <cell r="G72">
            <v>5635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3308</v>
          </cell>
          <cell r="E73">
            <v>7107</v>
          </cell>
          <cell r="F73">
            <v>3357</v>
          </cell>
          <cell r="G73">
            <v>3750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4735</v>
          </cell>
          <cell r="E74">
            <v>9266</v>
          </cell>
          <cell r="F74">
            <v>4510</v>
          </cell>
          <cell r="G74">
            <v>4756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7392</v>
          </cell>
          <cell r="E75">
            <v>15197</v>
          </cell>
          <cell r="F75">
            <v>7439</v>
          </cell>
          <cell r="G75">
            <v>7758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3701</v>
          </cell>
          <cell r="E76">
            <v>7930</v>
          </cell>
          <cell r="F76">
            <v>3762</v>
          </cell>
          <cell r="G76">
            <v>4168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6231</v>
          </cell>
          <cell r="E77">
            <v>14277</v>
          </cell>
          <cell r="F77">
            <v>6932</v>
          </cell>
          <cell r="G77">
            <v>7345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4759</v>
          </cell>
          <cell r="E78">
            <v>11805</v>
          </cell>
          <cell r="F78">
            <v>5724</v>
          </cell>
          <cell r="G78">
            <v>6081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7921</v>
          </cell>
          <cell r="E79">
            <v>16690</v>
          </cell>
          <cell r="F79">
            <v>8179</v>
          </cell>
          <cell r="G79">
            <v>8511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5613</v>
          </cell>
          <cell r="E80">
            <v>11735</v>
          </cell>
          <cell r="F80">
            <v>5538</v>
          </cell>
          <cell r="G80">
            <v>6197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4415</v>
          </cell>
          <cell r="E81">
            <v>9085</v>
          </cell>
          <cell r="F81">
            <v>4134</v>
          </cell>
          <cell r="G81">
            <v>4951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474</v>
          </cell>
          <cell r="E82">
            <v>1039</v>
          </cell>
          <cell r="F82">
            <v>494</v>
          </cell>
          <cell r="G82">
            <v>545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176385</v>
          </cell>
          <cell r="E84">
            <v>376561</v>
          </cell>
          <cell r="F84">
            <v>182932</v>
          </cell>
          <cell r="G84">
            <v>193636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11785</v>
          </cell>
          <cell r="E85">
            <v>24903</v>
          </cell>
          <cell r="F85">
            <v>11913</v>
          </cell>
          <cell r="G85">
            <v>12991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16418</v>
          </cell>
          <cell r="E86">
            <v>36059</v>
          </cell>
          <cell r="F86">
            <v>17069</v>
          </cell>
          <cell r="G86">
            <v>18990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13127</v>
          </cell>
          <cell r="E87">
            <v>29237</v>
          </cell>
          <cell r="F87">
            <v>14418</v>
          </cell>
          <cell r="G87">
            <v>14819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13128</v>
          </cell>
          <cell r="E88">
            <v>27462</v>
          </cell>
          <cell r="F88">
            <v>13123</v>
          </cell>
          <cell r="G88">
            <v>14340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9075</v>
          </cell>
          <cell r="E89">
            <v>20017</v>
          </cell>
          <cell r="F89">
            <v>9725</v>
          </cell>
          <cell r="G89">
            <v>10292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7827</v>
          </cell>
          <cell r="E90">
            <v>17487</v>
          </cell>
          <cell r="F90">
            <v>8881</v>
          </cell>
          <cell r="G90">
            <v>8606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10254</v>
          </cell>
          <cell r="E91">
            <v>21299</v>
          </cell>
          <cell r="F91">
            <v>10866</v>
          </cell>
          <cell r="G91">
            <v>10433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13885</v>
          </cell>
          <cell r="E92">
            <v>29290</v>
          </cell>
          <cell r="F92">
            <v>14290</v>
          </cell>
          <cell r="G92">
            <v>15001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6802</v>
          </cell>
          <cell r="E93">
            <v>14591</v>
          </cell>
          <cell r="F93">
            <v>7174</v>
          </cell>
          <cell r="G93">
            <v>7417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7169</v>
          </cell>
          <cell r="E94">
            <v>17176</v>
          </cell>
          <cell r="F94">
            <v>8576</v>
          </cell>
          <cell r="G94">
            <v>8600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4146</v>
          </cell>
          <cell r="E95">
            <v>7756</v>
          </cell>
          <cell r="F95">
            <v>3597</v>
          </cell>
          <cell r="G95">
            <v>4159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10021</v>
          </cell>
          <cell r="E96">
            <v>20731</v>
          </cell>
          <cell r="F96">
            <v>10078</v>
          </cell>
          <cell r="G96">
            <v>10653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5018</v>
          </cell>
          <cell r="E97">
            <v>11037</v>
          </cell>
          <cell r="F97">
            <v>5593</v>
          </cell>
          <cell r="G97">
            <v>5445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3071</v>
          </cell>
          <cell r="E98">
            <v>6541</v>
          </cell>
          <cell r="F98">
            <v>3192</v>
          </cell>
          <cell r="G98">
            <v>3349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4572</v>
          </cell>
          <cell r="E99">
            <v>8886</v>
          </cell>
          <cell r="F99">
            <v>4323</v>
          </cell>
          <cell r="G99">
            <v>4564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7437</v>
          </cell>
          <cell r="E100">
            <v>15115</v>
          </cell>
          <cell r="F100">
            <v>7291</v>
          </cell>
          <cell r="G100">
            <v>7824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3553</v>
          </cell>
          <cell r="E101">
            <v>7407</v>
          </cell>
          <cell r="F101">
            <v>3405</v>
          </cell>
          <cell r="G101">
            <v>4002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6199</v>
          </cell>
          <cell r="E102">
            <v>13868</v>
          </cell>
          <cell r="F102">
            <v>6721</v>
          </cell>
          <cell r="G102">
            <v>7147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4654</v>
          </cell>
          <cell r="E103">
            <v>11076</v>
          </cell>
          <cell r="F103">
            <v>5415</v>
          </cell>
          <cell r="G103">
            <v>5662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7861</v>
          </cell>
          <cell r="E104">
            <v>16323</v>
          </cell>
          <cell r="F104">
            <v>7871</v>
          </cell>
          <cell r="G104">
            <v>8453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5612</v>
          </cell>
          <cell r="E105">
            <v>11322</v>
          </cell>
          <cell r="F105">
            <v>5286</v>
          </cell>
          <cell r="G105">
            <v>6036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4292</v>
          </cell>
          <cell r="E106">
            <v>8032</v>
          </cell>
          <cell r="F106">
            <v>3666</v>
          </cell>
          <cell r="G106">
            <v>4366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479</v>
          </cell>
          <cell r="E107">
            <v>946</v>
          </cell>
          <cell r="F107">
            <v>459</v>
          </cell>
          <cell r="G107">
            <v>487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174917</v>
          </cell>
          <cell r="E109">
            <v>368693</v>
          </cell>
          <cell r="F109">
            <v>180566</v>
          </cell>
          <cell r="G109">
            <v>188127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11953</v>
          </cell>
          <cell r="E110">
            <v>25084</v>
          </cell>
          <cell r="F110">
            <v>11990</v>
          </cell>
          <cell r="G110">
            <v>13094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16135</v>
          </cell>
          <cell r="E111">
            <v>33797</v>
          </cell>
          <cell r="F111">
            <v>16225</v>
          </cell>
          <cell r="G111">
            <v>17572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12568</v>
          </cell>
          <cell r="E112">
            <v>28297</v>
          </cell>
          <cell r="F112">
            <v>14063</v>
          </cell>
          <cell r="G112">
            <v>14234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13126</v>
          </cell>
          <cell r="E113">
            <v>27157</v>
          </cell>
          <cell r="F113">
            <v>13196</v>
          </cell>
          <cell r="G113">
            <v>13961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9299</v>
          </cell>
          <cell r="E114">
            <v>20969</v>
          </cell>
          <cell r="F114">
            <v>10471</v>
          </cell>
          <cell r="G114">
            <v>10498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7888</v>
          </cell>
          <cell r="E115">
            <v>17362</v>
          </cell>
          <cell r="F115">
            <v>8769</v>
          </cell>
          <cell r="G115">
            <v>8593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10221</v>
          </cell>
          <cell r="E116">
            <v>21064</v>
          </cell>
          <cell r="F116">
            <v>10593</v>
          </cell>
          <cell r="G116">
            <v>10471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13972</v>
          </cell>
          <cell r="E117">
            <v>29045</v>
          </cell>
          <cell r="F117">
            <v>14504</v>
          </cell>
          <cell r="G117">
            <v>14541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6700</v>
          </cell>
          <cell r="E118">
            <v>13974</v>
          </cell>
          <cell r="F118">
            <v>6871</v>
          </cell>
          <cell r="G118">
            <v>7103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7167</v>
          </cell>
          <cell r="E119">
            <v>16753</v>
          </cell>
          <cell r="F119">
            <v>8331</v>
          </cell>
          <cell r="G119">
            <v>8422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4096</v>
          </cell>
          <cell r="E120">
            <v>7744</v>
          </cell>
          <cell r="F120">
            <v>3608</v>
          </cell>
          <cell r="G120">
            <v>4136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9695</v>
          </cell>
          <cell r="E121">
            <v>19434</v>
          </cell>
          <cell r="F121">
            <v>9568</v>
          </cell>
          <cell r="G121">
            <v>9866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4934</v>
          </cell>
          <cell r="E122">
            <v>10569</v>
          </cell>
          <cell r="F122">
            <v>5446</v>
          </cell>
          <cell r="G122">
            <v>5123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3101</v>
          </cell>
          <cell r="E123">
            <v>6389</v>
          </cell>
          <cell r="F123">
            <v>3160</v>
          </cell>
          <cell r="G123">
            <v>3229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4387</v>
          </cell>
          <cell r="E124">
            <v>8365</v>
          </cell>
          <cell r="F124">
            <v>4063</v>
          </cell>
          <cell r="G124">
            <v>4302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7288</v>
          </cell>
          <cell r="E125">
            <v>14578</v>
          </cell>
          <cell r="F125">
            <v>7015</v>
          </cell>
          <cell r="G125">
            <v>7563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3529</v>
          </cell>
          <cell r="E126">
            <v>7366</v>
          </cell>
          <cell r="F126">
            <v>3345</v>
          </cell>
          <cell r="G126">
            <v>4021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6137</v>
          </cell>
          <cell r="E127">
            <v>13655</v>
          </cell>
          <cell r="F127">
            <v>6702</v>
          </cell>
          <cell r="G127">
            <v>6953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4615</v>
          </cell>
          <cell r="E128">
            <v>10754</v>
          </cell>
          <cell r="F128">
            <v>5403</v>
          </cell>
          <cell r="G128">
            <v>5351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7862</v>
          </cell>
          <cell r="E129">
            <v>15984</v>
          </cell>
          <cell r="F129">
            <v>7732</v>
          </cell>
          <cell r="G129">
            <v>8252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5506</v>
          </cell>
          <cell r="E130">
            <v>11034</v>
          </cell>
          <cell r="F130">
            <v>5223</v>
          </cell>
          <cell r="G130">
            <v>5811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4251</v>
          </cell>
          <cell r="E131">
            <v>8376</v>
          </cell>
          <cell r="F131">
            <v>3830</v>
          </cell>
          <cell r="G131">
            <v>4546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486</v>
          </cell>
          <cell r="E132">
            <v>945</v>
          </cell>
          <cell r="F132">
            <v>459</v>
          </cell>
          <cell r="G132">
            <v>486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165754</v>
          </cell>
          <cell r="E134">
            <v>351375</v>
          </cell>
          <cell r="F134">
            <v>175259</v>
          </cell>
          <cell r="G134">
            <v>176116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13998</v>
          </cell>
          <cell r="E135">
            <v>30709</v>
          </cell>
          <cell r="F135">
            <v>15199</v>
          </cell>
          <cell r="G135">
            <v>15510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12553</v>
          </cell>
          <cell r="E136">
            <v>26488</v>
          </cell>
          <cell r="F136">
            <v>12964</v>
          </cell>
          <cell r="G136">
            <v>13524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12235</v>
          </cell>
          <cell r="E137">
            <v>26543</v>
          </cell>
          <cell r="F137">
            <v>13160</v>
          </cell>
          <cell r="G137">
            <v>13383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12088</v>
          </cell>
          <cell r="E138">
            <v>25171</v>
          </cell>
          <cell r="F138">
            <v>12623</v>
          </cell>
          <cell r="G138">
            <v>12548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10490</v>
          </cell>
          <cell r="E139">
            <v>24443</v>
          </cell>
          <cell r="F139">
            <v>12283</v>
          </cell>
          <cell r="G139">
            <v>12160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8248</v>
          </cell>
          <cell r="E140">
            <v>17796</v>
          </cell>
          <cell r="F140">
            <v>9118</v>
          </cell>
          <cell r="G140">
            <v>8678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8758</v>
          </cell>
          <cell r="E141">
            <v>18361</v>
          </cell>
          <cell r="F141">
            <v>9260</v>
          </cell>
          <cell r="G141">
            <v>9101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12582</v>
          </cell>
          <cell r="E142">
            <v>26146</v>
          </cell>
          <cell r="F142">
            <v>12887</v>
          </cell>
          <cell r="G142">
            <v>13259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6894</v>
          </cell>
          <cell r="E143">
            <v>14732</v>
          </cell>
          <cell r="F143">
            <v>7391</v>
          </cell>
          <cell r="G143">
            <v>7341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7511</v>
          </cell>
          <cell r="E144">
            <v>17414</v>
          </cell>
          <cell r="F144">
            <v>8817</v>
          </cell>
          <cell r="G144">
            <v>8597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3771</v>
          </cell>
          <cell r="E145">
            <v>7284</v>
          </cell>
          <cell r="F145">
            <v>3609</v>
          </cell>
          <cell r="G145">
            <v>3675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8494</v>
          </cell>
          <cell r="E146">
            <v>16803</v>
          </cell>
          <cell r="F146">
            <v>8376</v>
          </cell>
          <cell r="G146">
            <v>8427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5094</v>
          </cell>
          <cell r="E147">
            <v>10243</v>
          </cell>
          <cell r="F147">
            <v>5135</v>
          </cell>
          <cell r="G147">
            <v>5108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2586</v>
          </cell>
          <cell r="E148">
            <v>5217</v>
          </cell>
          <cell r="F148">
            <v>2615</v>
          </cell>
          <cell r="G148">
            <v>2602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3314</v>
          </cell>
          <cell r="E149">
            <v>6749</v>
          </cell>
          <cell r="F149">
            <v>3279</v>
          </cell>
          <cell r="G149">
            <v>3470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6791</v>
          </cell>
          <cell r="E150">
            <v>13649</v>
          </cell>
          <cell r="F150">
            <v>6758</v>
          </cell>
          <cell r="G150">
            <v>6891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3618</v>
          </cell>
          <cell r="E151">
            <v>7481</v>
          </cell>
          <cell r="F151">
            <v>3755</v>
          </cell>
          <cell r="G151">
            <v>3726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5060</v>
          </cell>
          <cell r="E152">
            <v>11097</v>
          </cell>
          <cell r="F152">
            <v>5686</v>
          </cell>
          <cell r="G152">
            <v>5411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5074</v>
          </cell>
          <cell r="E153">
            <v>11287</v>
          </cell>
          <cell r="F153">
            <v>5657</v>
          </cell>
          <cell r="G153">
            <v>5630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7139</v>
          </cell>
          <cell r="E154">
            <v>14414</v>
          </cell>
          <cell r="F154">
            <v>7093</v>
          </cell>
          <cell r="G154">
            <v>7321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5190</v>
          </cell>
          <cell r="E155">
            <v>10945</v>
          </cell>
          <cell r="F155">
            <v>5505</v>
          </cell>
          <cell r="G155">
            <v>5440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3798</v>
          </cell>
          <cell r="E156">
            <v>7491</v>
          </cell>
          <cell r="F156">
            <v>3627</v>
          </cell>
          <cell r="G156">
            <v>3864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468</v>
          </cell>
          <cell r="E157">
            <v>912</v>
          </cell>
          <cell r="F157">
            <v>462</v>
          </cell>
          <cell r="G157">
            <v>450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</row>
        <row r="159">
          <cell r="C159">
            <v>0</v>
          </cell>
          <cell r="D159">
            <v>0</v>
          </cell>
          <cell r="E159" t="str">
            <v xml:space="preserve"> </v>
          </cell>
          <cell r="F159" t="str">
            <v xml:space="preserve"> </v>
          </cell>
          <cell r="G159" t="str">
            <v xml:space="preserve"> </v>
          </cell>
          <cell r="H159">
            <v>0</v>
          </cell>
          <cell r="I159">
            <v>0</v>
          </cell>
        </row>
      </sheetData>
      <sheetData sheetId="16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124445</v>
          </cell>
          <cell r="E9">
            <v>639784</v>
          </cell>
          <cell r="F9">
            <v>104712</v>
          </cell>
          <cell r="G9">
            <v>589466</v>
          </cell>
          <cell r="H9">
            <v>968</v>
          </cell>
          <cell r="I9">
            <v>2040</v>
          </cell>
          <cell r="J9">
            <v>2686</v>
          </cell>
          <cell r="K9">
            <v>6278</v>
          </cell>
          <cell r="L9">
            <v>11597</v>
          </cell>
          <cell r="M9">
            <v>20011</v>
          </cell>
          <cell r="N9">
            <v>4482</v>
          </cell>
          <cell r="O9">
            <v>21989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121768</v>
          </cell>
          <cell r="E34">
            <v>623278</v>
          </cell>
          <cell r="F34">
            <v>102941</v>
          </cell>
          <cell r="G34">
            <v>576643</v>
          </cell>
          <cell r="H34">
            <v>1303</v>
          </cell>
          <cell r="I34">
            <v>3533</v>
          </cell>
          <cell r="J34">
            <v>2246</v>
          </cell>
          <cell r="K34">
            <v>5647</v>
          </cell>
          <cell r="L34">
            <v>9914</v>
          </cell>
          <cell r="M34">
            <v>13405</v>
          </cell>
          <cell r="N34">
            <v>5364</v>
          </cell>
          <cell r="O34">
            <v>24050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117059</v>
          </cell>
          <cell r="E59">
            <v>592623</v>
          </cell>
          <cell r="F59">
            <v>99551</v>
          </cell>
          <cell r="G59">
            <v>549474</v>
          </cell>
          <cell r="H59">
            <v>1394</v>
          </cell>
          <cell r="I59">
            <v>3357</v>
          </cell>
          <cell r="J59">
            <v>1960</v>
          </cell>
          <cell r="K59">
            <v>5210</v>
          </cell>
          <cell r="L59">
            <v>9831</v>
          </cell>
          <cell r="M59">
            <v>17511</v>
          </cell>
          <cell r="N59">
            <v>4323</v>
          </cell>
          <cell r="O59">
            <v>17071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116647</v>
          </cell>
          <cell r="E84">
            <v>584378</v>
          </cell>
          <cell r="F84">
            <v>98066</v>
          </cell>
          <cell r="G84">
            <v>534968</v>
          </cell>
          <cell r="H84">
            <v>1200</v>
          </cell>
          <cell r="I84">
            <v>3004</v>
          </cell>
          <cell r="J84">
            <v>1942</v>
          </cell>
          <cell r="K84">
            <v>5836</v>
          </cell>
          <cell r="L84">
            <v>10542</v>
          </cell>
          <cell r="M84">
            <v>18776</v>
          </cell>
          <cell r="N84">
            <v>4898</v>
          </cell>
          <cell r="O84">
            <v>21794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116360</v>
          </cell>
          <cell r="E109">
            <v>584192</v>
          </cell>
          <cell r="F109">
            <v>97465</v>
          </cell>
          <cell r="G109">
            <v>529210</v>
          </cell>
          <cell r="H109">
            <v>1201</v>
          </cell>
          <cell r="I109">
            <v>3511</v>
          </cell>
          <cell r="J109">
            <v>1777</v>
          </cell>
          <cell r="K109">
            <v>6896</v>
          </cell>
          <cell r="L109">
            <v>10762</v>
          </cell>
          <cell r="M109">
            <v>21264</v>
          </cell>
          <cell r="N109">
            <v>5155</v>
          </cell>
          <cell r="O109">
            <v>23311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110368</v>
          </cell>
          <cell r="E134">
            <v>555205</v>
          </cell>
          <cell r="F134">
            <v>95837</v>
          </cell>
          <cell r="G134">
            <v>518025</v>
          </cell>
          <cell r="H134">
            <v>592</v>
          </cell>
          <cell r="I134">
            <v>1362</v>
          </cell>
          <cell r="J134" t="str">
            <v>-</v>
          </cell>
          <cell r="K134" t="str">
            <v>-</v>
          </cell>
          <cell r="L134">
            <v>9874</v>
          </cell>
          <cell r="M134">
            <v>22927</v>
          </cell>
          <cell r="N134">
            <v>4064</v>
          </cell>
          <cell r="O134">
            <v>12890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</sheetData>
      <sheetData sheetId="17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10065</v>
          </cell>
          <cell r="E9">
            <v>362747</v>
          </cell>
          <cell r="F9">
            <v>1997</v>
          </cell>
          <cell r="G9">
            <v>79060</v>
          </cell>
          <cell r="H9">
            <v>3959</v>
          </cell>
          <cell r="I9">
            <v>4652</v>
          </cell>
          <cell r="J9">
            <v>141119</v>
          </cell>
          <cell r="K9">
            <v>3034</v>
          </cell>
          <cell r="L9">
            <v>506</v>
          </cell>
          <cell r="M9">
            <v>15317</v>
          </cell>
          <cell r="N9">
            <v>3027</v>
          </cell>
          <cell r="O9">
            <v>518</v>
          </cell>
          <cell r="P9">
            <v>35773</v>
          </cell>
          <cell r="Q9">
            <v>6906</v>
          </cell>
          <cell r="R9">
            <v>1860</v>
          </cell>
          <cell r="S9">
            <v>52695</v>
          </cell>
          <cell r="T9">
            <v>2833</v>
          </cell>
          <cell r="U9">
            <v>532</v>
          </cell>
          <cell r="V9">
            <v>38783</v>
          </cell>
          <cell r="W9">
            <v>7290</v>
          </cell>
          <cell r="X9">
            <v>4438</v>
          </cell>
          <cell r="Y9">
            <v>249686</v>
          </cell>
          <cell r="Z9">
            <v>2965</v>
          </cell>
          <cell r="AA9">
            <v>205760</v>
          </cell>
          <cell r="AB9">
            <v>6940</v>
          </cell>
          <cell r="AC9">
            <v>489</v>
          </cell>
          <cell r="AD9">
            <v>8891</v>
          </cell>
          <cell r="AE9">
            <v>1818</v>
          </cell>
          <cell r="AF9">
            <v>368</v>
          </cell>
          <cell r="AG9">
            <v>8356</v>
          </cell>
          <cell r="AH9">
            <v>2271</v>
          </cell>
          <cell r="AI9">
            <v>616</v>
          </cell>
          <cell r="AJ9">
            <v>26679</v>
          </cell>
          <cell r="AK9">
            <v>4331</v>
          </cell>
          <cell r="AL9">
            <v>1581</v>
          </cell>
          <cell r="AM9">
            <v>74360</v>
          </cell>
          <cell r="AN9">
            <v>1303</v>
          </cell>
          <cell r="AO9">
            <v>67090</v>
          </cell>
          <cell r="AP9">
            <v>5149</v>
          </cell>
          <cell r="AQ9">
            <v>278</v>
          </cell>
          <cell r="AR9">
            <v>7270</v>
          </cell>
          <cell r="AS9">
            <v>2615</v>
          </cell>
          <cell r="AT9">
            <v>16319</v>
          </cell>
          <cell r="AU9">
            <v>251474</v>
          </cell>
          <cell r="AV9">
            <v>8583</v>
          </cell>
          <cell r="AW9">
            <v>28771</v>
          </cell>
          <cell r="AX9">
            <v>335</v>
          </cell>
          <cell r="AY9">
            <v>1097</v>
          </cell>
          <cell r="AZ9">
            <v>25236</v>
          </cell>
          <cell r="BA9">
            <v>2300</v>
          </cell>
          <cell r="BB9">
            <v>2080</v>
          </cell>
          <cell r="BC9">
            <v>134423</v>
          </cell>
          <cell r="BD9">
            <v>6463</v>
          </cell>
          <cell r="BE9">
            <v>4559</v>
          </cell>
          <cell r="BF9">
            <v>63044</v>
          </cell>
          <cell r="BG9">
            <v>2825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9320</v>
          </cell>
          <cell r="E34">
            <v>352115</v>
          </cell>
          <cell r="F34">
            <v>1467</v>
          </cell>
          <cell r="G34">
            <v>58484</v>
          </cell>
          <cell r="H34">
            <v>3987</v>
          </cell>
          <cell r="I34">
            <v>4398</v>
          </cell>
          <cell r="J34">
            <v>140502</v>
          </cell>
          <cell r="K34">
            <v>3195</v>
          </cell>
          <cell r="L34">
            <v>348</v>
          </cell>
          <cell r="M34">
            <v>10596</v>
          </cell>
          <cell r="N34">
            <v>3045</v>
          </cell>
          <cell r="O34">
            <v>781</v>
          </cell>
          <cell r="P34">
            <v>64626</v>
          </cell>
          <cell r="Q34">
            <v>8275</v>
          </cell>
          <cell r="R34">
            <v>1776</v>
          </cell>
          <cell r="S34">
            <v>44758</v>
          </cell>
          <cell r="T34">
            <v>2520</v>
          </cell>
          <cell r="U34">
            <v>550</v>
          </cell>
          <cell r="V34">
            <v>33149</v>
          </cell>
          <cell r="W34">
            <v>6027</v>
          </cell>
          <cell r="X34">
            <v>4082</v>
          </cell>
          <cell r="Y34">
            <v>228668</v>
          </cell>
          <cell r="Z34">
            <v>2811</v>
          </cell>
          <cell r="AA34">
            <v>193397</v>
          </cell>
          <cell r="AB34">
            <v>6880</v>
          </cell>
          <cell r="AC34">
            <v>441</v>
          </cell>
          <cell r="AD34">
            <v>6676</v>
          </cell>
          <cell r="AE34">
            <v>1514</v>
          </cell>
          <cell r="AF34">
            <v>244</v>
          </cell>
          <cell r="AG34">
            <v>6386</v>
          </cell>
          <cell r="AH34">
            <v>2617</v>
          </cell>
          <cell r="AI34">
            <v>586</v>
          </cell>
          <cell r="AJ34">
            <v>22209</v>
          </cell>
          <cell r="AK34">
            <v>3790</v>
          </cell>
          <cell r="AL34">
            <v>1798</v>
          </cell>
          <cell r="AM34">
            <v>70528</v>
          </cell>
          <cell r="AN34">
            <v>1577</v>
          </cell>
          <cell r="AO34">
            <v>64610</v>
          </cell>
          <cell r="AP34">
            <v>4097</v>
          </cell>
          <cell r="AQ34">
            <v>221</v>
          </cell>
          <cell r="AR34">
            <v>5918</v>
          </cell>
          <cell r="AS34">
            <v>2678</v>
          </cell>
          <cell r="AT34">
            <v>16098</v>
          </cell>
          <cell r="AU34">
            <v>273475</v>
          </cell>
          <cell r="AV34">
            <v>7642</v>
          </cell>
          <cell r="AW34">
            <v>26837</v>
          </cell>
          <cell r="AX34">
            <v>351</v>
          </cell>
          <cell r="AY34">
            <v>985</v>
          </cell>
          <cell r="AZ34">
            <v>22500</v>
          </cell>
          <cell r="BA34">
            <v>2284</v>
          </cell>
          <cell r="BB34">
            <v>2057</v>
          </cell>
          <cell r="BC34">
            <v>146390</v>
          </cell>
          <cell r="BD34">
            <v>7117</v>
          </cell>
          <cell r="BE34">
            <v>5414</v>
          </cell>
          <cell r="BF34">
            <v>77748</v>
          </cell>
          <cell r="BG34">
            <v>2889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8467</v>
          </cell>
          <cell r="E59">
            <v>405234</v>
          </cell>
          <cell r="F59">
            <v>1754</v>
          </cell>
          <cell r="G59">
            <v>67977</v>
          </cell>
          <cell r="H59">
            <v>3876</v>
          </cell>
          <cell r="I59">
            <v>3126</v>
          </cell>
          <cell r="J59">
            <v>155622</v>
          </cell>
          <cell r="K59">
            <v>4978</v>
          </cell>
          <cell r="L59">
            <v>380</v>
          </cell>
          <cell r="M59">
            <v>12064</v>
          </cell>
          <cell r="N59">
            <v>3175</v>
          </cell>
          <cell r="O59">
            <v>871</v>
          </cell>
          <cell r="P59">
            <v>92708</v>
          </cell>
          <cell r="Q59">
            <v>10644</v>
          </cell>
          <cell r="R59">
            <v>1742</v>
          </cell>
          <cell r="S59">
            <v>41048</v>
          </cell>
          <cell r="T59">
            <v>2356</v>
          </cell>
          <cell r="U59">
            <v>593</v>
          </cell>
          <cell r="V59">
            <v>35815</v>
          </cell>
          <cell r="W59">
            <v>6040</v>
          </cell>
          <cell r="X59">
            <v>5620</v>
          </cell>
          <cell r="Y59">
            <v>329485</v>
          </cell>
          <cell r="Z59">
            <v>4238</v>
          </cell>
          <cell r="AA59">
            <v>292176</v>
          </cell>
          <cell r="AB59">
            <v>6894</v>
          </cell>
          <cell r="AC59">
            <v>516</v>
          </cell>
          <cell r="AD59">
            <v>7398</v>
          </cell>
          <cell r="AE59">
            <v>1434</v>
          </cell>
          <cell r="AF59">
            <v>263</v>
          </cell>
          <cell r="AG59">
            <v>5404</v>
          </cell>
          <cell r="AH59">
            <v>2055</v>
          </cell>
          <cell r="AI59">
            <v>603</v>
          </cell>
          <cell r="AJ59">
            <v>24507</v>
          </cell>
          <cell r="AK59">
            <v>4064</v>
          </cell>
          <cell r="AL59">
            <v>2508</v>
          </cell>
          <cell r="AM59">
            <v>86978</v>
          </cell>
          <cell r="AN59">
            <v>2278</v>
          </cell>
          <cell r="AO59">
            <v>82542</v>
          </cell>
          <cell r="AP59">
            <v>3623</v>
          </cell>
          <cell r="AQ59">
            <v>230</v>
          </cell>
          <cell r="AR59">
            <v>4436</v>
          </cell>
          <cell r="AS59">
            <v>1929</v>
          </cell>
          <cell r="AT59">
            <v>15867</v>
          </cell>
          <cell r="AU59">
            <v>254463</v>
          </cell>
          <cell r="AV59">
            <v>6524</v>
          </cell>
          <cell r="AW59">
            <v>17502</v>
          </cell>
          <cell r="AX59">
            <v>268</v>
          </cell>
          <cell r="AY59">
            <v>1475</v>
          </cell>
          <cell r="AZ59">
            <v>36191</v>
          </cell>
          <cell r="BA59">
            <v>2454</v>
          </cell>
          <cell r="BB59">
            <v>2087</v>
          </cell>
          <cell r="BC59">
            <v>124702</v>
          </cell>
          <cell r="BD59">
            <v>5975</v>
          </cell>
          <cell r="BE59">
            <v>5781</v>
          </cell>
          <cell r="BF59">
            <v>76068</v>
          </cell>
          <cell r="BG59">
            <v>2760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7831</v>
          </cell>
          <cell r="E84">
            <v>344399</v>
          </cell>
          <cell r="F84">
            <v>1454</v>
          </cell>
          <cell r="G84">
            <v>53649</v>
          </cell>
          <cell r="H84">
            <v>3690</v>
          </cell>
          <cell r="I84">
            <v>3180</v>
          </cell>
          <cell r="J84">
            <v>117702</v>
          </cell>
          <cell r="K84">
            <v>3701</v>
          </cell>
          <cell r="L84">
            <v>325</v>
          </cell>
          <cell r="M84">
            <v>9828</v>
          </cell>
          <cell r="N84">
            <v>3024</v>
          </cell>
          <cell r="O84">
            <v>663</v>
          </cell>
          <cell r="P84">
            <v>80469</v>
          </cell>
          <cell r="Q84">
            <v>12137</v>
          </cell>
          <cell r="R84">
            <v>1725</v>
          </cell>
          <cell r="S84">
            <v>46832</v>
          </cell>
          <cell r="T84">
            <v>2715</v>
          </cell>
          <cell r="U84">
            <v>485</v>
          </cell>
          <cell r="V84">
            <v>35919</v>
          </cell>
          <cell r="W84">
            <v>7406</v>
          </cell>
          <cell r="X84">
            <v>5431</v>
          </cell>
          <cell r="Y84">
            <v>330032</v>
          </cell>
          <cell r="Z84">
            <v>4100</v>
          </cell>
          <cell r="AA84">
            <v>298532</v>
          </cell>
          <cell r="AB84">
            <v>7281</v>
          </cell>
          <cell r="AC84">
            <v>664</v>
          </cell>
          <cell r="AD84">
            <v>10469</v>
          </cell>
          <cell r="AE84">
            <v>1577</v>
          </cell>
          <cell r="AF84">
            <v>274</v>
          </cell>
          <cell r="AG84">
            <v>5850</v>
          </cell>
          <cell r="AH84">
            <v>2135</v>
          </cell>
          <cell r="AI84">
            <v>394</v>
          </cell>
          <cell r="AJ84">
            <v>15181</v>
          </cell>
          <cell r="AK84">
            <v>3855</v>
          </cell>
          <cell r="AL84">
            <v>1948</v>
          </cell>
          <cell r="AM84">
            <v>81363</v>
          </cell>
          <cell r="AN84">
            <v>1670</v>
          </cell>
          <cell r="AO84">
            <v>76233</v>
          </cell>
          <cell r="AP84">
            <v>4565</v>
          </cell>
          <cell r="AQ84">
            <v>278</v>
          </cell>
          <cell r="AR84">
            <v>5130</v>
          </cell>
          <cell r="AS84">
            <v>1844</v>
          </cell>
          <cell r="AT84">
            <v>18441</v>
          </cell>
          <cell r="AU84">
            <v>353027</v>
          </cell>
          <cell r="AV84">
            <v>6936</v>
          </cell>
          <cell r="AW84">
            <v>20929</v>
          </cell>
          <cell r="AX84">
            <v>302</v>
          </cell>
          <cell r="AY84">
            <v>1158</v>
          </cell>
          <cell r="AZ84">
            <v>26661</v>
          </cell>
          <cell r="BA84">
            <v>2302</v>
          </cell>
          <cell r="BB84">
            <v>3369</v>
          </cell>
          <cell r="BC84">
            <v>212066</v>
          </cell>
          <cell r="BD84">
            <v>6296</v>
          </cell>
          <cell r="BE84">
            <v>6979</v>
          </cell>
          <cell r="BF84">
            <v>93372</v>
          </cell>
          <cell r="BG84">
            <v>2339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7934</v>
          </cell>
          <cell r="E109">
            <v>340476</v>
          </cell>
          <cell r="F109">
            <v>1495</v>
          </cell>
          <cell r="G109">
            <v>47975</v>
          </cell>
          <cell r="H109">
            <v>3209</v>
          </cell>
          <cell r="I109">
            <v>3201</v>
          </cell>
          <cell r="J109">
            <v>137056</v>
          </cell>
          <cell r="K109">
            <v>4282</v>
          </cell>
          <cell r="L109">
            <v>352</v>
          </cell>
          <cell r="M109">
            <v>14583</v>
          </cell>
          <cell r="N109">
            <v>4143</v>
          </cell>
          <cell r="O109">
            <v>628</v>
          </cell>
          <cell r="P109">
            <v>64938</v>
          </cell>
          <cell r="Q109">
            <v>10340</v>
          </cell>
          <cell r="R109">
            <v>1753</v>
          </cell>
          <cell r="S109">
            <v>44614</v>
          </cell>
          <cell r="T109">
            <v>2545</v>
          </cell>
          <cell r="U109">
            <v>505</v>
          </cell>
          <cell r="V109">
            <v>31310</v>
          </cell>
          <cell r="W109">
            <v>6200</v>
          </cell>
          <cell r="X109">
            <v>4242</v>
          </cell>
          <cell r="Y109">
            <v>260292</v>
          </cell>
          <cell r="Z109">
            <v>3247</v>
          </cell>
          <cell r="AA109">
            <v>233688</v>
          </cell>
          <cell r="AB109">
            <v>7197</v>
          </cell>
          <cell r="AC109">
            <v>360</v>
          </cell>
          <cell r="AD109">
            <v>5022</v>
          </cell>
          <cell r="AE109">
            <v>1395</v>
          </cell>
          <cell r="AF109">
            <v>258</v>
          </cell>
          <cell r="AG109">
            <v>4710</v>
          </cell>
          <cell r="AH109">
            <v>1826</v>
          </cell>
          <cell r="AI109">
            <v>377</v>
          </cell>
          <cell r="AJ109">
            <v>16872</v>
          </cell>
          <cell r="AK109">
            <v>4471</v>
          </cell>
          <cell r="AL109">
            <v>1657</v>
          </cell>
          <cell r="AM109">
            <v>55827</v>
          </cell>
          <cell r="AN109">
            <v>1485</v>
          </cell>
          <cell r="AO109">
            <v>52460</v>
          </cell>
          <cell r="AP109">
            <v>3533</v>
          </cell>
          <cell r="AQ109">
            <v>171</v>
          </cell>
          <cell r="AR109">
            <v>3367</v>
          </cell>
          <cell r="AS109">
            <v>1964</v>
          </cell>
          <cell r="AT109">
            <v>18613</v>
          </cell>
          <cell r="AU109">
            <v>409819</v>
          </cell>
          <cell r="AV109">
            <v>7370</v>
          </cell>
          <cell r="AW109">
            <v>24319</v>
          </cell>
          <cell r="AX109">
            <v>330</v>
          </cell>
          <cell r="AY109">
            <v>1101</v>
          </cell>
          <cell r="AZ109">
            <v>28148</v>
          </cell>
          <cell r="BA109">
            <v>2557</v>
          </cell>
          <cell r="BB109">
            <v>3309</v>
          </cell>
          <cell r="BC109">
            <v>247231</v>
          </cell>
          <cell r="BD109">
            <v>7471</v>
          </cell>
          <cell r="BE109">
            <v>6833</v>
          </cell>
          <cell r="BF109">
            <v>110121</v>
          </cell>
          <cell r="BG109">
            <v>2808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7120</v>
          </cell>
          <cell r="E134">
            <v>304043</v>
          </cell>
          <cell r="F134">
            <v>1271</v>
          </cell>
          <cell r="G134">
            <v>40444</v>
          </cell>
          <cell r="H134">
            <v>3182</v>
          </cell>
          <cell r="I134">
            <v>3149</v>
          </cell>
          <cell r="J134">
            <v>135608</v>
          </cell>
          <cell r="K134">
            <v>4306</v>
          </cell>
          <cell r="L134">
            <v>347</v>
          </cell>
          <cell r="M134">
            <v>13916</v>
          </cell>
          <cell r="N134">
            <v>4010</v>
          </cell>
          <cell r="O134">
            <v>683</v>
          </cell>
          <cell r="P134">
            <v>57602</v>
          </cell>
          <cell r="Q134">
            <v>8434</v>
          </cell>
          <cell r="R134">
            <v>1315</v>
          </cell>
          <cell r="S134">
            <v>34371</v>
          </cell>
          <cell r="T134">
            <v>2614</v>
          </cell>
          <cell r="U134">
            <v>356</v>
          </cell>
          <cell r="V134">
            <v>22102</v>
          </cell>
          <cell r="W134">
            <v>6208</v>
          </cell>
          <cell r="X134">
            <v>5020</v>
          </cell>
          <cell r="Y134">
            <v>297721</v>
          </cell>
          <cell r="Z134">
            <v>4172</v>
          </cell>
          <cell r="AA134">
            <v>277456</v>
          </cell>
          <cell r="AB134">
            <v>6650</v>
          </cell>
          <cell r="AC134">
            <v>323</v>
          </cell>
          <cell r="AD134">
            <v>4556</v>
          </cell>
          <cell r="AE134">
            <v>1411</v>
          </cell>
          <cell r="AF134">
            <v>282</v>
          </cell>
          <cell r="AG134">
            <v>4854</v>
          </cell>
          <cell r="AH134">
            <v>1721</v>
          </cell>
          <cell r="AI134">
            <v>243</v>
          </cell>
          <cell r="AJ134">
            <v>10855</v>
          </cell>
          <cell r="AK134">
            <v>4466</v>
          </cell>
          <cell r="AL134">
            <v>1757</v>
          </cell>
          <cell r="AM134">
            <v>61129</v>
          </cell>
          <cell r="AN134">
            <v>1569</v>
          </cell>
          <cell r="AO134">
            <v>56162</v>
          </cell>
          <cell r="AP134">
            <v>3579</v>
          </cell>
          <cell r="AQ134">
            <v>188</v>
          </cell>
          <cell r="AR134">
            <v>4967</v>
          </cell>
          <cell r="AS134">
            <v>2642</v>
          </cell>
          <cell r="AT134">
            <v>17757</v>
          </cell>
          <cell r="AU134">
            <v>336673</v>
          </cell>
          <cell r="AV134">
            <v>8009</v>
          </cell>
          <cell r="AW134">
            <v>20621</v>
          </cell>
          <cell r="AX134">
            <v>257</v>
          </cell>
          <cell r="AY134">
            <v>1059</v>
          </cell>
          <cell r="AZ134">
            <v>28093</v>
          </cell>
          <cell r="BA134">
            <v>2653</v>
          </cell>
          <cell r="BB134">
            <v>2365</v>
          </cell>
          <cell r="BC134">
            <v>191509</v>
          </cell>
          <cell r="BD134">
            <v>8098</v>
          </cell>
          <cell r="BE134">
            <v>6325</v>
          </cell>
          <cell r="BF134">
            <v>96450</v>
          </cell>
          <cell r="BG134">
            <v>2735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</row>
      </sheetData>
      <sheetData sheetId="18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4821</v>
          </cell>
          <cell r="E9">
            <v>2628</v>
          </cell>
          <cell r="F9">
            <v>55</v>
          </cell>
          <cell r="G9">
            <v>4984</v>
          </cell>
          <cell r="H9">
            <v>5383</v>
          </cell>
          <cell r="I9">
            <v>108</v>
          </cell>
          <cell r="J9">
            <v>1144</v>
          </cell>
          <cell r="K9">
            <v>2746</v>
          </cell>
          <cell r="L9">
            <v>240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5750</v>
          </cell>
          <cell r="E34">
            <v>3214</v>
          </cell>
          <cell r="F34">
            <v>56</v>
          </cell>
          <cell r="G34">
            <v>5115</v>
          </cell>
          <cell r="H34">
            <v>5166</v>
          </cell>
          <cell r="I34">
            <v>101</v>
          </cell>
          <cell r="J34">
            <v>1299</v>
          </cell>
          <cell r="K34">
            <v>3338</v>
          </cell>
          <cell r="L34">
            <v>257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6089</v>
          </cell>
          <cell r="E59">
            <v>3088</v>
          </cell>
          <cell r="F59">
            <v>51</v>
          </cell>
          <cell r="G59">
            <v>4854</v>
          </cell>
          <cell r="H59">
            <v>5874</v>
          </cell>
          <cell r="I59">
            <v>121</v>
          </cell>
          <cell r="J59">
            <v>1125</v>
          </cell>
          <cell r="K59">
            <v>3274</v>
          </cell>
          <cell r="L59">
            <v>291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4971</v>
          </cell>
          <cell r="E84">
            <v>2619</v>
          </cell>
          <cell r="F84">
            <v>53</v>
          </cell>
          <cell r="G84">
            <v>4156</v>
          </cell>
          <cell r="H84">
            <v>5195</v>
          </cell>
          <cell r="I84">
            <v>125</v>
          </cell>
          <cell r="J84">
            <v>956</v>
          </cell>
          <cell r="K84">
            <v>2783</v>
          </cell>
          <cell r="L84">
            <v>291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5007</v>
          </cell>
          <cell r="E109">
            <v>2700</v>
          </cell>
          <cell r="F109">
            <v>54</v>
          </cell>
          <cell r="G109">
            <v>4214</v>
          </cell>
          <cell r="H109">
            <v>5604</v>
          </cell>
          <cell r="I109">
            <v>133</v>
          </cell>
          <cell r="J109">
            <v>775</v>
          </cell>
          <cell r="K109">
            <v>1752</v>
          </cell>
          <cell r="L109">
            <v>226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4717</v>
          </cell>
          <cell r="E134">
            <v>1739</v>
          </cell>
          <cell r="F134">
            <v>37</v>
          </cell>
          <cell r="G134">
            <v>3896</v>
          </cell>
          <cell r="H134">
            <v>4947</v>
          </cell>
          <cell r="I134">
            <v>127</v>
          </cell>
          <cell r="J134">
            <v>817</v>
          </cell>
          <cell r="K134">
            <v>2150</v>
          </cell>
          <cell r="L134">
            <v>263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</row>
      </sheetData>
      <sheetData sheetId="19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54396</v>
          </cell>
          <cell r="E9">
            <v>897089</v>
          </cell>
          <cell r="F9">
            <v>19247</v>
          </cell>
          <cell r="G9">
            <v>372627</v>
          </cell>
          <cell r="H9">
            <v>1936</v>
          </cell>
          <cell r="I9">
            <v>1422</v>
          </cell>
          <cell r="J9">
            <v>24800</v>
          </cell>
          <cell r="K9">
            <v>1744</v>
          </cell>
          <cell r="L9">
            <v>8412</v>
          </cell>
          <cell r="M9">
            <v>139134</v>
          </cell>
          <cell r="N9">
            <v>1655</v>
          </cell>
          <cell r="O9">
            <v>7714</v>
          </cell>
          <cell r="P9">
            <v>143712</v>
          </cell>
          <cell r="Q9">
            <v>1863</v>
          </cell>
          <cell r="R9">
            <v>4933</v>
          </cell>
          <cell r="S9">
            <v>54016</v>
          </cell>
          <cell r="T9">
            <v>1096</v>
          </cell>
          <cell r="U9">
            <v>14332</v>
          </cell>
          <cell r="V9">
            <v>183848</v>
          </cell>
          <cell r="W9">
            <v>3570</v>
          </cell>
          <cell r="X9">
            <v>5502</v>
          </cell>
          <cell r="Y9">
            <v>34388</v>
          </cell>
          <cell r="Z9">
            <v>625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56060</v>
          </cell>
          <cell r="E10">
            <v>918137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61562</v>
          </cell>
          <cell r="E11">
            <v>952525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57029</v>
          </cell>
          <cell r="E34">
            <v>912660</v>
          </cell>
          <cell r="F34">
            <v>20083</v>
          </cell>
          <cell r="G34">
            <v>367710</v>
          </cell>
          <cell r="H34">
            <v>1831</v>
          </cell>
          <cell r="I34">
            <v>1309</v>
          </cell>
          <cell r="J34">
            <v>23664</v>
          </cell>
          <cell r="K34">
            <v>1808</v>
          </cell>
          <cell r="L34">
            <v>9288</v>
          </cell>
          <cell r="M34">
            <v>154775</v>
          </cell>
          <cell r="N34">
            <v>1666</v>
          </cell>
          <cell r="O34">
            <v>7786</v>
          </cell>
          <cell r="P34">
            <v>146564</v>
          </cell>
          <cell r="Q34">
            <v>1882</v>
          </cell>
          <cell r="R34">
            <v>5999</v>
          </cell>
          <cell r="S34">
            <v>68689</v>
          </cell>
          <cell r="T34">
            <v>1145</v>
          </cell>
          <cell r="U34">
            <v>13250</v>
          </cell>
          <cell r="V34">
            <v>181878</v>
          </cell>
          <cell r="W34">
            <v>3758</v>
          </cell>
          <cell r="X34">
            <v>5939</v>
          </cell>
          <cell r="Y34">
            <v>33163</v>
          </cell>
          <cell r="Z34">
            <v>558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57715</v>
          </cell>
          <cell r="E35">
            <v>943280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56887</v>
          </cell>
          <cell r="E59">
            <v>769889</v>
          </cell>
          <cell r="F59">
            <v>20178</v>
          </cell>
          <cell r="G59">
            <v>338034</v>
          </cell>
          <cell r="H59">
            <v>1675</v>
          </cell>
          <cell r="I59">
            <v>1287</v>
          </cell>
          <cell r="J59">
            <v>28449</v>
          </cell>
          <cell r="K59">
            <v>2211</v>
          </cell>
          <cell r="L59">
            <v>9658</v>
          </cell>
          <cell r="M59">
            <v>114007</v>
          </cell>
          <cell r="N59">
            <v>1180</v>
          </cell>
          <cell r="O59">
            <v>6809</v>
          </cell>
          <cell r="P59">
            <v>108602</v>
          </cell>
          <cell r="Q59">
            <v>1595</v>
          </cell>
          <cell r="R59">
            <v>6208</v>
          </cell>
          <cell r="S59">
            <v>56209</v>
          </cell>
          <cell r="T59">
            <v>905</v>
          </cell>
          <cell r="U59">
            <v>13431</v>
          </cell>
          <cell r="V59">
            <v>194772</v>
          </cell>
          <cell r="W59">
            <v>3911</v>
          </cell>
          <cell r="X59">
            <v>6032</v>
          </cell>
          <cell r="Y59">
            <v>27202</v>
          </cell>
          <cell r="Z59">
            <v>451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55968</v>
          </cell>
          <cell r="E84">
            <v>696130</v>
          </cell>
          <cell r="F84">
            <v>19780</v>
          </cell>
          <cell r="G84">
            <v>315230</v>
          </cell>
          <cell r="H84">
            <v>1594</v>
          </cell>
          <cell r="I84">
            <v>1223</v>
          </cell>
          <cell r="J84">
            <v>19831</v>
          </cell>
          <cell r="K84">
            <v>1622</v>
          </cell>
          <cell r="L84">
            <v>9767</v>
          </cell>
          <cell r="M84">
            <v>108693</v>
          </cell>
          <cell r="N84">
            <v>1113</v>
          </cell>
          <cell r="O84">
            <v>6769</v>
          </cell>
          <cell r="P84">
            <v>95840</v>
          </cell>
          <cell r="Q84">
            <v>1416</v>
          </cell>
          <cell r="R84">
            <v>6090</v>
          </cell>
          <cell r="S84">
            <v>46609</v>
          </cell>
          <cell r="T84">
            <v>765</v>
          </cell>
          <cell r="U84">
            <v>12875</v>
          </cell>
          <cell r="V84">
            <v>173074</v>
          </cell>
          <cell r="W84">
            <v>3621</v>
          </cell>
          <cell r="X84">
            <v>5901</v>
          </cell>
          <cell r="Y84">
            <v>397</v>
          </cell>
          <cell r="Z84">
            <v>23390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54768</v>
          </cell>
          <cell r="E109">
            <v>709289</v>
          </cell>
          <cell r="F109">
            <v>19462</v>
          </cell>
          <cell r="G109">
            <v>338085</v>
          </cell>
          <cell r="H109">
            <v>1737</v>
          </cell>
          <cell r="I109">
            <v>1165</v>
          </cell>
          <cell r="J109">
            <v>21378</v>
          </cell>
          <cell r="K109">
            <v>1835</v>
          </cell>
          <cell r="L109">
            <v>9578</v>
          </cell>
          <cell r="M109">
            <v>105669</v>
          </cell>
          <cell r="N109">
            <v>1103</v>
          </cell>
          <cell r="O109">
            <v>6773</v>
          </cell>
          <cell r="P109">
            <v>88416</v>
          </cell>
          <cell r="Q109">
            <v>1305</v>
          </cell>
          <cell r="R109">
            <v>5885</v>
          </cell>
          <cell r="S109">
            <v>43631</v>
          </cell>
          <cell r="T109">
            <v>741</v>
          </cell>
          <cell r="U109">
            <v>12256</v>
          </cell>
          <cell r="V109">
            <v>183874</v>
          </cell>
          <cell r="W109">
            <v>3980</v>
          </cell>
          <cell r="X109">
            <v>5778</v>
          </cell>
          <cell r="Y109">
            <v>903</v>
          </cell>
          <cell r="Z109">
            <v>20173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54294</v>
          </cell>
          <cell r="E134">
            <v>610536</v>
          </cell>
          <cell r="F134">
            <v>18705</v>
          </cell>
          <cell r="G134">
            <v>277942</v>
          </cell>
          <cell r="H134">
            <v>1486</v>
          </cell>
          <cell r="I134">
            <v>1081</v>
          </cell>
          <cell r="J134">
            <v>10796</v>
          </cell>
          <cell r="K134">
            <v>999</v>
          </cell>
          <cell r="L134">
            <v>9764</v>
          </cell>
          <cell r="M134">
            <v>98440</v>
          </cell>
          <cell r="N134">
            <v>1008</v>
          </cell>
          <cell r="O134">
            <v>7202</v>
          </cell>
          <cell r="P134">
            <v>90022</v>
          </cell>
          <cell r="Q134">
            <v>1250</v>
          </cell>
          <cell r="R134">
            <v>5997</v>
          </cell>
          <cell r="S134">
            <v>42978</v>
          </cell>
          <cell r="T134">
            <v>717</v>
          </cell>
          <cell r="U134">
            <v>11904</v>
          </cell>
          <cell r="V134">
            <v>116389</v>
          </cell>
          <cell r="W134">
            <v>2696</v>
          </cell>
          <cell r="X134">
            <v>5594</v>
          </cell>
          <cell r="Y134">
            <v>32163</v>
          </cell>
          <cell r="Z134">
            <v>1172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</row>
        <row r="160">
          <cell r="C160">
            <v>0</v>
          </cell>
        </row>
        <row r="161">
          <cell r="C161">
            <v>0</v>
          </cell>
        </row>
      </sheetData>
      <sheetData sheetId="20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20199</v>
          </cell>
          <cell r="E9">
            <v>577258</v>
          </cell>
          <cell r="F9">
            <v>529</v>
          </cell>
          <cell r="G9">
            <v>35569</v>
          </cell>
          <cell r="H9">
            <v>482</v>
          </cell>
          <cell r="I9">
            <v>1201562</v>
          </cell>
          <cell r="J9">
            <v>414</v>
          </cell>
          <cell r="K9">
            <v>22740454</v>
          </cell>
          <cell r="L9">
            <v>195</v>
          </cell>
          <cell r="M9">
            <v>1283</v>
          </cell>
          <cell r="N9">
            <v>1342</v>
          </cell>
          <cell r="O9">
            <v>51465</v>
          </cell>
          <cell r="P9">
            <v>12</v>
          </cell>
          <cell r="Q9">
            <v>207</v>
          </cell>
          <cell r="R9">
            <v>255</v>
          </cell>
          <cell r="S9">
            <v>3697</v>
          </cell>
          <cell r="T9">
            <v>280</v>
          </cell>
          <cell r="U9">
            <v>7633</v>
          </cell>
          <cell r="V9">
            <v>25164</v>
          </cell>
          <cell r="W9">
            <v>116131</v>
          </cell>
          <cell r="X9">
            <v>161</v>
          </cell>
          <cell r="Y9">
            <v>106042</v>
          </cell>
          <cell r="Z9">
            <v>56</v>
          </cell>
          <cell r="AA9">
            <v>310</v>
          </cell>
          <cell r="AB9">
            <v>97</v>
          </cell>
          <cell r="AC9">
            <v>660</v>
          </cell>
          <cell r="AD9">
            <v>4180</v>
          </cell>
          <cell r="AE9">
            <v>374899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23633</v>
          </cell>
          <cell r="E34">
            <v>661380</v>
          </cell>
          <cell r="F34">
            <v>694</v>
          </cell>
          <cell r="G34">
            <v>35183</v>
          </cell>
          <cell r="H34">
            <v>764</v>
          </cell>
          <cell r="I34">
            <v>1418708</v>
          </cell>
          <cell r="J34">
            <v>6151</v>
          </cell>
          <cell r="K34">
            <v>32956841</v>
          </cell>
          <cell r="L34">
            <v>214</v>
          </cell>
          <cell r="M34">
            <v>1193</v>
          </cell>
          <cell r="N34">
            <v>1440</v>
          </cell>
          <cell r="O34">
            <v>58445</v>
          </cell>
          <cell r="P34">
            <v>9</v>
          </cell>
          <cell r="Q34">
            <v>435</v>
          </cell>
          <cell r="R34">
            <v>201</v>
          </cell>
          <cell r="S34">
            <v>2676</v>
          </cell>
          <cell r="T34">
            <v>260</v>
          </cell>
          <cell r="U34">
            <v>8189</v>
          </cell>
          <cell r="V34">
            <v>20980</v>
          </cell>
          <cell r="W34">
            <v>121666</v>
          </cell>
          <cell r="X34">
            <v>153</v>
          </cell>
          <cell r="Y34">
            <v>77118</v>
          </cell>
          <cell r="Z34">
            <v>89</v>
          </cell>
          <cell r="AA34">
            <v>1355</v>
          </cell>
          <cell r="AB34">
            <v>111</v>
          </cell>
          <cell r="AC34">
            <v>1439</v>
          </cell>
          <cell r="AD34">
            <v>5567</v>
          </cell>
          <cell r="AE34">
            <v>508444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23006</v>
          </cell>
          <cell r="E59">
            <v>665248</v>
          </cell>
          <cell r="F59">
            <v>676</v>
          </cell>
          <cell r="G59">
            <v>34322</v>
          </cell>
          <cell r="H59">
            <v>760</v>
          </cell>
          <cell r="I59">
            <v>1402363</v>
          </cell>
          <cell r="J59">
            <v>550</v>
          </cell>
          <cell r="K59">
            <v>33124899</v>
          </cell>
          <cell r="L59">
            <v>233</v>
          </cell>
          <cell r="M59">
            <v>1270</v>
          </cell>
          <cell r="N59">
            <v>1623</v>
          </cell>
          <cell r="O59">
            <v>70554</v>
          </cell>
          <cell r="P59">
            <v>10</v>
          </cell>
          <cell r="Q59">
            <v>221</v>
          </cell>
          <cell r="R59">
            <v>195</v>
          </cell>
          <cell r="S59">
            <v>2720</v>
          </cell>
          <cell r="T59">
            <v>301</v>
          </cell>
          <cell r="U59">
            <v>6631</v>
          </cell>
          <cell r="V59">
            <v>22878</v>
          </cell>
          <cell r="W59">
            <v>118869</v>
          </cell>
          <cell r="X59">
            <v>199</v>
          </cell>
          <cell r="Y59">
            <v>85268</v>
          </cell>
          <cell r="Z59">
            <v>148</v>
          </cell>
          <cell r="AA59">
            <v>1040</v>
          </cell>
          <cell r="AB59">
            <v>165</v>
          </cell>
          <cell r="AC59">
            <v>1004</v>
          </cell>
          <cell r="AD59">
            <v>6185</v>
          </cell>
          <cell r="AE59">
            <v>562148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20232</v>
          </cell>
          <cell r="E84">
            <v>683537</v>
          </cell>
          <cell r="F84">
            <v>645</v>
          </cell>
          <cell r="G84">
            <v>34254</v>
          </cell>
          <cell r="H84">
            <v>698</v>
          </cell>
          <cell r="I84">
            <v>1438112</v>
          </cell>
          <cell r="J84">
            <v>352</v>
          </cell>
          <cell r="K84">
            <v>23408734</v>
          </cell>
          <cell r="L84">
            <v>240</v>
          </cell>
          <cell r="M84">
            <v>1443</v>
          </cell>
          <cell r="N84">
            <v>1811</v>
          </cell>
          <cell r="O84">
            <v>83130</v>
          </cell>
          <cell r="P84">
            <v>14</v>
          </cell>
          <cell r="Q84">
            <v>317</v>
          </cell>
          <cell r="R84">
            <v>165</v>
          </cell>
          <cell r="S84">
            <v>2605</v>
          </cell>
          <cell r="T84">
            <v>247</v>
          </cell>
          <cell r="U84">
            <v>4803</v>
          </cell>
          <cell r="V84">
            <v>22206</v>
          </cell>
          <cell r="W84">
            <v>102934</v>
          </cell>
          <cell r="X84">
            <v>155</v>
          </cell>
          <cell r="Y84">
            <v>107764</v>
          </cell>
          <cell r="Z84">
            <v>86</v>
          </cell>
          <cell r="AA84">
            <v>897</v>
          </cell>
          <cell r="AB84">
            <v>124</v>
          </cell>
          <cell r="AC84">
            <v>1548</v>
          </cell>
          <cell r="AD84">
            <v>6442</v>
          </cell>
          <cell r="AE84">
            <v>617954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19673</v>
          </cell>
          <cell r="E109">
            <v>698336</v>
          </cell>
          <cell r="F109">
            <v>642</v>
          </cell>
          <cell r="G109">
            <v>33594</v>
          </cell>
          <cell r="H109">
            <v>698</v>
          </cell>
          <cell r="I109">
            <v>1490559</v>
          </cell>
          <cell r="J109">
            <v>341</v>
          </cell>
          <cell r="K109">
            <v>24408452</v>
          </cell>
          <cell r="L109">
            <v>200</v>
          </cell>
          <cell r="M109">
            <v>1363</v>
          </cell>
          <cell r="N109">
            <v>1846</v>
          </cell>
          <cell r="O109">
            <v>76895</v>
          </cell>
          <cell r="P109">
            <v>26</v>
          </cell>
          <cell r="Q109">
            <v>158</v>
          </cell>
          <cell r="R109">
            <v>167</v>
          </cell>
          <cell r="S109">
            <v>2764</v>
          </cell>
          <cell r="T109">
            <v>197</v>
          </cell>
          <cell r="U109">
            <v>4635</v>
          </cell>
          <cell r="V109">
            <v>31149</v>
          </cell>
          <cell r="W109">
            <v>111095</v>
          </cell>
          <cell r="X109">
            <v>131</v>
          </cell>
          <cell r="Y109">
            <v>115640</v>
          </cell>
          <cell r="Z109">
            <v>63</v>
          </cell>
          <cell r="AA109">
            <v>233</v>
          </cell>
          <cell r="AB109">
            <v>99</v>
          </cell>
          <cell r="AC109">
            <v>724</v>
          </cell>
          <cell r="AD109">
            <v>6547</v>
          </cell>
          <cell r="AE109">
            <v>622700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19554</v>
          </cell>
          <cell r="E134">
            <v>732239</v>
          </cell>
          <cell r="F134">
            <v>651</v>
          </cell>
          <cell r="G134">
            <v>33975</v>
          </cell>
          <cell r="H134">
            <v>694</v>
          </cell>
          <cell r="I134">
            <v>1457092</v>
          </cell>
          <cell r="J134">
            <v>347</v>
          </cell>
          <cell r="K134">
            <v>24453888</v>
          </cell>
          <cell r="L134">
            <v>182</v>
          </cell>
          <cell r="M134">
            <v>1302</v>
          </cell>
          <cell r="N134">
            <v>2227</v>
          </cell>
          <cell r="O134">
            <v>80547</v>
          </cell>
          <cell r="P134">
            <v>19</v>
          </cell>
          <cell r="Q134">
            <v>384</v>
          </cell>
          <cell r="R134">
            <v>153</v>
          </cell>
          <cell r="S134">
            <v>2705</v>
          </cell>
          <cell r="T134">
            <v>183</v>
          </cell>
          <cell r="U134">
            <v>3150</v>
          </cell>
          <cell r="V134">
            <v>31203</v>
          </cell>
          <cell r="W134">
            <v>96012</v>
          </cell>
          <cell r="X134">
            <v>146</v>
          </cell>
          <cell r="Y134">
            <v>115655</v>
          </cell>
          <cell r="Z134">
            <v>62</v>
          </cell>
          <cell r="AA134">
            <v>200</v>
          </cell>
          <cell r="AB134">
            <v>122</v>
          </cell>
          <cell r="AC134">
            <v>805</v>
          </cell>
          <cell r="AD134">
            <v>6300</v>
          </cell>
          <cell r="AE134">
            <v>614851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</row>
        <row r="158">
          <cell r="C158" t="str">
            <v xml:space="preserve"> 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 t="str">
            <v xml:space="preserve"> </v>
          </cell>
          <cell r="AA158" t="str">
            <v xml:space="preserve"> 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</row>
        <row r="159">
          <cell r="C159" t="str">
            <v>주:1)12월 1일 기준이며, 나머지 가축은 6월말 기준임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 t="str">
            <v xml:space="preserve"> 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</row>
        <row r="160">
          <cell r="C160" t="str">
            <v xml:space="preserve">   2)2006년부터 3천수 이상 사육농가 대상 전수조사 자료임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</row>
      </sheetData>
      <sheetData sheetId="21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588013</v>
          </cell>
          <cell r="E9" t="str">
            <v>-</v>
          </cell>
          <cell r="F9" t="str">
            <v>-</v>
          </cell>
          <cell r="G9">
            <v>111702586</v>
          </cell>
          <cell r="H9">
            <v>4226957</v>
          </cell>
          <cell r="I9" t="str">
            <v>-</v>
          </cell>
          <cell r="J9">
            <v>19137180</v>
          </cell>
          <cell r="K9">
            <v>3219</v>
          </cell>
          <cell r="L9">
            <v>12704</v>
          </cell>
          <cell r="M9">
            <v>17586</v>
          </cell>
          <cell r="N9">
            <v>612</v>
          </cell>
          <cell r="O9">
            <v>3700392</v>
          </cell>
          <cell r="P9">
            <v>1617148</v>
          </cell>
          <cell r="Q9" t="str">
            <v>-</v>
          </cell>
          <cell r="R9">
            <v>19290000</v>
          </cell>
          <cell r="S9">
            <v>0</v>
          </cell>
          <cell r="T9">
            <v>59105</v>
          </cell>
          <cell r="U9">
            <v>0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64268</v>
          </cell>
          <cell r="E10" t="str">
            <v>-</v>
          </cell>
          <cell r="F10" t="str">
            <v>-</v>
          </cell>
          <cell r="G10">
            <v>213340</v>
          </cell>
          <cell r="H10">
            <v>28476</v>
          </cell>
          <cell r="I10" t="str">
            <v>-</v>
          </cell>
          <cell r="J10">
            <v>146382</v>
          </cell>
          <cell r="K10" t="str">
            <v>-</v>
          </cell>
          <cell r="L10" t="str">
            <v>-</v>
          </cell>
          <cell r="M10" t="str">
            <v>-</v>
          </cell>
          <cell r="N10" t="str">
            <v>-</v>
          </cell>
          <cell r="O10">
            <v>61996</v>
          </cell>
          <cell r="P10" t="str">
            <v>-</v>
          </cell>
          <cell r="Q10" t="str">
            <v>-</v>
          </cell>
          <cell r="R10" t="str">
            <v>-</v>
          </cell>
          <cell r="S10">
            <v>0</v>
          </cell>
          <cell r="T10" t="str">
            <v>-</v>
          </cell>
          <cell r="U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19357</v>
          </cell>
          <cell r="E11" t="str">
            <v>-</v>
          </cell>
          <cell r="F11" t="str">
            <v>-</v>
          </cell>
          <cell r="G11">
            <v>450236</v>
          </cell>
          <cell r="H11">
            <v>319599</v>
          </cell>
          <cell r="I11" t="str">
            <v>-</v>
          </cell>
          <cell r="J11">
            <v>30512</v>
          </cell>
          <cell r="K11">
            <v>2000</v>
          </cell>
          <cell r="L11" t="str">
            <v>-</v>
          </cell>
          <cell r="M11">
            <v>120</v>
          </cell>
          <cell r="N11">
            <v>540</v>
          </cell>
          <cell r="O11">
            <v>386813</v>
          </cell>
          <cell r="P11">
            <v>1493</v>
          </cell>
          <cell r="Q11" t="str">
            <v>-</v>
          </cell>
          <cell r="R11">
            <v>2892000</v>
          </cell>
          <cell r="S11">
            <v>0</v>
          </cell>
          <cell r="T11">
            <v>7692</v>
          </cell>
          <cell r="U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44028</v>
          </cell>
          <cell r="E12" t="str">
            <v>-</v>
          </cell>
          <cell r="F12" t="str">
            <v>-</v>
          </cell>
          <cell r="G12">
            <v>4987296</v>
          </cell>
          <cell r="H12">
            <v>82062</v>
          </cell>
          <cell r="I12" t="str">
            <v>-</v>
          </cell>
          <cell r="J12">
            <v>445288</v>
          </cell>
          <cell r="K12">
            <v>5</v>
          </cell>
          <cell r="L12" t="str">
            <v>-</v>
          </cell>
          <cell r="M12">
            <v>3920</v>
          </cell>
          <cell r="N12" t="str">
            <v>-</v>
          </cell>
          <cell r="O12">
            <v>395339</v>
          </cell>
          <cell r="P12">
            <v>10081</v>
          </cell>
          <cell r="Q12" t="str">
            <v>-</v>
          </cell>
          <cell r="R12">
            <v>616000</v>
          </cell>
          <cell r="S12">
            <v>0</v>
          </cell>
          <cell r="T12">
            <v>416</v>
          </cell>
          <cell r="U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30076</v>
          </cell>
          <cell r="E13" t="str">
            <v>-</v>
          </cell>
          <cell r="F13" t="str">
            <v>-</v>
          </cell>
          <cell r="G13">
            <v>824309</v>
          </cell>
          <cell r="H13">
            <v>297810</v>
          </cell>
          <cell r="I13" t="str">
            <v>-</v>
          </cell>
          <cell r="J13">
            <v>4392512</v>
          </cell>
          <cell r="K13" t="str">
            <v>-</v>
          </cell>
          <cell r="L13">
            <v>4168</v>
          </cell>
          <cell r="M13" t="str">
            <v>-</v>
          </cell>
          <cell r="N13">
            <v>72</v>
          </cell>
          <cell r="O13">
            <v>61996</v>
          </cell>
          <cell r="P13">
            <v>14350</v>
          </cell>
          <cell r="Q13" t="str">
            <v>-</v>
          </cell>
          <cell r="R13">
            <v>621000</v>
          </cell>
          <cell r="S13">
            <v>0</v>
          </cell>
          <cell r="T13">
            <v>795</v>
          </cell>
          <cell r="U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14862</v>
          </cell>
          <cell r="E14" t="str">
            <v>-</v>
          </cell>
          <cell r="F14" t="str">
            <v>-</v>
          </cell>
          <cell r="G14">
            <v>2821277</v>
          </cell>
          <cell r="H14">
            <v>19406</v>
          </cell>
          <cell r="I14" t="str">
            <v>-</v>
          </cell>
          <cell r="J14">
            <v>3119944</v>
          </cell>
          <cell r="K14" t="str">
            <v>-</v>
          </cell>
          <cell r="L14" t="str">
            <v>-</v>
          </cell>
          <cell r="M14">
            <v>4620</v>
          </cell>
          <cell r="N14" t="str">
            <v>-</v>
          </cell>
          <cell r="O14">
            <v>192266</v>
          </cell>
          <cell r="P14">
            <v>10040</v>
          </cell>
          <cell r="Q14" t="str">
            <v>-</v>
          </cell>
          <cell r="R14">
            <v>4532000</v>
          </cell>
          <cell r="S14">
            <v>0</v>
          </cell>
          <cell r="T14">
            <v>1450</v>
          </cell>
          <cell r="U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25753</v>
          </cell>
          <cell r="E15" t="str">
            <v>-</v>
          </cell>
          <cell r="F15" t="str">
            <v>-</v>
          </cell>
          <cell r="G15">
            <v>156009</v>
          </cell>
          <cell r="H15">
            <v>556909</v>
          </cell>
          <cell r="I15" t="str">
            <v>-</v>
          </cell>
          <cell r="J15">
            <v>997523</v>
          </cell>
          <cell r="K15" t="str">
            <v>-</v>
          </cell>
          <cell r="L15" t="str">
            <v>-</v>
          </cell>
          <cell r="M15" t="str">
            <v>-</v>
          </cell>
          <cell r="N15" t="str">
            <v>-</v>
          </cell>
          <cell r="O15">
            <v>19023</v>
          </cell>
          <cell r="P15">
            <v>3160</v>
          </cell>
          <cell r="Q15" t="str">
            <v>-</v>
          </cell>
          <cell r="R15">
            <v>194000</v>
          </cell>
          <cell r="S15">
            <v>0</v>
          </cell>
          <cell r="T15">
            <v>285</v>
          </cell>
          <cell r="U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40671</v>
          </cell>
          <cell r="E16" t="str">
            <v>-</v>
          </cell>
          <cell r="F16" t="str">
            <v>-</v>
          </cell>
          <cell r="G16">
            <v>802810</v>
          </cell>
          <cell r="H16">
            <v>31370</v>
          </cell>
          <cell r="I16" t="str">
            <v>-</v>
          </cell>
          <cell r="J16">
            <v>216398</v>
          </cell>
          <cell r="K16" t="str">
            <v>-</v>
          </cell>
          <cell r="L16" t="str">
            <v>-</v>
          </cell>
          <cell r="M16" t="str">
            <v>-</v>
          </cell>
          <cell r="N16" t="str">
            <v>-</v>
          </cell>
          <cell r="O16">
            <v>64859</v>
          </cell>
          <cell r="P16">
            <v>61221</v>
          </cell>
          <cell r="Q16" t="str">
            <v>-</v>
          </cell>
          <cell r="R16">
            <v>364000</v>
          </cell>
          <cell r="S16">
            <v>0</v>
          </cell>
          <cell r="T16" t="str">
            <v>-</v>
          </cell>
          <cell r="U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85082</v>
          </cell>
          <cell r="E17" t="str">
            <v>-</v>
          </cell>
          <cell r="F17" t="str">
            <v>-</v>
          </cell>
          <cell r="G17">
            <v>41506327</v>
          </cell>
          <cell r="H17">
            <v>182844</v>
          </cell>
          <cell r="I17" t="str">
            <v>-</v>
          </cell>
          <cell r="J17">
            <v>1341783</v>
          </cell>
          <cell r="K17">
            <v>67</v>
          </cell>
          <cell r="L17" t="str">
            <v>-</v>
          </cell>
          <cell r="M17" t="str">
            <v>-</v>
          </cell>
          <cell r="N17" t="str">
            <v>-</v>
          </cell>
          <cell r="O17">
            <v>382925</v>
          </cell>
          <cell r="P17">
            <v>199599</v>
          </cell>
          <cell r="Q17" t="str">
            <v>-</v>
          </cell>
          <cell r="R17">
            <v>102000</v>
          </cell>
          <cell r="S17">
            <v>0</v>
          </cell>
          <cell r="T17">
            <v>17062</v>
          </cell>
          <cell r="U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45616</v>
          </cell>
          <cell r="E18" t="str">
            <v>-</v>
          </cell>
          <cell r="F18" t="str">
            <v>-</v>
          </cell>
          <cell r="G18">
            <v>4409823</v>
          </cell>
          <cell r="H18">
            <v>95860</v>
          </cell>
          <cell r="I18" t="str">
            <v>-</v>
          </cell>
          <cell r="J18">
            <v>5301050</v>
          </cell>
          <cell r="K18" t="str">
            <v>-</v>
          </cell>
          <cell r="L18" t="str">
            <v>-</v>
          </cell>
          <cell r="M18" t="str">
            <v>-</v>
          </cell>
          <cell r="N18" t="str">
            <v>-</v>
          </cell>
          <cell r="O18">
            <v>278856</v>
          </cell>
          <cell r="P18" t="str">
            <v>-</v>
          </cell>
          <cell r="Q18" t="str">
            <v>-</v>
          </cell>
          <cell r="R18">
            <v>735000</v>
          </cell>
          <cell r="S18">
            <v>0</v>
          </cell>
          <cell r="T18">
            <v>3797</v>
          </cell>
          <cell r="U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1498</v>
          </cell>
          <cell r="E19" t="str">
            <v>-</v>
          </cell>
          <cell r="F19" t="str">
            <v>-</v>
          </cell>
          <cell r="G19">
            <v>5999911</v>
          </cell>
          <cell r="H19">
            <v>26289</v>
          </cell>
          <cell r="I19" t="str">
            <v>-</v>
          </cell>
          <cell r="J19">
            <v>2616</v>
          </cell>
          <cell r="K19" t="str">
            <v>-</v>
          </cell>
          <cell r="L19" t="str">
            <v>-</v>
          </cell>
          <cell r="M19" t="str">
            <v>-</v>
          </cell>
          <cell r="N19" t="str">
            <v>-</v>
          </cell>
          <cell r="O19">
            <v>150801</v>
          </cell>
          <cell r="P19">
            <v>764209</v>
          </cell>
          <cell r="Q19" t="str">
            <v>-</v>
          </cell>
          <cell r="R19">
            <v>638000</v>
          </cell>
          <cell r="S19">
            <v>0</v>
          </cell>
          <cell r="T19">
            <v>348</v>
          </cell>
          <cell r="U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10422</v>
          </cell>
          <cell r="E20" t="str">
            <v>-</v>
          </cell>
          <cell r="F20" t="str">
            <v>-</v>
          </cell>
          <cell r="G20">
            <v>2372907</v>
          </cell>
          <cell r="H20">
            <v>13410</v>
          </cell>
          <cell r="I20" t="str">
            <v>-</v>
          </cell>
          <cell r="J20">
            <v>46264</v>
          </cell>
          <cell r="K20">
            <v>7</v>
          </cell>
          <cell r="L20" t="str">
            <v>-</v>
          </cell>
          <cell r="M20">
            <v>8</v>
          </cell>
          <cell r="N20" t="str">
            <v>-</v>
          </cell>
          <cell r="O20">
            <v>52919</v>
          </cell>
          <cell r="P20">
            <v>27524</v>
          </cell>
          <cell r="Q20" t="str">
            <v>-</v>
          </cell>
          <cell r="R20">
            <v>623000</v>
          </cell>
          <cell r="S20">
            <v>0</v>
          </cell>
          <cell r="T20" t="str">
            <v>-</v>
          </cell>
          <cell r="U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46053</v>
          </cell>
          <cell r="E21" t="str">
            <v>-</v>
          </cell>
          <cell r="F21" t="str">
            <v>-</v>
          </cell>
          <cell r="G21">
            <v>2368547</v>
          </cell>
          <cell r="H21">
            <v>30828</v>
          </cell>
          <cell r="I21" t="str">
            <v>-</v>
          </cell>
          <cell r="J21">
            <v>308748</v>
          </cell>
          <cell r="K21">
            <v>855</v>
          </cell>
          <cell r="L21">
            <v>6376</v>
          </cell>
          <cell r="M21">
            <v>2040</v>
          </cell>
          <cell r="N21" t="str">
            <v>-</v>
          </cell>
          <cell r="O21">
            <v>359438</v>
          </cell>
          <cell r="P21">
            <v>43810</v>
          </cell>
          <cell r="Q21" t="str">
            <v>-</v>
          </cell>
          <cell r="R21" t="str">
            <v>-</v>
          </cell>
          <cell r="S21">
            <v>0</v>
          </cell>
          <cell r="T21" t="str">
            <v>-</v>
          </cell>
          <cell r="U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15544</v>
          </cell>
          <cell r="E22" t="str">
            <v>-</v>
          </cell>
          <cell r="F22" t="str">
            <v>-</v>
          </cell>
          <cell r="G22">
            <v>40270</v>
          </cell>
          <cell r="H22">
            <v>90944</v>
          </cell>
          <cell r="I22" t="str">
            <v>-</v>
          </cell>
          <cell r="J22">
            <v>38952</v>
          </cell>
          <cell r="K22" t="str">
            <v>-</v>
          </cell>
          <cell r="L22" t="str">
            <v>-</v>
          </cell>
          <cell r="M22">
            <v>4200</v>
          </cell>
          <cell r="N22" t="str">
            <v>-</v>
          </cell>
          <cell r="O22">
            <v>30206</v>
          </cell>
          <cell r="P22">
            <v>550</v>
          </cell>
          <cell r="Q22" t="str">
            <v>-</v>
          </cell>
          <cell r="R22">
            <v>210000</v>
          </cell>
          <cell r="S22">
            <v>0</v>
          </cell>
          <cell r="T22" t="str">
            <v>-</v>
          </cell>
          <cell r="U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17040</v>
          </cell>
          <cell r="E23" t="str">
            <v>-</v>
          </cell>
          <cell r="F23" t="str">
            <v>-</v>
          </cell>
          <cell r="G23">
            <v>58409</v>
          </cell>
          <cell r="H23">
            <v>160732</v>
          </cell>
          <cell r="I23" t="str">
            <v>-</v>
          </cell>
          <cell r="J23">
            <v>989775</v>
          </cell>
          <cell r="K23" t="str">
            <v>-</v>
          </cell>
          <cell r="L23" t="str">
            <v>-</v>
          </cell>
          <cell r="M23" t="str">
            <v>-</v>
          </cell>
          <cell r="N23" t="str">
            <v>-</v>
          </cell>
          <cell r="O23">
            <v>5990</v>
          </cell>
          <cell r="P23">
            <v>2708</v>
          </cell>
          <cell r="Q23" t="str">
            <v>-</v>
          </cell>
          <cell r="R23">
            <v>1000</v>
          </cell>
          <cell r="S23">
            <v>0</v>
          </cell>
          <cell r="T23" t="str">
            <v>-</v>
          </cell>
          <cell r="U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9814</v>
          </cell>
          <cell r="E24" t="str">
            <v>-</v>
          </cell>
          <cell r="F24" t="str">
            <v>-</v>
          </cell>
          <cell r="G24">
            <v>180695</v>
          </cell>
          <cell r="H24">
            <v>72526</v>
          </cell>
          <cell r="I24" t="str">
            <v>-</v>
          </cell>
          <cell r="J24">
            <v>17925</v>
          </cell>
          <cell r="K24" t="str">
            <v>-</v>
          </cell>
          <cell r="L24" t="str">
            <v>-</v>
          </cell>
          <cell r="M24" t="str">
            <v>-</v>
          </cell>
          <cell r="N24" t="str">
            <v>-</v>
          </cell>
          <cell r="O24">
            <v>100236</v>
          </cell>
          <cell r="P24">
            <v>285507</v>
          </cell>
          <cell r="Q24" t="str">
            <v>-</v>
          </cell>
          <cell r="R24">
            <v>5732000</v>
          </cell>
          <cell r="S24">
            <v>0</v>
          </cell>
          <cell r="T24" t="str">
            <v>-</v>
          </cell>
          <cell r="U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10422</v>
          </cell>
          <cell r="E25" t="str">
            <v>-</v>
          </cell>
          <cell r="F25" t="str">
            <v>-</v>
          </cell>
          <cell r="G25">
            <v>42181050</v>
          </cell>
          <cell r="H25">
            <v>27256</v>
          </cell>
          <cell r="I25" t="str">
            <v>-</v>
          </cell>
          <cell r="J25">
            <v>2119</v>
          </cell>
          <cell r="K25" t="str">
            <v>-</v>
          </cell>
          <cell r="L25" t="str">
            <v>-</v>
          </cell>
          <cell r="M25" t="str">
            <v>-</v>
          </cell>
          <cell r="N25" t="str">
            <v>-</v>
          </cell>
          <cell r="O25">
            <v>626348</v>
          </cell>
          <cell r="P25">
            <v>10000</v>
          </cell>
          <cell r="Q25" t="str">
            <v>-</v>
          </cell>
          <cell r="R25">
            <v>543000</v>
          </cell>
          <cell r="S25">
            <v>0</v>
          </cell>
          <cell r="T25" t="str">
            <v>-</v>
          </cell>
          <cell r="U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22968</v>
          </cell>
          <cell r="E26" t="str">
            <v>-</v>
          </cell>
          <cell r="F26" t="str">
            <v>-</v>
          </cell>
          <cell r="G26">
            <v>121260</v>
          </cell>
          <cell r="H26">
            <v>9327</v>
          </cell>
          <cell r="I26" t="str">
            <v>-</v>
          </cell>
          <cell r="J26">
            <v>3225</v>
          </cell>
          <cell r="K26" t="str">
            <v>-</v>
          </cell>
          <cell r="L26" t="str">
            <v>-</v>
          </cell>
          <cell r="M26">
            <v>2676</v>
          </cell>
          <cell r="N26" t="str">
            <v>-</v>
          </cell>
          <cell r="O26">
            <v>147599</v>
          </cell>
          <cell r="P26">
            <v>42189</v>
          </cell>
          <cell r="Q26" t="str">
            <v>-</v>
          </cell>
          <cell r="R26" t="str">
            <v>-</v>
          </cell>
          <cell r="S26">
            <v>0</v>
          </cell>
          <cell r="T26" t="str">
            <v>-</v>
          </cell>
          <cell r="U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10015</v>
          </cell>
          <cell r="E27" t="str">
            <v>-</v>
          </cell>
          <cell r="F27" t="str">
            <v>-</v>
          </cell>
          <cell r="G27">
            <v>216368</v>
          </cell>
          <cell r="H27">
            <v>57615</v>
          </cell>
          <cell r="I27" t="str">
            <v>-</v>
          </cell>
          <cell r="J27">
            <v>17274</v>
          </cell>
          <cell r="K27" t="str">
            <v>-</v>
          </cell>
          <cell r="L27" t="str">
            <v>-</v>
          </cell>
          <cell r="M27" t="str">
            <v>-</v>
          </cell>
          <cell r="N27" t="str">
            <v>-</v>
          </cell>
          <cell r="O27">
            <v>91394</v>
          </cell>
          <cell r="P27">
            <v>3300</v>
          </cell>
          <cell r="Q27" t="str">
            <v>-</v>
          </cell>
          <cell r="R27">
            <v>680000</v>
          </cell>
          <cell r="S27">
            <v>0</v>
          </cell>
          <cell r="T27">
            <v>130</v>
          </cell>
          <cell r="U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10062</v>
          </cell>
          <cell r="E28" t="str">
            <v>-</v>
          </cell>
          <cell r="F28" t="str">
            <v>-</v>
          </cell>
          <cell r="G28">
            <v>298993</v>
          </cell>
          <cell r="H28">
            <v>32559</v>
          </cell>
          <cell r="I28" t="str">
            <v>-</v>
          </cell>
          <cell r="J28">
            <v>7792</v>
          </cell>
          <cell r="K28">
            <v>78</v>
          </cell>
          <cell r="L28" t="str">
            <v>-</v>
          </cell>
          <cell r="M28" t="str">
            <v>-</v>
          </cell>
          <cell r="N28" t="str">
            <v>-</v>
          </cell>
          <cell r="O28">
            <v>49113</v>
          </cell>
          <cell r="P28">
            <v>2220</v>
          </cell>
          <cell r="Q28" t="str">
            <v>-</v>
          </cell>
          <cell r="R28">
            <v>127000</v>
          </cell>
          <cell r="S28">
            <v>0</v>
          </cell>
          <cell r="T28">
            <v>20926</v>
          </cell>
          <cell r="U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19344</v>
          </cell>
          <cell r="E29" t="str">
            <v>-</v>
          </cell>
          <cell r="F29" t="str">
            <v>-</v>
          </cell>
          <cell r="G29">
            <v>1451098</v>
          </cell>
          <cell r="H29">
            <v>119440</v>
          </cell>
          <cell r="I29" t="str">
            <v>-</v>
          </cell>
          <cell r="J29">
            <v>727328</v>
          </cell>
          <cell r="K29">
            <v>14</v>
          </cell>
          <cell r="L29">
            <v>2160</v>
          </cell>
          <cell r="M29" t="str">
            <v>-</v>
          </cell>
          <cell r="N29" t="str">
            <v>-</v>
          </cell>
          <cell r="O29">
            <v>128670</v>
          </cell>
          <cell r="P29">
            <v>126954</v>
          </cell>
          <cell r="Q29" t="str">
            <v>-</v>
          </cell>
          <cell r="R29">
            <v>59000</v>
          </cell>
          <cell r="S29">
            <v>0</v>
          </cell>
          <cell r="T29">
            <v>5554</v>
          </cell>
          <cell r="U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33329</v>
          </cell>
          <cell r="E30" t="str">
            <v>-</v>
          </cell>
          <cell r="F30" t="str">
            <v>-</v>
          </cell>
          <cell r="G30">
            <v>95190</v>
          </cell>
          <cell r="H30">
            <v>637593</v>
          </cell>
          <cell r="I30" t="str">
            <v>-</v>
          </cell>
          <cell r="J30">
            <v>861060</v>
          </cell>
          <cell r="K30">
            <v>11</v>
          </cell>
          <cell r="L30" t="str">
            <v>-</v>
          </cell>
          <cell r="M30" t="str">
            <v>-</v>
          </cell>
          <cell r="N30" t="str">
            <v>-</v>
          </cell>
          <cell r="O30">
            <v>85385</v>
          </cell>
          <cell r="P30">
            <v>6893</v>
          </cell>
          <cell r="Q30" t="str">
            <v>-</v>
          </cell>
          <cell r="R30" t="str">
            <v>-</v>
          </cell>
          <cell r="S30">
            <v>0</v>
          </cell>
          <cell r="T30">
            <v>650</v>
          </cell>
          <cell r="U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11789</v>
          </cell>
          <cell r="E31" t="str">
            <v>-</v>
          </cell>
          <cell r="F31" t="str">
            <v>-</v>
          </cell>
          <cell r="G31">
            <v>146461</v>
          </cell>
          <cell r="H31">
            <v>266500</v>
          </cell>
          <cell r="I31" t="str">
            <v>-</v>
          </cell>
          <cell r="J31">
            <v>122010</v>
          </cell>
          <cell r="K31">
            <v>182</v>
          </cell>
          <cell r="L31" t="str">
            <v>-</v>
          </cell>
          <cell r="M31">
            <v>2</v>
          </cell>
          <cell r="N31" t="str">
            <v>-</v>
          </cell>
          <cell r="O31">
            <v>28220</v>
          </cell>
          <cell r="P31">
            <v>1300</v>
          </cell>
          <cell r="Q31" t="str">
            <v>-</v>
          </cell>
          <cell r="R31">
            <v>621000</v>
          </cell>
          <cell r="S31">
            <v>0</v>
          </cell>
          <cell r="T31" t="str">
            <v>-</v>
          </cell>
          <cell r="U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 t="str">
            <v>-</v>
          </cell>
          <cell r="E32" t="str">
            <v>-</v>
          </cell>
          <cell r="F32" t="str">
            <v>-</v>
          </cell>
          <cell r="G32" t="str">
            <v>-</v>
          </cell>
          <cell r="H32">
            <v>1067602</v>
          </cell>
          <cell r="I32" t="str">
            <v>-</v>
          </cell>
          <cell r="J32">
            <v>700</v>
          </cell>
          <cell r="K32" t="str">
            <v>-</v>
          </cell>
          <cell r="L32" t="str">
            <v>-</v>
          </cell>
          <cell r="M32" t="str">
            <v>-</v>
          </cell>
          <cell r="N32" t="str">
            <v>-</v>
          </cell>
          <cell r="O32" t="str">
            <v>-</v>
          </cell>
          <cell r="P32">
            <v>40</v>
          </cell>
          <cell r="Q32" t="str">
            <v>-</v>
          </cell>
          <cell r="R32" t="str">
            <v>-</v>
          </cell>
          <cell r="S32">
            <v>0</v>
          </cell>
          <cell r="T32" t="str">
            <v>-</v>
          </cell>
          <cell r="U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481912</v>
          </cell>
          <cell r="E34">
            <v>15</v>
          </cell>
          <cell r="F34">
            <v>615</v>
          </cell>
          <cell r="G34">
            <v>101510506</v>
          </cell>
          <cell r="H34">
            <v>3373664</v>
          </cell>
          <cell r="I34">
            <v>1035</v>
          </cell>
          <cell r="J34">
            <v>18669467</v>
          </cell>
          <cell r="K34">
            <v>1752</v>
          </cell>
          <cell r="L34">
            <v>15996</v>
          </cell>
          <cell r="M34">
            <v>89055</v>
          </cell>
          <cell r="N34">
            <v>10000</v>
          </cell>
          <cell r="O34">
            <v>3726458</v>
          </cell>
          <cell r="P34">
            <v>1780052</v>
          </cell>
          <cell r="Q34" t="str">
            <v>-</v>
          </cell>
          <cell r="R34">
            <v>18058000</v>
          </cell>
          <cell r="S34">
            <v>0</v>
          </cell>
          <cell r="T34">
            <v>1209440</v>
          </cell>
          <cell r="U34">
            <v>0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31579</v>
          </cell>
          <cell r="E35" t="str">
            <v>-</v>
          </cell>
          <cell r="F35" t="str">
            <v>-</v>
          </cell>
          <cell r="G35">
            <v>268149</v>
          </cell>
          <cell r="H35">
            <v>117007</v>
          </cell>
          <cell r="I35" t="str">
            <v>-</v>
          </cell>
          <cell r="J35">
            <v>89292</v>
          </cell>
          <cell r="K35">
            <v>400</v>
          </cell>
          <cell r="L35" t="str">
            <v>-</v>
          </cell>
          <cell r="M35" t="str">
            <v>-</v>
          </cell>
          <cell r="N35" t="str">
            <v>-</v>
          </cell>
          <cell r="O35">
            <v>69333</v>
          </cell>
          <cell r="P35">
            <v>5451</v>
          </cell>
          <cell r="Q35" t="str">
            <v>-</v>
          </cell>
          <cell r="R35">
            <v>1164000</v>
          </cell>
          <cell r="S35">
            <v>0</v>
          </cell>
          <cell r="T35">
            <v>13995</v>
          </cell>
          <cell r="U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25809</v>
          </cell>
          <cell r="E36" t="str">
            <v>-</v>
          </cell>
          <cell r="F36" t="str">
            <v>-</v>
          </cell>
          <cell r="G36">
            <v>227672</v>
          </cell>
          <cell r="H36">
            <v>297150</v>
          </cell>
          <cell r="I36" t="str">
            <v>-</v>
          </cell>
          <cell r="J36">
            <v>9438</v>
          </cell>
          <cell r="K36">
            <v>42</v>
          </cell>
          <cell r="L36" t="str">
            <v>-</v>
          </cell>
          <cell r="M36">
            <v>1500</v>
          </cell>
          <cell r="N36" t="str">
            <v>-</v>
          </cell>
          <cell r="O36">
            <v>375023</v>
          </cell>
          <cell r="P36">
            <v>6994</v>
          </cell>
          <cell r="Q36" t="str">
            <v>-</v>
          </cell>
          <cell r="R36">
            <v>4701000</v>
          </cell>
          <cell r="S36">
            <v>0</v>
          </cell>
          <cell r="T36">
            <v>13691</v>
          </cell>
          <cell r="U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31445</v>
          </cell>
          <cell r="E37" t="str">
            <v>-</v>
          </cell>
          <cell r="F37" t="str">
            <v>-</v>
          </cell>
          <cell r="G37">
            <v>5005130</v>
          </cell>
          <cell r="H37">
            <v>44551</v>
          </cell>
          <cell r="I37">
            <v>1035</v>
          </cell>
          <cell r="J37">
            <v>202595</v>
          </cell>
          <cell r="K37">
            <v>520</v>
          </cell>
          <cell r="L37" t="str">
            <v>-</v>
          </cell>
          <cell r="M37">
            <v>8667</v>
          </cell>
          <cell r="N37">
            <v>6000</v>
          </cell>
          <cell r="O37">
            <v>445638</v>
          </cell>
          <cell r="P37">
            <v>19194</v>
          </cell>
          <cell r="Q37" t="str">
            <v>-</v>
          </cell>
          <cell r="R37">
            <v>615000</v>
          </cell>
          <cell r="S37">
            <v>0</v>
          </cell>
          <cell r="T37">
            <v>36309</v>
          </cell>
          <cell r="U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31881</v>
          </cell>
          <cell r="E38" t="str">
            <v>-</v>
          </cell>
          <cell r="F38" t="str">
            <v>-</v>
          </cell>
          <cell r="G38">
            <v>782934</v>
          </cell>
          <cell r="H38">
            <v>301291</v>
          </cell>
          <cell r="I38" t="str">
            <v>-</v>
          </cell>
          <cell r="J38">
            <v>6803477</v>
          </cell>
          <cell r="K38" t="str">
            <v>-</v>
          </cell>
          <cell r="L38">
            <v>6283</v>
          </cell>
          <cell r="M38" t="str">
            <v>-</v>
          </cell>
          <cell r="N38" t="str">
            <v>-</v>
          </cell>
          <cell r="O38">
            <v>97812</v>
          </cell>
          <cell r="P38">
            <v>101470</v>
          </cell>
          <cell r="Q38" t="str">
            <v>-</v>
          </cell>
          <cell r="R38">
            <v>478000</v>
          </cell>
          <cell r="S38">
            <v>0</v>
          </cell>
          <cell r="T38">
            <v>647</v>
          </cell>
          <cell r="U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25840</v>
          </cell>
          <cell r="E39" t="str">
            <v>-</v>
          </cell>
          <cell r="F39" t="str">
            <v>-</v>
          </cell>
          <cell r="G39">
            <v>2638227</v>
          </cell>
          <cell r="H39">
            <v>22773</v>
          </cell>
          <cell r="I39" t="str">
            <v>-</v>
          </cell>
          <cell r="J39">
            <v>3133956</v>
          </cell>
          <cell r="K39">
            <v>35</v>
          </cell>
          <cell r="L39" t="str">
            <v>-</v>
          </cell>
          <cell r="M39">
            <v>70000</v>
          </cell>
          <cell r="N39">
            <v>4000</v>
          </cell>
          <cell r="O39">
            <v>210267</v>
          </cell>
          <cell r="P39">
            <v>5891</v>
          </cell>
          <cell r="Q39" t="str">
            <v>-</v>
          </cell>
          <cell r="R39">
            <v>5258000</v>
          </cell>
          <cell r="S39">
            <v>0</v>
          </cell>
          <cell r="T39" t="str">
            <v>-</v>
          </cell>
          <cell r="U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13397</v>
          </cell>
          <cell r="E40" t="str">
            <v>-</v>
          </cell>
          <cell r="F40" t="str">
            <v>-</v>
          </cell>
          <cell r="G40">
            <v>90612</v>
          </cell>
          <cell r="H40">
            <v>121938</v>
          </cell>
          <cell r="I40" t="str">
            <v>-</v>
          </cell>
          <cell r="J40">
            <v>872849</v>
          </cell>
          <cell r="K40" t="str">
            <v>-</v>
          </cell>
          <cell r="L40" t="str">
            <v>-</v>
          </cell>
          <cell r="M40" t="str">
            <v>-</v>
          </cell>
          <cell r="N40" t="str">
            <v>-</v>
          </cell>
          <cell r="O40">
            <v>7908</v>
          </cell>
          <cell r="P40">
            <v>12304</v>
          </cell>
          <cell r="Q40" t="str">
            <v>-</v>
          </cell>
          <cell r="R40">
            <v>233000</v>
          </cell>
          <cell r="S40">
            <v>0</v>
          </cell>
          <cell r="T40">
            <v>175</v>
          </cell>
          <cell r="U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26281</v>
          </cell>
          <cell r="E41" t="str">
            <v>-</v>
          </cell>
          <cell r="F41" t="str">
            <v>-</v>
          </cell>
          <cell r="G41">
            <v>582249</v>
          </cell>
          <cell r="H41">
            <v>27393</v>
          </cell>
          <cell r="I41" t="str">
            <v>-</v>
          </cell>
          <cell r="J41">
            <v>172870</v>
          </cell>
          <cell r="K41" t="str">
            <v>-</v>
          </cell>
          <cell r="L41" t="str">
            <v>-</v>
          </cell>
          <cell r="M41" t="str">
            <v>-</v>
          </cell>
          <cell r="N41" t="str">
            <v>-</v>
          </cell>
          <cell r="O41">
            <v>47217</v>
          </cell>
          <cell r="P41">
            <v>150725</v>
          </cell>
          <cell r="Q41" t="str">
            <v>-</v>
          </cell>
          <cell r="R41">
            <v>354000</v>
          </cell>
          <cell r="S41">
            <v>0</v>
          </cell>
          <cell r="T41">
            <v>5075</v>
          </cell>
          <cell r="U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42221</v>
          </cell>
          <cell r="E42" t="str">
            <v>-</v>
          </cell>
          <cell r="F42">
            <v>615</v>
          </cell>
          <cell r="G42">
            <v>39141156</v>
          </cell>
          <cell r="H42">
            <v>150520</v>
          </cell>
          <cell r="I42" t="str">
            <v>-</v>
          </cell>
          <cell r="J42">
            <v>620713</v>
          </cell>
          <cell r="K42">
            <v>93</v>
          </cell>
          <cell r="L42" t="str">
            <v>-</v>
          </cell>
          <cell r="M42" t="str">
            <v>-</v>
          </cell>
          <cell r="N42" t="str">
            <v>-</v>
          </cell>
          <cell r="O42">
            <v>317239</v>
          </cell>
          <cell r="P42">
            <v>391027</v>
          </cell>
          <cell r="Q42" t="str">
            <v>-</v>
          </cell>
          <cell r="R42">
            <v>182000</v>
          </cell>
          <cell r="S42">
            <v>0</v>
          </cell>
          <cell r="T42">
            <v>17374</v>
          </cell>
          <cell r="U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44976</v>
          </cell>
          <cell r="E43" t="str">
            <v>-</v>
          </cell>
          <cell r="F43" t="str">
            <v>-</v>
          </cell>
          <cell r="G43">
            <v>2030087</v>
          </cell>
          <cell r="H43">
            <v>113045</v>
          </cell>
          <cell r="I43" t="str">
            <v>-</v>
          </cell>
          <cell r="J43">
            <v>4258078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>
            <v>241003</v>
          </cell>
          <cell r="P43" t="str">
            <v>-</v>
          </cell>
          <cell r="Q43" t="str">
            <v>-</v>
          </cell>
          <cell r="R43">
            <v>942000</v>
          </cell>
          <cell r="S43">
            <v>0</v>
          </cell>
          <cell r="T43">
            <v>11775</v>
          </cell>
          <cell r="U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2413</v>
          </cell>
          <cell r="E44" t="str">
            <v>-</v>
          </cell>
          <cell r="F44" t="str">
            <v>-</v>
          </cell>
          <cell r="G44">
            <v>4810391</v>
          </cell>
          <cell r="H44">
            <v>7544</v>
          </cell>
          <cell r="I44" t="str">
            <v>-</v>
          </cell>
          <cell r="J44">
            <v>1607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>
            <v>61438</v>
          </cell>
          <cell r="P44">
            <v>474719</v>
          </cell>
          <cell r="Q44" t="str">
            <v>-</v>
          </cell>
          <cell r="R44">
            <v>441000</v>
          </cell>
          <cell r="S44">
            <v>0</v>
          </cell>
          <cell r="T44">
            <v>20</v>
          </cell>
          <cell r="U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25900</v>
          </cell>
          <cell r="E45" t="str">
            <v>-</v>
          </cell>
          <cell r="F45" t="str">
            <v>-</v>
          </cell>
          <cell r="G45">
            <v>1897923</v>
          </cell>
          <cell r="H45">
            <v>50880</v>
          </cell>
          <cell r="I45" t="str">
            <v>-</v>
          </cell>
          <cell r="J45">
            <v>139884</v>
          </cell>
          <cell r="K45" t="str">
            <v>-</v>
          </cell>
          <cell r="L45" t="str">
            <v>-</v>
          </cell>
          <cell r="M45">
            <v>2590</v>
          </cell>
          <cell r="N45" t="str">
            <v>-</v>
          </cell>
          <cell r="O45">
            <v>40623</v>
          </cell>
          <cell r="P45">
            <v>23482</v>
          </cell>
          <cell r="Q45" t="str">
            <v>-</v>
          </cell>
          <cell r="R45">
            <v>759000</v>
          </cell>
          <cell r="S45">
            <v>0</v>
          </cell>
          <cell r="T45">
            <v>90870</v>
          </cell>
          <cell r="U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29406</v>
          </cell>
          <cell r="E46" t="str">
            <v>-</v>
          </cell>
          <cell r="F46" t="str">
            <v>-</v>
          </cell>
          <cell r="G46">
            <v>2569221</v>
          </cell>
          <cell r="H46">
            <v>8834</v>
          </cell>
          <cell r="I46" t="str">
            <v>-</v>
          </cell>
          <cell r="J46">
            <v>262106</v>
          </cell>
          <cell r="K46">
            <v>619</v>
          </cell>
          <cell r="L46">
            <v>3173</v>
          </cell>
          <cell r="M46">
            <v>4500</v>
          </cell>
          <cell r="N46" t="str">
            <v>-</v>
          </cell>
          <cell r="O46">
            <v>483967</v>
          </cell>
          <cell r="P46">
            <v>9368</v>
          </cell>
          <cell r="Q46" t="str">
            <v>-</v>
          </cell>
          <cell r="R46">
            <v>16000</v>
          </cell>
          <cell r="S46">
            <v>0</v>
          </cell>
          <cell r="T46">
            <v>10000</v>
          </cell>
          <cell r="U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15748</v>
          </cell>
          <cell r="E47" t="str">
            <v>-</v>
          </cell>
          <cell r="F47" t="str">
            <v>-</v>
          </cell>
          <cell r="G47">
            <v>33748</v>
          </cell>
          <cell r="H47">
            <v>73855</v>
          </cell>
          <cell r="I47" t="str">
            <v>-</v>
          </cell>
          <cell r="J47">
            <v>31323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>
            <v>28924</v>
          </cell>
          <cell r="P47">
            <v>260</v>
          </cell>
          <cell r="Q47" t="str">
            <v>-</v>
          </cell>
          <cell r="R47">
            <v>300000</v>
          </cell>
          <cell r="S47">
            <v>0</v>
          </cell>
          <cell r="T47">
            <v>23432</v>
          </cell>
          <cell r="U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16088</v>
          </cell>
          <cell r="E48" t="str">
            <v>-</v>
          </cell>
          <cell r="F48" t="str">
            <v>-</v>
          </cell>
          <cell r="G48">
            <v>33557</v>
          </cell>
          <cell r="H48">
            <v>94389</v>
          </cell>
          <cell r="I48" t="str">
            <v>-</v>
          </cell>
          <cell r="J48">
            <v>879747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>
            <v>5793</v>
          </cell>
          <cell r="P48">
            <v>470</v>
          </cell>
          <cell r="Q48" t="str">
            <v>-</v>
          </cell>
          <cell r="R48">
            <v>13000</v>
          </cell>
          <cell r="S48">
            <v>0</v>
          </cell>
          <cell r="T48">
            <v>400</v>
          </cell>
          <cell r="U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6607</v>
          </cell>
          <cell r="E49" t="str">
            <v>-</v>
          </cell>
          <cell r="F49" t="str">
            <v>-</v>
          </cell>
          <cell r="G49">
            <v>76783</v>
          </cell>
          <cell r="H49">
            <v>72960</v>
          </cell>
          <cell r="I49" t="str">
            <v>-</v>
          </cell>
          <cell r="J49">
            <v>3614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>
            <v>116259</v>
          </cell>
          <cell r="P49">
            <v>26958</v>
          </cell>
          <cell r="Q49" t="str">
            <v>-</v>
          </cell>
          <cell r="R49">
            <v>87000</v>
          </cell>
          <cell r="S49">
            <v>0</v>
          </cell>
          <cell r="T49">
            <v>36000</v>
          </cell>
          <cell r="U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16529</v>
          </cell>
          <cell r="E50" t="str">
            <v>-</v>
          </cell>
          <cell r="F50" t="str">
            <v>-</v>
          </cell>
          <cell r="G50">
            <v>39140180</v>
          </cell>
          <cell r="H50">
            <v>20671</v>
          </cell>
          <cell r="I50" t="str">
            <v>-</v>
          </cell>
          <cell r="J50">
            <v>840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>
            <v>662405</v>
          </cell>
          <cell r="P50">
            <v>1950</v>
          </cell>
          <cell r="Q50" t="str">
            <v>-</v>
          </cell>
          <cell r="R50">
            <v>553000</v>
          </cell>
          <cell r="S50">
            <v>0</v>
          </cell>
          <cell r="T50">
            <v>50239</v>
          </cell>
          <cell r="U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6804</v>
          </cell>
          <cell r="E51" t="str">
            <v>-</v>
          </cell>
          <cell r="F51" t="str">
            <v>-</v>
          </cell>
          <cell r="G51">
            <v>26835</v>
          </cell>
          <cell r="H51">
            <v>16288</v>
          </cell>
          <cell r="I51" t="str">
            <v>-</v>
          </cell>
          <cell r="J51">
            <v>15671</v>
          </cell>
          <cell r="K51" t="str">
            <v>-</v>
          </cell>
          <cell r="L51" t="str">
            <v>-</v>
          </cell>
          <cell r="M51">
            <v>598</v>
          </cell>
          <cell r="N51" t="str">
            <v>-</v>
          </cell>
          <cell r="O51">
            <v>134139</v>
          </cell>
          <cell r="P51">
            <v>264891</v>
          </cell>
          <cell r="Q51" t="str">
            <v>-</v>
          </cell>
          <cell r="R51">
            <v>637000</v>
          </cell>
          <cell r="S51">
            <v>0</v>
          </cell>
          <cell r="T51">
            <v>31625</v>
          </cell>
          <cell r="U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13240</v>
          </cell>
          <cell r="E52">
            <v>15</v>
          </cell>
          <cell r="F52" t="str">
            <v>-</v>
          </cell>
          <cell r="G52">
            <v>183842</v>
          </cell>
          <cell r="H52">
            <v>18505</v>
          </cell>
          <cell r="I52" t="str">
            <v>-</v>
          </cell>
          <cell r="J52">
            <v>13780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>
            <v>71988</v>
          </cell>
          <cell r="P52">
            <v>189000</v>
          </cell>
          <cell r="Q52" t="str">
            <v>-</v>
          </cell>
          <cell r="R52" t="str">
            <v>-</v>
          </cell>
          <cell r="S52">
            <v>0</v>
          </cell>
          <cell r="T52">
            <v>45789</v>
          </cell>
          <cell r="U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30818</v>
          </cell>
          <cell r="E53" t="str">
            <v>-</v>
          </cell>
          <cell r="F53" t="str">
            <v>-</v>
          </cell>
          <cell r="G53">
            <v>115079</v>
          </cell>
          <cell r="H53">
            <v>65878</v>
          </cell>
          <cell r="I53" t="str">
            <v>-</v>
          </cell>
          <cell r="J53">
            <v>7240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>
            <v>15059</v>
          </cell>
          <cell r="P53">
            <v>7433</v>
          </cell>
          <cell r="Q53" t="str">
            <v>-</v>
          </cell>
          <cell r="R53">
            <v>76000</v>
          </cell>
          <cell r="S53">
            <v>0</v>
          </cell>
          <cell r="T53">
            <v>152</v>
          </cell>
          <cell r="U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17189</v>
          </cell>
          <cell r="E54" t="str">
            <v>-</v>
          </cell>
          <cell r="F54" t="str">
            <v>-</v>
          </cell>
          <cell r="G54">
            <v>1587397</v>
          </cell>
          <cell r="H54">
            <v>83736</v>
          </cell>
          <cell r="I54" t="str">
            <v>-</v>
          </cell>
          <cell r="J54">
            <v>356181</v>
          </cell>
          <cell r="K54">
            <v>5</v>
          </cell>
          <cell r="L54">
            <v>6540</v>
          </cell>
          <cell r="M54" t="str">
            <v>-</v>
          </cell>
          <cell r="N54" t="str">
            <v>-</v>
          </cell>
          <cell r="O54">
            <v>143120</v>
          </cell>
          <cell r="P54">
            <v>6200</v>
          </cell>
          <cell r="Q54" t="str">
            <v>-</v>
          </cell>
          <cell r="R54">
            <v>102000</v>
          </cell>
          <cell r="S54">
            <v>0</v>
          </cell>
          <cell r="T54">
            <v>2596</v>
          </cell>
          <cell r="U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16189</v>
          </cell>
          <cell r="E55" t="str">
            <v>-</v>
          </cell>
          <cell r="F55" t="str">
            <v>-</v>
          </cell>
          <cell r="G55">
            <v>141574</v>
          </cell>
          <cell r="H55">
            <v>325345</v>
          </cell>
          <cell r="I55" t="str">
            <v>-</v>
          </cell>
          <cell r="J55">
            <v>687708</v>
          </cell>
          <cell r="K55" t="str">
            <v>-</v>
          </cell>
          <cell r="L55" t="str">
            <v>-</v>
          </cell>
          <cell r="M55" t="str">
            <v>-</v>
          </cell>
          <cell r="N55" t="str">
            <v>-</v>
          </cell>
          <cell r="O55">
            <v>105678</v>
          </cell>
          <cell r="P55">
            <v>82175</v>
          </cell>
          <cell r="Q55" t="str">
            <v>-</v>
          </cell>
          <cell r="R55" t="str">
            <v>-</v>
          </cell>
          <cell r="S55">
            <v>0</v>
          </cell>
          <cell r="T55">
            <v>590</v>
          </cell>
          <cell r="U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11467</v>
          </cell>
          <cell r="E56" t="str">
            <v>-</v>
          </cell>
          <cell r="F56" t="str">
            <v>-</v>
          </cell>
          <cell r="G56">
            <v>127720</v>
          </cell>
          <cell r="H56">
            <v>193043</v>
          </cell>
          <cell r="I56" t="str">
            <v>-</v>
          </cell>
          <cell r="J56">
            <v>97428</v>
          </cell>
          <cell r="K56">
            <v>38</v>
          </cell>
          <cell r="L56" t="str">
            <v>-</v>
          </cell>
          <cell r="M56">
            <v>1200</v>
          </cell>
          <cell r="N56" t="str">
            <v>-</v>
          </cell>
          <cell r="O56">
            <v>45625</v>
          </cell>
          <cell r="P56">
            <v>90</v>
          </cell>
          <cell r="Q56" t="str">
            <v>-</v>
          </cell>
          <cell r="R56">
            <v>1147000</v>
          </cell>
          <cell r="S56">
            <v>0</v>
          </cell>
          <cell r="T56" t="str">
            <v>-</v>
          </cell>
          <cell r="U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85</v>
          </cell>
          <cell r="E57" t="str">
            <v>-</v>
          </cell>
          <cell r="F57" t="str">
            <v>-</v>
          </cell>
          <cell r="G57">
            <v>40</v>
          </cell>
          <cell r="H57">
            <v>1146068</v>
          </cell>
          <cell r="I57" t="str">
            <v>-</v>
          </cell>
          <cell r="J57">
            <v>9070</v>
          </cell>
          <cell r="K57" t="str">
            <v>-</v>
          </cell>
          <cell r="L57" t="str">
            <v>-</v>
          </cell>
          <cell r="M57" t="str">
            <v>-</v>
          </cell>
          <cell r="N57" t="str">
            <v>-</v>
          </cell>
          <cell r="O57" t="str">
            <v>-</v>
          </cell>
          <cell r="P57" t="str">
            <v>-</v>
          </cell>
          <cell r="Q57" t="str">
            <v>-</v>
          </cell>
          <cell r="R57" t="str">
            <v>-</v>
          </cell>
          <cell r="S57">
            <v>0</v>
          </cell>
          <cell r="T57">
            <v>818686</v>
          </cell>
          <cell r="U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621036</v>
          </cell>
          <cell r="E59" t="str">
            <v>-</v>
          </cell>
          <cell r="F59">
            <v>3870</v>
          </cell>
          <cell r="G59">
            <v>115194900</v>
          </cell>
          <cell r="H59">
            <v>3175597</v>
          </cell>
          <cell r="I59">
            <v>30</v>
          </cell>
          <cell r="J59">
            <v>17788633</v>
          </cell>
          <cell r="K59">
            <v>260953</v>
          </cell>
          <cell r="L59">
            <v>7369</v>
          </cell>
          <cell r="M59">
            <v>64283</v>
          </cell>
          <cell r="N59">
            <v>8000</v>
          </cell>
          <cell r="O59">
            <v>3917329</v>
          </cell>
          <cell r="P59">
            <v>15116100</v>
          </cell>
          <cell r="Q59" t="str">
            <v>-</v>
          </cell>
          <cell r="R59">
            <v>32496800</v>
          </cell>
          <cell r="S59">
            <v>0</v>
          </cell>
          <cell r="T59">
            <v>1138873</v>
          </cell>
          <cell r="U59">
            <v>0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51076</v>
          </cell>
          <cell r="E60" t="str">
            <v>-</v>
          </cell>
          <cell r="F60" t="str">
            <v>-</v>
          </cell>
          <cell r="G60">
            <v>241263</v>
          </cell>
          <cell r="H60">
            <v>102639</v>
          </cell>
          <cell r="I60" t="str">
            <v>-</v>
          </cell>
          <cell r="J60">
            <v>44298</v>
          </cell>
          <cell r="K60">
            <v>17357</v>
          </cell>
          <cell r="L60" t="str">
            <v>-</v>
          </cell>
          <cell r="M60" t="str">
            <v>-</v>
          </cell>
          <cell r="N60" t="str">
            <v>…</v>
          </cell>
          <cell r="O60">
            <v>96108</v>
          </cell>
          <cell r="P60" t="str">
            <v>-</v>
          </cell>
          <cell r="Q60" t="str">
            <v>-</v>
          </cell>
          <cell r="R60">
            <v>1729000</v>
          </cell>
          <cell r="S60">
            <v>0</v>
          </cell>
          <cell r="T60">
            <v>120540</v>
          </cell>
          <cell r="U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72938</v>
          </cell>
          <cell r="E61" t="str">
            <v>-</v>
          </cell>
          <cell r="F61" t="str">
            <v>-</v>
          </cell>
          <cell r="G61">
            <v>281470</v>
          </cell>
          <cell r="H61">
            <v>289194</v>
          </cell>
          <cell r="I61" t="str">
            <v>-</v>
          </cell>
          <cell r="J61">
            <v>6971</v>
          </cell>
          <cell r="K61">
            <v>16428</v>
          </cell>
          <cell r="L61" t="str">
            <v>-</v>
          </cell>
          <cell r="M61" t="str">
            <v>-</v>
          </cell>
          <cell r="N61" t="str">
            <v>…</v>
          </cell>
          <cell r="O61">
            <v>353986</v>
          </cell>
          <cell r="P61">
            <v>14225</v>
          </cell>
          <cell r="Q61" t="str">
            <v>-</v>
          </cell>
          <cell r="R61">
            <v>3403000</v>
          </cell>
          <cell r="S61">
            <v>0</v>
          </cell>
          <cell r="T61">
            <v>24381</v>
          </cell>
          <cell r="U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21465</v>
          </cell>
          <cell r="E62" t="str">
            <v>-</v>
          </cell>
          <cell r="F62" t="str">
            <v>-</v>
          </cell>
          <cell r="G62">
            <v>3645336</v>
          </cell>
          <cell r="H62">
            <v>52974</v>
          </cell>
          <cell r="I62" t="str">
            <v>-</v>
          </cell>
          <cell r="J62">
            <v>183208</v>
          </cell>
          <cell r="K62">
            <v>20062</v>
          </cell>
          <cell r="L62" t="str">
            <v>-</v>
          </cell>
          <cell r="M62" t="str">
            <v>-</v>
          </cell>
          <cell r="N62" t="str">
            <v>…</v>
          </cell>
          <cell r="O62">
            <v>486832</v>
          </cell>
          <cell r="P62">
            <v>9517</v>
          </cell>
          <cell r="Q62" t="str">
            <v>-</v>
          </cell>
          <cell r="R62">
            <v>1300000</v>
          </cell>
          <cell r="S62">
            <v>0</v>
          </cell>
          <cell r="T62">
            <v>43220</v>
          </cell>
          <cell r="U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70866</v>
          </cell>
          <cell r="E63" t="str">
            <v>-</v>
          </cell>
          <cell r="F63" t="str">
            <v>-</v>
          </cell>
          <cell r="G63">
            <v>736060</v>
          </cell>
          <cell r="H63">
            <v>388953</v>
          </cell>
          <cell r="I63" t="str">
            <v>-</v>
          </cell>
          <cell r="J63">
            <v>5664798</v>
          </cell>
          <cell r="K63">
            <v>20380</v>
          </cell>
          <cell r="L63">
            <v>3540</v>
          </cell>
          <cell r="M63" t="str">
            <v>-</v>
          </cell>
          <cell r="N63" t="str">
            <v>…</v>
          </cell>
          <cell r="O63">
            <v>52930</v>
          </cell>
          <cell r="P63">
            <v>76406</v>
          </cell>
          <cell r="Q63" t="str">
            <v>-</v>
          </cell>
          <cell r="R63">
            <v>263000</v>
          </cell>
          <cell r="S63">
            <v>0</v>
          </cell>
          <cell r="T63">
            <v>15519</v>
          </cell>
          <cell r="U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25532</v>
          </cell>
          <cell r="E64" t="str">
            <v>-</v>
          </cell>
          <cell r="F64" t="str">
            <v>-</v>
          </cell>
          <cell r="G64">
            <v>3452509</v>
          </cell>
          <cell r="H64">
            <v>9344</v>
          </cell>
          <cell r="I64" t="str">
            <v>-</v>
          </cell>
          <cell r="J64">
            <v>3153046</v>
          </cell>
          <cell r="K64">
            <v>18337</v>
          </cell>
          <cell r="L64" t="str">
            <v>-</v>
          </cell>
          <cell r="M64" t="str">
            <v>-</v>
          </cell>
          <cell r="N64" t="str">
            <v>…</v>
          </cell>
          <cell r="O64">
            <v>329361</v>
          </cell>
          <cell r="P64">
            <v>600</v>
          </cell>
          <cell r="Q64" t="str">
            <v>-</v>
          </cell>
          <cell r="R64">
            <v>1498000</v>
          </cell>
          <cell r="S64">
            <v>0</v>
          </cell>
          <cell r="T64" t="str">
            <v>-</v>
          </cell>
          <cell r="U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8986</v>
          </cell>
          <cell r="E65" t="str">
            <v>-</v>
          </cell>
          <cell r="F65" t="str">
            <v>-</v>
          </cell>
          <cell r="G65">
            <v>110584</v>
          </cell>
          <cell r="H65">
            <v>131300</v>
          </cell>
          <cell r="I65" t="str">
            <v>-</v>
          </cell>
          <cell r="J65">
            <v>796313</v>
          </cell>
          <cell r="K65">
            <v>22474</v>
          </cell>
          <cell r="L65" t="str">
            <v>-</v>
          </cell>
          <cell r="M65" t="str">
            <v>-</v>
          </cell>
          <cell r="N65" t="str">
            <v>…</v>
          </cell>
          <cell r="O65">
            <v>16819</v>
          </cell>
          <cell r="P65">
            <v>116425</v>
          </cell>
          <cell r="Q65" t="str">
            <v>-</v>
          </cell>
          <cell r="R65">
            <v>318000</v>
          </cell>
          <cell r="S65">
            <v>0</v>
          </cell>
          <cell r="T65">
            <v>870</v>
          </cell>
          <cell r="U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32768</v>
          </cell>
          <cell r="E66" t="str">
            <v>-</v>
          </cell>
          <cell r="F66" t="str">
            <v>-</v>
          </cell>
          <cell r="G66">
            <v>477201</v>
          </cell>
          <cell r="H66">
            <v>26838</v>
          </cell>
          <cell r="I66" t="str">
            <v>-</v>
          </cell>
          <cell r="J66">
            <v>173349</v>
          </cell>
          <cell r="K66">
            <v>6556</v>
          </cell>
          <cell r="L66" t="str">
            <v>-</v>
          </cell>
          <cell r="M66" t="str">
            <v>-</v>
          </cell>
          <cell r="N66" t="str">
            <v>…</v>
          </cell>
          <cell r="O66">
            <v>128630</v>
          </cell>
          <cell r="P66">
            <v>161415</v>
          </cell>
          <cell r="Q66" t="str">
            <v>-</v>
          </cell>
          <cell r="R66">
            <v>444000</v>
          </cell>
          <cell r="S66">
            <v>0</v>
          </cell>
          <cell r="T66">
            <v>50</v>
          </cell>
          <cell r="U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79964</v>
          </cell>
          <cell r="E67" t="str">
            <v>-</v>
          </cell>
          <cell r="F67">
            <v>3870</v>
          </cell>
          <cell r="G67">
            <v>45116673</v>
          </cell>
          <cell r="H67">
            <v>121231</v>
          </cell>
          <cell r="I67" t="str">
            <v>-</v>
          </cell>
          <cell r="J67">
            <v>657416</v>
          </cell>
          <cell r="K67">
            <v>37324</v>
          </cell>
          <cell r="L67" t="str">
            <v>-</v>
          </cell>
          <cell r="M67" t="str">
            <v>-</v>
          </cell>
          <cell r="N67" t="str">
            <v>…</v>
          </cell>
          <cell r="O67">
            <v>341404</v>
          </cell>
          <cell r="P67">
            <v>52406</v>
          </cell>
          <cell r="Q67" t="str">
            <v>-</v>
          </cell>
          <cell r="R67">
            <v>138000</v>
          </cell>
          <cell r="S67">
            <v>0</v>
          </cell>
          <cell r="T67">
            <v>16278</v>
          </cell>
          <cell r="U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44313</v>
          </cell>
          <cell r="E68" t="str">
            <v>-</v>
          </cell>
          <cell r="F68" t="str">
            <v>-</v>
          </cell>
          <cell r="G68">
            <v>2240693</v>
          </cell>
          <cell r="H68">
            <v>78008</v>
          </cell>
          <cell r="I68" t="str">
            <v>-</v>
          </cell>
          <cell r="J68">
            <v>4364961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…</v>
          </cell>
          <cell r="O68">
            <v>270996</v>
          </cell>
          <cell r="P68">
            <v>3079</v>
          </cell>
          <cell r="Q68" t="str">
            <v>-</v>
          </cell>
          <cell r="R68">
            <v>64500</v>
          </cell>
          <cell r="S68">
            <v>0</v>
          </cell>
          <cell r="T68">
            <v>55494</v>
          </cell>
          <cell r="U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504</v>
          </cell>
          <cell r="E69" t="str">
            <v>-</v>
          </cell>
          <cell r="F69" t="str">
            <v>-</v>
          </cell>
          <cell r="G69">
            <v>4880413</v>
          </cell>
          <cell r="H69">
            <v>13140</v>
          </cell>
          <cell r="I69" t="str">
            <v>-</v>
          </cell>
          <cell r="J69">
            <v>665</v>
          </cell>
          <cell r="K69">
            <v>1769</v>
          </cell>
          <cell r="L69" t="str">
            <v>-</v>
          </cell>
          <cell r="M69" t="str">
            <v>-</v>
          </cell>
          <cell r="N69" t="str">
            <v>…</v>
          </cell>
          <cell r="O69">
            <v>69377</v>
          </cell>
          <cell r="P69">
            <v>14010893</v>
          </cell>
          <cell r="Q69" t="str">
            <v>-</v>
          </cell>
          <cell r="R69">
            <v>698000</v>
          </cell>
          <cell r="S69">
            <v>0</v>
          </cell>
          <cell r="T69">
            <v>25</v>
          </cell>
          <cell r="U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14580</v>
          </cell>
          <cell r="E70" t="str">
            <v>-</v>
          </cell>
          <cell r="F70" t="str">
            <v>-</v>
          </cell>
          <cell r="G70">
            <v>1933187</v>
          </cell>
          <cell r="H70">
            <v>30640</v>
          </cell>
          <cell r="I70" t="str">
            <v>-</v>
          </cell>
          <cell r="J70">
            <v>138178</v>
          </cell>
          <cell r="K70">
            <v>4683</v>
          </cell>
          <cell r="L70" t="str">
            <v>-</v>
          </cell>
          <cell r="M70" t="str">
            <v>-</v>
          </cell>
          <cell r="N70" t="str">
            <v>…</v>
          </cell>
          <cell r="O70">
            <v>34686</v>
          </cell>
          <cell r="P70">
            <v>5250</v>
          </cell>
          <cell r="Q70" t="str">
            <v>-</v>
          </cell>
          <cell r="R70">
            <v>8253000</v>
          </cell>
          <cell r="S70">
            <v>0</v>
          </cell>
          <cell r="T70">
            <v>20400</v>
          </cell>
          <cell r="U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29555</v>
          </cell>
          <cell r="E71" t="str">
            <v>-</v>
          </cell>
          <cell r="F71" t="str">
            <v>-</v>
          </cell>
          <cell r="G71">
            <v>3271974</v>
          </cell>
          <cell r="H71">
            <v>6818</v>
          </cell>
          <cell r="I71" t="str">
            <v>-</v>
          </cell>
          <cell r="J71">
            <v>209591</v>
          </cell>
          <cell r="K71">
            <v>8088</v>
          </cell>
          <cell r="L71">
            <v>3567</v>
          </cell>
          <cell r="M71" t="str">
            <v>-</v>
          </cell>
          <cell r="N71" t="str">
            <v>…</v>
          </cell>
          <cell r="O71">
            <v>478510</v>
          </cell>
          <cell r="P71">
            <v>318109</v>
          </cell>
          <cell r="Q71" t="str">
            <v>-</v>
          </cell>
          <cell r="R71" t="str">
            <v>-</v>
          </cell>
          <cell r="S71">
            <v>0</v>
          </cell>
          <cell r="T71">
            <v>12500</v>
          </cell>
          <cell r="U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16989</v>
          </cell>
          <cell r="E72" t="str">
            <v>-</v>
          </cell>
          <cell r="F72" t="str">
            <v>-</v>
          </cell>
          <cell r="G72">
            <v>34633</v>
          </cell>
          <cell r="H72">
            <v>40486</v>
          </cell>
          <cell r="I72" t="str">
            <v>-</v>
          </cell>
          <cell r="J72">
            <v>28220</v>
          </cell>
          <cell r="K72">
            <v>8382</v>
          </cell>
          <cell r="L72" t="str">
            <v>-</v>
          </cell>
          <cell r="M72" t="str">
            <v>-</v>
          </cell>
          <cell r="N72" t="str">
            <v>…</v>
          </cell>
          <cell r="O72">
            <v>22649</v>
          </cell>
          <cell r="P72">
            <v>83714</v>
          </cell>
          <cell r="Q72" t="str">
            <v>-</v>
          </cell>
          <cell r="R72">
            <v>406000</v>
          </cell>
          <cell r="S72">
            <v>0</v>
          </cell>
          <cell r="T72">
            <v>34470</v>
          </cell>
          <cell r="U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15251</v>
          </cell>
          <cell r="E73" t="str">
            <v>-</v>
          </cell>
          <cell r="F73" t="str">
            <v>-</v>
          </cell>
          <cell r="G73">
            <v>31126</v>
          </cell>
          <cell r="H73">
            <v>115604</v>
          </cell>
          <cell r="I73" t="str">
            <v>-</v>
          </cell>
          <cell r="J73">
            <v>1267748</v>
          </cell>
          <cell r="K73">
            <v>1487</v>
          </cell>
          <cell r="L73" t="str">
            <v>-</v>
          </cell>
          <cell r="M73" t="str">
            <v>-</v>
          </cell>
          <cell r="N73" t="str">
            <v>…</v>
          </cell>
          <cell r="O73">
            <v>4567</v>
          </cell>
          <cell r="P73">
            <v>260</v>
          </cell>
          <cell r="Q73" t="str">
            <v>-</v>
          </cell>
          <cell r="R73">
            <v>13300</v>
          </cell>
          <cell r="S73">
            <v>0</v>
          </cell>
          <cell r="T73">
            <v>18060</v>
          </cell>
          <cell r="U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11856</v>
          </cell>
          <cell r="E74" t="str">
            <v>-</v>
          </cell>
          <cell r="F74" t="str">
            <v>-</v>
          </cell>
          <cell r="G74">
            <v>106481</v>
          </cell>
          <cell r="H74">
            <v>69506</v>
          </cell>
          <cell r="I74" t="str">
            <v>-</v>
          </cell>
          <cell r="J74">
            <v>1461</v>
          </cell>
          <cell r="K74">
            <v>12165</v>
          </cell>
          <cell r="L74" t="str">
            <v>-</v>
          </cell>
          <cell r="M74" t="str">
            <v>-</v>
          </cell>
          <cell r="N74" t="str">
            <v>…</v>
          </cell>
          <cell r="O74">
            <v>38741</v>
          </cell>
          <cell r="P74">
            <v>39000</v>
          </cell>
          <cell r="Q74" t="str">
            <v>-</v>
          </cell>
          <cell r="R74">
            <v>7705000</v>
          </cell>
          <cell r="S74">
            <v>0</v>
          </cell>
          <cell r="T74">
            <v>800</v>
          </cell>
          <cell r="U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22591</v>
          </cell>
          <cell r="E75" t="str">
            <v>-</v>
          </cell>
          <cell r="F75" t="str">
            <v>-</v>
          </cell>
          <cell r="G75">
            <v>46236749</v>
          </cell>
          <cell r="H75">
            <v>21328</v>
          </cell>
          <cell r="I75" t="str">
            <v>-</v>
          </cell>
          <cell r="J75">
            <v>5846</v>
          </cell>
          <cell r="K75">
            <v>9954</v>
          </cell>
          <cell r="L75" t="str">
            <v>-</v>
          </cell>
          <cell r="M75" t="str">
            <v>-</v>
          </cell>
          <cell r="N75" t="str">
            <v>…</v>
          </cell>
          <cell r="O75">
            <v>656903</v>
          </cell>
          <cell r="P75">
            <v>3100</v>
          </cell>
          <cell r="Q75" t="str">
            <v>-</v>
          </cell>
          <cell r="R75">
            <v>755000</v>
          </cell>
          <cell r="S75">
            <v>0</v>
          </cell>
          <cell r="T75">
            <v>45540</v>
          </cell>
          <cell r="U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9030</v>
          </cell>
          <cell r="E76" t="str">
            <v>-</v>
          </cell>
          <cell r="F76" t="str">
            <v>-</v>
          </cell>
          <cell r="G76">
            <v>53270</v>
          </cell>
          <cell r="H76">
            <v>16452</v>
          </cell>
          <cell r="I76" t="str">
            <v>-</v>
          </cell>
          <cell r="J76">
            <v>16186</v>
          </cell>
          <cell r="K76">
            <v>9454</v>
          </cell>
          <cell r="L76" t="str">
            <v>-</v>
          </cell>
          <cell r="M76" t="str">
            <v>-</v>
          </cell>
          <cell r="N76" t="str">
            <v>…</v>
          </cell>
          <cell r="O76">
            <v>186576</v>
          </cell>
          <cell r="P76">
            <v>204161</v>
          </cell>
          <cell r="Q76" t="str">
            <v>-</v>
          </cell>
          <cell r="R76">
            <v>1494000</v>
          </cell>
          <cell r="S76">
            <v>0</v>
          </cell>
          <cell r="T76">
            <v>4185</v>
          </cell>
          <cell r="U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15898</v>
          </cell>
          <cell r="E77" t="str">
            <v>-</v>
          </cell>
          <cell r="F77" t="str">
            <v>-</v>
          </cell>
          <cell r="G77">
            <v>236559</v>
          </cell>
          <cell r="H77">
            <v>15873</v>
          </cell>
          <cell r="I77" t="str">
            <v>-</v>
          </cell>
          <cell r="J77">
            <v>1941</v>
          </cell>
          <cell r="K77">
            <v>6143</v>
          </cell>
          <cell r="L77" t="str">
            <v>-</v>
          </cell>
          <cell r="M77" t="str">
            <v>-</v>
          </cell>
          <cell r="N77" t="str">
            <v>…</v>
          </cell>
          <cell r="O77">
            <v>55418</v>
          </cell>
          <cell r="P77">
            <v>3520</v>
          </cell>
          <cell r="Q77" t="str">
            <v>-</v>
          </cell>
          <cell r="R77">
            <v>487000</v>
          </cell>
          <cell r="S77">
            <v>0</v>
          </cell>
          <cell r="T77">
            <v>40760</v>
          </cell>
          <cell r="U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16765</v>
          </cell>
          <cell r="E78" t="str">
            <v>-</v>
          </cell>
          <cell r="F78" t="str">
            <v>-</v>
          </cell>
          <cell r="G78">
            <v>196443</v>
          </cell>
          <cell r="H78">
            <v>57789</v>
          </cell>
          <cell r="I78" t="str">
            <v>-</v>
          </cell>
          <cell r="J78">
            <v>7149</v>
          </cell>
          <cell r="K78">
            <v>2472</v>
          </cell>
          <cell r="L78" t="str">
            <v>-</v>
          </cell>
          <cell r="M78" t="str">
            <v>-</v>
          </cell>
          <cell r="N78" t="str">
            <v>…</v>
          </cell>
          <cell r="O78">
            <v>58657</v>
          </cell>
          <cell r="P78">
            <v>8040</v>
          </cell>
          <cell r="Q78" t="str">
            <v>-</v>
          </cell>
          <cell r="R78">
            <v>914000</v>
          </cell>
          <cell r="S78">
            <v>0</v>
          </cell>
          <cell r="T78">
            <v>152</v>
          </cell>
          <cell r="U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30937</v>
          </cell>
          <cell r="E79" t="str">
            <v>-</v>
          </cell>
          <cell r="F79" t="str">
            <v>-</v>
          </cell>
          <cell r="G79">
            <v>1660858</v>
          </cell>
          <cell r="H79">
            <v>117163</v>
          </cell>
          <cell r="I79" t="str">
            <v>-</v>
          </cell>
          <cell r="J79">
            <v>172029</v>
          </cell>
          <cell r="K79">
            <v>7468</v>
          </cell>
          <cell r="L79">
            <v>262</v>
          </cell>
          <cell r="M79" t="str">
            <v>-</v>
          </cell>
          <cell r="N79" t="str">
            <v>…</v>
          </cell>
          <cell r="O79">
            <v>139220</v>
          </cell>
          <cell r="P79">
            <v>3250</v>
          </cell>
          <cell r="Q79" t="str">
            <v>-</v>
          </cell>
          <cell r="R79">
            <v>192000</v>
          </cell>
          <cell r="S79">
            <v>0</v>
          </cell>
          <cell r="T79">
            <v>3190</v>
          </cell>
          <cell r="U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22962</v>
          </cell>
          <cell r="E80" t="str">
            <v>-</v>
          </cell>
          <cell r="F80" t="str">
            <v>-</v>
          </cell>
          <cell r="G80">
            <v>131867</v>
          </cell>
          <cell r="H80">
            <v>126906</v>
          </cell>
          <cell r="I80" t="str">
            <v>-</v>
          </cell>
          <cell r="J80">
            <v>795879</v>
          </cell>
          <cell r="K80">
            <v>17558</v>
          </cell>
          <cell r="L80" t="str">
            <v>-</v>
          </cell>
          <cell r="M80" t="str">
            <v>-</v>
          </cell>
          <cell r="N80" t="str">
            <v>…</v>
          </cell>
          <cell r="O80">
            <v>72005</v>
          </cell>
          <cell r="P80">
            <v>1400</v>
          </cell>
          <cell r="Q80" t="str">
            <v>-</v>
          </cell>
          <cell r="R80" t="str">
            <v>-</v>
          </cell>
          <cell r="S80">
            <v>0</v>
          </cell>
          <cell r="T80">
            <v>480</v>
          </cell>
          <cell r="U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6184</v>
          </cell>
          <cell r="E81" t="str">
            <v>-</v>
          </cell>
          <cell r="F81" t="str">
            <v>-</v>
          </cell>
          <cell r="G81">
            <v>119506</v>
          </cell>
          <cell r="H81">
            <v>146611</v>
          </cell>
          <cell r="I81" t="str">
            <v>-</v>
          </cell>
          <cell r="J81">
            <v>98930</v>
          </cell>
          <cell r="K81">
            <v>12412</v>
          </cell>
          <cell r="L81" t="str">
            <v>-</v>
          </cell>
          <cell r="M81" t="str">
            <v>-</v>
          </cell>
          <cell r="N81" t="str">
            <v>…</v>
          </cell>
          <cell r="O81">
            <v>22954</v>
          </cell>
          <cell r="P81">
            <v>1000</v>
          </cell>
          <cell r="Q81" t="str">
            <v>-</v>
          </cell>
          <cell r="R81">
            <v>2422000</v>
          </cell>
          <cell r="S81">
            <v>0</v>
          </cell>
          <cell r="T81">
            <v>25</v>
          </cell>
          <cell r="U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26</v>
          </cell>
          <cell r="E82" t="str">
            <v>-</v>
          </cell>
          <cell r="F82" t="str">
            <v>-</v>
          </cell>
          <cell r="G82">
            <v>45</v>
          </cell>
          <cell r="H82">
            <v>1196800</v>
          </cell>
          <cell r="I82">
            <v>30</v>
          </cell>
          <cell r="J82">
            <v>450</v>
          </cell>
          <cell r="K82" t="str">
            <v>-</v>
          </cell>
          <cell r="L82" t="str">
            <v>-</v>
          </cell>
          <cell r="M82" t="str">
            <v>-</v>
          </cell>
          <cell r="N82" t="str">
            <v>…</v>
          </cell>
          <cell r="O82" t="str">
            <v>-</v>
          </cell>
          <cell r="P82">
            <v>330</v>
          </cell>
          <cell r="Q82" t="str">
            <v>-</v>
          </cell>
          <cell r="R82" t="str">
            <v>-</v>
          </cell>
          <cell r="S82">
            <v>0</v>
          </cell>
          <cell r="T82">
            <v>681934</v>
          </cell>
          <cell r="U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681648</v>
          </cell>
          <cell r="E84" t="str">
            <v>-</v>
          </cell>
          <cell r="F84">
            <v>600</v>
          </cell>
          <cell r="G84">
            <v>101498174</v>
          </cell>
          <cell r="H84">
            <v>3938805</v>
          </cell>
          <cell r="I84" t="str">
            <v>-</v>
          </cell>
          <cell r="J84">
            <v>15188479</v>
          </cell>
          <cell r="K84">
            <v>276965</v>
          </cell>
          <cell r="L84">
            <v>18492</v>
          </cell>
          <cell r="M84">
            <v>66432</v>
          </cell>
          <cell r="N84" t="str">
            <v>-</v>
          </cell>
          <cell r="O84">
            <v>3757584</v>
          </cell>
          <cell r="P84">
            <v>2771401</v>
          </cell>
          <cell r="Q84" t="str">
            <v>-</v>
          </cell>
          <cell r="R84">
            <v>11129000</v>
          </cell>
          <cell r="S84">
            <v>0</v>
          </cell>
          <cell r="T84">
            <v>1274389</v>
          </cell>
          <cell r="U84">
            <v>0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45869</v>
          </cell>
          <cell r="E85" t="str">
            <v>-</v>
          </cell>
          <cell r="F85" t="str">
            <v>-</v>
          </cell>
          <cell r="G85">
            <v>326237</v>
          </cell>
          <cell r="H85">
            <v>234328</v>
          </cell>
          <cell r="I85" t="str">
            <v>-</v>
          </cell>
          <cell r="J85">
            <v>183060</v>
          </cell>
          <cell r="K85">
            <v>27512</v>
          </cell>
          <cell r="L85" t="str">
            <v>-</v>
          </cell>
          <cell r="M85">
            <v>1402</v>
          </cell>
          <cell r="N85" t="str">
            <v>…</v>
          </cell>
          <cell r="O85">
            <v>99406</v>
          </cell>
          <cell r="P85">
            <v>2200</v>
          </cell>
          <cell r="Q85" t="str">
            <v>-</v>
          </cell>
          <cell r="R85" t="str">
            <v>-</v>
          </cell>
          <cell r="S85">
            <v>0</v>
          </cell>
          <cell r="T85">
            <v>189660</v>
          </cell>
          <cell r="U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42549</v>
          </cell>
          <cell r="E86" t="str">
            <v>-</v>
          </cell>
          <cell r="F86" t="str">
            <v>-</v>
          </cell>
          <cell r="G86">
            <v>266777</v>
          </cell>
          <cell r="H86">
            <v>317984</v>
          </cell>
          <cell r="I86" t="str">
            <v>-</v>
          </cell>
          <cell r="J86">
            <v>13915</v>
          </cell>
          <cell r="K86">
            <v>13093</v>
          </cell>
          <cell r="L86" t="str">
            <v>-</v>
          </cell>
          <cell r="M86">
            <v>17148</v>
          </cell>
          <cell r="N86" t="str">
            <v>…</v>
          </cell>
          <cell r="O86">
            <v>299965</v>
          </cell>
          <cell r="P86">
            <v>18132</v>
          </cell>
          <cell r="Q86" t="str">
            <v>-</v>
          </cell>
          <cell r="R86">
            <v>1487000</v>
          </cell>
          <cell r="S86">
            <v>0</v>
          </cell>
          <cell r="T86">
            <v>17794</v>
          </cell>
          <cell r="U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49644</v>
          </cell>
          <cell r="E87" t="str">
            <v>-</v>
          </cell>
          <cell r="F87" t="str">
            <v>-</v>
          </cell>
          <cell r="G87">
            <v>3506565</v>
          </cell>
          <cell r="H87">
            <v>178426</v>
          </cell>
          <cell r="I87" t="str">
            <v>-</v>
          </cell>
          <cell r="J87">
            <v>209174</v>
          </cell>
          <cell r="K87">
            <v>10784</v>
          </cell>
          <cell r="L87" t="str">
            <v>-</v>
          </cell>
          <cell r="M87" t="str">
            <v>-</v>
          </cell>
          <cell r="N87" t="str">
            <v>…</v>
          </cell>
          <cell r="O87">
            <v>484418</v>
          </cell>
          <cell r="P87">
            <v>17381</v>
          </cell>
          <cell r="Q87" t="str">
            <v>-</v>
          </cell>
          <cell r="R87">
            <v>1700000</v>
          </cell>
          <cell r="S87">
            <v>0</v>
          </cell>
          <cell r="T87">
            <v>88884</v>
          </cell>
          <cell r="U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51101</v>
          </cell>
          <cell r="E88" t="str">
            <v>-</v>
          </cell>
          <cell r="F88" t="str">
            <v>-</v>
          </cell>
          <cell r="G88">
            <v>689616</v>
          </cell>
          <cell r="H88">
            <v>555695</v>
          </cell>
          <cell r="I88" t="str">
            <v>-</v>
          </cell>
          <cell r="J88">
            <v>6188832</v>
          </cell>
          <cell r="K88">
            <v>16798</v>
          </cell>
          <cell r="L88">
            <v>11870</v>
          </cell>
          <cell r="M88" t="str">
            <v>-</v>
          </cell>
          <cell r="N88" t="str">
            <v>…</v>
          </cell>
          <cell r="O88">
            <v>54573</v>
          </cell>
          <cell r="P88">
            <v>83260</v>
          </cell>
          <cell r="Q88" t="str">
            <v>-</v>
          </cell>
          <cell r="R88">
            <v>673000</v>
          </cell>
          <cell r="S88">
            <v>0</v>
          </cell>
          <cell r="T88">
            <v>1996</v>
          </cell>
          <cell r="U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15709</v>
          </cell>
          <cell r="E89" t="str">
            <v>-</v>
          </cell>
          <cell r="F89" t="str">
            <v>-</v>
          </cell>
          <cell r="G89">
            <v>3193557</v>
          </cell>
          <cell r="H89">
            <v>15359</v>
          </cell>
          <cell r="I89" t="str">
            <v>-</v>
          </cell>
          <cell r="J89">
            <v>793866</v>
          </cell>
          <cell r="K89">
            <v>26003</v>
          </cell>
          <cell r="L89" t="str">
            <v>-</v>
          </cell>
          <cell r="M89">
            <v>501</v>
          </cell>
          <cell r="N89" t="str">
            <v>…</v>
          </cell>
          <cell r="O89">
            <v>349284</v>
          </cell>
          <cell r="P89">
            <v>1400</v>
          </cell>
          <cell r="Q89" t="str">
            <v>-</v>
          </cell>
          <cell r="R89">
            <v>482000</v>
          </cell>
          <cell r="S89">
            <v>0</v>
          </cell>
          <cell r="T89">
            <v>20</v>
          </cell>
          <cell r="U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17386</v>
          </cell>
          <cell r="E90" t="str">
            <v>-</v>
          </cell>
          <cell r="F90" t="str">
            <v>-</v>
          </cell>
          <cell r="G90">
            <v>87791</v>
          </cell>
          <cell r="H90">
            <v>284166</v>
          </cell>
          <cell r="I90" t="str">
            <v>-</v>
          </cell>
          <cell r="J90">
            <v>958060</v>
          </cell>
          <cell r="K90">
            <v>21135</v>
          </cell>
          <cell r="L90" t="str">
            <v>-</v>
          </cell>
          <cell r="M90">
            <v>228</v>
          </cell>
          <cell r="N90" t="str">
            <v>…</v>
          </cell>
          <cell r="O90">
            <v>10853</v>
          </cell>
          <cell r="P90">
            <v>62024</v>
          </cell>
          <cell r="Q90" t="str">
            <v>-</v>
          </cell>
          <cell r="R90">
            <v>240000</v>
          </cell>
          <cell r="S90">
            <v>0</v>
          </cell>
          <cell r="T90">
            <v>2243</v>
          </cell>
          <cell r="U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120757</v>
          </cell>
          <cell r="E91" t="str">
            <v>-</v>
          </cell>
          <cell r="F91" t="str">
            <v>-</v>
          </cell>
          <cell r="G91">
            <v>443539</v>
          </cell>
          <cell r="H91">
            <v>36382</v>
          </cell>
          <cell r="I91" t="str">
            <v>-</v>
          </cell>
          <cell r="J91">
            <v>225089</v>
          </cell>
          <cell r="K91">
            <v>24048</v>
          </cell>
          <cell r="L91" t="str">
            <v>-</v>
          </cell>
          <cell r="M91">
            <v>17483</v>
          </cell>
          <cell r="N91" t="str">
            <v>…</v>
          </cell>
          <cell r="O91">
            <v>125288</v>
          </cell>
          <cell r="P91">
            <v>9202</v>
          </cell>
          <cell r="Q91" t="str">
            <v>-</v>
          </cell>
          <cell r="R91">
            <v>289000</v>
          </cell>
          <cell r="S91">
            <v>0</v>
          </cell>
          <cell r="T91">
            <v>180</v>
          </cell>
          <cell r="U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66100</v>
          </cell>
          <cell r="E92" t="str">
            <v>-</v>
          </cell>
          <cell r="F92">
            <v>600</v>
          </cell>
          <cell r="G92">
            <v>39274255</v>
          </cell>
          <cell r="H92">
            <v>108652</v>
          </cell>
          <cell r="I92" t="str">
            <v>-</v>
          </cell>
          <cell r="J92">
            <v>703368</v>
          </cell>
          <cell r="K92">
            <v>21329</v>
          </cell>
          <cell r="L92" t="str">
            <v>-</v>
          </cell>
          <cell r="M92" t="str">
            <v>-</v>
          </cell>
          <cell r="N92" t="str">
            <v>…</v>
          </cell>
          <cell r="O92">
            <v>315944</v>
          </cell>
          <cell r="P92">
            <v>154260</v>
          </cell>
          <cell r="Q92" t="str">
            <v>-</v>
          </cell>
          <cell r="R92">
            <v>119000</v>
          </cell>
          <cell r="S92">
            <v>0</v>
          </cell>
          <cell r="T92">
            <v>8464</v>
          </cell>
          <cell r="U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56676</v>
          </cell>
          <cell r="E93" t="str">
            <v>-</v>
          </cell>
          <cell r="F93" t="str">
            <v>-</v>
          </cell>
          <cell r="G93">
            <v>1989798</v>
          </cell>
          <cell r="H93">
            <v>129358</v>
          </cell>
          <cell r="I93" t="str">
            <v>-</v>
          </cell>
          <cell r="J93">
            <v>3502381</v>
          </cell>
          <cell r="K93">
            <v>23350</v>
          </cell>
          <cell r="L93" t="str">
            <v>-</v>
          </cell>
          <cell r="M93">
            <v>14479</v>
          </cell>
          <cell r="N93" t="str">
            <v>…</v>
          </cell>
          <cell r="O93">
            <v>258348</v>
          </cell>
          <cell r="P93">
            <v>8112</v>
          </cell>
          <cell r="Q93" t="str">
            <v>-</v>
          </cell>
          <cell r="R93">
            <v>146000</v>
          </cell>
          <cell r="S93">
            <v>0</v>
          </cell>
          <cell r="T93">
            <v>17160</v>
          </cell>
          <cell r="U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13984</v>
          </cell>
          <cell r="E94" t="str">
            <v>-</v>
          </cell>
          <cell r="F94" t="str">
            <v>-</v>
          </cell>
          <cell r="G94">
            <v>4391015</v>
          </cell>
          <cell r="H94">
            <v>12449</v>
          </cell>
          <cell r="I94" t="str">
            <v>-</v>
          </cell>
          <cell r="J94">
            <v>837</v>
          </cell>
          <cell r="K94">
            <v>2019</v>
          </cell>
          <cell r="L94" t="str">
            <v>-</v>
          </cell>
          <cell r="M94" t="str">
            <v>-</v>
          </cell>
          <cell r="N94" t="str">
            <v>…</v>
          </cell>
          <cell r="O94">
            <v>40281</v>
          </cell>
          <cell r="P94">
            <v>2008260</v>
          </cell>
          <cell r="Q94" t="str">
            <v>-</v>
          </cell>
          <cell r="R94">
            <v>382000</v>
          </cell>
          <cell r="S94">
            <v>0</v>
          </cell>
          <cell r="T94" t="str">
            <v>-</v>
          </cell>
          <cell r="U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20978</v>
          </cell>
          <cell r="E95" t="str">
            <v>-</v>
          </cell>
          <cell r="F95" t="str">
            <v>-</v>
          </cell>
          <cell r="G95">
            <v>1818486</v>
          </cell>
          <cell r="H95">
            <v>40342</v>
          </cell>
          <cell r="I95" t="str">
            <v>-</v>
          </cell>
          <cell r="J95">
            <v>81414</v>
          </cell>
          <cell r="K95">
            <v>1935</v>
          </cell>
          <cell r="L95" t="str">
            <v>-</v>
          </cell>
          <cell r="M95" t="str">
            <v>-</v>
          </cell>
          <cell r="N95" t="str">
            <v>…</v>
          </cell>
          <cell r="O95">
            <v>49614</v>
          </cell>
          <cell r="P95">
            <v>5140</v>
          </cell>
          <cell r="Q95" t="str">
            <v>-</v>
          </cell>
          <cell r="R95">
            <v>814000</v>
          </cell>
          <cell r="S95">
            <v>0</v>
          </cell>
          <cell r="T95">
            <v>23005</v>
          </cell>
          <cell r="U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20850</v>
          </cell>
          <cell r="E96" t="str">
            <v>-</v>
          </cell>
          <cell r="F96" t="str">
            <v>-</v>
          </cell>
          <cell r="G96">
            <v>2977357</v>
          </cell>
          <cell r="H96">
            <v>12010</v>
          </cell>
          <cell r="I96" t="str">
            <v>-</v>
          </cell>
          <cell r="J96">
            <v>171672</v>
          </cell>
          <cell r="K96">
            <v>9349</v>
          </cell>
          <cell r="L96">
            <v>3377</v>
          </cell>
          <cell r="M96">
            <v>631</v>
          </cell>
          <cell r="N96" t="str">
            <v>…</v>
          </cell>
          <cell r="O96">
            <v>495801</v>
          </cell>
          <cell r="P96">
            <v>108695</v>
          </cell>
          <cell r="Q96" t="str">
            <v>-</v>
          </cell>
          <cell r="R96" t="str">
            <v>-</v>
          </cell>
          <cell r="S96">
            <v>0</v>
          </cell>
          <cell r="T96">
            <v>50000</v>
          </cell>
          <cell r="U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18051</v>
          </cell>
          <cell r="E97" t="str">
            <v>-</v>
          </cell>
          <cell r="F97" t="str">
            <v>-</v>
          </cell>
          <cell r="G97">
            <v>33140</v>
          </cell>
          <cell r="H97">
            <v>35102</v>
          </cell>
          <cell r="I97" t="str">
            <v>-</v>
          </cell>
          <cell r="J97">
            <v>29976</v>
          </cell>
          <cell r="K97">
            <v>5569</v>
          </cell>
          <cell r="L97" t="str">
            <v>-</v>
          </cell>
          <cell r="M97" t="str">
            <v>-</v>
          </cell>
          <cell r="N97" t="str">
            <v>…</v>
          </cell>
          <cell r="O97">
            <v>31968</v>
          </cell>
          <cell r="P97">
            <v>270</v>
          </cell>
          <cell r="Q97" t="str">
            <v>-</v>
          </cell>
          <cell r="R97" t="str">
            <v>-</v>
          </cell>
          <cell r="S97">
            <v>0</v>
          </cell>
          <cell r="T97">
            <v>21354</v>
          </cell>
          <cell r="U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11529</v>
          </cell>
          <cell r="E98" t="str">
            <v>-</v>
          </cell>
          <cell r="F98" t="str">
            <v>-</v>
          </cell>
          <cell r="G98">
            <v>26277</v>
          </cell>
          <cell r="H98">
            <v>70965</v>
          </cell>
          <cell r="I98" t="str">
            <v>-</v>
          </cell>
          <cell r="J98">
            <v>1102488</v>
          </cell>
          <cell r="K98">
            <v>4278</v>
          </cell>
          <cell r="L98" t="str">
            <v>-</v>
          </cell>
          <cell r="M98" t="str">
            <v>-</v>
          </cell>
          <cell r="N98" t="str">
            <v>…</v>
          </cell>
          <cell r="O98">
            <v>6975</v>
          </cell>
          <cell r="P98">
            <v>1300</v>
          </cell>
          <cell r="Q98" t="str">
            <v>-</v>
          </cell>
          <cell r="R98" t="str">
            <v>-</v>
          </cell>
          <cell r="S98">
            <v>0</v>
          </cell>
          <cell r="T98">
            <v>25583</v>
          </cell>
          <cell r="U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10856</v>
          </cell>
          <cell r="E99" t="str">
            <v>-</v>
          </cell>
          <cell r="F99" t="str">
            <v>-</v>
          </cell>
          <cell r="G99">
            <v>84512</v>
          </cell>
          <cell r="H99">
            <v>53043</v>
          </cell>
          <cell r="I99" t="str">
            <v>-</v>
          </cell>
          <cell r="J99">
            <v>17551</v>
          </cell>
          <cell r="K99">
            <v>3704</v>
          </cell>
          <cell r="L99" t="str">
            <v>-</v>
          </cell>
          <cell r="M99" t="str">
            <v>-</v>
          </cell>
          <cell r="N99" t="str">
            <v>…</v>
          </cell>
          <cell r="O99">
            <v>72181</v>
          </cell>
          <cell r="P99">
            <v>47920</v>
          </cell>
          <cell r="Q99" t="str">
            <v>-</v>
          </cell>
          <cell r="R99">
            <v>907000</v>
          </cell>
          <cell r="S99">
            <v>0</v>
          </cell>
          <cell r="T99" t="str">
            <v>-</v>
          </cell>
          <cell r="U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11674</v>
          </cell>
          <cell r="E100" t="str">
            <v>-</v>
          </cell>
          <cell r="F100" t="str">
            <v>-</v>
          </cell>
          <cell r="G100">
            <v>40344909</v>
          </cell>
          <cell r="H100">
            <v>17478</v>
          </cell>
          <cell r="I100" t="str">
            <v>-</v>
          </cell>
          <cell r="J100">
            <v>3671</v>
          </cell>
          <cell r="K100">
            <v>7904</v>
          </cell>
          <cell r="L100" t="str">
            <v>-</v>
          </cell>
          <cell r="M100">
            <v>355</v>
          </cell>
          <cell r="N100" t="str">
            <v>…</v>
          </cell>
          <cell r="O100">
            <v>615185</v>
          </cell>
          <cell r="P100">
            <v>4980</v>
          </cell>
          <cell r="Q100" t="str">
            <v>-</v>
          </cell>
          <cell r="R100">
            <v>8000</v>
          </cell>
          <cell r="S100">
            <v>0</v>
          </cell>
          <cell r="T100">
            <v>49384</v>
          </cell>
          <cell r="U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8341</v>
          </cell>
          <cell r="E101" t="str">
            <v>-</v>
          </cell>
          <cell r="F101" t="str">
            <v>-</v>
          </cell>
          <cell r="G101">
            <v>57569</v>
          </cell>
          <cell r="H101">
            <v>10570</v>
          </cell>
          <cell r="I101" t="str">
            <v>-</v>
          </cell>
          <cell r="J101">
            <v>26511</v>
          </cell>
          <cell r="K101">
            <v>11409</v>
          </cell>
          <cell r="L101" t="str">
            <v>-</v>
          </cell>
          <cell r="M101">
            <v>724</v>
          </cell>
          <cell r="N101" t="str">
            <v>…</v>
          </cell>
          <cell r="O101">
            <v>151667</v>
          </cell>
          <cell r="P101">
            <v>101792</v>
          </cell>
          <cell r="Q101" t="str">
            <v>-</v>
          </cell>
          <cell r="R101">
            <v>1851000</v>
          </cell>
          <cell r="S101">
            <v>0</v>
          </cell>
          <cell r="T101">
            <v>31125</v>
          </cell>
          <cell r="U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21734</v>
          </cell>
          <cell r="E102" t="str">
            <v>-</v>
          </cell>
          <cell r="F102" t="str">
            <v>-</v>
          </cell>
          <cell r="G102">
            <v>177946</v>
          </cell>
          <cell r="H102">
            <v>19126</v>
          </cell>
          <cell r="I102" t="str">
            <v>-</v>
          </cell>
          <cell r="J102">
            <v>17423</v>
          </cell>
          <cell r="K102">
            <v>9751</v>
          </cell>
          <cell r="L102" t="str">
            <v>-</v>
          </cell>
          <cell r="M102">
            <v>7691</v>
          </cell>
          <cell r="N102" t="str">
            <v>…</v>
          </cell>
          <cell r="O102">
            <v>59028</v>
          </cell>
          <cell r="P102">
            <v>66208</v>
          </cell>
          <cell r="Q102" t="str">
            <v>-</v>
          </cell>
          <cell r="R102">
            <v>430000</v>
          </cell>
          <cell r="S102">
            <v>0</v>
          </cell>
          <cell r="T102">
            <v>39325</v>
          </cell>
          <cell r="U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15288</v>
          </cell>
          <cell r="E103" t="str">
            <v>-</v>
          </cell>
          <cell r="F103" t="str">
            <v>-</v>
          </cell>
          <cell r="G103">
            <v>178343</v>
          </cell>
          <cell r="H103">
            <v>17097</v>
          </cell>
          <cell r="I103" t="str">
            <v>-</v>
          </cell>
          <cell r="J103">
            <v>11490</v>
          </cell>
          <cell r="K103">
            <v>129</v>
          </cell>
          <cell r="L103" t="str">
            <v>-</v>
          </cell>
          <cell r="M103">
            <v>2475</v>
          </cell>
          <cell r="N103" t="str">
            <v>…</v>
          </cell>
          <cell r="O103">
            <v>14751</v>
          </cell>
          <cell r="P103">
            <v>10905</v>
          </cell>
          <cell r="Q103" t="str">
            <v>-</v>
          </cell>
          <cell r="R103">
            <v>402000</v>
          </cell>
          <cell r="S103">
            <v>0</v>
          </cell>
          <cell r="T103">
            <v>3518</v>
          </cell>
          <cell r="U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25314</v>
          </cell>
          <cell r="E104" t="str">
            <v>-</v>
          </cell>
          <cell r="F104" t="str">
            <v>-</v>
          </cell>
          <cell r="G104">
            <v>1394612</v>
          </cell>
          <cell r="H104">
            <v>137262</v>
          </cell>
          <cell r="I104" t="str">
            <v>-</v>
          </cell>
          <cell r="J104">
            <v>351933</v>
          </cell>
          <cell r="K104">
            <v>11897</v>
          </cell>
          <cell r="L104">
            <v>3245</v>
          </cell>
          <cell r="M104">
            <v>1039</v>
          </cell>
          <cell r="N104" t="str">
            <v>…</v>
          </cell>
          <cell r="O104">
            <v>132113</v>
          </cell>
          <cell r="P104">
            <v>3230</v>
          </cell>
          <cell r="Q104" t="str">
            <v>-</v>
          </cell>
          <cell r="R104">
            <v>192000</v>
          </cell>
          <cell r="S104">
            <v>0</v>
          </cell>
          <cell r="T104">
            <v>3076</v>
          </cell>
          <cell r="U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29674</v>
          </cell>
          <cell r="E105" t="str">
            <v>-</v>
          </cell>
          <cell r="F105" t="str">
            <v>-</v>
          </cell>
          <cell r="G105">
            <v>120193</v>
          </cell>
          <cell r="H105">
            <v>147269</v>
          </cell>
          <cell r="I105" t="str">
            <v>-</v>
          </cell>
          <cell r="J105">
            <v>489903</v>
          </cell>
          <cell r="K105">
            <v>19344</v>
          </cell>
          <cell r="L105" t="str">
            <v>-</v>
          </cell>
          <cell r="M105">
            <v>2126</v>
          </cell>
          <cell r="N105" t="str">
            <v>…</v>
          </cell>
          <cell r="O105">
            <v>56279</v>
          </cell>
          <cell r="P105">
            <v>5130</v>
          </cell>
          <cell r="Q105" t="str">
            <v>-</v>
          </cell>
          <cell r="R105" t="str">
            <v>-</v>
          </cell>
          <cell r="S105">
            <v>0</v>
          </cell>
          <cell r="T105">
            <v>40400</v>
          </cell>
          <cell r="U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7584</v>
          </cell>
          <cell r="E106" t="str">
            <v>-</v>
          </cell>
          <cell r="F106" t="str">
            <v>-</v>
          </cell>
          <cell r="G106">
            <v>115680</v>
          </cell>
          <cell r="H106">
            <v>113220</v>
          </cell>
          <cell r="I106" t="str">
            <v>-</v>
          </cell>
          <cell r="J106">
            <v>101940</v>
          </cell>
          <cell r="K106">
            <v>5625</v>
          </cell>
          <cell r="L106" t="str">
            <v>-</v>
          </cell>
          <cell r="M106">
            <v>150</v>
          </cell>
          <cell r="N106" t="str">
            <v>…</v>
          </cell>
          <cell r="O106">
            <v>33662</v>
          </cell>
          <cell r="P106">
            <v>1500</v>
          </cell>
          <cell r="Q106" t="str">
            <v>-</v>
          </cell>
          <cell r="R106">
            <v>1007000</v>
          </cell>
          <cell r="S106">
            <v>0</v>
          </cell>
          <cell r="T106" t="str">
            <v>-</v>
          </cell>
          <cell r="U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 t="str">
            <v>-</v>
          </cell>
          <cell r="E107" t="str">
            <v>-</v>
          </cell>
          <cell r="F107" t="str">
            <v>-</v>
          </cell>
          <cell r="G107" t="str">
            <v>-</v>
          </cell>
          <cell r="H107">
            <v>1392522</v>
          </cell>
          <cell r="I107" t="str">
            <v>-</v>
          </cell>
          <cell r="J107">
            <v>3925</v>
          </cell>
          <cell r="K107" t="str">
            <v>-</v>
          </cell>
          <cell r="L107" t="str">
            <v>-</v>
          </cell>
          <cell r="M107" t="str">
            <v>-</v>
          </cell>
          <cell r="N107" t="str">
            <v>…</v>
          </cell>
          <cell r="O107" t="str">
            <v>-</v>
          </cell>
          <cell r="P107">
            <v>50100</v>
          </cell>
          <cell r="Q107" t="str">
            <v>-</v>
          </cell>
          <cell r="R107" t="str">
            <v>-</v>
          </cell>
          <cell r="S107">
            <v>0</v>
          </cell>
          <cell r="T107">
            <v>661218</v>
          </cell>
          <cell r="U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742708</v>
          </cell>
          <cell r="E109" t="str">
            <v>-</v>
          </cell>
          <cell r="F109">
            <v>608</v>
          </cell>
          <cell r="G109">
            <v>83687215</v>
          </cell>
          <cell r="H109">
            <v>3734824</v>
          </cell>
          <cell r="I109">
            <v>10</v>
          </cell>
          <cell r="J109">
            <v>17939752</v>
          </cell>
          <cell r="K109">
            <v>115591</v>
          </cell>
          <cell r="L109">
            <v>13521</v>
          </cell>
          <cell r="M109">
            <v>80214</v>
          </cell>
          <cell r="N109">
            <v>5000</v>
          </cell>
          <cell r="O109">
            <v>3602077</v>
          </cell>
          <cell r="P109">
            <v>3483234</v>
          </cell>
          <cell r="Q109" t="str">
            <v>-</v>
          </cell>
          <cell r="R109">
            <v>5689000</v>
          </cell>
          <cell r="S109">
            <v>0</v>
          </cell>
          <cell r="T109">
            <v>848947</v>
          </cell>
          <cell r="U109">
            <v>0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63755</v>
          </cell>
          <cell r="E110" t="str">
            <v>-</v>
          </cell>
          <cell r="F110" t="str">
            <v>-</v>
          </cell>
          <cell r="G110">
            <v>527268</v>
          </cell>
          <cell r="H110">
            <v>248404</v>
          </cell>
          <cell r="I110" t="str">
            <v>-</v>
          </cell>
          <cell r="J110">
            <v>67295</v>
          </cell>
          <cell r="K110" t="str">
            <v>…</v>
          </cell>
          <cell r="L110" t="str">
            <v>-</v>
          </cell>
          <cell r="M110">
            <v>17396</v>
          </cell>
          <cell r="N110" t="str">
            <v>…</v>
          </cell>
          <cell r="O110">
            <v>17753</v>
          </cell>
          <cell r="P110">
            <v>2300</v>
          </cell>
          <cell r="Q110" t="str">
            <v>-</v>
          </cell>
          <cell r="R110" t="str">
            <v>-</v>
          </cell>
          <cell r="S110">
            <v>0</v>
          </cell>
          <cell r="T110">
            <v>12390</v>
          </cell>
          <cell r="U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56263</v>
          </cell>
          <cell r="E111" t="str">
            <v>-</v>
          </cell>
          <cell r="F111" t="str">
            <v>-</v>
          </cell>
          <cell r="G111">
            <v>422256</v>
          </cell>
          <cell r="H111">
            <v>287424</v>
          </cell>
          <cell r="I111" t="str">
            <v>-</v>
          </cell>
          <cell r="J111">
            <v>4810</v>
          </cell>
          <cell r="K111" t="str">
            <v>…</v>
          </cell>
          <cell r="L111" t="str">
            <v>-</v>
          </cell>
          <cell r="M111" t="str">
            <v>-</v>
          </cell>
          <cell r="N111" t="str">
            <v>…</v>
          </cell>
          <cell r="O111">
            <v>368708</v>
          </cell>
          <cell r="P111">
            <v>15557</v>
          </cell>
          <cell r="Q111" t="str">
            <v>-</v>
          </cell>
          <cell r="R111">
            <v>522000</v>
          </cell>
          <cell r="S111">
            <v>0</v>
          </cell>
          <cell r="T111">
            <v>37549</v>
          </cell>
          <cell r="U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32943</v>
          </cell>
          <cell r="E112" t="str">
            <v>-</v>
          </cell>
          <cell r="F112" t="str">
            <v>-</v>
          </cell>
          <cell r="G112">
            <v>2617975</v>
          </cell>
          <cell r="H112">
            <v>166222</v>
          </cell>
          <cell r="I112" t="str">
            <v>-</v>
          </cell>
          <cell r="J112">
            <v>298989</v>
          </cell>
          <cell r="K112" t="str">
            <v>…</v>
          </cell>
          <cell r="L112" t="str">
            <v>-</v>
          </cell>
          <cell r="M112" t="str">
            <v>-</v>
          </cell>
          <cell r="N112" t="str">
            <v>…</v>
          </cell>
          <cell r="O112">
            <v>366014</v>
          </cell>
          <cell r="P112">
            <v>13046</v>
          </cell>
          <cell r="Q112" t="str">
            <v>-</v>
          </cell>
          <cell r="R112">
            <v>544000</v>
          </cell>
          <cell r="S112">
            <v>0</v>
          </cell>
          <cell r="T112">
            <v>30287</v>
          </cell>
          <cell r="U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44604</v>
          </cell>
          <cell r="E113" t="str">
            <v>-</v>
          </cell>
          <cell r="F113" t="str">
            <v>-</v>
          </cell>
          <cell r="G113">
            <v>1227550</v>
          </cell>
          <cell r="H113">
            <v>610657</v>
          </cell>
          <cell r="I113" t="str">
            <v>-</v>
          </cell>
          <cell r="J113">
            <v>5940563</v>
          </cell>
          <cell r="K113" t="str">
            <v>…</v>
          </cell>
          <cell r="L113">
            <v>8324</v>
          </cell>
          <cell r="M113">
            <v>23558</v>
          </cell>
          <cell r="N113" t="str">
            <v>…</v>
          </cell>
          <cell r="O113">
            <v>27488</v>
          </cell>
          <cell r="P113">
            <v>28461</v>
          </cell>
          <cell r="Q113" t="str">
            <v>-</v>
          </cell>
          <cell r="R113">
            <v>780000</v>
          </cell>
          <cell r="S113">
            <v>0</v>
          </cell>
          <cell r="T113">
            <v>3789</v>
          </cell>
          <cell r="U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33036</v>
          </cell>
          <cell r="E114" t="str">
            <v>-</v>
          </cell>
          <cell r="F114" t="str">
            <v>-</v>
          </cell>
          <cell r="G114">
            <v>3515113</v>
          </cell>
          <cell r="H114">
            <v>20227</v>
          </cell>
          <cell r="I114" t="str">
            <v>-</v>
          </cell>
          <cell r="J114">
            <v>608853</v>
          </cell>
          <cell r="K114" t="str">
            <v>…</v>
          </cell>
          <cell r="L114" t="str">
            <v>-</v>
          </cell>
          <cell r="M114">
            <v>18770</v>
          </cell>
          <cell r="N114" t="str">
            <v>…</v>
          </cell>
          <cell r="O114">
            <v>235914</v>
          </cell>
          <cell r="P114">
            <v>370</v>
          </cell>
          <cell r="Q114" t="str">
            <v>-</v>
          </cell>
          <cell r="R114">
            <v>366000</v>
          </cell>
          <cell r="S114">
            <v>0</v>
          </cell>
          <cell r="T114">
            <v>540</v>
          </cell>
          <cell r="U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39210</v>
          </cell>
          <cell r="E115" t="str">
            <v>-</v>
          </cell>
          <cell r="F115" t="str">
            <v>-</v>
          </cell>
          <cell r="G115">
            <v>104797</v>
          </cell>
          <cell r="H115">
            <v>639697</v>
          </cell>
          <cell r="I115" t="str">
            <v>-</v>
          </cell>
          <cell r="J115">
            <v>533346</v>
          </cell>
          <cell r="K115" t="str">
            <v>…</v>
          </cell>
          <cell r="L115" t="str">
            <v>-</v>
          </cell>
          <cell r="M115" t="str">
            <v>-</v>
          </cell>
          <cell r="N115" t="str">
            <v>…</v>
          </cell>
          <cell r="O115">
            <v>7030</v>
          </cell>
          <cell r="P115">
            <v>42548</v>
          </cell>
          <cell r="Q115" t="str">
            <v>-</v>
          </cell>
          <cell r="R115">
            <v>79000</v>
          </cell>
          <cell r="S115">
            <v>0</v>
          </cell>
          <cell r="T115">
            <v>6951</v>
          </cell>
          <cell r="U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177223</v>
          </cell>
          <cell r="E116" t="str">
            <v>-</v>
          </cell>
          <cell r="F116" t="str">
            <v>-</v>
          </cell>
          <cell r="G116">
            <v>642479</v>
          </cell>
          <cell r="H116">
            <v>20900</v>
          </cell>
          <cell r="I116" t="str">
            <v>-</v>
          </cell>
          <cell r="J116">
            <v>4896379</v>
          </cell>
          <cell r="K116" t="str">
            <v>…</v>
          </cell>
          <cell r="L116" t="str">
            <v>-</v>
          </cell>
          <cell r="M116" t="str">
            <v>-</v>
          </cell>
          <cell r="N116" t="str">
            <v>…</v>
          </cell>
          <cell r="O116">
            <v>49482</v>
          </cell>
          <cell r="P116">
            <v>7795</v>
          </cell>
          <cell r="Q116" t="str">
            <v>-</v>
          </cell>
          <cell r="R116">
            <v>255000</v>
          </cell>
          <cell r="S116">
            <v>0</v>
          </cell>
          <cell r="T116">
            <v>413</v>
          </cell>
          <cell r="U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75414</v>
          </cell>
          <cell r="E117" t="str">
            <v>-</v>
          </cell>
          <cell r="F117">
            <v>608</v>
          </cell>
          <cell r="G117">
            <v>31393324</v>
          </cell>
          <cell r="H117">
            <v>113022</v>
          </cell>
          <cell r="I117" t="str">
            <v>-</v>
          </cell>
          <cell r="J117">
            <v>581813</v>
          </cell>
          <cell r="K117" t="str">
            <v>…</v>
          </cell>
          <cell r="L117" t="str">
            <v>-</v>
          </cell>
          <cell r="M117" t="str">
            <v>-</v>
          </cell>
          <cell r="N117" t="str">
            <v>…</v>
          </cell>
          <cell r="O117">
            <v>235237</v>
          </cell>
          <cell r="P117">
            <v>25437</v>
          </cell>
          <cell r="Q117" t="str">
            <v>-</v>
          </cell>
          <cell r="R117">
            <v>151000</v>
          </cell>
          <cell r="S117">
            <v>0</v>
          </cell>
          <cell r="T117">
            <v>22078</v>
          </cell>
          <cell r="U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32846</v>
          </cell>
          <cell r="E118" t="str">
            <v>-</v>
          </cell>
          <cell r="F118" t="str">
            <v>-</v>
          </cell>
          <cell r="G118">
            <v>1503778</v>
          </cell>
          <cell r="H118">
            <v>134348</v>
          </cell>
          <cell r="I118" t="str">
            <v>-</v>
          </cell>
          <cell r="J118">
            <v>2761317</v>
          </cell>
          <cell r="K118" t="str">
            <v>…</v>
          </cell>
          <cell r="L118" t="str">
            <v>-</v>
          </cell>
          <cell r="M118">
            <v>4081</v>
          </cell>
          <cell r="N118" t="str">
            <v>…</v>
          </cell>
          <cell r="O118">
            <v>488873</v>
          </cell>
          <cell r="P118">
            <v>1697</v>
          </cell>
          <cell r="Q118" t="str">
            <v>-</v>
          </cell>
          <cell r="R118">
            <v>233000</v>
          </cell>
          <cell r="S118">
            <v>0</v>
          </cell>
          <cell r="T118">
            <v>22686</v>
          </cell>
          <cell r="U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1045</v>
          </cell>
          <cell r="E119" t="str">
            <v>-</v>
          </cell>
          <cell r="F119" t="str">
            <v>-</v>
          </cell>
          <cell r="G119">
            <v>3946679</v>
          </cell>
          <cell r="H119">
            <v>17387</v>
          </cell>
          <cell r="I119" t="str">
            <v>-</v>
          </cell>
          <cell r="J119">
            <v>1734</v>
          </cell>
          <cell r="K119" t="str">
            <v>…</v>
          </cell>
          <cell r="L119" t="str">
            <v>-</v>
          </cell>
          <cell r="M119" t="str">
            <v>-</v>
          </cell>
          <cell r="N119" t="str">
            <v>…</v>
          </cell>
          <cell r="O119">
            <v>17325</v>
          </cell>
          <cell r="P119">
            <v>2029416</v>
          </cell>
          <cell r="Q119" t="str">
            <v>-</v>
          </cell>
          <cell r="R119">
            <v>338000</v>
          </cell>
          <cell r="S119">
            <v>0</v>
          </cell>
          <cell r="T119" t="str">
            <v>-</v>
          </cell>
          <cell r="U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24328</v>
          </cell>
          <cell r="E120" t="str">
            <v>-</v>
          </cell>
          <cell r="F120" t="str">
            <v>-</v>
          </cell>
          <cell r="G120">
            <v>1446459</v>
          </cell>
          <cell r="H120">
            <v>53762</v>
          </cell>
          <cell r="I120" t="str">
            <v>-</v>
          </cell>
          <cell r="J120">
            <v>77213</v>
          </cell>
          <cell r="K120" t="str">
            <v>…</v>
          </cell>
          <cell r="L120" t="str">
            <v>-</v>
          </cell>
          <cell r="M120">
            <v>6538</v>
          </cell>
          <cell r="N120" t="str">
            <v>…</v>
          </cell>
          <cell r="O120">
            <v>31000</v>
          </cell>
          <cell r="P120">
            <v>10480</v>
          </cell>
          <cell r="Q120" t="str">
            <v>-</v>
          </cell>
          <cell r="R120">
            <v>583000</v>
          </cell>
          <cell r="S120">
            <v>0</v>
          </cell>
          <cell r="T120">
            <v>45300</v>
          </cell>
          <cell r="U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19193</v>
          </cell>
          <cell r="E121" t="str">
            <v>-</v>
          </cell>
          <cell r="F121" t="str">
            <v>-</v>
          </cell>
          <cell r="G121">
            <v>2589120</v>
          </cell>
          <cell r="H121">
            <v>10533</v>
          </cell>
          <cell r="I121" t="str">
            <v>-</v>
          </cell>
          <cell r="J121">
            <v>85988</v>
          </cell>
          <cell r="K121" t="str">
            <v>…</v>
          </cell>
          <cell r="L121">
            <v>4497</v>
          </cell>
          <cell r="M121">
            <v>4176</v>
          </cell>
          <cell r="N121" t="str">
            <v>…</v>
          </cell>
          <cell r="O121">
            <v>412838</v>
          </cell>
          <cell r="P121">
            <v>36787</v>
          </cell>
          <cell r="Q121" t="str">
            <v>-</v>
          </cell>
          <cell r="R121" t="str">
            <v>-</v>
          </cell>
          <cell r="S121">
            <v>0</v>
          </cell>
          <cell r="T121">
            <v>9832</v>
          </cell>
          <cell r="U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20257</v>
          </cell>
          <cell r="E122" t="str">
            <v>-</v>
          </cell>
          <cell r="F122" t="str">
            <v>-</v>
          </cell>
          <cell r="G122">
            <v>58229</v>
          </cell>
          <cell r="H122">
            <v>35726</v>
          </cell>
          <cell r="I122">
            <v>10</v>
          </cell>
          <cell r="J122">
            <v>22025</v>
          </cell>
          <cell r="K122" t="str">
            <v>…</v>
          </cell>
          <cell r="L122" t="str">
            <v>-</v>
          </cell>
          <cell r="M122" t="str">
            <v>-</v>
          </cell>
          <cell r="N122" t="str">
            <v>…</v>
          </cell>
          <cell r="O122">
            <v>25093</v>
          </cell>
          <cell r="P122">
            <v>20500</v>
          </cell>
          <cell r="Q122" t="str">
            <v>-</v>
          </cell>
          <cell r="R122" t="str">
            <v>-</v>
          </cell>
          <cell r="S122">
            <v>0</v>
          </cell>
          <cell r="T122">
            <v>94465</v>
          </cell>
          <cell r="U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24322</v>
          </cell>
          <cell r="E123" t="str">
            <v>-</v>
          </cell>
          <cell r="F123" t="str">
            <v>-</v>
          </cell>
          <cell r="G123">
            <v>69482</v>
          </cell>
          <cell r="H123">
            <v>84691</v>
          </cell>
          <cell r="I123" t="str">
            <v>-</v>
          </cell>
          <cell r="J123">
            <v>1082748</v>
          </cell>
          <cell r="K123" t="str">
            <v>…</v>
          </cell>
          <cell r="L123" t="str">
            <v>-</v>
          </cell>
          <cell r="M123" t="str">
            <v>-</v>
          </cell>
          <cell r="N123" t="str">
            <v>…</v>
          </cell>
          <cell r="O123">
            <v>11394</v>
          </cell>
          <cell r="P123">
            <v>110</v>
          </cell>
          <cell r="Q123" t="str">
            <v>-</v>
          </cell>
          <cell r="R123" t="str">
            <v>-</v>
          </cell>
          <cell r="S123">
            <v>0</v>
          </cell>
          <cell r="T123">
            <v>86832</v>
          </cell>
          <cell r="U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10740</v>
          </cell>
          <cell r="E124" t="str">
            <v>-</v>
          </cell>
          <cell r="F124" t="str">
            <v>-</v>
          </cell>
          <cell r="G124">
            <v>147123</v>
          </cell>
          <cell r="H124">
            <v>60260</v>
          </cell>
          <cell r="I124" t="str">
            <v>-</v>
          </cell>
          <cell r="J124">
            <v>1276</v>
          </cell>
          <cell r="K124" t="str">
            <v>…</v>
          </cell>
          <cell r="L124" t="str">
            <v>-</v>
          </cell>
          <cell r="M124" t="str">
            <v>-</v>
          </cell>
          <cell r="N124" t="str">
            <v>…</v>
          </cell>
          <cell r="O124">
            <v>26018</v>
          </cell>
          <cell r="P124" t="str">
            <v>-</v>
          </cell>
          <cell r="Q124" t="str">
            <v>-</v>
          </cell>
          <cell r="R124">
            <v>530000</v>
          </cell>
          <cell r="S124">
            <v>0</v>
          </cell>
          <cell r="T124" t="str">
            <v>-</v>
          </cell>
          <cell r="U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10644</v>
          </cell>
          <cell r="E125" t="str">
            <v>-</v>
          </cell>
          <cell r="F125" t="str">
            <v>-</v>
          </cell>
          <cell r="G125">
            <v>30726919</v>
          </cell>
          <cell r="H125">
            <v>41000</v>
          </cell>
          <cell r="I125" t="str">
            <v>-</v>
          </cell>
          <cell r="J125">
            <v>3277</v>
          </cell>
          <cell r="K125" t="str">
            <v>…</v>
          </cell>
          <cell r="L125" t="str">
            <v>-</v>
          </cell>
          <cell r="M125" t="str">
            <v>-</v>
          </cell>
          <cell r="N125" t="str">
            <v>…</v>
          </cell>
          <cell r="O125">
            <v>474283</v>
          </cell>
          <cell r="P125">
            <v>7514</v>
          </cell>
          <cell r="Q125" t="str">
            <v>-</v>
          </cell>
          <cell r="R125">
            <v>25000</v>
          </cell>
          <cell r="S125">
            <v>0</v>
          </cell>
          <cell r="T125">
            <v>42390</v>
          </cell>
          <cell r="U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5452</v>
          </cell>
          <cell r="E126" t="str">
            <v>-</v>
          </cell>
          <cell r="F126" t="str">
            <v>-</v>
          </cell>
          <cell r="G126">
            <v>149267</v>
          </cell>
          <cell r="H126">
            <v>12916</v>
          </cell>
          <cell r="I126" t="str">
            <v>-</v>
          </cell>
          <cell r="J126">
            <v>4365</v>
          </cell>
          <cell r="K126" t="str">
            <v>…</v>
          </cell>
          <cell r="L126" t="str">
            <v>-</v>
          </cell>
          <cell r="M126">
            <v>3726</v>
          </cell>
          <cell r="N126" t="str">
            <v>…</v>
          </cell>
          <cell r="O126">
            <v>4929</v>
          </cell>
          <cell r="P126">
            <v>2017</v>
          </cell>
          <cell r="Q126" t="str">
            <v>-</v>
          </cell>
          <cell r="R126" t="str">
            <v>-</v>
          </cell>
          <cell r="S126">
            <v>0</v>
          </cell>
          <cell r="T126">
            <v>25140</v>
          </cell>
          <cell r="U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5811</v>
          </cell>
          <cell r="E127" t="str">
            <v>-</v>
          </cell>
          <cell r="F127" t="str">
            <v>-</v>
          </cell>
          <cell r="G127">
            <v>351930</v>
          </cell>
          <cell r="H127">
            <v>22067</v>
          </cell>
          <cell r="I127" t="str">
            <v>-</v>
          </cell>
          <cell r="J127">
            <v>1164</v>
          </cell>
          <cell r="K127" t="str">
            <v>…</v>
          </cell>
          <cell r="L127" t="str">
            <v>-</v>
          </cell>
          <cell r="M127">
            <v>1439</v>
          </cell>
          <cell r="N127" t="str">
            <v>…</v>
          </cell>
          <cell r="O127">
            <v>100570</v>
          </cell>
          <cell r="P127">
            <v>113000</v>
          </cell>
          <cell r="Q127" t="str">
            <v>-</v>
          </cell>
          <cell r="R127">
            <v>365000</v>
          </cell>
          <cell r="S127">
            <v>0</v>
          </cell>
          <cell r="T127">
            <v>25508</v>
          </cell>
          <cell r="U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7761</v>
          </cell>
          <cell r="E128" t="str">
            <v>-</v>
          </cell>
          <cell r="F128" t="str">
            <v>-</v>
          </cell>
          <cell r="G128">
            <v>458030</v>
          </cell>
          <cell r="H128">
            <v>56353</v>
          </cell>
          <cell r="I128" t="str">
            <v>-</v>
          </cell>
          <cell r="J128">
            <v>6194</v>
          </cell>
          <cell r="K128" t="str">
            <v>…</v>
          </cell>
          <cell r="L128" t="str">
            <v>-</v>
          </cell>
          <cell r="M128">
            <v>152</v>
          </cell>
          <cell r="N128" t="str">
            <v>…</v>
          </cell>
          <cell r="O128">
            <v>229860</v>
          </cell>
          <cell r="P128">
            <v>34065</v>
          </cell>
          <cell r="Q128" t="str">
            <v>-</v>
          </cell>
          <cell r="R128">
            <v>292000</v>
          </cell>
          <cell r="S128">
            <v>0</v>
          </cell>
          <cell r="T128">
            <v>5845</v>
          </cell>
          <cell r="U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13365</v>
          </cell>
          <cell r="E129" t="str">
            <v>-</v>
          </cell>
          <cell r="F129" t="str">
            <v>-</v>
          </cell>
          <cell r="G129">
            <v>1522004</v>
          </cell>
          <cell r="H129">
            <v>134306</v>
          </cell>
          <cell r="I129" t="str">
            <v>-</v>
          </cell>
          <cell r="J129">
            <v>485905</v>
          </cell>
          <cell r="K129" t="str">
            <v>…</v>
          </cell>
          <cell r="L129">
            <v>700</v>
          </cell>
          <cell r="M129" t="str">
            <v>-</v>
          </cell>
          <cell r="N129" t="str">
            <v>…</v>
          </cell>
          <cell r="O129">
            <v>221631</v>
          </cell>
          <cell r="P129">
            <v>304424</v>
          </cell>
          <cell r="Q129" t="str">
            <v>-</v>
          </cell>
          <cell r="R129">
            <v>20000</v>
          </cell>
          <cell r="S129">
            <v>0</v>
          </cell>
          <cell r="T129">
            <v>10383</v>
          </cell>
          <cell r="U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22990</v>
          </cell>
          <cell r="E130" t="str">
            <v>-</v>
          </cell>
          <cell r="F130" t="str">
            <v>-</v>
          </cell>
          <cell r="G130">
            <v>119033</v>
          </cell>
          <cell r="H130">
            <v>196109</v>
          </cell>
          <cell r="I130" t="str">
            <v>-</v>
          </cell>
          <cell r="J130">
            <v>442175</v>
          </cell>
          <cell r="K130" t="str">
            <v>…</v>
          </cell>
          <cell r="L130" t="str">
            <v>-</v>
          </cell>
          <cell r="M130">
            <v>378</v>
          </cell>
          <cell r="N130" t="str">
            <v>…</v>
          </cell>
          <cell r="O130">
            <v>217072</v>
          </cell>
          <cell r="P130">
            <v>785400</v>
          </cell>
          <cell r="Q130" t="str">
            <v>-</v>
          </cell>
          <cell r="R130">
            <v>174000</v>
          </cell>
          <cell r="S130">
            <v>0</v>
          </cell>
          <cell r="T130">
            <v>1929</v>
          </cell>
          <cell r="U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21406</v>
          </cell>
          <cell r="E131" t="str">
            <v>-</v>
          </cell>
          <cell r="F131" t="str">
            <v>-</v>
          </cell>
          <cell r="G131">
            <v>148400</v>
          </cell>
          <cell r="H131">
            <v>132132</v>
          </cell>
          <cell r="I131" t="str">
            <v>-</v>
          </cell>
          <cell r="J131">
            <v>29784</v>
          </cell>
          <cell r="K131" t="str">
            <v>…</v>
          </cell>
          <cell r="L131" t="str">
            <v>-</v>
          </cell>
          <cell r="M131" t="str">
            <v>-</v>
          </cell>
          <cell r="N131" t="str">
            <v>…</v>
          </cell>
          <cell r="O131">
            <v>33565</v>
          </cell>
          <cell r="P131">
            <v>1710</v>
          </cell>
          <cell r="Q131" t="str">
            <v>-</v>
          </cell>
          <cell r="R131">
            <v>432000</v>
          </cell>
          <cell r="S131">
            <v>0</v>
          </cell>
          <cell r="T131" t="str">
            <v>-</v>
          </cell>
          <cell r="U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100</v>
          </cell>
          <cell r="E132" t="str">
            <v>-</v>
          </cell>
          <cell r="F132" t="str">
            <v>-</v>
          </cell>
          <cell r="G132" t="str">
            <v>-</v>
          </cell>
          <cell r="H132">
            <v>636681</v>
          </cell>
          <cell r="I132" t="str">
            <v>-</v>
          </cell>
          <cell r="J132">
            <v>2539</v>
          </cell>
          <cell r="K132" t="str">
            <v>…</v>
          </cell>
          <cell r="L132" t="str">
            <v>-</v>
          </cell>
          <cell r="M132" t="str">
            <v>-</v>
          </cell>
          <cell r="N132" t="str">
            <v>…</v>
          </cell>
          <cell r="O132" t="str">
            <v>-</v>
          </cell>
          <cell r="P132">
            <v>600</v>
          </cell>
          <cell r="Q132" t="str">
            <v>-</v>
          </cell>
          <cell r="R132" t="str">
            <v>-</v>
          </cell>
          <cell r="S132">
            <v>0</v>
          </cell>
          <cell r="T132">
            <v>364640</v>
          </cell>
          <cell r="U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667655</v>
          </cell>
          <cell r="E134" t="str">
            <v>-</v>
          </cell>
          <cell r="F134">
            <v>388</v>
          </cell>
          <cell r="G134">
            <v>76165020</v>
          </cell>
          <cell r="H134">
            <v>3209196</v>
          </cell>
          <cell r="I134">
            <v>30</v>
          </cell>
          <cell r="J134">
            <v>12777283</v>
          </cell>
          <cell r="K134">
            <v>33099</v>
          </cell>
          <cell r="L134">
            <v>5219</v>
          </cell>
          <cell r="M134">
            <v>40224</v>
          </cell>
          <cell r="N134" t="str">
            <v>-</v>
          </cell>
          <cell r="O134">
            <v>3285124</v>
          </cell>
          <cell r="P134">
            <v>5755329</v>
          </cell>
          <cell r="Q134" t="str">
            <v>-</v>
          </cell>
          <cell r="R134">
            <v>8311</v>
          </cell>
          <cell r="S134">
            <v>0</v>
          </cell>
          <cell r="T134">
            <v>767078</v>
          </cell>
          <cell r="U134">
            <v>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79658</v>
          </cell>
          <cell r="E135" t="str">
            <v>-</v>
          </cell>
          <cell r="F135" t="str">
            <v>-</v>
          </cell>
          <cell r="G135">
            <v>233475</v>
          </cell>
          <cell r="H135">
            <v>117955</v>
          </cell>
          <cell r="I135" t="str">
            <v>-</v>
          </cell>
          <cell r="J135">
            <v>40148</v>
          </cell>
          <cell r="K135" t="str">
            <v>…</v>
          </cell>
          <cell r="L135" t="str">
            <v>-</v>
          </cell>
          <cell r="M135">
            <v>15462</v>
          </cell>
          <cell r="N135" t="str">
            <v>…</v>
          </cell>
          <cell r="O135">
            <v>14047</v>
          </cell>
          <cell r="P135">
            <v>1500</v>
          </cell>
          <cell r="Q135" t="str">
            <v>-</v>
          </cell>
          <cell r="R135">
            <v>184</v>
          </cell>
          <cell r="S135">
            <v>0</v>
          </cell>
          <cell r="T135">
            <v>37765</v>
          </cell>
          <cell r="U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39837</v>
          </cell>
          <cell r="E136" t="str">
            <v>-</v>
          </cell>
          <cell r="F136" t="str">
            <v>-</v>
          </cell>
          <cell r="G136">
            <v>188059</v>
          </cell>
          <cell r="H136">
            <v>268893</v>
          </cell>
          <cell r="I136" t="str">
            <v>-</v>
          </cell>
          <cell r="J136">
            <v>2667</v>
          </cell>
          <cell r="K136" t="str">
            <v>…</v>
          </cell>
          <cell r="L136" t="str">
            <v>-</v>
          </cell>
          <cell r="M136">
            <v>1569</v>
          </cell>
          <cell r="N136" t="str">
            <v>…</v>
          </cell>
          <cell r="O136">
            <v>212597</v>
          </cell>
          <cell r="P136">
            <v>5042</v>
          </cell>
          <cell r="Q136" t="str">
            <v>-</v>
          </cell>
          <cell r="R136">
            <v>988</v>
          </cell>
          <cell r="S136">
            <v>0</v>
          </cell>
          <cell r="T136">
            <v>14476</v>
          </cell>
          <cell r="U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21167</v>
          </cell>
          <cell r="E137" t="str">
            <v>-</v>
          </cell>
          <cell r="F137" t="str">
            <v>-</v>
          </cell>
          <cell r="G137">
            <v>2289403</v>
          </cell>
          <cell r="H137">
            <v>81676</v>
          </cell>
          <cell r="I137" t="str">
            <v>-</v>
          </cell>
          <cell r="J137">
            <v>275199</v>
          </cell>
          <cell r="K137" t="str">
            <v>…</v>
          </cell>
          <cell r="L137" t="str">
            <v>-</v>
          </cell>
          <cell r="M137">
            <v>807</v>
          </cell>
          <cell r="N137" t="str">
            <v>…</v>
          </cell>
          <cell r="O137">
            <v>429047</v>
          </cell>
          <cell r="P137">
            <v>846</v>
          </cell>
          <cell r="Q137" t="str">
            <v>-</v>
          </cell>
          <cell r="R137">
            <v>2570</v>
          </cell>
          <cell r="S137">
            <v>0</v>
          </cell>
          <cell r="T137">
            <v>19390</v>
          </cell>
          <cell r="U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102326</v>
          </cell>
          <cell r="E138" t="str">
            <v>-</v>
          </cell>
          <cell r="F138" t="str">
            <v>-</v>
          </cell>
          <cell r="G138">
            <v>1021854</v>
          </cell>
          <cell r="H138">
            <v>329325</v>
          </cell>
          <cell r="I138">
            <v>30</v>
          </cell>
          <cell r="J138">
            <v>5216225</v>
          </cell>
          <cell r="K138" t="str">
            <v>…</v>
          </cell>
          <cell r="L138">
            <v>1980</v>
          </cell>
          <cell r="M138" t="str">
            <v>-</v>
          </cell>
          <cell r="N138" t="str">
            <v>…</v>
          </cell>
          <cell r="O138">
            <v>117201</v>
          </cell>
          <cell r="P138">
            <v>13082</v>
          </cell>
          <cell r="Q138" t="str">
            <v>-</v>
          </cell>
          <cell r="R138">
            <v>507</v>
          </cell>
          <cell r="S138">
            <v>0</v>
          </cell>
          <cell r="T138">
            <v>1771</v>
          </cell>
          <cell r="U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25499</v>
          </cell>
          <cell r="E139" t="str">
            <v>-</v>
          </cell>
          <cell r="F139" t="str">
            <v>-</v>
          </cell>
          <cell r="G139">
            <v>3148816</v>
          </cell>
          <cell r="H139">
            <v>22421</v>
          </cell>
          <cell r="I139" t="str">
            <v>-</v>
          </cell>
          <cell r="J139">
            <v>565840</v>
          </cell>
          <cell r="K139" t="str">
            <v>…</v>
          </cell>
          <cell r="L139" t="str">
            <v>-</v>
          </cell>
          <cell r="M139" t="str">
            <v>-</v>
          </cell>
          <cell r="N139" t="str">
            <v>…</v>
          </cell>
          <cell r="O139">
            <v>136171</v>
          </cell>
          <cell r="P139">
            <v>409</v>
          </cell>
          <cell r="Q139" t="str">
            <v>-</v>
          </cell>
          <cell r="R139">
            <v>432</v>
          </cell>
          <cell r="S139">
            <v>0</v>
          </cell>
          <cell r="T139">
            <v>5</v>
          </cell>
          <cell r="U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17350</v>
          </cell>
          <cell r="E140" t="str">
            <v>-</v>
          </cell>
          <cell r="F140" t="str">
            <v>-</v>
          </cell>
          <cell r="G140">
            <v>71685</v>
          </cell>
          <cell r="H140">
            <v>314641</v>
          </cell>
          <cell r="I140" t="str">
            <v>-</v>
          </cell>
          <cell r="J140">
            <v>660467</v>
          </cell>
          <cell r="K140" t="str">
            <v>…</v>
          </cell>
          <cell r="L140" t="str">
            <v>-</v>
          </cell>
          <cell r="M140">
            <v>2875</v>
          </cell>
          <cell r="N140" t="str">
            <v>…</v>
          </cell>
          <cell r="O140">
            <v>22132</v>
          </cell>
          <cell r="P140">
            <v>739800</v>
          </cell>
          <cell r="Q140" t="str">
            <v>-</v>
          </cell>
          <cell r="R140">
            <v>196</v>
          </cell>
          <cell r="S140">
            <v>0</v>
          </cell>
          <cell r="T140">
            <v>878</v>
          </cell>
          <cell r="U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102882</v>
          </cell>
          <cell r="E141" t="str">
            <v>-</v>
          </cell>
          <cell r="F141" t="str">
            <v>-</v>
          </cell>
          <cell r="G141">
            <v>518992</v>
          </cell>
          <cell r="H141">
            <v>14719</v>
          </cell>
          <cell r="I141" t="str">
            <v>-</v>
          </cell>
          <cell r="J141">
            <v>762603</v>
          </cell>
          <cell r="K141" t="str">
            <v>…</v>
          </cell>
          <cell r="L141" t="str">
            <v>-</v>
          </cell>
          <cell r="M141" t="str">
            <v>-</v>
          </cell>
          <cell r="N141" t="str">
            <v>…</v>
          </cell>
          <cell r="O141">
            <v>226351</v>
          </cell>
          <cell r="P141">
            <v>7063</v>
          </cell>
          <cell r="Q141" t="str">
            <v>-</v>
          </cell>
          <cell r="R141">
            <v>124</v>
          </cell>
          <cell r="S141">
            <v>0</v>
          </cell>
          <cell r="T141">
            <v>555</v>
          </cell>
          <cell r="U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72838</v>
          </cell>
          <cell r="E142" t="str">
            <v>-</v>
          </cell>
          <cell r="F142">
            <v>388</v>
          </cell>
          <cell r="G142">
            <v>29825343</v>
          </cell>
          <cell r="H142">
            <v>93633</v>
          </cell>
          <cell r="I142" t="str">
            <v>-</v>
          </cell>
          <cell r="J142">
            <v>374790</v>
          </cell>
          <cell r="K142" t="str">
            <v>…</v>
          </cell>
          <cell r="L142" t="str">
            <v>-</v>
          </cell>
          <cell r="M142">
            <v>1202</v>
          </cell>
          <cell r="N142" t="str">
            <v>…</v>
          </cell>
          <cell r="O142">
            <v>131011</v>
          </cell>
          <cell r="P142">
            <v>47723</v>
          </cell>
          <cell r="Q142" t="str">
            <v>-</v>
          </cell>
          <cell r="R142">
            <v>64</v>
          </cell>
          <cell r="S142">
            <v>0</v>
          </cell>
          <cell r="T142">
            <v>14282</v>
          </cell>
          <cell r="U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27577</v>
          </cell>
          <cell r="E143" t="str">
            <v>-</v>
          </cell>
          <cell r="F143" t="str">
            <v>-</v>
          </cell>
          <cell r="G143">
            <v>1331051</v>
          </cell>
          <cell r="H143">
            <v>110886</v>
          </cell>
          <cell r="I143" t="str">
            <v>-</v>
          </cell>
          <cell r="J143">
            <v>2779911</v>
          </cell>
          <cell r="K143" t="str">
            <v>…</v>
          </cell>
          <cell r="L143" t="str">
            <v>-</v>
          </cell>
          <cell r="M143">
            <v>2945</v>
          </cell>
          <cell r="N143" t="str">
            <v>…</v>
          </cell>
          <cell r="O143">
            <v>430128</v>
          </cell>
          <cell r="P143">
            <v>650</v>
          </cell>
          <cell r="Q143" t="str">
            <v>-</v>
          </cell>
          <cell r="R143">
            <v>408</v>
          </cell>
          <cell r="S143">
            <v>0</v>
          </cell>
          <cell r="T143">
            <v>16724</v>
          </cell>
          <cell r="U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3362</v>
          </cell>
          <cell r="E144" t="str">
            <v>-</v>
          </cell>
          <cell r="F144" t="str">
            <v>-</v>
          </cell>
          <cell r="G144">
            <v>3513712</v>
          </cell>
          <cell r="H144">
            <v>26531</v>
          </cell>
          <cell r="I144" t="str">
            <v>-</v>
          </cell>
          <cell r="J144">
            <v>2700</v>
          </cell>
          <cell r="K144" t="str">
            <v>…</v>
          </cell>
          <cell r="L144" t="str">
            <v>-</v>
          </cell>
          <cell r="M144" t="str">
            <v>-</v>
          </cell>
          <cell r="N144" t="str">
            <v>…</v>
          </cell>
          <cell r="O144">
            <v>50857</v>
          </cell>
          <cell r="P144">
            <v>1636608</v>
          </cell>
          <cell r="Q144" t="str">
            <v>-</v>
          </cell>
          <cell r="R144">
            <v>114</v>
          </cell>
          <cell r="S144">
            <v>0</v>
          </cell>
          <cell r="T144">
            <v>6200</v>
          </cell>
          <cell r="U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27322</v>
          </cell>
          <cell r="E145" t="str">
            <v>-</v>
          </cell>
          <cell r="F145" t="str">
            <v>-</v>
          </cell>
          <cell r="G145">
            <v>1260553</v>
          </cell>
          <cell r="H145">
            <v>41386</v>
          </cell>
          <cell r="I145" t="str">
            <v>-</v>
          </cell>
          <cell r="J145">
            <v>24867</v>
          </cell>
          <cell r="K145" t="str">
            <v>…</v>
          </cell>
          <cell r="L145" t="str">
            <v>-</v>
          </cell>
          <cell r="M145">
            <v>2019</v>
          </cell>
          <cell r="N145" t="str">
            <v>…</v>
          </cell>
          <cell r="O145">
            <v>39239</v>
          </cell>
          <cell r="P145">
            <v>9055</v>
          </cell>
          <cell r="Q145" t="str">
            <v>-</v>
          </cell>
          <cell r="R145">
            <v>294</v>
          </cell>
          <cell r="S145">
            <v>0</v>
          </cell>
          <cell r="T145">
            <v>54700</v>
          </cell>
          <cell r="U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15362</v>
          </cell>
          <cell r="E146" t="str">
            <v>-</v>
          </cell>
          <cell r="F146" t="str">
            <v>-</v>
          </cell>
          <cell r="G146">
            <v>2385347</v>
          </cell>
          <cell r="H146">
            <v>14916</v>
          </cell>
          <cell r="I146" t="str">
            <v>-</v>
          </cell>
          <cell r="J146">
            <v>71381</v>
          </cell>
          <cell r="K146" t="str">
            <v>…</v>
          </cell>
          <cell r="L146">
            <v>2871</v>
          </cell>
          <cell r="M146">
            <v>2411</v>
          </cell>
          <cell r="N146" t="str">
            <v>…</v>
          </cell>
          <cell r="O146">
            <v>266649</v>
          </cell>
          <cell r="P146">
            <v>202932</v>
          </cell>
          <cell r="Q146" t="str">
            <v>-</v>
          </cell>
          <cell r="R146" t="str">
            <v>-</v>
          </cell>
          <cell r="S146">
            <v>0</v>
          </cell>
          <cell r="T146">
            <v>9291</v>
          </cell>
          <cell r="U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14928</v>
          </cell>
          <cell r="E147" t="str">
            <v>-</v>
          </cell>
          <cell r="F147" t="str">
            <v>-</v>
          </cell>
          <cell r="G147">
            <v>51477</v>
          </cell>
          <cell r="H147">
            <v>32624</v>
          </cell>
          <cell r="I147" t="str">
            <v>-</v>
          </cell>
          <cell r="J147">
            <v>22394</v>
          </cell>
          <cell r="K147" t="str">
            <v>…</v>
          </cell>
          <cell r="L147" t="str">
            <v>-</v>
          </cell>
          <cell r="M147" t="str">
            <v>-</v>
          </cell>
          <cell r="N147" t="str">
            <v>…</v>
          </cell>
          <cell r="O147">
            <v>51115</v>
          </cell>
          <cell r="P147">
            <v>5200</v>
          </cell>
          <cell r="Q147" t="str">
            <v>-</v>
          </cell>
          <cell r="R147" t="str">
            <v>-</v>
          </cell>
          <cell r="S147">
            <v>0</v>
          </cell>
          <cell r="T147">
            <v>16454</v>
          </cell>
          <cell r="U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17489</v>
          </cell>
          <cell r="E148" t="str">
            <v>-</v>
          </cell>
          <cell r="F148" t="str">
            <v>-</v>
          </cell>
          <cell r="G148">
            <v>14725</v>
          </cell>
          <cell r="H148">
            <v>152311</v>
          </cell>
          <cell r="I148" t="str">
            <v>-</v>
          </cell>
          <cell r="J148">
            <v>1100447</v>
          </cell>
          <cell r="K148" t="str">
            <v>…</v>
          </cell>
          <cell r="L148" t="str">
            <v>-</v>
          </cell>
          <cell r="M148" t="str">
            <v>-</v>
          </cell>
          <cell r="N148" t="str">
            <v>…</v>
          </cell>
          <cell r="O148">
            <v>18056</v>
          </cell>
          <cell r="P148">
            <v>20</v>
          </cell>
          <cell r="Q148" t="str">
            <v>-</v>
          </cell>
          <cell r="R148" t="str">
            <v>-</v>
          </cell>
          <cell r="S148">
            <v>0</v>
          </cell>
          <cell r="T148">
            <v>26978</v>
          </cell>
          <cell r="U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8477</v>
          </cell>
          <cell r="E149" t="str">
            <v>-</v>
          </cell>
          <cell r="F149" t="str">
            <v>-</v>
          </cell>
          <cell r="G149">
            <v>39744</v>
          </cell>
          <cell r="H149">
            <v>49147</v>
          </cell>
          <cell r="I149" t="str">
            <v>-</v>
          </cell>
          <cell r="J149">
            <v>1220</v>
          </cell>
          <cell r="K149" t="str">
            <v>…</v>
          </cell>
          <cell r="L149" t="str">
            <v>-</v>
          </cell>
          <cell r="M149" t="str">
            <v>-</v>
          </cell>
          <cell r="N149" t="str">
            <v>…</v>
          </cell>
          <cell r="O149">
            <v>14444</v>
          </cell>
          <cell r="P149">
            <v>150000</v>
          </cell>
          <cell r="Q149" t="str">
            <v>-</v>
          </cell>
          <cell r="R149">
            <v>847</v>
          </cell>
          <cell r="S149">
            <v>0</v>
          </cell>
          <cell r="T149" t="str">
            <v>-</v>
          </cell>
          <cell r="U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11138</v>
          </cell>
          <cell r="E150" t="str">
            <v>-</v>
          </cell>
          <cell r="F150" t="str">
            <v>-</v>
          </cell>
          <cell r="G150">
            <v>28198002</v>
          </cell>
          <cell r="H150">
            <v>29009</v>
          </cell>
          <cell r="I150" t="str">
            <v>-</v>
          </cell>
          <cell r="J150">
            <v>324</v>
          </cell>
          <cell r="K150" t="str">
            <v>…</v>
          </cell>
          <cell r="L150" t="str">
            <v>-</v>
          </cell>
          <cell r="M150" t="str">
            <v>-</v>
          </cell>
          <cell r="N150" t="str">
            <v>…</v>
          </cell>
          <cell r="O150">
            <v>491299</v>
          </cell>
          <cell r="P150">
            <v>3948</v>
          </cell>
          <cell r="Q150" t="str">
            <v>-</v>
          </cell>
          <cell r="R150">
            <v>65</v>
          </cell>
          <cell r="S150">
            <v>0</v>
          </cell>
          <cell r="T150">
            <v>17300</v>
          </cell>
          <cell r="U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10582</v>
          </cell>
          <cell r="E151" t="str">
            <v>-</v>
          </cell>
          <cell r="F151" t="str">
            <v>-</v>
          </cell>
          <cell r="G151">
            <v>29189</v>
          </cell>
          <cell r="H151">
            <v>11473</v>
          </cell>
          <cell r="I151" t="str">
            <v>-</v>
          </cell>
          <cell r="J151">
            <v>2648</v>
          </cell>
          <cell r="K151" t="str">
            <v>…</v>
          </cell>
          <cell r="L151" t="str">
            <v>-</v>
          </cell>
          <cell r="M151">
            <v>8030</v>
          </cell>
          <cell r="N151" t="str">
            <v>…</v>
          </cell>
          <cell r="O151">
            <v>52573</v>
          </cell>
          <cell r="P151">
            <v>2594</v>
          </cell>
          <cell r="Q151" t="str">
            <v>-</v>
          </cell>
          <cell r="R151">
            <v>548</v>
          </cell>
          <cell r="S151">
            <v>0</v>
          </cell>
          <cell r="T151">
            <v>18070</v>
          </cell>
          <cell r="U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15117</v>
          </cell>
          <cell r="E152" t="str">
            <v>-</v>
          </cell>
          <cell r="F152" t="str">
            <v>-</v>
          </cell>
          <cell r="G152">
            <v>250326</v>
          </cell>
          <cell r="H152">
            <v>11498</v>
          </cell>
          <cell r="I152" t="str">
            <v>-</v>
          </cell>
          <cell r="J152">
            <v>5109</v>
          </cell>
          <cell r="K152" t="str">
            <v>…</v>
          </cell>
          <cell r="L152" t="str">
            <v>-</v>
          </cell>
          <cell r="M152" t="str">
            <v>-</v>
          </cell>
          <cell r="N152" t="str">
            <v>…</v>
          </cell>
          <cell r="O152">
            <v>86141</v>
          </cell>
          <cell r="P152">
            <v>74632</v>
          </cell>
          <cell r="Q152" t="str">
            <v>-</v>
          </cell>
          <cell r="R152">
            <v>233</v>
          </cell>
          <cell r="S152">
            <v>0</v>
          </cell>
          <cell r="T152">
            <v>21380</v>
          </cell>
          <cell r="U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13358</v>
          </cell>
          <cell r="E153" t="str">
            <v>-</v>
          </cell>
          <cell r="F153" t="str">
            <v>-</v>
          </cell>
          <cell r="G153">
            <v>243645</v>
          </cell>
          <cell r="H153">
            <v>38397</v>
          </cell>
          <cell r="I153" t="str">
            <v>-</v>
          </cell>
          <cell r="J153">
            <v>2408</v>
          </cell>
          <cell r="K153" t="str">
            <v>…</v>
          </cell>
          <cell r="L153" t="str">
            <v>-</v>
          </cell>
          <cell r="M153">
            <v>148</v>
          </cell>
          <cell r="N153" t="str">
            <v>…</v>
          </cell>
          <cell r="O153">
            <v>123837</v>
          </cell>
          <cell r="P153">
            <v>39020</v>
          </cell>
          <cell r="Q153" t="str">
            <v>-</v>
          </cell>
          <cell r="R153">
            <v>230</v>
          </cell>
          <cell r="S153">
            <v>0</v>
          </cell>
          <cell r="T153">
            <v>5460</v>
          </cell>
          <cell r="U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8931</v>
          </cell>
          <cell r="E154" t="str">
            <v>-</v>
          </cell>
          <cell r="F154" t="str">
            <v>-</v>
          </cell>
          <cell r="G154">
            <v>1405804</v>
          </cell>
          <cell r="H154">
            <v>127232</v>
          </cell>
          <cell r="I154" t="str">
            <v>-</v>
          </cell>
          <cell r="J154">
            <v>412342</v>
          </cell>
          <cell r="K154" t="str">
            <v>…</v>
          </cell>
          <cell r="L154">
            <v>368</v>
          </cell>
          <cell r="M154">
            <v>362</v>
          </cell>
          <cell r="N154" t="str">
            <v>…</v>
          </cell>
          <cell r="O154">
            <v>251228</v>
          </cell>
          <cell r="P154">
            <v>281175</v>
          </cell>
          <cell r="Q154" t="str">
            <v>-</v>
          </cell>
          <cell r="R154">
            <v>1</v>
          </cell>
          <cell r="S154">
            <v>0</v>
          </cell>
          <cell r="T154">
            <v>3439</v>
          </cell>
          <cell r="U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22172</v>
          </cell>
          <cell r="E155" t="str">
            <v>-</v>
          </cell>
          <cell r="F155" t="str">
            <v>-</v>
          </cell>
          <cell r="G155">
            <v>103502</v>
          </cell>
          <cell r="H155">
            <v>99209</v>
          </cell>
          <cell r="I155" t="str">
            <v>-</v>
          </cell>
          <cell r="J155">
            <v>421656</v>
          </cell>
          <cell r="K155" t="str">
            <v>…</v>
          </cell>
          <cell r="L155" t="str">
            <v>-</v>
          </cell>
          <cell r="M155">
            <v>2194</v>
          </cell>
          <cell r="N155" t="str">
            <v>…</v>
          </cell>
          <cell r="O155">
            <v>100474</v>
          </cell>
          <cell r="P155">
            <v>2534030</v>
          </cell>
          <cell r="Q155" t="str">
            <v>-</v>
          </cell>
          <cell r="R155">
            <v>216</v>
          </cell>
          <cell r="S155">
            <v>0</v>
          </cell>
          <cell r="T155" t="str">
            <v>-</v>
          </cell>
          <cell r="U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10283</v>
          </cell>
          <cell r="E156" t="str">
            <v>-</v>
          </cell>
          <cell r="F156" t="str">
            <v>-</v>
          </cell>
          <cell r="G156">
            <v>40316</v>
          </cell>
          <cell r="H156">
            <v>186599</v>
          </cell>
          <cell r="I156" t="str">
            <v>-</v>
          </cell>
          <cell r="J156">
            <v>29894</v>
          </cell>
          <cell r="K156" t="str">
            <v>…</v>
          </cell>
          <cell r="L156" t="str">
            <v>-</v>
          </cell>
          <cell r="M156">
            <v>200</v>
          </cell>
          <cell r="N156" t="str">
            <v>…</v>
          </cell>
          <cell r="O156">
            <v>20527</v>
          </cell>
          <cell r="P156" t="str">
            <v>-</v>
          </cell>
          <cell r="Q156" t="str">
            <v>-</v>
          </cell>
          <cell r="R156">
            <v>290</v>
          </cell>
          <cell r="S156">
            <v>0</v>
          </cell>
          <cell r="T156" t="str">
            <v>-</v>
          </cell>
          <cell r="U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>
            <v>1034715</v>
          </cell>
          <cell r="I157" t="str">
            <v>-</v>
          </cell>
          <cell r="J157">
            <v>2043</v>
          </cell>
          <cell r="K157" t="str">
            <v>…</v>
          </cell>
          <cell r="L157" t="str">
            <v>-</v>
          </cell>
          <cell r="M157" t="str">
            <v>-</v>
          </cell>
          <cell r="N157" t="str">
            <v>…</v>
          </cell>
          <cell r="O157" t="str">
            <v>-</v>
          </cell>
          <cell r="P157" t="str">
            <v>-</v>
          </cell>
          <cell r="Q157" t="str">
            <v>-</v>
          </cell>
          <cell r="R157" t="str">
            <v>-</v>
          </cell>
          <cell r="S157">
            <v>0</v>
          </cell>
          <cell r="T157">
            <v>481960</v>
          </cell>
          <cell r="U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</row>
      </sheetData>
      <sheetData sheetId="22"/>
      <sheetData sheetId="23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5280</v>
          </cell>
          <cell r="E9">
            <v>256055</v>
          </cell>
          <cell r="F9">
            <v>315</v>
          </cell>
          <cell r="G9">
            <v>12124</v>
          </cell>
          <cell r="H9">
            <v>20</v>
          </cell>
          <cell r="I9">
            <v>923</v>
          </cell>
          <cell r="J9">
            <v>2</v>
          </cell>
          <cell r="K9" t="str">
            <v>x</v>
          </cell>
          <cell r="L9">
            <v>501</v>
          </cell>
          <cell r="M9">
            <v>13206</v>
          </cell>
          <cell r="N9">
            <v>24</v>
          </cell>
          <cell r="O9">
            <v>822</v>
          </cell>
          <cell r="P9">
            <v>6</v>
          </cell>
          <cell r="Q9">
            <v>131</v>
          </cell>
          <cell r="R9">
            <v>68</v>
          </cell>
          <cell r="S9">
            <v>1162</v>
          </cell>
          <cell r="T9">
            <v>127</v>
          </cell>
          <cell r="U9">
            <v>3819</v>
          </cell>
          <cell r="V9">
            <v>10</v>
          </cell>
          <cell r="W9">
            <v>246</v>
          </cell>
          <cell r="X9">
            <v>20</v>
          </cell>
          <cell r="Y9">
            <v>403</v>
          </cell>
          <cell r="Z9">
            <v>245</v>
          </cell>
          <cell r="AA9">
            <v>9729</v>
          </cell>
          <cell r="AB9">
            <v>17</v>
          </cell>
          <cell r="AC9">
            <v>604</v>
          </cell>
          <cell r="AD9">
            <v>485</v>
          </cell>
          <cell r="AE9">
            <v>20209</v>
          </cell>
          <cell r="AF9">
            <v>320</v>
          </cell>
          <cell r="AG9">
            <v>12245</v>
          </cell>
          <cell r="AH9">
            <v>374</v>
          </cell>
          <cell r="AI9">
            <v>26599</v>
          </cell>
          <cell r="AJ9">
            <v>694</v>
          </cell>
          <cell r="AK9">
            <v>25521</v>
          </cell>
          <cell r="AL9">
            <v>332</v>
          </cell>
          <cell r="AM9">
            <v>50426</v>
          </cell>
          <cell r="AN9">
            <v>69</v>
          </cell>
          <cell r="AO9">
            <v>4800</v>
          </cell>
          <cell r="AP9">
            <v>229</v>
          </cell>
          <cell r="AQ9">
            <v>13965</v>
          </cell>
          <cell r="AR9">
            <v>605</v>
          </cell>
          <cell r="AS9">
            <v>18060</v>
          </cell>
          <cell r="AT9">
            <v>594</v>
          </cell>
          <cell r="AU9">
            <v>32496</v>
          </cell>
          <cell r="AV9">
            <v>75</v>
          </cell>
          <cell r="AW9">
            <v>2005</v>
          </cell>
          <cell r="AX9">
            <v>82</v>
          </cell>
          <cell r="AY9">
            <v>4405</v>
          </cell>
          <cell r="AZ9">
            <v>24</v>
          </cell>
          <cell r="BA9">
            <v>795</v>
          </cell>
          <cell r="BB9">
            <v>0</v>
          </cell>
          <cell r="BC9">
            <v>0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444</v>
          </cell>
          <cell r="E10">
            <v>30436</v>
          </cell>
          <cell r="F10">
            <v>25</v>
          </cell>
          <cell r="G10">
            <v>1060</v>
          </cell>
          <cell r="H10" t="str">
            <v>-</v>
          </cell>
          <cell r="I10" t="str">
            <v>-</v>
          </cell>
          <cell r="J10" t="str">
            <v>-</v>
          </cell>
          <cell r="K10" t="str">
            <v>-</v>
          </cell>
          <cell r="L10">
            <v>4</v>
          </cell>
          <cell r="M10">
            <v>154</v>
          </cell>
          <cell r="N10" t="str">
            <v>-</v>
          </cell>
          <cell r="O10" t="str">
            <v>-</v>
          </cell>
          <cell r="P10" t="str">
            <v>-</v>
          </cell>
          <cell r="Q10" t="str">
            <v>-</v>
          </cell>
          <cell r="R10">
            <v>3</v>
          </cell>
          <cell r="S10">
            <v>40</v>
          </cell>
          <cell r="T10">
            <v>5</v>
          </cell>
          <cell r="U10">
            <v>174</v>
          </cell>
          <cell r="V10">
            <v>2</v>
          </cell>
          <cell r="W10" t="str">
            <v>x</v>
          </cell>
          <cell r="X10">
            <v>3</v>
          </cell>
          <cell r="Y10">
            <v>95</v>
          </cell>
          <cell r="Z10">
            <v>27</v>
          </cell>
          <cell r="AA10">
            <v>1133</v>
          </cell>
          <cell r="AB10" t="str">
            <v>-</v>
          </cell>
          <cell r="AC10" t="str">
            <v>-</v>
          </cell>
          <cell r="AD10">
            <v>7</v>
          </cell>
          <cell r="AE10">
            <v>175</v>
          </cell>
          <cell r="AF10">
            <v>54</v>
          </cell>
          <cell r="AG10">
            <v>3059</v>
          </cell>
          <cell r="AH10">
            <v>137</v>
          </cell>
          <cell r="AI10">
            <v>17102</v>
          </cell>
          <cell r="AJ10">
            <v>80</v>
          </cell>
          <cell r="AK10">
            <v>3401</v>
          </cell>
          <cell r="AL10">
            <v>2</v>
          </cell>
          <cell r="AM10" t="str">
            <v>x</v>
          </cell>
          <cell r="AN10">
            <v>6</v>
          </cell>
          <cell r="AO10">
            <v>423</v>
          </cell>
          <cell r="AP10">
            <v>16</v>
          </cell>
          <cell r="AQ10">
            <v>1055</v>
          </cell>
          <cell r="AR10">
            <v>49</v>
          </cell>
          <cell r="AS10">
            <v>1585</v>
          </cell>
          <cell r="AT10">
            <v>8</v>
          </cell>
          <cell r="AU10">
            <v>312</v>
          </cell>
          <cell r="AV10">
            <v>14</v>
          </cell>
          <cell r="AW10">
            <v>563</v>
          </cell>
          <cell r="AX10" t="str">
            <v>-</v>
          </cell>
          <cell r="AY10" t="str">
            <v>-</v>
          </cell>
          <cell r="AZ10">
            <v>1</v>
          </cell>
          <cell r="BA10" t="str">
            <v>x</v>
          </cell>
          <cell r="BB10">
            <v>0</v>
          </cell>
          <cell r="BC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887</v>
          </cell>
          <cell r="E11">
            <v>35763</v>
          </cell>
          <cell r="F11">
            <v>20</v>
          </cell>
          <cell r="G11">
            <v>663</v>
          </cell>
          <cell r="H11">
            <v>1</v>
          </cell>
          <cell r="I11" t="str">
            <v>x</v>
          </cell>
          <cell r="J11" t="str">
            <v>-</v>
          </cell>
          <cell r="K11" t="str">
            <v>-</v>
          </cell>
          <cell r="L11">
            <v>24</v>
          </cell>
          <cell r="M11">
            <v>764</v>
          </cell>
          <cell r="N11" t="str">
            <v>-</v>
          </cell>
          <cell r="O11" t="str">
            <v>-</v>
          </cell>
          <cell r="P11">
            <v>1</v>
          </cell>
          <cell r="Q11" t="str">
            <v>x</v>
          </cell>
          <cell r="R11">
            <v>16</v>
          </cell>
          <cell r="S11">
            <v>334</v>
          </cell>
          <cell r="T11">
            <v>7</v>
          </cell>
          <cell r="U11">
            <v>161</v>
          </cell>
          <cell r="V11" t="str">
            <v>-</v>
          </cell>
          <cell r="W11" t="str">
            <v>-</v>
          </cell>
          <cell r="X11">
            <v>5</v>
          </cell>
          <cell r="Y11">
            <v>117</v>
          </cell>
          <cell r="Z11">
            <v>19</v>
          </cell>
          <cell r="AA11">
            <v>383</v>
          </cell>
          <cell r="AB11" t="str">
            <v>-</v>
          </cell>
          <cell r="AC11" t="str">
            <v>-</v>
          </cell>
          <cell r="AD11">
            <v>66</v>
          </cell>
          <cell r="AE11">
            <v>3506</v>
          </cell>
          <cell r="AF11">
            <v>37</v>
          </cell>
          <cell r="AG11">
            <v>697</v>
          </cell>
          <cell r="AH11">
            <v>47</v>
          </cell>
          <cell r="AI11">
            <v>1383</v>
          </cell>
          <cell r="AJ11">
            <v>166</v>
          </cell>
          <cell r="AK11">
            <v>6335</v>
          </cell>
          <cell r="AL11">
            <v>5</v>
          </cell>
          <cell r="AM11">
            <v>262</v>
          </cell>
          <cell r="AN11">
            <v>2</v>
          </cell>
          <cell r="AO11" t="str">
            <v>x</v>
          </cell>
          <cell r="AP11">
            <v>43</v>
          </cell>
          <cell r="AQ11">
            <v>2154</v>
          </cell>
          <cell r="AR11">
            <v>96</v>
          </cell>
          <cell r="AS11">
            <v>2850</v>
          </cell>
          <cell r="AT11">
            <v>234</v>
          </cell>
          <cell r="AU11">
            <v>11297</v>
          </cell>
          <cell r="AV11">
            <v>49</v>
          </cell>
          <cell r="AW11">
            <v>1183</v>
          </cell>
          <cell r="AX11">
            <v>45</v>
          </cell>
          <cell r="AY11">
            <v>3348</v>
          </cell>
          <cell r="AZ11">
            <v>1</v>
          </cell>
          <cell r="BA11" t="str">
            <v>x</v>
          </cell>
          <cell r="BB11">
            <v>0</v>
          </cell>
          <cell r="BC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210</v>
          </cell>
          <cell r="E12">
            <v>10933</v>
          </cell>
          <cell r="F12">
            <v>14</v>
          </cell>
          <cell r="G12">
            <v>668</v>
          </cell>
          <cell r="H12" t="str">
            <v>-</v>
          </cell>
          <cell r="I12" t="str">
            <v>-</v>
          </cell>
          <cell r="J12">
            <v>1</v>
          </cell>
          <cell r="K12" t="str">
            <v>x</v>
          </cell>
          <cell r="L12">
            <v>6</v>
          </cell>
          <cell r="M12">
            <v>173</v>
          </cell>
          <cell r="N12">
            <v>4</v>
          </cell>
          <cell r="O12">
            <v>149</v>
          </cell>
          <cell r="P12" t="str">
            <v>-</v>
          </cell>
          <cell r="Q12" t="str">
            <v>-</v>
          </cell>
          <cell r="R12" t="str">
            <v>-</v>
          </cell>
          <cell r="S12" t="str">
            <v>-</v>
          </cell>
          <cell r="T12">
            <v>11</v>
          </cell>
          <cell r="U12">
            <v>823</v>
          </cell>
          <cell r="V12" t="str">
            <v>-</v>
          </cell>
          <cell r="W12" t="str">
            <v>-</v>
          </cell>
          <cell r="X12" t="str">
            <v>-</v>
          </cell>
          <cell r="Y12" t="str">
            <v>-</v>
          </cell>
          <cell r="Z12">
            <v>30</v>
          </cell>
          <cell r="AA12">
            <v>1527</v>
          </cell>
          <cell r="AB12" t="str">
            <v>-</v>
          </cell>
          <cell r="AC12" t="str">
            <v>-</v>
          </cell>
          <cell r="AD12">
            <v>29</v>
          </cell>
          <cell r="AE12">
            <v>1509</v>
          </cell>
          <cell r="AF12">
            <v>19</v>
          </cell>
          <cell r="AG12">
            <v>729</v>
          </cell>
          <cell r="AH12">
            <v>5</v>
          </cell>
          <cell r="AI12">
            <v>119</v>
          </cell>
          <cell r="AJ12">
            <v>11</v>
          </cell>
          <cell r="AK12">
            <v>298</v>
          </cell>
          <cell r="AL12">
            <v>25</v>
          </cell>
          <cell r="AM12">
            <v>1661</v>
          </cell>
          <cell r="AN12">
            <v>3</v>
          </cell>
          <cell r="AO12">
            <v>284</v>
          </cell>
          <cell r="AP12">
            <v>15</v>
          </cell>
          <cell r="AQ12">
            <v>1092</v>
          </cell>
          <cell r="AR12">
            <v>7</v>
          </cell>
          <cell r="AS12">
            <v>206</v>
          </cell>
          <cell r="AT12">
            <v>23</v>
          </cell>
          <cell r="AU12">
            <v>1358</v>
          </cell>
          <cell r="AV12">
            <v>1</v>
          </cell>
          <cell r="AW12" t="str">
            <v>x</v>
          </cell>
          <cell r="AX12">
            <v>1</v>
          </cell>
          <cell r="AY12" t="str">
            <v>x</v>
          </cell>
          <cell r="AZ12">
            <v>4</v>
          </cell>
          <cell r="BA12">
            <v>121</v>
          </cell>
          <cell r="BB12">
            <v>0</v>
          </cell>
          <cell r="BC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80</v>
          </cell>
          <cell r="E13">
            <v>2211</v>
          </cell>
          <cell r="F13">
            <v>40</v>
          </cell>
          <cell r="G13">
            <v>1075</v>
          </cell>
          <cell r="H13">
            <v>3</v>
          </cell>
          <cell r="I13">
            <v>259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  <cell r="N13">
            <v>2</v>
          </cell>
          <cell r="O13" t="str">
            <v>x</v>
          </cell>
          <cell r="P13" t="str">
            <v>-</v>
          </cell>
          <cell r="Q13" t="str">
            <v>-</v>
          </cell>
          <cell r="R13">
            <v>2</v>
          </cell>
          <cell r="S13" t="str">
            <v>x</v>
          </cell>
          <cell r="T13">
            <v>2</v>
          </cell>
          <cell r="U13" t="str">
            <v>x</v>
          </cell>
          <cell r="V13" t="str">
            <v>-</v>
          </cell>
          <cell r="W13" t="str">
            <v>-</v>
          </cell>
          <cell r="X13" t="str">
            <v>-</v>
          </cell>
          <cell r="Y13" t="str">
            <v>-</v>
          </cell>
          <cell r="Z13">
            <v>3</v>
          </cell>
          <cell r="AA13">
            <v>58</v>
          </cell>
          <cell r="AB13">
            <v>2</v>
          </cell>
          <cell r="AC13" t="str">
            <v>x</v>
          </cell>
          <cell r="AD13">
            <v>1</v>
          </cell>
          <cell r="AE13" t="str">
            <v>x</v>
          </cell>
          <cell r="AF13">
            <v>13</v>
          </cell>
          <cell r="AG13">
            <v>228</v>
          </cell>
          <cell r="AH13">
            <v>3</v>
          </cell>
          <cell r="AI13">
            <v>99</v>
          </cell>
          <cell r="AJ13">
            <v>5</v>
          </cell>
          <cell r="AK13">
            <v>86</v>
          </cell>
          <cell r="AL13" t="str">
            <v>-</v>
          </cell>
          <cell r="AM13" t="str">
            <v>-</v>
          </cell>
          <cell r="AN13" t="str">
            <v>-</v>
          </cell>
          <cell r="AO13" t="str">
            <v>-</v>
          </cell>
          <cell r="AP13" t="str">
            <v>-</v>
          </cell>
          <cell r="AQ13" t="str">
            <v>-</v>
          </cell>
          <cell r="AR13">
            <v>1</v>
          </cell>
          <cell r="AS13" t="str">
            <v>x</v>
          </cell>
          <cell r="AT13" t="str">
            <v>-</v>
          </cell>
          <cell r="AU13" t="str">
            <v>-</v>
          </cell>
          <cell r="AV13" t="str">
            <v>-</v>
          </cell>
          <cell r="AW13" t="str">
            <v>-</v>
          </cell>
          <cell r="AX13" t="str">
            <v>-</v>
          </cell>
          <cell r="AY13" t="str">
            <v>-</v>
          </cell>
          <cell r="AZ13" t="str">
            <v>-</v>
          </cell>
          <cell r="BA13" t="str">
            <v>-</v>
          </cell>
          <cell r="BB13">
            <v>0</v>
          </cell>
          <cell r="BC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1049</v>
          </cell>
          <cell r="E14">
            <v>89044</v>
          </cell>
          <cell r="F14">
            <v>11</v>
          </cell>
          <cell r="G14">
            <v>794</v>
          </cell>
          <cell r="H14" t="str">
            <v>-</v>
          </cell>
          <cell r="I14" t="str">
            <v>-</v>
          </cell>
          <cell r="J14" t="str">
            <v>-</v>
          </cell>
          <cell r="K14" t="str">
            <v>-</v>
          </cell>
          <cell r="L14">
            <v>87</v>
          </cell>
          <cell r="M14">
            <v>4200</v>
          </cell>
          <cell r="N14">
            <v>5</v>
          </cell>
          <cell r="O14">
            <v>77</v>
          </cell>
          <cell r="P14" t="str">
            <v>-</v>
          </cell>
          <cell r="Q14" t="str">
            <v>-</v>
          </cell>
          <cell r="R14">
            <v>5</v>
          </cell>
          <cell r="S14">
            <v>115</v>
          </cell>
          <cell r="T14">
            <v>29</v>
          </cell>
          <cell r="U14">
            <v>990</v>
          </cell>
          <cell r="V14">
            <v>1</v>
          </cell>
          <cell r="W14" t="str">
            <v>x</v>
          </cell>
          <cell r="X14" t="str">
            <v>-</v>
          </cell>
          <cell r="Y14" t="str">
            <v>-</v>
          </cell>
          <cell r="Z14">
            <v>38</v>
          </cell>
          <cell r="AA14">
            <v>3120</v>
          </cell>
          <cell r="AB14">
            <v>2</v>
          </cell>
          <cell r="AC14" t="str">
            <v>x</v>
          </cell>
          <cell r="AD14">
            <v>112</v>
          </cell>
          <cell r="AE14">
            <v>6437</v>
          </cell>
          <cell r="AF14">
            <v>37</v>
          </cell>
          <cell r="AG14">
            <v>3612</v>
          </cell>
          <cell r="AH14">
            <v>24</v>
          </cell>
          <cell r="AI14">
            <v>1671</v>
          </cell>
          <cell r="AJ14">
            <v>107</v>
          </cell>
          <cell r="AK14">
            <v>5821</v>
          </cell>
          <cell r="AL14">
            <v>244</v>
          </cell>
          <cell r="AM14">
            <v>46473</v>
          </cell>
          <cell r="AN14">
            <v>35</v>
          </cell>
          <cell r="AO14">
            <v>2749</v>
          </cell>
          <cell r="AP14">
            <v>70</v>
          </cell>
          <cell r="AQ14">
            <v>4806</v>
          </cell>
          <cell r="AR14">
            <v>198</v>
          </cell>
          <cell r="AS14">
            <v>6103</v>
          </cell>
          <cell r="AT14">
            <v>34</v>
          </cell>
          <cell r="AU14">
            <v>1604</v>
          </cell>
          <cell r="AV14">
            <v>2</v>
          </cell>
          <cell r="AW14" t="str">
            <v>x</v>
          </cell>
          <cell r="AX14">
            <v>2</v>
          </cell>
          <cell r="AY14" t="str">
            <v>x</v>
          </cell>
          <cell r="AZ14">
            <v>4</v>
          </cell>
          <cell r="BA14">
            <v>231</v>
          </cell>
          <cell r="BB14">
            <v>0</v>
          </cell>
          <cell r="BC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89</v>
          </cell>
          <cell r="E15">
            <v>3991</v>
          </cell>
          <cell r="F15">
            <v>23</v>
          </cell>
          <cell r="G15">
            <v>774</v>
          </cell>
          <cell r="H15">
            <v>1</v>
          </cell>
          <cell r="I15" t="str">
            <v>x</v>
          </cell>
          <cell r="J15">
            <v>1</v>
          </cell>
          <cell r="K15" t="str">
            <v>x</v>
          </cell>
          <cell r="L15">
            <v>14</v>
          </cell>
          <cell r="M15">
            <v>315</v>
          </cell>
          <cell r="N15" t="str">
            <v>-</v>
          </cell>
          <cell r="O15" t="str">
            <v>-</v>
          </cell>
          <cell r="P15">
            <v>2</v>
          </cell>
          <cell r="Q15" t="str">
            <v>x</v>
          </cell>
          <cell r="R15">
            <v>2</v>
          </cell>
          <cell r="S15" t="str">
            <v>x</v>
          </cell>
          <cell r="T15">
            <v>2</v>
          </cell>
          <cell r="U15" t="str">
            <v>x</v>
          </cell>
          <cell r="V15" t="str">
            <v>-</v>
          </cell>
          <cell r="W15" t="str">
            <v>-</v>
          </cell>
          <cell r="X15">
            <v>2</v>
          </cell>
          <cell r="Y15" t="str">
            <v>x</v>
          </cell>
          <cell r="Z15">
            <v>3</v>
          </cell>
          <cell r="AA15">
            <v>517</v>
          </cell>
          <cell r="AB15" t="str">
            <v>-</v>
          </cell>
          <cell r="AC15" t="str">
            <v>-</v>
          </cell>
          <cell r="AD15">
            <v>3</v>
          </cell>
          <cell r="AE15">
            <v>64</v>
          </cell>
          <cell r="AF15">
            <v>6</v>
          </cell>
          <cell r="AG15">
            <v>176</v>
          </cell>
          <cell r="AH15">
            <v>5</v>
          </cell>
          <cell r="AI15">
            <v>832</v>
          </cell>
          <cell r="AJ15">
            <v>2</v>
          </cell>
          <cell r="AK15" t="str">
            <v>x</v>
          </cell>
          <cell r="AL15" t="str">
            <v>-</v>
          </cell>
          <cell r="AM15" t="str">
            <v>-</v>
          </cell>
          <cell r="AN15" t="str">
            <v>-</v>
          </cell>
          <cell r="AO15" t="str">
            <v>-</v>
          </cell>
          <cell r="AP15">
            <v>4</v>
          </cell>
          <cell r="AQ15">
            <v>162</v>
          </cell>
          <cell r="AR15">
            <v>12</v>
          </cell>
          <cell r="AS15">
            <v>282</v>
          </cell>
          <cell r="AT15">
            <v>3</v>
          </cell>
          <cell r="AU15">
            <v>349</v>
          </cell>
          <cell r="AV15" t="str">
            <v>-</v>
          </cell>
          <cell r="AW15" t="str">
            <v>-</v>
          </cell>
          <cell r="AX15" t="str">
            <v>-</v>
          </cell>
          <cell r="AY15" t="str">
            <v>-</v>
          </cell>
          <cell r="AZ15" t="str">
            <v>-</v>
          </cell>
          <cell r="BA15" t="str">
            <v>-</v>
          </cell>
          <cell r="BB15">
            <v>0</v>
          </cell>
          <cell r="BC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376</v>
          </cell>
          <cell r="E16">
            <v>13800</v>
          </cell>
          <cell r="F16">
            <v>26</v>
          </cell>
          <cell r="G16">
            <v>871</v>
          </cell>
          <cell r="H16">
            <v>3</v>
          </cell>
          <cell r="I16">
            <v>99</v>
          </cell>
          <cell r="J16" t="str">
            <v>-</v>
          </cell>
          <cell r="K16" t="str">
            <v>-</v>
          </cell>
          <cell r="L16">
            <v>39</v>
          </cell>
          <cell r="M16">
            <v>755</v>
          </cell>
          <cell r="N16">
            <v>1</v>
          </cell>
          <cell r="O16" t="str">
            <v>x</v>
          </cell>
          <cell r="P16" t="str">
            <v>-</v>
          </cell>
          <cell r="Q16" t="str">
            <v>-</v>
          </cell>
          <cell r="R16">
            <v>4</v>
          </cell>
          <cell r="S16">
            <v>69</v>
          </cell>
          <cell r="T16">
            <v>11</v>
          </cell>
          <cell r="U16">
            <v>228</v>
          </cell>
          <cell r="V16">
            <v>1</v>
          </cell>
          <cell r="W16" t="str">
            <v>x</v>
          </cell>
          <cell r="X16">
            <v>1</v>
          </cell>
          <cell r="Y16" t="str">
            <v>x</v>
          </cell>
          <cell r="Z16">
            <v>28</v>
          </cell>
          <cell r="AA16">
            <v>669</v>
          </cell>
          <cell r="AB16">
            <v>3</v>
          </cell>
          <cell r="AC16">
            <v>46</v>
          </cell>
          <cell r="AD16">
            <v>42</v>
          </cell>
          <cell r="AE16">
            <v>1373</v>
          </cell>
          <cell r="AF16">
            <v>21</v>
          </cell>
          <cell r="AG16">
            <v>654</v>
          </cell>
          <cell r="AH16">
            <v>23</v>
          </cell>
          <cell r="AI16">
            <v>765</v>
          </cell>
          <cell r="AJ16">
            <v>65</v>
          </cell>
          <cell r="AK16">
            <v>2060</v>
          </cell>
          <cell r="AL16">
            <v>1</v>
          </cell>
          <cell r="AM16" t="str">
            <v>x</v>
          </cell>
          <cell r="AN16">
            <v>1</v>
          </cell>
          <cell r="AO16" t="str">
            <v>x</v>
          </cell>
          <cell r="AP16">
            <v>5</v>
          </cell>
          <cell r="AQ16">
            <v>146</v>
          </cell>
          <cell r="AR16">
            <v>29</v>
          </cell>
          <cell r="AS16">
            <v>889</v>
          </cell>
          <cell r="AT16">
            <v>62</v>
          </cell>
          <cell r="AU16">
            <v>4717</v>
          </cell>
          <cell r="AV16">
            <v>4</v>
          </cell>
          <cell r="AW16">
            <v>51</v>
          </cell>
          <cell r="AX16">
            <v>3</v>
          </cell>
          <cell r="AY16">
            <v>237</v>
          </cell>
          <cell r="AZ16">
            <v>2</v>
          </cell>
          <cell r="BA16" t="str">
            <v>x</v>
          </cell>
          <cell r="BB16">
            <v>0</v>
          </cell>
          <cell r="BC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58</v>
          </cell>
          <cell r="E17">
            <v>2555</v>
          </cell>
          <cell r="F17">
            <v>13</v>
          </cell>
          <cell r="G17">
            <v>1109</v>
          </cell>
          <cell r="H17">
            <v>2</v>
          </cell>
          <cell r="I17" t="str">
            <v>x</v>
          </cell>
          <cell r="J17" t="str">
            <v>-</v>
          </cell>
          <cell r="K17" t="str">
            <v>-</v>
          </cell>
          <cell r="L17">
            <v>2</v>
          </cell>
          <cell r="M17" t="str">
            <v>x</v>
          </cell>
          <cell r="N17" t="str">
            <v>-</v>
          </cell>
          <cell r="O17" t="str">
            <v>-</v>
          </cell>
          <cell r="P17" t="str">
            <v>-</v>
          </cell>
          <cell r="Q17" t="str">
            <v>-</v>
          </cell>
          <cell r="R17">
            <v>1</v>
          </cell>
          <cell r="S17" t="str">
            <v>x</v>
          </cell>
          <cell r="T17">
            <v>2</v>
          </cell>
          <cell r="U17" t="str">
            <v>x</v>
          </cell>
          <cell r="V17" t="str">
            <v>-</v>
          </cell>
          <cell r="W17" t="str">
            <v>-</v>
          </cell>
          <cell r="X17">
            <v>2</v>
          </cell>
          <cell r="Y17" t="str">
            <v>x</v>
          </cell>
          <cell r="Z17">
            <v>3</v>
          </cell>
          <cell r="AA17">
            <v>169</v>
          </cell>
          <cell r="AB17">
            <v>3</v>
          </cell>
          <cell r="AC17">
            <v>103</v>
          </cell>
          <cell r="AD17">
            <v>7</v>
          </cell>
          <cell r="AE17">
            <v>126</v>
          </cell>
          <cell r="AF17">
            <v>14</v>
          </cell>
          <cell r="AG17">
            <v>347</v>
          </cell>
          <cell r="AH17">
            <v>1</v>
          </cell>
          <cell r="AI17" t="str">
            <v>x</v>
          </cell>
          <cell r="AJ17">
            <v>2</v>
          </cell>
          <cell r="AK17" t="str">
            <v>x</v>
          </cell>
          <cell r="AL17" t="str">
            <v>-</v>
          </cell>
          <cell r="AM17" t="str">
            <v>-</v>
          </cell>
          <cell r="AN17" t="str">
            <v>-</v>
          </cell>
          <cell r="AO17" t="str">
            <v>-</v>
          </cell>
          <cell r="AP17">
            <v>1</v>
          </cell>
          <cell r="AQ17" t="str">
            <v>x</v>
          </cell>
          <cell r="AR17">
            <v>1</v>
          </cell>
          <cell r="AS17" t="str">
            <v>x</v>
          </cell>
          <cell r="AT17">
            <v>3</v>
          </cell>
          <cell r="AU17">
            <v>388</v>
          </cell>
          <cell r="AV17" t="str">
            <v>-</v>
          </cell>
          <cell r="AW17" t="str">
            <v>-</v>
          </cell>
          <cell r="AX17" t="str">
            <v>-</v>
          </cell>
          <cell r="AY17" t="str">
            <v>-</v>
          </cell>
          <cell r="AZ17" t="str">
            <v>-</v>
          </cell>
          <cell r="BA17" t="str">
            <v>-</v>
          </cell>
          <cell r="BB17">
            <v>0</v>
          </cell>
          <cell r="BC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52</v>
          </cell>
          <cell r="E18">
            <v>2253</v>
          </cell>
          <cell r="F18">
            <v>10</v>
          </cell>
          <cell r="G18">
            <v>495</v>
          </cell>
          <cell r="H18" t="str">
            <v>-</v>
          </cell>
          <cell r="I18" t="str">
            <v>-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  <cell r="N18">
            <v>2</v>
          </cell>
          <cell r="O18" t="str">
            <v>x</v>
          </cell>
          <cell r="P18" t="str">
            <v>-</v>
          </cell>
          <cell r="Q18" t="str">
            <v>-</v>
          </cell>
          <cell r="R18">
            <v>1</v>
          </cell>
          <cell r="S18" t="str">
            <v>x</v>
          </cell>
          <cell r="T18">
            <v>1</v>
          </cell>
          <cell r="U18" t="str">
            <v>x</v>
          </cell>
          <cell r="V18" t="str">
            <v>-</v>
          </cell>
          <cell r="W18" t="str">
            <v>-</v>
          </cell>
          <cell r="X18">
            <v>1</v>
          </cell>
          <cell r="Y18" t="str">
            <v>x</v>
          </cell>
          <cell r="Z18">
            <v>2</v>
          </cell>
          <cell r="AA18" t="str">
            <v>x</v>
          </cell>
          <cell r="AB18">
            <v>1</v>
          </cell>
          <cell r="AC18" t="str">
            <v>x</v>
          </cell>
          <cell r="AD18">
            <v>3</v>
          </cell>
          <cell r="AE18">
            <v>45</v>
          </cell>
          <cell r="AF18">
            <v>13</v>
          </cell>
          <cell r="AG18">
            <v>330</v>
          </cell>
          <cell r="AH18" t="str">
            <v>-</v>
          </cell>
          <cell r="AI18" t="str">
            <v>-</v>
          </cell>
          <cell r="AJ18">
            <v>5</v>
          </cell>
          <cell r="AK18">
            <v>200</v>
          </cell>
          <cell r="AL18">
            <v>2</v>
          </cell>
          <cell r="AM18" t="str">
            <v>x</v>
          </cell>
          <cell r="AN18">
            <v>1</v>
          </cell>
          <cell r="AO18" t="str">
            <v>x</v>
          </cell>
          <cell r="AP18">
            <v>3</v>
          </cell>
          <cell r="AQ18">
            <v>314</v>
          </cell>
          <cell r="AR18">
            <v>2</v>
          </cell>
          <cell r="AS18" t="str">
            <v>x</v>
          </cell>
          <cell r="AT18">
            <v>1</v>
          </cell>
          <cell r="AU18" t="str">
            <v>x</v>
          </cell>
          <cell r="AV18">
            <v>1</v>
          </cell>
          <cell r="AW18" t="str">
            <v>x</v>
          </cell>
          <cell r="AX18" t="str">
            <v>-</v>
          </cell>
          <cell r="AY18" t="str">
            <v>-</v>
          </cell>
          <cell r="AZ18">
            <v>1</v>
          </cell>
          <cell r="BA18" t="str">
            <v>x</v>
          </cell>
          <cell r="BB18">
            <v>0</v>
          </cell>
          <cell r="BC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723</v>
          </cell>
          <cell r="E19">
            <v>27223</v>
          </cell>
          <cell r="F19">
            <v>40</v>
          </cell>
          <cell r="G19">
            <v>1603</v>
          </cell>
          <cell r="H19">
            <v>3</v>
          </cell>
          <cell r="I19">
            <v>99</v>
          </cell>
          <cell r="J19" t="str">
            <v>-</v>
          </cell>
          <cell r="K19" t="str">
            <v>-</v>
          </cell>
          <cell r="L19">
            <v>119</v>
          </cell>
          <cell r="M19">
            <v>2507</v>
          </cell>
          <cell r="N19">
            <v>4</v>
          </cell>
          <cell r="O19">
            <v>273</v>
          </cell>
          <cell r="P19">
            <v>1</v>
          </cell>
          <cell r="Q19" t="str">
            <v>x</v>
          </cell>
          <cell r="R19">
            <v>6</v>
          </cell>
          <cell r="S19">
            <v>87</v>
          </cell>
          <cell r="T19">
            <v>12</v>
          </cell>
          <cell r="U19">
            <v>195</v>
          </cell>
          <cell r="V19">
            <v>4</v>
          </cell>
          <cell r="W19">
            <v>83</v>
          </cell>
          <cell r="X19">
            <v>1</v>
          </cell>
          <cell r="Y19" t="str">
            <v>x</v>
          </cell>
          <cell r="Z19">
            <v>33</v>
          </cell>
          <cell r="AA19">
            <v>637</v>
          </cell>
          <cell r="AB19">
            <v>3</v>
          </cell>
          <cell r="AC19">
            <v>99</v>
          </cell>
          <cell r="AD19">
            <v>74</v>
          </cell>
          <cell r="AE19">
            <v>2732</v>
          </cell>
          <cell r="AF19">
            <v>21</v>
          </cell>
          <cell r="AG19">
            <v>447</v>
          </cell>
          <cell r="AH19">
            <v>22</v>
          </cell>
          <cell r="AI19">
            <v>860</v>
          </cell>
          <cell r="AJ19">
            <v>108</v>
          </cell>
          <cell r="AK19">
            <v>2565</v>
          </cell>
          <cell r="AL19">
            <v>1</v>
          </cell>
          <cell r="AM19" t="str">
            <v>x</v>
          </cell>
          <cell r="AN19">
            <v>13</v>
          </cell>
          <cell r="AO19">
            <v>911</v>
          </cell>
          <cell r="AP19">
            <v>29</v>
          </cell>
          <cell r="AQ19">
            <v>2634</v>
          </cell>
          <cell r="AR19">
            <v>78</v>
          </cell>
          <cell r="AS19">
            <v>2357</v>
          </cell>
          <cell r="AT19">
            <v>120</v>
          </cell>
          <cell r="AU19">
            <v>8202</v>
          </cell>
          <cell r="AV19">
            <v>2</v>
          </cell>
          <cell r="AW19" t="str">
            <v>x</v>
          </cell>
          <cell r="AX19">
            <v>16</v>
          </cell>
          <cell r="AY19">
            <v>438</v>
          </cell>
          <cell r="AZ19">
            <v>8</v>
          </cell>
          <cell r="BA19">
            <v>279</v>
          </cell>
          <cell r="BB19">
            <v>0</v>
          </cell>
          <cell r="BC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56</v>
          </cell>
          <cell r="E20">
            <v>1625</v>
          </cell>
          <cell r="F20">
            <v>5</v>
          </cell>
          <cell r="G20">
            <v>330</v>
          </cell>
          <cell r="H20" t="str">
            <v>-</v>
          </cell>
          <cell r="I20" t="str">
            <v>-</v>
          </cell>
          <cell r="J20" t="str">
            <v>-</v>
          </cell>
          <cell r="K20" t="str">
            <v>-</v>
          </cell>
          <cell r="L20">
            <v>12</v>
          </cell>
          <cell r="M20">
            <v>257</v>
          </cell>
          <cell r="N20" t="str">
            <v>-</v>
          </cell>
          <cell r="O20" t="str">
            <v>-</v>
          </cell>
          <cell r="P20">
            <v>2</v>
          </cell>
          <cell r="Q20" t="str">
            <v>x</v>
          </cell>
          <cell r="R20">
            <v>2</v>
          </cell>
          <cell r="S20" t="str">
            <v>x</v>
          </cell>
          <cell r="T20">
            <v>3</v>
          </cell>
          <cell r="U20">
            <v>49</v>
          </cell>
          <cell r="V20" t="str">
            <v>-</v>
          </cell>
          <cell r="W20" t="str">
            <v>-</v>
          </cell>
          <cell r="X20">
            <v>1</v>
          </cell>
          <cell r="Y20" t="str">
            <v>x</v>
          </cell>
          <cell r="Z20">
            <v>3</v>
          </cell>
          <cell r="AA20">
            <v>42</v>
          </cell>
          <cell r="AB20" t="str">
            <v>-</v>
          </cell>
          <cell r="AC20" t="str">
            <v>-</v>
          </cell>
          <cell r="AD20">
            <v>11</v>
          </cell>
          <cell r="AE20">
            <v>250</v>
          </cell>
          <cell r="AF20">
            <v>3</v>
          </cell>
          <cell r="AG20">
            <v>100</v>
          </cell>
          <cell r="AH20">
            <v>3</v>
          </cell>
          <cell r="AI20">
            <v>72</v>
          </cell>
          <cell r="AJ20">
            <v>4</v>
          </cell>
          <cell r="AK20">
            <v>286</v>
          </cell>
          <cell r="AL20" t="str">
            <v>-</v>
          </cell>
          <cell r="AM20" t="str">
            <v>-</v>
          </cell>
          <cell r="AN20" t="str">
            <v>-</v>
          </cell>
          <cell r="AO20" t="str">
            <v>-</v>
          </cell>
          <cell r="AP20">
            <v>1</v>
          </cell>
          <cell r="AQ20" t="str">
            <v>x</v>
          </cell>
          <cell r="AR20">
            <v>3</v>
          </cell>
          <cell r="AS20">
            <v>58</v>
          </cell>
          <cell r="AT20">
            <v>2</v>
          </cell>
          <cell r="AU20" t="str">
            <v>x</v>
          </cell>
          <cell r="AV20" t="str">
            <v>-</v>
          </cell>
          <cell r="AW20" t="str">
            <v>-</v>
          </cell>
          <cell r="AX20" t="str">
            <v>-</v>
          </cell>
          <cell r="AY20" t="str">
            <v>-</v>
          </cell>
          <cell r="AZ20" t="str">
            <v>-</v>
          </cell>
          <cell r="BA20" t="str">
            <v>-</v>
          </cell>
          <cell r="BB20">
            <v>0</v>
          </cell>
          <cell r="BC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44</v>
          </cell>
          <cell r="E21">
            <v>1241</v>
          </cell>
          <cell r="F21">
            <v>9</v>
          </cell>
          <cell r="G21">
            <v>213</v>
          </cell>
          <cell r="H21">
            <v>1</v>
          </cell>
          <cell r="I21" t="str">
            <v>x</v>
          </cell>
          <cell r="J21" t="str">
            <v>-</v>
          </cell>
          <cell r="K21" t="str">
            <v>-</v>
          </cell>
          <cell r="L21">
            <v>4</v>
          </cell>
          <cell r="M21">
            <v>99</v>
          </cell>
          <cell r="N21" t="str">
            <v>-</v>
          </cell>
          <cell r="O21" t="str">
            <v>-</v>
          </cell>
          <cell r="P21" t="str">
            <v>-</v>
          </cell>
          <cell r="Q21" t="str">
            <v>-</v>
          </cell>
          <cell r="R21" t="str">
            <v>-</v>
          </cell>
          <cell r="S21" t="str">
            <v>-</v>
          </cell>
          <cell r="T21" t="str">
            <v>-</v>
          </cell>
          <cell r="U21" t="str">
            <v>-</v>
          </cell>
          <cell r="V21" t="str">
            <v>-</v>
          </cell>
          <cell r="W21" t="str">
            <v>-</v>
          </cell>
          <cell r="X21">
            <v>1</v>
          </cell>
          <cell r="Y21" t="str">
            <v>x</v>
          </cell>
          <cell r="Z21">
            <v>6</v>
          </cell>
          <cell r="AA21">
            <v>88</v>
          </cell>
          <cell r="AB21">
            <v>1</v>
          </cell>
          <cell r="AC21" t="str">
            <v>x</v>
          </cell>
          <cell r="AD21">
            <v>3</v>
          </cell>
          <cell r="AE21">
            <v>104</v>
          </cell>
          <cell r="AF21">
            <v>13</v>
          </cell>
          <cell r="AG21">
            <v>541</v>
          </cell>
          <cell r="AH21">
            <v>1</v>
          </cell>
          <cell r="AI21" t="str">
            <v>x</v>
          </cell>
          <cell r="AJ21">
            <v>2</v>
          </cell>
          <cell r="AK21" t="str">
            <v>x</v>
          </cell>
          <cell r="AL21" t="str">
            <v>-</v>
          </cell>
          <cell r="AM21" t="str">
            <v>-</v>
          </cell>
          <cell r="AN21" t="str">
            <v>-</v>
          </cell>
          <cell r="AO21" t="str">
            <v>-</v>
          </cell>
          <cell r="AP21">
            <v>2</v>
          </cell>
          <cell r="AQ21" t="str">
            <v>x</v>
          </cell>
          <cell r="AR21">
            <v>1</v>
          </cell>
          <cell r="AS21" t="str">
            <v>x</v>
          </cell>
          <cell r="AT21" t="str">
            <v>-</v>
          </cell>
          <cell r="AU21" t="str">
            <v>-</v>
          </cell>
          <cell r="AV21" t="str">
            <v>-</v>
          </cell>
          <cell r="AW21" t="str">
            <v>-</v>
          </cell>
          <cell r="AX21" t="str">
            <v>-</v>
          </cell>
          <cell r="AY21" t="str">
            <v>-</v>
          </cell>
          <cell r="AZ21" t="str">
            <v>-</v>
          </cell>
          <cell r="BA21" t="str">
            <v>-</v>
          </cell>
          <cell r="BB21">
            <v>0</v>
          </cell>
          <cell r="BC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6</v>
          </cell>
          <cell r="E22">
            <v>79</v>
          </cell>
          <cell r="F22">
            <v>2</v>
          </cell>
          <cell r="G22" t="str">
            <v>x</v>
          </cell>
          <cell r="H22" t="str">
            <v>-</v>
          </cell>
          <cell r="I22" t="str">
            <v>-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N22" t="str">
            <v>-</v>
          </cell>
          <cell r="O22" t="str">
            <v>-</v>
          </cell>
          <cell r="P22" t="str">
            <v>-</v>
          </cell>
          <cell r="Q22" t="str">
            <v>-</v>
          </cell>
          <cell r="R22" t="str">
            <v>-</v>
          </cell>
          <cell r="S22" t="str">
            <v>-</v>
          </cell>
          <cell r="T22" t="str">
            <v>-</v>
          </cell>
          <cell r="U22" t="str">
            <v>-</v>
          </cell>
          <cell r="V22" t="str">
            <v>-</v>
          </cell>
          <cell r="W22" t="str">
            <v>-</v>
          </cell>
          <cell r="X22" t="str">
            <v>-</v>
          </cell>
          <cell r="Y22" t="str">
            <v>-</v>
          </cell>
          <cell r="Z22" t="str">
            <v>-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  <cell r="AE22" t="str">
            <v>-</v>
          </cell>
          <cell r="AF22">
            <v>4</v>
          </cell>
          <cell r="AG22">
            <v>46</v>
          </cell>
          <cell r="AH22" t="str">
            <v>-</v>
          </cell>
          <cell r="AI22" t="str">
            <v>-</v>
          </cell>
          <cell r="AJ22" t="str">
            <v>-</v>
          </cell>
          <cell r="AK22" t="str">
            <v>-</v>
          </cell>
          <cell r="AL22" t="str">
            <v>-</v>
          </cell>
          <cell r="AM22" t="str">
            <v>-</v>
          </cell>
          <cell r="AN22" t="str">
            <v>-</v>
          </cell>
          <cell r="AO22" t="str">
            <v>-</v>
          </cell>
          <cell r="AP22" t="str">
            <v>-</v>
          </cell>
          <cell r="AQ22" t="str">
            <v>-</v>
          </cell>
          <cell r="AR22" t="str">
            <v>-</v>
          </cell>
          <cell r="AS22" t="str">
            <v>-</v>
          </cell>
          <cell r="AT22" t="str">
            <v>-</v>
          </cell>
          <cell r="AU22" t="str">
            <v>-</v>
          </cell>
          <cell r="AV22" t="str">
            <v>-</v>
          </cell>
          <cell r="AW22" t="str">
            <v>-</v>
          </cell>
          <cell r="AX22" t="str">
            <v>-</v>
          </cell>
          <cell r="AY22" t="str">
            <v>-</v>
          </cell>
          <cell r="AZ22" t="str">
            <v>-</v>
          </cell>
          <cell r="BA22" t="str">
            <v>-</v>
          </cell>
          <cell r="BB22">
            <v>0</v>
          </cell>
          <cell r="BC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4</v>
          </cell>
          <cell r="E23">
            <v>78</v>
          </cell>
          <cell r="F23">
            <v>2</v>
          </cell>
          <cell r="G23" t="str">
            <v>x</v>
          </cell>
          <cell r="H23" t="str">
            <v>-</v>
          </cell>
          <cell r="I23" t="str">
            <v>-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  <cell r="N23" t="str">
            <v>-</v>
          </cell>
          <cell r="O23" t="str">
            <v>-</v>
          </cell>
          <cell r="P23" t="str">
            <v>-</v>
          </cell>
          <cell r="Q23" t="str">
            <v>-</v>
          </cell>
          <cell r="R23" t="str">
            <v>-</v>
          </cell>
          <cell r="S23" t="str">
            <v>-</v>
          </cell>
          <cell r="T23" t="str">
            <v>-</v>
          </cell>
          <cell r="U23" t="str">
            <v>-</v>
          </cell>
          <cell r="V23" t="str">
            <v>-</v>
          </cell>
          <cell r="W23" t="str">
            <v>-</v>
          </cell>
          <cell r="X23" t="str">
            <v>-</v>
          </cell>
          <cell r="Y23" t="str">
            <v>-</v>
          </cell>
          <cell r="Z23" t="str">
            <v>-</v>
          </cell>
          <cell r="AA23" t="str">
            <v>-</v>
          </cell>
          <cell r="AB23" t="str">
            <v>-</v>
          </cell>
          <cell r="AC23" t="str">
            <v>-</v>
          </cell>
          <cell r="AD23" t="str">
            <v>-</v>
          </cell>
          <cell r="AE23" t="str">
            <v>-</v>
          </cell>
          <cell r="AF23">
            <v>2</v>
          </cell>
          <cell r="AG23" t="str">
            <v>x</v>
          </cell>
          <cell r="AH23" t="str">
            <v>-</v>
          </cell>
          <cell r="AI23" t="str">
            <v>-</v>
          </cell>
          <cell r="AJ23" t="str">
            <v>-</v>
          </cell>
          <cell r="AK23" t="str">
            <v>-</v>
          </cell>
          <cell r="AL23" t="str">
            <v>-</v>
          </cell>
          <cell r="AM23" t="str">
            <v>-</v>
          </cell>
          <cell r="AN23" t="str">
            <v>-</v>
          </cell>
          <cell r="AO23" t="str">
            <v>-</v>
          </cell>
          <cell r="AP23" t="str">
            <v>-</v>
          </cell>
          <cell r="AQ23" t="str">
            <v>-</v>
          </cell>
          <cell r="AR23" t="str">
            <v>-</v>
          </cell>
          <cell r="AS23" t="str">
            <v>-</v>
          </cell>
          <cell r="AT23" t="str">
            <v>-</v>
          </cell>
          <cell r="AU23" t="str">
            <v>-</v>
          </cell>
          <cell r="AV23" t="str">
            <v>-</v>
          </cell>
          <cell r="AW23" t="str">
            <v>-</v>
          </cell>
          <cell r="AX23" t="str">
            <v>-</v>
          </cell>
          <cell r="AY23" t="str">
            <v>-</v>
          </cell>
          <cell r="AZ23" t="str">
            <v>-</v>
          </cell>
          <cell r="BA23" t="str">
            <v>-</v>
          </cell>
          <cell r="BB23">
            <v>0</v>
          </cell>
          <cell r="BC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18</v>
          </cell>
          <cell r="E24">
            <v>550</v>
          </cell>
          <cell r="F24">
            <v>10</v>
          </cell>
          <cell r="G24">
            <v>411</v>
          </cell>
          <cell r="H24">
            <v>1</v>
          </cell>
          <cell r="I24" t="str">
            <v>x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  <cell r="N24" t="str">
            <v>-</v>
          </cell>
          <cell r="O24" t="str">
            <v>-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  <cell r="T24" t="str">
            <v>-</v>
          </cell>
          <cell r="U24" t="str">
            <v>-</v>
          </cell>
          <cell r="V24" t="str">
            <v>-</v>
          </cell>
          <cell r="W24" t="str">
            <v>-</v>
          </cell>
          <cell r="X24" t="str">
            <v>-</v>
          </cell>
          <cell r="Y24" t="str">
            <v>-</v>
          </cell>
          <cell r="Z24">
            <v>1</v>
          </cell>
          <cell r="AA24" t="str">
            <v>x</v>
          </cell>
          <cell r="AB24" t="str">
            <v>-</v>
          </cell>
          <cell r="AC24" t="str">
            <v>-</v>
          </cell>
          <cell r="AD24" t="str">
            <v>-</v>
          </cell>
          <cell r="AE24" t="str">
            <v>-</v>
          </cell>
          <cell r="AF24">
            <v>3</v>
          </cell>
          <cell r="AG24">
            <v>53</v>
          </cell>
          <cell r="AH24" t="str">
            <v>-</v>
          </cell>
          <cell r="AI24" t="str">
            <v>-</v>
          </cell>
          <cell r="AJ24" t="str">
            <v>-</v>
          </cell>
          <cell r="AK24" t="str">
            <v>-</v>
          </cell>
          <cell r="AL24" t="str">
            <v>-</v>
          </cell>
          <cell r="AM24" t="str">
            <v>-</v>
          </cell>
          <cell r="AN24" t="str">
            <v>-</v>
          </cell>
          <cell r="AO24" t="str">
            <v>-</v>
          </cell>
          <cell r="AP24" t="str">
            <v>-</v>
          </cell>
          <cell r="AQ24" t="str">
            <v>-</v>
          </cell>
          <cell r="AR24" t="str">
            <v>-</v>
          </cell>
          <cell r="AS24" t="str">
            <v>-</v>
          </cell>
          <cell r="AT24" t="str">
            <v>-</v>
          </cell>
          <cell r="AU24" t="str">
            <v>-</v>
          </cell>
          <cell r="AV24" t="str">
            <v>-</v>
          </cell>
          <cell r="AW24" t="str">
            <v>-</v>
          </cell>
          <cell r="AX24" t="str">
            <v>-</v>
          </cell>
          <cell r="AY24" t="str">
            <v>-</v>
          </cell>
          <cell r="AZ24" t="str">
            <v>-</v>
          </cell>
          <cell r="BA24" t="str">
            <v>-</v>
          </cell>
          <cell r="BB24">
            <v>0</v>
          </cell>
          <cell r="BC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57</v>
          </cell>
          <cell r="E25">
            <v>1628</v>
          </cell>
          <cell r="F25">
            <v>11</v>
          </cell>
          <cell r="G25">
            <v>298</v>
          </cell>
          <cell r="H25">
            <v>1</v>
          </cell>
          <cell r="I25" t="str">
            <v>x</v>
          </cell>
          <cell r="J25" t="str">
            <v>-</v>
          </cell>
          <cell r="K25" t="str">
            <v>-</v>
          </cell>
          <cell r="L25">
            <v>6</v>
          </cell>
          <cell r="M25">
            <v>129</v>
          </cell>
          <cell r="N25" t="str">
            <v>-</v>
          </cell>
          <cell r="O25" t="str">
            <v>-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  <cell r="T25">
            <v>1</v>
          </cell>
          <cell r="U25" t="str">
            <v>x</v>
          </cell>
          <cell r="V25" t="str">
            <v>-</v>
          </cell>
          <cell r="W25" t="str">
            <v>-</v>
          </cell>
          <cell r="X25" t="str">
            <v>-</v>
          </cell>
          <cell r="Y25" t="str">
            <v>-</v>
          </cell>
          <cell r="Z25">
            <v>3</v>
          </cell>
          <cell r="AA25">
            <v>66</v>
          </cell>
          <cell r="AB25" t="str">
            <v>-</v>
          </cell>
          <cell r="AC25" t="str">
            <v>-</v>
          </cell>
          <cell r="AD25">
            <v>10</v>
          </cell>
          <cell r="AE25">
            <v>258</v>
          </cell>
          <cell r="AF25">
            <v>6</v>
          </cell>
          <cell r="AG25">
            <v>205</v>
          </cell>
          <cell r="AH25">
            <v>1</v>
          </cell>
          <cell r="AI25" t="str">
            <v>x</v>
          </cell>
          <cell r="AJ25">
            <v>5</v>
          </cell>
          <cell r="AK25">
            <v>85</v>
          </cell>
          <cell r="AL25" t="str">
            <v>-</v>
          </cell>
          <cell r="AM25" t="str">
            <v>-</v>
          </cell>
          <cell r="AN25">
            <v>1</v>
          </cell>
          <cell r="AO25" t="str">
            <v>x</v>
          </cell>
          <cell r="AP25">
            <v>8</v>
          </cell>
          <cell r="AQ25">
            <v>445</v>
          </cell>
          <cell r="AR25">
            <v>2</v>
          </cell>
          <cell r="AS25" t="str">
            <v>x</v>
          </cell>
          <cell r="AT25" t="str">
            <v>-</v>
          </cell>
          <cell r="AU25" t="str">
            <v>-</v>
          </cell>
          <cell r="AV25" t="str">
            <v>-</v>
          </cell>
          <cell r="AW25" t="str">
            <v>-</v>
          </cell>
          <cell r="AX25">
            <v>1</v>
          </cell>
          <cell r="AY25" t="str">
            <v>x</v>
          </cell>
          <cell r="AZ25" t="str">
            <v>-</v>
          </cell>
          <cell r="BA25" t="str">
            <v>-</v>
          </cell>
          <cell r="BB25">
            <v>0</v>
          </cell>
          <cell r="BC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248</v>
          </cell>
          <cell r="E26">
            <v>6099</v>
          </cell>
          <cell r="F26">
            <v>13</v>
          </cell>
          <cell r="G26">
            <v>455</v>
          </cell>
          <cell r="H26" t="str">
            <v>-</v>
          </cell>
          <cell r="I26" t="str">
            <v>-</v>
          </cell>
          <cell r="J26" t="str">
            <v>-</v>
          </cell>
          <cell r="K26" t="str">
            <v>-</v>
          </cell>
          <cell r="L26">
            <v>50</v>
          </cell>
          <cell r="M26">
            <v>819</v>
          </cell>
          <cell r="N26">
            <v>1</v>
          </cell>
          <cell r="O26" t="str">
            <v>x</v>
          </cell>
          <cell r="P26" t="str">
            <v>-</v>
          </cell>
          <cell r="Q26" t="str">
            <v>-</v>
          </cell>
          <cell r="R26">
            <v>5</v>
          </cell>
          <cell r="S26">
            <v>79</v>
          </cell>
          <cell r="T26">
            <v>9</v>
          </cell>
          <cell r="U26">
            <v>155</v>
          </cell>
          <cell r="V26" t="str">
            <v>-</v>
          </cell>
          <cell r="W26" t="str">
            <v>-</v>
          </cell>
          <cell r="X26">
            <v>1</v>
          </cell>
          <cell r="Y26" t="str">
            <v>x</v>
          </cell>
          <cell r="Z26">
            <v>4</v>
          </cell>
          <cell r="AA26">
            <v>62</v>
          </cell>
          <cell r="AB26">
            <v>1</v>
          </cell>
          <cell r="AC26" t="str">
            <v>x</v>
          </cell>
          <cell r="AD26">
            <v>15</v>
          </cell>
          <cell r="AE26">
            <v>351</v>
          </cell>
          <cell r="AF26">
            <v>13</v>
          </cell>
          <cell r="AG26">
            <v>224</v>
          </cell>
          <cell r="AH26">
            <v>56</v>
          </cell>
          <cell r="AI26">
            <v>1936</v>
          </cell>
          <cell r="AJ26">
            <v>20</v>
          </cell>
          <cell r="AK26">
            <v>426</v>
          </cell>
          <cell r="AL26">
            <v>1</v>
          </cell>
          <cell r="AM26" t="str">
            <v>x</v>
          </cell>
          <cell r="AN26" t="str">
            <v>-</v>
          </cell>
          <cell r="AO26" t="str">
            <v>-</v>
          </cell>
          <cell r="AP26">
            <v>4</v>
          </cell>
          <cell r="AQ26">
            <v>71</v>
          </cell>
          <cell r="AR26">
            <v>23</v>
          </cell>
          <cell r="AS26">
            <v>559</v>
          </cell>
          <cell r="AT26">
            <v>21</v>
          </cell>
          <cell r="AU26">
            <v>637</v>
          </cell>
          <cell r="AV26" t="str">
            <v>-</v>
          </cell>
          <cell r="AW26" t="str">
            <v>-</v>
          </cell>
          <cell r="AX26">
            <v>7</v>
          </cell>
          <cell r="AY26">
            <v>159</v>
          </cell>
          <cell r="AZ26" t="str">
            <v>-</v>
          </cell>
          <cell r="BA26" t="str">
            <v>-</v>
          </cell>
          <cell r="BB26">
            <v>0</v>
          </cell>
          <cell r="BC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202</v>
          </cell>
          <cell r="E27">
            <v>5002</v>
          </cell>
          <cell r="F27">
            <v>4</v>
          </cell>
          <cell r="G27">
            <v>77</v>
          </cell>
          <cell r="H27" t="str">
            <v>-</v>
          </cell>
          <cell r="I27" t="str">
            <v>-</v>
          </cell>
          <cell r="J27" t="str">
            <v>-</v>
          </cell>
          <cell r="K27" t="str">
            <v>-</v>
          </cell>
          <cell r="L27">
            <v>50</v>
          </cell>
          <cell r="M27">
            <v>970</v>
          </cell>
          <cell r="N27">
            <v>2</v>
          </cell>
          <cell r="O27" t="str">
            <v>x</v>
          </cell>
          <cell r="P27" t="str">
            <v>-</v>
          </cell>
          <cell r="Q27" t="str">
            <v>-</v>
          </cell>
          <cell r="R27">
            <v>4</v>
          </cell>
          <cell r="S27">
            <v>64</v>
          </cell>
          <cell r="T27">
            <v>5</v>
          </cell>
          <cell r="U27">
            <v>89</v>
          </cell>
          <cell r="V27" t="str">
            <v>-</v>
          </cell>
          <cell r="W27" t="str">
            <v>-</v>
          </cell>
          <cell r="X27" t="str">
            <v>-</v>
          </cell>
          <cell r="Y27" t="str">
            <v>-</v>
          </cell>
          <cell r="Z27">
            <v>15</v>
          </cell>
          <cell r="AA27">
            <v>323</v>
          </cell>
          <cell r="AB27" t="str">
            <v>-</v>
          </cell>
          <cell r="AC27" t="str">
            <v>-</v>
          </cell>
          <cell r="AD27">
            <v>20</v>
          </cell>
          <cell r="AE27">
            <v>508</v>
          </cell>
          <cell r="AF27">
            <v>11</v>
          </cell>
          <cell r="AG27">
            <v>210</v>
          </cell>
          <cell r="AH27">
            <v>13</v>
          </cell>
          <cell r="AI27">
            <v>292</v>
          </cell>
          <cell r="AJ27">
            <v>21</v>
          </cell>
          <cell r="AK27">
            <v>486</v>
          </cell>
          <cell r="AL27">
            <v>2</v>
          </cell>
          <cell r="AM27" t="str">
            <v>x</v>
          </cell>
          <cell r="AN27" t="str">
            <v>-</v>
          </cell>
          <cell r="AO27" t="str">
            <v>-</v>
          </cell>
          <cell r="AP27">
            <v>2</v>
          </cell>
          <cell r="AQ27" t="str">
            <v>x</v>
          </cell>
          <cell r="AR27">
            <v>25</v>
          </cell>
          <cell r="AS27">
            <v>580</v>
          </cell>
          <cell r="AT27">
            <v>26</v>
          </cell>
          <cell r="AU27">
            <v>1167</v>
          </cell>
          <cell r="AV27" t="str">
            <v>-</v>
          </cell>
          <cell r="AW27" t="str">
            <v>-</v>
          </cell>
          <cell r="AX27">
            <v>1</v>
          </cell>
          <cell r="AY27" t="str">
            <v>x</v>
          </cell>
          <cell r="AZ27" t="str">
            <v>-</v>
          </cell>
          <cell r="BA27" t="str">
            <v>-</v>
          </cell>
          <cell r="BB27">
            <v>0</v>
          </cell>
          <cell r="BC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608</v>
          </cell>
          <cell r="E28">
            <v>18935</v>
          </cell>
          <cell r="F28">
            <v>18</v>
          </cell>
          <cell r="G28">
            <v>420</v>
          </cell>
          <cell r="H28">
            <v>1</v>
          </cell>
          <cell r="I28" t="str">
            <v>x</v>
          </cell>
          <cell r="J28" t="str">
            <v>-</v>
          </cell>
          <cell r="K28" t="str">
            <v>-</v>
          </cell>
          <cell r="L28">
            <v>83</v>
          </cell>
          <cell r="M28">
            <v>1970</v>
          </cell>
          <cell r="N28">
            <v>3</v>
          </cell>
          <cell r="O28">
            <v>98</v>
          </cell>
          <cell r="P28" t="str">
            <v>-</v>
          </cell>
          <cell r="Q28" t="str">
            <v>-</v>
          </cell>
          <cell r="R28">
            <v>16</v>
          </cell>
          <cell r="S28">
            <v>269</v>
          </cell>
          <cell r="T28">
            <v>27</v>
          </cell>
          <cell r="U28">
            <v>620</v>
          </cell>
          <cell r="V28">
            <v>2</v>
          </cell>
          <cell r="W28" t="str">
            <v>x</v>
          </cell>
          <cell r="X28">
            <v>1</v>
          </cell>
          <cell r="Y28" t="str">
            <v>x</v>
          </cell>
          <cell r="Z28">
            <v>24</v>
          </cell>
          <cell r="AA28">
            <v>815</v>
          </cell>
          <cell r="AB28">
            <v>1</v>
          </cell>
          <cell r="AC28" t="str">
            <v>x</v>
          </cell>
          <cell r="AD28">
            <v>82</v>
          </cell>
          <cell r="AE28">
            <v>2742</v>
          </cell>
          <cell r="AF28">
            <v>10</v>
          </cell>
          <cell r="AG28">
            <v>181</v>
          </cell>
          <cell r="AH28">
            <v>24</v>
          </cell>
          <cell r="AI28">
            <v>525</v>
          </cell>
          <cell r="AJ28">
            <v>91</v>
          </cell>
          <cell r="AK28">
            <v>3393</v>
          </cell>
          <cell r="AL28">
            <v>48</v>
          </cell>
          <cell r="AM28">
            <v>1662</v>
          </cell>
          <cell r="AN28">
            <v>6</v>
          </cell>
          <cell r="AO28">
            <v>208</v>
          </cell>
          <cell r="AP28">
            <v>25</v>
          </cell>
          <cell r="AQ28">
            <v>894</v>
          </cell>
          <cell r="AR28">
            <v>76</v>
          </cell>
          <cell r="AS28">
            <v>2455</v>
          </cell>
          <cell r="AT28">
            <v>57</v>
          </cell>
          <cell r="AU28">
            <v>2235</v>
          </cell>
          <cell r="AV28">
            <v>2</v>
          </cell>
          <cell r="AW28" t="str">
            <v>x</v>
          </cell>
          <cell r="AX28">
            <v>6</v>
          </cell>
          <cell r="AY28">
            <v>129</v>
          </cell>
          <cell r="AZ28">
            <v>3</v>
          </cell>
          <cell r="BA28">
            <v>50</v>
          </cell>
          <cell r="BB28">
            <v>0</v>
          </cell>
          <cell r="BC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17</v>
          </cell>
          <cell r="E29">
            <v>500</v>
          </cell>
          <cell r="F29">
            <v>5</v>
          </cell>
          <cell r="G29">
            <v>161</v>
          </cell>
          <cell r="H29">
            <v>1</v>
          </cell>
          <cell r="I29" t="str">
            <v>x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  <cell r="N29" t="str">
            <v>-</v>
          </cell>
          <cell r="O29" t="str">
            <v>-</v>
          </cell>
          <cell r="P29" t="str">
            <v>-</v>
          </cell>
          <cell r="Q29" t="str">
            <v>-</v>
          </cell>
          <cell r="R29" t="str">
            <v>-</v>
          </cell>
          <cell r="S29" t="str">
            <v>-</v>
          </cell>
          <cell r="T29" t="str">
            <v>-</v>
          </cell>
          <cell r="U29" t="str">
            <v>-</v>
          </cell>
          <cell r="V29" t="str">
            <v>-</v>
          </cell>
          <cell r="W29" t="str">
            <v>-</v>
          </cell>
          <cell r="X29">
            <v>1</v>
          </cell>
          <cell r="Y29" t="str">
            <v>x</v>
          </cell>
          <cell r="Z29">
            <v>1</v>
          </cell>
          <cell r="AA29" t="str">
            <v>x</v>
          </cell>
          <cell r="AB29" t="str">
            <v>-</v>
          </cell>
          <cell r="AC29" t="str">
            <v>-</v>
          </cell>
          <cell r="AD29" t="str">
            <v>-</v>
          </cell>
          <cell r="AE29" t="str">
            <v>-</v>
          </cell>
          <cell r="AF29">
            <v>9</v>
          </cell>
          <cell r="AG29">
            <v>199</v>
          </cell>
          <cell r="AH29" t="str">
            <v>-</v>
          </cell>
          <cell r="AI29" t="str">
            <v>-</v>
          </cell>
          <cell r="AJ29" t="str">
            <v>-</v>
          </cell>
          <cell r="AK29" t="str">
            <v>-</v>
          </cell>
          <cell r="AL29" t="str">
            <v>-</v>
          </cell>
          <cell r="AM29" t="str">
            <v>-</v>
          </cell>
          <cell r="AN29" t="str">
            <v>-</v>
          </cell>
          <cell r="AO29" t="str">
            <v>-</v>
          </cell>
          <cell r="AP29" t="str">
            <v>-</v>
          </cell>
          <cell r="AQ29" t="str">
            <v>-</v>
          </cell>
          <cell r="AR29" t="str">
            <v>-</v>
          </cell>
          <cell r="AS29" t="str">
            <v>-</v>
          </cell>
          <cell r="AT29" t="str">
            <v>-</v>
          </cell>
          <cell r="AU29" t="str">
            <v>-</v>
          </cell>
          <cell r="AV29" t="str">
            <v>-</v>
          </cell>
          <cell r="AW29" t="str">
            <v>-</v>
          </cell>
          <cell r="AX29" t="str">
            <v>-</v>
          </cell>
          <cell r="AY29" t="str">
            <v>-</v>
          </cell>
          <cell r="AZ29" t="str">
            <v>-</v>
          </cell>
          <cell r="BA29" t="str">
            <v>-</v>
          </cell>
          <cell r="BB29">
            <v>0</v>
          </cell>
          <cell r="BC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24</v>
          </cell>
          <cell r="E30">
            <v>1282</v>
          </cell>
          <cell r="F30">
            <v>2</v>
          </cell>
          <cell r="G30" t="str">
            <v>x</v>
          </cell>
          <cell r="H30">
            <v>1</v>
          </cell>
          <cell r="I30" t="str">
            <v>x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  <cell r="N30" t="str">
            <v>-</v>
          </cell>
          <cell r="O30" t="str">
            <v>-</v>
          </cell>
          <cell r="P30" t="str">
            <v>-</v>
          </cell>
          <cell r="Q30" t="str">
            <v>-</v>
          </cell>
          <cell r="R30">
            <v>1</v>
          </cell>
          <cell r="S30" t="str">
            <v>x</v>
          </cell>
          <cell r="T30" t="str">
            <v>-</v>
          </cell>
          <cell r="U30" t="str">
            <v>-</v>
          </cell>
          <cell r="V30" t="str">
            <v>-</v>
          </cell>
          <cell r="W30" t="str">
            <v>-</v>
          </cell>
          <cell r="X30" t="str">
            <v>-</v>
          </cell>
          <cell r="Y30" t="str">
            <v>-</v>
          </cell>
          <cell r="Z30">
            <v>1</v>
          </cell>
          <cell r="AA30" t="str">
            <v>x</v>
          </cell>
          <cell r="AB30" t="str">
            <v>-</v>
          </cell>
          <cell r="AC30" t="str">
            <v>-</v>
          </cell>
          <cell r="AD30" t="str">
            <v>-</v>
          </cell>
          <cell r="AE30" t="str">
            <v>-</v>
          </cell>
          <cell r="AF30">
            <v>6</v>
          </cell>
          <cell r="AG30">
            <v>87</v>
          </cell>
          <cell r="AH30">
            <v>9</v>
          </cell>
          <cell r="AI30">
            <v>879</v>
          </cell>
          <cell r="AJ30" t="str">
            <v>-</v>
          </cell>
          <cell r="AK30" t="str">
            <v>-</v>
          </cell>
          <cell r="AL30">
            <v>1</v>
          </cell>
          <cell r="AM30" t="str">
            <v>x</v>
          </cell>
          <cell r="AN30">
            <v>1</v>
          </cell>
          <cell r="AO30" t="str">
            <v>x</v>
          </cell>
          <cell r="AP30">
            <v>1</v>
          </cell>
          <cell r="AQ30" t="str">
            <v>x</v>
          </cell>
          <cell r="AR30" t="str">
            <v>-</v>
          </cell>
          <cell r="AS30" t="str">
            <v>-</v>
          </cell>
          <cell r="AT30" t="str">
            <v>-</v>
          </cell>
          <cell r="AU30" t="str">
            <v>-</v>
          </cell>
          <cell r="AV30" t="str">
            <v>-</v>
          </cell>
          <cell r="AW30" t="str">
            <v>-</v>
          </cell>
          <cell r="AX30" t="str">
            <v>-</v>
          </cell>
          <cell r="AY30" t="str">
            <v>-</v>
          </cell>
          <cell r="AZ30" t="str">
            <v>-</v>
          </cell>
          <cell r="BA30" t="str">
            <v>-</v>
          </cell>
          <cell r="BB30">
            <v>0</v>
          </cell>
          <cell r="BC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22</v>
          </cell>
          <cell r="E31">
            <v>754</v>
          </cell>
          <cell r="F31">
            <v>8</v>
          </cell>
          <cell r="G31">
            <v>485</v>
          </cell>
          <cell r="H31" t="str">
            <v>-</v>
          </cell>
          <cell r="I31" t="str">
            <v>-</v>
          </cell>
          <cell r="J31" t="str">
            <v>-</v>
          </cell>
          <cell r="K31" t="str">
            <v>-</v>
          </cell>
          <cell r="L31">
            <v>1</v>
          </cell>
          <cell r="M31" t="str">
            <v>x</v>
          </cell>
          <cell r="N31" t="str">
            <v>-</v>
          </cell>
          <cell r="O31" t="str">
            <v>-</v>
          </cell>
          <cell r="P31" t="str">
            <v>-</v>
          </cell>
          <cell r="Q31" t="str">
            <v>-</v>
          </cell>
          <cell r="R31" t="str">
            <v>-</v>
          </cell>
          <cell r="S31" t="str">
            <v>-</v>
          </cell>
          <cell r="T31" t="str">
            <v>-</v>
          </cell>
          <cell r="U31" t="str">
            <v>-</v>
          </cell>
          <cell r="V31" t="str">
            <v>-</v>
          </cell>
          <cell r="W31" t="str">
            <v>-</v>
          </cell>
          <cell r="X31" t="str">
            <v>-</v>
          </cell>
          <cell r="Y31" t="str">
            <v>-</v>
          </cell>
          <cell r="Z31">
            <v>1</v>
          </cell>
          <cell r="AA31" t="str">
            <v>x</v>
          </cell>
          <cell r="AB31" t="str">
            <v>-</v>
          </cell>
          <cell r="AC31" t="str">
            <v>-</v>
          </cell>
          <cell r="AD31" t="str">
            <v>-</v>
          </cell>
          <cell r="AE31" t="str">
            <v>-</v>
          </cell>
          <cell r="AF31">
            <v>5</v>
          </cell>
          <cell r="AG31">
            <v>88</v>
          </cell>
          <cell r="AH31" t="str">
            <v>-</v>
          </cell>
          <cell r="AI31" t="str">
            <v>-</v>
          </cell>
          <cell r="AJ31" t="str">
            <v>-</v>
          </cell>
          <cell r="AK31" t="str">
            <v>-</v>
          </cell>
          <cell r="AL31" t="str">
            <v>-</v>
          </cell>
          <cell r="AM31" t="str">
            <v>-</v>
          </cell>
          <cell r="AN31" t="str">
            <v>-</v>
          </cell>
          <cell r="AO31" t="str">
            <v>-</v>
          </cell>
          <cell r="AP31" t="str">
            <v>-</v>
          </cell>
          <cell r="AQ31" t="str">
            <v>-</v>
          </cell>
          <cell r="AR31">
            <v>1</v>
          </cell>
          <cell r="AS31" t="str">
            <v>x</v>
          </cell>
          <cell r="AT31" t="str">
            <v>-</v>
          </cell>
          <cell r="AU31" t="str">
            <v>-</v>
          </cell>
          <cell r="AV31" t="str">
            <v>-</v>
          </cell>
          <cell r="AW31" t="str">
            <v>-</v>
          </cell>
          <cell r="AX31" t="str">
            <v>-</v>
          </cell>
          <cell r="AY31" t="str">
            <v>-</v>
          </cell>
          <cell r="AZ31" t="str">
            <v>-</v>
          </cell>
          <cell r="BA31" t="str">
            <v>-</v>
          </cell>
          <cell r="BB31">
            <v>0</v>
          </cell>
          <cell r="BC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6</v>
          </cell>
          <cell r="E32">
            <v>73</v>
          </cell>
          <cell r="F32">
            <v>4</v>
          </cell>
          <cell r="G32">
            <v>46</v>
          </cell>
          <cell r="H32">
            <v>1</v>
          </cell>
          <cell r="I32" t="str">
            <v>x</v>
          </cell>
          <cell r="J32" t="str">
            <v>-</v>
          </cell>
          <cell r="K32" t="str">
            <v>-</v>
          </cell>
          <cell r="L32" t="str">
            <v>-</v>
          </cell>
          <cell r="M32" t="str">
            <v>-</v>
          </cell>
          <cell r="N32" t="str">
            <v>-</v>
          </cell>
          <cell r="O32" t="str">
            <v>-</v>
          </cell>
          <cell r="P32" t="str">
            <v>-</v>
          </cell>
          <cell r="Q32" t="str">
            <v>-</v>
          </cell>
          <cell r="R32" t="str">
            <v>-</v>
          </cell>
          <cell r="S32" t="str">
            <v>-</v>
          </cell>
          <cell r="T32" t="str">
            <v>-</v>
          </cell>
          <cell r="U32" t="str">
            <v>-</v>
          </cell>
          <cell r="V32" t="str">
            <v>-</v>
          </cell>
          <cell r="W32" t="str">
            <v>-</v>
          </cell>
          <cell r="X32" t="str">
            <v>-</v>
          </cell>
          <cell r="Y32" t="str">
            <v>-</v>
          </cell>
          <cell r="Z32" t="str">
            <v>-</v>
          </cell>
          <cell r="AA32" t="str">
            <v>-</v>
          </cell>
          <cell r="AB32" t="str">
            <v>-</v>
          </cell>
          <cell r="AC32" t="str">
            <v>-</v>
          </cell>
          <cell r="AD32" t="str">
            <v>-</v>
          </cell>
          <cell r="AE32" t="str">
            <v>-</v>
          </cell>
          <cell r="AF32" t="str">
            <v>-</v>
          </cell>
          <cell r="AG32" t="str">
            <v>-</v>
          </cell>
          <cell r="AH32" t="str">
            <v>-</v>
          </cell>
          <cell r="AI32" t="str">
            <v>-</v>
          </cell>
          <cell r="AJ32" t="str">
            <v>-</v>
          </cell>
          <cell r="AK32" t="str">
            <v>-</v>
          </cell>
          <cell r="AL32" t="str">
            <v>-</v>
          </cell>
          <cell r="AM32" t="str">
            <v>-</v>
          </cell>
          <cell r="AN32" t="str">
            <v>-</v>
          </cell>
          <cell r="AO32" t="str">
            <v>-</v>
          </cell>
          <cell r="AP32" t="str">
            <v>-</v>
          </cell>
          <cell r="AQ32" t="str">
            <v>-</v>
          </cell>
          <cell r="AR32">
            <v>1</v>
          </cell>
          <cell r="AS32" t="str">
            <v>x</v>
          </cell>
          <cell r="AT32" t="str">
            <v>-</v>
          </cell>
          <cell r="AU32" t="str">
            <v>-</v>
          </cell>
          <cell r="AV32" t="str">
            <v>-</v>
          </cell>
          <cell r="AW32" t="str">
            <v>-</v>
          </cell>
          <cell r="AX32" t="str">
            <v>-</v>
          </cell>
          <cell r="AY32" t="str">
            <v>-</v>
          </cell>
          <cell r="AZ32" t="str">
            <v>-</v>
          </cell>
          <cell r="BA32" t="str">
            <v>-</v>
          </cell>
          <cell r="BB32">
            <v>0</v>
          </cell>
          <cell r="BC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5252</v>
          </cell>
          <cell r="E34">
            <v>258201</v>
          </cell>
          <cell r="F34">
            <v>340</v>
          </cell>
          <cell r="G34">
            <v>12271</v>
          </cell>
          <cell r="H34">
            <v>20</v>
          </cell>
          <cell r="I34">
            <v>982</v>
          </cell>
          <cell r="J34">
            <v>2</v>
          </cell>
          <cell r="K34" t="str">
            <v>x</v>
          </cell>
          <cell r="L34">
            <v>477</v>
          </cell>
          <cell r="M34">
            <v>13243</v>
          </cell>
          <cell r="N34">
            <v>26</v>
          </cell>
          <cell r="O34">
            <v>782</v>
          </cell>
          <cell r="P34">
            <v>4</v>
          </cell>
          <cell r="Q34">
            <v>126</v>
          </cell>
          <cell r="R34">
            <v>63</v>
          </cell>
          <cell r="S34">
            <v>1130</v>
          </cell>
          <cell r="T34">
            <v>124</v>
          </cell>
          <cell r="U34">
            <v>3719</v>
          </cell>
          <cell r="V34">
            <v>9</v>
          </cell>
          <cell r="W34">
            <v>210</v>
          </cell>
          <cell r="X34">
            <v>19</v>
          </cell>
          <cell r="Y34">
            <v>382</v>
          </cell>
          <cell r="Z34">
            <v>241</v>
          </cell>
          <cell r="AA34">
            <v>10084</v>
          </cell>
          <cell r="AB34">
            <v>17</v>
          </cell>
          <cell r="AC34">
            <v>585</v>
          </cell>
          <cell r="AD34">
            <v>499</v>
          </cell>
          <cell r="AE34">
            <v>20704</v>
          </cell>
          <cell r="AF34">
            <v>318</v>
          </cell>
          <cell r="AG34">
            <v>11987</v>
          </cell>
          <cell r="AH34">
            <v>364</v>
          </cell>
          <cell r="AI34">
            <v>27395</v>
          </cell>
          <cell r="AJ34">
            <v>688</v>
          </cell>
          <cell r="AK34">
            <v>25458</v>
          </cell>
          <cell r="AL34">
            <v>287</v>
          </cell>
          <cell r="AM34">
            <v>45999</v>
          </cell>
          <cell r="AN34">
            <v>78</v>
          </cell>
          <cell r="AO34">
            <v>5217</v>
          </cell>
          <cell r="AP34">
            <v>236</v>
          </cell>
          <cell r="AQ34">
            <v>15463</v>
          </cell>
          <cell r="AR34">
            <v>626</v>
          </cell>
          <cell r="AS34">
            <v>18315</v>
          </cell>
          <cell r="AT34">
            <v>644</v>
          </cell>
          <cell r="AU34">
            <v>37798</v>
          </cell>
          <cell r="AV34">
            <v>76</v>
          </cell>
          <cell r="AW34">
            <v>1862</v>
          </cell>
          <cell r="AX34">
            <v>29</v>
          </cell>
          <cell r="AY34">
            <v>672</v>
          </cell>
          <cell r="AZ34">
            <v>20</v>
          </cell>
          <cell r="BA34">
            <v>697</v>
          </cell>
          <cell r="BB34">
            <v>45</v>
          </cell>
          <cell r="BC34">
            <v>2719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454</v>
          </cell>
          <cell r="E35">
            <v>33021</v>
          </cell>
          <cell r="F35">
            <v>29</v>
          </cell>
          <cell r="G35">
            <v>1109</v>
          </cell>
          <cell r="H35" t="str">
            <v>-</v>
          </cell>
          <cell r="I35" t="str">
            <v>-</v>
          </cell>
          <cell r="J35" t="str">
            <v>-</v>
          </cell>
          <cell r="K35" t="str">
            <v>-</v>
          </cell>
          <cell r="L35">
            <v>4</v>
          </cell>
          <cell r="M35">
            <v>148</v>
          </cell>
          <cell r="N35">
            <v>1</v>
          </cell>
          <cell r="O35" t="str">
            <v>x</v>
          </cell>
          <cell r="P35" t="str">
            <v>-</v>
          </cell>
          <cell r="Q35" t="str">
            <v>-</v>
          </cell>
          <cell r="R35">
            <v>4</v>
          </cell>
          <cell r="S35">
            <v>63</v>
          </cell>
          <cell r="T35">
            <v>5</v>
          </cell>
          <cell r="U35">
            <v>133</v>
          </cell>
          <cell r="V35">
            <v>2</v>
          </cell>
          <cell r="W35" t="str">
            <v>x</v>
          </cell>
          <cell r="X35">
            <v>2</v>
          </cell>
          <cell r="Y35" t="str">
            <v>x</v>
          </cell>
          <cell r="Z35">
            <v>23</v>
          </cell>
          <cell r="AA35">
            <v>1067</v>
          </cell>
          <cell r="AB35" t="str">
            <v>-</v>
          </cell>
          <cell r="AC35" t="str">
            <v>-</v>
          </cell>
          <cell r="AD35">
            <v>10</v>
          </cell>
          <cell r="AE35">
            <v>260</v>
          </cell>
          <cell r="AF35">
            <v>57</v>
          </cell>
          <cell r="AG35">
            <v>3076</v>
          </cell>
          <cell r="AH35">
            <v>126</v>
          </cell>
          <cell r="AI35">
            <v>17477</v>
          </cell>
          <cell r="AJ35">
            <v>70</v>
          </cell>
          <cell r="AK35">
            <v>3750</v>
          </cell>
          <cell r="AL35">
            <v>3</v>
          </cell>
          <cell r="AM35">
            <v>52</v>
          </cell>
          <cell r="AN35">
            <v>7</v>
          </cell>
          <cell r="AO35">
            <v>468</v>
          </cell>
          <cell r="AP35">
            <v>15</v>
          </cell>
          <cell r="AQ35">
            <v>831</v>
          </cell>
          <cell r="AR35">
            <v>52</v>
          </cell>
          <cell r="AS35">
            <v>1464</v>
          </cell>
          <cell r="AT35">
            <v>7</v>
          </cell>
          <cell r="AU35">
            <v>252</v>
          </cell>
          <cell r="AV35">
            <v>13</v>
          </cell>
          <cell r="AW35">
            <v>499</v>
          </cell>
          <cell r="AX35" t="str">
            <v>-</v>
          </cell>
          <cell r="AY35" t="str">
            <v>-</v>
          </cell>
          <cell r="AZ35" t="str">
            <v>-</v>
          </cell>
          <cell r="BA35" t="str">
            <v>-</v>
          </cell>
          <cell r="BB35">
            <v>24</v>
          </cell>
          <cell r="BC35">
            <v>2246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917</v>
          </cell>
          <cell r="E36">
            <v>36283</v>
          </cell>
          <cell r="F36">
            <v>20</v>
          </cell>
          <cell r="G36">
            <v>683</v>
          </cell>
          <cell r="H36">
            <v>1</v>
          </cell>
          <cell r="I36" t="str">
            <v>x</v>
          </cell>
          <cell r="J36" t="str">
            <v>-</v>
          </cell>
          <cell r="K36" t="str">
            <v>-</v>
          </cell>
          <cell r="L36">
            <v>28</v>
          </cell>
          <cell r="M36">
            <v>870</v>
          </cell>
          <cell r="N36" t="str">
            <v>-</v>
          </cell>
          <cell r="O36" t="str">
            <v>-</v>
          </cell>
          <cell r="P36">
            <v>1</v>
          </cell>
          <cell r="Q36" t="str">
            <v>x</v>
          </cell>
          <cell r="R36">
            <v>15</v>
          </cell>
          <cell r="S36">
            <v>316</v>
          </cell>
          <cell r="T36">
            <v>9</v>
          </cell>
          <cell r="U36">
            <v>225</v>
          </cell>
          <cell r="V36" t="str">
            <v>-</v>
          </cell>
          <cell r="W36" t="str">
            <v>-</v>
          </cell>
          <cell r="X36">
            <v>5</v>
          </cell>
          <cell r="Y36">
            <v>115</v>
          </cell>
          <cell r="Z36">
            <v>19</v>
          </cell>
          <cell r="AA36">
            <v>406</v>
          </cell>
          <cell r="AB36" t="str">
            <v>-</v>
          </cell>
          <cell r="AC36" t="str">
            <v>-</v>
          </cell>
          <cell r="AD36">
            <v>71</v>
          </cell>
          <cell r="AE36">
            <v>3510</v>
          </cell>
          <cell r="AF36">
            <v>35</v>
          </cell>
          <cell r="AG36">
            <v>714</v>
          </cell>
          <cell r="AH36">
            <v>52</v>
          </cell>
          <cell r="AI36">
            <v>1434</v>
          </cell>
          <cell r="AJ36">
            <v>156</v>
          </cell>
          <cell r="AK36">
            <v>5945</v>
          </cell>
          <cell r="AL36">
            <v>4</v>
          </cell>
          <cell r="AM36">
            <v>226</v>
          </cell>
          <cell r="AN36">
            <v>2</v>
          </cell>
          <cell r="AO36" t="str">
            <v>x</v>
          </cell>
          <cell r="AP36">
            <v>43</v>
          </cell>
          <cell r="AQ36">
            <v>2096</v>
          </cell>
          <cell r="AR36">
            <v>102</v>
          </cell>
          <cell r="AS36">
            <v>2985</v>
          </cell>
          <cell r="AT36">
            <v>304</v>
          </cell>
          <cell r="AU36">
            <v>15397</v>
          </cell>
          <cell r="AV36">
            <v>45</v>
          </cell>
          <cell r="AW36">
            <v>927</v>
          </cell>
          <cell r="AX36">
            <v>3</v>
          </cell>
          <cell r="AY36">
            <v>44</v>
          </cell>
          <cell r="AZ36">
            <v>1</v>
          </cell>
          <cell r="BA36" t="str">
            <v>x</v>
          </cell>
          <cell r="BB36">
            <v>1</v>
          </cell>
          <cell r="BC36" t="str">
            <v>x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240</v>
          </cell>
          <cell r="E37">
            <v>12425</v>
          </cell>
          <cell r="F37">
            <v>32</v>
          </cell>
          <cell r="G37">
            <v>921</v>
          </cell>
          <cell r="H37" t="str">
            <v>-</v>
          </cell>
          <cell r="I37" t="str">
            <v>-</v>
          </cell>
          <cell r="J37">
            <v>1</v>
          </cell>
          <cell r="K37" t="str">
            <v>x</v>
          </cell>
          <cell r="L37">
            <v>8</v>
          </cell>
          <cell r="M37">
            <v>178</v>
          </cell>
          <cell r="N37">
            <v>4</v>
          </cell>
          <cell r="O37">
            <v>154</v>
          </cell>
          <cell r="P37" t="str">
            <v>-</v>
          </cell>
          <cell r="Q37" t="str">
            <v>-</v>
          </cell>
          <cell r="R37" t="str">
            <v>-</v>
          </cell>
          <cell r="S37" t="str">
            <v>-</v>
          </cell>
          <cell r="T37">
            <v>11</v>
          </cell>
          <cell r="U37">
            <v>856</v>
          </cell>
          <cell r="V37" t="str">
            <v>-</v>
          </cell>
          <cell r="W37" t="str">
            <v>-</v>
          </cell>
          <cell r="X37" t="str">
            <v>-</v>
          </cell>
          <cell r="Y37" t="str">
            <v>-</v>
          </cell>
          <cell r="Z37">
            <v>30</v>
          </cell>
          <cell r="AA37">
            <v>1624</v>
          </cell>
          <cell r="AB37" t="str">
            <v>-</v>
          </cell>
          <cell r="AC37" t="str">
            <v>-</v>
          </cell>
          <cell r="AD37">
            <v>32</v>
          </cell>
          <cell r="AE37">
            <v>1727</v>
          </cell>
          <cell r="AF37">
            <v>20</v>
          </cell>
          <cell r="AG37">
            <v>716</v>
          </cell>
          <cell r="AH37">
            <v>5</v>
          </cell>
          <cell r="AI37">
            <v>149</v>
          </cell>
          <cell r="AJ37">
            <v>15</v>
          </cell>
          <cell r="AK37">
            <v>332</v>
          </cell>
          <cell r="AL37">
            <v>24</v>
          </cell>
          <cell r="AM37" t="str">
            <v>1 407</v>
          </cell>
          <cell r="AN37">
            <v>2</v>
          </cell>
          <cell r="AO37" t="str">
            <v>x</v>
          </cell>
          <cell r="AP37">
            <v>19</v>
          </cell>
          <cell r="AQ37">
            <v>2306</v>
          </cell>
          <cell r="AR37">
            <v>7</v>
          </cell>
          <cell r="AS37">
            <v>210</v>
          </cell>
          <cell r="AT37">
            <v>22</v>
          </cell>
          <cell r="AU37">
            <v>1262</v>
          </cell>
          <cell r="AV37">
            <v>4</v>
          </cell>
          <cell r="AW37">
            <v>159</v>
          </cell>
          <cell r="AX37" t="str">
            <v>-</v>
          </cell>
          <cell r="AY37" t="str">
            <v>-</v>
          </cell>
          <cell r="AZ37">
            <v>4</v>
          </cell>
          <cell r="BA37">
            <v>124</v>
          </cell>
          <cell r="BB37" t="str">
            <v>-</v>
          </cell>
          <cell r="BC37" t="str">
            <v>-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83</v>
          </cell>
          <cell r="E38">
            <v>2280</v>
          </cell>
          <cell r="F38">
            <v>43</v>
          </cell>
          <cell r="G38">
            <v>1136</v>
          </cell>
          <cell r="H38">
            <v>4</v>
          </cell>
          <cell r="I38">
            <v>323</v>
          </cell>
          <cell r="J38" t="str">
            <v>-</v>
          </cell>
          <cell r="K38" t="str">
            <v>-</v>
          </cell>
          <cell r="L38" t="str">
            <v>-</v>
          </cell>
          <cell r="M38" t="str">
            <v>-</v>
          </cell>
          <cell r="N38">
            <v>2</v>
          </cell>
          <cell r="O38" t="str">
            <v>x</v>
          </cell>
          <cell r="P38" t="str">
            <v>-</v>
          </cell>
          <cell r="Q38" t="str">
            <v>-</v>
          </cell>
          <cell r="R38">
            <v>2</v>
          </cell>
          <cell r="S38" t="str">
            <v>x</v>
          </cell>
          <cell r="T38">
            <v>2</v>
          </cell>
          <cell r="U38" t="str">
            <v>x</v>
          </cell>
          <cell r="V38" t="str">
            <v>-</v>
          </cell>
          <cell r="W38" t="str">
            <v>-</v>
          </cell>
          <cell r="X38" t="str">
            <v>-</v>
          </cell>
          <cell r="Y38" t="str">
            <v>-</v>
          </cell>
          <cell r="Z38">
            <v>3</v>
          </cell>
          <cell r="AA38">
            <v>56</v>
          </cell>
          <cell r="AB38">
            <v>2</v>
          </cell>
          <cell r="AC38" t="str">
            <v>x</v>
          </cell>
          <cell r="AD38">
            <v>1</v>
          </cell>
          <cell r="AE38" t="str">
            <v>x</v>
          </cell>
          <cell r="AF38">
            <v>13</v>
          </cell>
          <cell r="AG38">
            <v>212</v>
          </cell>
          <cell r="AH38">
            <v>2</v>
          </cell>
          <cell r="AI38" t="str">
            <v>x</v>
          </cell>
          <cell r="AJ38">
            <v>4</v>
          </cell>
          <cell r="AK38">
            <v>63</v>
          </cell>
          <cell r="AL38" t="str">
            <v>-</v>
          </cell>
          <cell r="AM38" t="str">
            <v>-</v>
          </cell>
          <cell r="AN38" t="str">
            <v>-</v>
          </cell>
          <cell r="AO38" t="str">
            <v>-</v>
          </cell>
          <cell r="AP38" t="str">
            <v>-</v>
          </cell>
          <cell r="AQ38" t="str">
            <v>-</v>
          </cell>
          <cell r="AR38">
            <v>1</v>
          </cell>
          <cell r="AS38" t="str">
            <v>x</v>
          </cell>
          <cell r="AT38">
            <v>1</v>
          </cell>
          <cell r="AU38" t="str">
            <v>x</v>
          </cell>
          <cell r="AV38" t="str">
            <v>-</v>
          </cell>
          <cell r="AW38" t="str">
            <v>-</v>
          </cell>
          <cell r="AX38" t="str">
            <v>-</v>
          </cell>
          <cell r="AY38" t="str">
            <v>-</v>
          </cell>
          <cell r="AZ38" t="str">
            <v>-</v>
          </cell>
          <cell r="BA38" t="str">
            <v>-</v>
          </cell>
          <cell r="BB38">
            <v>3</v>
          </cell>
          <cell r="BC38">
            <v>43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1010</v>
          </cell>
          <cell r="E39">
            <v>84691</v>
          </cell>
          <cell r="F39">
            <v>9</v>
          </cell>
          <cell r="G39">
            <v>809</v>
          </cell>
          <cell r="H39" t="str">
            <v>-</v>
          </cell>
          <cell r="I39" t="str">
            <v>-</v>
          </cell>
          <cell r="J39" t="str">
            <v>-</v>
          </cell>
          <cell r="K39" t="str">
            <v>-</v>
          </cell>
          <cell r="L39">
            <v>86</v>
          </cell>
          <cell r="M39">
            <v>4308</v>
          </cell>
          <cell r="N39">
            <v>5</v>
          </cell>
          <cell r="O39">
            <v>61</v>
          </cell>
          <cell r="P39" t="str">
            <v>-</v>
          </cell>
          <cell r="Q39" t="str">
            <v>-</v>
          </cell>
          <cell r="R39">
            <v>4</v>
          </cell>
          <cell r="S39">
            <v>97</v>
          </cell>
          <cell r="T39">
            <v>25</v>
          </cell>
          <cell r="U39">
            <v>904</v>
          </cell>
          <cell r="V39">
            <v>1</v>
          </cell>
          <cell r="W39" t="str">
            <v>x</v>
          </cell>
          <cell r="X39" t="str">
            <v>-</v>
          </cell>
          <cell r="Y39" t="str">
            <v>-</v>
          </cell>
          <cell r="Z39">
            <v>41</v>
          </cell>
          <cell r="AA39">
            <v>3275</v>
          </cell>
          <cell r="AB39">
            <v>2</v>
          </cell>
          <cell r="AC39" t="str">
            <v>x</v>
          </cell>
          <cell r="AD39">
            <v>108</v>
          </cell>
          <cell r="AE39">
            <v>6282</v>
          </cell>
          <cell r="AF39">
            <v>35</v>
          </cell>
          <cell r="AG39">
            <v>3441</v>
          </cell>
          <cell r="AH39">
            <v>21</v>
          </cell>
          <cell r="AI39">
            <v>1537</v>
          </cell>
          <cell r="AJ39">
            <v>108</v>
          </cell>
          <cell r="AK39">
            <v>5509</v>
          </cell>
          <cell r="AL39">
            <v>207</v>
          </cell>
          <cell r="AM39" t="str">
            <v>42 522</v>
          </cell>
          <cell r="AN39">
            <v>43</v>
          </cell>
          <cell r="AO39" t="str">
            <v>3 194</v>
          </cell>
          <cell r="AP39">
            <v>72</v>
          </cell>
          <cell r="AQ39">
            <v>5399</v>
          </cell>
          <cell r="AR39">
            <v>200</v>
          </cell>
          <cell r="AS39">
            <v>5873</v>
          </cell>
          <cell r="AT39">
            <v>27</v>
          </cell>
          <cell r="AU39">
            <v>1113</v>
          </cell>
          <cell r="AV39">
            <v>3</v>
          </cell>
          <cell r="AW39">
            <v>65</v>
          </cell>
          <cell r="AX39" t="str">
            <v>-</v>
          </cell>
          <cell r="AY39" t="str">
            <v>-</v>
          </cell>
          <cell r="AZ39">
            <v>3</v>
          </cell>
          <cell r="BA39">
            <v>57</v>
          </cell>
          <cell r="BB39">
            <v>10</v>
          </cell>
          <cell r="BC39">
            <v>157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93</v>
          </cell>
          <cell r="E40">
            <v>3993</v>
          </cell>
          <cell r="F40">
            <v>27</v>
          </cell>
          <cell r="G40">
            <v>659</v>
          </cell>
          <cell r="H40">
            <v>1</v>
          </cell>
          <cell r="I40" t="str">
            <v>x</v>
          </cell>
          <cell r="J40">
            <v>1</v>
          </cell>
          <cell r="K40" t="str">
            <v>x</v>
          </cell>
          <cell r="L40">
            <v>13</v>
          </cell>
          <cell r="M40">
            <v>281</v>
          </cell>
          <cell r="N40">
            <v>1</v>
          </cell>
          <cell r="O40" t="str">
            <v>x</v>
          </cell>
          <cell r="P40">
            <v>1</v>
          </cell>
          <cell r="Q40" t="str">
            <v>x</v>
          </cell>
          <cell r="R40">
            <v>1</v>
          </cell>
          <cell r="S40" t="str">
            <v>x</v>
          </cell>
          <cell r="T40">
            <v>3</v>
          </cell>
          <cell r="U40">
            <v>37</v>
          </cell>
          <cell r="V40" t="str">
            <v>-</v>
          </cell>
          <cell r="W40" t="str">
            <v>-</v>
          </cell>
          <cell r="X40">
            <v>2</v>
          </cell>
          <cell r="Y40" t="str">
            <v>x</v>
          </cell>
          <cell r="Z40">
            <v>3</v>
          </cell>
          <cell r="AA40">
            <v>577</v>
          </cell>
          <cell r="AB40" t="str">
            <v>-</v>
          </cell>
          <cell r="AC40" t="str">
            <v>-</v>
          </cell>
          <cell r="AD40">
            <v>2</v>
          </cell>
          <cell r="AE40" t="str">
            <v>x</v>
          </cell>
          <cell r="AF40">
            <v>9</v>
          </cell>
          <cell r="AG40">
            <v>203</v>
          </cell>
          <cell r="AH40">
            <v>4</v>
          </cell>
          <cell r="AI40">
            <v>793</v>
          </cell>
          <cell r="AJ40">
            <v>4</v>
          </cell>
          <cell r="AK40">
            <v>62</v>
          </cell>
          <cell r="AL40" t="str">
            <v>-</v>
          </cell>
          <cell r="AM40" t="str">
            <v>-</v>
          </cell>
          <cell r="AN40" t="str">
            <v>-</v>
          </cell>
          <cell r="AO40" t="str">
            <v>-</v>
          </cell>
          <cell r="AP40">
            <v>4</v>
          </cell>
          <cell r="AQ40">
            <v>173</v>
          </cell>
          <cell r="AR40">
            <v>11</v>
          </cell>
          <cell r="AS40">
            <v>328</v>
          </cell>
          <cell r="AT40">
            <v>5</v>
          </cell>
          <cell r="AU40">
            <v>430</v>
          </cell>
          <cell r="AV40" t="str">
            <v>-</v>
          </cell>
          <cell r="AW40" t="str">
            <v>-</v>
          </cell>
          <cell r="AX40" t="str">
            <v>-</v>
          </cell>
          <cell r="AY40" t="str">
            <v>-</v>
          </cell>
          <cell r="AZ40" t="str">
            <v>-</v>
          </cell>
          <cell r="BA40" t="str">
            <v>-</v>
          </cell>
          <cell r="BB40">
            <v>1</v>
          </cell>
          <cell r="BC40" t="str">
            <v>x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381</v>
          </cell>
          <cell r="E41">
            <v>13967</v>
          </cell>
          <cell r="F41">
            <v>25</v>
          </cell>
          <cell r="G41">
            <v>875</v>
          </cell>
          <cell r="H41">
            <v>2</v>
          </cell>
          <cell r="I41" t="str">
            <v>x</v>
          </cell>
          <cell r="J41" t="str">
            <v>-</v>
          </cell>
          <cell r="K41" t="str">
            <v>-</v>
          </cell>
          <cell r="L41">
            <v>37</v>
          </cell>
          <cell r="M41">
            <v>736</v>
          </cell>
          <cell r="N41">
            <v>1</v>
          </cell>
          <cell r="O41" t="str">
            <v>x</v>
          </cell>
          <cell r="P41" t="str">
            <v>-</v>
          </cell>
          <cell r="Q41" t="str">
            <v>-</v>
          </cell>
          <cell r="R41">
            <v>4</v>
          </cell>
          <cell r="S41">
            <v>67</v>
          </cell>
          <cell r="T41">
            <v>8</v>
          </cell>
          <cell r="U41">
            <v>178</v>
          </cell>
          <cell r="V41" t="str">
            <v>-</v>
          </cell>
          <cell r="W41" t="str">
            <v>-</v>
          </cell>
          <cell r="X41">
            <v>1</v>
          </cell>
          <cell r="Y41" t="str">
            <v>x</v>
          </cell>
          <cell r="Z41">
            <v>27</v>
          </cell>
          <cell r="AA41">
            <v>757</v>
          </cell>
          <cell r="AB41">
            <v>3</v>
          </cell>
          <cell r="AC41">
            <v>43</v>
          </cell>
          <cell r="AD41">
            <v>53</v>
          </cell>
          <cell r="AE41">
            <v>1605</v>
          </cell>
          <cell r="AF41">
            <v>19</v>
          </cell>
          <cell r="AG41">
            <v>595</v>
          </cell>
          <cell r="AH41">
            <v>22</v>
          </cell>
          <cell r="AI41">
            <v>686</v>
          </cell>
          <cell r="AJ41">
            <v>61</v>
          </cell>
          <cell r="AK41">
            <v>1923</v>
          </cell>
          <cell r="AL41">
            <v>2</v>
          </cell>
          <cell r="AM41" t="str">
            <v>x</v>
          </cell>
          <cell r="AN41">
            <v>1</v>
          </cell>
          <cell r="AO41" t="str">
            <v>x</v>
          </cell>
          <cell r="AP41">
            <v>6</v>
          </cell>
          <cell r="AQ41">
            <v>206</v>
          </cell>
          <cell r="AR41">
            <v>34</v>
          </cell>
          <cell r="AS41">
            <v>943</v>
          </cell>
          <cell r="AT41">
            <v>70</v>
          </cell>
          <cell r="AU41">
            <v>5056</v>
          </cell>
          <cell r="AV41">
            <v>2</v>
          </cell>
          <cell r="AW41" t="str">
            <v>x</v>
          </cell>
          <cell r="AX41">
            <v>1</v>
          </cell>
          <cell r="AY41" t="str">
            <v>x</v>
          </cell>
          <cell r="AZ41">
            <v>2</v>
          </cell>
          <cell r="BA41" t="str">
            <v>x</v>
          </cell>
          <cell r="BB41" t="str">
            <v>-</v>
          </cell>
          <cell r="BC41" t="str">
            <v>-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62</v>
          </cell>
          <cell r="E42">
            <v>2599</v>
          </cell>
          <cell r="F42">
            <v>16</v>
          </cell>
          <cell r="G42">
            <v>1196</v>
          </cell>
          <cell r="H42">
            <v>2</v>
          </cell>
          <cell r="I42" t="str">
            <v>x</v>
          </cell>
          <cell r="J42" t="str">
            <v>-</v>
          </cell>
          <cell r="K42" t="str">
            <v>-</v>
          </cell>
          <cell r="L42">
            <v>2</v>
          </cell>
          <cell r="M42" t="str">
            <v>x</v>
          </cell>
          <cell r="N42" t="str">
            <v>-</v>
          </cell>
          <cell r="O42" t="str">
            <v>-</v>
          </cell>
          <cell r="P42" t="str">
            <v>-</v>
          </cell>
          <cell r="Q42" t="str">
            <v>-</v>
          </cell>
          <cell r="R42">
            <v>1</v>
          </cell>
          <cell r="S42" t="str">
            <v>x</v>
          </cell>
          <cell r="T42">
            <v>2</v>
          </cell>
          <cell r="U42" t="str">
            <v>x</v>
          </cell>
          <cell r="V42" t="str">
            <v>-</v>
          </cell>
          <cell r="W42" t="str">
            <v>-</v>
          </cell>
          <cell r="X42">
            <v>2</v>
          </cell>
          <cell r="Y42" t="str">
            <v>x</v>
          </cell>
          <cell r="Z42">
            <v>3</v>
          </cell>
          <cell r="AA42">
            <v>107</v>
          </cell>
          <cell r="AB42">
            <v>3</v>
          </cell>
          <cell r="AC42">
            <v>103</v>
          </cell>
          <cell r="AD42">
            <v>7</v>
          </cell>
          <cell r="AE42">
            <v>122</v>
          </cell>
          <cell r="AF42">
            <v>12</v>
          </cell>
          <cell r="AG42">
            <v>320</v>
          </cell>
          <cell r="AH42">
            <v>2</v>
          </cell>
          <cell r="AI42" t="str">
            <v>x</v>
          </cell>
          <cell r="AJ42">
            <v>4</v>
          </cell>
          <cell r="AK42">
            <v>67</v>
          </cell>
          <cell r="AL42" t="str">
            <v>-</v>
          </cell>
          <cell r="AM42" t="str">
            <v>-</v>
          </cell>
          <cell r="AN42" t="str">
            <v>-</v>
          </cell>
          <cell r="AO42" t="str">
            <v>-</v>
          </cell>
          <cell r="AP42">
            <v>1</v>
          </cell>
          <cell r="AQ42" t="str">
            <v>x</v>
          </cell>
          <cell r="AR42">
            <v>1</v>
          </cell>
          <cell r="AS42" t="str">
            <v>x</v>
          </cell>
          <cell r="AT42">
            <v>3</v>
          </cell>
          <cell r="AU42">
            <v>394</v>
          </cell>
          <cell r="AV42" t="str">
            <v>-</v>
          </cell>
          <cell r="AW42" t="str">
            <v>-</v>
          </cell>
          <cell r="AX42" t="str">
            <v>-</v>
          </cell>
          <cell r="AY42" t="str">
            <v>-</v>
          </cell>
          <cell r="AZ42" t="str">
            <v>-</v>
          </cell>
          <cell r="BA42" t="str">
            <v>-</v>
          </cell>
          <cell r="BB42">
            <v>1</v>
          </cell>
          <cell r="BC42" t="str">
            <v>x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51</v>
          </cell>
          <cell r="E43">
            <v>2079</v>
          </cell>
          <cell r="F43">
            <v>12</v>
          </cell>
          <cell r="G43">
            <v>547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>
            <v>1</v>
          </cell>
          <cell r="O43" t="str">
            <v>x</v>
          </cell>
          <cell r="P43" t="str">
            <v>-</v>
          </cell>
          <cell r="Q43" t="str">
            <v>-</v>
          </cell>
          <cell r="R43">
            <v>1</v>
          </cell>
          <cell r="S43" t="str">
            <v>x</v>
          </cell>
          <cell r="T43" t="str">
            <v>-</v>
          </cell>
          <cell r="U43" t="str">
            <v>-</v>
          </cell>
          <cell r="V43" t="str">
            <v>-</v>
          </cell>
          <cell r="W43" t="str">
            <v>-</v>
          </cell>
          <cell r="X43">
            <v>1</v>
          </cell>
          <cell r="Y43" t="str">
            <v>x</v>
          </cell>
          <cell r="Z43">
            <v>2</v>
          </cell>
          <cell r="AA43" t="str">
            <v>x</v>
          </cell>
          <cell r="AB43">
            <v>1</v>
          </cell>
          <cell r="AC43" t="str">
            <v>x</v>
          </cell>
          <cell r="AD43">
            <v>5</v>
          </cell>
          <cell r="AE43">
            <v>234</v>
          </cell>
          <cell r="AF43">
            <v>14</v>
          </cell>
          <cell r="AG43">
            <v>357</v>
          </cell>
          <cell r="AH43" t="str">
            <v>-</v>
          </cell>
          <cell r="AI43" t="str">
            <v>-</v>
          </cell>
          <cell r="AJ43">
            <v>4</v>
          </cell>
          <cell r="AK43">
            <v>162</v>
          </cell>
          <cell r="AL43">
            <v>1</v>
          </cell>
          <cell r="AM43" t="str">
            <v>x</v>
          </cell>
          <cell r="AN43">
            <v>1</v>
          </cell>
          <cell r="AO43" t="str">
            <v>x</v>
          </cell>
          <cell r="AP43">
            <v>3</v>
          </cell>
          <cell r="AQ43">
            <v>279</v>
          </cell>
          <cell r="AR43">
            <v>3</v>
          </cell>
          <cell r="AS43">
            <v>76</v>
          </cell>
          <cell r="AT43">
            <v>1</v>
          </cell>
          <cell r="AU43" t="str">
            <v>x</v>
          </cell>
          <cell r="AV43">
            <v>1</v>
          </cell>
          <cell r="AW43" t="str">
            <v>x</v>
          </cell>
          <cell r="AX43" t="str">
            <v>-</v>
          </cell>
          <cell r="AY43" t="str">
            <v>-</v>
          </cell>
          <cell r="AZ43" t="str">
            <v>-</v>
          </cell>
          <cell r="BA43" t="str">
            <v>-</v>
          </cell>
          <cell r="BB43" t="str">
            <v>-</v>
          </cell>
          <cell r="BC43" t="str">
            <v>-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682</v>
          </cell>
          <cell r="E44">
            <v>28174</v>
          </cell>
          <cell r="F44">
            <v>41</v>
          </cell>
          <cell r="G44">
            <v>1498</v>
          </cell>
          <cell r="H44">
            <v>3</v>
          </cell>
          <cell r="I44">
            <v>100</v>
          </cell>
          <cell r="J44" t="str">
            <v>-</v>
          </cell>
          <cell r="K44" t="str">
            <v>-</v>
          </cell>
          <cell r="L44">
            <v>94</v>
          </cell>
          <cell r="M44">
            <v>2142</v>
          </cell>
          <cell r="N44">
            <v>4</v>
          </cell>
          <cell r="O44">
            <v>236</v>
          </cell>
          <cell r="P44" t="str">
            <v>-</v>
          </cell>
          <cell r="Q44" t="str">
            <v>-</v>
          </cell>
          <cell r="R44">
            <v>5</v>
          </cell>
          <cell r="S44">
            <v>71</v>
          </cell>
          <cell r="T44">
            <v>11</v>
          </cell>
          <cell r="U44">
            <v>228</v>
          </cell>
          <cell r="V44">
            <v>4</v>
          </cell>
          <cell r="W44">
            <v>80</v>
          </cell>
          <cell r="X44">
            <v>2</v>
          </cell>
          <cell r="Y44" t="str">
            <v>x</v>
          </cell>
          <cell r="Z44">
            <v>34</v>
          </cell>
          <cell r="AA44">
            <v>694</v>
          </cell>
          <cell r="AB44">
            <v>4</v>
          </cell>
          <cell r="AC44">
            <v>125</v>
          </cell>
          <cell r="AD44">
            <v>66</v>
          </cell>
          <cell r="AE44">
            <v>2755</v>
          </cell>
          <cell r="AF44">
            <v>19</v>
          </cell>
          <cell r="AG44">
            <v>431</v>
          </cell>
          <cell r="AH44">
            <v>24</v>
          </cell>
          <cell r="AI44">
            <v>884</v>
          </cell>
          <cell r="AJ44">
            <v>103</v>
          </cell>
          <cell r="AK44">
            <v>2662</v>
          </cell>
          <cell r="AL44">
            <v>3</v>
          </cell>
          <cell r="AM44">
            <v>47</v>
          </cell>
          <cell r="AN44">
            <v>14</v>
          </cell>
          <cell r="AO44">
            <v>801</v>
          </cell>
          <cell r="AP44">
            <v>28</v>
          </cell>
          <cell r="AQ44">
            <v>2378</v>
          </cell>
          <cell r="AR44">
            <v>81</v>
          </cell>
          <cell r="AS44">
            <v>2433</v>
          </cell>
          <cell r="AT44">
            <v>113</v>
          </cell>
          <cell r="AU44">
            <v>9723</v>
          </cell>
          <cell r="AV44">
            <v>6</v>
          </cell>
          <cell r="AW44">
            <v>135</v>
          </cell>
          <cell r="AX44">
            <v>13</v>
          </cell>
          <cell r="AY44">
            <v>309</v>
          </cell>
          <cell r="AZ44">
            <v>8</v>
          </cell>
          <cell r="BA44">
            <v>379</v>
          </cell>
          <cell r="BB44">
            <v>2</v>
          </cell>
          <cell r="BC44" t="str">
            <v>x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49</v>
          </cell>
          <cell r="E45">
            <v>1563</v>
          </cell>
          <cell r="F45">
            <v>5</v>
          </cell>
          <cell r="G45">
            <v>341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>
            <v>11</v>
          </cell>
          <cell r="M45">
            <v>263</v>
          </cell>
          <cell r="N45" t="str">
            <v>-</v>
          </cell>
          <cell r="O45" t="str">
            <v>-</v>
          </cell>
          <cell r="P45">
            <v>2</v>
          </cell>
          <cell r="Q45" t="str">
            <v>x</v>
          </cell>
          <cell r="R45">
            <v>2</v>
          </cell>
          <cell r="S45" t="str">
            <v>x</v>
          </cell>
          <cell r="T45">
            <v>3</v>
          </cell>
          <cell r="U45">
            <v>47</v>
          </cell>
          <cell r="V45" t="str">
            <v>-</v>
          </cell>
          <cell r="W45" t="str">
            <v>-</v>
          </cell>
          <cell r="X45">
            <v>1</v>
          </cell>
          <cell r="Y45" t="str">
            <v>x</v>
          </cell>
          <cell r="Z45">
            <v>3</v>
          </cell>
          <cell r="AA45">
            <v>44</v>
          </cell>
          <cell r="AB45" t="str">
            <v>-</v>
          </cell>
          <cell r="AC45" t="str">
            <v>-</v>
          </cell>
          <cell r="AD45">
            <v>11</v>
          </cell>
          <cell r="AE45">
            <v>240</v>
          </cell>
          <cell r="AF45">
            <v>2</v>
          </cell>
          <cell r="AG45" t="str">
            <v>x</v>
          </cell>
          <cell r="AH45">
            <v>3</v>
          </cell>
          <cell r="AI45">
            <v>76</v>
          </cell>
          <cell r="AJ45">
            <v>4</v>
          </cell>
          <cell r="AK45">
            <v>322</v>
          </cell>
          <cell r="AL45" t="str">
            <v>-</v>
          </cell>
          <cell r="AM45" t="str">
            <v>-</v>
          </cell>
          <cell r="AN45" t="str">
            <v>-</v>
          </cell>
          <cell r="AO45" t="str">
            <v>-</v>
          </cell>
          <cell r="AP45">
            <v>1</v>
          </cell>
          <cell r="AQ45" t="str">
            <v>x</v>
          </cell>
          <cell r="AR45">
            <v>1</v>
          </cell>
          <cell r="AS45" t="str">
            <v>x</v>
          </cell>
          <cell r="AT45" t="str">
            <v>-</v>
          </cell>
          <cell r="AU45" t="str">
            <v>-</v>
          </cell>
          <cell r="AV45" t="str">
            <v>-</v>
          </cell>
          <cell r="AW45" t="str">
            <v>-</v>
          </cell>
          <cell r="AX45" t="str">
            <v>-</v>
          </cell>
          <cell r="AY45" t="str">
            <v>-</v>
          </cell>
          <cell r="AZ45" t="str">
            <v>-</v>
          </cell>
          <cell r="BA45" t="str">
            <v>-</v>
          </cell>
          <cell r="BB45" t="str">
            <v>-</v>
          </cell>
          <cell r="BC45" t="str">
            <v>-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39</v>
          </cell>
          <cell r="E46">
            <v>1085</v>
          </cell>
          <cell r="F46">
            <v>6</v>
          </cell>
          <cell r="G46">
            <v>146</v>
          </cell>
          <cell r="H46">
            <v>1</v>
          </cell>
          <cell r="I46" t="str">
            <v>x</v>
          </cell>
          <cell r="J46" t="str">
            <v>-</v>
          </cell>
          <cell r="K46" t="str">
            <v>-</v>
          </cell>
          <cell r="L46">
            <v>4</v>
          </cell>
          <cell r="M46">
            <v>96</v>
          </cell>
          <cell r="N46" t="str">
            <v>-</v>
          </cell>
          <cell r="O46" t="str">
            <v>-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  <cell r="T46" t="str">
            <v>-</v>
          </cell>
          <cell r="U46" t="str">
            <v>-</v>
          </cell>
          <cell r="V46" t="str">
            <v>-</v>
          </cell>
          <cell r="W46" t="str">
            <v>-</v>
          </cell>
          <cell r="X46">
            <v>1</v>
          </cell>
          <cell r="Y46" t="str">
            <v>x</v>
          </cell>
          <cell r="Z46">
            <v>3</v>
          </cell>
          <cell r="AA46">
            <v>55</v>
          </cell>
          <cell r="AB46">
            <v>1</v>
          </cell>
          <cell r="AC46" t="str">
            <v>x</v>
          </cell>
          <cell r="AD46">
            <v>2</v>
          </cell>
          <cell r="AE46" t="str">
            <v>x</v>
          </cell>
          <cell r="AF46">
            <v>14</v>
          </cell>
          <cell r="AG46">
            <v>506</v>
          </cell>
          <cell r="AH46">
            <v>1</v>
          </cell>
          <cell r="AI46" t="str">
            <v>x</v>
          </cell>
          <cell r="AJ46">
            <v>3</v>
          </cell>
          <cell r="AK46">
            <v>44</v>
          </cell>
          <cell r="AL46" t="str">
            <v>-</v>
          </cell>
          <cell r="AM46" t="str">
            <v>-</v>
          </cell>
          <cell r="AN46" t="str">
            <v>-</v>
          </cell>
          <cell r="AO46" t="str">
            <v>-</v>
          </cell>
          <cell r="AP46">
            <v>2</v>
          </cell>
          <cell r="AQ46" t="str">
            <v>x</v>
          </cell>
          <cell r="AR46">
            <v>1</v>
          </cell>
          <cell r="AS46" t="str">
            <v>x</v>
          </cell>
          <cell r="AT46" t="str">
            <v>-</v>
          </cell>
          <cell r="AU46" t="str">
            <v>-</v>
          </cell>
          <cell r="AV46" t="str">
            <v>-</v>
          </cell>
          <cell r="AW46" t="str">
            <v>-</v>
          </cell>
          <cell r="AX46" t="str">
            <v>-</v>
          </cell>
          <cell r="AY46" t="str">
            <v>-</v>
          </cell>
          <cell r="AZ46" t="str">
            <v>-</v>
          </cell>
          <cell r="BA46" t="str">
            <v>-</v>
          </cell>
          <cell r="BB46" t="str">
            <v>-</v>
          </cell>
          <cell r="BC46" t="str">
            <v>-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5</v>
          </cell>
          <cell r="E47">
            <v>84</v>
          </cell>
          <cell r="F47">
            <v>3</v>
          </cell>
          <cell r="G47" t="str">
            <v>x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  <cell r="T47" t="str">
            <v>-</v>
          </cell>
          <cell r="U47" t="str">
            <v>-</v>
          </cell>
          <cell r="V47" t="str">
            <v>-</v>
          </cell>
          <cell r="W47" t="str">
            <v>-</v>
          </cell>
          <cell r="X47" t="str">
            <v>-</v>
          </cell>
          <cell r="Y47" t="str">
            <v>-</v>
          </cell>
          <cell r="Z47" t="str">
            <v>-</v>
          </cell>
          <cell r="AA47" t="str">
            <v>-</v>
          </cell>
          <cell r="AB47" t="str">
            <v>-</v>
          </cell>
          <cell r="AC47" t="str">
            <v>-</v>
          </cell>
          <cell r="AD47" t="str">
            <v>-</v>
          </cell>
          <cell r="AE47" t="str">
            <v>-</v>
          </cell>
          <cell r="AF47">
            <v>2</v>
          </cell>
          <cell r="AG47" t="str">
            <v>x</v>
          </cell>
          <cell r="AH47" t="str">
            <v>-</v>
          </cell>
          <cell r="AI47" t="str">
            <v>-</v>
          </cell>
          <cell r="AJ47" t="str">
            <v>-</v>
          </cell>
          <cell r="AK47" t="str">
            <v>-</v>
          </cell>
          <cell r="AL47" t="str">
            <v>-</v>
          </cell>
          <cell r="AM47" t="str">
            <v>-</v>
          </cell>
          <cell r="AN47" t="str">
            <v>-</v>
          </cell>
          <cell r="AO47" t="str">
            <v>-</v>
          </cell>
          <cell r="AP47" t="str">
            <v>-</v>
          </cell>
          <cell r="AQ47" t="str">
            <v>-</v>
          </cell>
          <cell r="AR47" t="str">
            <v>-</v>
          </cell>
          <cell r="AS47" t="str">
            <v>-</v>
          </cell>
          <cell r="AT47" t="str">
            <v>-</v>
          </cell>
          <cell r="AU47" t="str">
            <v>-</v>
          </cell>
          <cell r="AV47" t="str">
            <v>-</v>
          </cell>
          <cell r="AW47" t="str">
            <v>-</v>
          </cell>
          <cell r="AX47" t="str">
            <v>-</v>
          </cell>
          <cell r="AY47" t="str">
            <v>-</v>
          </cell>
          <cell r="AZ47" t="str">
            <v>-</v>
          </cell>
          <cell r="BA47" t="str">
            <v>-</v>
          </cell>
          <cell r="BB47" t="str">
            <v>-</v>
          </cell>
          <cell r="BC47" t="str">
            <v>-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7</v>
          </cell>
          <cell r="E48">
            <v>145</v>
          </cell>
          <cell r="F48">
            <v>4</v>
          </cell>
          <cell r="G48">
            <v>99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  <cell r="T48">
            <v>1</v>
          </cell>
          <cell r="U48" t="str">
            <v>x</v>
          </cell>
          <cell r="V48" t="str">
            <v>-</v>
          </cell>
          <cell r="W48" t="str">
            <v>-</v>
          </cell>
          <cell r="X48" t="str">
            <v>-</v>
          </cell>
          <cell r="Y48" t="str">
            <v>-</v>
          </cell>
          <cell r="Z48" t="str">
            <v>-</v>
          </cell>
          <cell r="AA48" t="str">
            <v>-</v>
          </cell>
          <cell r="AB48" t="str">
            <v>-</v>
          </cell>
          <cell r="AC48" t="str">
            <v>-</v>
          </cell>
          <cell r="AD48" t="str">
            <v>-</v>
          </cell>
          <cell r="AE48" t="str">
            <v>-</v>
          </cell>
          <cell r="AF48">
            <v>2</v>
          </cell>
          <cell r="AG48" t="str">
            <v>x</v>
          </cell>
          <cell r="AH48" t="str">
            <v>-</v>
          </cell>
          <cell r="AI48" t="str">
            <v>-</v>
          </cell>
          <cell r="AJ48" t="str">
            <v>-</v>
          </cell>
          <cell r="AK48" t="str">
            <v>-</v>
          </cell>
          <cell r="AL48" t="str">
            <v>-</v>
          </cell>
          <cell r="AM48" t="str">
            <v>-</v>
          </cell>
          <cell r="AN48" t="str">
            <v>-</v>
          </cell>
          <cell r="AO48" t="str">
            <v>-</v>
          </cell>
          <cell r="AP48" t="str">
            <v>-</v>
          </cell>
          <cell r="AQ48" t="str">
            <v>-</v>
          </cell>
          <cell r="AR48" t="str">
            <v>-</v>
          </cell>
          <cell r="AS48" t="str">
            <v>-</v>
          </cell>
          <cell r="AT48" t="str">
            <v>-</v>
          </cell>
          <cell r="AU48" t="str">
            <v>-</v>
          </cell>
          <cell r="AV48" t="str">
            <v>-</v>
          </cell>
          <cell r="AW48" t="str">
            <v>-</v>
          </cell>
          <cell r="AX48" t="str">
            <v>-</v>
          </cell>
          <cell r="AY48" t="str">
            <v>-</v>
          </cell>
          <cell r="AZ48" t="str">
            <v>-</v>
          </cell>
          <cell r="BA48" t="str">
            <v>-</v>
          </cell>
          <cell r="BB48" t="str">
            <v>-</v>
          </cell>
          <cell r="BC48" t="str">
            <v>-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15</v>
          </cell>
          <cell r="E49">
            <v>519</v>
          </cell>
          <cell r="F49">
            <v>10</v>
          </cell>
          <cell r="G49">
            <v>432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  <cell r="T49" t="str">
            <v>-</v>
          </cell>
          <cell r="U49" t="str">
            <v>-</v>
          </cell>
          <cell r="V49" t="str">
            <v>-</v>
          </cell>
          <cell r="W49" t="str">
            <v>-</v>
          </cell>
          <cell r="X49" t="str">
            <v>-</v>
          </cell>
          <cell r="Y49" t="str">
            <v>-</v>
          </cell>
          <cell r="Z49">
            <v>2</v>
          </cell>
          <cell r="AA49" t="str">
            <v>x</v>
          </cell>
          <cell r="AB49" t="str">
            <v>-</v>
          </cell>
          <cell r="AC49" t="str">
            <v>-</v>
          </cell>
          <cell r="AD49" t="str">
            <v>-</v>
          </cell>
          <cell r="AE49" t="str">
            <v>-</v>
          </cell>
          <cell r="AF49">
            <v>3</v>
          </cell>
          <cell r="AG49">
            <v>61</v>
          </cell>
          <cell r="AH49" t="str">
            <v>-</v>
          </cell>
          <cell r="AI49" t="str">
            <v>-</v>
          </cell>
          <cell r="AJ49" t="str">
            <v>-</v>
          </cell>
          <cell r="AK49" t="str">
            <v>-</v>
          </cell>
          <cell r="AL49" t="str">
            <v>-</v>
          </cell>
          <cell r="AM49" t="str">
            <v>-</v>
          </cell>
          <cell r="AN49" t="str">
            <v>-</v>
          </cell>
          <cell r="AO49" t="str">
            <v>-</v>
          </cell>
          <cell r="AP49" t="str">
            <v>-</v>
          </cell>
          <cell r="AQ49" t="str">
            <v>-</v>
          </cell>
          <cell r="AR49" t="str">
            <v>-</v>
          </cell>
          <cell r="AS49" t="str">
            <v>-</v>
          </cell>
          <cell r="AT49" t="str">
            <v>-</v>
          </cell>
          <cell r="AU49" t="str">
            <v>-</v>
          </cell>
          <cell r="AV49" t="str">
            <v>-</v>
          </cell>
          <cell r="AW49" t="str">
            <v>-</v>
          </cell>
          <cell r="AX49" t="str">
            <v>-</v>
          </cell>
          <cell r="AY49" t="str">
            <v>-</v>
          </cell>
          <cell r="AZ49" t="str">
            <v>-</v>
          </cell>
          <cell r="BA49" t="str">
            <v>-</v>
          </cell>
          <cell r="BB49" t="str">
            <v>-</v>
          </cell>
          <cell r="BC49" t="str">
            <v>-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56</v>
          </cell>
          <cell r="E50">
            <v>1579</v>
          </cell>
          <cell r="F50">
            <v>13</v>
          </cell>
          <cell r="G50">
            <v>270</v>
          </cell>
          <cell r="H50">
            <v>2</v>
          </cell>
          <cell r="I50" t="str">
            <v>x</v>
          </cell>
          <cell r="J50" t="str">
            <v>-</v>
          </cell>
          <cell r="K50" t="str">
            <v>-</v>
          </cell>
          <cell r="L50">
            <v>6</v>
          </cell>
          <cell r="M50">
            <v>116</v>
          </cell>
          <cell r="N50" t="str">
            <v>-</v>
          </cell>
          <cell r="O50" t="str">
            <v>-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  <cell r="T50" t="str">
            <v>-</v>
          </cell>
          <cell r="U50" t="str">
            <v>-</v>
          </cell>
          <cell r="V50" t="str">
            <v>-</v>
          </cell>
          <cell r="W50" t="str">
            <v>-</v>
          </cell>
          <cell r="X50" t="str">
            <v>-</v>
          </cell>
          <cell r="Y50" t="str">
            <v>-</v>
          </cell>
          <cell r="Z50">
            <v>2</v>
          </cell>
          <cell r="AA50" t="str">
            <v>x</v>
          </cell>
          <cell r="AB50" t="str">
            <v>-</v>
          </cell>
          <cell r="AC50" t="str">
            <v>-</v>
          </cell>
          <cell r="AD50">
            <v>10</v>
          </cell>
          <cell r="AE50">
            <v>281</v>
          </cell>
          <cell r="AF50">
            <v>4</v>
          </cell>
          <cell r="AG50">
            <v>136</v>
          </cell>
          <cell r="AH50">
            <v>1</v>
          </cell>
          <cell r="AI50" t="str">
            <v>x</v>
          </cell>
          <cell r="AJ50">
            <v>5</v>
          </cell>
          <cell r="AK50">
            <v>83</v>
          </cell>
          <cell r="AL50" t="str">
            <v>-</v>
          </cell>
          <cell r="AM50" t="str">
            <v>-</v>
          </cell>
          <cell r="AN50">
            <v>1</v>
          </cell>
          <cell r="AO50" t="str">
            <v>x</v>
          </cell>
          <cell r="AP50">
            <v>9</v>
          </cell>
          <cell r="AQ50">
            <v>486</v>
          </cell>
          <cell r="AR50">
            <v>2</v>
          </cell>
          <cell r="AS50" t="str">
            <v>x</v>
          </cell>
          <cell r="AT50" t="str">
            <v>-</v>
          </cell>
          <cell r="AU50" t="str">
            <v>-</v>
          </cell>
          <cell r="AV50" t="str">
            <v>-</v>
          </cell>
          <cell r="AW50" t="str">
            <v>-</v>
          </cell>
          <cell r="AX50">
            <v>1</v>
          </cell>
          <cell r="AY50" t="str">
            <v>x</v>
          </cell>
          <cell r="AZ50" t="str">
            <v>-</v>
          </cell>
          <cell r="BA50" t="str">
            <v>-</v>
          </cell>
          <cell r="BB50" t="str">
            <v>-</v>
          </cell>
          <cell r="BC50" t="str">
            <v>-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245</v>
          </cell>
          <cell r="E51">
            <v>6193</v>
          </cell>
          <cell r="F51">
            <v>11</v>
          </cell>
          <cell r="G51">
            <v>447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>
            <v>54</v>
          </cell>
          <cell r="M51">
            <v>937</v>
          </cell>
          <cell r="N51" t="str">
            <v>-</v>
          </cell>
          <cell r="O51" t="str">
            <v>-</v>
          </cell>
          <cell r="P51" t="str">
            <v>-</v>
          </cell>
          <cell r="Q51" t="str">
            <v>-</v>
          </cell>
          <cell r="R51">
            <v>5</v>
          </cell>
          <cell r="S51">
            <v>69</v>
          </cell>
          <cell r="T51">
            <v>11</v>
          </cell>
          <cell r="U51">
            <v>199</v>
          </cell>
          <cell r="V51" t="str">
            <v>-</v>
          </cell>
          <cell r="W51" t="str">
            <v>-</v>
          </cell>
          <cell r="X51">
            <v>1</v>
          </cell>
          <cell r="Y51" t="str">
            <v>x</v>
          </cell>
          <cell r="Z51">
            <v>6</v>
          </cell>
          <cell r="AA51">
            <v>104</v>
          </cell>
          <cell r="AB51">
            <v>1</v>
          </cell>
          <cell r="AC51" t="str">
            <v>x</v>
          </cell>
          <cell r="AD51">
            <v>15</v>
          </cell>
          <cell r="AE51">
            <v>337</v>
          </cell>
          <cell r="AF51">
            <v>14</v>
          </cell>
          <cell r="AG51">
            <v>238</v>
          </cell>
          <cell r="AH51">
            <v>58</v>
          </cell>
          <cell r="AI51">
            <v>2117</v>
          </cell>
          <cell r="AJ51">
            <v>21</v>
          </cell>
          <cell r="AK51">
            <v>381</v>
          </cell>
          <cell r="AL51">
            <v>1</v>
          </cell>
          <cell r="AM51" t="str">
            <v>x</v>
          </cell>
          <cell r="AN51" t="str">
            <v>-</v>
          </cell>
          <cell r="AO51" t="str">
            <v>-</v>
          </cell>
          <cell r="AP51">
            <v>3</v>
          </cell>
          <cell r="AQ51">
            <v>63</v>
          </cell>
          <cell r="AR51">
            <v>21</v>
          </cell>
          <cell r="AS51">
            <v>469</v>
          </cell>
          <cell r="AT51">
            <v>17</v>
          </cell>
          <cell r="AU51">
            <v>640</v>
          </cell>
          <cell r="AV51" t="str">
            <v>-</v>
          </cell>
          <cell r="AW51" t="str">
            <v>-</v>
          </cell>
          <cell r="AX51">
            <v>6</v>
          </cell>
          <cell r="AY51">
            <v>110</v>
          </cell>
          <cell r="AZ51" t="str">
            <v>-</v>
          </cell>
          <cell r="BA51" t="str">
            <v>-</v>
          </cell>
          <cell r="BB51" t="str">
            <v>-</v>
          </cell>
          <cell r="BC51" t="str">
            <v>-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195</v>
          </cell>
          <cell r="E52">
            <v>5329</v>
          </cell>
          <cell r="F52">
            <v>4</v>
          </cell>
          <cell r="G52">
            <v>81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>
            <v>46</v>
          </cell>
          <cell r="M52">
            <v>948</v>
          </cell>
          <cell r="N52">
            <v>2</v>
          </cell>
          <cell r="O52" t="str">
            <v>x</v>
          </cell>
          <cell r="P52" t="str">
            <v>-</v>
          </cell>
          <cell r="Q52" t="str">
            <v>-</v>
          </cell>
          <cell r="R52">
            <v>5</v>
          </cell>
          <cell r="S52">
            <v>94</v>
          </cell>
          <cell r="T52">
            <v>5</v>
          </cell>
          <cell r="U52">
            <v>118</v>
          </cell>
          <cell r="V52" t="str">
            <v>-</v>
          </cell>
          <cell r="W52" t="str">
            <v>-</v>
          </cell>
          <cell r="X52" t="str">
            <v>-</v>
          </cell>
          <cell r="Y52" t="str">
            <v>-</v>
          </cell>
          <cell r="Z52">
            <v>13</v>
          </cell>
          <cell r="AA52">
            <v>307</v>
          </cell>
          <cell r="AB52" t="str">
            <v>-</v>
          </cell>
          <cell r="AC52" t="str">
            <v>-</v>
          </cell>
          <cell r="AD52">
            <v>17</v>
          </cell>
          <cell r="AE52">
            <v>493</v>
          </cell>
          <cell r="AF52">
            <v>11</v>
          </cell>
          <cell r="AG52">
            <v>194</v>
          </cell>
          <cell r="AH52">
            <v>12</v>
          </cell>
          <cell r="AI52">
            <v>285</v>
          </cell>
          <cell r="AJ52">
            <v>22</v>
          </cell>
          <cell r="AK52">
            <v>606</v>
          </cell>
          <cell r="AL52">
            <v>2</v>
          </cell>
          <cell r="AM52" t="str">
            <v>x</v>
          </cell>
          <cell r="AN52">
            <v>1</v>
          </cell>
          <cell r="AO52" t="str">
            <v>x</v>
          </cell>
          <cell r="AP52">
            <v>3</v>
          </cell>
          <cell r="AQ52">
            <v>118</v>
          </cell>
          <cell r="AR52">
            <v>22</v>
          </cell>
          <cell r="AS52">
            <v>617</v>
          </cell>
          <cell r="AT52">
            <v>29</v>
          </cell>
          <cell r="AU52">
            <v>1282</v>
          </cell>
          <cell r="AV52" t="str">
            <v>-</v>
          </cell>
          <cell r="AW52" t="str">
            <v>-</v>
          </cell>
          <cell r="AX52">
            <v>1</v>
          </cell>
          <cell r="AY52" t="str">
            <v>x</v>
          </cell>
          <cell r="AZ52" t="str">
            <v>-</v>
          </cell>
          <cell r="BA52" t="str">
            <v>-</v>
          </cell>
          <cell r="BB52" t="str">
            <v>-</v>
          </cell>
          <cell r="BC52" t="str">
            <v>-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609</v>
          </cell>
          <cell r="E53">
            <v>19305</v>
          </cell>
          <cell r="F53">
            <v>16</v>
          </cell>
          <cell r="G53">
            <v>319</v>
          </cell>
          <cell r="H53">
            <v>1</v>
          </cell>
          <cell r="I53" t="str">
            <v>x</v>
          </cell>
          <cell r="J53" t="str">
            <v>-</v>
          </cell>
          <cell r="K53" t="str">
            <v>-</v>
          </cell>
          <cell r="L53">
            <v>83</v>
          </cell>
          <cell r="M53">
            <v>2135</v>
          </cell>
          <cell r="N53">
            <v>5</v>
          </cell>
          <cell r="O53">
            <v>122</v>
          </cell>
          <cell r="P53" t="str">
            <v>-</v>
          </cell>
          <cell r="Q53" t="str">
            <v>-</v>
          </cell>
          <cell r="R53">
            <v>14</v>
          </cell>
          <cell r="S53">
            <v>270</v>
          </cell>
          <cell r="T53">
            <v>28</v>
          </cell>
          <cell r="U53">
            <v>653</v>
          </cell>
          <cell r="V53">
            <v>2</v>
          </cell>
          <cell r="W53" t="str">
            <v>x</v>
          </cell>
          <cell r="X53">
            <v>1</v>
          </cell>
          <cell r="Y53" t="str">
            <v>x</v>
          </cell>
          <cell r="Z53">
            <v>23</v>
          </cell>
          <cell r="AA53">
            <v>816</v>
          </cell>
          <cell r="AB53" t="str">
            <v>-</v>
          </cell>
          <cell r="AC53" t="str">
            <v>-</v>
          </cell>
          <cell r="AD53">
            <v>89</v>
          </cell>
          <cell r="AE53">
            <v>2768</v>
          </cell>
          <cell r="AF53">
            <v>12</v>
          </cell>
          <cell r="AG53">
            <v>237</v>
          </cell>
          <cell r="AH53">
            <v>23</v>
          </cell>
          <cell r="AI53">
            <v>554</v>
          </cell>
          <cell r="AJ53">
            <v>104</v>
          </cell>
          <cell r="AK53">
            <v>3547</v>
          </cell>
          <cell r="AL53">
            <v>39</v>
          </cell>
          <cell r="AM53" t="str">
            <v>1 549</v>
          </cell>
          <cell r="AN53">
            <v>5</v>
          </cell>
          <cell r="AO53">
            <v>225</v>
          </cell>
          <cell r="AP53">
            <v>26</v>
          </cell>
          <cell r="AQ53">
            <v>924</v>
          </cell>
          <cell r="AR53">
            <v>85</v>
          </cell>
          <cell r="AS53">
            <v>2770</v>
          </cell>
          <cell r="AT53">
            <v>45</v>
          </cell>
          <cell r="AU53">
            <v>2053</v>
          </cell>
          <cell r="AV53">
            <v>2</v>
          </cell>
          <cell r="AW53" t="str">
            <v>x</v>
          </cell>
          <cell r="AX53">
            <v>4</v>
          </cell>
          <cell r="AY53">
            <v>107</v>
          </cell>
          <cell r="AZ53">
            <v>2</v>
          </cell>
          <cell r="BA53" t="str">
            <v>x</v>
          </cell>
          <cell r="BB53" t="str">
            <v>-</v>
          </cell>
          <cell r="BC53" t="str">
            <v>-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15</v>
          </cell>
          <cell r="E54">
            <v>484</v>
          </cell>
          <cell r="F54">
            <v>4</v>
          </cell>
          <cell r="G54">
            <v>146</v>
          </cell>
          <cell r="H54">
            <v>1</v>
          </cell>
          <cell r="I54" t="str">
            <v>x</v>
          </cell>
          <cell r="J54" t="str">
            <v>-</v>
          </cell>
          <cell r="K54" t="str">
            <v>-</v>
          </cell>
          <cell r="L54" t="str">
            <v>-</v>
          </cell>
          <cell r="M54" t="str">
            <v>-</v>
          </cell>
          <cell r="N54" t="str">
            <v>-</v>
          </cell>
          <cell r="O54" t="str">
            <v>-</v>
          </cell>
          <cell r="P54" t="str">
            <v>-</v>
          </cell>
          <cell r="Q54" t="str">
            <v>-</v>
          </cell>
          <cell r="R54" t="str">
            <v>-</v>
          </cell>
          <cell r="S54" t="str">
            <v>-</v>
          </cell>
          <cell r="T54" t="str">
            <v>-</v>
          </cell>
          <cell r="U54" t="str">
            <v>-</v>
          </cell>
          <cell r="V54" t="str">
            <v>-</v>
          </cell>
          <cell r="W54" t="str">
            <v>-</v>
          </cell>
          <cell r="X54" t="str">
            <v>-</v>
          </cell>
          <cell r="Y54" t="str">
            <v>-</v>
          </cell>
          <cell r="Z54">
            <v>1</v>
          </cell>
          <cell r="AA54" t="str">
            <v>x</v>
          </cell>
          <cell r="AB54" t="str">
            <v>-</v>
          </cell>
          <cell r="AC54" t="str">
            <v>-</v>
          </cell>
          <cell r="AD54" t="str">
            <v>-</v>
          </cell>
          <cell r="AE54" t="str">
            <v>-</v>
          </cell>
          <cell r="AF54">
            <v>9</v>
          </cell>
          <cell r="AG54">
            <v>207</v>
          </cell>
          <cell r="AH54" t="str">
            <v>-</v>
          </cell>
          <cell r="AI54" t="str">
            <v>-</v>
          </cell>
          <cell r="AJ54" t="str">
            <v>-</v>
          </cell>
          <cell r="AK54" t="str">
            <v>-</v>
          </cell>
          <cell r="AL54" t="str">
            <v>-</v>
          </cell>
          <cell r="AM54" t="str">
            <v>-</v>
          </cell>
          <cell r="AN54" t="str">
            <v>-</v>
          </cell>
          <cell r="AO54" t="str">
            <v>-</v>
          </cell>
          <cell r="AP54" t="str">
            <v>-</v>
          </cell>
          <cell r="AQ54" t="str">
            <v>-</v>
          </cell>
          <cell r="AR54" t="str">
            <v>-</v>
          </cell>
          <cell r="AS54" t="str">
            <v>-</v>
          </cell>
          <cell r="AT54" t="str">
            <v>-</v>
          </cell>
          <cell r="AU54" t="str">
            <v>-</v>
          </cell>
          <cell r="AV54" t="str">
            <v>-</v>
          </cell>
          <cell r="AW54" t="str">
            <v>-</v>
          </cell>
          <cell r="AX54" t="str">
            <v>-</v>
          </cell>
          <cell r="AY54" t="str">
            <v>-</v>
          </cell>
          <cell r="AZ54" t="str">
            <v>-</v>
          </cell>
          <cell r="BA54" t="str">
            <v>-</v>
          </cell>
          <cell r="BB54" t="str">
            <v>-</v>
          </cell>
          <cell r="BC54" t="str">
            <v>-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23</v>
          </cell>
          <cell r="E55">
            <v>1645</v>
          </cell>
          <cell r="F55">
            <v>2</v>
          </cell>
          <cell r="G55" t="str">
            <v>x</v>
          </cell>
          <cell r="H55">
            <v>1</v>
          </cell>
          <cell r="I55" t="str">
            <v>x</v>
          </cell>
          <cell r="J55" t="str">
            <v>-</v>
          </cell>
          <cell r="K55" t="str">
            <v>-</v>
          </cell>
          <cell r="L55" t="str">
            <v>-</v>
          </cell>
          <cell r="M55" t="str">
            <v>-</v>
          </cell>
          <cell r="N55" t="str">
            <v>-</v>
          </cell>
          <cell r="O55" t="str">
            <v>-</v>
          </cell>
          <cell r="P55" t="str">
            <v>-</v>
          </cell>
          <cell r="Q55" t="str">
            <v>-</v>
          </cell>
          <cell r="R55" t="str">
            <v>-</v>
          </cell>
          <cell r="S55" t="str">
            <v>-</v>
          </cell>
          <cell r="T55" t="str">
            <v>-</v>
          </cell>
          <cell r="U55" t="str">
            <v>-</v>
          </cell>
          <cell r="V55" t="str">
            <v>-</v>
          </cell>
          <cell r="W55" t="str">
            <v>-</v>
          </cell>
          <cell r="X55" t="str">
            <v>-</v>
          </cell>
          <cell r="Y55" t="str">
            <v>-</v>
          </cell>
          <cell r="Z55">
            <v>2</v>
          </cell>
          <cell r="AA55" t="str">
            <v>x</v>
          </cell>
          <cell r="AB55" t="str">
            <v>-</v>
          </cell>
          <cell r="AC55" t="str">
            <v>-</v>
          </cell>
          <cell r="AD55" t="str">
            <v>-</v>
          </cell>
          <cell r="AE55" t="str">
            <v>-</v>
          </cell>
          <cell r="AF55">
            <v>5</v>
          </cell>
          <cell r="AG55">
            <v>81</v>
          </cell>
          <cell r="AH55">
            <v>8</v>
          </cell>
          <cell r="AI55">
            <v>1245</v>
          </cell>
          <cell r="AJ55" t="str">
            <v>-</v>
          </cell>
          <cell r="AK55" t="str">
            <v>-</v>
          </cell>
          <cell r="AL55">
            <v>1</v>
          </cell>
          <cell r="AM55" t="str">
            <v>x</v>
          </cell>
          <cell r="AN55">
            <v>1</v>
          </cell>
          <cell r="AO55" t="str">
            <v>x</v>
          </cell>
          <cell r="AP55">
            <v>1</v>
          </cell>
          <cell r="AQ55" t="str">
            <v>x</v>
          </cell>
          <cell r="AR55" t="str">
            <v>-</v>
          </cell>
          <cell r="AS55" t="str">
            <v>-</v>
          </cell>
          <cell r="AT55" t="str">
            <v>-</v>
          </cell>
          <cell r="AU55" t="str">
            <v>-</v>
          </cell>
          <cell r="AV55" t="str">
            <v>-</v>
          </cell>
          <cell r="AW55" t="str">
            <v>-</v>
          </cell>
          <cell r="AX55" t="str">
            <v>-</v>
          </cell>
          <cell r="AY55" t="str">
            <v>-</v>
          </cell>
          <cell r="AZ55" t="str">
            <v>-</v>
          </cell>
          <cell r="BA55" t="str">
            <v>-</v>
          </cell>
          <cell r="BB55">
            <v>2</v>
          </cell>
          <cell r="BC55" t="str">
            <v>x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18</v>
          </cell>
          <cell r="E56">
            <v>720</v>
          </cell>
          <cell r="F56">
            <v>8</v>
          </cell>
          <cell r="G56">
            <v>459</v>
          </cell>
          <cell r="H56" t="str">
            <v>-</v>
          </cell>
          <cell r="I56" t="str">
            <v>-</v>
          </cell>
          <cell r="J56" t="str">
            <v>-</v>
          </cell>
          <cell r="K56" t="str">
            <v>-</v>
          </cell>
          <cell r="L56">
            <v>1</v>
          </cell>
          <cell r="M56" t="str">
            <v>x</v>
          </cell>
          <cell r="N56" t="str">
            <v>-</v>
          </cell>
          <cell r="O56" t="str">
            <v>-</v>
          </cell>
          <cell r="P56" t="str">
            <v>-</v>
          </cell>
          <cell r="Q56" t="str">
            <v>-</v>
          </cell>
          <cell r="R56" t="str">
            <v>-</v>
          </cell>
          <cell r="S56" t="str">
            <v>-</v>
          </cell>
          <cell r="T56" t="str">
            <v>-</v>
          </cell>
          <cell r="U56" t="str">
            <v>-</v>
          </cell>
          <cell r="V56" t="str">
            <v>-</v>
          </cell>
          <cell r="W56" t="str">
            <v>-</v>
          </cell>
          <cell r="X56" t="str">
            <v>-</v>
          </cell>
          <cell r="Y56" t="str">
            <v>-</v>
          </cell>
          <cell r="Z56">
            <v>1</v>
          </cell>
          <cell r="AA56" t="str">
            <v>x</v>
          </cell>
          <cell r="AB56" t="str">
            <v>-</v>
          </cell>
          <cell r="AC56" t="str">
            <v>-</v>
          </cell>
          <cell r="AD56" t="str">
            <v>-</v>
          </cell>
          <cell r="AE56" t="str">
            <v>-</v>
          </cell>
          <cell r="AF56">
            <v>6</v>
          </cell>
          <cell r="AG56">
            <v>100</v>
          </cell>
          <cell r="AH56" t="str">
            <v>-</v>
          </cell>
          <cell r="AI56" t="str">
            <v>-</v>
          </cell>
          <cell r="AJ56" t="str">
            <v>-</v>
          </cell>
          <cell r="AK56" t="str">
            <v>-</v>
          </cell>
          <cell r="AL56" t="str">
            <v>-</v>
          </cell>
          <cell r="AM56" t="str">
            <v>-</v>
          </cell>
          <cell r="AN56" t="str">
            <v>-</v>
          </cell>
          <cell r="AO56" t="str">
            <v>-</v>
          </cell>
          <cell r="AP56" t="str">
            <v>-</v>
          </cell>
          <cell r="AQ56" t="str">
            <v>-</v>
          </cell>
          <cell r="AR56">
            <v>1</v>
          </cell>
          <cell r="AS56" t="str">
            <v>x</v>
          </cell>
          <cell r="AT56" t="str">
            <v>-</v>
          </cell>
          <cell r="AU56" t="str">
            <v>-</v>
          </cell>
          <cell r="AV56" t="str">
            <v>-</v>
          </cell>
          <cell r="AW56" t="str">
            <v>-</v>
          </cell>
          <cell r="AX56" t="str">
            <v>-</v>
          </cell>
          <cell r="AY56" t="str">
            <v>-</v>
          </cell>
          <cell r="AZ56" t="str">
            <v>-</v>
          </cell>
          <cell r="BA56" t="str">
            <v>-</v>
          </cell>
          <cell r="BB56">
            <v>1</v>
          </cell>
          <cell r="BC56" t="str">
            <v>x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3</v>
          </cell>
          <cell r="E57">
            <v>38</v>
          </cell>
          <cell r="F57" t="str">
            <v>-</v>
          </cell>
          <cell r="G57" t="str">
            <v>-</v>
          </cell>
          <cell r="H57">
            <v>1</v>
          </cell>
          <cell r="I57" t="str">
            <v>x</v>
          </cell>
          <cell r="J57" t="str">
            <v>-</v>
          </cell>
          <cell r="K57" t="str">
            <v>-</v>
          </cell>
          <cell r="L57" t="str">
            <v>-</v>
          </cell>
          <cell r="M57" t="str">
            <v>-</v>
          </cell>
          <cell r="N57" t="str">
            <v>-</v>
          </cell>
          <cell r="O57" t="str">
            <v>-</v>
          </cell>
          <cell r="P57" t="str">
            <v>-</v>
          </cell>
          <cell r="Q57" t="str">
            <v>-</v>
          </cell>
          <cell r="R57" t="str">
            <v>-</v>
          </cell>
          <cell r="S57" t="str">
            <v>-</v>
          </cell>
          <cell r="T57" t="str">
            <v>-</v>
          </cell>
          <cell r="U57" t="str">
            <v>-</v>
          </cell>
          <cell r="V57" t="str">
            <v>-</v>
          </cell>
          <cell r="W57" t="str">
            <v>-</v>
          </cell>
          <cell r="X57" t="str">
            <v>-</v>
          </cell>
          <cell r="Y57" t="str">
            <v>-</v>
          </cell>
          <cell r="Z57" t="str">
            <v>-</v>
          </cell>
          <cell r="AA57" t="str">
            <v>-</v>
          </cell>
          <cell r="AB57" t="str">
            <v>-</v>
          </cell>
          <cell r="AC57" t="str">
            <v>-</v>
          </cell>
          <cell r="AD57" t="str">
            <v>-</v>
          </cell>
          <cell r="AE57" t="str">
            <v>-</v>
          </cell>
          <cell r="AF57">
            <v>1</v>
          </cell>
          <cell r="AG57" t="str">
            <v>x</v>
          </cell>
          <cell r="AH57" t="str">
            <v>-</v>
          </cell>
          <cell r="AI57" t="str">
            <v>-</v>
          </cell>
          <cell r="AJ57" t="str">
            <v>-</v>
          </cell>
          <cell r="AK57" t="str">
            <v>-</v>
          </cell>
          <cell r="AL57" t="str">
            <v>-</v>
          </cell>
          <cell r="AM57" t="str">
            <v>-</v>
          </cell>
          <cell r="AN57" t="str">
            <v>-</v>
          </cell>
          <cell r="AO57" t="str">
            <v>-</v>
          </cell>
          <cell r="AP57" t="str">
            <v>-</v>
          </cell>
          <cell r="AQ57" t="str">
            <v>-</v>
          </cell>
          <cell r="AR57">
            <v>1</v>
          </cell>
          <cell r="AS57" t="str">
            <v>x</v>
          </cell>
          <cell r="AT57" t="str">
            <v>-</v>
          </cell>
          <cell r="AU57" t="str">
            <v>-</v>
          </cell>
          <cell r="AV57" t="str">
            <v>-</v>
          </cell>
          <cell r="AW57" t="str">
            <v>-</v>
          </cell>
          <cell r="AX57" t="str">
            <v>-</v>
          </cell>
          <cell r="AY57" t="str">
            <v>-</v>
          </cell>
          <cell r="AZ57" t="str">
            <v>-</v>
          </cell>
          <cell r="BA57" t="str">
            <v>-</v>
          </cell>
          <cell r="BB57" t="str">
            <v>-</v>
          </cell>
          <cell r="BC57" t="str">
            <v>-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5070</v>
          </cell>
          <cell r="E59">
            <v>250922</v>
          </cell>
          <cell r="F59">
            <v>338</v>
          </cell>
          <cell r="G59">
            <v>12080</v>
          </cell>
          <cell r="H59">
            <v>20</v>
          </cell>
          <cell r="I59">
            <v>976</v>
          </cell>
          <cell r="J59">
            <v>2</v>
          </cell>
          <cell r="K59" t="str">
            <v>x</v>
          </cell>
          <cell r="L59">
            <v>439</v>
          </cell>
          <cell r="M59">
            <v>11944</v>
          </cell>
          <cell r="N59">
            <v>23</v>
          </cell>
          <cell r="O59">
            <v>723</v>
          </cell>
          <cell r="P59">
            <v>4</v>
          </cell>
          <cell r="Q59">
            <v>119</v>
          </cell>
          <cell r="R59">
            <v>63</v>
          </cell>
          <cell r="S59">
            <v>984</v>
          </cell>
          <cell r="T59">
            <v>114</v>
          </cell>
          <cell r="U59">
            <v>3430</v>
          </cell>
          <cell r="V59">
            <v>9</v>
          </cell>
          <cell r="W59">
            <v>247</v>
          </cell>
          <cell r="X59">
            <v>20</v>
          </cell>
          <cell r="Y59">
            <v>424</v>
          </cell>
          <cell r="Z59">
            <v>242</v>
          </cell>
          <cell r="AA59">
            <v>9649</v>
          </cell>
          <cell r="AB59">
            <v>16</v>
          </cell>
          <cell r="AC59">
            <v>625</v>
          </cell>
          <cell r="AD59">
            <v>487</v>
          </cell>
          <cell r="AE59">
            <v>20006</v>
          </cell>
          <cell r="AF59">
            <v>311</v>
          </cell>
          <cell r="AG59">
            <v>11370</v>
          </cell>
          <cell r="AH59">
            <v>343</v>
          </cell>
          <cell r="AI59">
            <v>25783</v>
          </cell>
          <cell r="AJ59">
            <v>643</v>
          </cell>
          <cell r="AK59">
            <v>23952</v>
          </cell>
          <cell r="AL59">
            <v>251</v>
          </cell>
          <cell r="AM59">
            <v>45947</v>
          </cell>
          <cell r="AN59">
            <v>84</v>
          </cell>
          <cell r="AO59">
            <v>5154</v>
          </cell>
          <cell r="AP59">
            <v>234</v>
          </cell>
          <cell r="AQ59">
            <v>15459</v>
          </cell>
          <cell r="AR59">
            <v>628</v>
          </cell>
          <cell r="AS59">
            <v>18484</v>
          </cell>
          <cell r="AT59">
            <v>632</v>
          </cell>
          <cell r="AU59">
            <v>36742</v>
          </cell>
          <cell r="AV59">
            <v>55</v>
          </cell>
          <cell r="AW59">
            <v>1382</v>
          </cell>
          <cell r="AX59">
            <v>35</v>
          </cell>
          <cell r="AY59">
            <v>769</v>
          </cell>
          <cell r="AZ59">
            <v>24</v>
          </cell>
          <cell r="BA59">
            <v>1193</v>
          </cell>
          <cell r="BB59">
            <v>53</v>
          </cell>
          <cell r="BC59">
            <v>3480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443</v>
          </cell>
          <cell r="E60">
            <v>31915</v>
          </cell>
          <cell r="F60">
            <v>25</v>
          </cell>
          <cell r="G60">
            <v>929</v>
          </cell>
          <cell r="H60" t="str">
            <v>-</v>
          </cell>
          <cell r="I60" t="str">
            <v>-</v>
          </cell>
          <cell r="J60" t="str">
            <v>-</v>
          </cell>
          <cell r="K60" t="str">
            <v>-</v>
          </cell>
          <cell r="L60">
            <v>3</v>
          </cell>
          <cell r="M60" t="str">
            <v>x</v>
          </cell>
          <cell r="N60">
            <v>1</v>
          </cell>
          <cell r="O60" t="str">
            <v>x</v>
          </cell>
          <cell r="P60" t="str">
            <v>-</v>
          </cell>
          <cell r="Q60" t="str">
            <v>-</v>
          </cell>
          <cell r="R60">
            <v>6</v>
          </cell>
          <cell r="S60">
            <v>73</v>
          </cell>
          <cell r="T60">
            <v>6</v>
          </cell>
          <cell r="U60">
            <v>109</v>
          </cell>
          <cell r="V60">
            <v>1</v>
          </cell>
          <cell r="W60" t="str">
            <v>x</v>
          </cell>
          <cell r="X60">
            <v>2</v>
          </cell>
          <cell r="Y60" t="str">
            <v>x</v>
          </cell>
          <cell r="Z60">
            <v>26</v>
          </cell>
          <cell r="AA60">
            <v>1087</v>
          </cell>
          <cell r="AB60" t="str">
            <v>-</v>
          </cell>
          <cell r="AC60" t="str">
            <v>-</v>
          </cell>
          <cell r="AD60">
            <v>9</v>
          </cell>
          <cell r="AE60">
            <v>247</v>
          </cell>
          <cell r="AF60">
            <v>55</v>
          </cell>
          <cell r="AG60">
            <v>3067</v>
          </cell>
          <cell r="AH60">
            <v>106</v>
          </cell>
          <cell r="AI60">
            <v>16682</v>
          </cell>
          <cell r="AJ60">
            <v>81</v>
          </cell>
          <cell r="AK60">
            <v>4026</v>
          </cell>
          <cell r="AL60">
            <v>4</v>
          </cell>
          <cell r="AM60">
            <v>54</v>
          </cell>
          <cell r="AN60">
            <v>8</v>
          </cell>
          <cell r="AO60">
            <v>490</v>
          </cell>
          <cell r="AP60">
            <v>12</v>
          </cell>
          <cell r="AQ60">
            <v>571</v>
          </cell>
          <cell r="AR60">
            <v>46</v>
          </cell>
          <cell r="AS60">
            <v>1289</v>
          </cell>
          <cell r="AT60">
            <v>7</v>
          </cell>
          <cell r="AU60">
            <v>344</v>
          </cell>
          <cell r="AV60">
            <v>9</v>
          </cell>
          <cell r="AW60">
            <v>385</v>
          </cell>
          <cell r="AX60">
            <v>2</v>
          </cell>
          <cell r="AY60" t="str">
            <v>x</v>
          </cell>
          <cell r="AZ60">
            <v>1</v>
          </cell>
          <cell r="BA60" t="str">
            <v>x</v>
          </cell>
          <cell r="BB60">
            <v>33</v>
          </cell>
          <cell r="BC60">
            <v>2303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840</v>
          </cell>
          <cell r="E61">
            <v>33461</v>
          </cell>
          <cell r="F61">
            <v>22</v>
          </cell>
          <cell r="G61">
            <v>746</v>
          </cell>
          <cell r="H61">
            <v>1</v>
          </cell>
          <cell r="I61" t="str">
            <v>x</v>
          </cell>
          <cell r="J61" t="str">
            <v>-</v>
          </cell>
          <cell r="K61" t="str">
            <v>-</v>
          </cell>
          <cell r="L61">
            <v>26</v>
          </cell>
          <cell r="M61">
            <v>764</v>
          </cell>
          <cell r="N61" t="str">
            <v>-</v>
          </cell>
          <cell r="O61" t="str">
            <v>-</v>
          </cell>
          <cell r="P61">
            <v>1</v>
          </cell>
          <cell r="Q61" t="str">
            <v>x</v>
          </cell>
          <cell r="R61">
            <v>13</v>
          </cell>
          <cell r="S61">
            <v>207</v>
          </cell>
          <cell r="T61">
            <v>6</v>
          </cell>
          <cell r="U61">
            <v>136</v>
          </cell>
          <cell r="V61" t="str">
            <v>-</v>
          </cell>
          <cell r="W61" t="str">
            <v>-</v>
          </cell>
          <cell r="X61">
            <v>6</v>
          </cell>
          <cell r="Y61">
            <v>140</v>
          </cell>
          <cell r="Z61">
            <v>20</v>
          </cell>
          <cell r="AA61">
            <v>410</v>
          </cell>
          <cell r="AB61" t="str">
            <v>-</v>
          </cell>
          <cell r="AC61" t="str">
            <v>-</v>
          </cell>
          <cell r="AD61">
            <v>65</v>
          </cell>
          <cell r="AE61">
            <v>3544</v>
          </cell>
          <cell r="AF61">
            <v>34</v>
          </cell>
          <cell r="AG61">
            <v>646</v>
          </cell>
          <cell r="AH61">
            <v>45</v>
          </cell>
          <cell r="AI61">
            <v>1212</v>
          </cell>
          <cell r="AJ61">
            <v>124</v>
          </cell>
          <cell r="AK61">
            <v>5160</v>
          </cell>
          <cell r="AL61">
            <v>4</v>
          </cell>
          <cell r="AM61">
            <v>247</v>
          </cell>
          <cell r="AN61">
            <v>4</v>
          </cell>
          <cell r="AO61">
            <v>176</v>
          </cell>
          <cell r="AP61">
            <v>42</v>
          </cell>
          <cell r="AQ61">
            <v>1762</v>
          </cell>
          <cell r="AR61">
            <v>101</v>
          </cell>
          <cell r="AS61">
            <v>2837</v>
          </cell>
          <cell r="AT61">
            <v>287</v>
          </cell>
          <cell r="AU61">
            <v>14623</v>
          </cell>
          <cell r="AV61">
            <v>31</v>
          </cell>
          <cell r="AW61">
            <v>647</v>
          </cell>
          <cell r="AX61">
            <v>5</v>
          </cell>
          <cell r="AY61">
            <v>66</v>
          </cell>
          <cell r="AZ61">
            <v>2</v>
          </cell>
          <cell r="BA61" t="str">
            <v>x</v>
          </cell>
          <cell r="BB61">
            <v>1</v>
          </cell>
          <cell r="BC61" t="str">
            <v>x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228</v>
          </cell>
          <cell r="E62">
            <v>12397</v>
          </cell>
          <cell r="F62">
            <v>26</v>
          </cell>
          <cell r="G62">
            <v>807</v>
          </cell>
          <cell r="H62" t="str">
            <v>-</v>
          </cell>
          <cell r="I62" t="str">
            <v>-</v>
          </cell>
          <cell r="J62">
            <v>1</v>
          </cell>
          <cell r="K62" t="str">
            <v>x</v>
          </cell>
          <cell r="L62">
            <v>7</v>
          </cell>
          <cell r="M62">
            <v>153</v>
          </cell>
          <cell r="N62">
            <v>3</v>
          </cell>
          <cell r="O62" t="str">
            <v>x</v>
          </cell>
          <cell r="P62" t="str">
            <v>-</v>
          </cell>
          <cell r="Q62" t="str">
            <v>-</v>
          </cell>
          <cell r="R62" t="str">
            <v>-</v>
          </cell>
          <cell r="S62" t="str">
            <v>-</v>
          </cell>
          <cell r="T62">
            <v>11</v>
          </cell>
          <cell r="U62">
            <v>821</v>
          </cell>
          <cell r="V62" t="str">
            <v>-</v>
          </cell>
          <cell r="W62" t="str">
            <v>-</v>
          </cell>
          <cell r="X62" t="str">
            <v>-</v>
          </cell>
          <cell r="Y62" t="str">
            <v>-</v>
          </cell>
          <cell r="Z62">
            <v>24</v>
          </cell>
          <cell r="AA62">
            <v>1448</v>
          </cell>
          <cell r="AB62" t="str">
            <v>-</v>
          </cell>
          <cell r="AC62" t="str">
            <v>-</v>
          </cell>
          <cell r="AD62">
            <v>35</v>
          </cell>
          <cell r="AE62">
            <v>2073</v>
          </cell>
          <cell r="AF62">
            <v>19</v>
          </cell>
          <cell r="AG62">
            <v>834</v>
          </cell>
          <cell r="AH62">
            <v>4</v>
          </cell>
          <cell r="AI62">
            <v>122</v>
          </cell>
          <cell r="AJ62">
            <v>15</v>
          </cell>
          <cell r="AK62">
            <v>358</v>
          </cell>
          <cell r="AL62">
            <v>22</v>
          </cell>
          <cell r="AM62">
            <v>1683</v>
          </cell>
          <cell r="AN62">
            <v>2</v>
          </cell>
          <cell r="AO62" t="str">
            <v>x</v>
          </cell>
          <cell r="AP62">
            <v>18</v>
          </cell>
          <cell r="AQ62">
            <v>2170</v>
          </cell>
          <cell r="AR62">
            <v>8</v>
          </cell>
          <cell r="AS62">
            <v>211</v>
          </cell>
          <cell r="AT62">
            <v>23</v>
          </cell>
          <cell r="AU62">
            <v>1260</v>
          </cell>
          <cell r="AV62">
            <v>4</v>
          </cell>
          <cell r="AW62">
            <v>137</v>
          </cell>
          <cell r="AX62" t="str">
            <v>-</v>
          </cell>
          <cell r="AY62" t="str">
            <v>-</v>
          </cell>
          <cell r="AZ62">
            <v>5</v>
          </cell>
          <cell r="BA62">
            <v>151</v>
          </cell>
          <cell r="BB62">
            <v>1</v>
          </cell>
          <cell r="BC62" t="str">
            <v>x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87</v>
          </cell>
          <cell r="E63">
            <v>2351</v>
          </cell>
          <cell r="F63">
            <v>48</v>
          </cell>
          <cell r="G63">
            <v>1208</v>
          </cell>
          <cell r="H63">
            <v>4</v>
          </cell>
          <cell r="I63">
            <v>300</v>
          </cell>
          <cell r="J63" t="str">
            <v>-</v>
          </cell>
          <cell r="K63" t="str">
            <v>-</v>
          </cell>
          <cell r="L63" t="str">
            <v>-</v>
          </cell>
          <cell r="M63" t="str">
            <v>-</v>
          </cell>
          <cell r="N63">
            <v>1</v>
          </cell>
          <cell r="O63" t="str">
            <v>x</v>
          </cell>
          <cell r="P63" t="str">
            <v>-</v>
          </cell>
          <cell r="Q63" t="str">
            <v>-</v>
          </cell>
          <cell r="R63">
            <v>2</v>
          </cell>
          <cell r="S63" t="str">
            <v>x</v>
          </cell>
          <cell r="T63">
            <v>2</v>
          </cell>
          <cell r="U63" t="str">
            <v>x</v>
          </cell>
          <cell r="V63" t="str">
            <v>-</v>
          </cell>
          <cell r="W63" t="str">
            <v>-</v>
          </cell>
          <cell r="X63" t="str">
            <v>-</v>
          </cell>
          <cell r="Y63" t="str">
            <v>-</v>
          </cell>
          <cell r="Z63">
            <v>3</v>
          </cell>
          <cell r="AA63" t="str">
            <v>x</v>
          </cell>
          <cell r="AB63">
            <v>2</v>
          </cell>
          <cell r="AC63" t="str">
            <v>x</v>
          </cell>
          <cell r="AD63">
            <v>1</v>
          </cell>
          <cell r="AE63" t="str">
            <v>x</v>
          </cell>
          <cell r="AF63">
            <v>13</v>
          </cell>
          <cell r="AG63">
            <v>436</v>
          </cell>
          <cell r="AH63">
            <v>2</v>
          </cell>
          <cell r="AI63" t="str">
            <v>x</v>
          </cell>
          <cell r="AJ63">
            <v>7</v>
          </cell>
          <cell r="AK63">
            <v>218</v>
          </cell>
          <cell r="AL63" t="str">
            <v>-</v>
          </cell>
          <cell r="AM63" t="str">
            <v>-</v>
          </cell>
          <cell r="AN63" t="str">
            <v>-</v>
          </cell>
          <cell r="AO63" t="str">
            <v>-</v>
          </cell>
          <cell r="AP63" t="str">
            <v>-</v>
          </cell>
          <cell r="AQ63" t="str">
            <v>-</v>
          </cell>
          <cell r="AR63">
            <v>1</v>
          </cell>
          <cell r="AS63" t="str">
            <v>x</v>
          </cell>
          <cell r="AT63" t="str">
            <v>-</v>
          </cell>
          <cell r="AU63" t="str">
            <v>-</v>
          </cell>
          <cell r="AV63" t="str">
            <v>-</v>
          </cell>
          <cell r="AW63" t="str">
            <v>-</v>
          </cell>
          <cell r="AX63">
            <v>1</v>
          </cell>
          <cell r="AY63" t="str">
            <v>x</v>
          </cell>
          <cell r="AZ63" t="str">
            <v>-</v>
          </cell>
          <cell r="BA63" t="str">
            <v>-</v>
          </cell>
          <cell r="BB63" t="str">
            <v>-</v>
          </cell>
          <cell r="BC63" t="str">
            <v>-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1003</v>
          </cell>
          <cell r="E64">
            <v>84372</v>
          </cell>
          <cell r="F64">
            <v>12</v>
          </cell>
          <cell r="G64">
            <v>844</v>
          </cell>
          <cell r="H64" t="str">
            <v>-</v>
          </cell>
          <cell r="I64" t="str">
            <v>-</v>
          </cell>
          <cell r="J64" t="str">
            <v>-</v>
          </cell>
          <cell r="K64" t="str">
            <v>-</v>
          </cell>
          <cell r="L64">
            <v>80</v>
          </cell>
          <cell r="M64">
            <v>4103</v>
          </cell>
          <cell r="N64">
            <v>4</v>
          </cell>
          <cell r="O64">
            <v>45</v>
          </cell>
          <cell r="P64" t="str">
            <v>-</v>
          </cell>
          <cell r="Q64" t="str">
            <v>-</v>
          </cell>
          <cell r="R64">
            <v>3</v>
          </cell>
          <cell r="S64" t="str">
            <v>x</v>
          </cell>
          <cell r="T64">
            <v>22</v>
          </cell>
          <cell r="U64">
            <v>885</v>
          </cell>
          <cell r="V64">
            <v>3</v>
          </cell>
          <cell r="W64" t="str">
            <v>x</v>
          </cell>
          <cell r="X64" t="str">
            <v>-</v>
          </cell>
          <cell r="Y64" t="str">
            <v>-</v>
          </cell>
          <cell r="Z64">
            <v>44</v>
          </cell>
          <cell r="AA64">
            <v>3305</v>
          </cell>
          <cell r="AB64">
            <v>2</v>
          </cell>
          <cell r="AC64" t="str">
            <v>x</v>
          </cell>
          <cell r="AD64">
            <v>107</v>
          </cell>
          <cell r="AE64">
            <v>5697</v>
          </cell>
          <cell r="AF64">
            <v>39</v>
          </cell>
          <cell r="AG64">
            <v>2968</v>
          </cell>
          <cell r="AH64">
            <v>27</v>
          </cell>
          <cell r="AI64">
            <v>1590</v>
          </cell>
          <cell r="AJ64">
            <v>103</v>
          </cell>
          <cell r="AK64">
            <v>5248</v>
          </cell>
          <cell r="AL64">
            <v>179</v>
          </cell>
          <cell r="AM64">
            <v>42605</v>
          </cell>
          <cell r="AN64">
            <v>42</v>
          </cell>
          <cell r="AO64">
            <v>3047</v>
          </cell>
          <cell r="AP64">
            <v>73</v>
          </cell>
          <cell r="AQ64">
            <v>6097</v>
          </cell>
          <cell r="AR64">
            <v>209</v>
          </cell>
          <cell r="AS64">
            <v>5483</v>
          </cell>
          <cell r="AT64">
            <v>34</v>
          </cell>
          <cell r="AU64">
            <v>1201</v>
          </cell>
          <cell r="AV64">
            <v>3</v>
          </cell>
          <cell r="AW64" t="str">
            <v>x</v>
          </cell>
          <cell r="AX64">
            <v>1</v>
          </cell>
          <cell r="AY64" t="str">
            <v>x</v>
          </cell>
          <cell r="AZ64">
            <v>3</v>
          </cell>
          <cell r="BA64" t="str">
            <v>x</v>
          </cell>
          <cell r="BB64">
            <v>13</v>
          </cell>
          <cell r="BC64">
            <v>1035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104</v>
          </cell>
          <cell r="E65">
            <v>4210</v>
          </cell>
          <cell r="F65">
            <v>27</v>
          </cell>
          <cell r="G65">
            <v>611</v>
          </cell>
          <cell r="H65">
            <v>1</v>
          </cell>
          <cell r="I65" t="str">
            <v>x</v>
          </cell>
          <cell r="J65">
            <v>1</v>
          </cell>
          <cell r="K65" t="str">
            <v>x</v>
          </cell>
          <cell r="L65">
            <v>13</v>
          </cell>
          <cell r="M65">
            <v>263</v>
          </cell>
          <cell r="N65">
            <v>2</v>
          </cell>
          <cell r="O65" t="str">
            <v>x</v>
          </cell>
          <cell r="P65">
            <v>1</v>
          </cell>
          <cell r="Q65" t="str">
            <v>x</v>
          </cell>
          <cell r="R65">
            <v>3</v>
          </cell>
          <cell r="S65" t="str">
            <v>x</v>
          </cell>
          <cell r="T65">
            <v>3</v>
          </cell>
          <cell r="U65" t="str">
            <v>x</v>
          </cell>
          <cell r="V65" t="str">
            <v>-</v>
          </cell>
          <cell r="W65" t="str">
            <v>-</v>
          </cell>
          <cell r="X65">
            <v>1</v>
          </cell>
          <cell r="Y65" t="str">
            <v>x</v>
          </cell>
          <cell r="Z65">
            <v>3</v>
          </cell>
          <cell r="AA65" t="str">
            <v>x</v>
          </cell>
          <cell r="AB65" t="str">
            <v>-</v>
          </cell>
          <cell r="AC65" t="str">
            <v>-</v>
          </cell>
          <cell r="AD65">
            <v>2</v>
          </cell>
          <cell r="AE65" t="str">
            <v>x</v>
          </cell>
          <cell r="AF65">
            <v>9</v>
          </cell>
          <cell r="AG65">
            <v>214</v>
          </cell>
          <cell r="AH65">
            <v>6</v>
          </cell>
          <cell r="AI65">
            <v>418</v>
          </cell>
          <cell r="AJ65">
            <v>4</v>
          </cell>
          <cell r="AK65">
            <v>42</v>
          </cell>
          <cell r="AL65" t="str">
            <v>-</v>
          </cell>
          <cell r="AM65" t="str">
            <v>-</v>
          </cell>
          <cell r="AN65" t="str">
            <v>-</v>
          </cell>
          <cell r="AO65" t="str">
            <v>-</v>
          </cell>
          <cell r="AP65">
            <v>6</v>
          </cell>
          <cell r="AQ65">
            <v>553</v>
          </cell>
          <cell r="AR65">
            <v>16</v>
          </cell>
          <cell r="AS65">
            <v>658</v>
          </cell>
          <cell r="AT65">
            <v>4</v>
          </cell>
          <cell r="AU65">
            <v>126</v>
          </cell>
          <cell r="AV65" t="str">
            <v>-</v>
          </cell>
          <cell r="AW65" t="str">
            <v>-</v>
          </cell>
          <cell r="AX65" t="str">
            <v>-</v>
          </cell>
          <cell r="AY65" t="str">
            <v>-</v>
          </cell>
          <cell r="AZ65" t="str">
            <v>-</v>
          </cell>
          <cell r="BA65" t="str">
            <v>-</v>
          </cell>
          <cell r="BB65">
            <v>2</v>
          </cell>
          <cell r="BC65" t="str">
            <v>x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364</v>
          </cell>
          <cell r="E66">
            <v>13642</v>
          </cell>
          <cell r="F66">
            <v>27</v>
          </cell>
          <cell r="G66">
            <v>854</v>
          </cell>
          <cell r="H66">
            <v>3</v>
          </cell>
          <cell r="I66" t="str">
            <v>x</v>
          </cell>
          <cell r="J66" t="str">
            <v>-</v>
          </cell>
          <cell r="K66" t="str">
            <v>-</v>
          </cell>
          <cell r="L66">
            <v>32</v>
          </cell>
          <cell r="M66">
            <v>516</v>
          </cell>
          <cell r="N66">
            <v>1</v>
          </cell>
          <cell r="O66" t="str">
            <v>x</v>
          </cell>
          <cell r="P66" t="str">
            <v>-</v>
          </cell>
          <cell r="Q66" t="str">
            <v>-</v>
          </cell>
          <cell r="R66">
            <v>3</v>
          </cell>
          <cell r="S66" t="str">
            <v>x</v>
          </cell>
          <cell r="T66">
            <v>10</v>
          </cell>
          <cell r="U66">
            <v>219</v>
          </cell>
          <cell r="V66" t="str">
            <v>-</v>
          </cell>
          <cell r="W66" t="str">
            <v>-</v>
          </cell>
          <cell r="X66">
            <v>1</v>
          </cell>
          <cell r="Y66" t="str">
            <v>x</v>
          </cell>
          <cell r="Z66">
            <v>24</v>
          </cell>
          <cell r="AA66">
            <v>628</v>
          </cell>
          <cell r="AB66">
            <v>3</v>
          </cell>
          <cell r="AC66" t="str">
            <v>x</v>
          </cell>
          <cell r="AD66">
            <v>51</v>
          </cell>
          <cell r="AE66">
            <v>1863</v>
          </cell>
          <cell r="AF66">
            <v>18</v>
          </cell>
          <cell r="AG66">
            <v>558</v>
          </cell>
          <cell r="AH66">
            <v>23</v>
          </cell>
          <cell r="AI66">
            <v>675</v>
          </cell>
          <cell r="AJ66">
            <v>60</v>
          </cell>
          <cell r="AK66">
            <v>1801</v>
          </cell>
          <cell r="AL66">
            <v>2</v>
          </cell>
          <cell r="AM66" t="str">
            <v>x</v>
          </cell>
          <cell r="AN66">
            <v>1</v>
          </cell>
          <cell r="AO66" t="str">
            <v>x</v>
          </cell>
          <cell r="AP66">
            <v>5</v>
          </cell>
          <cell r="AQ66">
            <v>144</v>
          </cell>
          <cell r="AR66">
            <v>30</v>
          </cell>
          <cell r="AS66">
            <v>830</v>
          </cell>
          <cell r="AT66">
            <v>66</v>
          </cell>
          <cell r="AU66">
            <v>5324</v>
          </cell>
          <cell r="AV66">
            <v>2</v>
          </cell>
          <cell r="AW66" t="str">
            <v>x</v>
          </cell>
          <cell r="AX66">
            <v>1</v>
          </cell>
          <cell r="AY66" t="str">
            <v>x</v>
          </cell>
          <cell r="AZ66">
            <v>1</v>
          </cell>
          <cell r="BA66" t="str">
            <v>x</v>
          </cell>
          <cell r="BB66" t="str">
            <v>-</v>
          </cell>
          <cell r="BC66" t="str">
            <v>-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62</v>
          </cell>
          <cell r="E67">
            <v>2625</v>
          </cell>
          <cell r="F67">
            <v>17</v>
          </cell>
          <cell r="G67">
            <v>1201</v>
          </cell>
          <cell r="H67">
            <v>2</v>
          </cell>
          <cell r="I67" t="str">
            <v>x</v>
          </cell>
          <cell r="J67" t="str">
            <v>-</v>
          </cell>
          <cell r="K67" t="str">
            <v>-</v>
          </cell>
          <cell r="L67">
            <v>1</v>
          </cell>
          <cell r="M67" t="str">
            <v>x</v>
          </cell>
          <cell r="N67" t="str">
            <v>-</v>
          </cell>
          <cell r="O67" t="str">
            <v>-</v>
          </cell>
          <cell r="P67" t="str">
            <v>-</v>
          </cell>
          <cell r="Q67" t="str">
            <v>-</v>
          </cell>
          <cell r="R67">
            <v>1</v>
          </cell>
          <cell r="S67" t="str">
            <v>x</v>
          </cell>
          <cell r="T67">
            <v>2</v>
          </cell>
          <cell r="U67" t="str">
            <v>x</v>
          </cell>
          <cell r="V67" t="str">
            <v>-</v>
          </cell>
          <cell r="W67" t="str">
            <v>-</v>
          </cell>
          <cell r="X67">
            <v>1</v>
          </cell>
          <cell r="Y67" t="str">
            <v>x</v>
          </cell>
          <cell r="Z67">
            <v>4</v>
          </cell>
          <cell r="AA67">
            <v>117</v>
          </cell>
          <cell r="AB67">
            <v>3</v>
          </cell>
          <cell r="AC67" t="str">
            <v>x</v>
          </cell>
          <cell r="AD67">
            <v>6</v>
          </cell>
          <cell r="AE67">
            <v>149</v>
          </cell>
          <cell r="AF67">
            <v>12</v>
          </cell>
          <cell r="AG67">
            <v>351</v>
          </cell>
          <cell r="AH67">
            <v>2</v>
          </cell>
          <cell r="AI67" t="str">
            <v>x</v>
          </cell>
          <cell r="AJ67">
            <v>5</v>
          </cell>
          <cell r="AK67">
            <v>150</v>
          </cell>
          <cell r="AL67" t="str">
            <v>-</v>
          </cell>
          <cell r="AM67" t="str">
            <v>-</v>
          </cell>
          <cell r="AN67" t="str">
            <v>-</v>
          </cell>
          <cell r="AO67" t="str">
            <v>-</v>
          </cell>
          <cell r="AP67">
            <v>2</v>
          </cell>
          <cell r="AQ67" t="str">
            <v>x</v>
          </cell>
          <cell r="AR67">
            <v>1</v>
          </cell>
          <cell r="AS67" t="str">
            <v>x</v>
          </cell>
          <cell r="AT67">
            <v>3</v>
          </cell>
          <cell r="AU67" t="str">
            <v>x</v>
          </cell>
          <cell r="AV67" t="str">
            <v>-</v>
          </cell>
          <cell r="AW67" t="str">
            <v>-</v>
          </cell>
          <cell r="AX67" t="str">
            <v>-</v>
          </cell>
          <cell r="AY67" t="str">
            <v>-</v>
          </cell>
          <cell r="AZ67" t="str">
            <v>-</v>
          </cell>
          <cell r="BA67" t="str">
            <v>-</v>
          </cell>
          <cell r="BB67" t="str">
            <v>-</v>
          </cell>
          <cell r="BC67" t="str">
            <v>-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55</v>
          </cell>
          <cell r="E68">
            <v>2178</v>
          </cell>
          <cell r="F68">
            <v>15</v>
          </cell>
          <cell r="G68">
            <v>670</v>
          </cell>
          <cell r="H68">
            <v>1</v>
          </cell>
          <cell r="I68" t="str">
            <v>x</v>
          </cell>
          <cell r="J68" t="str">
            <v>-</v>
          </cell>
          <cell r="K68" t="str">
            <v>-</v>
          </cell>
          <cell r="L68">
            <v>1</v>
          </cell>
          <cell r="M68" t="str">
            <v>x</v>
          </cell>
          <cell r="N68">
            <v>1</v>
          </cell>
          <cell r="O68" t="str">
            <v>x</v>
          </cell>
          <cell r="P68" t="str">
            <v>-</v>
          </cell>
          <cell r="Q68" t="str">
            <v>-</v>
          </cell>
          <cell r="R68" t="str">
            <v>-</v>
          </cell>
          <cell r="S68" t="str">
            <v>-</v>
          </cell>
          <cell r="T68" t="str">
            <v>-</v>
          </cell>
          <cell r="U68" t="str">
            <v>-</v>
          </cell>
          <cell r="V68" t="str">
            <v>-</v>
          </cell>
          <cell r="W68" t="str">
            <v>-</v>
          </cell>
          <cell r="X68">
            <v>1</v>
          </cell>
          <cell r="Y68" t="str">
            <v>x</v>
          </cell>
          <cell r="Z68">
            <v>1</v>
          </cell>
          <cell r="AA68" t="str">
            <v>x</v>
          </cell>
          <cell r="AB68">
            <v>1</v>
          </cell>
          <cell r="AC68" t="str">
            <v>x</v>
          </cell>
          <cell r="AD68">
            <v>5</v>
          </cell>
          <cell r="AE68">
            <v>279</v>
          </cell>
          <cell r="AF68">
            <v>13</v>
          </cell>
          <cell r="AG68">
            <v>370</v>
          </cell>
          <cell r="AH68" t="str">
            <v>-</v>
          </cell>
          <cell r="AI68" t="str">
            <v>-</v>
          </cell>
          <cell r="AJ68">
            <v>6</v>
          </cell>
          <cell r="AK68">
            <v>307</v>
          </cell>
          <cell r="AL68" t="str">
            <v>-</v>
          </cell>
          <cell r="AM68" t="str">
            <v>-</v>
          </cell>
          <cell r="AN68">
            <v>2</v>
          </cell>
          <cell r="AO68" t="str">
            <v>x</v>
          </cell>
          <cell r="AP68">
            <v>4</v>
          </cell>
          <cell r="AQ68">
            <v>455</v>
          </cell>
          <cell r="AR68">
            <v>2</v>
          </cell>
          <cell r="AS68" t="str">
            <v>x</v>
          </cell>
          <cell r="AT68">
            <v>1</v>
          </cell>
          <cell r="AU68" t="str">
            <v>x</v>
          </cell>
          <cell r="AV68">
            <v>1</v>
          </cell>
          <cell r="AW68" t="str">
            <v>x</v>
          </cell>
          <cell r="AX68" t="str">
            <v>-</v>
          </cell>
          <cell r="AY68" t="str">
            <v>-</v>
          </cell>
          <cell r="AZ68" t="str">
            <v>-</v>
          </cell>
          <cell r="BA68" t="str">
            <v>-</v>
          </cell>
          <cell r="BB68" t="str">
            <v>-</v>
          </cell>
          <cell r="BC68" t="str">
            <v>-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687</v>
          </cell>
          <cell r="E69">
            <v>27525</v>
          </cell>
          <cell r="F69">
            <v>39</v>
          </cell>
          <cell r="G69">
            <v>1464</v>
          </cell>
          <cell r="H69">
            <v>2</v>
          </cell>
          <cell r="I69" t="str">
            <v>x</v>
          </cell>
          <cell r="J69" t="str">
            <v>-</v>
          </cell>
          <cell r="K69" t="str">
            <v>-</v>
          </cell>
          <cell r="L69">
            <v>90</v>
          </cell>
          <cell r="M69">
            <v>1909</v>
          </cell>
          <cell r="N69">
            <v>3</v>
          </cell>
          <cell r="O69" t="str">
            <v>x</v>
          </cell>
          <cell r="P69" t="str">
            <v>-</v>
          </cell>
          <cell r="Q69" t="str">
            <v>-</v>
          </cell>
          <cell r="R69">
            <v>8</v>
          </cell>
          <cell r="S69">
            <v>90</v>
          </cell>
          <cell r="T69">
            <v>11</v>
          </cell>
          <cell r="U69">
            <v>215</v>
          </cell>
          <cell r="V69">
            <v>3</v>
          </cell>
          <cell r="W69" t="str">
            <v>x</v>
          </cell>
          <cell r="X69">
            <v>2</v>
          </cell>
          <cell r="Y69" t="str">
            <v>x</v>
          </cell>
          <cell r="Z69">
            <v>34</v>
          </cell>
          <cell r="AA69">
            <v>688</v>
          </cell>
          <cell r="AB69">
            <v>3</v>
          </cell>
          <cell r="AC69" t="str">
            <v>x</v>
          </cell>
          <cell r="AD69">
            <v>72</v>
          </cell>
          <cell r="AE69">
            <v>2544</v>
          </cell>
          <cell r="AF69">
            <v>24</v>
          </cell>
          <cell r="AG69">
            <v>503</v>
          </cell>
          <cell r="AH69">
            <v>24</v>
          </cell>
          <cell r="AI69">
            <v>901</v>
          </cell>
          <cell r="AJ69">
            <v>98</v>
          </cell>
          <cell r="AK69">
            <v>2449</v>
          </cell>
          <cell r="AL69">
            <v>3</v>
          </cell>
          <cell r="AM69" t="str">
            <v>x</v>
          </cell>
          <cell r="AN69">
            <v>16</v>
          </cell>
          <cell r="AO69">
            <v>798</v>
          </cell>
          <cell r="AP69">
            <v>27</v>
          </cell>
          <cell r="AQ69">
            <v>2455</v>
          </cell>
          <cell r="AR69">
            <v>84</v>
          </cell>
          <cell r="AS69">
            <v>2399</v>
          </cell>
          <cell r="AT69">
            <v>115</v>
          </cell>
          <cell r="AU69">
            <v>9263</v>
          </cell>
          <cell r="AV69">
            <v>3</v>
          </cell>
          <cell r="AW69" t="str">
            <v>x</v>
          </cell>
          <cell r="AX69">
            <v>16</v>
          </cell>
          <cell r="AY69">
            <v>367</v>
          </cell>
          <cell r="AZ69">
            <v>9</v>
          </cell>
          <cell r="BA69">
            <v>797</v>
          </cell>
          <cell r="BB69">
            <v>1</v>
          </cell>
          <cell r="BC69" t="str">
            <v>x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47</v>
          </cell>
          <cell r="E70">
            <v>1406</v>
          </cell>
          <cell r="F70">
            <v>5</v>
          </cell>
          <cell r="G70">
            <v>329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>
            <v>11</v>
          </cell>
          <cell r="M70">
            <v>262</v>
          </cell>
          <cell r="N70" t="str">
            <v>-</v>
          </cell>
          <cell r="O70" t="str">
            <v>-</v>
          </cell>
          <cell r="P70">
            <v>2</v>
          </cell>
          <cell r="Q70" t="str">
            <v>x</v>
          </cell>
          <cell r="R70">
            <v>2</v>
          </cell>
          <cell r="S70" t="str">
            <v>x</v>
          </cell>
          <cell r="T70">
            <v>1</v>
          </cell>
          <cell r="U70" t="str">
            <v>x</v>
          </cell>
          <cell r="V70" t="str">
            <v>-</v>
          </cell>
          <cell r="W70" t="str">
            <v>-</v>
          </cell>
          <cell r="X70">
            <v>1</v>
          </cell>
          <cell r="Y70" t="str">
            <v>x</v>
          </cell>
          <cell r="Z70">
            <v>3</v>
          </cell>
          <cell r="AA70" t="str">
            <v>x</v>
          </cell>
          <cell r="AB70" t="str">
            <v>-</v>
          </cell>
          <cell r="AC70" t="str">
            <v>-</v>
          </cell>
          <cell r="AD70">
            <v>9</v>
          </cell>
          <cell r="AE70">
            <v>263</v>
          </cell>
          <cell r="AF70">
            <v>3</v>
          </cell>
          <cell r="AG70" t="str">
            <v>x</v>
          </cell>
          <cell r="AH70">
            <v>2</v>
          </cell>
          <cell r="AI70" t="str">
            <v>x</v>
          </cell>
          <cell r="AJ70">
            <v>5</v>
          </cell>
          <cell r="AK70">
            <v>299</v>
          </cell>
          <cell r="AL70" t="str">
            <v>-</v>
          </cell>
          <cell r="AM70" t="str">
            <v>-</v>
          </cell>
          <cell r="AN70" t="str">
            <v>-</v>
          </cell>
          <cell r="AO70" t="str">
            <v>-</v>
          </cell>
          <cell r="AP70">
            <v>1</v>
          </cell>
          <cell r="AQ70" t="str">
            <v>x</v>
          </cell>
          <cell r="AR70">
            <v>2</v>
          </cell>
          <cell r="AS70" t="str">
            <v>x</v>
          </cell>
          <cell r="AT70" t="str">
            <v>-</v>
          </cell>
          <cell r="AU70" t="str">
            <v>-</v>
          </cell>
          <cell r="AV70" t="str">
            <v>-</v>
          </cell>
          <cell r="AW70" t="str">
            <v>-</v>
          </cell>
          <cell r="AX70" t="str">
            <v>-</v>
          </cell>
          <cell r="AY70" t="str">
            <v>-</v>
          </cell>
          <cell r="AZ70" t="str">
            <v>-</v>
          </cell>
          <cell r="BA70" t="str">
            <v>-</v>
          </cell>
          <cell r="BB70" t="str">
            <v>-</v>
          </cell>
          <cell r="BC70" t="str">
            <v>-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37</v>
          </cell>
          <cell r="E71">
            <v>913</v>
          </cell>
          <cell r="F71">
            <v>6</v>
          </cell>
          <cell r="G71">
            <v>153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>
            <v>3</v>
          </cell>
          <cell r="M71" t="str">
            <v>x</v>
          </cell>
          <cell r="N71" t="str">
            <v>-</v>
          </cell>
          <cell r="O71" t="str">
            <v>-</v>
          </cell>
          <cell r="P71" t="str">
            <v>-</v>
          </cell>
          <cell r="Q71" t="str">
            <v>-</v>
          </cell>
          <cell r="R71" t="str">
            <v>-</v>
          </cell>
          <cell r="S71" t="str">
            <v>-</v>
          </cell>
          <cell r="T71" t="str">
            <v>-</v>
          </cell>
          <cell r="U71" t="str">
            <v>-</v>
          </cell>
          <cell r="V71" t="str">
            <v>-</v>
          </cell>
          <cell r="W71" t="str">
            <v>-</v>
          </cell>
          <cell r="X71">
            <v>1</v>
          </cell>
          <cell r="Y71" t="str">
            <v>x</v>
          </cell>
          <cell r="Z71">
            <v>3</v>
          </cell>
          <cell r="AA71" t="str">
            <v>x</v>
          </cell>
          <cell r="AB71">
            <v>1</v>
          </cell>
          <cell r="AC71" t="str">
            <v>x</v>
          </cell>
          <cell r="AD71">
            <v>2</v>
          </cell>
          <cell r="AE71" t="str">
            <v>x</v>
          </cell>
          <cell r="AF71">
            <v>14</v>
          </cell>
          <cell r="AG71">
            <v>402</v>
          </cell>
          <cell r="AH71">
            <v>1</v>
          </cell>
          <cell r="AI71" t="str">
            <v>x</v>
          </cell>
          <cell r="AJ71">
            <v>3</v>
          </cell>
          <cell r="AK71" t="str">
            <v>x</v>
          </cell>
          <cell r="AL71" t="str">
            <v>-</v>
          </cell>
          <cell r="AM71" t="str">
            <v>-</v>
          </cell>
          <cell r="AN71" t="str">
            <v>-</v>
          </cell>
          <cell r="AO71" t="str">
            <v>-</v>
          </cell>
          <cell r="AP71">
            <v>2</v>
          </cell>
          <cell r="AQ71" t="str">
            <v>x</v>
          </cell>
          <cell r="AR71">
            <v>1</v>
          </cell>
          <cell r="AS71" t="str">
            <v>x</v>
          </cell>
          <cell r="AT71" t="str">
            <v>-</v>
          </cell>
          <cell r="AU71" t="str">
            <v>-</v>
          </cell>
          <cell r="AV71" t="str">
            <v>-</v>
          </cell>
          <cell r="AW71" t="str">
            <v>-</v>
          </cell>
          <cell r="AX71" t="str">
            <v>-</v>
          </cell>
          <cell r="AY71" t="str">
            <v>-</v>
          </cell>
          <cell r="AZ71" t="str">
            <v>-</v>
          </cell>
          <cell r="BA71" t="str">
            <v>-</v>
          </cell>
          <cell r="BB71" t="str">
            <v>-</v>
          </cell>
          <cell r="BC71" t="str">
            <v>-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3</v>
          </cell>
          <cell r="E72" t="str">
            <v>x</v>
          </cell>
          <cell r="F72">
            <v>2</v>
          </cell>
          <cell r="G72" t="str">
            <v>x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str">
            <v>-</v>
          </cell>
          <cell r="Q72" t="str">
            <v>-</v>
          </cell>
          <cell r="R72" t="str">
            <v>-</v>
          </cell>
          <cell r="S72" t="str">
            <v>-</v>
          </cell>
          <cell r="T72" t="str">
            <v>-</v>
          </cell>
          <cell r="U72" t="str">
            <v>-</v>
          </cell>
          <cell r="V72" t="str">
            <v>-</v>
          </cell>
          <cell r="W72" t="str">
            <v>-</v>
          </cell>
          <cell r="X72" t="str">
            <v>-</v>
          </cell>
          <cell r="Y72" t="str">
            <v>-</v>
          </cell>
          <cell r="Z72" t="str">
            <v>-</v>
          </cell>
          <cell r="AA72" t="str">
            <v>-</v>
          </cell>
          <cell r="AB72" t="str">
            <v>-</v>
          </cell>
          <cell r="AC72" t="str">
            <v>-</v>
          </cell>
          <cell r="AD72" t="str">
            <v>-</v>
          </cell>
          <cell r="AE72" t="str">
            <v>-</v>
          </cell>
          <cell r="AF72" t="str">
            <v>-</v>
          </cell>
          <cell r="AG72" t="str">
            <v>-</v>
          </cell>
          <cell r="AH72" t="str">
            <v>-</v>
          </cell>
          <cell r="AI72" t="str">
            <v>-</v>
          </cell>
          <cell r="AJ72">
            <v>1</v>
          </cell>
          <cell r="AK72" t="str">
            <v>x</v>
          </cell>
          <cell r="AL72" t="str">
            <v>-</v>
          </cell>
          <cell r="AM72" t="str">
            <v>-</v>
          </cell>
          <cell r="AN72" t="str">
            <v>-</v>
          </cell>
          <cell r="AO72" t="str">
            <v>-</v>
          </cell>
          <cell r="AP72" t="str">
            <v>-</v>
          </cell>
          <cell r="AQ72" t="str">
            <v>-</v>
          </cell>
          <cell r="AR72" t="str">
            <v>-</v>
          </cell>
          <cell r="AS72" t="str">
            <v>-</v>
          </cell>
          <cell r="AT72" t="str">
            <v>-</v>
          </cell>
          <cell r="AU72" t="str">
            <v>-</v>
          </cell>
          <cell r="AV72" t="str">
            <v>-</v>
          </cell>
          <cell r="AW72" t="str">
            <v>-</v>
          </cell>
          <cell r="AX72" t="str">
            <v>-</v>
          </cell>
          <cell r="AY72" t="str">
            <v>-</v>
          </cell>
          <cell r="AZ72" t="str">
            <v>-</v>
          </cell>
          <cell r="BA72" t="str">
            <v>-</v>
          </cell>
          <cell r="BB72" t="str">
            <v>-</v>
          </cell>
          <cell r="BC72" t="str">
            <v>-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7</v>
          </cell>
          <cell r="E73">
            <v>172</v>
          </cell>
          <cell r="F73">
            <v>4</v>
          </cell>
          <cell r="G73">
            <v>117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str">
            <v>-</v>
          </cell>
          <cell r="Q73" t="str">
            <v>-</v>
          </cell>
          <cell r="R73" t="str">
            <v>-</v>
          </cell>
          <cell r="S73" t="str">
            <v>-</v>
          </cell>
          <cell r="T73">
            <v>1</v>
          </cell>
          <cell r="U73" t="str">
            <v>x</v>
          </cell>
          <cell r="V73" t="str">
            <v>-</v>
          </cell>
          <cell r="W73" t="str">
            <v>-</v>
          </cell>
          <cell r="X73" t="str">
            <v>-</v>
          </cell>
          <cell r="Y73" t="str">
            <v>-</v>
          </cell>
          <cell r="Z73" t="str">
            <v>-</v>
          </cell>
          <cell r="AA73" t="str">
            <v>-</v>
          </cell>
          <cell r="AB73" t="str">
            <v>-</v>
          </cell>
          <cell r="AC73" t="str">
            <v>-</v>
          </cell>
          <cell r="AD73" t="str">
            <v>-</v>
          </cell>
          <cell r="AE73" t="str">
            <v>-</v>
          </cell>
          <cell r="AF73">
            <v>2</v>
          </cell>
          <cell r="AG73" t="str">
            <v>x</v>
          </cell>
          <cell r="AH73" t="str">
            <v>-</v>
          </cell>
          <cell r="AI73" t="str">
            <v>-</v>
          </cell>
          <cell r="AJ73" t="str">
            <v>-</v>
          </cell>
          <cell r="AK73" t="str">
            <v>-</v>
          </cell>
          <cell r="AL73" t="str">
            <v>-</v>
          </cell>
          <cell r="AM73" t="str">
            <v>-</v>
          </cell>
          <cell r="AN73" t="str">
            <v>-</v>
          </cell>
          <cell r="AO73" t="str">
            <v>-</v>
          </cell>
          <cell r="AP73" t="str">
            <v>-</v>
          </cell>
          <cell r="AQ73" t="str">
            <v>-</v>
          </cell>
          <cell r="AR73" t="str">
            <v>-</v>
          </cell>
          <cell r="AS73" t="str">
            <v>-</v>
          </cell>
          <cell r="AT73" t="str">
            <v>-</v>
          </cell>
          <cell r="AU73" t="str">
            <v>-</v>
          </cell>
          <cell r="AV73" t="str">
            <v>-</v>
          </cell>
          <cell r="AW73" t="str">
            <v>-</v>
          </cell>
          <cell r="AX73" t="str">
            <v>-</v>
          </cell>
          <cell r="AY73" t="str">
            <v>-</v>
          </cell>
          <cell r="AZ73" t="str">
            <v>-</v>
          </cell>
          <cell r="BA73" t="str">
            <v>-</v>
          </cell>
          <cell r="BB73" t="str">
            <v>-</v>
          </cell>
          <cell r="BC73" t="str">
            <v>-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14</v>
          </cell>
          <cell r="E74">
            <v>449</v>
          </cell>
          <cell r="F74">
            <v>10</v>
          </cell>
          <cell r="G74">
            <v>383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str">
            <v>-</v>
          </cell>
          <cell r="Q74" t="str">
            <v>-</v>
          </cell>
          <cell r="R74" t="str">
            <v>-</v>
          </cell>
          <cell r="S74" t="str">
            <v>-</v>
          </cell>
          <cell r="T74" t="str">
            <v>-</v>
          </cell>
          <cell r="U74" t="str">
            <v>-</v>
          </cell>
          <cell r="V74" t="str">
            <v>-</v>
          </cell>
          <cell r="W74" t="str">
            <v>-</v>
          </cell>
          <cell r="X74" t="str">
            <v>-</v>
          </cell>
          <cell r="Y74" t="str">
            <v>-</v>
          </cell>
          <cell r="Z74">
            <v>2</v>
          </cell>
          <cell r="AA74" t="str">
            <v>x</v>
          </cell>
          <cell r="AB74" t="str">
            <v>-</v>
          </cell>
          <cell r="AC74" t="str">
            <v>-</v>
          </cell>
          <cell r="AD74" t="str">
            <v>-</v>
          </cell>
          <cell r="AE74" t="str">
            <v>-</v>
          </cell>
          <cell r="AF74">
            <v>2</v>
          </cell>
          <cell r="AG74" t="str">
            <v>x</v>
          </cell>
          <cell r="AH74" t="str">
            <v>-</v>
          </cell>
          <cell r="AI74" t="str">
            <v>-</v>
          </cell>
          <cell r="AJ74" t="str">
            <v>-</v>
          </cell>
          <cell r="AK74" t="str">
            <v>-</v>
          </cell>
          <cell r="AL74" t="str">
            <v>-</v>
          </cell>
          <cell r="AM74" t="str">
            <v>-</v>
          </cell>
          <cell r="AN74" t="str">
            <v>-</v>
          </cell>
          <cell r="AO74" t="str">
            <v>-</v>
          </cell>
          <cell r="AP74" t="str">
            <v>-</v>
          </cell>
          <cell r="AQ74" t="str">
            <v>-</v>
          </cell>
          <cell r="AR74" t="str">
            <v>-</v>
          </cell>
          <cell r="AS74" t="str">
            <v>-</v>
          </cell>
          <cell r="AT74" t="str">
            <v>-</v>
          </cell>
          <cell r="AU74" t="str">
            <v>-</v>
          </cell>
          <cell r="AV74" t="str">
            <v>-</v>
          </cell>
          <cell r="AW74" t="str">
            <v>-</v>
          </cell>
          <cell r="AX74" t="str">
            <v>-</v>
          </cell>
          <cell r="AY74" t="str">
            <v>-</v>
          </cell>
          <cell r="AZ74" t="str">
            <v>-</v>
          </cell>
          <cell r="BA74" t="str">
            <v>-</v>
          </cell>
          <cell r="BB74" t="str">
            <v>-</v>
          </cell>
          <cell r="BC74" t="str">
            <v>-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47</v>
          </cell>
          <cell r="E75">
            <v>1334</v>
          </cell>
          <cell r="F75">
            <v>7</v>
          </cell>
          <cell r="G75">
            <v>160</v>
          </cell>
          <cell r="H75">
            <v>2</v>
          </cell>
          <cell r="I75" t="str">
            <v>x</v>
          </cell>
          <cell r="J75" t="str">
            <v>-</v>
          </cell>
          <cell r="K75" t="str">
            <v>-</v>
          </cell>
          <cell r="L75">
            <v>5</v>
          </cell>
          <cell r="M75">
            <v>107</v>
          </cell>
          <cell r="N75" t="str">
            <v>-</v>
          </cell>
          <cell r="O75" t="str">
            <v>-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  <cell r="T75" t="str">
            <v>-</v>
          </cell>
          <cell r="U75" t="str">
            <v>-</v>
          </cell>
          <cell r="V75" t="str">
            <v>-</v>
          </cell>
          <cell r="W75" t="str">
            <v>-</v>
          </cell>
          <cell r="X75" t="str">
            <v>-</v>
          </cell>
          <cell r="Y75" t="str">
            <v>-</v>
          </cell>
          <cell r="Z75">
            <v>2</v>
          </cell>
          <cell r="AA75" t="str">
            <v>x</v>
          </cell>
          <cell r="AB75" t="str">
            <v>-</v>
          </cell>
          <cell r="AC75" t="str">
            <v>-</v>
          </cell>
          <cell r="AD75">
            <v>10</v>
          </cell>
          <cell r="AE75">
            <v>297</v>
          </cell>
          <cell r="AF75">
            <v>4</v>
          </cell>
          <cell r="AG75">
            <v>60</v>
          </cell>
          <cell r="AH75" t="str">
            <v>-</v>
          </cell>
          <cell r="AI75" t="str">
            <v>-</v>
          </cell>
          <cell r="AJ75">
            <v>4</v>
          </cell>
          <cell r="AK75">
            <v>153</v>
          </cell>
          <cell r="AL75" t="str">
            <v>-</v>
          </cell>
          <cell r="AM75" t="str">
            <v>-</v>
          </cell>
          <cell r="AN75">
            <v>1</v>
          </cell>
          <cell r="AO75" t="str">
            <v>x</v>
          </cell>
          <cell r="AP75">
            <v>9</v>
          </cell>
          <cell r="AQ75">
            <v>449</v>
          </cell>
          <cell r="AR75">
            <v>2</v>
          </cell>
          <cell r="AS75" t="str">
            <v>x</v>
          </cell>
          <cell r="AT75" t="str">
            <v>-</v>
          </cell>
          <cell r="AU75" t="str">
            <v>-</v>
          </cell>
          <cell r="AV75" t="str">
            <v>-</v>
          </cell>
          <cell r="AW75" t="str">
            <v>-</v>
          </cell>
          <cell r="AX75">
            <v>1</v>
          </cell>
          <cell r="AY75" t="str">
            <v>x</v>
          </cell>
          <cell r="AZ75" t="str">
            <v>-</v>
          </cell>
          <cell r="BA75" t="str">
            <v>-</v>
          </cell>
          <cell r="BB75" t="str">
            <v>-</v>
          </cell>
          <cell r="BC75" t="str">
            <v>-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222</v>
          </cell>
          <cell r="E76">
            <v>5779</v>
          </cell>
          <cell r="F76">
            <v>11</v>
          </cell>
          <cell r="G76">
            <v>446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>
            <v>47</v>
          </cell>
          <cell r="M76">
            <v>784</v>
          </cell>
          <cell r="N76" t="str">
            <v>-</v>
          </cell>
          <cell r="O76" t="str">
            <v>-</v>
          </cell>
          <cell r="P76" t="str">
            <v>-</v>
          </cell>
          <cell r="Q76" t="str">
            <v>-</v>
          </cell>
          <cell r="R76">
            <v>3</v>
          </cell>
          <cell r="S76" t="str">
            <v>x</v>
          </cell>
          <cell r="T76">
            <v>10</v>
          </cell>
          <cell r="U76">
            <v>240</v>
          </cell>
          <cell r="V76" t="str">
            <v>-</v>
          </cell>
          <cell r="W76" t="str">
            <v>-</v>
          </cell>
          <cell r="X76">
            <v>1</v>
          </cell>
          <cell r="Y76" t="str">
            <v>x</v>
          </cell>
          <cell r="Z76">
            <v>5</v>
          </cell>
          <cell r="AA76">
            <v>58</v>
          </cell>
          <cell r="AB76">
            <v>1</v>
          </cell>
          <cell r="AC76" t="str">
            <v>x</v>
          </cell>
          <cell r="AD76">
            <v>13</v>
          </cell>
          <cell r="AE76">
            <v>303</v>
          </cell>
          <cell r="AF76">
            <v>12</v>
          </cell>
          <cell r="AG76">
            <v>115</v>
          </cell>
          <cell r="AH76">
            <v>57</v>
          </cell>
          <cell r="AI76">
            <v>2005</v>
          </cell>
          <cell r="AJ76">
            <v>21</v>
          </cell>
          <cell r="AK76">
            <v>399</v>
          </cell>
          <cell r="AL76">
            <v>1</v>
          </cell>
          <cell r="AM76" t="str">
            <v>x</v>
          </cell>
          <cell r="AN76" t="str">
            <v>-</v>
          </cell>
          <cell r="AO76" t="str">
            <v>-</v>
          </cell>
          <cell r="AP76">
            <v>3</v>
          </cell>
          <cell r="AQ76" t="str">
            <v>x</v>
          </cell>
          <cell r="AR76">
            <v>19</v>
          </cell>
          <cell r="AS76">
            <v>353</v>
          </cell>
          <cell r="AT76">
            <v>14</v>
          </cell>
          <cell r="AU76">
            <v>644</v>
          </cell>
          <cell r="AV76" t="str">
            <v>-</v>
          </cell>
          <cell r="AW76" t="str">
            <v>-</v>
          </cell>
          <cell r="AX76">
            <v>4</v>
          </cell>
          <cell r="AY76">
            <v>178</v>
          </cell>
          <cell r="AZ76" t="str">
            <v>-</v>
          </cell>
          <cell r="BA76" t="str">
            <v>-</v>
          </cell>
          <cell r="BB76" t="str">
            <v>-</v>
          </cell>
          <cell r="BC76" t="str">
            <v>-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184</v>
          </cell>
          <cell r="E77">
            <v>5267</v>
          </cell>
          <cell r="F77">
            <v>4</v>
          </cell>
          <cell r="G77">
            <v>76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>
            <v>44</v>
          </cell>
          <cell r="M77">
            <v>871</v>
          </cell>
          <cell r="N77">
            <v>2</v>
          </cell>
          <cell r="O77" t="str">
            <v>x</v>
          </cell>
          <cell r="P77" t="str">
            <v>-</v>
          </cell>
          <cell r="Q77" t="str">
            <v>-</v>
          </cell>
          <cell r="R77">
            <v>6</v>
          </cell>
          <cell r="S77">
            <v>112</v>
          </cell>
          <cell r="T77">
            <v>7</v>
          </cell>
          <cell r="U77">
            <v>180</v>
          </cell>
          <cell r="V77" t="str">
            <v>-</v>
          </cell>
          <cell r="W77" t="str">
            <v>-</v>
          </cell>
          <cell r="X77" t="str">
            <v>-</v>
          </cell>
          <cell r="Y77" t="str">
            <v>-</v>
          </cell>
          <cell r="Z77">
            <v>11</v>
          </cell>
          <cell r="AA77">
            <v>162</v>
          </cell>
          <cell r="AB77" t="str">
            <v>-</v>
          </cell>
          <cell r="AC77" t="str">
            <v>-</v>
          </cell>
          <cell r="AD77">
            <v>17</v>
          </cell>
          <cell r="AE77">
            <v>589</v>
          </cell>
          <cell r="AF77">
            <v>9</v>
          </cell>
          <cell r="AG77">
            <v>112</v>
          </cell>
          <cell r="AH77">
            <v>9</v>
          </cell>
          <cell r="AI77">
            <v>227</v>
          </cell>
          <cell r="AJ77">
            <v>20</v>
          </cell>
          <cell r="AK77">
            <v>564</v>
          </cell>
          <cell r="AL77">
            <v>2</v>
          </cell>
          <cell r="AM77" t="str">
            <v>x</v>
          </cell>
          <cell r="AN77" t="str">
            <v>-</v>
          </cell>
          <cell r="AO77" t="str">
            <v>-</v>
          </cell>
          <cell r="AP77">
            <v>4</v>
          </cell>
          <cell r="AQ77">
            <v>140</v>
          </cell>
          <cell r="AR77">
            <v>17</v>
          </cell>
          <cell r="AS77">
            <v>695</v>
          </cell>
          <cell r="AT77">
            <v>31</v>
          </cell>
          <cell r="AU77">
            <v>1457</v>
          </cell>
          <cell r="AV77" t="str">
            <v>-</v>
          </cell>
          <cell r="AW77" t="str">
            <v>-</v>
          </cell>
          <cell r="AX77">
            <v>1</v>
          </cell>
          <cell r="AY77" t="str">
            <v>x</v>
          </cell>
          <cell r="AZ77" t="str">
            <v>-</v>
          </cell>
          <cell r="BA77" t="str">
            <v>-</v>
          </cell>
          <cell r="BB77" t="str">
            <v>-</v>
          </cell>
          <cell r="BC77" t="str">
            <v>-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577</v>
          </cell>
          <cell r="E78">
            <v>18102</v>
          </cell>
          <cell r="F78">
            <v>14</v>
          </cell>
          <cell r="G78">
            <v>293</v>
          </cell>
          <cell r="H78">
            <v>1</v>
          </cell>
          <cell r="I78" t="str">
            <v>x</v>
          </cell>
          <cell r="J78" t="str">
            <v>-</v>
          </cell>
          <cell r="K78" t="str">
            <v>-</v>
          </cell>
          <cell r="L78">
            <v>75</v>
          </cell>
          <cell r="M78">
            <v>2010</v>
          </cell>
          <cell r="N78">
            <v>5</v>
          </cell>
          <cell r="O78">
            <v>131</v>
          </cell>
          <cell r="P78" t="str">
            <v>-</v>
          </cell>
          <cell r="Q78" t="str">
            <v>-</v>
          </cell>
          <cell r="R78">
            <v>13</v>
          </cell>
          <cell r="S78">
            <v>263</v>
          </cell>
          <cell r="T78">
            <v>22</v>
          </cell>
          <cell r="U78">
            <v>535</v>
          </cell>
          <cell r="V78">
            <v>2</v>
          </cell>
          <cell r="W78" t="str">
            <v>x</v>
          </cell>
          <cell r="X78">
            <v>3</v>
          </cell>
          <cell r="Y78" t="str">
            <v>x</v>
          </cell>
          <cell r="Z78">
            <v>29</v>
          </cell>
          <cell r="AA78">
            <v>531</v>
          </cell>
          <cell r="AB78" t="str">
            <v>-</v>
          </cell>
          <cell r="AC78" t="str">
            <v>-</v>
          </cell>
          <cell r="AD78">
            <v>83</v>
          </cell>
          <cell r="AE78">
            <v>2108</v>
          </cell>
          <cell r="AF78">
            <v>9</v>
          </cell>
          <cell r="AG78">
            <v>101</v>
          </cell>
          <cell r="AH78">
            <v>26</v>
          </cell>
          <cell r="AI78">
            <v>629</v>
          </cell>
          <cell r="AJ78">
            <v>86</v>
          </cell>
          <cell r="AK78">
            <v>2718</v>
          </cell>
          <cell r="AL78">
            <v>33</v>
          </cell>
          <cell r="AM78">
            <v>1315</v>
          </cell>
          <cell r="AN78">
            <v>7</v>
          </cell>
          <cell r="AO78">
            <v>588</v>
          </cell>
          <cell r="AP78">
            <v>26</v>
          </cell>
          <cell r="AQ78">
            <v>599</v>
          </cell>
          <cell r="AR78">
            <v>88</v>
          </cell>
          <cell r="AS78">
            <v>3729</v>
          </cell>
          <cell r="AT78">
            <v>47</v>
          </cell>
          <cell r="AU78">
            <v>2075</v>
          </cell>
          <cell r="AV78">
            <v>2</v>
          </cell>
          <cell r="AW78" t="str">
            <v>x</v>
          </cell>
          <cell r="AX78">
            <v>3</v>
          </cell>
          <cell r="AY78" t="str">
            <v>x</v>
          </cell>
          <cell r="AZ78">
            <v>3</v>
          </cell>
          <cell r="BA78" t="str">
            <v>x</v>
          </cell>
          <cell r="BB78" t="str">
            <v>-</v>
          </cell>
          <cell r="BC78" t="str">
            <v>-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14</v>
          </cell>
          <cell r="E79">
            <v>476</v>
          </cell>
          <cell r="F79">
            <v>4</v>
          </cell>
          <cell r="G79">
            <v>159</v>
          </cell>
          <cell r="H79">
            <v>1</v>
          </cell>
          <cell r="I79" t="str">
            <v>x</v>
          </cell>
          <cell r="J79" t="str">
            <v>-</v>
          </cell>
          <cell r="K79" t="str">
            <v>-</v>
          </cell>
          <cell r="L79" t="str">
            <v>-</v>
          </cell>
          <cell r="M79" t="str">
            <v>-</v>
          </cell>
          <cell r="N79" t="str">
            <v>-</v>
          </cell>
          <cell r="O79" t="str">
            <v>-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  <cell r="T79" t="str">
            <v>-</v>
          </cell>
          <cell r="U79" t="str">
            <v>-</v>
          </cell>
          <cell r="V79" t="str">
            <v>-</v>
          </cell>
          <cell r="W79" t="str">
            <v>-</v>
          </cell>
          <cell r="X79" t="str">
            <v>-</v>
          </cell>
          <cell r="Y79" t="str">
            <v>-</v>
          </cell>
          <cell r="Z79">
            <v>1</v>
          </cell>
          <cell r="AA79" t="str">
            <v>x</v>
          </cell>
          <cell r="AB79" t="str">
            <v>-</v>
          </cell>
          <cell r="AC79" t="str">
            <v>-</v>
          </cell>
          <cell r="AD79" t="str">
            <v>-</v>
          </cell>
          <cell r="AE79" t="str">
            <v>-</v>
          </cell>
          <cell r="AF79">
            <v>8</v>
          </cell>
          <cell r="AG79">
            <v>269</v>
          </cell>
          <cell r="AH79" t="str">
            <v>-</v>
          </cell>
          <cell r="AI79" t="str">
            <v>-</v>
          </cell>
          <cell r="AJ79" t="str">
            <v>-</v>
          </cell>
          <cell r="AK79" t="str">
            <v>-</v>
          </cell>
          <cell r="AL79" t="str">
            <v>-</v>
          </cell>
          <cell r="AM79" t="str">
            <v>-</v>
          </cell>
          <cell r="AN79" t="str">
            <v>-</v>
          </cell>
          <cell r="AO79" t="str">
            <v>-</v>
          </cell>
          <cell r="AP79" t="str">
            <v>-</v>
          </cell>
          <cell r="AQ79" t="str">
            <v>-</v>
          </cell>
          <cell r="AR79" t="str">
            <v>-</v>
          </cell>
          <cell r="AS79" t="str">
            <v>-</v>
          </cell>
          <cell r="AT79" t="str">
            <v>-</v>
          </cell>
          <cell r="AU79" t="str">
            <v>-</v>
          </cell>
          <cell r="AV79" t="str">
            <v>-</v>
          </cell>
          <cell r="AW79" t="str">
            <v>-</v>
          </cell>
          <cell r="AX79" t="str">
            <v>-</v>
          </cell>
          <cell r="AY79" t="str">
            <v>-</v>
          </cell>
          <cell r="AZ79" t="str">
            <v>-</v>
          </cell>
          <cell r="BA79" t="str">
            <v>-</v>
          </cell>
          <cell r="BB79" t="str">
            <v>-</v>
          </cell>
          <cell r="BC79" t="str">
            <v>-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25</v>
          </cell>
          <cell r="E80">
            <v>1683</v>
          </cell>
          <cell r="F80">
            <v>4</v>
          </cell>
          <cell r="G80">
            <v>80</v>
          </cell>
          <cell r="H80">
            <v>1</v>
          </cell>
          <cell r="I80" t="str">
            <v>x</v>
          </cell>
          <cell r="J80" t="str">
            <v>-</v>
          </cell>
          <cell r="K80" t="str">
            <v>-</v>
          </cell>
          <cell r="L80" t="str">
            <v>-</v>
          </cell>
          <cell r="M80" t="str">
            <v>-</v>
          </cell>
          <cell r="N80" t="str">
            <v>-</v>
          </cell>
          <cell r="O80" t="str">
            <v>-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  <cell r="T80" t="str">
            <v>-</v>
          </cell>
          <cell r="U80" t="str">
            <v>-</v>
          </cell>
          <cell r="V80" t="str">
            <v>-</v>
          </cell>
          <cell r="W80" t="str">
            <v>-</v>
          </cell>
          <cell r="X80" t="str">
            <v>-</v>
          </cell>
          <cell r="Y80" t="str">
            <v>-</v>
          </cell>
          <cell r="Z80">
            <v>2</v>
          </cell>
          <cell r="AA80" t="str">
            <v>x</v>
          </cell>
          <cell r="AB80" t="str">
            <v>-</v>
          </cell>
          <cell r="AC80" t="str">
            <v>-</v>
          </cell>
          <cell r="AD80" t="str">
            <v>-</v>
          </cell>
          <cell r="AE80" t="str">
            <v>-</v>
          </cell>
          <cell r="AF80">
            <v>5</v>
          </cell>
          <cell r="AG80">
            <v>73</v>
          </cell>
          <cell r="AH80">
            <v>9</v>
          </cell>
          <cell r="AI80">
            <v>1274</v>
          </cell>
          <cell r="AJ80" t="str">
            <v>-</v>
          </cell>
          <cell r="AK80" t="str">
            <v>-</v>
          </cell>
          <cell r="AL80">
            <v>1</v>
          </cell>
          <cell r="AM80" t="str">
            <v>x</v>
          </cell>
          <cell r="AN80">
            <v>1</v>
          </cell>
          <cell r="AO80" t="str">
            <v>x</v>
          </cell>
          <cell r="AP80" t="str">
            <v>-</v>
          </cell>
          <cell r="AQ80" t="str">
            <v>-</v>
          </cell>
          <cell r="AR80" t="str">
            <v>-</v>
          </cell>
          <cell r="AS80" t="str">
            <v>-</v>
          </cell>
          <cell r="AT80" t="str">
            <v>-</v>
          </cell>
          <cell r="AU80" t="str">
            <v>-</v>
          </cell>
          <cell r="AV80" t="str">
            <v>-</v>
          </cell>
          <cell r="AW80" t="str">
            <v>-</v>
          </cell>
          <cell r="AX80" t="str">
            <v>-</v>
          </cell>
          <cell r="AY80" t="str">
            <v>-</v>
          </cell>
          <cell r="AZ80" t="str">
            <v>-</v>
          </cell>
          <cell r="BA80" t="str">
            <v>-</v>
          </cell>
          <cell r="BB80">
            <v>2</v>
          </cell>
          <cell r="BC80" t="str">
            <v>x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18</v>
          </cell>
          <cell r="E81">
            <v>625</v>
          </cell>
          <cell r="F81">
            <v>9</v>
          </cell>
          <cell r="G81">
            <v>520</v>
          </cell>
          <cell r="H81" t="str">
            <v>-</v>
          </cell>
          <cell r="I81" t="str">
            <v>-</v>
          </cell>
          <cell r="J81" t="str">
            <v>-</v>
          </cell>
          <cell r="K81" t="str">
            <v>-</v>
          </cell>
          <cell r="L81">
            <v>1</v>
          </cell>
          <cell r="M81" t="str">
            <v>x</v>
          </cell>
          <cell r="N81" t="str">
            <v>-</v>
          </cell>
          <cell r="O81" t="str">
            <v>-</v>
          </cell>
          <cell r="P81" t="str">
            <v>-</v>
          </cell>
          <cell r="Q81" t="str">
            <v>-</v>
          </cell>
          <cell r="R81" t="str">
            <v>-</v>
          </cell>
          <cell r="S81" t="str">
            <v>-</v>
          </cell>
          <cell r="T81" t="str">
            <v>-</v>
          </cell>
          <cell r="U81" t="str">
            <v>-</v>
          </cell>
          <cell r="V81" t="str">
            <v>-</v>
          </cell>
          <cell r="W81" t="str">
            <v>-</v>
          </cell>
          <cell r="X81" t="str">
            <v>-</v>
          </cell>
          <cell r="Y81" t="str">
            <v>-</v>
          </cell>
          <cell r="Z81">
            <v>1</v>
          </cell>
          <cell r="AA81" t="str">
            <v>x</v>
          </cell>
          <cell r="AB81" t="str">
            <v>-</v>
          </cell>
          <cell r="AC81" t="str">
            <v>-</v>
          </cell>
          <cell r="AD81" t="str">
            <v>-</v>
          </cell>
          <cell r="AE81" t="str">
            <v>-</v>
          </cell>
          <cell r="AF81">
            <v>6</v>
          </cell>
          <cell r="AG81">
            <v>90</v>
          </cell>
          <cell r="AH81" t="str">
            <v>-</v>
          </cell>
          <cell r="AI81" t="str">
            <v>-</v>
          </cell>
          <cell r="AJ81" t="str">
            <v>-</v>
          </cell>
          <cell r="AK81" t="str">
            <v>-</v>
          </cell>
          <cell r="AL81" t="str">
            <v>-</v>
          </cell>
          <cell r="AM81" t="str">
            <v>-</v>
          </cell>
          <cell r="AN81" t="str">
            <v>-</v>
          </cell>
          <cell r="AO81" t="str">
            <v>-</v>
          </cell>
          <cell r="AP81" t="str">
            <v>-</v>
          </cell>
          <cell r="AQ81" t="str">
            <v>-</v>
          </cell>
          <cell r="AR81">
            <v>1</v>
          </cell>
          <cell r="AS81" t="str">
            <v>x</v>
          </cell>
          <cell r="AT81" t="str">
            <v>-</v>
          </cell>
          <cell r="AU81" t="str">
            <v>-</v>
          </cell>
          <cell r="AV81" t="str">
            <v>-</v>
          </cell>
          <cell r="AW81" t="str">
            <v>-</v>
          </cell>
          <cell r="AX81" t="str">
            <v>-</v>
          </cell>
          <cell r="AY81" t="str">
            <v>-</v>
          </cell>
          <cell r="AZ81" t="str">
            <v>-</v>
          </cell>
          <cell r="BA81" t="str">
            <v>-</v>
          </cell>
          <cell r="BB81" t="str">
            <v>-</v>
          </cell>
          <cell r="BC81" t="str">
            <v>-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2</v>
          </cell>
          <cell r="E82" t="str">
            <v>x</v>
          </cell>
          <cell r="F82" t="str">
            <v>-</v>
          </cell>
          <cell r="G82" t="str">
            <v>-</v>
          </cell>
          <cell r="H82">
            <v>1</v>
          </cell>
          <cell r="I82" t="str">
            <v>x</v>
          </cell>
          <cell r="J82" t="str">
            <v>-</v>
          </cell>
          <cell r="K82" t="str">
            <v>-</v>
          </cell>
          <cell r="L82" t="str">
            <v>-</v>
          </cell>
          <cell r="M82" t="str">
            <v>-</v>
          </cell>
          <cell r="N82" t="str">
            <v>-</v>
          </cell>
          <cell r="O82" t="str">
            <v>-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  <cell r="T82" t="str">
            <v>-</v>
          </cell>
          <cell r="U82" t="str">
            <v>-</v>
          </cell>
          <cell r="V82" t="str">
            <v>-</v>
          </cell>
          <cell r="W82" t="str">
            <v>-</v>
          </cell>
          <cell r="X82" t="str">
            <v>-</v>
          </cell>
          <cell r="Y82" t="str">
            <v>-</v>
          </cell>
          <cell r="Z82" t="str">
            <v>-</v>
          </cell>
          <cell r="AA82" t="str">
            <v>-</v>
          </cell>
          <cell r="AB82" t="str">
            <v>-</v>
          </cell>
          <cell r="AC82" t="str">
            <v>-</v>
          </cell>
          <cell r="AD82" t="str">
            <v>-</v>
          </cell>
          <cell r="AE82" t="str">
            <v>-</v>
          </cell>
          <cell r="AF82">
            <v>1</v>
          </cell>
          <cell r="AG82" t="str">
            <v>x</v>
          </cell>
          <cell r="AH82" t="str">
            <v>-</v>
          </cell>
          <cell r="AI82" t="str">
            <v>-</v>
          </cell>
          <cell r="AJ82" t="str">
            <v>-</v>
          </cell>
          <cell r="AK82" t="str">
            <v>-</v>
          </cell>
          <cell r="AL82" t="str">
            <v>-</v>
          </cell>
          <cell r="AM82" t="str">
            <v>-</v>
          </cell>
          <cell r="AN82" t="str">
            <v>-</v>
          </cell>
          <cell r="AO82" t="str">
            <v>-</v>
          </cell>
          <cell r="AP82" t="str">
            <v>-</v>
          </cell>
          <cell r="AQ82" t="str">
            <v>-</v>
          </cell>
          <cell r="AR82" t="str">
            <v>-</v>
          </cell>
          <cell r="AS82" t="str">
            <v>-</v>
          </cell>
          <cell r="AT82" t="str">
            <v>-</v>
          </cell>
          <cell r="AU82" t="str">
            <v>-</v>
          </cell>
          <cell r="AV82" t="str">
            <v>-</v>
          </cell>
          <cell r="AW82" t="str">
            <v>-</v>
          </cell>
          <cell r="AX82" t="str">
            <v>-</v>
          </cell>
          <cell r="AY82" t="str">
            <v>-</v>
          </cell>
          <cell r="AZ82" t="str">
            <v>-</v>
          </cell>
          <cell r="BA82" t="str">
            <v>-</v>
          </cell>
          <cell r="BB82" t="str">
            <v>-</v>
          </cell>
          <cell r="BC82" t="str">
            <v>-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5148</v>
          </cell>
          <cell r="E84">
            <v>248465</v>
          </cell>
          <cell r="F84">
            <v>361</v>
          </cell>
          <cell r="G84">
            <v>12878</v>
          </cell>
          <cell r="H84">
            <v>21</v>
          </cell>
          <cell r="I84">
            <v>969</v>
          </cell>
          <cell r="J84">
            <v>2</v>
          </cell>
          <cell r="K84" t="str">
            <v>X</v>
          </cell>
          <cell r="L84">
            <v>426</v>
          </cell>
          <cell r="M84">
            <v>11565</v>
          </cell>
          <cell r="N84">
            <v>21</v>
          </cell>
          <cell r="O84">
            <v>638</v>
          </cell>
          <cell r="P84">
            <v>5</v>
          </cell>
          <cell r="Q84">
            <v>133</v>
          </cell>
          <cell r="R84">
            <v>59</v>
          </cell>
          <cell r="S84">
            <v>921</v>
          </cell>
          <cell r="T84">
            <v>117</v>
          </cell>
          <cell r="U84">
            <v>3472</v>
          </cell>
          <cell r="V84">
            <v>8</v>
          </cell>
          <cell r="W84">
            <v>199</v>
          </cell>
          <cell r="X84">
            <v>20</v>
          </cell>
          <cell r="Y84">
            <v>408</v>
          </cell>
          <cell r="Z84">
            <v>256</v>
          </cell>
          <cell r="AA84">
            <v>10710</v>
          </cell>
          <cell r="AB84">
            <v>17</v>
          </cell>
          <cell r="AC84">
            <v>747</v>
          </cell>
          <cell r="AD84">
            <v>496</v>
          </cell>
          <cell r="AE84">
            <v>20212</v>
          </cell>
          <cell r="AF84">
            <v>314</v>
          </cell>
          <cell r="AG84">
            <v>11332</v>
          </cell>
          <cell r="AH84">
            <v>348</v>
          </cell>
          <cell r="AI84">
            <v>26829</v>
          </cell>
          <cell r="AJ84">
            <v>654</v>
          </cell>
          <cell r="AK84">
            <v>23659</v>
          </cell>
          <cell r="AL84">
            <v>243</v>
          </cell>
          <cell r="AM84">
            <v>40337</v>
          </cell>
          <cell r="AN84">
            <v>83</v>
          </cell>
          <cell r="AO84">
            <v>4763</v>
          </cell>
          <cell r="AP84">
            <v>247</v>
          </cell>
          <cell r="AQ84">
            <v>15891</v>
          </cell>
          <cell r="AR84">
            <v>625</v>
          </cell>
          <cell r="AS84">
            <v>18034</v>
          </cell>
          <cell r="AT84">
            <v>648</v>
          </cell>
          <cell r="AU84">
            <v>37165</v>
          </cell>
          <cell r="AV84">
            <v>57</v>
          </cell>
          <cell r="AW84">
            <v>1493</v>
          </cell>
          <cell r="AX84">
            <v>31</v>
          </cell>
          <cell r="AY84">
            <v>757</v>
          </cell>
          <cell r="AZ84">
            <v>26</v>
          </cell>
          <cell r="BA84">
            <v>780</v>
          </cell>
          <cell r="BB84">
            <v>62</v>
          </cell>
          <cell r="BC84">
            <v>4106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478</v>
          </cell>
          <cell r="E85">
            <v>33607</v>
          </cell>
          <cell r="F85">
            <v>37</v>
          </cell>
          <cell r="G85">
            <v>1214</v>
          </cell>
          <cell r="H85" t="str">
            <v>-</v>
          </cell>
          <cell r="I85" t="str">
            <v>-</v>
          </cell>
          <cell r="J85" t="str">
            <v>-</v>
          </cell>
          <cell r="K85" t="str">
            <v>-</v>
          </cell>
          <cell r="L85">
            <v>3</v>
          </cell>
          <cell r="M85">
            <v>74</v>
          </cell>
          <cell r="N85">
            <v>1</v>
          </cell>
          <cell r="O85" t="str">
            <v>X</v>
          </cell>
          <cell r="P85" t="str">
            <v>-</v>
          </cell>
          <cell r="Q85" t="str">
            <v>-</v>
          </cell>
          <cell r="R85">
            <v>6</v>
          </cell>
          <cell r="S85">
            <v>74</v>
          </cell>
          <cell r="T85">
            <v>6</v>
          </cell>
          <cell r="U85">
            <v>127</v>
          </cell>
          <cell r="V85">
            <v>1</v>
          </cell>
          <cell r="W85" t="str">
            <v>X</v>
          </cell>
          <cell r="X85">
            <v>2</v>
          </cell>
          <cell r="Y85" t="str">
            <v>X</v>
          </cell>
          <cell r="Z85">
            <v>25</v>
          </cell>
          <cell r="AA85">
            <v>1153</v>
          </cell>
          <cell r="AB85" t="str">
            <v>-</v>
          </cell>
          <cell r="AC85" t="str">
            <v>-</v>
          </cell>
          <cell r="AD85">
            <v>10</v>
          </cell>
          <cell r="AE85">
            <v>248</v>
          </cell>
          <cell r="AF85">
            <v>56</v>
          </cell>
          <cell r="AG85">
            <v>2809</v>
          </cell>
          <cell r="AH85">
            <v>113</v>
          </cell>
          <cell r="AI85">
            <v>17038</v>
          </cell>
          <cell r="AJ85">
            <v>88</v>
          </cell>
          <cell r="AK85">
            <v>3907</v>
          </cell>
          <cell r="AL85">
            <v>5</v>
          </cell>
          <cell r="AM85">
            <v>79</v>
          </cell>
          <cell r="AN85">
            <v>8</v>
          </cell>
          <cell r="AO85">
            <v>478</v>
          </cell>
          <cell r="AP85">
            <v>15</v>
          </cell>
          <cell r="AQ85">
            <v>818</v>
          </cell>
          <cell r="AR85">
            <v>43</v>
          </cell>
          <cell r="AS85">
            <v>1207</v>
          </cell>
          <cell r="AT85">
            <v>6</v>
          </cell>
          <cell r="AU85">
            <v>272</v>
          </cell>
          <cell r="AV85">
            <v>10</v>
          </cell>
          <cell r="AW85">
            <v>360</v>
          </cell>
          <cell r="AX85">
            <v>1</v>
          </cell>
          <cell r="AY85" t="str">
            <v>X</v>
          </cell>
          <cell r="AZ85">
            <v>1</v>
          </cell>
          <cell r="BA85" t="str">
            <v>X</v>
          </cell>
          <cell r="BB85">
            <v>41</v>
          </cell>
          <cell r="BC85">
            <v>3606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838</v>
          </cell>
          <cell r="E86">
            <v>34127</v>
          </cell>
          <cell r="F86">
            <v>23</v>
          </cell>
          <cell r="G86">
            <v>770</v>
          </cell>
          <cell r="H86">
            <v>1</v>
          </cell>
          <cell r="I86" t="str">
            <v>X</v>
          </cell>
          <cell r="J86" t="str">
            <v>-</v>
          </cell>
          <cell r="K86" t="str">
            <v>-</v>
          </cell>
          <cell r="L86">
            <v>25</v>
          </cell>
          <cell r="M86">
            <v>751</v>
          </cell>
          <cell r="N86" t="str">
            <v>-</v>
          </cell>
          <cell r="O86" t="str">
            <v>-</v>
          </cell>
          <cell r="P86">
            <v>1</v>
          </cell>
          <cell r="Q86" t="str">
            <v>X</v>
          </cell>
          <cell r="R86">
            <v>10</v>
          </cell>
          <cell r="S86">
            <v>175</v>
          </cell>
          <cell r="T86">
            <v>7</v>
          </cell>
          <cell r="U86">
            <v>144</v>
          </cell>
          <cell r="V86" t="str">
            <v>-</v>
          </cell>
          <cell r="W86" t="str">
            <v>-</v>
          </cell>
          <cell r="X86">
            <v>6</v>
          </cell>
          <cell r="Y86">
            <v>131</v>
          </cell>
          <cell r="Z86">
            <v>21</v>
          </cell>
          <cell r="AA86">
            <v>419</v>
          </cell>
          <cell r="AB86" t="str">
            <v>-</v>
          </cell>
          <cell r="AC86" t="str">
            <v>-</v>
          </cell>
          <cell r="AD86">
            <v>61</v>
          </cell>
          <cell r="AE86">
            <v>3412</v>
          </cell>
          <cell r="AF86">
            <v>36</v>
          </cell>
          <cell r="AG86">
            <v>651</v>
          </cell>
          <cell r="AH86">
            <v>40</v>
          </cell>
          <cell r="AI86">
            <v>1179</v>
          </cell>
          <cell r="AJ86">
            <v>123</v>
          </cell>
          <cell r="AK86">
            <v>5137</v>
          </cell>
          <cell r="AL86">
            <v>4</v>
          </cell>
          <cell r="AM86">
            <v>246</v>
          </cell>
          <cell r="AN86">
            <v>4</v>
          </cell>
          <cell r="AO86">
            <v>168</v>
          </cell>
          <cell r="AP86">
            <v>41</v>
          </cell>
          <cell r="AQ86">
            <v>1990</v>
          </cell>
          <cell r="AR86">
            <v>101</v>
          </cell>
          <cell r="AS86">
            <v>2710</v>
          </cell>
          <cell r="AT86">
            <v>297</v>
          </cell>
          <cell r="AU86">
            <v>15186</v>
          </cell>
          <cell r="AV86">
            <v>33</v>
          </cell>
          <cell r="AW86">
            <v>798</v>
          </cell>
          <cell r="AX86">
            <v>1</v>
          </cell>
          <cell r="AY86" t="str">
            <v>X</v>
          </cell>
          <cell r="AZ86">
            <v>2</v>
          </cell>
          <cell r="BA86" t="str">
            <v>X</v>
          </cell>
          <cell r="BB86">
            <v>1</v>
          </cell>
          <cell r="BC86" t="str">
            <v>X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244</v>
          </cell>
          <cell r="E87">
            <v>12691</v>
          </cell>
          <cell r="F87">
            <v>27</v>
          </cell>
          <cell r="G87">
            <v>917</v>
          </cell>
          <cell r="H87" t="str">
            <v>-</v>
          </cell>
          <cell r="I87" t="str">
            <v>-</v>
          </cell>
          <cell r="J87">
            <v>1</v>
          </cell>
          <cell r="K87" t="str">
            <v>X</v>
          </cell>
          <cell r="L87">
            <v>7</v>
          </cell>
          <cell r="M87">
            <v>162</v>
          </cell>
          <cell r="N87">
            <v>3</v>
          </cell>
          <cell r="O87">
            <v>136</v>
          </cell>
          <cell r="P87" t="str">
            <v>-</v>
          </cell>
          <cell r="Q87" t="str">
            <v>-</v>
          </cell>
          <cell r="R87" t="str">
            <v>-</v>
          </cell>
          <cell r="S87" t="str">
            <v>-</v>
          </cell>
          <cell r="T87">
            <v>11</v>
          </cell>
          <cell r="U87">
            <v>811</v>
          </cell>
          <cell r="V87" t="str">
            <v>-</v>
          </cell>
          <cell r="W87" t="str">
            <v>-</v>
          </cell>
          <cell r="X87" t="str">
            <v>-</v>
          </cell>
          <cell r="Y87" t="str">
            <v>-</v>
          </cell>
          <cell r="Z87">
            <v>31</v>
          </cell>
          <cell r="AA87">
            <v>1586</v>
          </cell>
          <cell r="AB87" t="str">
            <v>-</v>
          </cell>
          <cell r="AC87" t="str">
            <v>-</v>
          </cell>
          <cell r="AD87">
            <v>39</v>
          </cell>
          <cell r="AE87">
            <v>2264</v>
          </cell>
          <cell r="AF87">
            <v>19</v>
          </cell>
          <cell r="AG87">
            <v>789</v>
          </cell>
          <cell r="AH87">
            <v>3</v>
          </cell>
          <cell r="AI87">
            <v>106</v>
          </cell>
          <cell r="AJ87">
            <v>15</v>
          </cell>
          <cell r="AK87">
            <v>362</v>
          </cell>
          <cell r="AL87">
            <v>22</v>
          </cell>
          <cell r="AM87">
            <v>1355</v>
          </cell>
          <cell r="AN87">
            <v>1</v>
          </cell>
          <cell r="AO87" t="str">
            <v>X</v>
          </cell>
          <cell r="AP87">
            <v>19</v>
          </cell>
          <cell r="AQ87">
            <v>2095</v>
          </cell>
          <cell r="AR87">
            <v>9</v>
          </cell>
          <cell r="AS87">
            <v>259</v>
          </cell>
          <cell r="AT87">
            <v>26</v>
          </cell>
          <cell r="AU87">
            <v>1290</v>
          </cell>
          <cell r="AV87">
            <v>3</v>
          </cell>
          <cell r="AW87">
            <v>108</v>
          </cell>
          <cell r="AX87" t="str">
            <v>-</v>
          </cell>
          <cell r="AY87" t="str">
            <v>-</v>
          </cell>
          <cell r="AZ87">
            <v>6</v>
          </cell>
          <cell r="BA87">
            <v>194</v>
          </cell>
          <cell r="BB87">
            <v>2</v>
          </cell>
          <cell r="BC87" t="str">
            <v>X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84</v>
          </cell>
          <cell r="E88">
            <v>2456</v>
          </cell>
          <cell r="F88">
            <v>47</v>
          </cell>
          <cell r="G88">
            <v>1260</v>
          </cell>
          <cell r="H88">
            <v>4</v>
          </cell>
          <cell r="I88">
            <v>319</v>
          </cell>
          <cell r="J88" t="str">
            <v>-</v>
          </cell>
          <cell r="K88" t="str">
            <v>-</v>
          </cell>
          <cell r="L88" t="str">
            <v>-</v>
          </cell>
          <cell r="M88" t="str">
            <v>-</v>
          </cell>
          <cell r="N88">
            <v>1</v>
          </cell>
          <cell r="O88" t="str">
            <v>X</v>
          </cell>
          <cell r="P88" t="str">
            <v>-</v>
          </cell>
          <cell r="Q88" t="str">
            <v>-</v>
          </cell>
          <cell r="R88">
            <v>1</v>
          </cell>
          <cell r="S88" t="str">
            <v>X</v>
          </cell>
          <cell r="T88">
            <v>2</v>
          </cell>
          <cell r="U88" t="str">
            <v>X</v>
          </cell>
          <cell r="V88" t="str">
            <v>-</v>
          </cell>
          <cell r="W88" t="str">
            <v>-</v>
          </cell>
          <cell r="X88" t="str">
            <v>-</v>
          </cell>
          <cell r="Y88" t="str">
            <v>-</v>
          </cell>
          <cell r="Z88">
            <v>3</v>
          </cell>
          <cell r="AA88">
            <v>48</v>
          </cell>
          <cell r="AB88">
            <v>3</v>
          </cell>
          <cell r="AC88">
            <v>306</v>
          </cell>
          <cell r="AD88">
            <v>1</v>
          </cell>
          <cell r="AE88" t="str">
            <v>X</v>
          </cell>
          <cell r="AF88">
            <v>12</v>
          </cell>
          <cell r="AG88">
            <v>206</v>
          </cell>
          <cell r="AH88">
            <v>1</v>
          </cell>
          <cell r="AI88" t="str">
            <v>X</v>
          </cell>
          <cell r="AJ88">
            <v>7</v>
          </cell>
          <cell r="AK88">
            <v>117</v>
          </cell>
          <cell r="AL88" t="str">
            <v>-</v>
          </cell>
          <cell r="AM88" t="str">
            <v>-</v>
          </cell>
          <cell r="AN88" t="str">
            <v>-</v>
          </cell>
          <cell r="AO88" t="str">
            <v>-</v>
          </cell>
          <cell r="AP88" t="str">
            <v>-</v>
          </cell>
          <cell r="AQ88" t="str">
            <v>-</v>
          </cell>
          <cell r="AR88">
            <v>1</v>
          </cell>
          <cell r="AS88" t="str">
            <v>X</v>
          </cell>
          <cell r="AT88" t="str">
            <v>-</v>
          </cell>
          <cell r="AU88" t="str">
            <v>-</v>
          </cell>
          <cell r="AV88" t="str">
            <v>-</v>
          </cell>
          <cell r="AW88" t="str">
            <v>-</v>
          </cell>
          <cell r="AX88">
            <v>1</v>
          </cell>
          <cell r="AY88" t="str">
            <v>X</v>
          </cell>
          <cell r="AZ88" t="str">
            <v>-</v>
          </cell>
          <cell r="BA88" t="str">
            <v>-</v>
          </cell>
          <cell r="BB88" t="str">
            <v>-</v>
          </cell>
          <cell r="BC88" t="str">
            <v>-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1011</v>
          </cell>
          <cell r="E89">
            <v>79794</v>
          </cell>
          <cell r="F89">
            <v>11</v>
          </cell>
          <cell r="G89">
            <v>900</v>
          </cell>
          <cell r="H89" t="str">
            <v>-</v>
          </cell>
          <cell r="I89" t="str">
            <v>-</v>
          </cell>
          <cell r="J89" t="str">
            <v>-</v>
          </cell>
          <cell r="K89" t="str">
            <v>-</v>
          </cell>
          <cell r="L89">
            <v>79</v>
          </cell>
          <cell r="M89">
            <v>4024</v>
          </cell>
          <cell r="N89">
            <v>4</v>
          </cell>
          <cell r="O89">
            <v>45</v>
          </cell>
          <cell r="P89" t="str">
            <v>-</v>
          </cell>
          <cell r="Q89" t="str">
            <v>-</v>
          </cell>
          <cell r="R89">
            <v>3</v>
          </cell>
          <cell r="S89">
            <v>75</v>
          </cell>
          <cell r="T89">
            <v>23</v>
          </cell>
          <cell r="U89">
            <v>920</v>
          </cell>
          <cell r="V89">
            <v>3</v>
          </cell>
          <cell r="W89">
            <v>48</v>
          </cell>
          <cell r="X89" t="str">
            <v>-</v>
          </cell>
          <cell r="Y89" t="str">
            <v>-</v>
          </cell>
          <cell r="Z89">
            <v>48</v>
          </cell>
          <cell r="AA89">
            <v>3927</v>
          </cell>
          <cell r="AB89">
            <v>2</v>
          </cell>
          <cell r="AC89" t="str">
            <v>X</v>
          </cell>
          <cell r="AD89">
            <v>110</v>
          </cell>
          <cell r="AE89">
            <v>5719</v>
          </cell>
          <cell r="AF89">
            <v>42</v>
          </cell>
          <cell r="AG89">
            <v>3460</v>
          </cell>
          <cell r="AH89">
            <v>27</v>
          </cell>
          <cell r="AI89">
            <v>1650</v>
          </cell>
          <cell r="AJ89">
            <v>104</v>
          </cell>
          <cell r="AK89">
            <v>5047</v>
          </cell>
          <cell r="AL89">
            <v>176</v>
          </cell>
          <cell r="AM89">
            <v>37375</v>
          </cell>
          <cell r="AN89">
            <v>42</v>
          </cell>
          <cell r="AO89">
            <v>2958</v>
          </cell>
          <cell r="AP89">
            <v>80</v>
          </cell>
          <cell r="AQ89">
            <v>6153</v>
          </cell>
          <cell r="AR89">
            <v>206</v>
          </cell>
          <cell r="AS89">
            <v>5803</v>
          </cell>
          <cell r="AT89">
            <v>33</v>
          </cell>
          <cell r="AU89">
            <v>1180</v>
          </cell>
          <cell r="AV89">
            <v>2</v>
          </cell>
          <cell r="AW89" t="str">
            <v>X</v>
          </cell>
          <cell r="AX89">
            <v>1</v>
          </cell>
          <cell r="AY89" t="str">
            <v>X</v>
          </cell>
          <cell r="AZ89">
            <v>3</v>
          </cell>
          <cell r="BA89">
            <v>78</v>
          </cell>
          <cell r="BB89">
            <v>12</v>
          </cell>
          <cell r="BC89">
            <v>311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110</v>
          </cell>
          <cell r="E90">
            <v>4470</v>
          </cell>
          <cell r="F90">
            <v>28</v>
          </cell>
          <cell r="G90">
            <v>669</v>
          </cell>
          <cell r="H90">
            <v>1</v>
          </cell>
          <cell r="I90" t="str">
            <v>X</v>
          </cell>
          <cell r="J90">
            <v>1</v>
          </cell>
          <cell r="K90" t="str">
            <v>X</v>
          </cell>
          <cell r="L90">
            <v>13</v>
          </cell>
          <cell r="M90">
            <v>254</v>
          </cell>
          <cell r="N90">
            <v>1</v>
          </cell>
          <cell r="O90" t="str">
            <v>X</v>
          </cell>
          <cell r="P90">
            <v>1</v>
          </cell>
          <cell r="Q90" t="str">
            <v>X</v>
          </cell>
          <cell r="R90">
            <v>4</v>
          </cell>
          <cell r="S90">
            <v>43</v>
          </cell>
          <cell r="T90">
            <v>3</v>
          </cell>
          <cell r="U90">
            <v>36</v>
          </cell>
          <cell r="V90" t="str">
            <v>-</v>
          </cell>
          <cell r="W90" t="str">
            <v>-</v>
          </cell>
          <cell r="X90">
            <v>1</v>
          </cell>
          <cell r="Y90" t="str">
            <v>X</v>
          </cell>
          <cell r="Z90">
            <v>3</v>
          </cell>
          <cell r="AA90">
            <v>614</v>
          </cell>
          <cell r="AB90" t="str">
            <v>-</v>
          </cell>
          <cell r="AC90" t="str">
            <v>-</v>
          </cell>
          <cell r="AD90">
            <v>3</v>
          </cell>
          <cell r="AE90">
            <v>48</v>
          </cell>
          <cell r="AF90">
            <v>8</v>
          </cell>
          <cell r="AG90">
            <v>215</v>
          </cell>
          <cell r="AH90">
            <v>6</v>
          </cell>
          <cell r="AI90">
            <v>905</v>
          </cell>
          <cell r="AJ90">
            <v>4</v>
          </cell>
          <cell r="AK90">
            <v>42</v>
          </cell>
          <cell r="AL90" t="str">
            <v>-</v>
          </cell>
          <cell r="AM90" t="str">
            <v>-</v>
          </cell>
          <cell r="AN90" t="str">
            <v>-</v>
          </cell>
          <cell r="AO90" t="str">
            <v>-</v>
          </cell>
          <cell r="AP90">
            <v>8</v>
          </cell>
          <cell r="AQ90">
            <v>269</v>
          </cell>
          <cell r="AR90">
            <v>19</v>
          </cell>
          <cell r="AS90">
            <v>752</v>
          </cell>
          <cell r="AT90">
            <v>4</v>
          </cell>
          <cell r="AU90">
            <v>127</v>
          </cell>
          <cell r="AV90" t="str">
            <v>-</v>
          </cell>
          <cell r="AW90" t="str">
            <v>-</v>
          </cell>
          <cell r="AX90" t="str">
            <v>-</v>
          </cell>
          <cell r="AY90" t="str">
            <v>-</v>
          </cell>
          <cell r="AZ90" t="str">
            <v>-</v>
          </cell>
          <cell r="BA90" t="str">
            <v>-</v>
          </cell>
          <cell r="BB90">
            <v>2</v>
          </cell>
          <cell r="BC90" t="str">
            <v>X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367</v>
          </cell>
          <cell r="E91">
            <v>13263</v>
          </cell>
          <cell r="F91">
            <v>25</v>
          </cell>
          <cell r="G91">
            <v>890</v>
          </cell>
          <cell r="H91">
            <v>3</v>
          </cell>
          <cell r="I91">
            <v>94</v>
          </cell>
          <cell r="J91" t="str">
            <v>-</v>
          </cell>
          <cell r="K91" t="str">
            <v>-</v>
          </cell>
          <cell r="L91">
            <v>30</v>
          </cell>
          <cell r="M91">
            <v>490</v>
          </cell>
          <cell r="N91">
            <v>1</v>
          </cell>
          <cell r="O91" t="str">
            <v>X</v>
          </cell>
          <cell r="P91" t="str">
            <v>-</v>
          </cell>
          <cell r="Q91" t="str">
            <v>-</v>
          </cell>
          <cell r="R91">
            <v>3</v>
          </cell>
          <cell r="S91">
            <v>39</v>
          </cell>
          <cell r="T91">
            <v>10</v>
          </cell>
          <cell r="U91">
            <v>216</v>
          </cell>
          <cell r="V91" t="str">
            <v>-</v>
          </cell>
          <cell r="W91" t="str">
            <v>-</v>
          </cell>
          <cell r="X91">
            <v>1</v>
          </cell>
          <cell r="Y91" t="str">
            <v>X</v>
          </cell>
          <cell r="Z91">
            <v>27</v>
          </cell>
          <cell r="AA91">
            <v>673</v>
          </cell>
          <cell r="AB91">
            <v>3</v>
          </cell>
          <cell r="AC91">
            <v>57</v>
          </cell>
          <cell r="AD91">
            <v>50</v>
          </cell>
          <cell r="AE91">
            <v>1675</v>
          </cell>
          <cell r="AF91">
            <v>19</v>
          </cell>
          <cell r="AG91">
            <v>537</v>
          </cell>
          <cell r="AH91">
            <v>27</v>
          </cell>
          <cell r="AI91">
            <v>746</v>
          </cell>
          <cell r="AJ91">
            <v>58</v>
          </cell>
          <cell r="AK91">
            <v>1740</v>
          </cell>
          <cell r="AL91">
            <v>2</v>
          </cell>
          <cell r="AM91" t="str">
            <v>X</v>
          </cell>
          <cell r="AN91" t="str">
            <v>-</v>
          </cell>
          <cell r="AO91" t="str">
            <v>-</v>
          </cell>
          <cell r="AP91">
            <v>6</v>
          </cell>
          <cell r="AQ91">
            <v>187</v>
          </cell>
          <cell r="AR91">
            <v>29</v>
          </cell>
          <cell r="AS91">
            <v>778</v>
          </cell>
          <cell r="AT91">
            <v>69</v>
          </cell>
          <cell r="AU91">
            <v>4968</v>
          </cell>
          <cell r="AV91">
            <v>2</v>
          </cell>
          <cell r="AW91" t="str">
            <v>X</v>
          </cell>
          <cell r="AX91">
            <v>1</v>
          </cell>
          <cell r="AY91" t="str">
            <v>X</v>
          </cell>
          <cell r="AZ91">
            <v>1</v>
          </cell>
          <cell r="BA91" t="str">
            <v>X</v>
          </cell>
          <cell r="BB91" t="str">
            <v>-</v>
          </cell>
          <cell r="BC91" t="str">
            <v>-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64</v>
          </cell>
          <cell r="E92">
            <v>2783</v>
          </cell>
          <cell r="F92">
            <v>18</v>
          </cell>
          <cell r="G92">
            <v>1324</v>
          </cell>
          <cell r="H92">
            <v>2</v>
          </cell>
          <cell r="I92" t="str">
            <v>X</v>
          </cell>
          <cell r="J92" t="str">
            <v>-</v>
          </cell>
          <cell r="K92" t="str">
            <v>-</v>
          </cell>
          <cell r="L92">
            <v>1</v>
          </cell>
          <cell r="M92" t="str">
            <v>X</v>
          </cell>
          <cell r="N92" t="str">
            <v>-</v>
          </cell>
          <cell r="O92" t="str">
            <v>-</v>
          </cell>
          <cell r="P92" t="str">
            <v>-</v>
          </cell>
          <cell r="Q92" t="str">
            <v>-</v>
          </cell>
          <cell r="R92">
            <v>1</v>
          </cell>
          <cell r="S92" t="str">
            <v>X</v>
          </cell>
          <cell r="T92">
            <v>2</v>
          </cell>
          <cell r="U92" t="str">
            <v>X</v>
          </cell>
          <cell r="V92" t="str">
            <v>-</v>
          </cell>
          <cell r="W92" t="str">
            <v>-</v>
          </cell>
          <cell r="X92">
            <v>1</v>
          </cell>
          <cell r="Y92" t="str">
            <v>X</v>
          </cell>
          <cell r="Z92">
            <v>4</v>
          </cell>
          <cell r="AA92">
            <v>100</v>
          </cell>
          <cell r="AB92">
            <v>3</v>
          </cell>
          <cell r="AC92">
            <v>112</v>
          </cell>
          <cell r="AD92">
            <v>7</v>
          </cell>
          <cell r="AE92">
            <v>148</v>
          </cell>
          <cell r="AF92">
            <v>13</v>
          </cell>
          <cell r="AG92">
            <v>331</v>
          </cell>
          <cell r="AH92">
            <v>2</v>
          </cell>
          <cell r="AI92" t="str">
            <v>X</v>
          </cell>
          <cell r="AJ92">
            <v>5</v>
          </cell>
          <cell r="AK92">
            <v>119</v>
          </cell>
          <cell r="AL92" t="str">
            <v>-</v>
          </cell>
          <cell r="AM92" t="str">
            <v>-</v>
          </cell>
          <cell r="AN92" t="str">
            <v>-</v>
          </cell>
          <cell r="AO92" t="str">
            <v>-</v>
          </cell>
          <cell r="AP92">
            <v>1</v>
          </cell>
          <cell r="AQ92" t="str">
            <v>X</v>
          </cell>
          <cell r="AR92">
            <v>1</v>
          </cell>
          <cell r="AS92" t="str">
            <v>X</v>
          </cell>
          <cell r="AT92">
            <v>3</v>
          </cell>
          <cell r="AU92">
            <v>388</v>
          </cell>
          <cell r="AV92" t="str">
            <v>-</v>
          </cell>
          <cell r="AW92" t="str">
            <v>-</v>
          </cell>
          <cell r="AX92" t="str">
            <v>-</v>
          </cell>
          <cell r="AY92" t="str">
            <v>-</v>
          </cell>
          <cell r="AZ92" t="str">
            <v>-</v>
          </cell>
          <cell r="BA92" t="str">
            <v>-</v>
          </cell>
          <cell r="BB92" t="str">
            <v>-</v>
          </cell>
          <cell r="BC92" t="str">
            <v>-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65</v>
          </cell>
          <cell r="E93">
            <v>2288</v>
          </cell>
          <cell r="F93">
            <v>18</v>
          </cell>
          <cell r="G93">
            <v>621</v>
          </cell>
          <cell r="H93">
            <v>1</v>
          </cell>
          <cell r="I93" t="str">
            <v>X</v>
          </cell>
          <cell r="J93" t="str">
            <v>-</v>
          </cell>
          <cell r="K93" t="str">
            <v>-</v>
          </cell>
          <cell r="L93">
            <v>2</v>
          </cell>
          <cell r="M93" t="str">
            <v>X</v>
          </cell>
          <cell r="N93">
            <v>1</v>
          </cell>
          <cell r="O93" t="str">
            <v>X</v>
          </cell>
          <cell r="P93" t="str">
            <v>-</v>
          </cell>
          <cell r="Q93" t="str">
            <v>-</v>
          </cell>
          <cell r="R93" t="str">
            <v>-</v>
          </cell>
          <cell r="S93" t="str">
            <v>-</v>
          </cell>
          <cell r="T93" t="str">
            <v>-</v>
          </cell>
          <cell r="U93" t="str">
            <v>-</v>
          </cell>
          <cell r="V93" t="str">
            <v>-</v>
          </cell>
          <cell r="W93" t="str">
            <v>-</v>
          </cell>
          <cell r="X93">
            <v>1</v>
          </cell>
          <cell r="Y93" t="str">
            <v>X</v>
          </cell>
          <cell r="Z93">
            <v>1</v>
          </cell>
          <cell r="AA93" t="str">
            <v>X</v>
          </cell>
          <cell r="AB93">
            <v>1</v>
          </cell>
          <cell r="AC93" t="str">
            <v>X</v>
          </cell>
          <cell r="AD93">
            <v>6</v>
          </cell>
          <cell r="AE93">
            <v>231</v>
          </cell>
          <cell r="AF93">
            <v>16</v>
          </cell>
          <cell r="AG93">
            <v>372</v>
          </cell>
          <cell r="AH93" t="str">
            <v>-</v>
          </cell>
          <cell r="AI93" t="str">
            <v>-</v>
          </cell>
          <cell r="AJ93">
            <v>7</v>
          </cell>
          <cell r="AK93">
            <v>216</v>
          </cell>
          <cell r="AL93" t="str">
            <v>-</v>
          </cell>
          <cell r="AM93" t="str">
            <v>-</v>
          </cell>
          <cell r="AN93">
            <v>2</v>
          </cell>
          <cell r="AO93" t="str">
            <v>X</v>
          </cell>
          <cell r="AP93">
            <v>4</v>
          </cell>
          <cell r="AQ93">
            <v>321</v>
          </cell>
          <cell r="AR93">
            <v>2</v>
          </cell>
          <cell r="AS93" t="str">
            <v>X</v>
          </cell>
          <cell r="AT93">
            <v>1</v>
          </cell>
          <cell r="AU93" t="str">
            <v>X</v>
          </cell>
          <cell r="AV93">
            <v>1</v>
          </cell>
          <cell r="AW93" t="str">
            <v>X</v>
          </cell>
          <cell r="AX93" t="str">
            <v>-</v>
          </cell>
          <cell r="AY93" t="str">
            <v>-</v>
          </cell>
          <cell r="AZ93">
            <v>1</v>
          </cell>
          <cell r="BA93" t="str">
            <v>X</v>
          </cell>
          <cell r="BB93" t="str">
            <v>-</v>
          </cell>
          <cell r="BC93" t="str">
            <v>-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687</v>
          </cell>
          <cell r="E94">
            <v>27324</v>
          </cell>
          <cell r="F94">
            <v>41</v>
          </cell>
          <cell r="G94">
            <v>1549</v>
          </cell>
          <cell r="H94">
            <v>2</v>
          </cell>
          <cell r="I94" t="str">
            <v>X</v>
          </cell>
          <cell r="J94" t="str">
            <v>-</v>
          </cell>
          <cell r="K94" t="str">
            <v>-</v>
          </cell>
          <cell r="L94">
            <v>88</v>
          </cell>
          <cell r="M94">
            <v>1872</v>
          </cell>
          <cell r="N94">
            <v>2</v>
          </cell>
          <cell r="O94" t="str">
            <v>X</v>
          </cell>
          <cell r="P94">
            <v>1</v>
          </cell>
          <cell r="Q94" t="str">
            <v>X</v>
          </cell>
          <cell r="R94">
            <v>7</v>
          </cell>
          <cell r="S94">
            <v>76</v>
          </cell>
          <cell r="T94">
            <v>11</v>
          </cell>
          <cell r="U94">
            <v>190</v>
          </cell>
          <cell r="V94">
            <v>2</v>
          </cell>
          <cell r="W94" t="str">
            <v>X</v>
          </cell>
          <cell r="X94">
            <v>2</v>
          </cell>
          <cell r="Y94" t="str">
            <v>X</v>
          </cell>
          <cell r="Z94">
            <v>36</v>
          </cell>
          <cell r="AA94">
            <v>839</v>
          </cell>
          <cell r="AB94">
            <v>3</v>
          </cell>
          <cell r="AC94">
            <v>123</v>
          </cell>
          <cell r="AD94">
            <v>73</v>
          </cell>
          <cell r="AE94">
            <v>2570</v>
          </cell>
          <cell r="AF94">
            <v>22</v>
          </cell>
          <cell r="AG94">
            <v>451</v>
          </cell>
          <cell r="AH94">
            <v>24</v>
          </cell>
          <cell r="AI94">
            <v>885</v>
          </cell>
          <cell r="AJ94">
            <v>96</v>
          </cell>
          <cell r="AK94">
            <v>2409</v>
          </cell>
          <cell r="AL94">
            <v>2</v>
          </cell>
          <cell r="AM94" t="str">
            <v>X</v>
          </cell>
          <cell r="AN94">
            <v>15</v>
          </cell>
          <cell r="AO94">
            <v>555</v>
          </cell>
          <cell r="AP94">
            <v>27</v>
          </cell>
          <cell r="AQ94">
            <v>2373</v>
          </cell>
          <cell r="AR94">
            <v>86</v>
          </cell>
          <cell r="AS94">
            <v>2643</v>
          </cell>
          <cell r="AT94">
            <v>116</v>
          </cell>
          <cell r="AU94">
            <v>9599</v>
          </cell>
          <cell r="AV94">
            <v>3</v>
          </cell>
          <cell r="AW94">
            <v>100</v>
          </cell>
          <cell r="AX94">
            <v>17</v>
          </cell>
          <cell r="AY94">
            <v>416</v>
          </cell>
          <cell r="AZ94">
            <v>9</v>
          </cell>
          <cell r="BA94">
            <v>303</v>
          </cell>
          <cell r="BB94">
            <v>2</v>
          </cell>
          <cell r="BC94" t="str">
            <v>X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45</v>
          </cell>
          <cell r="E95">
            <v>1414</v>
          </cell>
          <cell r="F95">
            <v>5</v>
          </cell>
          <cell r="G95">
            <v>333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>
            <v>10</v>
          </cell>
          <cell r="M95">
            <v>234</v>
          </cell>
          <cell r="N95" t="str">
            <v>-</v>
          </cell>
          <cell r="O95" t="str">
            <v>-</v>
          </cell>
          <cell r="P95">
            <v>1</v>
          </cell>
          <cell r="Q95" t="str">
            <v>X</v>
          </cell>
          <cell r="R95">
            <v>2</v>
          </cell>
          <cell r="S95" t="str">
            <v>X</v>
          </cell>
          <cell r="T95">
            <v>1</v>
          </cell>
          <cell r="U95" t="str">
            <v>X</v>
          </cell>
          <cell r="V95" t="str">
            <v>-</v>
          </cell>
          <cell r="W95" t="str">
            <v>-</v>
          </cell>
          <cell r="X95">
            <v>1</v>
          </cell>
          <cell r="Y95" t="str">
            <v>X</v>
          </cell>
          <cell r="Z95">
            <v>3</v>
          </cell>
          <cell r="AA95">
            <v>42</v>
          </cell>
          <cell r="AB95" t="str">
            <v>-</v>
          </cell>
          <cell r="AC95" t="str">
            <v>-</v>
          </cell>
          <cell r="AD95">
            <v>9</v>
          </cell>
          <cell r="AE95">
            <v>209</v>
          </cell>
          <cell r="AF95">
            <v>3</v>
          </cell>
          <cell r="AG95">
            <v>94</v>
          </cell>
          <cell r="AH95">
            <v>2</v>
          </cell>
          <cell r="AI95" t="str">
            <v>X</v>
          </cell>
          <cell r="AJ95">
            <v>5</v>
          </cell>
          <cell r="AK95">
            <v>299</v>
          </cell>
          <cell r="AL95" t="str">
            <v>-</v>
          </cell>
          <cell r="AM95" t="str">
            <v>-</v>
          </cell>
          <cell r="AN95" t="str">
            <v>-</v>
          </cell>
          <cell r="AO95" t="str">
            <v>-</v>
          </cell>
          <cell r="AP95">
            <v>1</v>
          </cell>
          <cell r="AQ95" t="str">
            <v>X</v>
          </cell>
          <cell r="AR95">
            <v>2</v>
          </cell>
          <cell r="AS95" t="str">
            <v>X</v>
          </cell>
          <cell r="AT95" t="str">
            <v>-</v>
          </cell>
          <cell r="AU95" t="str">
            <v>-</v>
          </cell>
          <cell r="AV95" t="str">
            <v>-</v>
          </cell>
          <cell r="AW95" t="str">
            <v>-</v>
          </cell>
          <cell r="AX95" t="str">
            <v>-</v>
          </cell>
          <cell r="AY95" t="str">
            <v>-</v>
          </cell>
          <cell r="AZ95" t="str">
            <v>-</v>
          </cell>
          <cell r="BA95" t="str">
            <v>-</v>
          </cell>
          <cell r="BB95" t="str">
            <v>-</v>
          </cell>
          <cell r="BC95" t="str">
            <v>-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39</v>
          </cell>
          <cell r="E96">
            <v>969</v>
          </cell>
          <cell r="F96">
            <v>7</v>
          </cell>
          <cell r="G96">
            <v>197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>
            <v>4</v>
          </cell>
          <cell r="M96">
            <v>84</v>
          </cell>
          <cell r="N96" t="str">
            <v>-</v>
          </cell>
          <cell r="O96" t="str">
            <v>-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  <cell r="T96" t="str">
            <v>-</v>
          </cell>
          <cell r="U96" t="str">
            <v>-</v>
          </cell>
          <cell r="V96" t="str">
            <v>-</v>
          </cell>
          <cell r="W96" t="str">
            <v>-</v>
          </cell>
          <cell r="X96">
            <v>1</v>
          </cell>
          <cell r="Y96" t="str">
            <v>X</v>
          </cell>
          <cell r="Z96">
            <v>3</v>
          </cell>
          <cell r="AA96">
            <v>49</v>
          </cell>
          <cell r="AB96">
            <v>1</v>
          </cell>
          <cell r="AC96" t="str">
            <v>X</v>
          </cell>
          <cell r="AD96">
            <v>2</v>
          </cell>
          <cell r="AE96" t="str">
            <v>X</v>
          </cell>
          <cell r="AF96">
            <v>14</v>
          </cell>
          <cell r="AG96">
            <v>370</v>
          </cell>
          <cell r="AH96">
            <v>1</v>
          </cell>
          <cell r="AI96" t="str">
            <v>X</v>
          </cell>
          <cell r="AJ96">
            <v>3</v>
          </cell>
          <cell r="AK96">
            <v>35</v>
          </cell>
          <cell r="AL96" t="str">
            <v>-</v>
          </cell>
          <cell r="AM96" t="str">
            <v>-</v>
          </cell>
          <cell r="AN96" t="str">
            <v>-</v>
          </cell>
          <cell r="AO96" t="str">
            <v>-</v>
          </cell>
          <cell r="AP96">
            <v>2</v>
          </cell>
          <cell r="AQ96" t="str">
            <v>X</v>
          </cell>
          <cell r="AR96">
            <v>1</v>
          </cell>
          <cell r="AS96" t="str">
            <v>X</v>
          </cell>
          <cell r="AT96" t="str">
            <v>-</v>
          </cell>
          <cell r="AU96" t="str">
            <v>-</v>
          </cell>
          <cell r="AV96" t="str">
            <v>-</v>
          </cell>
          <cell r="AW96" t="str">
            <v>-</v>
          </cell>
          <cell r="AX96" t="str">
            <v>-</v>
          </cell>
          <cell r="AY96" t="str">
            <v>-</v>
          </cell>
          <cell r="AZ96" t="str">
            <v>-</v>
          </cell>
          <cell r="BA96" t="str">
            <v>-</v>
          </cell>
          <cell r="BB96" t="str">
            <v>-</v>
          </cell>
          <cell r="BC96" t="str">
            <v>-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3</v>
          </cell>
          <cell r="E97">
            <v>46</v>
          </cell>
          <cell r="F97">
            <v>3</v>
          </cell>
          <cell r="G97">
            <v>46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  <cell r="T97" t="str">
            <v>-</v>
          </cell>
          <cell r="U97" t="str">
            <v>-</v>
          </cell>
          <cell r="V97" t="str">
            <v>-</v>
          </cell>
          <cell r="W97" t="str">
            <v>-</v>
          </cell>
          <cell r="X97" t="str">
            <v>-</v>
          </cell>
          <cell r="Y97" t="str">
            <v>-</v>
          </cell>
          <cell r="Z97" t="str">
            <v>-</v>
          </cell>
          <cell r="AA97" t="str">
            <v>-</v>
          </cell>
          <cell r="AB97" t="str">
            <v>-</v>
          </cell>
          <cell r="AC97" t="str">
            <v>-</v>
          </cell>
          <cell r="AD97" t="str">
            <v>-</v>
          </cell>
          <cell r="AE97" t="str">
            <v>-</v>
          </cell>
          <cell r="AF97" t="str">
            <v>-</v>
          </cell>
          <cell r="AG97" t="str">
            <v>-</v>
          </cell>
          <cell r="AH97" t="str">
            <v>-</v>
          </cell>
          <cell r="AI97" t="str">
            <v>-</v>
          </cell>
          <cell r="AJ97" t="str">
            <v>-</v>
          </cell>
          <cell r="AK97" t="str">
            <v>-</v>
          </cell>
          <cell r="AL97" t="str">
            <v>-</v>
          </cell>
          <cell r="AM97" t="str">
            <v>-</v>
          </cell>
          <cell r="AN97" t="str">
            <v>-</v>
          </cell>
          <cell r="AO97" t="str">
            <v>-</v>
          </cell>
          <cell r="AP97" t="str">
            <v>-</v>
          </cell>
          <cell r="AQ97" t="str">
            <v>-</v>
          </cell>
          <cell r="AR97" t="str">
            <v>-</v>
          </cell>
          <cell r="AS97" t="str">
            <v>-</v>
          </cell>
          <cell r="AT97" t="str">
            <v>-</v>
          </cell>
          <cell r="AU97" t="str">
            <v>-</v>
          </cell>
          <cell r="AV97" t="str">
            <v>-</v>
          </cell>
          <cell r="AW97" t="str">
            <v>-</v>
          </cell>
          <cell r="AX97" t="str">
            <v>-</v>
          </cell>
          <cell r="AY97" t="str">
            <v>-</v>
          </cell>
          <cell r="AZ97" t="str">
            <v>-</v>
          </cell>
          <cell r="BA97" t="str">
            <v>-</v>
          </cell>
          <cell r="BB97" t="str">
            <v>-</v>
          </cell>
          <cell r="BC97" t="str">
            <v>-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7</v>
          </cell>
          <cell r="E98">
            <v>163</v>
          </cell>
          <cell r="F98">
            <v>4</v>
          </cell>
          <cell r="G98">
            <v>111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  <cell r="T98">
            <v>1</v>
          </cell>
          <cell r="U98" t="str">
            <v>X</v>
          </cell>
          <cell r="V98" t="str">
            <v>-</v>
          </cell>
          <cell r="W98" t="str">
            <v>-</v>
          </cell>
          <cell r="X98" t="str">
            <v>-</v>
          </cell>
          <cell r="Y98" t="str">
            <v>-</v>
          </cell>
          <cell r="Z98" t="str">
            <v>-</v>
          </cell>
          <cell r="AA98" t="str">
            <v>-</v>
          </cell>
          <cell r="AB98" t="str">
            <v>-</v>
          </cell>
          <cell r="AC98" t="str">
            <v>-</v>
          </cell>
          <cell r="AD98" t="str">
            <v>-</v>
          </cell>
          <cell r="AE98" t="str">
            <v>-</v>
          </cell>
          <cell r="AF98">
            <v>2</v>
          </cell>
          <cell r="AG98" t="str">
            <v>X</v>
          </cell>
          <cell r="AH98" t="str">
            <v>-</v>
          </cell>
          <cell r="AI98" t="str">
            <v>-</v>
          </cell>
          <cell r="AJ98" t="str">
            <v>-</v>
          </cell>
          <cell r="AK98" t="str">
            <v>-</v>
          </cell>
          <cell r="AL98" t="str">
            <v>-</v>
          </cell>
          <cell r="AM98" t="str">
            <v>-</v>
          </cell>
          <cell r="AN98" t="str">
            <v>-</v>
          </cell>
          <cell r="AO98" t="str">
            <v>-</v>
          </cell>
          <cell r="AP98" t="str">
            <v>-</v>
          </cell>
          <cell r="AQ98" t="str">
            <v>-</v>
          </cell>
          <cell r="AR98" t="str">
            <v>-</v>
          </cell>
          <cell r="AS98" t="str">
            <v>-</v>
          </cell>
          <cell r="AT98" t="str">
            <v>-</v>
          </cell>
          <cell r="AU98" t="str">
            <v>-</v>
          </cell>
          <cell r="AV98" t="str">
            <v>-</v>
          </cell>
          <cell r="AW98" t="str">
            <v>-</v>
          </cell>
          <cell r="AX98" t="str">
            <v>-</v>
          </cell>
          <cell r="AY98" t="str">
            <v>-</v>
          </cell>
          <cell r="AZ98" t="str">
            <v>-</v>
          </cell>
          <cell r="BA98" t="str">
            <v>-</v>
          </cell>
          <cell r="BB98" t="str">
            <v>-</v>
          </cell>
          <cell r="BC98" t="str">
            <v>-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15</v>
          </cell>
          <cell r="E99">
            <v>438</v>
          </cell>
          <cell r="F99">
            <v>11</v>
          </cell>
          <cell r="G99">
            <v>379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str">
            <v>-</v>
          </cell>
          <cell r="Q99" t="str">
            <v>-</v>
          </cell>
          <cell r="R99" t="str">
            <v>-</v>
          </cell>
          <cell r="S99" t="str">
            <v>-</v>
          </cell>
          <cell r="T99" t="str">
            <v>-</v>
          </cell>
          <cell r="U99" t="str">
            <v>-</v>
          </cell>
          <cell r="V99" t="str">
            <v>-</v>
          </cell>
          <cell r="W99" t="str">
            <v>-</v>
          </cell>
          <cell r="X99" t="str">
            <v>-</v>
          </cell>
          <cell r="Y99" t="str">
            <v>-</v>
          </cell>
          <cell r="Z99">
            <v>2</v>
          </cell>
          <cell r="AA99" t="str">
            <v>X</v>
          </cell>
          <cell r="AB99" t="str">
            <v>-</v>
          </cell>
          <cell r="AC99" t="str">
            <v>-</v>
          </cell>
          <cell r="AD99" t="str">
            <v>-</v>
          </cell>
          <cell r="AE99" t="str">
            <v>-</v>
          </cell>
          <cell r="AF99">
            <v>2</v>
          </cell>
          <cell r="AG99" t="str">
            <v>X</v>
          </cell>
          <cell r="AH99" t="str">
            <v>-</v>
          </cell>
          <cell r="AI99" t="str">
            <v>-</v>
          </cell>
          <cell r="AJ99" t="str">
            <v>-</v>
          </cell>
          <cell r="AK99" t="str">
            <v>-</v>
          </cell>
          <cell r="AL99" t="str">
            <v>-</v>
          </cell>
          <cell r="AM99" t="str">
            <v>-</v>
          </cell>
          <cell r="AN99" t="str">
            <v>-</v>
          </cell>
          <cell r="AO99" t="str">
            <v>-</v>
          </cell>
          <cell r="AP99" t="str">
            <v>-</v>
          </cell>
          <cell r="AQ99" t="str">
            <v>-</v>
          </cell>
          <cell r="AR99" t="str">
            <v>-</v>
          </cell>
          <cell r="AS99" t="str">
            <v>-</v>
          </cell>
          <cell r="AT99" t="str">
            <v>-</v>
          </cell>
          <cell r="AU99" t="str">
            <v>-</v>
          </cell>
          <cell r="AV99" t="str">
            <v>-</v>
          </cell>
          <cell r="AW99" t="str">
            <v>-</v>
          </cell>
          <cell r="AX99" t="str">
            <v>-</v>
          </cell>
          <cell r="AY99" t="str">
            <v>-</v>
          </cell>
          <cell r="AZ99" t="str">
            <v>-</v>
          </cell>
          <cell r="BA99" t="str">
            <v>-</v>
          </cell>
          <cell r="BB99" t="str">
            <v>-</v>
          </cell>
          <cell r="BC99" t="str">
            <v>-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52</v>
          </cell>
          <cell r="E100">
            <v>1374</v>
          </cell>
          <cell r="F100">
            <v>7</v>
          </cell>
          <cell r="G100">
            <v>178</v>
          </cell>
          <cell r="H100">
            <v>3</v>
          </cell>
          <cell r="I100">
            <v>62</v>
          </cell>
          <cell r="J100" t="str">
            <v>-</v>
          </cell>
          <cell r="K100" t="str">
            <v>-</v>
          </cell>
          <cell r="L100">
            <v>5</v>
          </cell>
          <cell r="M100">
            <v>102</v>
          </cell>
          <cell r="N100" t="str">
            <v>-</v>
          </cell>
          <cell r="O100" t="str">
            <v>-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  <cell r="T100" t="str">
            <v>-</v>
          </cell>
          <cell r="U100" t="str">
            <v>-</v>
          </cell>
          <cell r="V100" t="str">
            <v>-</v>
          </cell>
          <cell r="W100" t="str">
            <v>-</v>
          </cell>
          <cell r="X100" t="str">
            <v>-</v>
          </cell>
          <cell r="Y100" t="str">
            <v>-</v>
          </cell>
          <cell r="Z100">
            <v>1</v>
          </cell>
          <cell r="AA100" t="str">
            <v>X</v>
          </cell>
          <cell r="AB100" t="str">
            <v>-</v>
          </cell>
          <cell r="AC100" t="str">
            <v>-</v>
          </cell>
          <cell r="AD100">
            <v>12</v>
          </cell>
          <cell r="AE100">
            <v>315</v>
          </cell>
          <cell r="AF100">
            <v>4</v>
          </cell>
          <cell r="AG100">
            <v>86</v>
          </cell>
          <cell r="AH100" t="str">
            <v>-</v>
          </cell>
          <cell r="AI100" t="str">
            <v>-</v>
          </cell>
          <cell r="AJ100">
            <v>4</v>
          </cell>
          <cell r="AK100">
            <v>67</v>
          </cell>
          <cell r="AL100" t="str">
            <v>-</v>
          </cell>
          <cell r="AM100" t="str">
            <v>-</v>
          </cell>
          <cell r="AN100">
            <v>1</v>
          </cell>
          <cell r="AO100" t="str">
            <v>X</v>
          </cell>
          <cell r="AP100">
            <v>12</v>
          </cell>
          <cell r="AQ100">
            <v>468</v>
          </cell>
          <cell r="AR100">
            <v>2</v>
          </cell>
          <cell r="AS100" t="str">
            <v>X</v>
          </cell>
          <cell r="AT100" t="str">
            <v>-</v>
          </cell>
          <cell r="AU100" t="str">
            <v>-</v>
          </cell>
          <cell r="AV100" t="str">
            <v>-</v>
          </cell>
          <cell r="AW100" t="str">
            <v>-</v>
          </cell>
          <cell r="AX100">
            <v>1</v>
          </cell>
          <cell r="AY100" t="str">
            <v>X</v>
          </cell>
          <cell r="AZ100" t="str">
            <v>-</v>
          </cell>
          <cell r="BA100" t="str">
            <v>-</v>
          </cell>
          <cell r="BB100" t="str">
            <v>-</v>
          </cell>
          <cell r="BC100" t="str">
            <v>-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226</v>
          </cell>
          <cell r="E101">
            <v>5933</v>
          </cell>
          <cell r="F101">
            <v>15</v>
          </cell>
          <cell r="G101">
            <v>521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>
            <v>46</v>
          </cell>
          <cell r="M101">
            <v>791</v>
          </cell>
          <cell r="N101" t="str">
            <v>-</v>
          </cell>
          <cell r="O101" t="str">
            <v>-</v>
          </cell>
          <cell r="P101" t="str">
            <v>-</v>
          </cell>
          <cell r="Q101" t="str">
            <v>-</v>
          </cell>
          <cell r="R101">
            <v>3</v>
          </cell>
          <cell r="S101">
            <v>51</v>
          </cell>
          <cell r="T101">
            <v>11</v>
          </cell>
          <cell r="U101">
            <v>213</v>
          </cell>
          <cell r="V101" t="str">
            <v>-</v>
          </cell>
          <cell r="W101" t="str">
            <v>-</v>
          </cell>
          <cell r="X101">
            <v>1</v>
          </cell>
          <cell r="Y101" t="str">
            <v>X</v>
          </cell>
          <cell r="Z101">
            <v>5</v>
          </cell>
          <cell r="AA101">
            <v>79</v>
          </cell>
          <cell r="AB101">
            <v>1</v>
          </cell>
          <cell r="AC101" t="str">
            <v>X</v>
          </cell>
          <cell r="AD101">
            <v>14</v>
          </cell>
          <cell r="AE101">
            <v>333</v>
          </cell>
          <cell r="AF101">
            <v>13</v>
          </cell>
          <cell r="AG101">
            <v>206</v>
          </cell>
          <cell r="AH101">
            <v>58</v>
          </cell>
          <cell r="AI101">
            <v>2035</v>
          </cell>
          <cell r="AJ101">
            <v>21</v>
          </cell>
          <cell r="AK101">
            <v>408</v>
          </cell>
          <cell r="AL101">
            <v>1</v>
          </cell>
          <cell r="AM101" t="str">
            <v>X</v>
          </cell>
          <cell r="AN101" t="str">
            <v>-</v>
          </cell>
          <cell r="AO101" t="str">
            <v>-</v>
          </cell>
          <cell r="AP101">
            <v>2</v>
          </cell>
          <cell r="AQ101" t="str">
            <v>X</v>
          </cell>
          <cell r="AR101">
            <v>19</v>
          </cell>
          <cell r="AS101">
            <v>475</v>
          </cell>
          <cell r="AT101">
            <v>13</v>
          </cell>
          <cell r="AU101">
            <v>576</v>
          </cell>
          <cell r="AV101" t="str">
            <v>-</v>
          </cell>
          <cell r="AW101" t="str">
            <v>-</v>
          </cell>
          <cell r="AX101">
            <v>3</v>
          </cell>
          <cell r="AY101">
            <v>107</v>
          </cell>
          <cell r="AZ101" t="str">
            <v>-</v>
          </cell>
          <cell r="BA101" t="str">
            <v>-</v>
          </cell>
          <cell r="BB101" t="str">
            <v>-</v>
          </cell>
          <cell r="BC101" t="str">
            <v>-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167</v>
          </cell>
          <cell r="E102">
            <v>4889</v>
          </cell>
          <cell r="F102">
            <v>4</v>
          </cell>
          <cell r="G102">
            <v>86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>
            <v>38</v>
          </cell>
          <cell r="M102">
            <v>744</v>
          </cell>
          <cell r="N102">
            <v>2</v>
          </cell>
          <cell r="O102" t="str">
            <v>X</v>
          </cell>
          <cell r="P102" t="str">
            <v>-</v>
          </cell>
          <cell r="Q102" t="str">
            <v>-</v>
          </cell>
          <cell r="R102">
            <v>4</v>
          </cell>
          <cell r="S102">
            <v>79</v>
          </cell>
          <cell r="T102">
            <v>6</v>
          </cell>
          <cell r="U102">
            <v>172</v>
          </cell>
          <cell r="V102" t="str">
            <v>-</v>
          </cell>
          <cell r="W102" t="str">
            <v>-</v>
          </cell>
          <cell r="X102" t="str">
            <v>-</v>
          </cell>
          <cell r="Y102" t="str">
            <v>-</v>
          </cell>
          <cell r="Z102">
            <v>9</v>
          </cell>
          <cell r="AA102">
            <v>226</v>
          </cell>
          <cell r="AB102" t="str">
            <v>-</v>
          </cell>
          <cell r="AC102" t="str">
            <v>-</v>
          </cell>
          <cell r="AD102">
            <v>17</v>
          </cell>
          <cell r="AE102">
            <v>564</v>
          </cell>
          <cell r="AF102">
            <v>6</v>
          </cell>
          <cell r="AG102">
            <v>123</v>
          </cell>
          <cell r="AH102">
            <v>9</v>
          </cell>
          <cell r="AI102">
            <v>260</v>
          </cell>
          <cell r="AJ102">
            <v>21</v>
          </cell>
          <cell r="AK102">
            <v>582</v>
          </cell>
          <cell r="AL102">
            <v>2</v>
          </cell>
          <cell r="AM102" t="str">
            <v>X</v>
          </cell>
          <cell r="AN102" t="str">
            <v>-</v>
          </cell>
          <cell r="AO102" t="str">
            <v>-</v>
          </cell>
          <cell r="AP102">
            <v>2</v>
          </cell>
          <cell r="AQ102" t="str">
            <v>X</v>
          </cell>
          <cell r="AR102">
            <v>16</v>
          </cell>
          <cell r="AS102">
            <v>511</v>
          </cell>
          <cell r="AT102">
            <v>30</v>
          </cell>
          <cell r="AU102">
            <v>1278</v>
          </cell>
          <cell r="AV102" t="str">
            <v>-</v>
          </cell>
          <cell r="AW102" t="str">
            <v>-</v>
          </cell>
          <cell r="AX102">
            <v>1</v>
          </cell>
          <cell r="AY102" t="str">
            <v>X</v>
          </cell>
          <cell r="AZ102" t="str">
            <v>-</v>
          </cell>
          <cell r="BA102" t="str">
            <v>-</v>
          </cell>
          <cell r="BB102" t="str">
            <v>-</v>
          </cell>
          <cell r="BC102" t="str">
            <v>-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589</v>
          </cell>
          <cell r="E103">
            <v>17755</v>
          </cell>
          <cell r="F103">
            <v>14</v>
          </cell>
          <cell r="G103">
            <v>274</v>
          </cell>
          <cell r="H103">
            <v>1</v>
          </cell>
          <cell r="I103" t="str">
            <v>X</v>
          </cell>
          <cell r="J103" t="str">
            <v>-</v>
          </cell>
          <cell r="K103" t="str">
            <v>-</v>
          </cell>
          <cell r="L103">
            <v>74</v>
          </cell>
          <cell r="M103">
            <v>1874</v>
          </cell>
          <cell r="N103">
            <v>5</v>
          </cell>
          <cell r="O103">
            <v>134</v>
          </cell>
          <cell r="P103">
            <v>1</v>
          </cell>
          <cell r="Q103" t="str">
            <v>X</v>
          </cell>
          <cell r="R103">
            <v>15</v>
          </cell>
          <cell r="S103">
            <v>257</v>
          </cell>
          <cell r="T103">
            <v>23</v>
          </cell>
          <cell r="U103">
            <v>496</v>
          </cell>
          <cell r="V103">
            <v>2</v>
          </cell>
          <cell r="W103" t="str">
            <v>X</v>
          </cell>
          <cell r="X103">
            <v>3</v>
          </cell>
          <cell r="Y103">
            <v>41</v>
          </cell>
          <cell r="Z103">
            <v>31</v>
          </cell>
          <cell r="AA103">
            <v>856</v>
          </cell>
          <cell r="AB103" t="str">
            <v>-</v>
          </cell>
          <cell r="AC103" t="str">
            <v>-</v>
          </cell>
          <cell r="AD103">
            <v>82</v>
          </cell>
          <cell r="AE103">
            <v>2412</v>
          </cell>
          <cell r="AF103">
            <v>8</v>
          </cell>
          <cell r="AG103">
            <v>218</v>
          </cell>
          <cell r="AH103">
            <v>26</v>
          </cell>
          <cell r="AI103">
            <v>588</v>
          </cell>
          <cell r="AJ103">
            <v>93</v>
          </cell>
          <cell r="AK103">
            <v>3172</v>
          </cell>
          <cell r="AL103">
            <v>29</v>
          </cell>
          <cell r="AM103">
            <v>1088</v>
          </cell>
          <cell r="AN103">
            <v>9</v>
          </cell>
          <cell r="AO103">
            <v>322</v>
          </cell>
          <cell r="AP103">
            <v>27</v>
          </cell>
          <cell r="AQ103">
            <v>888</v>
          </cell>
          <cell r="AR103">
            <v>87</v>
          </cell>
          <cell r="AS103">
            <v>2638</v>
          </cell>
          <cell r="AT103">
            <v>50</v>
          </cell>
          <cell r="AU103">
            <v>2164</v>
          </cell>
          <cell r="AV103">
            <v>3</v>
          </cell>
          <cell r="AW103">
            <v>39</v>
          </cell>
          <cell r="AX103">
            <v>3</v>
          </cell>
          <cell r="AY103">
            <v>92</v>
          </cell>
          <cell r="AZ103">
            <v>3</v>
          </cell>
          <cell r="BA103">
            <v>72</v>
          </cell>
          <cell r="BB103" t="str">
            <v>-</v>
          </cell>
          <cell r="BC103" t="str">
            <v>-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13</v>
          </cell>
          <cell r="E104">
            <v>450</v>
          </cell>
          <cell r="F104">
            <v>4</v>
          </cell>
          <cell r="G104">
            <v>164</v>
          </cell>
          <cell r="H104">
            <v>1</v>
          </cell>
          <cell r="I104" t="str">
            <v>X</v>
          </cell>
          <cell r="J104" t="str">
            <v>-</v>
          </cell>
          <cell r="K104" t="str">
            <v>-</v>
          </cell>
          <cell r="L104" t="str">
            <v>-</v>
          </cell>
          <cell r="M104" t="str">
            <v>-</v>
          </cell>
          <cell r="N104" t="str">
            <v>-</v>
          </cell>
          <cell r="O104" t="str">
            <v>-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  <cell r="T104" t="str">
            <v>-</v>
          </cell>
          <cell r="U104" t="str">
            <v>-</v>
          </cell>
          <cell r="V104" t="str">
            <v>-</v>
          </cell>
          <cell r="W104" t="str">
            <v>-</v>
          </cell>
          <cell r="X104" t="str">
            <v>-</v>
          </cell>
          <cell r="Y104" t="str">
            <v>-</v>
          </cell>
          <cell r="Z104">
            <v>1</v>
          </cell>
          <cell r="AA104" t="str">
            <v>X</v>
          </cell>
          <cell r="AB104" t="str">
            <v>-</v>
          </cell>
          <cell r="AC104" t="str">
            <v>-</v>
          </cell>
          <cell r="AD104" t="str">
            <v>-</v>
          </cell>
          <cell r="AE104" t="str">
            <v>-</v>
          </cell>
          <cell r="AF104">
            <v>7</v>
          </cell>
          <cell r="AG104">
            <v>159</v>
          </cell>
          <cell r="AH104" t="str">
            <v>-</v>
          </cell>
          <cell r="AI104" t="str">
            <v>-</v>
          </cell>
          <cell r="AJ104" t="str">
            <v>-</v>
          </cell>
          <cell r="AK104" t="str">
            <v>-</v>
          </cell>
          <cell r="AL104" t="str">
            <v>-</v>
          </cell>
          <cell r="AM104" t="str">
            <v>-</v>
          </cell>
          <cell r="AN104" t="str">
            <v>-</v>
          </cell>
          <cell r="AO104" t="str">
            <v>-</v>
          </cell>
          <cell r="AP104" t="str">
            <v>-</v>
          </cell>
          <cell r="AQ104" t="str">
            <v>-</v>
          </cell>
          <cell r="AR104" t="str">
            <v>-</v>
          </cell>
          <cell r="AS104" t="str">
            <v>-</v>
          </cell>
          <cell r="AT104" t="str">
            <v>-</v>
          </cell>
          <cell r="AU104" t="str">
            <v>-</v>
          </cell>
          <cell r="AV104" t="str">
            <v>-</v>
          </cell>
          <cell r="AW104" t="str">
            <v>-</v>
          </cell>
          <cell r="AX104" t="str">
            <v>-</v>
          </cell>
          <cell r="AY104" t="str">
            <v>-</v>
          </cell>
          <cell r="AZ104" t="str">
            <v>-</v>
          </cell>
          <cell r="BA104" t="str">
            <v>-</v>
          </cell>
          <cell r="BB104" t="str">
            <v>-</v>
          </cell>
          <cell r="BC104" t="str">
            <v>-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23</v>
          </cell>
          <cell r="E105">
            <v>1627</v>
          </cell>
          <cell r="F105">
            <v>3</v>
          </cell>
          <cell r="G105">
            <v>70</v>
          </cell>
          <cell r="H105">
            <v>1</v>
          </cell>
          <cell r="I105" t="str">
            <v>X</v>
          </cell>
          <cell r="J105" t="str">
            <v>-</v>
          </cell>
          <cell r="K105" t="str">
            <v>-</v>
          </cell>
          <cell r="L105" t="str">
            <v>-</v>
          </cell>
          <cell r="M105" t="str">
            <v>-</v>
          </cell>
          <cell r="N105" t="str">
            <v>-</v>
          </cell>
          <cell r="O105" t="str">
            <v>-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  <cell r="T105" t="str">
            <v>-</v>
          </cell>
          <cell r="U105" t="str">
            <v>-</v>
          </cell>
          <cell r="V105" t="str">
            <v>-</v>
          </cell>
          <cell r="W105" t="str">
            <v>-</v>
          </cell>
          <cell r="X105" t="str">
            <v>-</v>
          </cell>
          <cell r="Y105" t="str">
            <v>-</v>
          </cell>
          <cell r="Z105">
            <v>1</v>
          </cell>
          <cell r="AA105" t="str">
            <v>X</v>
          </cell>
          <cell r="AB105" t="str">
            <v>-</v>
          </cell>
          <cell r="AC105" t="str">
            <v>-</v>
          </cell>
          <cell r="AD105" t="str">
            <v>-</v>
          </cell>
          <cell r="AE105" t="str">
            <v>-</v>
          </cell>
          <cell r="AF105">
            <v>5</v>
          </cell>
          <cell r="AG105">
            <v>71</v>
          </cell>
          <cell r="AH105">
            <v>9</v>
          </cell>
          <cell r="AI105">
            <v>1250</v>
          </cell>
          <cell r="AJ105" t="str">
            <v>-</v>
          </cell>
          <cell r="AK105" t="str">
            <v>-</v>
          </cell>
          <cell r="AL105" t="str">
            <v>-</v>
          </cell>
          <cell r="AM105" t="str">
            <v>-</v>
          </cell>
          <cell r="AN105">
            <v>1</v>
          </cell>
          <cell r="AO105" t="str">
            <v>X</v>
          </cell>
          <cell r="AP105" t="str">
            <v>-</v>
          </cell>
          <cell r="AQ105" t="str">
            <v>-</v>
          </cell>
          <cell r="AR105" t="str">
            <v>-</v>
          </cell>
          <cell r="AS105" t="str">
            <v>-</v>
          </cell>
          <cell r="AT105" t="str">
            <v>-</v>
          </cell>
          <cell r="AU105" t="str">
            <v>-</v>
          </cell>
          <cell r="AV105" t="str">
            <v>-</v>
          </cell>
          <cell r="AW105" t="str">
            <v>-</v>
          </cell>
          <cell r="AX105" t="str">
            <v>-</v>
          </cell>
          <cell r="AY105" t="str">
            <v>-</v>
          </cell>
          <cell r="AZ105" t="str">
            <v>-</v>
          </cell>
          <cell r="BA105" t="str">
            <v>-</v>
          </cell>
          <cell r="BB105">
            <v>2</v>
          </cell>
          <cell r="BC105" t="str">
            <v>X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19</v>
          </cell>
          <cell r="E106">
            <v>561</v>
          </cell>
          <cell r="F106">
            <v>9</v>
          </cell>
          <cell r="G106">
            <v>405</v>
          </cell>
          <cell r="H106" t="str">
            <v>-</v>
          </cell>
          <cell r="I106" t="str">
            <v>-</v>
          </cell>
          <cell r="J106" t="str">
            <v>-</v>
          </cell>
          <cell r="K106" t="str">
            <v>-</v>
          </cell>
          <cell r="L106">
            <v>1</v>
          </cell>
          <cell r="M106" t="str">
            <v>X</v>
          </cell>
          <cell r="N106" t="str">
            <v>-</v>
          </cell>
          <cell r="O106" t="str">
            <v>-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  <cell r="T106" t="str">
            <v>-</v>
          </cell>
          <cell r="U106" t="str">
            <v>-</v>
          </cell>
          <cell r="V106" t="str">
            <v>-</v>
          </cell>
          <cell r="W106" t="str">
            <v>-</v>
          </cell>
          <cell r="X106" t="str">
            <v>-</v>
          </cell>
          <cell r="Y106" t="str">
            <v>-</v>
          </cell>
          <cell r="Z106">
            <v>1</v>
          </cell>
          <cell r="AA106" t="str">
            <v>X</v>
          </cell>
          <cell r="AB106" t="str">
            <v>-</v>
          </cell>
          <cell r="AC106" t="str">
            <v>-</v>
          </cell>
          <cell r="AD106" t="str">
            <v>-</v>
          </cell>
          <cell r="AE106" t="str">
            <v>-</v>
          </cell>
          <cell r="AF106">
            <v>6</v>
          </cell>
          <cell r="AG106">
            <v>90</v>
          </cell>
          <cell r="AH106" t="str">
            <v>-</v>
          </cell>
          <cell r="AI106" t="str">
            <v>-</v>
          </cell>
          <cell r="AJ106" t="str">
            <v>-</v>
          </cell>
          <cell r="AK106" t="str">
            <v>-</v>
          </cell>
          <cell r="AL106" t="str">
            <v>-</v>
          </cell>
          <cell r="AM106" t="str">
            <v>-</v>
          </cell>
          <cell r="AN106" t="str">
            <v>-</v>
          </cell>
          <cell r="AO106" t="str">
            <v>-</v>
          </cell>
          <cell r="AP106" t="str">
            <v>-</v>
          </cell>
          <cell r="AQ106" t="str">
            <v>-</v>
          </cell>
          <cell r="AR106">
            <v>1</v>
          </cell>
          <cell r="AS106" t="str">
            <v>X</v>
          </cell>
          <cell r="AT106" t="str">
            <v>-</v>
          </cell>
          <cell r="AU106" t="str">
            <v>-</v>
          </cell>
          <cell r="AV106" t="str">
            <v>-</v>
          </cell>
          <cell r="AW106" t="str">
            <v>-</v>
          </cell>
          <cell r="AX106">
            <v>1</v>
          </cell>
          <cell r="AY106" t="str">
            <v>X</v>
          </cell>
          <cell r="AZ106" t="str">
            <v>-</v>
          </cell>
          <cell r="BA106" t="str">
            <v>-</v>
          </cell>
          <cell r="BB106" t="str">
            <v>-</v>
          </cell>
          <cell r="BC106" t="str">
            <v>-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2</v>
          </cell>
          <cell r="E107" t="str">
            <v>X</v>
          </cell>
          <cell r="F107" t="str">
            <v>-</v>
          </cell>
          <cell r="G107" t="str">
            <v>-</v>
          </cell>
          <cell r="H107">
            <v>1</v>
          </cell>
          <cell r="I107" t="str">
            <v>X</v>
          </cell>
          <cell r="J107" t="str">
            <v>-</v>
          </cell>
          <cell r="K107" t="str">
            <v>-</v>
          </cell>
          <cell r="L107" t="str">
            <v>-</v>
          </cell>
          <cell r="M107" t="str">
            <v>-</v>
          </cell>
          <cell r="N107" t="str">
            <v>-</v>
          </cell>
          <cell r="O107" t="str">
            <v>-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  <cell r="T107" t="str">
            <v>-</v>
          </cell>
          <cell r="U107" t="str">
            <v>-</v>
          </cell>
          <cell r="V107" t="str">
            <v>-</v>
          </cell>
          <cell r="W107" t="str">
            <v>-</v>
          </cell>
          <cell r="X107" t="str">
            <v>-</v>
          </cell>
          <cell r="Y107" t="str">
            <v>-</v>
          </cell>
          <cell r="Z107" t="str">
            <v>-</v>
          </cell>
          <cell r="AA107" t="str">
            <v>-</v>
          </cell>
          <cell r="AB107" t="str">
            <v>-</v>
          </cell>
          <cell r="AC107" t="str">
            <v>-</v>
          </cell>
          <cell r="AD107" t="str">
            <v>-</v>
          </cell>
          <cell r="AE107" t="str">
            <v>-</v>
          </cell>
          <cell r="AF107">
            <v>1</v>
          </cell>
          <cell r="AG107" t="str">
            <v>X</v>
          </cell>
          <cell r="AH107" t="str">
            <v>-</v>
          </cell>
          <cell r="AI107" t="str">
            <v>-</v>
          </cell>
          <cell r="AJ107" t="str">
            <v>-</v>
          </cell>
          <cell r="AK107" t="str">
            <v>-</v>
          </cell>
          <cell r="AL107" t="str">
            <v>-</v>
          </cell>
          <cell r="AM107" t="str">
            <v>-</v>
          </cell>
          <cell r="AN107" t="str">
            <v>-</v>
          </cell>
          <cell r="AO107" t="str">
            <v>-</v>
          </cell>
          <cell r="AP107" t="str">
            <v>-</v>
          </cell>
          <cell r="AQ107" t="str">
            <v>-</v>
          </cell>
          <cell r="AR107" t="str">
            <v>-</v>
          </cell>
          <cell r="AS107" t="str">
            <v>-</v>
          </cell>
          <cell r="AT107" t="str">
            <v>-</v>
          </cell>
          <cell r="AU107" t="str">
            <v>-</v>
          </cell>
          <cell r="AV107" t="str">
            <v>-</v>
          </cell>
          <cell r="AW107" t="str">
            <v>-</v>
          </cell>
          <cell r="AX107" t="str">
            <v>-</v>
          </cell>
          <cell r="AY107" t="str">
            <v>-</v>
          </cell>
          <cell r="AZ107" t="str">
            <v>-</v>
          </cell>
          <cell r="BA107" t="str">
            <v>-</v>
          </cell>
          <cell r="BB107" t="str">
            <v>-</v>
          </cell>
          <cell r="BC107" t="str">
            <v>-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5139</v>
          </cell>
          <cell r="E109">
            <v>239450</v>
          </cell>
          <cell r="F109">
            <v>384</v>
          </cell>
          <cell r="G109">
            <v>13174</v>
          </cell>
          <cell r="H109">
            <v>23</v>
          </cell>
          <cell r="I109">
            <v>983</v>
          </cell>
          <cell r="J109">
            <v>3</v>
          </cell>
          <cell r="K109">
            <v>589</v>
          </cell>
          <cell r="L109">
            <v>415</v>
          </cell>
          <cell r="M109">
            <v>12021</v>
          </cell>
          <cell r="N109">
            <v>21</v>
          </cell>
          <cell r="O109">
            <v>606</v>
          </cell>
          <cell r="P109">
            <v>3</v>
          </cell>
          <cell r="Q109">
            <v>97</v>
          </cell>
          <cell r="R109">
            <v>66</v>
          </cell>
          <cell r="S109">
            <v>1014</v>
          </cell>
          <cell r="T109">
            <v>121</v>
          </cell>
          <cell r="U109">
            <v>3596</v>
          </cell>
          <cell r="V109">
            <v>8</v>
          </cell>
          <cell r="W109">
            <v>171</v>
          </cell>
          <cell r="X109">
            <v>19</v>
          </cell>
          <cell r="Y109">
            <v>384</v>
          </cell>
          <cell r="Z109">
            <v>253</v>
          </cell>
          <cell r="AA109">
            <v>9856</v>
          </cell>
          <cell r="AB109">
            <v>15</v>
          </cell>
          <cell r="AC109">
            <v>794</v>
          </cell>
          <cell r="AD109">
            <v>472</v>
          </cell>
          <cell r="AE109">
            <v>17077</v>
          </cell>
          <cell r="AF109">
            <v>319</v>
          </cell>
          <cell r="AG109">
            <v>11189</v>
          </cell>
          <cell r="AH109">
            <v>359</v>
          </cell>
          <cell r="AI109">
            <v>25921</v>
          </cell>
          <cell r="AJ109">
            <v>673</v>
          </cell>
          <cell r="AK109">
            <v>23404</v>
          </cell>
          <cell r="AL109">
            <v>240</v>
          </cell>
          <cell r="AM109">
            <v>37266</v>
          </cell>
          <cell r="AN109">
            <v>95</v>
          </cell>
          <cell r="AO109">
            <v>4713</v>
          </cell>
          <cell r="AP109">
            <v>237</v>
          </cell>
          <cell r="AQ109">
            <v>18406</v>
          </cell>
          <cell r="AR109">
            <v>638</v>
          </cell>
          <cell r="AS109">
            <v>17793</v>
          </cell>
          <cell r="AT109">
            <v>599</v>
          </cell>
          <cell r="AU109">
            <v>32892</v>
          </cell>
          <cell r="AV109">
            <v>59</v>
          </cell>
          <cell r="AW109">
            <v>1621</v>
          </cell>
          <cell r="AX109">
            <v>32</v>
          </cell>
          <cell r="AY109">
            <v>738</v>
          </cell>
          <cell r="AZ109">
            <v>24</v>
          </cell>
          <cell r="BA109">
            <v>687</v>
          </cell>
          <cell r="BB109">
            <v>61</v>
          </cell>
          <cell r="BC109">
            <v>4458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481</v>
          </cell>
          <cell r="E110">
            <v>33228</v>
          </cell>
          <cell r="F110">
            <v>40</v>
          </cell>
          <cell r="G110">
            <v>1205</v>
          </cell>
          <cell r="H110" t="str">
            <v>-</v>
          </cell>
          <cell r="I110" t="str">
            <v>-</v>
          </cell>
          <cell r="J110" t="str">
            <v>-</v>
          </cell>
          <cell r="K110" t="str">
            <v>-</v>
          </cell>
          <cell r="L110">
            <v>3</v>
          </cell>
          <cell r="M110">
            <v>110</v>
          </cell>
          <cell r="N110">
            <v>1</v>
          </cell>
          <cell r="O110" t="str">
            <v>X</v>
          </cell>
          <cell r="P110" t="str">
            <v>-</v>
          </cell>
          <cell r="Q110" t="str">
            <v>-</v>
          </cell>
          <cell r="R110">
            <v>7</v>
          </cell>
          <cell r="S110">
            <v>96</v>
          </cell>
          <cell r="T110">
            <v>5</v>
          </cell>
          <cell r="U110">
            <v>102</v>
          </cell>
          <cell r="V110">
            <v>1</v>
          </cell>
          <cell r="W110" t="str">
            <v>X</v>
          </cell>
          <cell r="X110">
            <v>2</v>
          </cell>
          <cell r="Y110" t="str">
            <v>X</v>
          </cell>
          <cell r="Z110">
            <v>24</v>
          </cell>
          <cell r="AA110">
            <v>1096</v>
          </cell>
          <cell r="AB110" t="str">
            <v>-</v>
          </cell>
          <cell r="AC110" t="str">
            <v>-</v>
          </cell>
          <cell r="AD110">
            <v>9</v>
          </cell>
          <cell r="AE110">
            <v>243</v>
          </cell>
          <cell r="AF110">
            <v>56</v>
          </cell>
          <cell r="AG110">
            <v>2962</v>
          </cell>
          <cell r="AH110">
            <v>112</v>
          </cell>
          <cell r="AI110">
            <v>16637</v>
          </cell>
          <cell r="AJ110">
            <v>85</v>
          </cell>
          <cell r="AK110">
            <v>3659</v>
          </cell>
          <cell r="AL110">
            <v>6</v>
          </cell>
          <cell r="AM110">
            <v>117</v>
          </cell>
          <cell r="AN110">
            <v>7</v>
          </cell>
          <cell r="AO110">
            <v>568</v>
          </cell>
          <cell r="AP110">
            <v>17</v>
          </cell>
          <cell r="AQ110">
            <v>654</v>
          </cell>
          <cell r="AR110">
            <v>45</v>
          </cell>
          <cell r="AS110">
            <v>1234</v>
          </cell>
          <cell r="AT110">
            <v>7</v>
          </cell>
          <cell r="AU110">
            <v>234</v>
          </cell>
          <cell r="AV110">
            <v>13</v>
          </cell>
          <cell r="AW110">
            <v>498</v>
          </cell>
          <cell r="AX110" t="str">
            <v>-</v>
          </cell>
          <cell r="AY110" t="str">
            <v>-</v>
          </cell>
          <cell r="AZ110">
            <v>1</v>
          </cell>
          <cell r="BA110" t="str">
            <v>X</v>
          </cell>
          <cell r="BB110">
            <v>40</v>
          </cell>
          <cell r="BC110">
            <v>3683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808</v>
          </cell>
          <cell r="E111">
            <v>32151</v>
          </cell>
          <cell r="F111">
            <v>20</v>
          </cell>
          <cell r="G111">
            <v>694</v>
          </cell>
          <cell r="H111">
            <v>1</v>
          </cell>
          <cell r="I111" t="str">
            <v>X</v>
          </cell>
          <cell r="J111" t="str">
            <v>-</v>
          </cell>
          <cell r="K111" t="str">
            <v>-</v>
          </cell>
          <cell r="L111">
            <v>25</v>
          </cell>
          <cell r="M111">
            <v>621</v>
          </cell>
          <cell r="N111" t="str">
            <v>-</v>
          </cell>
          <cell r="O111" t="str">
            <v>-</v>
          </cell>
          <cell r="P111">
            <v>1</v>
          </cell>
          <cell r="Q111" t="str">
            <v>X</v>
          </cell>
          <cell r="R111">
            <v>9</v>
          </cell>
          <cell r="S111">
            <v>154</v>
          </cell>
          <cell r="T111">
            <v>6</v>
          </cell>
          <cell r="U111">
            <v>137</v>
          </cell>
          <cell r="V111" t="str">
            <v>-</v>
          </cell>
          <cell r="W111" t="str">
            <v>-</v>
          </cell>
          <cell r="X111">
            <v>6</v>
          </cell>
          <cell r="Y111">
            <v>129</v>
          </cell>
          <cell r="Z111">
            <v>17</v>
          </cell>
          <cell r="AA111">
            <v>387</v>
          </cell>
          <cell r="AB111" t="str">
            <v>-</v>
          </cell>
          <cell r="AC111" t="str">
            <v>-</v>
          </cell>
          <cell r="AD111">
            <v>63</v>
          </cell>
          <cell r="AE111">
            <v>2546</v>
          </cell>
          <cell r="AF111">
            <v>38</v>
          </cell>
          <cell r="AG111">
            <v>590</v>
          </cell>
          <cell r="AH111">
            <v>41</v>
          </cell>
          <cell r="AI111">
            <v>1114</v>
          </cell>
          <cell r="AJ111">
            <v>123</v>
          </cell>
          <cell r="AK111">
            <v>4951</v>
          </cell>
          <cell r="AL111">
            <v>3</v>
          </cell>
          <cell r="AM111">
            <v>191</v>
          </cell>
          <cell r="AN111">
            <v>4</v>
          </cell>
          <cell r="AO111">
            <v>51</v>
          </cell>
          <cell r="AP111">
            <v>39</v>
          </cell>
          <cell r="AQ111">
            <v>1853</v>
          </cell>
          <cell r="AR111">
            <v>103</v>
          </cell>
          <cell r="AS111">
            <v>2613</v>
          </cell>
          <cell r="AT111">
            <v>273</v>
          </cell>
          <cell r="AU111">
            <v>14792</v>
          </cell>
          <cell r="AV111">
            <v>31</v>
          </cell>
          <cell r="AW111">
            <v>789</v>
          </cell>
          <cell r="AX111">
            <v>1</v>
          </cell>
          <cell r="AY111" t="str">
            <v>X</v>
          </cell>
          <cell r="AZ111">
            <v>2</v>
          </cell>
          <cell r="BA111" t="str">
            <v>X</v>
          </cell>
          <cell r="BB111">
            <v>2</v>
          </cell>
          <cell r="BC111" t="str">
            <v>X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257</v>
          </cell>
          <cell r="E112">
            <v>12989</v>
          </cell>
          <cell r="F112">
            <v>31</v>
          </cell>
          <cell r="G112">
            <v>1165</v>
          </cell>
          <cell r="H112" t="str">
            <v>-</v>
          </cell>
          <cell r="I112" t="str">
            <v>-</v>
          </cell>
          <cell r="J112">
            <v>2</v>
          </cell>
          <cell r="K112" t="str">
            <v>X</v>
          </cell>
          <cell r="L112">
            <v>7</v>
          </cell>
          <cell r="M112">
            <v>151</v>
          </cell>
          <cell r="N112">
            <v>3</v>
          </cell>
          <cell r="O112">
            <v>118</v>
          </cell>
          <cell r="P112" t="str">
            <v>-</v>
          </cell>
          <cell r="Q112" t="str">
            <v>-</v>
          </cell>
          <cell r="R112">
            <v>2</v>
          </cell>
          <cell r="S112" t="str">
            <v>X</v>
          </cell>
          <cell r="T112">
            <v>11</v>
          </cell>
          <cell r="U112">
            <v>839</v>
          </cell>
          <cell r="V112" t="str">
            <v>-</v>
          </cell>
          <cell r="W112" t="str">
            <v>-</v>
          </cell>
          <cell r="X112" t="str">
            <v>-</v>
          </cell>
          <cell r="Y112" t="str">
            <v>-</v>
          </cell>
          <cell r="Z112">
            <v>33</v>
          </cell>
          <cell r="AA112">
            <v>1605</v>
          </cell>
          <cell r="AB112" t="str">
            <v>-</v>
          </cell>
          <cell r="AC112" t="str">
            <v>-</v>
          </cell>
          <cell r="AD112">
            <v>37</v>
          </cell>
          <cell r="AE112">
            <v>1697</v>
          </cell>
          <cell r="AF112">
            <v>21</v>
          </cell>
          <cell r="AG112">
            <v>789</v>
          </cell>
          <cell r="AH112">
            <v>4</v>
          </cell>
          <cell r="AI112">
            <v>118</v>
          </cell>
          <cell r="AJ112">
            <v>16</v>
          </cell>
          <cell r="AK112">
            <v>309</v>
          </cell>
          <cell r="AL112">
            <v>22</v>
          </cell>
          <cell r="AM112">
            <v>1272</v>
          </cell>
          <cell r="AN112">
            <v>2</v>
          </cell>
          <cell r="AO112" t="str">
            <v>X</v>
          </cell>
          <cell r="AP112">
            <v>19</v>
          </cell>
          <cell r="AQ112">
            <v>2508</v>
          </cell>
          <cell r="AR112">
            <v>10</v>
          </cell>
          <cell r="AS112">
            <v>256</v>
          </cell>
          <cell r="AT112">
            <v>23</v>
          </cell>
          <cell r="AU112">
            <v>1530</v>
          </cell>
          <cell r="AV112">
            <v>5</v>
          </cell>
          <cell r="AW112">
            <v>157</v>
          </cell>
          <cell r="AX112">
            <v>1</v>
          </cell>
          <cell r="AY112" t="str">
            <v>X</v>
          </cell>
          <cell r="AZ112">
            <v>4</v>
          </cell>
          <cell r="BA112">
            <v>129</v>
          </cell>
          <cell r="BB112">
            <v>4</v>
          </cell>
          <cell r="BC112">
            <v>75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85</v>
          </cell>
          <cell r="E113">
            <v>2615</v>
          </cell>
          <cell r="F113">
            <v>45</v>
          </cell>
          <cell r="G113">
            <v>1266</v>
          </cell>
          <cell r="H113">
            <v>4</v>
          </cell>
          <cell r="I113">
            <v>322</v>
          </cell>
          <cell r="J113" t="str">
            <v>-</v>
          </cell>
          <cell r="K113" t="str">
            <v>-</v>
          </cell>
          <cell r="L113" t="str">
            <v>-</v>
          </cell>
          <cell r="M113" t="str">
            <v>-</v>
          </cell>
          <cell r="N113">
            <v>1</v>
          </cell>
          <cell r="O113" t="str">
            <v>X</v>
          </cell>
          <cell r="P113" t="str">
            <v>-</v>
          </cell>
          <cell r="Q113" t="str">
            <v>-</v>
          </cell>
          <cell r="R113">
            <v>1</v>
          </cell>
          <cell r="S113" t="str">
            <v>X</v>
          </cell>
          <cell r="T113">
            <v>3</v>
          </cell>
          <cell r="U113">
            <v>82</v>
          </cell>
          <cell r="V113">
            <v>1</v>
          </cell>
          <cell r="W113" t="str">
            <v>X</v>
          </cell>
          <cell r="X113" t="str">
            <v>-</v>
          </cell>
          <cell r="Y113" t="str">
            <v>-</v>
          </cell>
          <cell r="Z113">
            <v>2</v>
          </cell>
          <cell r="AA113" t="str">
            <v>X</v>
          </cell>
          <cell r="AB113">
            <v>3</v>
          </cell>
          <cell r="AC113">
            <v>396</v>
          </cell>
          <cell r="AD113">
            <v>1</v>
          </cell>
          <cell r="AE113" t="str">
            <v>X</v>
          </cell>
          <cell r="AF113">
            <v>11</v>
          </cell>
          <cell r="AG113">
            <v>182</v>
          </cell>
          <cell r="AH113">
            <v>1</v>
          </cell>
          <cell r="AI113" t="str">
            <v>X</v>
          </cell>
          <cell r="AJ113">
            <v>8</v>
          </cell>
          <cell r="AK113">
            <v>131</v>
          </cell>
          <cell r="AL113" t="str">
            <v>-</v>
          </cell>
          <cell r="AM113" t="str">
            <v>-</v>
          </cell>
          <cell r="AN113">
            <v>1</v>
          </cell>
          <cell r="AO113" t="str">
            <v>X</v>
          </cell>
          <cell r="AP113" t="str">
            <v>-</v>
          </cell>
          <cell r="AQ113" t="str">
            <v>-</v>
          </cell>
          <cell r="AR113">
            <v>2</v>
          </cell>
          <cell r="AS113" t="str">
            <v>X</v>
          </cell>
          <cell r="AT113" t="str">
            <v>-</v>
          </cell>
          <cell r="AU113" t="str">
            <v>-</v>
          </cell>
          <cell r="AV113" t="str">
            <v>-</v>
          </cell>
          <cell r="AW113" t="str">
            <v>-</v>
          </cell>
          <cell r="AX113">
            <v>1</v>
          </cell>
          <cell r="AY113" t="str">
            <v>X</v>
          </cell>
          <cell r="AZ113" t="str">
            <v>-</v>
          </cell>
          <cell r="BA113" t="str">
            <v>-</v>
          </cell>
          <cell r="BB113" t="str">
            <v>-</v>
          </cell>
          <cell r="BC113" t="str">
            <v>-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993</v>
          </cell>
          <cell r="E114">
            <v>73994</v>
          </cell>
          <cell r="F114">
            <v>17</v>
          </cell>
          <cell r="G114">
            <v>1044</v>
          </cell>
          <cell r="H114" t="str">
            <v>-</v>
          </cell>
          <cell r="I114" t="str">
            <v>-</v>
          </cell>
          <cell r="J114" t="str">
            <v>-</v>
          </cell>
          <cell r="K114" t="str">
            <v>-</v>
          </cell>
          <cell r="L114">
            <v>76</v>
          </cell>
          <cell r="M114">
            <v>4092</v>
          </cell>
          <cell r="N114">
            <v>3</v>
          </cell>
          <cell r="O114">
            <v>33</v>
          </cell>
          <cell r="P114" t="str">
            <v>-</v>
          </cell>
          <cell r="Q114" t="str">
            <v>-</v>
          </cell>
          <cell r="R114">
            <v>5</v>
          </cell>
          <cell r="S114">
            <v>85</v>
          </cell>
          <cell r="T114">
            <v>25</v>
          </cell>
          <cell r="U114">
            <v>912</v>
          </cell>
          <cell r="V114" t="str">
            <v>-</v>
          </cell>
          <cell r="W114" t="str">
            <v>-</v>
          </cell>
          <cell r="X114" t="str">
            <v>-</v>
          </cell>
          <cell r="Y114" t="str">
            <v>-</v>
          </cell>
          <cell r="Z114">
            <v>50</v>
          </cell>
          <cell r="AA114">
            <v>3110</v>
          </cell>
          <cell r="AB114">
            <v>2</v>
          </cell>
          <cell r="AC114" t="str">
            <v>X</v>
          </cell>
          <cell r="AD114">
            <v>95</v>
          </cell>
          <cell r="AE114">
            <v>4512</v>
          </cell>
          <cell r="AF114">
            <v>39</v>
          </cell>
          <cell r="AG114">
            <v>3188</v>
          </cell>
          <cell r="AH114">
            <v>30</v>
          </cell>
          <cell r="AI114">
            <v>1695</v>
          </cell>
          <cell r="AJ114">
            <v>110</v>
          </cell>
          <cell r="AK114">
            <v>5129</v>
          </cell>
          <cell r="AL114">
            <v>170</v>
          </cell>
          <cell r="AM114">
            <v>34328</v>
          </cell>
          <cell r="AN114">
            <v>50</v>
          </cell>
          <cell r="AO114">
            <v>2940</v>
          </cell>
          <cell r="AP114">
            <v>70</v>
          </cell>
          <cell r="AQ114">
            <v>5587</v>
          </cell>
          <cell r="AR114">
            <v>203</v>
          </cell>
          <cell r="AS114">
            <v>5602</v>
          </cell>
          <cell r="AT114">
            <v>32</v>
          </cell>
          <cell r="AU114">
            <v>1298</v>
          </cell>
          <cell r="AV114">
            <v>2</v>
          </cell>
          <cell r="AW114" t="str">
            <v>X</v>
          </cell>
          <cell r="AX114">
            <v>1</v>
          </cell>
          <cell r="AY114" t="str">
            <v>X</v>
          </cell>
          <cell r="AZ114">
            <v>3</v>
          </cell>
          <cell r="BA114">
            <v>63</v>
          </cell>
          <cell r="BB114">
            <v>10</v>
          </cell>
          <cell r="BC114">
            <v>269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113</v>
          </cell>
          <cell r="E115">
            <v>4761</v>
          </cell>
          <cell r="F115">
            <v>28</v>
          </cell>
          <cell r="G115">
            <v>695</v>
          </cell>
          <cell r="H115">
            <v>1</v>
          </cell>
          <cell r="I115" t="str">
            <v>X</v>
          </cell>
          <cell r="J115">
            <v>1</v>
          </cell>
          <cell r="K115" t="str">
            <v>X</v>
          </cell>
          <cell r="L115">
            <v>12</v>
          </cell>
          <cell r="M115">
            <v>230</v>
          </cell>
          <cell r="N115">
            <v>1</v>
          </cell>
          <cell r="O115" t="str">
            <v>X</v>
          </cell>
          <cell r="P115">
            <v>1</v>
          </cell>
          <cell r="Q115" t="str">
            <v>X</v>
          </cell>
          <cell r="R115">
            <v>4</v>
          </cell>
          <cell r="S115">
            <v>54</v>
          </cell>
          <cell r="T115">
            <v>3</v>
          </cell>
          <cell r="U115">
            <v>43</v>
          </cell>
          <cell r="V115" t="str">
            <v>-</v>
          </cell>
          <cell r="W115" t="str">
            <v>-</v>
          </cell>
          <cell r="X115">
            <v>1</v>
          </cell>
          <cell r="Y115" t="str">
            <v>X</v>
          </cell>
          <cell r="Z115">
            <v>3</v>
          </cell>
          <cell r="AA115">
            <v>631</v>
          </cell>
          <cell r="AB115" t="str">
            <v>-</v>
          </cell>
          <cell r="AC115" t="str">
            <v>-</v>
          </cell>
          <cell r="AD115">
            <v>3</v>
          </cell>
          <cell r="AE115">
            <v>50</v>
          </cell>
          <cell r="AF115">
            <v>9</v>
          </cell>
          <cell r="AG115">
            <v>223</v>
          </cell>
          <cell r="AH115">
            <v>7</v>
          </cell>
          <cell r="AI115">
            <v>922</v>
          </cell>
          <cell r="AJ115">
            <v>4</v>
          </cell>
          <cell r="AK115">
            <v>45</v>
          </cell>
          <cell r="AL115" t="str">
            <v>-</v>
          </cell>
          <cell r="AM115" t="str">
            <v>-</v>
          </cell>
          <cell r="AN115" t="str">
            <v>-</v>
          </cell>
          <cell r="AO115" t="str">
            <v>-</v>
          </cell>
          <cell r="AP115">
            <v>8</v>
          </cell>
          <cell r="AQ115">
            <v>260</v>
          </cell>
          <cell r="AR115">
            <v>22</v>
          </cell>
          <cell r="AS115">
            <v>932</v>
          </cell>
          <cell r="AT115">
            <v>3</v>
          </cell>
          <cell r="AU115">
            <v>92</v>
          </cell>
          <cell r="AV115" t="str">
            <v>-</v>
          </cell>
          <cell r="AW115" t="str">
            <v>-</v>
          </cell>
          <cell r="AX115" t="str">
            <v>-</v>
          </cell>
          <cell r="AY115" t="str">
            <v>-</v>
          </cell>
          <cell r="AZ115" t="str">
            <v>-</v>
          </cell>
          <cell r="BA115" t="str">
            <v>-</v>
          </cell>
          <cell r="BB115">
            <v>2</v>
          </cell>
          <cell r="BC115" t="str">
            <v>X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378</v>
          </cell>
          <cell r="E116">
            <v>12932</v>
          </cell>
          <cell r="F116">
            <v>30</v>
          </cell>
          <cell r="G116">
            <v>1015</v>
          </cell>
          <cell r="H116">
            <v>3</v>
          </cell>
          <cell r="I116">
            <v>98</v>
          </cell>
          <cell r="J116" t="str">
            <v>-</v>
          </cell>
          <cell r="K116" t="str">
            <v>-</v>
          </cell>
          <cell r="L116">
            <v>27</v>
          </cell>
          <cell r="M116">
            <v>436</v>
          </cell>
          <cell r="N116">
            <v>1</v>
          </cell>
          <cell r="O116" t="str">
            <v>X</v>
          </cell>
          <cell r="P116" t="str">
            <v>-</v>
          </cell>
          <cell r="Q116" t="str">
            <v>-</v>
          </cell>
          <cell r="R116">
            <v>4</v>
          </cell>
          <cell r="S116">
            <v>52</v>
          </cell>
          <cell r="T116">
            <v>10</v>
          </cell>
          <cell r="U116">
            <v>214</v>
          </cell>
          <cell r="V116" t="str">
            <v>-</v>
          </cell>
          <cell r="W116" t="str">
            <v>-</v>
          </cell>
          <cell r="X116">
            <v>1</v>
          </cell>
          <cell r="Y116" t="str">
            <v>X</v>
          </cell>
          <cell r="Z116">
            <v>33</v>
          </cell>
          <cell r="AA116">
            <v>784</v>
          </cell>
          <cell r="AB116">
            <v>3</v>
          </cell>
          <cell r="AC116">
            <v>51</v>
          </cell>
          <cell r="AD116">
            <v>48</v>
          </cell>
          <cell r="AE116">
            <v>1618</v>
          </cell>
          <cell r="AF116">
            <v>19</v>
          </cell>
          <cell r="AG116">
            <v>529</v>
          </cell>
          <cell r="AH116">
            <v>29</v>
          </cell>
          <cell r="AI116">
            <v>676</v>
          </cell>
          <cell r="AJ116">
            <v>63</v>
          </cell>
          <cell r="AK116">
            <v>1756</v>
          </cell>
          <cell r="AL116">
            <v>2</v>
          </cell>
          <cell r="AM116" t="str">
            <v>X</v>
          </cell>
          <cell r="AN116" t="str">
            <v>-</v>
          </cell>
          <cell r="AO116" t="str">
            <v>-</v>
          </cell>
          <cell r="AP116">
            <v>6</v>
          </cell>
          <cell r="AQ116">
            <v>172</v>
          </cell>
          <cell r="AR116">
            <v>31</v>
          </cell>
          <cell r="AS116">
            <v>717</v>
          </cell>
          <cell r="AT116">
            <v>64</v>
          </cell>
          <cell r="AU116">
            <v>4644</v>
          </cell>
          <cell r="AV116">
            <v>2</v>
          </cell>
          <cell r="AW116" t="str">
            <v>X</v>
          </cell>
          <cell r="AX116">
            <v>1</v>
          </cell>
          <cell r="AY116" t="str">
            <v>X</v>
          </cell>
          <cell r="AZ116">
            <v>1</v>
          </cell>
          <cell r="BA116" t="str">
            <v>X</v>
          </cell>
          <cell r="BB116" t="str">
            <v>-</v>
          </cell>
          <cell r="BC116" t="str">
            <v>-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61</v>
          </cell>
          <cell r="E117">
            <v>2758</v>
          </cell>
          <cell r="F117">
            <v>17</v>
          </cell>
          <cell r="G117">
            <v>1284</v>
          </cell>
          <cell r="H117">
            <v>2</v>
          </cell>
          <cell r="I117" t="str">
            <v>X</v>
          </cell>
          <cell r="J117" t="str">
            <v>-</v>
          </cell>
          <cell r="K117" t="str">
            <v>-</v>
          </cell>
          <cell r="L117" t="str">
            <v>-</v>
          </cell>
          <cell r="M117" t="str">
            <v>-</v>
          </cell>
          <cell r="N117" t="str">
            <v>-</v>
          </cell>
          <cell r="O117" t="str">
            <v>-</v>
          </cell>
          <cell r="P117" t="str">
            <v>-</v>
          </cell>
          <cell r="Q117" t="str">
            <v>-</v>
          </cell>
          <cell r="R117">
            <v>1</v>
          </cell>
          <cell r="S117" t="str">
            <v>X</v>
          </cell>
          <cell r="T117">
            <v>2</v>
          </cell>
          <cell r="U117" t="str">
            <v>X</v>
          </cell>
          <cell r="V117" t="str">
            <v>-</v>
          </cell>
          <cell r="W117" t="str">
            <v>-</v>
          </cell>
          <cell r="X117">
            <v>1</v>
          </cell>
          <cell r="Y117" t="str">
            <v>X</v>
          </cell>
          <cell r="Z117">
            <v>4</v>
          </cell>
          <cell r="AA117">
            <v>106</v>
          </cell>
          <cell r="AB117">
            <v>3</v>
          </cell>
          <cell r="AC117">
            <v>118</v>
          </cell>
          <cell r="AD117">
            <v>7</v>
          </cell>
          <cell r="AE117">
            <v>129</v>
          </cell>
          <cell r="AF117">
            <v>12</v>
          </cell>
          <cell r="AG117">
            <v>395</v>
          </cell>
          <cell r="AH117">
            <v>2</v>
          </cell>
          <cell r="AI117" t="str">
            <v>X</v>
          </cell>
          <cell r="AJ117">
            <v>6</v>
          </cell>
          <cell r="AK117">
            <v>131</v>
          </cell>
          <cell r="AL117" t="str">
            <v>-</v>
          </cell>
          <cell r="AM117" t="str">
            <v>-</v>
          </cell>
          <cell r="AN117" t="str">
            <v>-</v>
          </cell>
          <cell r="AO117" t="str">
            <v>-</v>
          </cell>
          <cell r="AP117">
            <v>1</v>
          </cell>
          <cell r="AQ117" t="str">
            <v>X</v>
          </cell>
          <cell r="AR117">
            <v>1</v>
          </cell>
          <cell r="AS117" t="str">
            <v>X</v>
          </cell>
          <cell r="AT117">
            <v>2</v>
          </cell>
          <cell r="AU117" t="str">
            <v>X</v>
          </cell>
          <cell r="AV117" t="str">
            <v>-</v>
          </cell>
          <cell r="AW117" t="str">
            <v>-</v>
          </cell>
          <cell r="AX117" t="str">
            <v>-</v>
          </cell>
          <cell r="AY117" t="str">
            <v>-</v>
          </cell>
          <cell r="AZ117" t="str">
            <v>-</v>
          </cell>
          <cell r="BA117" t="str">
            <v>-</v>
          </cell>
          <cell r="BB117" t="str">
            <v>-</v>
          </cell>
          <cell r="BC117" t="str">
            <v>-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62</v>
          </cell>
          <cell r="E118">
            <v>2130</v>
          </cell>
          <cell r="F118">
            <v>17</v>
          </cell>
          <cell r="G118">
            <v>539</v>
          </cell>
          <cell r="H118">
            <v>2</v>
          </cell>
          <cell r="I118" t="str">
            <v>X</v>
          </cell>
          <cell r="J118" t="str">
            <v>-</v>
          </cell>
          <cell r="K118" t="str">
            <v>-</v>
          </cell>
          <cell r="L118">
            <v>2</v>
          </cell>
          <cell r="M118" t="str">
            <v>X</v>
          </cell>
          <cell r="N118">
            <v>1</v>
          </cell>
          <cell r="O118" t="str">
            <v>X</v>
          </cell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  <cell r="T118" t="str">
            <v>-</v>
          </cell>
          <cell r="U118" t="str">
            <v>-</v>
          </cell>
          <cell r="V118" t="str">
            <v>-</v>
          </cell>
          <cell r="W118" t="str">
            <v>-</v>
          </cell>
          <cell r="X118">
            <v>1</v>
          </cell>
          <cell r="Y118" t="str">
            <v>X</v>
          </cell>
          <cell r="Z118" t="str">
            <v>-</v>
          </cell>
          <cell r="AA118" t="str">
            <v>-</v>
          </cell>
          <cell r="AB118">
            <v>1</v>
          </cell>
          <cell r="AC118" t="str">
            <v>X</v>
          </cell>
          <cell r="AD118">
            <v>6</v>
          </cell>
          <cell r="AE118">
            <v>172</v>
          </cell>
          <cell r="AF118">
            <v>16</v>
          </cell>
          <cell r="AG118">
            <v>338</v>
          </cell>
          <cell r="AH118" t="str">
            <v>-</v>
          </cell>
          <cell r="AI118" t="str">
            <v>-</v>
          </cell>
          <cell r="AJ118">
            <v>6</v>
          </cell>
          <cell r="AK118">
            <v>242</v>
          </cell>
          <cell r="AL118" t="str">
            <v>-</v>
          </cell>
          <cell r="AM118" t="str">
            <v>-</v>
          </cell>
          <cell r="AN118">
            <v>2</v>
          </cell>
          <cell r="AO118" t="str">
            <v>X</v>
          </cell>
          <cell r="AP118">
            <v>3</v>
          </cell>
          <cell r="AQ118">
            <v>258</v>
          </cell>
          <cell r="AR118">
            <v>2</v>
          </cell>
          <cell r="AS118" t="str">
            <v>X</v>
          </cell>
          <cell r="AT118">
            <v>1</v>
          </cell>
          <cell r="AU118" t="str">
            <v>X</v>
          </cell>
          <cell r="AV118">
            <v>1</v>
          </cell>
          <cell r="AW118" t="str">
            <v>X</v>
          </cell>
          <cell r="AX118" t="str">
            <v>-</v>
          </cell>
          <cell r="AY118" t="str">
            <v>-</v>
          </cell>
          <cell r="AZ118">
            <v>1</v>
          </cell>
          <cell r="BA118" t="str">
            <v>X</v>
          </cell>
          <cell r="BB118" t="str">
            <v>-</v>
          </cell>
          <cell r="BC118" t="str">
            <v>-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684</v>
          </cell>
          <cell r="E119">
            <v>27459</v>
          </cell>
          <cell r="F119">
            <v>45</v>
          </cell>
          <cell r="G119">
            <v>1559</v>
          </cell>
          <cell r="H119">
            <v>2</v>
          </cell>
          <cell r="I119" t="str">
            <v>X</v>
          </cell>
          <cell r="J119" t="str">
            <v>-</v>
          </cell>
          <cell r="K119" t="str">
            <v>-</v>
          </cell>
          <cell r="L119">
            <v>89</v>
          </cell>
          <cell r="M119">
            <v>2688</v>
          </cell>
          <cell r="N119">
            <v>2</v>
          </cell>
          <cell r="O119" t="str">
            <v>X</v>
          </cell>
          <cell r="P119" t="str">
            <v>-</v>
          </cell>
          <cell r="Q119" t="str">
            <v>-</v>
          </cell>
          <cell r="R119">
            <v>9</v>
          </cell>
          <cell r="S119">
            <v>105</v>
          </cell>
          <cell r="T119">
            <v>10</v>
          </cell>
          <cell r="U119">
            <v>170</v>
          </cell>
          <cell r="V119">
            <v>2</v>
          </cell>
          <cell r="W119" t="str">
            <v>X</v>
          </cell>
          <cell r="X119">
            <v>2</v>
          </cell>
          <cell r="Y119" t="str">
            <v>X</v>
          </cell>
          <cell r="Z119">
            <v>34</v>
          </cell>
          <cell r="AA119">
            <v>760</v>
          </cell>
          <cell r="AB119">
            <v>2</v>
          </cell>
          <cell r="AC119" t="str">
            <v>X</v>
          </cell>
          <cell r="AD119">
            <v>69</v>
          </cell>
          <cell r="AE119">
            <v>2276</v>
          </cell>
          <cell r="AF119">
            <v>23</v>
          </cell>
          <cell r="AG119">
            <v>461</v>
          </cell>
          <cell r="AH119">
            <v>26</v>
          </cell>
          <cell r="AI119">
            <v>903</v>
          </cell>
          <cell r="AJ119">
            <v>101</v>
          </cell>
          <cell r="AK119">
            <v>2512</v>
          </cell>
          <cell r="AL119">
            <v>2</v>
          </cell>
          <cell r="AM119" t="str">
            <v>X</v>
          </cell>
          <cell r="AN119">
            <v>16</v>
          </cell>
          <cell r="AO119">
            <v>537</v>
          </cell>
          <cell r="AP119">
            <v>32</v>
          </cell>
          <cell r="AQ119">
            <v>5564</v>
          </cell>
          <cell r="AR119">
            <v>84</v>
          </cell>
          <cell r="AS119">
            <v>2617</v>
          </cell>
          <cell r="AT119">
            <v>106</v>
          </cell>
          <cell r="AU119">
            <v>6142</v>
          </cell>
          <cell r="AV119">
            <v>2</v>
          </cell>
          <cell r="AW119" t="str">
            <v>X</v>
          </cell>
          <cell r="AX119">
            <v>16</v>
          </cell>
          <cell r="AY119">
            <v>371</v>
          </cell>
          <cell r="AZ119">
            <v>9</v>
          </cell>
          <cell r="BA119">
            <v>284</v>
          </cell>
          <cell r="BB119">
            <v>1</v>
          </cell>
          <cell r="BC119" t="str">
            <v>X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43</v>
          </cell>
          <cell r="E120">
            <v>1310</v>
          </cell>
          <cell r="F120">
            <v>6</v>
          </cell>
          <cell r="G120">
            <v>343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>
            <v>8</v>
          </cell>
          <cell r="M120">
            <v>140</v>
          </cell>
          <cell r="N120" t="str">
            <v>-</v>
          </cell>
          <cell r="O120" t="str">
            <v>-</v>
          </cell>
          <cell r="P120">
            <v>1</v>
          </cell>
          <cell r="Q120" t="str">
            <v>X</v>
          </cell>
          <cell r="R120">
            <v>2</v>
          </cell>
          <cell r="S120" t="str">
            <v>X</v>
          </cell>
          <cell r="T120">
            <v>3</v>
          </cell>
          <cell r="U120">
            <v>64</v>
          </cell>
          <cell r="V120" t="str">
            <v>-</v>
          </cell>
          <cell r="W120" t="str">
            <v>-</v>
          </cell>
          <cell r="X120">
            <v>1</v>
          </cell>
          <cell r="Y120" t="str">
            <v>X</v>
          </cell>
          <cell r="Z120">
            <v>3</v>
          </cell>
          <cell r="AA120">
            <v>49</v>
          </cell>
          <cell r="AB120" t="str">
            <v>-</v>
          </cell>
          <cell r="AC120" t="str">
            <v>-</v>
          </cell>
          <cell r="AD120">
            <v>7</v>
          </cell>
          <cell r="AE120">
            <v>159</v>
          </cell>
          <cell r="AF120">
            <v>2</v>
          </cell>
          <cell r="AG120" t="str">
            <v>X</v>
          </cell>
          <cell r="AH120">
            <v>3</v>
          </cell>
          <cell r="AI120">
            <v>77</v>
          </cell>
          <cell r="AJ120">
            <v>4</v>
          </cell>
          <cell r="AK120">
            <v>263</v>
          </cell>
          <cell r="AL120" t="str">
            <v>-</v>
          </cell>
          <cell r="AM120" t="str">
            <v>-</v>
          </cell>
          <cell r="AN120" t="str">
            <v>-</v>
          </cell>
          <cell r="AO120" t="str">
            <v>-</v>
          </cell>
          <cell r="AP120">
            <v>1</v>
          </cell>
          <cell r="AQ120" t="str">
            <v>X</v>
          </cell>
          <cell r="AR120">
            <v>2</v>
          </cell>
          <cell r="AS120" t="str">
            <v>X</v>
          </cell>
          <cell r="AT120" t="str">
            <v>-</v>
          </cell>
          <cell r="AU120" t="str">
            <v>-</v>
          </cell>
          <cell r="AV120" t="str">
            <v>-</v>
          </cell>
          <cell r="AW120" t="str">
            <v>-</v>
          </cell>
          <cell r="AX120" t="str">
            <v>-</v>
          </cell>
          <cell r="AY120" t="str">
            <v>-</v>
          </cell>
          <cell r="AZ120" t="str">
            <v>-</v>
          </cell>
          <cell r="BA120" t="str">
            <v>-</v>
          </cell>
          <cell r="BB120" t="str">
            <v>-</v>
          </cell>
          <cell r="BC120" t="str">
            <v>-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44</v>
          </cell>
          <cell r="E121">
            <v>994</v>
          </cell>
          <cell r="F121">
            <v>10</v>
          </cell>
          <cell r="G121">
            <v>216</v>
          </cell>
          <cell r="H121">
            <v>1</v>
          </cell>
          <cell r="I121" t="str">
            <v>X</v>
          </cell>
          <cell r="J121" t="str">
            <v>-</v>
          </cell>
          <cell r="K121" t="str">
            <v>-</v>
          </cell>
          <cell r="L121">
            <v>4</v>
          </cell>
          <cell r="M121">
            <v>73</v>
          </cell>
          <cell r="N121" t="str">
            <v>-</v>
          </cell>
          <cell r="O121" t="str">
            <v>-</v>
          </cell>
          <cell r="P121" t="str">
            <v>-</v>
          </cell>
          <cell r="Q121" t="str">
            <v>-</v>
          </cell>
          <cell r="R121" t="str">
            <v>-</v>
          </cell>
          <cell r="S121" t="str">
            <v>-</v>
          </cell>
          <cell r="T121" t="str">
            <v>-</v>
          </cell>
          <cell r="U121" t="str">
            <v>-</v>
          </cell>
          <cell r="V121">
            <v>1</v>
          </cell>
          <cell r="W121" t="str">
            <v>X</v>
          </cell>
          <cell r="X121" t="str">
            <v>-</v>
          </cell>
          <cell r="Y121" t="str">
            <v>-</v>
          </cell>
          <cell r="Z121">
            <v>3</v>
          </cell>
          <cell r="AA121">
            <v>60</v>
          </cell>
          <cell r="AB121">
            <v>1</v>
          </cell>
          <cell r="AC121" t="str">
            <v>X</v>
          </cell>
          <cell r="AD121">
            <v>3</v>
          </cell>
          <cell r="AE121">
            <v>56</v>
          </cell>
          <cell r="AF121">
            <v>13</v>
          </cell>
          <cell r="AG121">
            <v>338</v>
          </cell>
          <cell r="AH121">
            <v>1</v>
          </cell>
          <cell r="AI121" t="str">
            <v>X</v>
          </cell>
          <cell r="AJ121">
            <v>3</v>
          </cell>
          <cell r="AK121">
            <v>39</v>
          </cell>
          <cell r="AL121" t="str">
            <v>-</v>
          </cell>
          <cell r="AM121" t="str">
            <v>-</v>
          </cell>
          <cell r="AN121" t="str">
            <v>-</v>
          </cell>
          <cell r="AO121" t="str">
            <v>-</v>
          </cell>
          <cell r="AP121">
            <v>3</v>
          </cell>
          <cell r="AQ121">
            <v>131</v>
          </cell>
          <cell r="AR121">
            <v>1</v>
          </cell>
          <cell r="AS121" t="str">
            <v>X</v>
          </cell>
          <cell r="AT121" t="str">
            <v>-</v>
          </cell>
          <cell r="AU121" t="str">
            <v>-</v>
          </cell>
          <cell r="AV121" t="str">
            <v>-</v>
          </cell>
          <cell r="AW121" t="str">
            <v>-</v>
          </cell>
          <cell r="AX121" t="str">
            <v>-</v>
          </cell>
          <cell r="AY121" t="str">
            <v>-</v>
          </cell>
          <cell r="AZ121" t="str">
            <v>-</v>
          </cell>
          <cell r="BA121" t="str">
            <v>-</v>
          </cell>
          <cell r="BB121" t="str">
            <v>-</v>
          </cell>
          <cell r="BC121" t="str">
            <v>-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5</v>
          </cell>
          <cell r="E122">
            <v>75</v>
          </cell>
          <cell r="F122">
            <v>3</v>
          </cell>
          <cell r="G122">
            <v>45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str">
            <v>-</v>
          </cell>
          <cell r="Q122" t="str">
            <v>-</v>
          </cell>
          <cell r="R122" t="str">
            <v>-</v>
          </cell>
          <cell r="S122" t="str">
            <v>-</v>
          </cell>
          <cell r="T122" t="str">
            <v>-</v>
          </cell>
          <cell r="U122" t="str">
            <v>-</v>
          </cell>
          <cell r="V122" t="str">
            <v>-</v>
          </cell>
          <cell r="W122" t="str">
            <v>-</v>
          </cell>
          <cell r="X122" t="str">
            <v>-</v>
          </cell>
          <cell r="Y122" t="str">
            <v>-</v>
          </cell>
          <cell r="Z122" t="str">
            <v>-</v>
          </cell>
          <cell r="AA122" t="str">
            <v>-</v>
          </cell>
          <cell r="AB122" t="str">
            <v>-</v>
          </cell>
          <cell r="AC122" t="str">
            <v>-</v>
          </cell>
          <cell r="AD122" t="str">
            <v>-</v>
          </cell>
          <cell r="AE122" t="str">
            <v>-</v>
          </cell>
          <cell r="AF122">
            <v>1</v>
          </cell>
          <cell r="AG122" t="str">
            <v>X</v>
          </cell>
          <cell r="AH122" t="str">
            <v>-</v>
          </cell>
          <cell r="AI122" t="str">
            <v>-</v>
          </cell>
          <cell r="AJ122">
            <v>1</v>
          </cell>
          <cell r="AK122" t="str">
            <v>X</v>
          </cell>
          <cell r="AL122" t="str">
            <v>-</v>
          </cell>
          <cell r="AM122" t="str">
            <v>-</v>
          </cell>
          <cell r="AN122" t="str">
            <v>-</v>
          </cell>
          <cell r="AO122" t="str">
            <v>-</v>
          </cell>
          <cell r="AP122" t="str">
            <v>-</v>
          </cell>
          <cell r="AQ122" t="str">
            <v>-</v>
          </cell>
          <cell r="AR122" t="str">
            <v>-</v>
          </cell>
          <cell r="AS122" t="str">
            <v>-</v>
          </cell>
          <cell r="AT122" t="str">
            <v>-</v>
          </cell>
          <cell r="AU122" t="str">
            <v>-</v>
          </cell>
          <cell r="AV122" t="str">
            <v>-</v>
          </cell>
          <cell r="AW122" t="str">
            <v>-</v>
          </cell>
          <cell r="AX122" t="str">
            <v>-</v>
          </cell>
          <cell r="AY122" t="str">
            <v>-</v>
          </cell>
          <cell r="AZ122" t="str">
            <v>-</v>
          </cell>
          <cell r="BA122" t="str">
            <v>-</v>
          </cell>
          <cell r="BB122" t="str">
            <v>-</v>
          </cell>
          <cell r="BC122" t="str">
            <v>-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8</v>
          </cell>
          <cell r="E123">
            <v>170</v>
          </cell>
          <cell r="F123">
            <v>5</v>
          </cell>
          <cell r="G123">
            <v>120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str">
            <v>-</v>
          </cell>
          <cell r="Q123" t="str">
            <v>-</v>
          </cell>
          <cell r="R123" t="str">
            <v>-</v>
          </cell>
          <cell r="S123" t="str">
            <v>-</v>
          </cell>
          <cell r="T123">
            <v>1</v>
          </cell>
          <cell r="U123" t="str">
            <v>X</v>
          </cell>
          <cell r="V123" t="str">
            <v>-</v>
          </cell>
          <cell r="W123" t="str">
            <v>-</v>
          </cell>
          <cell r="X123" t="str">
            <v>-</v>
          </cell>
          <cell r="Y123" t="str">
            <v>-</v>
          </cell>
          <cell r="Z123" t="str">
            <v>-</v>
          </cell>
          <cell r="AA123" t="str">
            <v>-</v>
          </cell>
          <cell r="AB123" t="str">
            <v>-</v>
          </cell>
          <cell r="AC123" t="str">
            <v>-</v>
          </cell>
          <cell r="AD123" t="str">
            <v>-</v>
          </cell>
          <cell r="AE123" t="str">
            <v>-</v>
          </cell>
          <cell r="AF123">
            <v>2</v>
          </cell>
          <cell r="AG123" t="str">
            <v>X</v>
          </cell>
          <cell r="AH123" t="str">
            <v>-</v>
          </cell>
          <cell r="AI123" t="str">
            <v>-</v>
          </cell>
          <cell r="AJ123" t="str">
            <v>-</v>
          </cell>
          <cell r="AK123" t="str">
            <v>-</v>
          </cell>
          <cell r="AL123" t="str">
            <v>-</v>
          </cell>
          <cell r="AM123" t="str">
            <v>-</v>
          </cell>
          <cell r="AN123" t="str">
            <v>-</v>
          </cell>
          <cell r="AO123" t="str">
            <v>-</v>
          </cell>
          <cell r="AP123" t="str">
            <v>-</v>
          </cell>
          <cell r="AQ123" t="str">
            <v>-</v>
          </cell>
          <cell r="AR123" t="str">
            <v>-</v>
          </cell>
          <cell r="AS123" t="str">
            <v>-</v>
          </cell>
          <cell r="AT123" t="str">
            <v>-</v>
          </cell>
          <cell r="AU123" t="str">
            <v>-</v>
          </cell>
          <cell r="AV123" t="str">
            <v>-</v>
          </cell>
          <cell r="AW123" t="str">
            <v>-</v>
          </cell>
          <cell r="AX123" t="str">
            <v>-</v>
          </cell>
          <cell r="AY123" t="str">
            <v>-</v>
          </cell>
          <cell r="AZ123" t="str">
            <v>-</v>
          </cell>
          <cell r="BA123" t="str">
            <v>-</v>
          </cell>
          <cell r="BB123" t="str">
            <v>-</v>
          </cell>
          <cell r="BC123" t="str">
            <v>-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14</v>
          </cell>
          <cell r="E124">
            <v>393</v>
          </cell>
          <cell r="F124">
            <v>10</v>
          </cell>
          <cell r="G124">
            <v>334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str">
            <v>-</v>
          </cell>
          <cell r="Q124" t="str">
            <v>-</v>
          </cell>
          <cell r="R124" t="str">
            <v>-</v>
          </cell>
          <cell r="S124" t="str">
            <v>-</v>
          </cell>
          <cell r="T124" t="str">
            <v>-</v>
          </cell>
          <cell r="U124" t="str">
            <v>-</v>
          </cell>
          <cell r="V124" t="str">
            <v>-</v>
          </cell>
          <cell r="W124" t="str">
            <v>-</v>
          </cell>
          <cell r="X124" t="str">
            <v>-</v>
          </cell>
          <cell r="Y124" t="str">
            <v>-</v>
          </cell>
          <cell r="Z124">
            <v>2</v>
          </cell>
          <cell r="AA124" t="str">
            <v>X</v>
          </cell>
          <cell r="AB124" t="str">
            <v>-</v>
          </cell>
          <cell r="AC124" t="str">
            <v>-</v>
          </cell>
          <cell r="AD124" t="str">
            <v>-</v>
          </cell>
          <cell r="AE124" t="str">
            <v>-</v>
          </cell>
          <cell r="AF124">
            <v>2</v>
          </cell>
          <cell r="AG124" t="str">
            <v>X</v>
          </cell>
          <cell r="AH124" t="str">
            <v>-</v>
          </cell>
          <cell r="AI124" t="str">
            <v>-</v>
          </cell>
          <cell r="AJ124" t="str">
            <v>-</v>
          </cell>
          <cell r="AK124" t="str">
            <v>-</v>
          </cell>
          <cell r="AL124" t="str">
            <v>-</v>
          </cell>
          <cell r="AM124" t="str">
            <v>-</v>
          </cell>
          <cell r="AN124" t="str">
            <v>-</v>
          </cell>
          <cell r="AO124" t="str">
            <v>-</v>
          </cell>
          <cell r="AP124" t="str">
            <v>-</v>
          </cell>
          <cell r="AQ124" t="str">
            <v>-</v>
          </cell>
          <cell r="AR124" t="str">
            <v>-</v>
          </cell>
          <cell r="AS124" t="str">
            <v>-</v>
          </cell>
          <cell r="AT124" t="str">
            <v>-</v>
          </cell>
          <cell r="AU124" t="str">
            <v>-</v>
          </cell>
          <cell r="AV124" t="str">
            <v>-</v>
          </cell>
          <cell r="AW124" t="str">
            <v>-</v>
          </cell>
          <cell r="AX124" t="str">
            <v>-</v>
          </cell>
          <cell r="AY124" t="str">
            <v>-</v>
          </cell>
          <cell r="AZ124" t="str">
            <v>-</v>
          </cell>
          <cell r="BA124" t="str">
            <v>-</v>
          </cell>
          <cell r="BB124" t="str">
            <v>-</v>
          </cell>
          <cell r="BC124" t="str">
            <v>-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47</v>
          </cell>
          <cell r="E125">
            <v>1205</v>
          </cell>
          <cell r="F125">
            <v>6</v>
          </cell>
          <cell r="G125">
            <v>136</v>
          </cell>
          <cell r="H125">
            <v>3</v>
          </cell>
          <cell r="I125">
            <v>56</v>
          </cell>
          <cell r="J125" t="str">
            <v>-</v>
          </cell>
          <cell r="K125" t="str">
            <v>-</v>
          </cell>
          <cell r="L125">
            <v>5</v>
          </cell>
          <cell r="M125">
            <v>104</v>
          </cell>
          <cell r="N125" t="str">
            <v>-</v>
          </cell>
          <cell r="O125" t="str">
            <v>-</v>
          </cell>
          <cell r="P125" t="str">
            <v>-</v>
          </cell>
          <cell r="Q125" t="str">
            <v>-</v>
          </cell>
          <cell r="R125" t="str">
            <v>-</v>
          </cell>
          <cell r="S125" t="str">
            <v>-</v>
          </cell>
          <cell r="T125">
            <v>1</v>
          </cell>
          <cell r="U125" t="str">
            <v>X</v>
          </cell>
          <cell r="V125" t="str">
            <v>-</v>
          </cell>
          <cell r="W125" t="str">
            <v>-</v>
          </cell>
          <cell r="X125" t="str">
            <v>-</v>
          </cell>
          <cell r="Y125" t="str">
            <v>-</v>
          </cell>
          <cell r="Z125">
            <v>1</v>
          </cell>
          <cell r="AA125" t="str">
            <v>X</v>
          </cell>
          <cell r="AB125" t="str">
            <v>-</v>
          </cell>
          <cell r="AC125" t="str">
            <v>-</v>
          </cell>
          <cell r="AD125">
            <v>12</v>
          </cell>
          <cell r="AE125">
            <v>292</v>
          </cell>
          <cell r="AF125">
            <v>4</v>
          </cell>
          <cell r="AG125">
            <v>84</v>
          </cell>
          <cell r="AH125" t="str">
            <v>-</v>
          </cell>
          <cell r="AI125" t="str">
            <v>-</v>
          </cell>
          <cell r="AJ125">
            <v>3</v>
          </cell>
          <cell r="AK125">
            <v>47</v>
          </cell>
          <cell r="AL125" t="str">
            <v>-</v>
          </cell>
          <cell r="AM125" t="str">
            <v>-</v>
          </cell>
          <cell r="AN125">
            <v>1</v>
          </cell>
          <cell r="AO125" t="str">
            <v>X</v>
          </cell>
          <cell r="AP125">
            <v>9</v>
          </cell>
          <cell r="AQ125">
            <v>382</v>
          </cell>
          <cell r="AR125">
            <v>1</v>
          </cell>
          <cell r="AS125" t="str">
            <v>X</v>
          </cell>
          <cell r="AT125" t="str">
            <v>-</v>
          </cell>
          <cell r="AU125" t="str">
            <v>-</v>
          </cell>
          <cell r="AV125" t="str">
            <v>-</v>
          </cell>
          <cell r="AW125" t="str">
            <v>-</v>
          </cell>
          <cell r="AX125">
            <v>1</v>
          </cell>
          <cell r="AY125" t="str">
            <v>X</v>
          </cell>
          <cell r="AZ125" t="str">
            <v>-</v>
          </cell>
          <cell r="BA125" t="str">
            <v>-</v>
          </cell>
          <cell r="BB125" t="str">
            <v>-</v>
          </cell>
          <cell r="BC125" t="str">
            <v>-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212</v>
          </cell>
          <cell r="E126">
            <v>5475</v>
          </cell>
          <cell r="F126">
            <v>14</v>
          </cell>
          <cell r="G126">
            <v>472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>
            <v>41</v>
          </cell>
          <cell r="M126">
            <v>705</v>
          </cell>
          <cell r="N126" t="str">
            <v>-</v>
          </cell>
          <cell r="O126" t="str">
            <v>-</v>
          </cell>
          <cell r="P126" t="str">
            <v>-</v>
          </cell>
          <cell r="Q126" t="str">
            <v>-</v>
          </cell>
          <cell r="R126">
            <v>3</v>
          </cell>
          <cell r="S126">
            <v>55</v>
          </cell>
          <cell r="T126">
            <v>12</v>
          </cell>
          <cell r="U126">
            <v>230</v>
          </cell>
          <cell r="V126" t="str">
            <v>-</v>
          </cell>
          <cell r="W126" t="str">
            <v>-</v>
          </cell>
          <cell r="X126">
            <v>1</v>
          </cell>
          <cell r="Y126" t="str">
            <v>X</v>
          </cell>
          <cell r="Z126">
            <v>4</v>
          </cell>
          <cell r="AA126">
            <v>67</v>
          </cell>
          <cell r="AB126" t="str">
            <v>-</v>
          </cell>
          <cell r="AC126" t="str">
            <v>-</v>
          </cell>
          <cell r="AD126">
            <v>13</v>
          </cell>
          <cell r="AE126">
            <v>346</v>
          </cell>
          <cell r="AF126">
            <v>13</v>
          </cell>
          <cell r="AG126">
            <v>209</v>
          </cell>
          <cell r="AH126">
            <v>55</v>
          </cell>
          <cell r="AI126">
            <v>1868</v>
          </cell>
          <cell r="AJ126">
            <v>20</v>
          </cell>
          <cell r="AK126">
            <v>360</v>
          </cell>
          <cell r="AL126">
            <v>1</v>
          </cell>
          <cell r="AM126" t="str">
            <v>X</v>
          </cell>
          <cell r="AN126">
            <v>1</v>
          </cell>
          <cell r="AO126" t="str">
            <v>X</v>
          </cell>
          <cell r="AP126">
            <v>1</v>
          </cell>
          <cell r="AQ126" t="str">
            <v>X</v>
          </cell>
          <cell r="AR126">
            <v>19</v>
          </cell>
          <cell r="AS126">
            <v>431</v>
          </cell>
          <cell r="AT126">
            <v>12</v>
          </cell>
          <cell r="AU126">
            <v>546</v>
          </cell>
          <cell r="AV126" t="str">
            <v>-</v>
          </cell>
          <cell r="AW126" t="str">
            <v>-</v>
          </cell>
          <cell r="AX126">
            <v>2</v>
          </cell>
          <cell r="AY126" t="str">
            <v>X</v>
          </cell>
          <cell r="AZ126" t="str">
            <v>-</v>
          </cell>
          <cell r="BA126" t="str">
            <v>-</v>
          </cell>
          <cell r="BB126" t="str">
            <v>-</v>
          </cell>
          <cell r="BC126" t="str">
            <v>-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163</v>
          </cell>
          <cell r="E127">
            <v>4662</v>
          </cell>
          <cell r="F127">
            <v>4</v>
          </cell>
          <cell r="G127">
            <v>81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>
            <v>36</v>
          </cell>
          <cell r="M127">
            <v>713</v>
          </cell>
          <cell r="N127">
            <v>3</v>
          </cell>
          <cell r="O127">
            <v>92</v>
          </cell>
          <cell r="P127" t="str">
            <v>-</v>
          </cell>
          <cell r="Q127" t="str">
            <v>-</v>
          </cell>
          <cell r="R127">
            <v>4</v>
          </cell>
          <cell r="S127">
            <v>81</v>
          </cell>
          <cell r="T127">
            <v>5</v>
          </cell>
          <cell r="U127">
            <v>152</v>
          </cell>
          <cell r="V127">
            <v>1</v>
          </cell>
          <cell r="W127" t="str">
            <v>X</v>
          </cell>
          <cell r="X127" t="str">
            <v>-</v>
          </cell>
          <cell r="Y127" t="str">
            <v>-</v>
          </cell>
          <cell r="Z127">
            <v>7</v>
          </cell>
          <cell r="AA127">
            <v>230</v>
          </cell>
          <cell r="AB127" t="str">
            <v>-</v>
          </cell>
          <cell r="AC127" t="str">
            <v>-</v>
          </cell>
          <cell r="AD127">
            <v>19</v>
          </cell>
          <cell r="AE127">
            <v>554</v>
          </cell>
          <cell r="AF127">
            <v>5</v>
          </cell>
          <cell r="AG127">
            <v>115</v>
          </cell>
          <cell r="AH127">
            <v>11</v>
          </cell>
          <cell r="AI127">
            <v>272</v>
          </cell>
          <cell r="AJ127">
            <v>20</v>
          </cell>
          <cell r="AK127">
            <v>564</v>
          </cell>
          <cell r="AL127">
            <v>3</v>
          </cell>
          <cell r="AM127">
            <v>119</v>
          </cell>
          <cell r="AN127" t="str">
            <v>-</v>
          </cell>
          <cell r="AO127" t="str">
            <v>-</v>
          </cell>
          <cell r="AP127">
            <v>2</v>
          </cell>
          <cell r="AQ127" t="str">
            <v>X</v>
          </cell>
          <cell r="AR127">
            <v>15</v>
          </cell>
          <cell r="AS127">
            <v>454</v>
          </cell>
          <cell r="AT127">
            <v>27</v>
          </cell>
          <cell r="AU127">
            <v>1101</v>
          </cell>
          <cell r="AV127" t="str">
            <v>-</v>
          </cell>
          <cell r="AW127" t="str">
            <v>-</v>
          </cell>
          <cell r="AX127">
            <v>1</v>
          </cell>
          <cell r="AY127" t="str">
            <v>X</v>
          </cell>
          <cell r="AZ127" t="str">
            <v>-</v>
          </cell>
          <cell r="BA127" t="str">
            <v>-</v>
          </cell>
          <cell r="BB127" t="str">
            <v>-</v>
          </cell>
          <cell r="BC127" t="str">
            <v>-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618</v>
          </cell>
          <cell r="E128">
            <v>17853</v>
          </cell>
          <cell r="F128">
            <v>18</v>
          </cell>
          <cell r="G128">
            <v>383</v>
          </cell>
          <cell r="H128">
            <v>2</v>
          </cell>
          <cell r="I128" t="str">
            <v>X</v>
          </cell>
          <cell r="J128" t="str">
            <v>-</v>
          </cell>
          <cell r="K128" t="str">
            <v>-</v>
          </cell>
          <cell r="L128">
            <v>79</v>
          </cell>
          <cell r="M128">
            <v>1831</v>
          </cell>
          <cell r="N128">
            <v>5</v>
          </cell>
          <cell r="O128">
            <v>126</v>
          </cell>
          <cell r="P128" t="str">
            <v>-</v>
          </cell>
          <cell r="Q128" t="str">
            <v>-</v>
          </cell>
          <cell r="R128">
            <v>15</v>
          </cell>
          <cell r="S128">
            <v>259</v>
          </cell>
          <cell r="T128">
            <v>23</v>
          </cell>
          <cell r="U128">
            <v>514</v>
          </cell>
          <cell r="V128">
            <v>2</v>
          </cell>
          <cell r="W128" t="str">
            <v>X</v>
          </cell>
          <cell r="X128">
            <v>3</v>
          </cell>
          <cell r="Y128">
            <v>42</v>
          </cell>
          <cell r="Z128">
            <v>30</v>
          </cell>
          <cell r="AA128">
            <v>848</v>
          </cell>
          <cell r="AB128" t="str">
            <v>-</v>
          </cell>
          <cell r="AC128" t="str">
            <v>-</v>
          </cell>
          <cell r="AD128">
            <v>80</v>
          </cell>
          <cell r="AE128">
            <v>2402</v>
          </cell>
          <cell r="AF128">
            <v>11</v>
          </cell>
          <cell r="AG128">
            <v>244</v>
          </cell>
          <cell r="AH128">
            <v>29</v>
          </cell>
          <cell r="AI128">
            <v>650</v>
          </cell>
          <cell r="AJ128">
            <v>100</v>
          </cell>
          <cell r="AK128">
            <v>3249</v>
          </cell>
          <cell r="AL128">
            <v>30</v>
          </cell>
          <cell r="AM128">
            <v>1123</v>
          </cell>
          <cell r="AN128">
            <v>10</v>
          </cell>
          <cell r="AO128">
            <v>305</v>
          </cell>
          <cell r="AP128">
            <v>26</v>
          </cell>
          <cell r="AQ128">
            <v>838</v>
          </cell>
          <cell r="AR128">
            <v>94</v>
          </cell>
          <cell r="AS128">
            <v>2664</v>
          </cell>
          <cell r="AT128">
            <v>49</v>
          </cell>
          <cell r="AU128">
            <v>2020</v>
          </cell>
          <cell r="AV128">
            <v>3</v>
          </cell>
          <cell r="AW128">
            <v>43</v>
          </cell>
          <cell r="AX128">
            <v>6</v>
          </cell>
          <cell r="AY128">
            <v>112</v>
          </cell>
          <cell r="AZ128">
            <v>3</v>
          </cell>
          <cell r="BA128">
            <v>77</v>
          </cell>
          <cell r="BB128" t="str">
            <v>-</v>
          </cell>
          <cell r="BC128" t="str">
            <v>-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15</v>
          </cell>
          <cell r="E129">
            <v>477</v>
          </cell>
          <cell r="F129">
            <v>5</v>
          </cell>
          <cell r="G129">
            <v>176</v>
          </cell>
          <cell r="H129">
            <v>1</v>
          </cell>
          <cell r="I129" t="str">
            <v>X</v>
          </cell>
          <cell r="J129" t="str">
            <v>-</v>
          </cell>
          <cell r="K129" t="str">
            <v>-</v>
          </cell>
          <cell r="L129" t="str">
            <v>-</v>
          </cell>
          <cell r="M129" t="str">
            <v>-</v>
          </cell>
          <cell r="N129" t="str">
            <v>-</v>
          </cell>
          <cell r="O129" t="str">
            <v>-</v>
          </cell>
          <cell r="P129" t="str">
            <v>-</v>
          </cell>
          <cell r="Q129" t="str">
            <v>-</v>
          </cell>
          <cell r="R129" t="str">
            <v>-</v>
          </cell>
          <cell r="S129" t="str">
            <v>-</v>
          </cell>
          <cell r="T129" t="str">
            <v>-</v>
          </cell>
          <cell r="U129" t="str">
            <v>-</v>
          </cell>
          <cell r="V129" t="str">
            <v>-</v>
          </cell>
          <cell r="W129" t="str">
            <v>-</v>
          </cell>
          <cell r="X129" t="str">
            <v>-</v>
          </cell>
          <cell r="Y129" t="str">
            <v>-</v>
          </cell>
          <cell r="Z129">
            <v>1</v>
          </cell>
          <cell r="AA129" t="str">
            <v>X</v>
          </cell>
          <cell r="AB129" t="str">
            <v>-</v>
          </cell>
          <cell r="AC129" t="str">
            <v>-</v>
          </cell>
          <cell r="AD129" t="str">
            <v>-</v>
          </cell>
          <cell r="AE129" t="str">
            <v>-</v>
          </cell>
          <cell r="AF129">
            <v>8</v>
          </cell>
          <cell r="AG129">
            <v>176</v>
          </cell>
          <cell r="AH129" t="str">
            <v>-</v>
          </cell>
          <cell r="AI129" t="str">
            <v>-</v>
          </cell>
          <cell r="AJ129" t="str">
            <v>-</v>
          </cell>
          <cell r="AK129" t="str">
            <v>-</v>
          </cell>
          <cell r="AL129" t="str">
            <v>-</v>
          </cell>
          <cell r="AM129" t="str">
            <v>-</v>
          </cell>
          <cell r="AN129" t="str">
            <v>-</v>
          </cell>
          <cell r="AO129" t="str">
            <v>-</v>
          </cell>
          <cell r="AP129" t="str">
            <v>-</v>
          </cell>
          <cell r="AQ129" t="str">
            <v>-</v>
          </cell>
          <cell r="AR129" t="str">
            <v>-</v>
          </cell>
          <cell r="AS129" t="str">
            <v>-</v>
          </cell>
          <cell r="AT129" t="str">
            <v>-</v>
          </cell>
          <cell r="AU129" t="str">
            <v>-</v>
          </cell>
          <cell r="AV129" t="str">
            <v>-</v>
          </cell>
          <cell r="AW129" t="str">
            <v>-</v>
          </cell>
          <cell r="AX129" t="str">
            <v>-</v>
          </cell>
          <cell r="AY129" t="str">
            <v>-</v>
          </cell>
          <cell r="AZ129" t="str">
            <v>-</v>
          </cell>
          <cell r="BA129" t="str">
            <v>-</v>
          </cell>
          <cell r="BB129" t="str">
            <v>-</v>
          </cell>
          <cell r="BC129" t="str">
            <v>-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26</v>
          </cell>
          <cell r="E130">
            <v>1284</v>
          </cell>
          <cell r="F130">
            <v>4</v>
          </cell>
          <cell r="G130">
            <v>67</v>
          </cell>
          <cell r="H130">
            <v>1</v>
          </cell>
          <cell r="I130" t="str">
            <v>X</v>
          </cell>
          <cell r="J130" t="str">
            <v>-</v>
          </cell>
          <cell r="K130" t="str">
            <v>-</v>
          </cell>
          <cell r="L130" t="str">
            <v>-</v>
          </cell>
          <cell r="M130" t="str">
            <v>-</v>
          </cell>
          <cell r="N130" t="str">
            <v>-</v>
          </cell>
          <cell r="O130" t="str">
            <v>-</v>
          </cell>
          <cell r="P130" t="str">
            <v>-</v>
          </cell>
          <cell r="Q130" t="str">
            <v>-</v>
          </cell>
          <cell r="R130" t="str">
            <v>-</v>
          </cell>
          <cell r="S130" t="str">
            <v>-</v>
          </cell>
          <cell r="T130">
            <v>1</v>
          </cell>
          <cell r="U130" t="str">
            <v>X</v>
          </cell>
          <cell r="V130" t="str">
            <v>-</v>
          </cell>
          <cell r="W130" t="str">
            <v>-</v>
          </cell>
          <cell r="X130" t="str">
            <v>-</v>
          </cell>
          <cell r="Y130" t="str">
            <v>-</v>
          </cell>
          <cell r="Z130">
            <v>1</v>
          </cell>
          <cell r="AA130" t="str">
            <v>X</v>
          </cell>
          <cell r="AB130" t="str">
            <v>-</v>
          </cell>
          <cell r="AC130" t="str">
            <v>-</v>
          </cell>
          <cell r="AD130" t="str">
            <v>-</v>
          </cell>
          <cell r="AE130" t="str">
            <v>-</v>
          </cell>
          <cell r="AF130">
            <v>7</v>
          </cell>
          <cell r="AG130">
            <v>96</v>
          </cell>
          <cell r="AH130">
            <v>8</v>
          </cell>
          <cell r="AI130">
            <v>852</v>
          </cell>
          <cell r="AJ130" t="str">
            <v>-</v>
          </cell>
          <cell r="AK130" t="str">
            <v>-</v>
          </cell>
          <cell r="AL130">
            <v>1</v>
          </cell>
          <cell r="AM130" t="str">
            <v>X</v>
          </cell>
          <cell r="AN130">
            <v>1</v>
          </cell>
          <cell r="AO130" t="str">
            <v>X</v>
          </cell>
          <cell r="AP130" t="str">
            <v>-</v>
          </cell>
          <cell r="AQ130" t="str">
            <v>-</v>
          </cell>
          <cell r="AR130" t="str">
            <v>-</v>
          </cell>
          <cell r="AS130" t="str">
            <v>-</v>
          </cell>
          <cell r="AT130" t="str">
            <v>-</v>
          </cell>
          <cell r="AU130" t="str">
            <v>-</v>
          </cell>
          <cell r="AV130" t="str">
            <v>-</v>
          </cell>
          <cell r="AW130" t="str">
            <v>-</v>
          </cell>
          <cell r="AX130" t="str">
            <v>-</v>
          </cell>
          <cell r="AY130" t="str">
            <v>-</v>
          </cell>
          <cell r="AZ130" t="str">
            <v>-</v>
          </cell>
          <cell r="BA130" t="str">
            <v>-</v>
          </cell>
          <cell r="BB130">
            <v>2</v>
          </cell>
          <cell r="BC130" t="str">
            <v>X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20</v>
          </cell>
          <cell r="E131">
            <v>501</v>
          </cell>
          <cell r="F131">
            <v>9</v>
          </cell>
          <cell r="G131">
            <v>335</v>
          </cell>
          <cell r="H131" t="str">
            <v>-</v>
          </cell>
          <cell r="I131" t="str">
            <v>-</v>
          </cell>
          <cell r="J131" t="str">
            <v>-</v>
          </cell>
          <cell r="K131" t="str">
            <v>-</v>
          </cell>
          <cell r="L131">
            <v>1</v>
          </cell>
          <cell r="M131" t="str">
            <v>X</v>
          </cell>
          <cell r="N131" t="str">
            <v>-</v>
          </cell>
          <cell r="O131" t="str">
            <v>-</v>
          </cell>
          <cell r="P131" t="str">
            <v>-</v>
          </cell>
          <cell r="Q131" t="str">
            <v>-</v>
          </cell>
          <cell r="R131" t="str">
            <v>-</v>
          </cell>
          <cell r="S131" t="str">
            <v>-</v>
          </cell>
          <cell r="T131" t="str">
            <v>-</v>
          </cell>
          <cell r="U131" t="str">
            <v>-</v>
          </cell>
          <cell r="V131" t="str">
            <v>-</v>
          </cell>
          <cell r="W131" t="str">
            <v>-</v>
          </cell>
          <cell r="X131" t="str">
            <v>-</v>
          </cell>
          <cell r="Y131" t="str">
            <v>-</v>
          </cell>
          <cell r="Z131">
            <v>1</v>
          </cell>
          <cell r="AA131" t="str">
            <v>X</v>
          </cell>
          <cell r="AB131" t="str">
            <v>-</v>
          </cell>
          <cell r="AC131" t="str">
            <v>-</v>
          </cell>
          <cell r="AD131" t="str">
            <v>-</v>
          </cell>
          <cell r="AE131" t="str">
            <v>-</v>
          </cell>
          <cell r="AF131">
            <v>6</v>
          </cell>
          <cell r="AG131">
            <v>86</v>
          </cell>
          <cell r="AH131" t="str">
            <v>-</v>
          </cell>
          <cell r="AI131" t="str">
            <v>-</v>
          </cell>
          <cell r="AJ131" t="str">
            <v>-</v>
          </cell>
          <cell r="AK131" t="str">
            <v>-</v>
          </cell>
          <cell r="AL131" t="str">
            <v>-</v>
          </cell>
          <cell r="AM131" t="str">
            <v>-</v>
          </cell>
          <cell r="AN131" t="str">
            <v>-</v>
          </cell>
          <cell r="AO131" t="str">
            <v>-</v>
          </cell>
          <cell r="AP131" t="str">
            <v>-</v>
          </cell>
          <cell r="AQ131" t="str">
            <v>-</v>
          </cell>
          <cell r="AR131">
            <v>2</v>
          </cell>
          <cell r="AS131" t="str">
            <v>X</v>
          </cell>
          <cell r="AT131" t="str">
            <v>-</v>
          </cell>
          <cell r="AU131" t="str">
            <v>-</v>
          </cell>
          <cell r="AV131" t="str">
            <v>-</v>
          </cell>
          <cell r="AW131" t="str">
            <v>-</v>
          </cell>
          <cell r="AX131">
            <v>1</v>
          </cell>
          <cell r="AY131" t="str">
            <v>X</v>
          </cell>
          <cell r="AZ131" t="str">
            <v>-</v>
          </cell>
          <cell r="BA131" t="str">
            <v>-</v>
          </cell>
          <cell r="BB131" t="str">
            <v>-</v>
          </cell>
          <cell r="BC131" t="str">
            <v>-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2</v>
          </cell>
          <cell r="E132" t="str">
            <v>X</v>
          </cell>
          <cell r="F132" t="str">
            <v>-</v>
          </cell>
          <cell r="G132" t="str">
            <v>-</v>
          </cell>
          <cell r="H132" t="str">
            <v>-</v>
          </cell>
          <cell r="I132" t="str">
            <v>-</v>
          </cell>
          <cell r="J132" t="str">
            <v>-</v>
          </cell>
          <cell r="K132" t="str">
            <v>-</v>
          </cell>
          <cell r="L132" t="str">
            <v>-</v>
          </cell>
          <cell r="M132" t="str">
            <v>-</v>
          </cell>
          <cell r="N132" t="str">
            <v>-</v>
          </cell>
          <cell r="O132" t="str">
            <v>-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  <cell r="T132" t="str">
            <v>-</v>
          </cell>
          <cell r="U132" t="str">
            <v>-</v>
          </cell>
          <cell r="V132" t="str">
            <v>-</v>
          </cell>
          <cell r="W132" t="str">
            <v>-</v>
          </cell>
          <cell r="X132" t="str">
            <v>-</v>
          </cell>
          <cell r="Y132" t="str">
            <v>-</v>
          </cell>
          <cell r="Z132" t="str">
            <v>-</v>
          </cell>
          <cell r="AA132" t="str">
            <v>-</v>
          </cell>
          <cell r="AB132" t="str">
            <v>-</v>
          </cell>
          <cell r="AC132" t="str">
            <v>-</v>
          </cell>
          <cell r="AD132" t="str">
            <v>-</v>
          </cell>
          <cell r="AE132" t="str">
            <v>-</v>
          </cell>
          <cell r="AF132">
            <v>1</v>
          </cell>
          <cell r="AG132" t="str">
            <v>X</v>
          </cell>
          <cell r="AH132" t="str">
            <v>-</v>
          </cell>
          <cell r="AI132" t="str">
            <v>-</v>
          </cell>
          <cell r="AJ132" t="str">
            <v>-</v>
          </cell>
          <cell r="AK132" t="str">
            <v>-</v>
          </cell>
          <cell r="AL132" t="str">
            <v>-</v>
          </cell>
          <cell r="AM132" t="str">
            <v>-</v>
          </cell>
          <cell r="AN132" t="str">
            <v>-</v>
          </cell>
          <cell r="AO132" t="str">
            <v>-</v>
          </cell>
          <cell r="AP132" t="str">
            <v>-</v>
          </cell>
          <cell r="AQ132" t="str">
            <v>-</v>
          </cell>
          <cell r="AR132">
            <v>1</v>
          </cell>
          <cell r="AS132" t="str">
            <v>X</v>
          </cell>
          <cell r="AT132" t="str">
            <v>-</v>
          </cell>
          <cell r="AU132" t="str">
            <v>-</v>
          </cell>
          <cell r="AV132" t="str">
            <v>-</v>
          </cell>
          <cell r="AW132" t="str">
            <v>-</v>
          </cell>
          <cell r="AX132" t="str">
            <v>-</v>
          </cell>
          <cell r="AY132" t="str">
            <v>-</v>
          </cell>
          <cell r="AZ132" t="str">
            <v>-</v>
          </cell>
          <cell r="BA132" t="str">
            <v>-</v>
          </cell>
          <cell r="BB132" t="str">
            <v>-</v>
          </cell>
          <cell r="BC132" t="str">
            <v>-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5226</v>
          </cell>
          <cell r="E134">
            <v>232287</v>
          </cell>
          <cell r="F134">
            <v>395</v>
          </cell>
          <cell r="G134">
            <v>13406</v>
          </cell>
          <cell r="H134">
            <v>26</v>
          </cell>
          <cell r="I134">
            <v>1006</v>
          </cell>
          <cell r="J134">
            <v>3</v>
          </cell>
          <cell r="K134">
            <v>485</v>
          </cell>
          <cell r="L134">
            <v>399</v>
          </cell>
          <cell r="M134">
            <v>11023</v>
          </cell>
          <cell r="N134">
            <v>20</v>
          </cell>
          <cell r="O134">
            <v>606</v>
          </cell>
          <cell r="P134">
            <v>4</v>
          </cell>
          <cell r="Q134">
            <v>102</v>
          </cell>
          <cell r="R134">
            <v>61</v>
          </cell>
          <cell r="S134">
            <v>1032</v>
          </cell>
          <cell r="T134">
            <v>127</v>
          </cell>
          <cell r="U134">
            <v>3625</v>
          </cell>
          <cell r="V134">
            <v>7</v>
          </cell>
          <cell r="W134">
            <v>114</v>
          </cell>
          <cell r="X134">
            <v>20</v>
          </cell>
          <cell r="Y134">
            <v>415</v>
          </cell>
          <cell r="Z134">
            <v>258</v>
          </cell>
          <cell r="AA134">
            <v>9238</v>
          </cell>
          <cell r="AB134">
            <v>19</v>
          </cell>
          <cell r="AC134">
            <v>1241</v>
          </cell>
          <cell r="AD134">
            <v>474</v>
          </cell>
          <cell r="AE134">
            <v>17283</v>
          </cell>
          <cell r="AF134">
            <v>323</v>
          </cell>
          <cell r="AG134">
            <v>10933</v>
          </cell>
          <cell r="AH134">
            <v>359</v>
          </cell>
          <cell r="AI134">
            <v>25772</v>
          </cell>
          <cell r="AJ134">
            <v>684</v>
          </cell>
          <cell r="AK134">
            <v>22191</v>
          </cell>
          <cell r="AL134">
            <v>243</v>
          </cell>
          <cell r="AM134">
            <v>36400</v>
          </cell>
          <cell r="AN134">
            <v>109</v>
          </cell>
          <cell r="AO134">
            <v>5041</v>
          </cell>
          <cell r="AP134">
            <v>246</v>
          </cell>
          <cell r="AQ134">
            <v>15083</v>
          </cell>
          <cell r="AR134">
            <v>638</v>
          </cell>
          <cell r="AS134">
            <v>19233</v>
          </cell>
          <cell r="AT134">
            <v>613</v>
          </cell>
          <cell r="AU134">
            <v>30358</v>
          </cell>
          <cell r="AV134">
            <v>65</v>
          </cell>
          <cell r="AW134">
            <v>1808</v>
          </cell>
          <cell r="AX134">
            <v>37</v>
          </cell>
          <cell r="AY134">
            <v>804</v>
          </cell>
          <cell r="AZ134">
            <v>26</v>
          </cell>
          <cell r="BA134">
            <v>733</v>
          </cell>
          <cell r="BB134">
            <v>70</v>
          </cell>
          <cell r="BC134">
            <v>4355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512</v>
          </cell>
          <cell r="E135">
            <v>33659</v>
          </cell>
          <cell r="F135">
            <v>45</v>
          </cell>
          <cell r="G135">
            <v>1220</v>
          </cell>
          <cell r="H135" t="str">
            <v>-</v>
          </cell>
          <cell r="I135" t="str">
            <v>-</v>
          </cell>
          <cell r="J135" t="str">
            <v>-</v>
          </cell>
          <cell r="K135" t="str">
            <v>-</v>
          </cell>
          <cell r="L135">
            <v>3</v>
          </cell>
          <cell r="M135">
            <v>86</v>
          </cell>
          <cell r="N135">
            <v>1</v>
          </cell>
          <cell r="O135" t="str">
            <v>X</v>
          </cell>
          <cell r="P135" t="str">
            <v>-</v>
          </cell>
          <cell r="Q135" t="str">
            <v>-</v>
          </cell>
          <cell r="R135">
            <v>6</v>
          </cell>
          <cell r="S135">
            <v>86</v>
          </cell>
          <cell r="T135">
            <v>5</v>
          </cell>
          <cell r="U135">
            <v>106</v>
          </cell>
          <cell r="V135">
            <v>1</v>
          </cell>
          <cell r="W135" t="str">
            <v>X</v>
          </cell>
          <cell r="X135">
            <v>2</v>
          </cell>
          <cell r="Y135" t="str">
            <v>X</v>
          </cell>
          <cell r="Z135">
            <v>23</v>
          </cell>
          <cell r="AA135">
            <v>1016</v>
          </cell>
          <cell r="AB135" t="str">
            <v>-</v>
          </cell>
          <cell r="AC135" t="str">
            <v>-</v>
          </cell>
          <cell r="AD135">
            <v>8</v>
          </cell>
          <cell r="AE135">
            <v>233</v>
          </cell>
          <cell r="AF135">
            <v>60</v>
          </cell>
          <cell r="AG135">
            <v>2849</v>
          </cell>
          <cell r="AH135">
            <v>115</v>
          </cell>
          <cell r="AI135">
            <v>16880</v>
          </cell>
          <cell r="AJ135">
            <v>95</v>
          </cell>
          <cell r="AK135">
            <v>3473</v>
          </cell>
          <cell r="AL135">
            <v>7</v>
          </cell>
          <cell r="AM135">
            <v>171</v>
          </cell>
          <cell r="AN135">
            <v>9</v>
          </cell>
          <cell r="AO135">
            <v>610</v>
          </cell>
          <cell r="AP135">
            <v>22</v>
          </cell>
          <cell r="AQ135">
            <v>1105</v>
          </cell>
          <cell r="AR135">
            <v>44</v>
          </cell>
          <cell r="AS135">
            <v>1231</v>
          </cell>
          <cell r="AT135">
            <v>8</v>
          </cell>
          <cell r="AU135">
            <v>273</v>
          </cell>
          <cell r="AV135">
            <v>10</v>
          </cell>
          <cell r="AW135">
            <v>357</v>
          </cell>
          <cell r="AX135" t="str">
            <v>-</v>
          </cell>
          <cell r="AY135" t="str">
            <v>-</v>
          </cell>
          <cell r="AZ135">
            <v>1</v>
          </cell>
          <cell r="BA135" t="str">
            <v>X</v>
          </cell>
          <cell r="BB135">
            <v>47</v>
          </cell>
          <cell r="BC135">
            <v>3823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798</v>
          </cell>
          <cell r="E136">
            <v>29780</v>
          </cell>
          <cell r="F136">
            <v>19</v>
          </cell>
          <cell r="G136">
            <v>729</v>
          </cell>
          <cell r="H136">
            <v>1</v>
          </cell>
          <cell r="I136" t="str">
            <v>X</v>
          </cell>
          <cell r="J136" t="str">
            <v>-</v>
          </cell>
          <cell r="K136" t="str">
            <v>-</v>
          </cell>
          <cell r="L136">
            <v>22</v>
          </cell>
          <cell r="M136">
            <v>505</v>
          </cell>
          <cell r="N136" t="str">
            <v>-</v>
          </cell>
          <cell r="O136" t="str">
            <v>-</v>
          </cell>
          <cell r="P136">
            <v>1</v>
          </cell>
          <cell r="Q136" t="str">
            <v>X</v>
          </cell>
          <cell r="R136">
            <v>10</v>
          </cell>
          <cell r="S136">
            <v>178</v>
          </cell>
          <cell r="T136">
            <v>6</v>
          </cell>
          <cell r="U136">
            <v>103</v>
          </cell>
          <cell r="V136" t="str">
            <v>-</v>
          </cell>
          <cell r="W136" t="str">
            <v>-</v>
          </cell>
          <cell r="X136">
            <v>6</v>
          </cell>
          <cell r="Y136">
            <v>134</v>
          </cell>
          <cell r="Z136">
            <v>19</v>
          </cell>
          <cell r="AA136">
            <v>423</v>
          </cell>
          <cell r="AB136" t="str">
            <v>-</v>
          </cell>
          <cell r="AC136" t="str">
            <v>-</v>
          </cell>
          <cell r="AD136">
            <v>64</v>
          </cell>
          <cell r="AE136">
            <v>2857</v>
          </cell>
          <cell r="AF136">
            <v>34</v>
          </cell>
          <cell r="AG136">
            <v>536</v>
          </cell>
          <cell r="AH136">
            <v>41</v>
          </cell>
          <cell r="AI136">
            <v>858</v>
          </cell>
          <cell r="AJ136">
            <v>115</v>
          </cell>
          <cell r="AK136">
            <v>4602</v>
          </cell>
          <cell r="AL136">
            <v>6</v>
          </cell>
          <cell r="AM136">
            <v>198</v>
          </cell>
          <cell r="AN136">
            <v>3</v>
          </cell>
          <cell r="AO136">
            <v>61</v>
          </cell>
          <cell r="AP136">
            <v>41</v>
          </cell>
          <cell r="AQ136">
            <v>1792</v>
          </cell>
          <cell r="AR136">
            <v>97</v>
          </cell>
          <cell r="AS136">
            <v>2459</v>
          </cell>
          <cell r="AT136">
            <v>276</v>
          </cell>
          <cell r="AU136">
            <v>13297</v>
          </cell>
          <cell r="AV136">
            <v>34</v>
          </cell>
          <cell r="AW136">
            <v>835</v>
          </cell>
          <cell r="AX136">
            <v>2</v>
          </cell>
          <cell r="AY136" t="str">
            <v>X</v>
          </cell>
          <cell r="AZ136">
            <v>1</v>
          </cell>
          <cell r="BA136" t="str">
            <v>X</v>
          </cell>
          <cell r="BB136" t="str">
            <v>-</v>
          </cell>
          <cell r="BC136" t="str">
            <v>-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260</v>
          </cell>
          <cell r="E137">
            <v>12509</v>
          </cell>
          <cell r="F137">
            <v>27</v>
          </cell>
          <cell r="G137">
            <v>1074</v>
          </cell>
          <cell r="H137" t="str">
            <v>-</v>
          </cell>
          <cell r="I137" t="str">
            <v>-</v>
          </cell>
          <cell r="J137">
            <v>2</v>
          </cell>
          <cell r="K137" t="str">
            <v>X</v>
          </cell>
          <cell r="L137">
            <v>6</v>
          </cell>
          <cell r="M137">
            <v>142</v>
          </cell>
          <cell r="N137">
            <v>3</v>
          </cell>
          <cell r="O137">
            <v>133</v>
          </cell>
          <cell r="P137" t="str">
            <v>-</v>
          </cell>
          <cell r="Q137" t="str">
            <v>-</v>
          </cell>
          <cell r="R137">
            <v>2</v>
          </cell>
          <cell r="S137" t="str">
            <v>X</v>
          </cell>
          <cell r="T137">
            <v>11</v>
          </cell>
          <cell r="U137">
            <v>745</v>
          </cell>
          <cell r="V137" t="str">
            <v>-</v>
          </cell>
          <cell r="W137" t="str">
            <v>-</v>
          </cell>
          <cell r="X137" t="str">
            <v>-</v>
          </cell>
          <cell r="Y137" t="str">
            <v>-</v>
          </cell>
          <cell r="Z137">
            <v>31</v>
          </cell>
          <cell r="AA137">
            <v>1375</v>
          </cell>
          <cell r="AB137" t="str">
            <v>-</v>
          </cell>
          <cell r="AC137" t="str">
            <v>-</v>
          </cell>
          <cell r="AD137">
            <v>44</v>
          </cell>
          <cell r="AE137">
            <v>1774</v>
          </cell>
          <cell r="AF137">
            <v>20</v>
          </cell>
          <cell r="AG137">
            <v>740</v>
          </cell>
          <cell r="AH137">
            <v>3</v>
          </cell>
          <cell r="AI137">
            <v>93</v>
          </cell>
          <cell r="AJ137">
            <v>18</v>
          </cell>
          <cell r="AK137">
            <v>314</v>
          </cell>
          <cell r="AL137">
            <v>17</v>
          </cell>
          <cell r="AM137">
            <v>1209</v>
          </cell>
          <cell r="AN137">
            <v>3</v>
          </cell>
          <cell r="AO137">
            <v>108</v>
          </cell>
          <cell r="AP137">
            <v>19</v>
          </cell>
          <cell r="AQ137">
            <v>2324</v>
          </cell>
          <cell r="AR137">
            <v>11</v>
          </cell>
          <cell r="AS137">
            <v>346</v>
          </cell>
          <cell r="AT137">
            <v>25</v>
          </cell>
          <cell r="AU137">
            <v>1400</v>
          </cell>
          <cell r="AV137">
            <v>8</v>
          </cell>
          <cell r="AW137">
            <v>322</v>
          </cell>
          <cell r="AX137" t="str">
            <v>-</v>
          </cell>
          <cell r="AY137" t="str">
            <v>-</v>
          </cell>
          <cell r="AZ137">
            <v>5</v>
          </cell>
          <cell r="BA137">
            <v>120</v>
          </cell>
          <cell r="BB137">
            <v>5</v>
          </cell>
          <cell r="BC137">
            <v>94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84</v>
          </cell>
          <cell r="E138">
            <v>2931</v>
          </cell>
          <cell r="F138">
            <v>43</v>
          </cell>
          <cell r="G138">
            <v>1241</v>
          </cell>
          <cell r="H138">
            <v>4</v>
          </cell>
          <cell r="I138">
            <v>325</v>
          </cell>
          <cell r="J138" t="str">
            <v>-</v>
          </cell>
          <cell r="K138" t="str">
            <v>-</v>
          </cell>
          <cell r="L138">
            <v>1</v>
          </cell>
          <cell r="M138" t="str">
            <v>X</v>
          </cell>
          <cell r="N138" t="str">
            <v>-</v>
          </cell>
          <cell r="O138" t="str">
            <v>-</v>
          </cell>
          <cell r="P138" t="str">
            <v>-</v>
          </cell>
          <cell r="Q138" t="str">
            <v>-</v>
          </cell>
          <cell r="R138">
            <v>1</v>
          </cell>
          <cell r="S138" t="str">
            <v>X</v>
          </cell>
          <cell r="T138">
            <v>3</v>
          </cell>
          <cell r="U138">
            <v>74</v>
          </cell>
          <cell r="V138">
            <v>1</v>
          </cell>
          <cell r="W138" t="str">
            <v>X</v>
          </cell>
          <cell r="X138" t="str">
            <v>-</v>
          </cell>
          <cell r="Y138" t="str">
            <v>-</v>
          </cell>
          <cell r="Z138">
            <v>3</v>
          </cell>
          <cell r="AA138">
            <v>43</v>
          </cell>
          <cell r="AB138">
            <v>4</v>
          </cell>
          <cell r="AC138">
            <v>748</v>
          </cell>
          <cell r="AD138">
            <v>1</v>
          </cell>
          <cell r="AE138" t="str">
            <v>X</v>
          </cell>
          <cell r="AF138">
            <v>12</v>
          </cell>
          <cell r="AG138">
            <v>207</v>
          </cell>
          <cell r="AH138">
            <v>1</v>
          </cell>
          <cell r="AI138" t="str">
            <v>X</v>
          </cell>
          <cell r="AJ138">
            <v>7</v>
          </cell>
          <cell r="AK138">
            <v>95</v>
          </cell>
          <cell r="AL138" t="str">
            <v>-</v>
          </cell>
          <cell r="AM138" t="str">
            <v>-</v>
          </cell>
          <cell r="AN138" t="str">
            <v>-</v>
          </cell>
          <cell r="AO138" t="str">
            <v>-</v>
          </cell>
          <cell r="AP138" t="str">
            <v>-</v>
          </cell>
          <cell r="AQ138" t="str">
            <v>-</v>
          </cell>
          <cell r="AR138">
            <v>2</v>
          </cell>
          <cell r="AS138" t="str">
            <v>X</v>
          </cell>
          <cell r="AT138" t="str">
            <v>-</v>
          </cell>
          <cell r="AU138" t="str">
            <v>-</v>
          </cell>
          <cell r="AV138" t="str">
            <v>-</v>
          </cell>
          <cell r="AW138" t="str">
            <v>-</v>
          </cell>
          <cell r="AX138">
            <v>1</v>
          </cell>
          <cell r="AY138" t="str">
            <v>X</v>
          </cell>
          <cell r="AZ138" t="str">
            <v>-</v>
          </cell>
          <cell r="BA138" t="str">
            <v>-</v>
          </cell>
          <cell r="BB138" t="str">
            <v>-</v>
          </cell>
          <cell r="BC138" t="str">
            <v>-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1039</v>
          </cell>
          <cell r="E139">
            <v>72612</v>
          </cell>
          <cell r="F139">
            <v>18</v>
          </cell>
          <cell r="G139">
            <v>1057</v>
          </cell>
          <cell r="H139" t="str">
            <v>-</v>
          </cell>
          <cell r="I139" t="str">
            <v>-</v>
          </cell>
          <cell r="J139" t="str">
            <v>-</v>
          </cell>
          <cell r="K139" t="str">
            <v>-</v>
          </cell>
          <cell r="L139">
            <v>86</v>
          </cell>
          <cell r="M139">
            <v>4100</v>
          </cell>
          <cell r="N139">
            <v>6</v>
          </cell>
          <cell r="O139">
            <v>82</v>
          </cell>
          <cell r="P139">
            <v>1</v>
          </cell>
          <cell r="Q139" t="str">
            <v>X</v>
          </cell>
          <cell r="R139">
            <v>6</v>
          </cell>
          <cell r="S139">
            <v>92</v>
          </cell>
          <cell r="T139">
            <v>27</v>
          </cell>
          <cell r="U139">
            <v>840</v>
          </cell>
          <cell r="V139" t="str">
            <v>-</v>
          </cell>
          <cell r="W139" t="str">
            <v>-</v>
          </cell>
          <cell r="X139" t="str">
            <v>-</v>
          </cell>
          <cell r="Y139" t="str">
            <v>-</v>
          </cell>
          <cell r="Z139">
            <v>55</v>
          </cell>
          <cell r="AA139">
            <v>2814</v>
          </cell>
          <cell r="AB139">
            <v>4</v>
          </cell>
          <cell r="AC139">
            <v>125</v>
          </cell>
          <cell r="AD139">
            <v>98</v>
          </cell>
          <cell r="AE139">
            <v>4806</v>
          </cell>
          <cell r="AF139">
            <v>38</v>
          </cell>
          <cell r="AG139">
            <v>3253</v>
          </cell>
          <cell r="AH139">
            <v>30</v>
          </cell>
          <cell r="AI139">
            <v>1764</v>
          </cell>
          <cell r="AJ139">
            <v>116</v>
          </cell>
          <cell r="AK139">
            <v>4966</v>
          </cell>
          <cell r="AL139">
            <v>173</v>
          </cell>
          <cell r="AM139">
            <v>33474</v>
          </cell>
          <cell r="AN139">
            <v>57</v>
          </cell>
          <cell r="AO139">
            <v>3064</v>
          </cell>
          <cell r="AP139">
            <v>76</v>
          </cell>
          <cell r="AQ139">
            <v>5028</v>
          </cell>
          <cell r="AR139">
            <v>199</v>
          </cell>
          <cell r="AS139">
            <v>5349</v>
          </cell>
          <cell r="AT139">
            <v>30</v>
          </cell>
          <cell r="AU139">
            <v>1283</v>
          </cell>
          <cell r="AV139">
            <v>4</v>
          </cell>
          <cell r="AW139">
            <v>129</v>
          </cell>
          <cell r="AX139">
            <v>1</v>
          </cell>
          <cell r="AY139" t="str">
            <v>X</v>
          </cell>
          <cell r="AZ139">
            <v>4</v>
          </cell>
          <cell r="BA139">
            <v>92</v>
          </cell>
          <cell r="BB139">
            <v>10</v>
          </cell>
          <cell r="BC139">
            <v>271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90</v>
          </cell>
          <cell r="E140">
            <v>4326</v>
          </cell>
          <cell r="F140">
            <v>24</v>
          </cell>
          <cell r="G140">
            <v>652</v>
          </cell>
          <cell r="H140">
            <v>1</v>
          </cell>
          <cell r="I140" t="str">
            <v>X</v>
          </cell>
          <cell r="J140">
            <v>1</v>
          </cell>
          <cell r="K140" t="str">
            <v>X</v>
          </cell>
          <cell r="L140">
            <v>8</v>
          </cell>
          <cell r="M140">
            <v>187</v>
          </cell>
          <cell r="N140" t="str">
            <v>-</v>
          </cell>
          <cell r="O140" t="str">
            <v>-</v>
          </cell>
          <cell r="P140">
            <v>1</v>
          </cell>
          <cell r="Q140" t="str">
            <v>X</v>
          </cell>
          <cell r="R140">
            <v>2</v>
          </cell>
          <cell r="S140" t="str">
            <v>X</v>
          </cell>
          <cell r="T140">
            <v>2</v>
          </cell>
          <cell r="U140" t="str">
            <v>X</v>
          </cell>
          <cell r="V140" t="str">
            <v>-</v>
          </cell>
          <cell r="W140" t="str">
            <v>-</v>
          </cell>
          <cell r="X140" t="str">
            <v>-</v>
          </cell>
          <cell r="Y140" t="str">
            <v>-</v>
          </cell>
          <cell r="Z140">
            <v>3</v>
          </cell>
          <cell r="AA140">
            <v>633</v>
          </cell>
          <cell r="AB140" t="str">
            <v>-</v>
          </cell>
          <cell r="AC140" t="str">
            <v>-</v>
          </cell>
          <cell r="AD140">
            <v>2</v>
          </cell>
          <cell r="AE140" t="str">
            <v>X</v>
          </cell>
          <cell r="AF140">
            <v>9</v>
          </cell>
          <cell r="AG140">
            <v>218</v>
          </cell>
          <cell r="AH140">
            <v>5</v>
          </cell>
          <cell r="AI140">
            <v>880</v>
          </cell>
          <cell r="AJ140">
            <v>2</v>
          </cell>
          <cell r="AK140" t="str">
            <v>X</v>
          </cell>
          <cell r="AL140" t="str">
            <v>-</v>
          </cell>
          <cell r="AM140" t="str">
            <v>-</v>
          </cell>
          <cell r="AN140" t="str">
            <v>-</v>
          </cell>
          <cell r="AO140" t="str">
            <v>-</v>
          </cell>
          <cell r="AP140">
            <v>6</v>
          </cell>
          <cell r="AQ140">
            <v>299</v>
          </cell>
          <cell r="AR140">
            <v>18</v>
          </cell>
          <cell r="AS140">
            <v>773</v>
          </cell>
          <cell r="AT140">
            <v>4</v>
          </cell>
          <cell r="AU140">
            <v>106</v>
          </cell>
          <cell r="AV140" t="str">
            <v>-</v>
          </cell>
          <cell r="AW140" t="str">
            <v>-</v>
          </cell>
          <cell r="AX140" t="str">
            <v>-</v>
          </cell>
          <cell r="AY140" t="str">
            <v>-</v>
          </cell>
          <cell r="AZ140" t="str">
            <v>-</v>
          </cell>
          <cell r="BA140" t="str">
            <v>-</v>
          </cell>
          <cell r="BB140">
            <v>2</v>
          </cell>
          <cell r="BC140" t="str">
            <v>X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349</v>
          </cell>
          <cell r="E141">
            <v>12047</v>
          </cell>
          <cell r="F141">
            <v>29</v>
          </cell>
          <cell r="G141">
            <v>1046</v>
          </cell>
          <cell r="H141">
            <v>3</v>
          </cell>
          <cell r="I141">
            <v>86</v>
          </cell>
          <cell r="J141" t="str">
            <v>-</v>
          </cell>
          <cell r="K141" t="str">
            <v>-</v>
          </cell>
          <cell r="L141">
            <v>24</v>
          </cell>
          <cell r="M141">
            <v>398</v>
          </cell>
          <cell r="N141">
            <v>1</v>
          </cell>
          <cell r="O141" t="str">
            <v>X</v>
          </cell>
          <cell r="P141" t="str">
            <v>-</v>
          </cell>
          <cell r="Q141" t="str">
            <v>-</v>
          </cell>
          <cell r="R141">
            <v>3</v>
          </cell>
          <cell r="S141">
            <v>35</v>
          </cell>
          <cell r="T141">
            <v>9</v>
          </cell>
          <cell r="U141">
            <v>192</v>
          </cell>
          <cell r="V141" t="str">
            <v>-</v>
          </cell>
          <cell r="W141" t="str">
            <v>-</v>
          </cell>
          <cell r="X141">
            <v>2</v>
          </cell>
          <cell r="Y141" t="str">
            <v>X</v>
          </cell>
          <cell r="Z141">
            <v>27</v>
          </cell>
          <cell r="AA141">
            <v>635</v>
          </cell>
          <cell r="AB141">
            <v>4</v>
          </cell>
          <cell r="AC141">
            <v>81</v>
          </cell>
          <cell r="AD141">
            <v>39</v>
          </cell>
          <cell r="AE141">
            <v>1233</v>
          </cell>
          <cell r="AF141">
            <v>18</v>
          </cell>
          <cell r="AG141">
            <v>489</v>
          </cell>
          <cell r="AH141">
            <v>26</v>
          </cell>
          <cell r="AI141">
            <v>816</v>
          </cell>
          <cell r="AJ141">
            <v>57</v>
          </cell>
          <cell r="AK141">
            <v>1724</v>
          </cell>
          <cell r="AL141">
            <v>2</v>
          </cell>
          <cell r="AM141" t="str">
            <v>X</v>
          </cell>
          <cell r="AN141">
            <v>1</v>
          </cell>
          <cell r="AO141" t="str">
            <v>X</v>
          </cell>
          <cell r="AP141">
            <v>7</v>
          </cell>
          <cell r="AQ141">
            <v>176</v>
          </cell>
          <cell r="AR141">
            <v>33</v>
          </cell>
          <cell r="AS141">
            <v>865</v>
          </cell>
          <cell r="AT141">
            <v>59</v>
          </cell>
          <cell r="AU141">
            <v>4053</v>
          </cell>
          <cell r="AV141">
            <v>2</v>
          </cell>
          <cell r="AW141" t="str">
            <v>X</v>
          </cell>
          <cell r="AX141">
            <v>1</v>
          </cell>
          <cell r="AY141" t="str">
            <v>X</v>
          </cell>
          <cell r="AZ141">
            <v>2</v>
          </cell>
          <cell r="BA141" t="str">
            <v>X</v>
          </cell>
          <cell r="BB141" t="str">
            <v>-</v>
          </cell>
          <cell r="BC141" t="str">
            <v>-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62</v>
          </cell>
          <cell r="E142">
            <v>2755</v>
          </cell>
          <cell r="F142">
            <v>18</v>
          </cell>
          <cell r="G142">
            <v>1344</v>
          </cell>
          <cell r="H142">
            <v>2</v>
          </cell>
          <cell r="I142" t="str">
            <v>X</v>
          </cell>
          <cell r="J142" t="str">
            <v>-</v>
          </cell>
          <cell r="K142" t="str">
            <v>-</v>
          </cell>
          <cell r="L142" t="str">
            <v>-</v>
          </cell>
          <cell r="M142" t="str">
            <v>-</v>
          </cell>
          <cell r="N142" t="str">
            <v>-</v>
          </cell>
          <cell r="O142" t="str">
            <v>-</v>
          </cell>
          <cell r="P142" t="str">
            <v>-</v>
          </cell>
          <cell r="Q142" t="str">
            <v>-</v>
          </cell>
          <cell r="R142">
            <v>1</v>
          </cell>
          <cell r="S142" t="str">
            <v>X</v>
          </cell>
          <cell r="T142">
            <v>2</v>
          </cell>
          <cell r="U142" t="str">
            <v>X</v>
          </cell>
          <cell r="V142" t="str">
            <v>-</v>
          </cell>
          <cell r="W142" t="str">
            <v>-</v>
          </cell>
          <cell r="X142">
            <v>1</v>
          </cell>
          <cell r="Y142" t="str">
            <v>X</v>
          </cell>
          <cell r="Z142">
            <v>4</v>
          </cell>
          <cell r="AA142">
            <v>113</v>
          </cell>
          <cell r="AB142">
            <v>3</v>
          </cell>
          <cell r="AC142">
            <v>119</v>
          </cell>
          <cell r="AD142">
            <v>6</v>
          </cell>
          <cell r="AE142">
            <v>125</v>
          </cell>
          <cell r="AF142">
            <v>14</v>
          </cell>
          <cell r="AG142">
            <v>327</v>
          </cell>
          <cell r="AH142">
            <v>1</v>
          </cell>
          <cell r="AI142" t="str">
            <v>X</v>
          </cell>
          <cell r="AJ142">
            <v>6</v>
          </cell>
          <cell r="AK142">
            <v>134</v>
          </cell>
          <cell r="AL142" t="str">
            <v>-</v>
          </cell>
          <cell r="AM142" t="str">
            <v>-</v>
          </cell>
          <cell r="AN142" t="str">
            <v>-</v>
          </cell>
          <cell r="AO142" t="str">
            <v>-</v>
          </cell>
          <cell r="AP142">
            <v>1</v>
          </cell>
          <cell r="AQ142" t="str">
            <v>X</v>
          </cell>
          <cell r="AR142">
            <v>1</v>
          </cell>
          <cell r="AS142" t="str">
            <v>X</v>
          </cell>
          <cell r="AT142">
            <v>2</v>
          </cell>
          <cell r="AU142" t="str">
            <v>X</v>
          </cell>
          <cell r="AV142" t="str">
            <v>-</v>
          </cell>
          <cell r="AW142" t="str">
            <v>-</v>
          </cell>
          <cell r="AX142" t="str">
            <v>-</v>
          </cell>
          <cell r="AY142" t="str">
            <v>-</v>
          </cell>
          <cell r="AZ142" t="str">
            <v>-</v>
          </cell>
          <cell r="BA142" t="str">
            <v>-</v>
          </cell>
          <cell r="BB142" t="str">
            <v>-</v>
          </cell>
          <cell r="BC142" t="str">
            <v>-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66</v>
          </cell>
          <cell r="E143">
            <v>2463</v>
          </cell>
          <cell r="F143">
            <v>16</v>
          </cell>
          <cell r="G143">
            <v>530</v>
          </cell>
          <cell r="H143">
            <v>2</v>
          </cell>
          <cell r="I143" t="str">
            <v>X</v>
          </cell>
          <cell r="J143" t="str">
            <v>-</v>
          </cell>
          <cell r="K143" t="str">
            <v>-</v>
          </cell>
          <cell r="L143">
            <v>3</v>
          </cell>
          <cell r="M143">
            <v>366</v>
          </cell>
          <cell r="N143">
            <v>1</v>
          </cell>
          <cell r="O143" t="str">
            <v>X</v>
          </cell>
          <cell r="P143" t="str">
            <v>-</v>
          </cell>
          <cell r="Q143" t="str">
            <v>-</v>
          </cell>
          <cell r="R143" t="str">
            <v>-</v>
          </cell>
          <cell r="S143" t="str">
            <v>-</v>
          </cell>
          <cell r="T143" t="str">
            <v>-</v>
          </cell>
          <cell r="U143" t="str">
            <v>-</v>
          </cell>
          <cell r="V143" t="str">
            <v>-</v>
          </cell>
          <cell r="W143" t="str">
            <v>-</v>
          </cell>
          <cell r="X143">
            <v>1</v>
          </cell>
          <cell r="Y143" t="str">
            <v>X</v>
          </cell>
          <cell r="Z143" t="str">
            <v>-</v>
          </cell>
          <cell r="AA143" t="str">
            <v>-</v>
          </cell>
          <cell r="AB143">
            <v>1</v>
          </cell>
          <cell r="AC143" t="str">
            <v>X</v>
          </cell>
          <cell r="AD143">
            <v>8</v>
          </cell>
          <cell r="AE143">
            <v>215</v>
          </cell>
          <cell r="AF143">
            <v>15</v>
          </cell>
          <cell r="AG143">
            <v>298</v>
          </cell>
          <cell r="AH143">
            <v>2</v>
          </cell>
          <cell r="AI143" t="str">
            <v>X</v>
          </cell>
          <cell r="AJ143">
            <v>6</v>
          </cell>
          <cell r="AK143">
            <v>218</v>
          </cell>
          <cell r="AL143" t="str">
            <v>-</v>
          </cell>
          <cell r="AM143" t="str">
            <v>-</v>
          </cell>
          <cell r="AN143">
            <v>2</v>
          </cell>
          <cell r="AO143" t="str">
            <v>X</v>
          </cell>
          <cell r="AP143">
            <v>4</v>
          </cell>
          <cell r="AQ143">
            <v>293</v>
          </cell>
          <cell r="AR143">
            <v>2</v>
          </cell>
          <cell r="AS143" t="str">
            <v>X</v>
          </cell>
          <cell r="AT143">
            <v>1</v>
          </cell>
          <cell r="AU143" t="str">
            <v>X</v>
          </cell>
          <cell r="AV143">
            <v>1</v>
          </cell>
          <cell r="AW143" t="str">
            <v>X</v>
          </cell>
          <cell r="AX143" t="str">
            <v>-</v>
          </cell>
          <cell r="AY143" t="str">
            <v>-</v>
          </cell>
          <cell r="AZ143">
            <v>1</v>
          </cell>
          <cell r="BA143" t="str">
            <v>X</v>
          </cell>
          <cell r="BB143" t="str">
            <v>-</v>
          </cell>
          <cell r="BC143" t="str">
            <v>-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689</v>
          </cell>
          <cell r="E144">
            <v>25423</v>
          </cell>
          <cell r="F144">
            <v>48</v>
          </cell>
          <cell r="G144">
            <v>1657</v>
          </cell>
          <cell r="H144">
            <v>3</v>
          </cell>
          <cell r="I144">
            <v>69</v>
          </cell>
          <cell r="J144" t="str">
            <v>-</v>
          </cell>
          <cell r="K144" t="str">
            <v>-</v>
          </cell>
          <cell r="L144">
            <v>79</v>
          </cell>
          <cell r="M144">
            <v>1911</v>
          </cell>
          <cell r="N144">
            <v>1</v>
          </cell>
          <cell r="O144" t="str">
            <v>X</v>
          </cell>
          <cell r="P144" t="str">
            <v>-</v>
          </cell>
          <cell r="Q144" t="str">
            <v>-</v>
          </cell>
          <cell r="R144">
            <v>6</v>
          </cell>
          <cell r="S144">
            <v>66</v>
          </cell>
          <cell r="T144">
            <v>14</v>
          </cell>
          <cell r="U144">
            <v>234</v>
          </cell>
          <cell r="V144">
            <v>1</v>
          </cell>
          <cell r="W144" t="str">
            <v>X</v>
          </cell>
          <cell r="X144">
            <v>2</v>
          </cell>
          <cell r="Y144" t="str">
            <v>X</v>
          </cell>
          <cell r="Z144">
            <v>35</v>
          </cell>
          <cell r="AA144">
            <v>761</v>
          </cell>
          <cell r="AB144">
            <v>2</v>
          </cell>
          <cell r="AC144" t="str">
            <v>X</v>
          </cell>
          <cell r="AD144">
            <v>64</v>
          </cell>
          <cell r="AE144">
            <v>2264</v>
          </cell>
          <cell r="AF144">
            <v>22</v>
          </cell>
          <cell r="AG144">
            <v>459</v>
          </cell>
          <cell r="AH144">
            <v>25</v>
          </cell>
          <cell r="AI144">
            <v>765</v>
          </cell>
          <cell r="AJ144">
            <v>104</v>
          </cell>
          <cell r="AK144">
            <v>2412</v>
          </cell>
          <cell r="AL144">
            <v>3</v>
          </cell>
          <cell r="AM144">
            <v>55</v>
          </cell>
          <cell r="AN144">
            <v>17</v>
          </cell>
          <cell r="AO144">
            <v>587</v>
          </cell>
          <cell r="AP144">
            <v>28</v>
          </cell>
          <cell r="AQ144">
            <v>2552</v>
          </cell>
          <cell r="AR144">
            <v>87</v>
          </cell>
          <cell r="AS144">
            <v>4671</v>
          </cell>
          <cell r="AT144">
            <v>115</v>
          </cell>
          <cell r="AU144">
            <v>5828</v>
          </cell>
          <cell r="AV144">
            <v>2</v>
          </cell>
          <cell r="AW144" t="str">
            <v>X</v>
          </cell>
          <cell r="AX144">
            <v>19</v>
          </cell>
          <cell r="AY144">
            <v>423</v>
          </cell>
          <cell r="AZ144">
            <v>9</v>
          </cell>
          <cell r="BA144">
            <v>300</v>
          </cell>
          <cell r="BB144">
            <v>3</v>
          </cell>
          <cell r="BC144">
            <v>52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39</v>
          </cell>
          <cell r="E145">
            <v>1250</v>
          </cell>
          <cell r="F145">
            <v>5</v>
          </cell>
          <cell r="G145">
            <v>350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>
            <v>8</v>
          </cell>
          <cell r="M145">
            <v>149</v>
          </cell>
          <cell r="N145" t="str">
            <v>-</v>
          </cell>
          <cell r="O145" t="str">
            <v>-</v>
          </cell>
          <cell r="P145">
            <v>1</v>
          </cell>
          <cell r="Q145" t="str">
            <v>X</v>
          </cell>
          <cell r="R145" t="str">
            <v>-</v>
          </cell>
          <cell r="S145" t="str">
            <v>-</v>
          </cell>
          <cell r="T145">
            <v>2</v>
          </cell>
          <cell r="U145" t="str">
            <v>X</v>
          </cell>
          <cell r="V145" t="str">
            <v>-</v>
          </cell>
          <cell r="W145" t="str">
            <v>-</v>
          </cell>
          <cell r="X145">
            <v>1</v>
          </cell>
          <cell r="Y145" t="str">
            <v>X</v>
          </cell>
          <cell r="Z145">
            <v>3</v>
          </cell>
          <cell r="AA145">
            <v>47</v>
          </cell>
          <cell r="AB145" t="str">
            <v>-</v>
          </cell>
          <cell r="AC145" t="str">
            <v>-</v>
          </cell>
          <cell r="AD145">
            <v>8</v>
          </cell>
          <cell r="AE145">
            <v>272</v>
          </cell>
          <cell r="AF145">
            <v>2</v>
          </cell>
          <cell r="AG145" t="str">
            <v>X</v>
          </cell>
          <cell r="AH145">
            <v>2</v>
          </cell>
          <cell r="AI145" t="str">
            <v>X</v>
          </cell>
          <cell r="AJ145">
            <v>3</v>
          </cell>
          <cell r="AK145">
            <v>124</v>
          </cell>
          <cell r="AL145" t="str">
            <v>-</v>
          </cell>
          <cell r="AM145" t="str">
            <v>-</v>
          </cell>
          <cell r="AN145" t="str">
            <v>-</v>
          </cell>
          <cell r="AO145" t="str">
            <v>-</v>
          </cell>
          <cell r="AP145">
            <v>1</v>
          </cell>
          <cell r="AQ145" t="str">
            <v>X</v>
          </cell>
          <cell r="AR145">
            <v>3</v>
          </cell>
          <cell r="AS145">
            <v>66</v>
          </cell>
          <cell r="AT145" t="str">
            <v>-</v>
          </cell>
          <cell r="AU145" t="str">
            <v>-</v>
          </cell>
          <cell r="AV145" t="str">
            <v>-</v>
          </cell>
          <cell r="AW145" t="str">
            <v>-</v>
          </cell>
          <cell r="AX145" t="str">
            <v>-</v>
          </cell>
          <cell r="AY145" t="str">
            <v>-</v>
          </cell>
          <cell r="AZ145" t="str">
            <v>-</v>
          </cell>
          <cell r="BA145" t="str">
            <v>-</v>
          </cell>
          <cell r="BB145" t="str">
            <v>-</v>
          </cell>
          <cell r="BC145" t="str">
            <v>-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43</v>
          </cell>
          <cell r="E146">
            <v>929</v>
          </cell>
          <cell r="F146">
            <v>9</v>
          </cell>
          <cell r="G146">
            <v>189</v>
          </cell>
          <cell r="H146">
            <v>1</v>
          </cell>
          <cell r="I146" t="str">
            <v>X</v>
          </cell>
          <cell r="J146" t="str">
            <v>-</v>
          </cell>
          <cell r="K146" t="str">
            <v>-</v>
          </cell>
          <cell r="L146">
            <v>4</v>
          </cell>
          <cell r="M146">
            <v>65</v>
          </cell>
          <cell r="N146" t="str">
            <v>-</v>
          </cell>
          <cell r="O146" t="str">
            <v>-</v>
          </cell>
          <cell r="P146" t="str">
            <v>-</v>
          </cell>
          <cell r="Q146" t="str">
            <v>-</v>
          </cell>
          <cell r="R146" t="str">
            <v>-</v>
          </cell>
          <cell r="S146" t="str">
            <v>-</v>
          </cell>
          <cell r="T146" t="str">
            <v>-</v>
          </cell>
          <cell r="U146" t="str">
            <v>-</v>
          </cell>
          <cell r="V146">
            <v>1</v>
          </cell>
          <cell r="W146" t="str">
            <v>X</v>
          </cell>
          <cell r="X146" t="str">
            <v>-</v>
          </cell>
          <cell r="Y146" t="str">
            <v>-</v>
          </cell>
          <cell r="Z146">
            <v>4</v>
          </cell>
          <cell r="AA146">
            <v>58</v>
          </cell>
          <cell r="AB146">
            <v>1</v>
          </cell>
          <cell r="AC146" t="str">
            <v>X</v>
          </cell>
          <cell r="AD146">
            <v>3</v>
          </cell>
          <cell r="AE146">
            <v>75</v>
          </cell>
          <cell r="AF146">
            <v>12</v>
          </cell>
          <cell r="AG146">
            <v>297</v>
          </cell>
          <cell r="AH146" t="str">
            <v>-</v>
          </cell>
          <cell r="AI146" t="str">
            <v>-</v>
          </cell>
          <cell r="AJ146">
            <v>4</v>
          </cell>
          <cell r="AK146">
            <v>64</v>
          </cell>
          <cell r="AL146" t="str">
            <v>-</v>
          </cell>
          <cell r="AM146" t="str">
            <v>-</v>
          </cell>
          <cell r="AN146" t="str">
            <v>-</v>
          </cell>
          <cell r="AO146" t="str">
            <v>-</v>
          </cell>
          <cell r="AP146">
            <v>3</v>
          </cell>
          <cell r="AQ146">
            <v>126</v>
          </cell>
          <cell r="AR146">
            <v>1</v>
          </cell>
          <cell r="AS146" t="str">
            <v>X</v>
          </cell>
          <cell r="AT146" t="str">
            <v>-</v>
          </cell>
          <cell r="AU146" t="str">
            <v>-</v>
          </cell>
          <cell r="AV146" t="str">
            <v>-</v>
          </cell>
          <cell r="AW146" t="str">
            <v>-</v>
          </cell>
          <cell r="AX146" t="str">
            <v>-</v>
          </cell>
          <cell r="AY146" t="str">
            <v>-</v>
          </cell>
          <cell r="AZ146" t="str">
            <v>-</v>
          </cell>
          <cell r="BA146" t="str">
            <v>-</v>
          </cell>
          <cell r="BB146" t="str">
            <v>-</v>
          </cell>
          <cell r="BC146" t="str">
            <v>-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7</v>
          </cell>
          <cell r="E147">
            <v>97</v>
          </cell>
          <cell r="F147">
            <v>3</v>
          </cell>
          <cell r="G147">
            <v>45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str">
            <v>-</v>
          </cell>
          <cell r="Q147" t="str">
            <v>-</v>
          </cell>
          <cell r="R147" t="str">
            <v>-</v>
          </cell>
          <cell r="S147" t="str">
            <v>-</v>
          </cell>
          <cell r="T147" t="str">
            <v>-</v>
          </cell>
          <cell r="U147" t="str">
            <v>-</v>
          </cell>
          <cell r="V147" t="str">
            <v>-</v>
          </cell>
          <cell r="W147" t="str">
            <v>-</v>
          </cell>
          <cell r="X147" t="str">
            <v>-</v>
          </cell>
          <cell r="Y147" t="str">
            <v>-</v>
          </cell>
          <cell r="Z147" t="str">
            <v>-</v>
          </cell>
          <cell r="AA147" t="str">
            <v>-</v>
          </cell>
          <cell r="AB147" t="str">
            <v>-</v>
          </cell>
          <cell r="AC147" t="str">
            <v>-</v>
          </cell>
          <cell r="AD147" t="str">
            <v>-</v>
          </cell>
          <cell r="AE147" t="str">
            <v>-</v>
          </cell>
          <cell r="AF147">
            <v>3</v>
          </cell>
          <cell r="AG147" t="str">
            <v>X</v>
          </cell>
          <cell r="AH147" t="str">
            <v>-</v>
          </cell>
          <cell r="AI147" t="str">
            <v>-</v>
          </cell>
          <cell r="AJ147">
            <v>1</v>
          </cell>
          <cell r="AK147" t="str">
            <v>X</v>
          </cell>
          <cell r="AL147" t="str">
            <v>-</v>
          </cell>
          <cell r="AM147" t="str">
            <v>-</v>
          </cell>
          <cell r="AN147" t="str">
            <v>-</v>
          </cell>
          <cell r="AO147" t="str">
            <v>-</v>
          </cell>
          <cell r="AP147" t="str">
            <v>-</v>
          </cell>
          <cell r="AQ147" t="str">
            <v>-</v>
          </cell>
          <cell r="AR147" t="str">
            <v>-</v>
          </cell>
          <cell r="AS147" t="str">
            <v>-</v>
          </cell>
          <cell r="AT147" t="str">
            <v>-</v>
          </cell>
          <cell r="AU147" t="str">
            <v>-</v>
          </cell>
          <cell r="AV147" t="str">
            <v>-</v>
          </cell>
          <cell r="AW147" t="str">
            <v>-</v>
          </cell>
          <cell r="AX147" t="str">
            <v>-</v>
          </cell>
          <cell r="AY147" t="str">
            <v>-</v>
          </cell>
          <cell r="AZ147" t="str">
            <v>-</v>
          </cell>
          <cell r="BA147" t="str">
            <v>-</v>
          </cell>
          <cell r="BB147" t="str">
            <v>-</v>
          </cell>
          <cell r="BC147" t="str">
            <v>-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8</v>
          </cell>
          <cell r="E148">
            <v>127</v>
          </cell>
          <cell r="F148">
            <v>6</v>
          </cell>
          <cell r="G148" t="str">
            <v>X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  <cell r="T148" t="str">
            <v>-</v>
          </cell>
          <cell r="U148" t="str">
            <v>-</v>
          </cell>
          <cell r="V148" t="str">
            <v>-</v>
          </cell>
          <cell r="W148" t="str">
            <v>-</v>
          </cell>
          <cell r="X148" t="str">
            <v>-</v>
          </cell>
          <cell r="Y148" t="str">
            <v>-</v>
          </cell>
          <cell r="Z148" t="str">
            <v>-</v>
          </cell>
          <cell r="AA148" t="str">
            <v>-</v>
          </cell>
          <cell r="AB148" t="str">
            <v>-</v>
          </cell>
          <cell r="AC148" t="str">
            <v>-</v>
          </cell>
          <cell r="AD148" t="str">
            <v>-</v>
          </cell>
          <cell r="AE148" t="str">
            <v>-</v>
          </cell>
          <cell r="AF148">
            <v>2</v>
          </cell>
          <cell r="AG148" t="str">
            <v>X</v>
          </cell>
          <cell r="AH148" t="str">
            <v>-</v>
          </cell>
          <cell r="AI148" t="str">
            <v>-</v>
          </cell>
          <cell r="AJ148" t="str">
            <v>-</v>
          </cell>
          <cell r="AK148" t="str">
            <v>-</v>
          </cell>
          <cell r="AL148" t="str">
            <v>-</v>
          </cell>
          <cell r="AM148" t="str">
            <v>-</v>
          </cell>
          <cell r="AN148" t="str">
            <v>-</v>
          </cell>
          <cell r="AO148" t="str">
            <v>-</v>
          </cell>
          <cell r="AP148" t="str">
            <v>-</v>
          </cell>
          <cell r="AQ148" t="str">
            <v>-</v>
          </cell>
          <cell r="AR148" t="str">
            <v>-</v>
          </cell>
          <cell r="AS148" t="str">
            <v>-</v>
          </cell>
          <cell r="AT148" t="str">
            <v>-</v>
          </cell>
          <cell r="AU148" t="str">
            <v>-</v>
          </cell>
          <cell r="AV148" t="str">
            <v>-</v>
          </cell>
          <cell r="AW148" t="str">
            <v>-</v>
          </cell>
          <cell r="AX148" t="str">
            <v>-</v>
          </cell>
          <cell r="AY148" t="str">
            <v>-</v>
          </cell>
          <cell r="AZ148" t="str">
            <v>-</v>
          </cell>
          <cell r="BA148" t="str">
            <v>-</v>
          </cell>
          <cell r="BB148" t="str">
            <v>-</v>
          </cell>
          <cell r="BC148" t="str">
            <v>-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18</v>
          </cell>
          <cell r="E149">
            <v>458</v>
          </cell>
          <cell r="F149">
            <v>14</v>
          </cell>
          <cell r="G149">
            <v>387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  <cell r="T149" t="str">
            <v>-</v>
          </cell>
          <cell r="U149" t="str">
            <v>-</v>
          </cell>
          <cell r="V149" t="str">
            <v>-</v>
          </cell>
          <cell r="W149" t="str">
            <v>-</v>
          </cell>
          <cell r="X149" t="str">
            <v>-</v>
          </cell>
          <cell r="Y149" t="str">
            <v>-</v>
          </cell>
          <cell r="Z149">
            <v>2</v>
          </cell>
          <cell r="AA149" t="str">
            <v>X</v>
          </cell>
          <cell r="AB149" t="str">
            <v>-</v>
          </cell>
          <cell r="AC149" t="str">
            <v>-</v>
          </cell>
          <cell r="AD149" t="str">
            <v>-</v>
          </cell>
          <cell r="AE149" t="str">
            <v>-</v>
          </cell>
          <cell r="AF149">
            <v>2</v>
          </cell>
          <cell r="AG149" t="str">
            <v>X</v>
          </cell>
          <cell r="AH149" t="str">
            <v>-</v>
          </cell>
          <cell r="AI149" t="str">
            <v>-</v>
          </cell>
          <cell r="AJ149" t="str">
            <v>-</v>
          </cell>
          <cell r="AK149" t="str">
            <v>-</v>
          </cell>
          <cell r="AL149" t="str">
            <v>-</v>
          </cell>
          <cell r="AM149" t="str">
            <v>-</v>
          </cell>
          <cell r="AN149" t="str">
            <v>-</v>
          </cell>
          <cell r="AO149" t="str">
            <v>-</v>
          </cell>
          <cell r="AP149" t="str">
            <v>-</v>
          </cell>
          <cell r="AQ149" t="str">
            <v>-</v>
          </cell>
          <cell r="AR149" t="str">
            <v>-</v>
          </cell>
          <cell r="AS149" t="str">
            <v>-</v>
          </cell>
          <cell r="AT149" t="str">
            <v>-</v>
          </cell>
          <cell r="AU149" t="str">
            <v>-</v>
          </cell>
          <cell r="AV149" t="str">
            <v>-</v>
          </cell>
          <cell r="AW149" t="str">
            <v>-</v>
          </cell>
          <cell r="AX149" t="str">
            <v>-</v>
          </cell>
          <cell r="AY149" t="str">
            <v>-</v>
          </cell>
          <cell r="AZ149" t="str">
            <v>-</v>
          </cell>
          <cell r="BA149" t="str">
            <v>-</v>
          </cell>
          <cell r="BB149" t="str">
            <v>-</v>
          </cell>
          <cell r="BC149" t="str">
            <v>-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47</v>
          </cell>
          <cell r="E150">
            <v>1088</v>
          </cell>
          <cell r="F150">
            <v>7</v>
          </cell>
          <cell r="G150">
            <v>153</v>
          </cell>
          <cell r="H150">
            <v>4</v>
          </cell>
          <cell r="I150">
            <v>76</v>
          </cell>
          <cell r="J150" t="str">
            <v>-</v>
          </cell>
          <cell r="K150" t="str">
            <v>-</v>
          </cell>
          <cell r="L150">
            <v>6</v>
          </cell>
          <cell r="M150">
            <v>95</v>
          </cell>
          <cell r="N150" t="str">
            <v>-</v>
          </cell>
          <cell r="O150" t="str">
            <v>-</v>
          </cell>
          <cell r="P150" t="str">
            <v>-</v>
          </cell>
          <cell r="Q150" t="str">
            <v>-</v>
          </cell>
          <cell r="R150" t="str">
            <v>-</v>
          </cell>
          <cell r="S150" t="str">
            <v>-</v>
          </cell>
          <cell r="T150">
            <v>1</v>
          </cell>
          <cell r="U150" t="str">
            <v>X</v>
          </cell>
          <cell r="V150" t="str">
            <v>-</v>
          </cell>
          <cell r="W150" t="str">
            <v>-</v>
          </cell>
          <cell r="X150" t="str">
            <v>-</v>
          </cell>
          <cell r="Y150" t="str">
            <v>-</v>
          </cell>
          <cell r="Z150">
            <v>1</v>
          </cell>
          <cell r="AA150" t="str">
            <v>X</v>
          </cell>
          <cell r="AB150" t="str">
            <v>-</v>
          </cell>
          <cell r="AC150" t="str">
            <v>-</v>
          </cell>
          <cell r="AD150">
            <v>9</v>
          </cell>
          <cell r="AE150">
            <v>196</v>
          </cell>
          <cell r="AF150">
            <v>4</v>
          </cell>
          <cell r="AG150">
            <v>66</v>
          </cell>
          <cell r="AH150" t="str">
            <v>-</v>
          </cell>
          <cell r="AI150" t="str">
            <v>-</v>
          </cell>
          <cell r="AJ150">
            <v>4</v>
          </cell>
          <cell r="AK150">
            <v>65</v>
          </cell>
          <cell r="AL150" t="str">
            <v>-</v>
          </cell>
          <cell r="AM150" t="str">
            <v>-</v>
          </cell>
          <cell r="AN150" t="str">
            <v>-</v>
          </cell>
          <cell r="AO150" t="str">
            <v>-</v>
          </cell>
          <cell r="AP150">
            <v>8</v>
          </cell>
          <cell r="AQ150">
            <v>330</v>
          </cell>
          <cell r="AR150">
            <v>1</v>
          </cell>
          <cell r="AS150" t="str">
            <v>X</v>
          </cell>
          <cell r="AT150" t="str">
            <v>-</v>
          </cell>
          <cell r="AU150" t="str">
            <v>-</v>
          </cell>
          <cell r="AV150" t="str">
            <v>-</v>
          </cell>
          <cell r="AW150" t="str">
            <v>-</v>
          </cell>
          <cell r="AX150">
            <v>2</v>
          </cell>
          <cell r="AY150" t="str">
            <v>X</v>
          </cell>
          <cell r="AZ150" t="str">
            <v>-</v>
          </cell>
          <cell r="BA150" t="str">
            <v>-</v>
          </cell>
          <cell r="BB150" t="str">
            <v>-</v>
          </cell>
          <cell r="BC150" t="str">
            <v>-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212</v>
          </cell>
          <cell r="E151">
            <v>5212</v>
          </cell>
          <cell r="F151">
            <v>17</v>
          </cell>
          <cell r="G151">
            <v>519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>
            <v>40</v>
          </cell>
          <cell r="M151">
            <v>675</v>
          </cell>
          <cell r="N151" t="str">
            <v>-</v>
          </cell>
          <cell r="O151" t="str">
            <v>-</v>
          </cell>
          <cell r="P151" t="str">
            <v>-</v>
          </cell>
          <cell r="Q151" t="str">
            <v>-</v>
          </cell>
          <cell r="R151">
            <v>3</v>
          </cell>
          <cell r="S151">
            <v>44</v>
          </cell>
          <cell r="T151">
            <v>12</v>
          </cell>
          <cell r="U151">
            <v>253</v>
          </cell>
          <cell r="V151" t="str">
            <v>-</v>
          </cell>
          <cell r="W151" t="str">
            <v>-</v>
          </cell>
          <cell r="X151">
            <v>1</v>
          </cell>
          <cell r="Y151" t="str">
            <v>X</v>
          </cell>
          <cell r="Z151">
            <v>4</v>
          </cell>
          <cell r="AA151">
            <v>71</v>
          </cell>
          <cell r="AB151" t="str">
            <v>-</v>
          </cell>
          <cell r="AC151" t="str">
            <v>-</v>
          </cell>
          <cell r="AD151">
            <v>13</v>
          </cell>
          <cell r="AE151">
            <v>325</v>
          </cell>
          <cell r="AF151">
            <v>12</v>
          </cell>
          <cell r="AG151">
            <v>195</v>
          </cell>
          <cell r="AH151">
            <v>56</v>
          </cell>
          <cell r="AI151">
            <v>1699</v>
          </cell>
          <cell r="AJ151">
            <v>20</v>
          </cell>
          <cell r="AK151">
            <v>363</v>
          </cell>
          <cell r="AL151">
            <v>1</v>
          </cell>
          <cell r="AM151" t="str">
            <v>X</v>
          </cell>
          <cell r="AN151">
            <v>1</v>
          </cell>
          <cell r="AO151" t="str">
            <v>X</v>
          </cell>
          <cell r="AP151">
            <v>1</v>
          </cell>
          <cell r="AQ151" t="str">
            <v>X</v>
          </cell>
          <cell r="AR151">
            <v>16</v>
          </cell>
          <cell r="AS151">
            <v>373</v>
          </cell>
          <cell r="AT151">
            <v>11</v>
          </cell>
          <cell r="AU151">
            <v>505</v>
          </cell>
          <cell r="AV151">
            <v>1</v>
          </cell>
          <cell r="AW151" t="str">
            <v>X</v>
          </cell>
          <cell r="AX151">
            <v>3</v>
          </cell>
          <cell r="AY151">
            <v>99</v>
          </cell>
          <cell r="AZ151" t="str">
            <v>-</v>
          </cell>
          <cell r="BA151" t="str">
            <v>-</v>
          </cell>
          <cell r="BB151" t="str">
            <v>-</v>
          </cell>
          <cell r="BC151" t="str">
            <v>-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188</v>
          </cell>
          <cell r="E152">
            <v>5052</v>
          </cell>
          <cell r="F152">
            <v>6</v>
          </cell>
          <cell r="G152">
            <v>101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>
            <v>36</v>
          </cell>
          <cell r="M152">
            <v>682</v>
          </cell>
          <cell r="N152">
            <v>2</v>
          </cell>
          <cell r="O152" t="str">
            <v>X</v>
          </cell>
          <cell r="P152" t="str">
            <v>-</v>
          </cell>
          <cell r="Q152" t="str">
            <v>-</v>
          </cell>
          <cell r="R152">
            <v>5</v>
          </cell>
          <cell r="S152">
            <v>107</v>
          </cell>
          <cell r="T152">
            <v>8</v>
          </cell>
          <cell r="U152">
            <v>308</v>
          </cell>
          <cell r="V152">
            <v>1</v>
          </cell>
          <cell r="W152" t="str">
            <v>X</v>
          </cell>
          <cell r="X152" t="str">
            <v>-</v>
          </cell>
          <cell r="Y152" t="str">
            <v>-</v>
          </cell>
          <cell r="Z152">
            <v>7</v>
          </cell>
          <cell r="AA152">
            <v>232</v>
          </cell>
          <cell r="AB152" t="str">
            <v>-</v>
          </cell>
          <cell r="AC152" t="str">
            <v>-</v>
          </cell>
          <cell r="AD152">
            <v>27</v>
          </cell>
          <cell r="AE152">
            <v>611</v>
          </cell>
          <cell r="AF152">
            <v>7</v>
          </cell>
          <cell r="AG152">
            <v>139</v>
          </cell>
          <cell r="AH152">
            <v>11</v>
          </cell>
          <cell r="AI152">
            <v>293</v>
          </cell>
          <cell r="AJ152">
            <v>24</v>
          </cell>
          <cell r="AK152">
            <v>612</v>
          </cell>
          <cell r="AL152">
            <v>6</v>
          </cell>
          <cell r="AM152">
            <v>318</v>
          </cell>
          <cell r="AN152" t="str">
            <v>-</v>
          </cell>
          <cell r="AO152" t="str">
            <v>-</v>
          </cell>
          <cell r="AP152">
            <v>3</v>
          </cell>
          <cell r="AQ152">
            <v>122</v>
          </cell>
          <cell r="AR152">
            <v>17</v>
          </cell>
          <cell r="AS152">
            <v>466</v>
          </cell>
          <cell r="AT152">
            <v>27</v>
          </cell>
          <cell r="AU152">
            <v>950</v>
          </cell>
          <cell r="AV152" t="str">
            <v>-</v>
          </cell>
          <cell r="AW152" t="str">
            <v>-</v>
          </cell>
          <cell r="AX152">
            <v>1</v>
          </cell>
          <cell r="AY152" t="str">
            <v>X</v>
          </cell>
          <cell r="AZ152" t="str">
            <v>-</v>
          </cell>
          <cell r="BA152" t="str">
            <v>-</v>
          </cell>
          <cell r="BB152" t="str">
            <v>-</v>
          </cell>
          <cell r="BC152" t="str">
            <v>-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652</v>
          </cell>
          <cell r="E153">
            <v>17277</v>
          </cell>
          <cell r="F153">
            <v>24</v>
          </cell>
          <cell r="G153">
            <v>457</v>
          </cell>
          <cell r="H153">
            <v>1</v>
          </cell>
          <cell r="I153" t="str">
            <v>X</v>
          </cell>
          <cell r="J153" t="str">
            <v>-</v>
          </cell>
          <cell r="K153" t="str">
            <v>-</v>
          </cell>
          <cell r="L153">
            <v>72</v>
          </cell>
          <cell r="M153">
            <v>1635</v>
          </cell>
          <cell r="N153">
            <v>5</v>
          </cell>
          <cell r="O153">
            <v>114</v>
          </cell>
          <cell r="P153" t="str">
            <v>-</v>
          </cell>
          <cell r="Q153" t="str">
            <v>-</v>
          </cell>
          <cell r="R153">
            <v>16</v>
          </cell>
          <cell r="S153">
            <v>327</v>
          </cell>
          <cell r="T153">
            <v>24</v>
          </cell>
          <cell r="U153">
            <v>547</v>
          </cell>
          <cell r="V153">
            <v>2</v>
          </cell>
          <cell r="W153" t="str">
            <v>X</v>
          </cell>
          <cell r="X153">
            <v>3</v>
          </cell>
          <cell r="Y153">
            <v>40</v>
          </cell>
          <cell r="Z153">
            <v>34</v>
          </cell>
          <cell r="AA153">
            <v>919</v>
          </cell>
          <cell r="AB153" t="str">
            <v>-</v>
          </cell>
          <cell r="AC153" t="str">
            <v>-</v>
          </cell>
          <cell r="AD153">
            <v>80</v>
          </cell>
          <cell r="AE153">
            <v>2213</v>
          </cell>
          <cell r="AF153">
            <v>15</v>
          </cell>
          <cell r="AG153">
            <v>298</v>
          </cell>
          <cell r="AH153">
            <v>32</v>
          </cell>
          <cell r="AI153">
            <v>619</v>
          </cell>
          <cell r="AJ153">
            <v>102</v>
          </cell>
          <cell r="AK153">
            <v>2988</v>
          </cell>
          <cell r="AL153">
            <v>28</v>
          </cell>
          <cell r="AM153">
            <v>943</v>
          </cell>
          <cell r="AN153">
            <v>15</v>
          </cell>
          <cell r="AO153">
            <v>385</v>
          </cell>
          <cell r="AP153">
            <v>26</v>
          </cell>
          <cell r="AQ153">
            <v>861</v>
          </cell>
          <cell r="AR153">
            <v>104</v>
          </cell>
          <cell r="AS153">
            <v>2446</v>
          </cell>
          <cell r="AT153">
            <v>55</v>
          </cell>
          <cell r="AU153">
            <v>2172</v>
          </cell>
          <cell r="AV153">
            <v>3</v>
          </cell>
          <cell r="AW153">
            <v>43</v>
          </cell>
          <cell r="AX153">
            <v>6</v>
          </cell>
          <cell r="AY153">
            <v>120</v>
          </cell>
          <cell r="AZ153">
            <v>3</v>
          </cell>
          <cell r="BA153">
            <v>66</v>
          </cell>
          <cell r="BB153">
            <v>2</v>
          </cell>
          <cell r="BC153" t="str">
            <v>X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17</v>
          </cell>
          <cell r="E154">
            <v>500</v>
          </cell>
          <cell r="F154">
            <v>5</v>
          </cell>
          <cell r="G154">
            <v>186</v>
          </cell>
          <cell r="H154">
            <v>2</v>
          </cell>
          <cell r="I154" t="str">
            <v>X</v>
          </cell>
          <cell r="J154" t="str">
            <v>-</v>
          </cell>
          <cell r="K154" t="str">
            <v>-</v>
          </cell>
          <cell r="L154" t="str">
            <v>-</v>
          </cell>
          <cell r="M154" t="str">
            <v>-</v>
          </cell>
          <cell r="N154" t="str">
            <v>-</v>
          </cell>
          <cell r="O154" t="str">
            <v>-</v>
          </cell>
          <cell r="P154" t="str">
            <v>-</v>
          </cell>
          <cell r="Q154" t="str">
            <v>-</v>
          </cell>
          <cell r="R154" t="str">
            <v>-</v>
          </cell>
          <cell r="S154" t="str">
            <v>-</v>
          </cell>
          <cell r="T154" t="str">
            <v>-</v>
          </cell>
          <cell r="U154" t="str">
            <v>-</v>
          </cell>
          <cell r="V154" t="str">
            <v>-</v>
          </cell>
          <cell r="W154" t="str">
            <v>-</v>
          </cell>
          <cell r="X154">
            <v>1</v>
          </cell>
          <cell r="Y154" t="str">
            <v>X</v>
          </cell>
          <cell r="Z154">
            <v>1</v>
          </cell>
          <cell r="AA154" t="str">
            <v>X</v>
          </cell>
          <cell r="AB154" t="str">
            <v>-</v>
          </cell>
          <cell r="AC154" t="str">
            <v>-</v>
          </cell>
          <cell r="AD154" t="str">
            <v>-</v>
          </cell>
          <cell r="AE154" t="str">
            <v>-</v>
          </cell>
          <cell r="AF154">
            <v>8</v>
          </cell>
          <cell r="AG154">
            <v>148</v>
          </cell>
          <cell r="AH154" t="str">
            <v>-</v>
          </cell>
          <cell r="AI154" t="str">
            <v>-</v>
          </cell>
          <cell r="AJ154" t="str">
            <v>-</v>
          </cell>
          <cell r="AK154" t="str">
            <v>-</v>
          </cell>
          <cell r="AL154" t="str">
            <v>-</v>
          </cell>
          <cell r="AM154" t="str">
            <v>-</v>
          </cell>
          <cell r="AN154" t="str">
            <v>-</v>
          </cell>
          <cell r="AO154" t="str">
            <v>-</v>
          </cell>
          <cell r="AP154" t="str">
            <v>-</v>
          </cell>
          <cell r="AQ154" t="str">
            <v>-</v>
          </cell>
          <cell r="AR154" t="str">
            <v>-</v>
          </cell>
          <cell r="AS154" t="str">
            <v>-</v>
          </cell>
          <cell r="AT154" t="str">
            <v>-</v>
          </cell>
          <cell r="AU154" t="str">
            <v>-</v>
          </cell>
          <cell r="AV154" t="str">
            <v>-</v>
          </cell>
          <cell r="AW154" t="str">
            <v>-</v>
          </cell>
          <cell r="AX154" t="str">
            <v>-</v>
          </cell>
          <cell r="AY154" t="str">
            <v>-</v>
          </cell>
          <cell r="AZ154" t="str">
            <v>-</v>
          </cell>
          <cell r="BA154" t="str">
            <v>-</v>
          </cell>
          <cell r="BB154" t="str">
            <v>-</v>
          </cell>
          <cell r="BC154" t="str">
            <v>-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24</v>
          </cell>
          <cell r="E155">
            <v>1271</v>
          </cell>
          <cell r="F155">
            <v>3</v>
          </cell>
          <cell r="G155">
            <v>65</v>
          </cell>
          <cell r="H155">
            <v>1</v>
          </cell>
          <cell r="I155" t="str">
            <v>X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str">
            <v>-</v>
          </cell>
          <cell r="Q155" t="str">
            <v>-</v>
          </cell>
          <cell r="R155" t="str">
            <v>-</v>
          </cell>
          <cell r="S155" t="str">
            <v>-</v>
          </cell>
          <cell r="T155">
            <v>1</v>
          </cell>
          <cell r="U155" t="str">
            <v>X</v>
          </cell>
          <cell r="V155" t="str">
            <v>-</v>
          </cell>
          <cell r="W155" t="str">
            <v>-</v>
          </cell>
          <cell r="X155" t="str">
            <v>-</v>
          </cell>
          <cell r="Y155" t="str">
            <v>-</v>
          </cell>
          <cell r="Z155">
            <v>1</v>
          </cell>
          <cell r="AA155" t="str">
            <v>X</v>
          </cell>
          <cell r="AB155" t="str">
            <v>-</v>
          </cell>
          <cell r="AC155" t="str">
            <v>-</v>
          </cell>
          <cell r="AD155" t="str">
            <v>-</v>
          </cell>
          <cell r="AE155" t="str">
            <v>-</v>
          </cell>
          <cell r="AF155">
            <v>7</v>
          </cell>
          <cell r="AG155">
            <v>99</v>
          </cell>
          <cell r="AH155">
            <v>9</v>
          </cell>
          <cell r="AI155">
            <v>915</v>
          </cell>
          <cell r="AJ155" t="str">
            <v>-</v>
          </cell>
          <cell r="AK155" t="str">
            <v>-</v>
          </cell>
          <cell r="AL155" t="str">
            <v>-</v>
          </cell>
          <cell r="AM155" t="str">
            <v>-</v>
          </cell>
          <cell r="AN155">
            <v>1</v>
          </cell>
          <cell r="AO155" t="str">
            <v>X</v>
          </cell>
          <cell r="AP155" t="str">
            <v>-</v>
          </cell>
          <cell r="AQ155" t="str">
            <v>-</v>
          </cell>
          <cell r="AR155" t="str">
            <v>-</v>
          </cell>
          <cell r="AS155" t="str">
            <v>-</v>
          </cell>
          <cell r="AT155" t="str">
            <v>-</v>
          </cell>
          <cell r="AU155" t="str">
            <v>-</v>
          </cell>
          <cell r="AV155" t="str">
            <v>-</v>
          </cell>
          <cell r="AW155" t="str">
            <v>-</v>
          </cell>
          <cell r="AX155" t="str">
            <v>-</v>
          </cell>
          <cell r="AY155" t="str">
            <v>-</v>
          </cell>
          <cell r="AZ155" t="str">
            <v>-</v>
          </cell>
          <cell r="BA155" t="str">
            <v>-</v>
          </cell>
          <cell r="BB155">
            <v>1</v>
          </cell>
          <cell r="BC155" t="str">
            <v>X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19</v>
          </cell>
          <cell r="E156">
            <v>459</v>
          </cell>
          <cell r="F156">
            <v>9</v>
          </cell>
          <cell r="G156">
            <v>309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>
            <v>1</v>
          </cell>
          <cell r="M156" t="str">
            <v>X</v>
          </cell>
          <cell r="N156" t="str">
            <v>-</v>
          </cell>
          <cell r="O156" t="str">
            <v>-</v>
          </cell>
          <cell r="P156" t="str">
            <v>-</v>
          </cell>
          <cell r="Q156" t="str">
            <v>-</v>
          </cell>
          <cell r="R156" t="str">
            <v>-</v>
          </cell>
          <cell r="S156" t="str">
            <v>-</v>
          </cell>
          <cell r="T156" t="str">
            <v>-</v>
          </cell>
          <cell r="U156" t="str">
            <v>-</v>
          </cell>
          <cell r="V156" t="str">
            <v>-</v>
          </cell>
          <cell r="W156" t="str">
            <v>-</v>
          </cell>
          <cell r="X156" t="str">
            <v>-</v>
          </cell>
          <cell r="Y156" t="str">
            <v>-</v>
          </cell>
          <cell r="Z156">
            <v>1</v>
          </cell>
          <cell r="AA156" t="str">
            <v>X</v>
          </cell>
          <cell r="AB156" t="str">
            <v>-</v>
          </cell>
          <cell r="AC156" t="str">
            <v>-</v>
          </cell>
          <cell r="AD156" t="str">
            <v>-</v>
          </cell>
          <cell r="AE156" t="str">
            <v>-</v>
          </cell>
          <cell r="AF156">
            <v>6</v>
          </cell>
          <cell r="AG156">
            <v>87</v>
          </cell>
          <cell r="AH156" t="str">
            <v>-</v>
          </cell>
          <cell r="AI156" t="str">
            <v>-</v>
          </cell>
          <cell r="AJ156" t="str">
            <v>-</v>
          </cell>
          <cell r="AK156" t="str">
            <v>-</v>
          </cell>
          <cell r="AL156" t="str">
            <v>-</v>
          </cell>
          <cell r="AM156" t="str">
            <v>-</v>
          </cell>
          <cell r="AN156" t="str">
            <v>-</v>
          </cell>
          <cell r="AO156" t="str">
            <v>-</v>
          </cell>
          <cell r="AP156" t="str">
            <v>-</v>
          </cell>
          <cell r="AQ156" t="str">
            <v>-</v>
          </cell>
          <cell r="AR156">
            <v>1</v>
          </cell>
          <cell r="AS156" t="str">
            <v>X</v>
          </cell>
          <cell r="AT156" t="str">
            <v>-</v>
          </cell>
          <cell r="AU156" t="str">
            <v>-</v>
          </cell>
          <cell r="AV156" t="str">
            <v>-</v>
          </cell>
          <cell r="AW156" t="str">
            <v>-</v>
          </cell>
          <cell r="AX156">
            <v>1</v>
          </cell>
          <cell r="AY156" t="str">
            <v>X</v>
          </cell>
          <cell r="AZ156" t="str">
            <v>-</v>
          </cell>
          <cell r="BA156" t="str">
            <v>-</v>
          </cell>
          <cell r="BB156" t="str">
            <v>-</v>
          </cell>
          <cell r="BC156" t="str">
            <v>-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3</v>
          </cell>
          <cell r="E157">
            <v>62</v>
          </cell>
          <cell r="F157" t="str">
            <v>-</v>
          </cell>
          <cell r="G157" t="str">
            <v>-</v>
          </cell>
          <cell r="H157">
            <v>1</v>
          </cell>
          <cell r="I157" t="str">
            <v>X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  <cell r="T157" t="str">
            <v>-</v>
          </cell>
          <cell r="U157" t="str">
            <v>-</v>
          </cell>
          <cell r="V157" t="str">
            <v>-</v>
          </cell>
          <cell r="W157" t="str">
            <v>-</v>
          </cell>
          <cell r="X157" t="str">
            <v>-</v>
          </cell>
          <cell r="Y157" t="str">
            <v>-</v>
          </cell>
          <cell r="Z157" t="str">
            <v>-</v>
          </cell>
          <cell r="AA157" t="str">
            <v>-</v>
          </cell>
          <cell r="AB157" t="str">
            <v>-</v>
          </cell>
          <cell r="AC157" t="str">
            <v>-</v>
          </cell>
          <cell r="AD157" t="str">
            <v>-</v>
          </cell>
          <cell r="AE157" t="str">
            <v>-</v>
          </cell>
          <cell r="AF157">
            <v>1</v>
          </cell>
          <cell r="AG157" t="str">
            <v>X</v>
          </cell>
          <cell r="AH157" t="str">
            <v>-</v>
          </cell>
          <cell r="AI157" t="str">
            <v>-</v>
          </cell>
          <cell r="AJ157" t="str">
            <v>-</v>
          </cell>
          <cell r="AK157" t="str">
            <v>-</v>
          </cell>
          <cell r="AL157" t="str">
            <v>-</v>
          </cell>
          <cell r="AM157" t="str">
            <v>-</v>
          </cell>
          <cell r="AN157" t="str">
            <v>-</v>
          </cell>
          <cell r="AO157" t="str">
            <v>-</v>
          </cell>
          <cell r="AP157" t="str">
            <v>-</v>
          </cell>
          <cell r="AQ157" t="str">
            <v>-</v>
          </cell>
          <cell r="AR157">
            <v>1</v>
          </cell>
          <cell r="AS157" t="str">
            <v>X</v>
          </cell>
          <cell r="AT157" t="str">
            <v>-</v>
          </cell>
          <cell r="AU157" t="str">
            <v>-</v>
          </cell>
          <cell r="AV157" t="str">
            <v>-</v>
          </cell>
          <cell r="AW157" t="str">
            <v>-</v>
          </cell>
          <cell r="AX157" t="str">
            <v>-</v>
          </cell>
          <cell r="AY157" t="str">
            <v>-</v>
          </cell>
          <cell r="AZ157" t="str">
            <v>-</v>
          </cell>
          <cell r="BA157" t="str">
            <v>-</v>
          </cell>
          <cell r="BB157" t="str">
            <v>-</v>
          </cell>
          <cell r="BC157" t="str">
            <v>-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J159">
            <v>0</v>
          </cell>
        </row>
        <row r="160">
          <cell r="C160" t="str">
            <v>자료:「광공업 통계조사 보고서」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</row>
      </sheetData>
      <sheetData sheetId="24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145</v>
          </cell>
          <cell r="E9">
            <v>144763</v>
          </cell>
          <cell r="F9">
            <v>4872</v>
          </cell>
          <cell r="G9">
            <v>183404</v>
          </cell>
          <cell r="H9">
            <v>907672</v>
          </cell>
          <cell r="I9">
            <v>46706104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13</v>
          </cell>
          <cell r="E10">
            <v>56689</v>
          </cell>
          <cell r="F10">
            <v>213</v>
          </cell>
          <cell r="G10">
            <v>14358</v>
          </cell>
          <cell r="H10">
            <v>181584</v>
          </cell>
          <cell r="I10">
            <v>5765535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32</v>
          </cell>
          <cell r="E11">
            <v>15912</v>
          </cell>
          <cell r="F11">
            <v>474</v>
          </cell>
          <cell r="G11">
            <v>14813</v>
          </cell>
          <cell r="H11">
            <v>53074</v>
          </cell>
          <cell r="I11">
            <v>842384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5</v>
          </cell>
          <cell r="E12">
            <v>3137</v>
          </cell>
          <cell r="F12">
            <v>87</v>
          </cell>
          <cell r="G12">
            <v>3121</v>
          </cell>
          <cell r="H12">
            <v>4712</v>
          </cell>
          <cell r="I12">
            <v>82400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4</v>
          </cell>
          <cell r="E13">
            <v>1511</v>
          </cell>
          <cell r="F13">
            <v>112</v>
          </cell>
          <cell r="G13">
            <v>1248</v>
          </cell>
          <cell r="H13">
            <v>1784</v>
          </cell>
          <cell r="I13">
            <v>14723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7</v>
          </cell>
          <cell r="E14">
            <v>36765</v>
          </cell>
          <cell r="F14">
            <v>2171</v>
          </cell>
          <cell r="G14">
            <v>103610</v>
          </cell>
          <cell r="H14">
            <v>492702</v>
          </cell>
          <cell r="I14">
            <v>34862912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11</v>
          </cell>
          <cell r="E15">
            <v>2102</v>
          </cell>
          <cell r="F15">
            <v>121</v>
          </cell>
          <cell r="G15">
            <v>3155</v>
          </cell>
          <cell r="H15">
            <v>18384</v>
          </cell>
          <cell r="I15">
            <v>1196132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7</v>
          </cell>
          <cell r="E16">
            <v>3840</v>
          </cell>
          <cell r="F16">
            <v>122</v>
          </cell>
          <cell r="G16">
            <v>4732</v>
          </cell>
          <cell r="H16">
            <v>25184</v>
          </cell>
          <cell r="I16">
            <v>533361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9</v>
          </cell>
          <cell r="E17">
            <v>2992</v>
          </cell>
          <cell r="F17">
            <v>72</v>
          </cell>
          <cell r="G17">
            <v>1128</v>
          </cell>
          <cell r="H17">
            <v>5163</v>
          </cell>
          <cell r="I17">
            <v>78164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10</v>
          </cell>
          <cell r="E18">
            <v>1931</v>
          </cell>
          <cell r="F18">
            <v>78</v>
          </cell>
          <cell r="G18">
            <v>1816</v>
          </cell>
          <cell r="H18">
            <v>13673</v>
          </cell>
          <cell r="I18">
            <v>192240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5</v>
          </cell>
          <cell r="E19">
            <v>6164</v>
          </cell>
          <cell r="F19">
            <v>366</v>
          </cell>
          <cell r="G19">
            <v>13977</v>
          </cell>
          <cell r="H19">
            <v>55092</v>
          </cell>
          <cell r="I19">
            <v>1788430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3</v>
          </cell>
          <cell r="E20">
            <v>612</v>
          </cell>
          <cell r="F20">
            <v>53</v>
          </cell>
          <cell r="G20">
            <v>942</v>
          </cell>
          <cell r="H20">
            <v>2647</v>
          </cell>
          <cell r="I20">
            <v>32560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4</v>
          </cell>
          <cell r="E21">
            <v>712</v>
          </cell>
          <cell r="F21">
            <v>63</v>
          </cell>
          <cell r="G21">
            <v>756</v>
          </cell>
          <cell r="H21">
            <v>2240</v>
          </cell>
          <cell r="I21">
            <v>5616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1</v>
          </cell>
          <cell r="E22">
            <v>31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3</v>
          </cell>
          <cell r="E24">
            <v>627</v>
          </cell>
          <cell r="F24">
            <v>14</v>
          </cell>
          <cell r="G24">
            <v>148</v>
          </cell>
          <cell r="H24">
            <v>301</v>
          </cell>
          <cell r="I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2</v>
          </cell>
          <cell r="E25">
            <v>391</v>
          </cell>
          <cell r="F25">
            <v>41</v>
          </cell>
          <cell r="G25">
            <v>968</v>
          </cell>
          <cell r="H25">
            <v>2545</v>
          </cell>
          <cell r="I25">
            <v>72459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9</v>
          </cell>
          <cell r="E26">
            <v>3707</v>
          </cell>
          <cell r="F26">
            <v>264</v>
          </cell>
          <cell r="G26">
            <v>4954</v>
          </cell>
          <cell r="H26">
            <v>11718</v>
          </cell>
          <cell r="I26">
            <v>114979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6</v>
          </cell>
          <cell r="E27">
            <v>2356</v>
          </cell>
          <cell r="F27">
            <v>141</v>
          </cell>
          <cell r="G27">
            <v>2271</v>
          </cell>
          <cell r="H27">
            <v>3861</v>
          </cell>
          <cell r="I27">
            <v>48800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5</v>
          </cell>
          <cell r="E28">
            <v>3756</v>
          </cell>
          <cell r="F28">
            <v>408</v>
          </cell>
          <cell r="G28">
            <v>10585</v>
          </cell>
          <cell r="H28">
            <v>31956</v>
          </cell>
          <cell r="I28">
            <v>1065830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2</v>
          </cell>
          <cell r="E29">
            <v>386</v>
          </cell>
          <cell r="F29">
            <v>11</v>
          </cell>
          <cell r="G29">
            <v>258</v>
          </cell>
          <cell r="H29">
            <v>479</v>
          </cell>
          <cell r="I29">
            <v>3991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4</v>
          </cell>
          <cell r="E30">
            <v>717</v>
          </cell>
          <cell r="F30">
            <v>35</v>
          </cell>
          <cell r="G30">
            <v>423</v>
          </cell>
          <cell r="H30">
            <v>423</v>
          </cell>
          <cell r="I30">
            <v>4268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3</v>
          </cell>
          <cell r="E31">
            <v>425</v>
          </cell>
          <cell r="F31">
            <v>26</v>
          </cell>
          <cell r="G31">
            <v>141</v>
          </cell>
          <cell r="H31">
            <v>150</v>
          </cell>
          <cell r="I31">
            <v>1320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147</v>
          </cell>
          <cell r="E34">
            <v>144714</v>
          </cell>
          <cell r="F34">
            <v>4987</v>
          </cell>
          <cell r="G34">
            <v>177497</v>
          </cell>
          <cell r="H34">
            <v>808939</v>
          </cell>
          <cell r="I34">
            <v>39070763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13</v>
          </cell>
          <cell r="E35">
            <v>55848</v>
          </cell>
          <cell r="F35">
            <v>222</v>
          </cell>
          <cell r="G35">
            <v>14409</v>
          </cell>
          <cell r="H35">
            <v>147319</v>
          </cell>
          <cell r="I35">
            <v>4287306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33</v>
          </cell>
          <cell r="E36">
            <v>16537</v>
          </cell>
          <cell r="F36">
            <v>506</v>
          </cell>
          <cell r="G36">
            <v>14237</v>
          </cell>
          <cell r="H36">
            <v>51588</v>
          </cell>
          <cell r="I36">
            <v>773070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5</v>
          </cell>
          <cell r="E37">
            <v>3137</v>
          </cell>
          <cell r="F37">
            <v>98</v>
          </cell>
          <cell r="G37">
            <v>3585</v>
          </cell>
          <cell r="H37">
            <v>4783</v>
          </cell>
          <cell r="I37">
            <v>82400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5</v>
          </cell>
          <cell r="E38">
            <v>1810</v>
          </cell>
          <cell r="F38">
            <v>112</v>
          </cell>
          <cell r="G38">
            <v>1248</v>
          </cell>
          <cell r="H38">
            <v>1446</v>
          </cell>
          <cell r="I38">
            <v>18446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7</v>
          </cell>
          <cell r="E39">
            <v>36645</v>
          </cell>
          <cell r="F39">
            <v>2221</v>
          </cell>
          <cell r="G39">
            <v>97199</v>
          </cell>
          <cell r="H39">
            <v>447969</v>
          </cell>
          <cell r="I39">
            <v>28987622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11</v>
          </cell>
          <cell r="E40">
            <v>2106</v>
          </cell>
          <cell r="F40">
            <v>122</v>
          </cell>
          <cell r="G40">
            <v>3173</v>
          </cell>
          <cell r="H40">
            <v>18505</v>
          </cell>
          <cell r="I40">
            <v>1197780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7</v>
          </cell>
          <cell r="E41">
            <v>3840</v>
          </cell>
          <cell r="F41">
            <v>120</v>
          </cell>
          <cell r="G41">
            <v>5216</v>
          </cell>
          <cell r="H41">
            <v>18182</v>
          </cell>
          <cell r="I41">
            <v>477012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9</v>
          </cell>
          <cell r="E42">
            <v>2993</v>
          </cell>
          <cell r="F42">
            <v>72</v>
          </cell>
          <cell r="G42">
            <v>1059</v>
          </cell>
          <cell r="H42">
            <v>4841</v>
          </cell>
          <cell r="I42">
            <v>107251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10</v>
          </cell>
          <cell r="E43">
            <v>1931</v>
          </cell>
          <cell r="F43">
            <v>81</v>
          </cell>
          <cell r="G43">
            <v>1626</v>
          </cell>
          <cell r="H43">
            <v>9598</v>
          </cell>
          <cell r="I43">
            <v>133130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5</v>
          </cell>
          <cell r="E44">
            <v>6145</v>
          </cell>
          <cell r="F44">
            <v>367</v>
          </cell>
          <cell r="G44">
            <v>14224</v>
          </cell>
          <cell r="H44">
            <v>49670</v>
          </cell>
          <cell r="I44">
            <v>1559320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3</v>
          </cell>
          <cell r="E45">
            <v>612</v>
          </cell>
          <cell r="F45">
            <v>53</v>
          </cell>
          <cell r="G45">
            <v>942</v>
          </cell>
          <cell r="H45">
            <v>2640</v>
          </cell>
          <cell r="I45">
            <v>32400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4</v>
          </cell>
          <cell r="E46">
            <v>712</v>
          </cell>
          <cell r="F46">
            <v>68</v>
          </cell>
          <cell r="G46">
            <v>721</v>
          </cell>
          <cell r="H46">
            <v>2234</v>
          </cell>
          <cell r="I46">
            <v>5516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1</v>
          </cell>
          <cell r="E47">
            <v>30</v>
          </cell>
          <cell r="F47">
            <v>5</v>
          </cell>
          <cell r="G47">
            <v>0</v>
          </cell>
          <cell r="H47">
            <v>0</v>
          </cell>
          <cell r="I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3</v>
          </cell>
          <cell r="E49">
            <v>626</v>
          </cell>
          <cell r="F49">
            <v>14</v>
          </cell>
          <cell r="G49">
            <v>148</v>
          </cell>
          <cell r="H49">
            <v>301</v>
          </cell>
          <cell r="I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2</v>
          </cell>
          <cell r="E50">
            <v>391</v>
          </cell>
          <cell r="F50">
            <v>41</v>
          </cell>
          <cell r="G50">
            <v>887</v>
          </cell>
          <cell r="H50">
            <v>2359</v>
          </cell>
          <cell r="I50">
            <v>21800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9</v>
          </cell>
          <cell r="E51">
            <v>3707</v>
          </cell>
          <cell r="F51">
            <v>263</v>
          </cell>
          <cell r="G51">
            <v>4938</v>
          </cell>
          <cell r="H51">
            <v>12853</v>
          </cell>
          <cell r="I51">
            <v>370643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6</v>
          </cell>
          <cell r="E52">
            <v>2356</v>
          </cell>
          <cell r="F52">
            <v>141</v>
          </cell>
          <cell r="G52">
            <v>2633</v>
          </cell>
          <cell r="H52">
            <v>4366</v>
          </cell>
          <cell r="I52">
            <v>91894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5</v>
          </cell>
          <cell r="E53">
            <v>3760</v>
          </cell>
          <cell r="F53">
            <v>404</v>
          </cell>
          <cell r="G53">
            <v>10412</v>
          </cell>
          <cell r="H53">
            <v>29015</v>
          </cell>
          <cell r="I53">
            <v>916775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2</v>
          </cell>
          <cell r="E54">
            <v>386</v>
          </cell>
          <cell r="F54">
            <v>9</v>
          </cell>
          <cell r="G54">
            <v>260</v>
          </cell>
          <cell r="H54">
            <v>447</v>
          </cell>
          <cell r="I54">
            <v>3800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4</v>
          </cell>
          <cell r="E55">
            <v>717</v>
          </cell>
          <cell r="F55">
            <v>40</v>
          </cell>
          <cell r="G55">
            <v>427</v>
          </cell>
          <cell r="H55">
            <v>424</v>
          </cell>
          <cell r="I55">
            <v>4268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3</v>
          </cell>
          <cell r="E56">
            <v>425</v>
          </cell>
          <cell r="F56">
            <v>28</v>
          </cell>
          <cell r="G56">
            <v>153</v>
          </cell>
          <cell r="H56">
            <v>399</v>
          </cell>
          <cell r="I56">
            <v>330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149</v>
          </cell>
          <cell r="E59">
            <v>130768</v>
          </cell>
          <cell r="F59">
            <v>5427</v>
          </cell>
          <cell r="G59">
            <v>186245</v>
          </cell>
          <cell r="H59">
            <v>905585</v>
          </cell>
          <cell r="I59">
            <v>40979185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14</v>
          </cell>
          <cell r="E60">
            <v>40556</v>
          </cell>
          <cell r="F60">
            <v>390</v>
          </cell>
          <cell r="G60">
            <v>24770</v>
          </cell>
          <cell r="H60">
            <v>269901</v>
          </cell>
          <cell r="I60">
            <v>7576479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34</v>
          </cell>
          <cell r="E61">
            <v>17020</v>
          </cell>
          <cell r="F61">
            <v>558</v>
          </cell>
          <cell r="G61">
            <v>13062</v>
          </cell>
          <cell r="H61">
            <v>42844</v>
          </cell>
          <cell r="I61">
            <v>623978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6</v>
          </cell>
          <cell r="E62">
            <v>4294</v>
          </cell>
          <cell r="F62">
            <v>111</v>
          </cell>
          <cell r="G62">
            <v>3801</v>
          </cell>
          <cell r="H62">
            <v>4783</v>
          </cell>
          <cell r="I62">
            <v>82400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5</v>
          </cell>
          <cell r="E63">
            <v>1810</v>
          </cell>
          <cell r="F63">
            <v>121</v>
          </cell>
          <cell r="G63">
            <v>1340</v>
          </cell>
          <cell r="H63">
            <v>3449</v>
          </cell>
          <cell r="I63">
            <v>63899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7</v>
          </cell>
          <cell r="E64">
            <v>36645</v>
          </cell>
          <cell r="F64">
            <v>2315</v>
          </cell>
          <cell r="G64">
            <v>96629</v>
          </cell>
          <cell r="H64">
            <v>448489</v>
          </cell>
          <cell r="I64">
            <v>28920808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11</v>
          </cell>
          <cell r="E65">
            <v>2106</v>
          </cell>
          <cell r="F65">
            <v>122</v>
          </cell>
          <cell r="G65">
            <v>2059</v>
          </cell>
          <cell r="H65">
            <v>3449</v>
          </cell>
          <cell r="I65">
            <v>257706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7</v>
          </cell>
          <cell r="E66">
            <v>3840</v>
          </cell>
          <cell r="F66">
            <v>123</v>
          </cell>
          <cell r="G66">
            <v>5246</v>
          </cell>
          <cell r="H66">
            <v>16095</v>
          </cell>
          <cell r="I66">
            <v>318329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9</v>
          </cell>
          <cell r="E67">
            <v>2993</v>
          </cell>
          <cell r="F67">
            <v>75</v>
          </cell>
          <cell r="G67">
            <v>1016</v>
          </cell>
          <cell r="H67">
            <v>3105</v>
          </cell>
          <cell r="I67">
            <v>17863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10</v>
          </cell>
          <cell r="E68">
            <v>1931</v>
          </cell>
          <cell r="F68">
            <v>108</v>
          </cell>
          <cell r="G68">
            <v>1565</v>
          </cell>
          <cell r="H68">
            <v>4968</v>
          </cell>
          <cell r="I68">
            <v>126427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5</v>
          </cell>
          <cell r="E69">
            <v>6040</v>
          </cell>
          <cell r="F69">
            <v>367</v>
          </cell>
          <cell r="G69">
            <v>14766</v>
          </cell>
          <cell r="H69">
            <v>46172</v>
          </cell>
          <cell r="I69">
            <v>1489440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2</v>
          </cell>
          <cell r="E70">
            <v>414</v>
          </cell>
          <cell r="F70">
            <v>53</v>
          </cell>
          <cell r="G70">
            <v>942</v>
          </cell>
          <cell r="H70">
            <v>2640</v>
          </cell>
          <cell r="I70">
            <v>32400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4</v>
          </cell>
          <cell r="E71">
            <v>712</v>
          </cell>
          <cell r="F71">
            <v>70</v>
          </cell>
          <cell r="G71">
            <v>654</v>
          </cell>
          <cell r="H71">
            <v>2193</v>
          </cell>
          <cell r="I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1</v>
          </cell>
          <cell r="E72">
            <v>30</v>
          </cell>
          <cell r="F72">
            <v>5</v>
          </cell>
          <cell r="G72">
            <v>0</v>
          </cell>
          <cell r="H72">
            <v>0</v>
          </cell>
          <cell r="I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3</v>
          </cell>
          <cell r="E74">
            <v>626</v>
          </cell>
          <cell r="F74">
            <v>15</v>
          </cell>
          <cell r="G74">
            <v>148</v>
          </cell>
          <cell r="H74">
            <v>301</v>
          </cell>
          <cell r="I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2</v>
          </cell>
          <cell r="E75">
            <v>391</v>
          </cell>
          <cell r="F75">
            <v>41</v>
          </cell>
          <cell r="G75">
            <v>887</v>
          </cell>
          <cell r="H75">
            <v>2208</v>
          </cell>
          <cell r="I75">
            <v>20709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9</v>
          </cell>
          <cell r="E76">
            <v>3707</v>
          </cell>
          <cell r="F76">
            <v>264</v>
          </cell>
          <cell r="G76">
            <v>4891</v>
          </cell>
          <cell r="H76">
            <v>11846</v>
          </cell>
          <cell r="I76">
            <v>148889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6</v>
          </cell>
          <cell r="E77">
            <v>2365</v>
          </cell>
          <cell r="F77">
            <v>143</v>
          </cell>
          <cell r="G77">
            <v>2976</v>
          </cell>
          <cell r="H77">
            <v>11566</v>
          </cell>
          <cell r="I77">
            <v>287190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5</v>
          </cell>
          <cell r="E78">
            <v>3760</v>
          </cell>
          <cell r="F78">
            <v>453</v>
          </cell>
          <cell r="G78">
            <v>10577</v>
          </cell>
          <cell r="H78">
            <v>30128</v>
          </cell>
          <cell r="I78">
            <v>1003467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2</v>
          </cell>
          <cell r="E79">
            <v>386</v>
          </cell>
          <cell r="F79">
            <v>20</v>
          </cell>
          <cell r="G79">
            <v>288</v>
          </cell>
          <cell r="H79">
            <v>525</v>
          </cell>
          <cell r="I79">
            <v>4933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4</v>
          </cell>
          <cell r="E80">
            <v>717</v>
          </cell>
          <cell r="F80">
            <v>40</v>
          </cell>
          <cell r="G80">
            <v>427</v>
          </cell>
          <cell r="H80">
            <v>439</v>
          </cell>
          <cell r="I80">
            <v>4268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3</v>
          </cell>
          <cell r="E81">
            <v>425</v>
          </cell>
          <cell r="F81">
            <v>33</v>
          </cell>
          <cell r="G81">
            <v>201</v>
          </cell>
          <cell r="H81">
            <v>484</v>
          </cell>
          <cell r="I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148</v>
          </cell>
          <cell r="E84">
            <v>143497</v>
          </cell>
          <cell r="F84">
            <v>5468</v>
          </cell>
          <cell r="G84">
            <v>171059</v>
          </cell>
          <cell r="H84">
            <v>811209</v>
          </cell>
          <cell r="I84">
            <v>35716637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11</v>
          </cell>
          <cell r="E85">
            <v>52378</v>
          </cell>
          <cell r="F85">
            <v>236</v>
          </cell>
          <cell r="G85">
            <v>13864</v>
          </cell>
          <cell r="H85">
            <v>178557</v>
          </cell>
          <cell r="I85">
            <v>5399911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35</v>
          </cell>
          <cell r="E86">
            <v>17830</v>
          </cell>
          <cell r="F86">
            <v>570</v>
          </cell>
          <cell r="G86">
            <v>13140</v>
          </cell>
          <cell r="H86">
            <v>42890</v>
          </cell>
          <cell r="I86">
            <v>623555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6</v>
          </cell>
          <cell r="E87">
            <v>4264</v>
          </cell>
          <cell r="F87">
            <v>121</v>
          </cell>
          <cell r="G87">
            <v>3806</v>
          </cell>
          <cell r="H87">
            <v>4783</v>
          </cell>
          <cell r="I87">
            <v>82400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5</v>
          </cell>
          <cell r="E88">
            <v>1810</v>
          </cell>
          <cell r="F88">
            <v>116</v>
          </cell>
          <cell r="G88">
            <v>1394</v>
          </cell>
          <cell r="H88">
            <v>6144</v>
          </cell>
          <cell r="I88">
            <v>53961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7</v>
          </cell>
          <cell r="E89">
            <v>36509</v>
          </cell>
          <cell r="F89">
            <v>2501</v>
          </cell>
          <cell r="G89">
            <v>92488</v>
          </cell>
          <cell r="H89">
            <v>430087</v>
          </cell>
          <cell r="I89">
            <v>25767959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11</v>
          </cell>
          <cell r="E90">
            <v>2107</v>
          </cell>
          <cell r="F90">
            <v>136</v>
          </cell>
          <cell r="G90">
            <v>2144</v>
          </cell>
          <cell r="H90">
            <v>3450</v>
          </cell>
          <cell r="I90">
            <v>258235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7</v>
          </cell>
          <cell r="E91">
            <v>3840</v>
          </cell>
          <cell r="F91">
            <v>119</v>
          </cell>
          <cell r="G91">
            <v>5624</v>
          </cell>
          <cell r="H91">
            <v>17736</v>
          </cell>
          <cell r="I91">
            <v>288048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9</v>
          </cell>
          <cell r="E92">
            <v>2993</v>
          </cell>
          <cell r="F92">
            <v>74</v>
          </cell>
          <cell r="G92">
            <v>1139</v>
          </cell>
          <cell r="H92">
            <v>2873</v>
          </cell>
          <cell r="I92">
            <v>28970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10</v>
          </cell>
          <cell r="E93">
            <v>1931</v>
          </cell>
          <cell r="F93">
            <v>90</v>
          </cell>
          <cell r="G93">
            <v>1570</v>
          </cell>
          <cell r="H93">
            <v>5869</v>
          </cell>
          <cell r="I93">
            <v>192040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5</v>
          </cell>
          <cell r="E94">
            <v>6040</v>
          </cell>
          <cell r="F94">
            <v>367</v>
          </cell>
          <cell r="G94">
            <v>14003</v>
          </cell>
          <cell r="H94">
            <v>51283</v>
          </cell>
          <cell r="I94">
            <v>1439912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2</v>
          </cell>
          <cell r="E95">
            <v>414</v>
          </cell>
          <cell r="F95">
            <v>52</v>
          </cell>
          <cell r="G95">
            <v>861</v>
          </cell>
          <cell r="H95">
            <v>2640</v>
          </cell>
          <cell r="I95">
            <v>32400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4</v>
          </cell>
          <cell r="E96">
            <v>710</v>
          </cell>
          <cell r="F96">
            <v>70</v>
          </cell>
          <cell r="G96">
            <v>654</v>
          </cell>
          <cell r="H96">
            <v>2193</v>
          </cell>
          <cell r="I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1</v>
          </cell>
          <cell r="E97">
            <v>30</v>
          </cell>
          <cell r="F97">
            <v>5</v>
          </cell>
          <cell r="G97">
            <v>0</v>
          </cell>
          <cell r="H97">
            <v>0</v>
          </cell>
          <cell r="I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3</v>
          </cell>
          <cell r="E99">
            <v>626</v>
          </cell>
          <cell r="F99">
            <v>14</v>
          </cell>
          <cell r="G99">
            <v>148</v>
          </cell>
          <cell r="H99">
            <v>301</v>
          </cell>
          <cell r="I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2</v>
          </cell>
          <cell r="E100">
            <v>391</v>
          </cell>
          <cell r="F100">
            <v>41</v>
          </cell>
          <cell r="G100">
            <v>869</v>
          </cell>
          <cell r="H100">
            <v>2433</v>
          </cell>
          <cell r="I100">
            <v>22130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10</v>
          </cell>
          <cell r="E101">
            <v>3975</v>
          </cell>
          <cell r="F101">
            <v>264</v>
          </cell>
          <cell r="G101">
            <v>4823</v>
          </cell>
          <cell r="H101">
            <v>14962</v>
          </cell>
          <cell r="I101">
            <v>170201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6</v>
          </cell>
          <cell r="E102">
            <v>2364</v>
          </cell>
          <cell r="F102">
            <v>143</v>
          </cell>
          <cell r="G102">
            <v>2949</v>
          </cell>
          <cell r="H102">
            <v>12142</v>
          </cell>
          <cell r="I102">
            <v>369309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5</v>
          </cell>
          <cell r="E103">
            <v>3757</v>
          </cell>
          <cell r="F103">
            <v>456</v>
          </cell>
          <cell r="G103">
            <v>10736</v>
          </cell>
          <cell r="H103">
            <v>31050</v>
          </cell>
          <cell r="I103">
            <v>976982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2</v>
          </cell>
          <cell r="E104">
            <v>386</v>
          </cell>
          <cell r="F104">
            <v>22</v>
          </cell>
          <cell r="G104">
            <v>312</v>
          </cell>
          <cell r="H104">
            <v>1080</v>
          </cell>
          <cell r="I104">
            <v>5749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4</v>
          </cell>
          <cell r="E105">
            <v>717</v>
          </cell>
          <cell r="F105">
            <v>37</v>
          </cell>
          <cell r="G105">
            <v>311</v>
          </cell>
          <cell r="H105">
            <v>305</v>
          </cell>
          <cell r="I105">
            <v>4875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3</v>
          </cell>
          <cell r="E106">
            <v>425</v>
          </cell>
          <cell r="F106">
            <v>34</v>
          </cell>
          <cell r="G106">
            <v>224</v>
          </cell>
          <cell r="H106">
            <v>431</v>
          </cell>
          <cell r="I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148</v>
          </cell>
          <cell r="E109">
            <v>143650</v>
          </cell>
          <cell r="F109">
            <v>5504</v>
          </cell>
          <cell r="G109">
            <v>170709</v>
          </cell>
          <cell r="H109">
            <v>827954</v>
          </cell>
          <cell r="I109">
            <v>28542517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11</v>
          </cell>
          <cell r="E110">
            <v>52380</v>
          </cell>
          <cell r="F110">
            <v>243</v>
          </cell>
          <cell r="G110">
            <v>15205</v>
          </cell>
          <cell r="H110">
            <v>181048</v>
          </cell>
          <cell r="I110">
            <v>5026503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35</v>
          </cell>
          <cell r="E111">
            <v>17831</v>
          </cell>
          <cell r="F111">
            <v>570</v>
          </cell>
          <cell r="G111">
            <v>14536</v>
          </cell>
          <cell r="H111">
            <v>50609</v>
          </cell>
          <cell r="I111">
            <v>622939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6</v>
          </cell>
          <cell r="E112">
            <v>4264</v>
          </cell>
          <cell r="F112">
            <v>123</v>
          </cell>
          <cell r="G112">
            <v>3920</v>
          </cell>
          <cell r="H112">
            <v>4783</v>
          </cell>
          <cell r="I112">
            <v>82400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5</v>
          </cell>
          <cell r="E113">
            <v>1810</v>
          </cell>
          <cell r="F113">
            <v>105</v>
          </cell>
          <cell r="G113">
            <v>1538</v>
          </cell>
          <cell r="H113">
            <v>7611</v>
          </cell>
          <cell r="I113">
            <v>76101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7</v>
          </cell>
          <cell r="E114">
            <v>36678</v>
          </cell>
          <cell r="F114">
            <v>2484</v>
          </cell>
          <cell r="G114">
            <v>88457</v>
          </cell>
          <cell r="H114">
            <v>400324</v>
          </cell>
          <cell r="I114">
            <v>17999133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11</v>
          </cell>
          <cell r="E115">
            <v>2107</v>
          </cell>
          <cell r="F115">
            <v>136</v>
          </cell>
          <cell r="G115">
            <v>3293</v>
          </cell>
          <cell r="H115">
            <v>30464</v>
          </cell>
          <cell r="I115">
            <v>1109540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7</v>
          </cell>
          <cell r="E116">
            <v>3839</v>
          </cell>
          <cell r="F116">
            <v>141</v>
          </cell>
          <cell r="G116">
            <v>5086</v>
          </cell>
          <cell r="H116">
            <v>26476</v>
          </cell>
          <cell r="I116">
            <v>453148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9</v>
          </cell>
          <cell r="E117">
            <v>2993</v>
          </cell>
          <cell r="F117">
            <v>72</v>
          </cell>
          <cell r="G117">
            <v>1092</v>
          </cell>
          <cell r="H117">
            <v>3567</v>
          </cell>
          <cell r="I117">
            <v>42046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10</v>
          </cell>
          <cell r="E118">
            <v>1931</v>
          </cell>
          <cell r="F118">
            <v>98</v>
          </cell>
          <cell r="G118">
            <v>1719</v>
          </cell>
          <cell r="H118">
            <v>5624</v>
          </cell>
          <cell r="I118">
            <v>210133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5</v>
          </cell>
          <cell r="E119">
            <v>6040</v>
          </cell>
          <cell r="F119">
            <v>368</v>
          </cell>
          <cell r="G119">
            <v>14256</v>
          </cell>
          <cell r="H119">
            <v>47049</v>
          </cell>
          <cell r="I119">
            <v>1421293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2</v>
          </cell>
          <cell r="E120">
            <v>414</v>
          </cell>
          <cell r="F120">
            <v>52</v>
          </cell>
          <cell r="G120">
            <v>861</v>
          </cell>
          <cell r="H120">
            <v>2640</v>
          </cell>
          <cell r="I120">
            <v>32400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4</v>
          </cell>
          <cell r="E121">
            <v>710</v>
          </cell>
          <cell r="F121">
            <v>66</v>
          </cell>
          <cell r="G121">
            <v>654</v>
          </cell>
          <cell r="H121">
            <v>2193</v>
          </cell>
          <cell r="I121">
            <v>2247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1</v>
          </cell>
          <cell r="E122">
            <v>30</v>
          </cell>
          <cell r="F122">
            <v>4</v>
          </cell>
          <cell r="G122">
            <v>28</v>
          </cell>
          <cell r="H122">
            <v>63</v>
          </cell>
          <cell r="I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3</v>
          </cell>
          <cell r="E124">
            <v>625</v>
          </cell>
          <cell r="F124">
            <v>35</v>
          </cell>
          <cell r="G124">
            <v>142</v>
          </cell>
          <cell r="H124">
            <v>301</v>
          </cell>
          <cell r="I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2</v>
          </cell>
          <cell r="E125">
            <v>391</v>
          </cell>
          <cell r="F125">
            <v>39</v>
          </cell>
          <cell r="G125">
            <v>881</v>
          </cell>
          <cell r="H125">
            <v>2757</v>
          </cell>
          <cell r="I125">
            <v>20460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10</v>
          </cell>
          <cell r="E126">
            <v>3956</v>
          </cell>
          <cell r="F126">
            <v>264</v>
          </cell>
          <cell r="G126">
            <v>4627</v>
          </cell>
          <cell r="H126">
            <v>15372</v>
          </cell>
          <cell r="I126">
            <v>134797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6</v>
          </cell>
          <cell r="E127">
            <v>2364</v>
          </cell>
          <cell r="F127">
            <v>143</v>
          </cell>
          <cell r="G127">
            <v>2824</v>
          </cell>
          <cell r="H127">
            <v>12407</v>
          </cell>
          <cell r="I127">
            <v>356222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5</v>
          </cell>
          <cell r="E128">
            <v>3757</v>
          </cell>
          <cell r="F128">
            <v>467</v>
          </cell>
          <cell r="G128">
            <v>10697</v>
          </cell>
          <cell r="H128">
            <v>33221</v>
          </cell>
          <cell r="I128">
            <v>937730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2</v>
          </cell>
          <cell r="E129">
            <v>386</v>
          </cell>
          <cell r="F129">
            <v>23</v>
          </cell>
          <cell r="G129">
            <v>358</v>
          </cell>
          <cell r="H129">
            <v>733</v>
          </cell>
          <cell r="I129">
            <v>10825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4</v>
          </cell>
          <cell r="E130">
            <v>719</v>
          </cell>
          <cell r="F130">
            <v>37</v>
          </cell>
          <cell r="G130">
            <v>311</v>
          </cell>
          <cell r="H130">
            <v>312</v>
          </cell>
          <cell r="I130">
            <v>4600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3</v>
          </cell>
          <cell r="E131">
            <v>425</v>
          </cell>
          <cell r="F131">
            <v>34</v>
          </cell>
          <cell r="G131">
            <v>224</v>
          </cell>
          <cell r="H131">
            <v>400</v>
          </cell>
          <cell r="I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147</v>
          </cell>
          <cell r="E134">
            <v>143411</v>
          </cell>
          <cell r="F134">
            <v>5560</v>
          </cell>
          <cell r="G134">
            <v>168306</v>
          </cell>
          <cell r="H134">
            <v>812568</v>
          </cell>
          <cell r="I134">
            <v>26399442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11</v>
          </cell>
          <cell r="E135">
            <v>52388</v>
          </cell>
          <cell r="F135">
            <v>269</v>
          </cell>
          <cell r="G135">
            <v>15753</v>
          </cell>
          <cell r="H135">
            <v>205456</v>
          </cell>
          <cell r="I135">
            <v>4345224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34</v>
          </cell>
          <cell r="E136">
            <v>17463</v>
          </cell>
          <cell r="F136">
            <v>572</v>
          </cell>
          <cell r="G136">
            <v>14630</v>
          </cell>
          <cell r="H136">
            <v>48930</v>
          </cell>
          <cell r="I136">
            <v>612015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6</v>
          </cell>
          <cell r="E137">
            <v>4263</v>
          </cell>
          <cell r="F137">
            <v>154</v>
          </cell>
          <cell r="G137">
            <v>4154</v>
          </cell>
          <cell r="H137">
            <v>4783</v>
          </cell>
          <cell r="I137">
            <v>82400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5</v>
          </cell>
          <cell r="E138">
            <v>1811</v>
          </cell>
          <cell r="F138">
            <v>111</v>
          </cell>
          <cell r="G138">
            <v>1885</v>
          </cell>
          <cell r="H138">
            <v>8354</v>
          </cell>
          <cell r="I138">
            <v>103736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7</v>
          </cell>
          <cell r="E139">
            <v>36667</v>
          </cell>
          <cell r="F139">
            <v>2453</v>
          </cell>
          <cell r="G139">
            <v>85668</v>
          </cell>
          <cell r="H139">
            <v>366220</v>
          </cell>
          <cell r="I139">
            <v>16325238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11</v>
          </cell>
          <cell r="E140">
            <v>2235</v>
          </cell>
          <cell r="F140">
            <v>136</v>
          </cell>
          <cell r="G140">
            <v>3293</v>
          </cell>
          <cell r="H140">
            <v>30464</v>
          </cell>
          <cell r="I140">
            <v>1109540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7</v>
          </cell>
          <cell r="E141">
            <v>3840</v>
          </cell>
          <cell r="F141">
            <v>135</v>
          </cell>
          <cell r="G141">
            <v>4989</v>
          </cell>
          <cell r="H141">
            <v>28703</v>
          </cell>
          <cell r="I141">
            <v>722374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9</v>
          </cell>
          <cell r="E142">
            <v>2993</v>
          </cell>
          <cell r="F142">
            <v>80</v>
          </cell>
          <cell r="G142">
            <v>939</v>
          </cell>
          <cell r="H142">
            <v>4833</v>
          </cell>
          <cell r="I142">
            <v>75755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10</v>
          </cell>
          <cell r="E143">
            <v>1931</v>
          </cell>
          <cell r="F143">
            <v>99</v>
          </cell>
          <cell r="G143">
            <v>1796</v>
          </cell>
          <cell r="H143">
            <v>9784</v>
          </cell>
          <cell r="I143">
            <v>193553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5</v>
          </cell>
          <cell r="E144">
            <v>6041</v>
          </cell>
          <cell r="F144">
            <v>368</v>
          </cell>
          <cell r="G144">
            <v>13548</v>
          </cell>
          <cell r="H144">
            <v>37479</v>
          </cell>
          <cell r="I144">
            <v>1275114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2</v>
          </cell>
          <cell r="E145">
            <v>414</v>
          </cell>
          <cell r="F145">
            <v>52</v>
          </cell>
          <cell r="G145">
            <v>861</v>
          </cell>
          <cell r="H145">
            <v>2640</v>
          </cell>
          <cell r="I145">
            <v>32400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4</v>
          </cell>
          <cell r="E146">
            <v>710</v>
          </cell>
          <cell r="F146">
            <v>77</v>
          </cell>
          <cell r="G146">
            <v>819</v>
          </cell>
          <cell r="H146">
            <v>2193</v>
          </cell>
          <cell r="I146">
            <v>2996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1</v>
          </cell>
          <cell r="E147">
            <v>30</v>
          </cell>
          <cell r="F147">
            <v>4</v>
          </cell>
          <cell r="G147">
            <v>25</v>
          </cell>
          <cell r="H147">
            <v>198</v>
          </cell>
          <cell r="I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3</v>
          </cell>
          <cell r="E149">
            <v>625</v>
          </cell>
          <cell r="F149">
            <v>37</v>
          </cell>
          <cell r="G149">
            <v>142</v>
          </cell>
          <cell r="H149">
            <v>301</v>
          </cell>
          <cell r="I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2</v>
          </cell>
          <cell r="E150">
            <v>391</v>
          </cell>
          <cell r="F150">
            <v>39</v>
          </cell>
          <cell r="G150">
            <v>849</v>
          </cell>
          <cell r="H150">
            <v>2514</v>
          </cell>
          <cell r="I150">
            <v>13600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10</v>
          </cell>
          <cell r="E151">
            <v>3958</v>
          </cell>
          <cell r="F151">
            <v>264</v>
          </cell>
          <cell r="G151">
            <v>4693</v>
          </cell>
          <cell r="H151">
            <v>13117</v>
          </cell>
          <cell r="I151">
            <v>118152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6</v>
          </cell>
          <cell r="E152">
            <v>2364</v>
          </cell>
          <cell r="F152">
            <v>145</v>
          </cell>
          <cell r="G152">
            <v>2725</v>
          </cell>
          <cell r="H152">
            <v>12169</v>
          </cell>
          <cell r="I152">
            <v>381058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5</v>
          </cell>
          <cell r="E153">
            <v>3757</v>
          </cell>
          <cell r="F153">
            <v>471</v>
          </cell>
          <cell r="G153">
            <v>10656</v>
          </cell>
          <cell r="H153">
            <v>32992</v>
          </cell>
          <cell r="I153">
            <v>989252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2</v>
          </cell>
          <cell r="E154">
            <v>386</v>
          </cell>
          <cell r="F154">
            <v>24</v>
          </cell>
          <cell r="G154">
            <v>377</v>
          </cell>
          <cell r="H154">
            <v>757</v>
          </cell>
          <cell r="I154">
            <v>12345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4</v>
          </cell>
          <cell r="E155">
            <v>719</v>
          </cell>
          <cell r="F155">
            <v>37</v>
          </cell>
          <cell r="G155">
            <v>311</v>
          </cell>
          <cell r="H155">
            <v>311</v>
          </cell>
          <cell r="I155">
            <v>4690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3</v>
          </cell>
          <cell r="E156">
            <v>425</v>
          </cell>
          <cell r="F156">
            <v>33</v>
          </cell>
          <cell r="G156">
            <v>193</v>
          </cell>
          <cell r="H156">
            <v>370</v>
          </cell>
          <cell r="I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</row>
        <row r="159">
          <cell r="C159">
            <v>0</v>
          </cell>
          <cell r="D159" t="str">
            <v xml:space="preserve"> </v>
          </cell>
          <cell r="E159" t="str">
            <v xml:space="preserve"> </v>
          </cell>
          <cell r="F159" t="str">
            <v xml:space="preserve"> </v>
          </cell>
          <cell r="G159" t="str">
            <v xml:space="preserve"> </v>
          </cell>
          <cell r="H159">
            <v>0</v>
          </cell>
        </row>
        <row r="160">
          <cell r="H160">
            <v>0</v>
          </cell>
          <cell r="I160">
            <v>0</v>
          </cell>
        </row>
      </sheetData>
      <sheetData sheetId="25"/>
      <sheetData sheetId="26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2752591</v>
          </cell>
          <cell r="E9">
            <v>2483956</v>
          </cell>
          <cell r="F9">
            <v>90</v>
          </cell>
          <cell r="G9">
            <v>1015100</v>
          </cell>
          <cell r="H9">
            <v>1111100</v>
          </cell>
          <cell r="I9">
            <v>443</v>
          </cell>
          <cell r="J9">
            <v>480181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524634</v>
          </cell>
          <cell r="E10">
            <v>496964</v>
          </cell>
          <cell r="F10">
            <v>95</v>
          </cell>
          <cell r="G10">
            <v>313300</v>
          </cell>
          <cell r="H10">
            <v>228283</v>
          </cell>
          <cell r="I10">
            <v>459</v>
          </cell>
          <cell r="J10">
            <v>60416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268970</v>
          </cell>
          <cell r="E11">
            <v>243440</v>
          </cell>
          <cell r="F11">
            <v>91</v>
          </cell>
          <cell r="G11">
            <v>101500</v>
          </cell>
          <cell r="H11">
            <v>130706</v>
          </cell>
          <cell r="I11">
            <v>536</v>
          </cell>
          <cell r="J11">
            <v>46514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141987</v>
          </cell>
          <cell r="E12">
            <v>121806</v>
          </cell>
          <cell r="F12">
            <v>86</v>
          </cell>
          <cell r="G12">
            <v>49800</v>
          </cell>
          <cell r="H12">
            <v>55937</v>
          </cell>
          <cell r="I12">
            <v>459</v>
          </cell>
          <cell r="J12">
            <v>20359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170591</v>
          </cell>
          <cell r="E13">
            <v>155238</v>
          </cell>
          <cell r="F13">
            <v>91</v>
          </cell>
          <cell r="G13">
            <v>105200</v>
          </cell>
          <cell r="H13">
            <v>56817</v>
          </cell>
          <cell r="I13">
            <v>302</v>
          </cell>
          <cell r="J13">
            <v>32532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425792</v>
          </cell>
          <cell r="E14">
            <v>421853</v>
          </cell>
          <cell r="F14">
            <v>99</v>
          </cell>
          <cell r="G14">
            <v>50000</v>
          </cell>
          <cell r="H14">
            <v>160837</v>
          </cell>
          <cell r="I14">
            <v>381</v>
          </cell>
          <cell r="J14">
            <v>39516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110637</v>
          </cell>
          <cell r="E15">
            <v>96954</v>
          </cell>
          <cell r="F15">
            <v>88</v>
          </cell>
          <cell r="G15">
            <v>46700</v>
          </cell>
          <cell r="H15">
            <v>42780</v>
          </cell>
          <cell r="I15">
            <v>441</v>
          </cell>
          <cell r="J15">
            <v>22948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103677</v>
          </cell>
          <cell r="E16">
            <v>96739</v>
          </cell>
          <cell r="F16">
            <v>93</v>
          </cell>
          <cell r="G16">
            <v>47200</v>
          </cell>
          <cell r="H16">
            <v>56255</v>
          </cell>
          <cell r="I16">
            <v>581</v>
          </cell>
          <cell r="J16">
            <v>26923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103267</v>
          </cell>
          <cell r="E17">
            <v>76319</v>
          </cell>
          <cell r="F17">
            <v>74</v>
          </cell>
          <cell r="G17">
            <v>36500</v>
          </cell>
          <cell r="H17">
            <v>31597</v>
          </cell>
          <cell r="I17">
            <v>414</v>
          </cell>
          <cell r="J17">
            <v>23424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76387</v>
          </cell>
          <cell r="E18">
            <v>68274</v>
          </cell>
          <cell r="F18">
            <v>89</v>
          </cell>
          <cell r="G18">
            <v>50800</v>
          </cell>
          <cell r="H18">
            <v>38323</v>
          </cell>
          <cell r="I18">
            <v>561</v>
          </cell>
          <cell r="J18">
            <v>23006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264570</v>
          </cell>
          <cell r="E19">
            <v>261749</v>
          </cell>
          <cell r="F19">
            <v>99</v>
          </cell>
          <cell r="G19">
            <v>80000</v>
          </cell>
          <cell r="H19">
            <v>110032</v>
          </cell>
          <cell r="I19">
            <v>420</v>
          </cell>
          <cell r="J19">
            <v>34768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24702</v>
          </cell>
          <cell r="E20">
            <v>17782</v>
          </cell>
          <cell r="F20">
            <v>72</v>
          </cell>
          <cell r="G20">
            <v>8300</v>
          </cell>
          <cell r="H20">
            <v>12952</v>
          </cell>
          <cell r="I20">
            <v>728</v>
          </cell>
          <cell r="J20">
            <v>8330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55236</v>
          </cell>
          <cell r="E21">
            <v>41765</v>
          </cell>
          <cell r="F21">
            <v>76</v>
          </cell>
          <cell r="G21">
            <v>20400</v>
          </cell>
          <cell r="H21">
            <v>21903</v>
          </cell>
          <cell r="I21">
            <v>524</v>
          </cell>
          <cell r="J21">
            <v>17870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26615</v>
          </cell>
          <cell r="E22">
            <v>18036</v>
          </cell>
          <cell r="F22">
            <v>68</v>
          </cell>
          <cell r="G22">
            <v>9600</v>
          </cell>
          <cell r="H22">
            <v>12090</v>
          </cell>
          <cell r="I22">
            <v>670</v>
          </cell>
          <cell r="J22">
            <v>8064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18125</v>
          </cell>
          <cell r="E23">
            <v>16301</v>
          </cell>
          <cell r="F23">
            <v>90</v>
          </cell>
          <cell r="G23">
            <v>7200</v>
          </cell>
          <cell r="H23">
            <v>6814</v>
          </cell>
          <cell r="I23">
            <v>418</v>
          </cell>
          <cell r="J23">
            <v>7662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39963</v>
          </cell>
          <cell r="E24">
            <v>35386</v>
          </cell>
          <cell r="F24">
            <v>89</v>
          </cell>
          <cell r="G24">
            <v>24200</v>
          </cell>
          <cell r="H24">
            <v>19863</v>
          </cell>
          <cell r="I24">
            <v>561</v>
          </cell>
          <cell r="J24">
            <v>18993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44751</v>
          </cell>
          <cell r="E25">
            <v>31965</v>
          </cell>
          <cell r="F25">
            <v>71</v>
          </cell>
          <cell r="G25">
            <v>0</v>
          </cell>
          <cell r="H25">
            <v>12624</v>
          </cell>
          <cell r="I25">
            <v>394</v>
          </cell>
          <cell r="J25">
            <v>12293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36439</v>
          </cell>
          <cell r="E26">
            <v>33068</v>
          </cell>
          <cell r="F26">
            <v>91</v>
          </cell>
          <cell r="G26">
            <v>9000</v>
          </cell>
          <cell r="H26">
            <v>13628</v>
          </cell>
          <cell r="I26">
            <v>412</v>
          </cell>
          <cell r="J26">
            <v>10814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46665</v>
          </cell>
          <cell r="E27">
            <v>34205</v>
          </cell>
          <cell r="F27">
            <v>73</v>
          </cell>
          <cell r="G27">
            <v>2400</v>
          </cell>
          <cell r="H27">
            <v>12738</v>
          </cell>
          <cell r="I27">
            <v>372</v>
          </cell>
          <cell r="J27">
            <v>9687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126961</v>
          </cell>
          <cell r="E28">
            <v>114816</v>
          </cell>
          <cell r="F28">
            <v>90</v>
          </cell>
          <cell r="G28">
            <v>0</v>
          </cell>
          <cell r="H28">
            <v>41047</v>
          </cell>
          <cell r="I28">
            <v>357</v>
          </cell>
          <cell r="J28">
            <v>17120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45152</v>
          </cell>
          <cell r="E29">
            <v>35186</v>
          </cell>
          <cell r="F29">
            <v>78</v>
          </cell>
          <cell r="G29">
            <v>16800</v>
          </cell>
          <cell r="H29">
            <v>12966</v>
          </cell>
          <cell r="I29">
            <v>368</v>
          </cell>
          <cell r="J29">
            <v>13945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34088</v>
          </cell>
          <cell r="E30">
            <v>21345</v>
          </cell>
          <cell r="F30">
            <v>63</v>
          </cell>
          <cell r="G30">
            <v>10800</v>
          </cell>
          <cell r="H30">
            <v>8247</v>
          </cell>
          <cell r="I30">
            <v>386</v>
          </cell>
          <cell r="J30">
            <v>7901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53103</v>
          </cell>
          <cell r="E31">
            <v>35925</v>
          </cell>
          <cell r="F31">
            <v>68</v>
          </cell>
          <cell r="G31">
            <v>20400</v>
          </cell>
          <cell r="H31">
            <v>20523</v>
          </cell>
          <cell r="I31">
            <v>571</v>
          </cell>
          <cell r="J31">
            <v>14165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10279</v>
          </cell>
          <cell r="E32">
            <v>8840</v>
          </cell>
          <cell r="F32">
            <v>86</v>
          </cell>
          <cell r="G32">
            <v>5000</v>
          </cell>
          <cell r="H32">
            <v>4136</v>
          </cell>
          <cell r="I32">
            <v>467</v>
          </cell>
          <cell r="J32">
            <v>2931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2751749</v>
          </cell>
          <cell r="E34">
            <v>2491082</v>
          </cell>
          <cell r="F34">
            <v>90.5</v>
          </cell>
          <cell r="G34">
            <v>967700</v>
          </cell>
          <cell r="H34">
            <v>1141522</v>
          </cell>
          <cell r="I34">
            <v>447</v>
          </cell>
          <cell r="J34">
            <v>496138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522030</v>
          </cell>
          <cell r="E35">
            <v>495969</v>
          </cell>
          <cell r="F35">
            <v>95</v>
          </cell>
          <cell r="G35">
            <v>313300</v>
          </cell>
          <cell r="H35">
            <v>233508</v>
          </cell>
          <cell r="I35">
            <v>469</v>
          </cell>
          <cell r="J35">
            <v>61096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268928</v>
          </cell>
          <cell r="E36">
            <v>234730</v>
          </cell>
          <cell r="F36">
            <v>87.3</v>
          </cell>
          <cell r="G36">
            <v>101500</v>
          </cell>
          <cell r="H36">
            <v>134861</v>
          </cell>
          <cell r="I36">
            <v>573</v>
          </cell>
          <cell r="J36">
            <v>47955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144254</v>
          </cell>
          <cell r="E37">
            <v>125373</v>
          </cell>
          <cell r="F37">
            <v>86.9</v>
          </cell>
          <cell r="G37">
            <v>49800</v>
          </cell>
          <cell r="H37">
            <v>60322</v>
          </cell>
          <cell r="I37">
            <v>479</v>
          </cell>
          <cell r="J37">
            <v>21242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170133</v>
          </cell>
          <cell r="E38">
            <v>155505</v>
          </cell>
          <cell r="F38">
            <v>91.4</v>
          </cell>
          <cell r="G38">
            <v>94200</v>
          </cell>
          <cell r="H38">
            <v>60479</v>
          </cell>
          <cell r="I38">
            <v>315</v>
          </cell>
          <cell r="J38">
            <v>33697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425492</v>
          </cell>
          <cell r="E39">
            <v>423779</v>
          </cell>
          <cell r="F39">
            <v>99.6</v>
          </cell>
          <cell r="G39">
            <v>50000</v>
          </cell>
          <cell r="H39">
            <v>164953</v>
          </cell>
          <cell r="I39">
            <v>361</v>
          </cell>
          <cell r="J39">
            <v>40678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110287</v>
          </cell>
          <cell r="E40">
            <v>96701</v>
          </cell>
          <cell r="F40">
            <v>87.7</v>
          </cell>
          <cell r="G40">
            <v>46700</v>
          </cell>
          <cell r="H40">
            <v>43121</v>
          </cell>
          <cell r="I40">
            <v>444</v>
          </cell>
          <cell r="J40">
            <v>23668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103613</v>
          </cell>
          <cell r="E41">
            <v>97883</v>
          </cell>
          <cell r="F41">
            <v>94.5</v>
          </cell>
          <cell r="G41">
            <v>12000</v>
          </cell>
          <cell r="H41">
            <v>57685</v>
          </cell>
          <cell r="I41">
            <v>587</v>
          </cell>
          <cell r="J41">
            <v>27684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102701</v>
          </cell>
          <cell r="E42">
            <v>74450</v>
          </cell>
          <cell r="F42">
            <v>72.5</v>
          </cell>
          <cell r="G42">
            <v>36500</v>
          </cell>
          <cell r="H42">
            <v>32727</v>
          </cell>
          <cell r="I42">
            <v>438</v>
          </cell>
          <cell r="J42">
            <v>23638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75357</v>
          </cell>
          <cell r="E43">
            <v>69923</v>
          </cell>
          <cell r="F43">
            <v>92.8</v>
          </cell>
          <cell r="G43">
            <v>50800</v>
          </cell>
          <cell r="H43">
            <v>38323</v>
          </cell>
          <cell r="I43">
            <v>546</v>
          </cell>
          <cell r="J43">
            <v>23006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266486</v>
          </cell>
          <cell r="E44">
            <v>263628</v>
          </cell>
          <cell r="F44">
            <v>98.9</v>
          </cell>
          <cell r="G44">
            <v>80000</v>
          </cell>
          <cell r="H44">
            <v>113005</v>
          </cell>
          <cell r="I44">
            <v>427</v>
          </cell>
          <cell r="J44">
            <v>35900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24787</v>
          </cell>
          <cell r="E45">
            <v>18032</v>
          </cell>
          <cell r="F45">
            <v>72.7</v>
          </cell>
          <cell r="G45">
            <v>8300</v>
          </cell>
          <cell r="H45">
            <v>12758</v>
          </cell>
          <cell r="I45">
            <v>705</v>
          </cell>
          <cell r="J45">
            <v>8454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54722</v>
          </cell>
          <cell r="E46">
            <v>44760</v>
          </cell>
          <cell r="F46">
            <v>81.8</v>
          </cell>
          <cell r="G46">
            <v>20400</v>
          </cell>
          <cell r="H46">
            <v>25516</v>
          </cell>
          <cell r="I46">
            <v>568</v>
          </cell>
          <cell r="J46">
            <v>19623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26552</v>
          </cell>
          <cell r="E47">
            <v>18083</v>
          </cell>
          <cell r="F47">
            <v>68.099999999999994</v>
          </cell>
          <cell r="G47">
            <v>9600</v>
          </cell>
          <cell r="H47">
            <v>8847</v>
          </cell>
          <cell r="I47">
            <v>487</v>
          </cell>
          <cell r="J47">
            <v>8515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17929</v>
          </cell>
          <cell r="E48">
            <v>16092</v>
          </cell>
          <cell r="F48">
            <v>89.8</v>
          </cell>
          <cell r="G48">
            <v>7200</v>
          </cell>
          <cell r="H48">
            <v>6550</v>
          </cell>
          <cell r="I48">
            <v>405</v>
          </cell>
          <cell r="J48">
            <v>7981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39973</v>
          </cell>
          <cell r="E49">
            <v>36073</v>
          </cell>
          <cell r="F49">
            <v>90.2</v>
          </cell>
          <cell r="G49">
            <v>23000</v>
          </cell>
          <cell r="H49">
            <v>20029</v>
          </cell>
          <cell r="I49">
            <v>553</v>
          </cell>
          <cell r="J49">
            <v>19391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44603</v>
          </cell>
          <cell r="E50">
            <v>32266</v>
          </cell>
          <cell r="F50">
            <v>72.3</v>
          </cell>
          <cell r="G50" t="str">
            <v>-</v>
          </cell>
          <cell r="H50">
            <v>12288</v>
          </cell>
          <cell r="I50">
            <v>379</v>
          </cell>
          <cell r="J50">
            <v>13146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36069</v>
          </cell>
          <cell r="E51">
            <v>33184</v>
          </cell>
          <cell r="F51">
            <v>92</v>
          </cell>
          <cell r="G51">
            <v>9000</v>
          </cell>
          <cell r="H51">
            <v>14327</v>
          </cell>
          <cell r="I51">
            <v>430</v>
          </cell>
          <cell r="J51">
            <v>11418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46886</v>
          </cell>
          <cell r="E52">
            <v>33655</v>
          </cell>
          <cell r="F52">
            <v>71.8</v>
          </cell>
          <cell r="G52">
            <v>2400</v>
          </cell>
          <cell r="H52">
            <v>13972</v>
          </cell>
          <cell r="I52">
            <v>414</v>
          </cell>
          <cell r="J52">
            <v>10495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127330</v>
          </cell>
          <cell r="E53">
            <v>116549</v>
          </cell>
          <cell r="F53">
            <v>91.5</v>
          </cell>
          <cell r="G53" t="str">
            <v>-</v>
          </cell>
          <cell r="H53">
            <v>42876</v>
          </cell>
          <cell r="I53">
            <v>366</v>
          </cell>
          <cell r="J53">
            <v>18262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46688</v>
          </cell>
          <cell r="E54">
            <v>37715</v>
          </cell>
          <cell r="F54">
            <v>80.8</v>
          </cell>
          <cell r="G54">
            <v>16800</v>
          </cell>
          <cell r="H54">
            <v>14187</v>
          </cell>
          <cell r="I54">
            <v>375</v>
          </cell>
          <cell r="J54">
            <v>14638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33809</v>
          </cell>
          <cell r="E55">
            <v>21612</v>
          </cell>
          <cell r="F55">
            <v>63.9</v>
          </cell>
          <cell r="G55">
            <v>10800</v>
          </cell>
          <cell r="H55">
            <v>8093</v>
          </cell>
          <cell r="I55">
            <v>373</v>
          </cell>
          <cell r="J55">
            <v>8260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52974</v>
          </cell>
          <cell r="E56">
            <v>36502</v>
          </cell>
          <cell r="F56">
            <v>68.900000000000006</v>
          </cell>
          <cell r="G56">
            <v>20400</v>
          </cell>
          <cell r="H56">
            <v>18552</v>
          </cell>
          <cell r="I56">
            <v>506</v>
          </cell>
          <cell r="J56">
            <v>14616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10146</v>
          </cell>
          <cell r="E57">
            <v>8618</v>
          </cell>
          <cell r="F57">
            <v>84.9</v>
          </cell>
          <cell r="G57">
            <v>5000</v>
          </cell>
          <cell r="H57">
            <v>4543</v>
          </cell>
          <cell r="I57">
            <v>525</v>
          </cell>
          <cell r="J57">
            <v>2775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2745070</v>
          </cell>
          <cell r="E59">
            <v>2510840</v>
          </cell>
          <cell r="F59">
            <v>91.5</v>
          </cell>
          <cell r="G59">
            <v>1004300</v>
          </cell>
          <cell r="H59">
            <v>1101864</v>
          </cell>
          <cell r="I59">
            <v>438</v>
          </cell>
          <cell r="J59">
            <v>513741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519216</v>
          </cell>
          <cell r="E60">
            <v>494823</v>
          </cell>
          <cell r="F60">
            <v>95.3</v>
          </cell>
          <cell r="G60">
            <v>315000</v>
          </cell>
          <cell r="H60">
            <v>219811</v>
          </cell>
          <cell r="I60">
            <v>444</v>
          </cell>
          <cell r="J60">
            <v>61355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268091</v>
          </cell>
          <cell r="E61">
            <v>246142</v>
          </cell>
          <cell r="F61">
            <v>91.8</v>
          </cell>
          <cell r="G61">
            <v>101500</v>
          </cell>
          <cell r="H61">
            <v>136881</v>
          </cell>
          <cell r="I61">
            <v>556</v>
          </cell>
          <cell r="J61">
            <v>49447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145068</v>
          </cell>
          <cell r="E62">
            <v>127177</v>
          </cell>
          <cell r="F62">
            <v>87.7</v>
          </cell>
          <cell r="G62">
            <v>49800</v>
          </cell>
          <cell r="H62">
            <v>61344</v>
          </cell>
          <cell r="I62">
            <v>482</v>
          </cell>
          <cell r="J62">
            <v>22387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167737</v>
          </cell>
          <cell r="E63">
            <v>153561</v>
          </cell>
          <cell r="F63">
            <v>91.5</v>
          </cell>
          <cell r="G63">
            <v>93000</v>
          </cell>
          <cell r="H63">
            <v>50022</v>
          </cell>
          <cell r="I63">
            <v>325</v>
          </cell>
          <cell r="J63">
            <v>35222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427248</v>
          </cell>
          <cell r="E64">
            <v>425886</v>
          </cell>
          <cell r="F64">
            <v>99.7</v>
          </cell>
          <cell r="G64">
            <v>50000</v>
          </cell>
          <cell r="H64">
            <v>153954</v>
          </cell>
          <cell r="I64">
            <v>361</v>
          </cell>
          <cell r="J64">
            <v>41438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109468</v>
          </cell>
          <cell r="E65">
            <v>96441</v>
          </cell>
          <cell r="F65">
            <v>88.1</v>
          </cell>
          <cell r="G65">
            <v>46700</v>
          </cell>
          <cell r="H65">
            <v>39240</v>
          </cell>
          <cell r="I65">
            <v>406</v>
          </cell>
          <cell r="J65">
            <v>25341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104161</v>
          </cell>
          <cell r="E66">
            <v>98952</v>
          </cell>
          <cell r="F66">
            <v>95</v>
          </cell>
          <cell r="G66">
            <v>47200</v>
          </cell>
          <cell r="H66">
            <v>58464</v>
          </cell>
          <cell r="I66">
            <v>590</v>
          </cell>
          <cell r="J66">
            <v>28179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101860</v>
          </cell>
          <cell r="E67">
            <v>73861</v>
          </cell>
          <cell r="F67">
            <v>72.5</v>
          </cell>
          <cell r="G67">
            <v>36500</v>
          </cell>
          <cell r="H67">
            <v>32431</v>
          </cell>
          <cell r="I67">
            <v>439</v>
          </cell>
          <cell r="J67">
            <v>23012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73926</v>
          </cell>
          <cell r="E68">
            <v>68942</v>
          </cell>
          <cell r="F68">
            <v>93.3</v>
          </cell>
          <cell r="G68">
            <v>50800</v>
          </cell>
          <cell r="H68">
            <v>41532</v>
          </cell>
          <cell r="I68">
            <v>602</v>
          </cell>
          <cell r="J68">
            <v>23716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268679</v>
          </cell>
          <cell r="E69">
            <v>266494</v>
          </cell>
          <cell r="F69">
            <v>99.2</v>
          </cell>
          <cell r="G69">
            <v>80000</v>
          </cell>
          <cell r="H69">
            <v>108640</v>
          </cell>
          <cell r="I69">
            <v>407</v>
          </cell>
          <cell r="J69">
            <v>36362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24780</v>
          </cell>
          <cell r="E70">
            <v>18206</v>
          </cell>
          <cell r="F70">
            <v>73.5</v>
          </cell>
          <cell r="G70">
            <v>8300</v>
          </cell>
          <cell r="H70">
            <v>13050</v>
          </cell>
          <cell r="I70">
            <v>716</v>
          </cell>
          <cell r="J70">
            <v>8777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54080</v>
          </cell>
          <cell r="E71">
            <v>46567</v>
          </cell>
          <cell r="F71">
            <v>86.1</v>
          </cell>
          <cell r="G71">
            <v>20400</v>
          </cell>
          <cell r="H71">
            <v>21230</v>
          </cell>
          <cell r="I71">
            <v>455</v>
          </cell>
          <cell r="J71">
            <v>21944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26201</v>
          </cell>
          <cell r="E72">
            <v>18325</v>
          </cell>
          <cell r="F72">
            <v>69.900000000000006</v>
          </cell>
          <cell r="G72">
            <v>9600</v>
          </cell>
          <cell r="H72">
            <v>8894</v>
          </cell>
          <cell r="I72">
            <v>485</v>
          </cell>
          <cell r="J72">
            <v>8740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17696</v>
          </cell>
          <cell r="E73">
            <v>15480</v>
          </cell>
          <cell r="F73">
            <v>87.5</v>
          </cell>
          <cell r="G73">
            <v>7200</v>
          </cell>
          <cell r="H73">
            <v>6448</v>
          </cell>
          <cell r="I73">
            <v>416</v>
          </cell>
          <cell r="J73">
            <v>8211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39475</v>
          </cell>
          <cell r="E74">
            <v>35494</v>
          </cell>
          <cell r="F74">
            <v>89.9</v>
          </cell>
          <cell r="G74">
            <v>23000</v>
          </cell>
          <cell r="H74">
            <v>20377</v>
          </cell>
          <cell r="I74">
            <v>574</v>
          </cell>
          <cell r="J74">
            <v>20440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44366</v>
          </cell>
          <cell r="E75">
            <v>34405</v>
          </cell>
          <cell r="F75">
            <v>77.5</v>
          </cell>
          <cell r="G75" t="str">
            <v>-</v>
          </cell>
          <cell r="H75">
            <v>13468</v>
          </cell>
          <cell r="I75">
            <v>391</v>
          </cell>
          <cell r="J75">
            <v>14543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35525</v>
          </cell>
          <cell r="E76">
            <v>33246</v>
          </cell>
          <cell r="F76">
            <v>93.6</v>
          </cell>
          <cell r="G76">
            <v>9000</v>
          </cell>
          <cell r="H76">
            <v>15125</v>
          </cell>
          <cell r="I76">
            <v>454</v>
          </cell>
          <cell r="J76">
            <v>12081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46846</v>
          </cell>
          <cell r="E77">
            <v>33992</v>
          </cell>
          <cell r="F77">
            <v>72.599999999999994</v>
          </cell>
          <cell r="G77">
            <v>2400</v>
          </cell>
          <cell r="H77">
            <v>12802</v>
          </cell>
          <cell r="I77">
            <v>376</v>
          </cell>
          <cell r="J77">
            <v>11140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124837</v>
          </cell>
          <cell r="E78">
            <v>114852</v>
          </cell>
          <cell r="F78">
            <v>92</v>
          </cell>
          <cell r="G78" t="str">
            <v>-</v>
          </cell>
          <cell r="H78">
            <v>43091</v>
          </cell>
          <cell r="I78">
            <v>375</v>
          </cell>
          <cell r="J78">
            <v>19683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49786</v>
          </cell>
          <cell r="E79">
            <v>41585</v>
          </cell>
          <cell r="F79">
            <v>83.5</v>
          </cell>
          <cell r="G79">
            <v>17700</v>
          </cell>
          <cell r="H79">
            <v>14603</v>
          </cell>
          <cell r="I79">
            <v>351</v>
          </cell>
          <cell r="J79">
            <v>15208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33561</v>
          </cell>
          <cell r="E80">
            <v>22114</v>
          </cell>
          <cell r="F80">
            <v>65.900000000000006</v>
          </cell>
          <cell r="G80">
            <v>10800</v>
          </cell>
          <cell r="H80">
            <v>7601</v>
          </cell>
          <cell r="I80">
            <v>343</v>
          </cell>
          <cell r="J80">
            <v>8385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52337</v>
          </cell>
          <cell r="E81">
            <v>35755</v>
          </cell>
          <cell r="F81">
            <v>68.3</v>
          </cell>
          <cell r="G81">
            <v>20400</v>
          </cell>
          <cell r="H81">
            <v>18238</v>
          </cell>
          <cell r="I81">
            <v>510</v>
          </cell>
          <cell r="J81">
            <v>15469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10126</v>
          </cell>
          <cell r="E82">
            <v>8540</v>
          </cell>
          <cell r="F82">
            <v>84.3</v>
          </cell>
          <cell r="G82">
            <v>5000</v>
          </cell>
          <cell r="H82">
            <v>4618</v>
          </cell>
          <cell r="I82">
            <v>540</v>
          </cell>
          <cell r="J82">
            <v>2661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2733800</v>
          </cell>
          <cell r="E84">
            <v>2530593</v>
          </cell>
          <cell r="F84">
            <v>92.6</v>
          </cell>
          <cell r="G84">
            <v>981900</v>
          </cell>
          <cell r="H84">
            <v>1120014</v>
          </cell>
          <cell r="I84">
            <v>442</v>
          </cell>
          <cell r="J84">
            <v>528215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515945</v>
          </cell>
          <cell r="E85">
            <v>493066</v>
          </cell>
          <cell r="F85">
            <v>95.6</v>
          </cell>
          <cell r="G85">
            <v>281300</v>
          </cell>
          <cell r="H85">
            <v>225731</v>
          </cell>
          <cell r="I85">
            <v>458</v>
          </cell>
          <cell r="J85">
            <v>62307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268160</v>
          </cell>
          <cell r="E86">
            <v>256092</v>
          </cell>
          <cell r="F86">
            <v>95.5</v>
          </cell>
          <cell r="G86">
            <v>101500</v>
          </cell>
          <cell r="H86">
            <v>132928</v>
          </cell>
          <cell r="I86">
            <v>519</v>
          </cell>
          <cell r="J86">
            <v>50657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143480</v>
          </cell>
          <cell r="E87">
            <v>126201</v>
          </cell>
          <cell r="F87">
            <v>88</v>
          </cell>
          <cell r="G87">
            <v>49800</v>
          </cell>
          <cell r="H87">
            <v>63479</v>
          </cell>
          <cell r="I87">
            <v>503</v>
          </cell>
          <cell r="J87">
            <v>22901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163713</v>
          </cell>
          <cell r="E88">
            <v>149950</v>
          </cell>
          <cell r="F88">
            <v>91.6</v>
          </cell>
          <cell r="G88">
            <v>93000</v>
          </cell>
          <cell r="H88">
            <v>51327</v>
          </cell>
          <cell r="I88">
            <v>342</v>
          </cell>
          <cell r="J88">
            <v>36313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426684</v>
          </cell>
          <cell r="E89">
            <v>426182</v>
          </cell>
          <cell r="F89">
            <v>99.9</v>
          </cell>
          <cell r="G89">
            <v>50000</v>
          </cell>
          <cell r="H89">
            <v>156319</v>
          </cell>
          <cell r="I89">
            <v>367</v>
          </cell>
          <cell r="J89">
            <v>42309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107976</v>
          </cell>
          <cell r="E90">
            <v>95451</v>
          </cell>
          <cell r="F90">
            <v>88.4</v>
          </cell>
          <cell r="G90">
            <v>47800</v>
          </cell>
          <cell r="H90">
            <v>39882</v>
          </cell>
          <cell r="I90">
            <v>418</v>
          </cell>
          <cell r="J90">
            <v>24837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104970</v>
          </cell>
          <cell r="E91">
            <v>100587</v>
          </cell>
          <cell r="F91">
            <v>95.8</v>
          </cell>
          <cell r="G91">
            <v>47200</v>
          </cell>
          <cell r="H91">
            <v>55922</v>
          </cell>
          <cell r="I91">
            <v>556</v>
          </cell>
          <cell r="J91">
            <v>28807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101237</v>
          </cell>
          <cell r="E92">
            <v>75998</v>
          </cell>
          <cell r="F92">
            <v>75.099999999999994</v>
          </cell>
          <cell r="G92">
            <v>36500</v>
          </cell>
          <cell r="H92">
            <v>34992</v>
          </cell>
          <cell r="I92">
            <v>460</v>
          </cell>
          <cell r="J92">
            <v>24562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72547</v>
          </cell>
          <cell r="E93">
            <v>67691</v>
          </cell>
          <cell r="F93">
            <v>93.3</v>
          </cell>
          <cell r="G93">
            <v>50800</v>
          </cell>
          <cell r="H93">
            <v>40128</v>
          </cell>
          <cell r="I93">
            <v>593</v>
          </cell>
          <cell r="J93">
            <v>24169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272070</v>
          </cell>
          <cell r="E94">
            <v>270084</v>
          </cell>
          <cell r="F94">
            <v>99.3</v>
          </cell>
          <cell r="G94">
            <v>80000</v>
          </cell>
          <cell r="H94">
            <v>110715</v>
          </cell>
          <cell r="I94">
            <v>410</v>
          </cell>
          <cell r="J94">
            <v>36671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24465</v>
          </cell>
          <cell r="E95">
            <v>18267</v>
          </cell>
          <cell r="F95">
            <v>74.7</v>
          </cell>
          <cell r="G95">
            <v>17300</v>
          </cell>
          <cell r="H95">
            <v>13978</v>
          </cell>
          <cell r="I95">
            <v>765</v>
          </cell>
          <cell r="J95">
            <v>9125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53579</v>
          </cell>
          <cell r="E96">
            <v>47813</v>
          </cell>
          <cell r="F96">
            <v>89.2</v>
          </cell>
          <cell r="G96">
            <v>20400</v>
          </cell>
          <cell r="H96">
            <v>22576</v>
          </cell>
          <cell r="I96">
            <v>472</v>
          </cell>
          <cell r="J96">
            <v>22472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25881</v>
          </cell>
          <cell r="E97">
            <v>18505</v>
          </cell>
          <cell r="F97">
            <v>71.5</v>
          </cell>
          <cell r="G97">
            <v>9600</v>
          </cell>
          <cell r="H97">
            <v>8996</v>
          </cell>
          <cell r="I97">
            <v>486</v>
          </cell>
          <cell r="J97">
            <v>8834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17562</v>
          </cell>
          <cell r="E98">
            <v>15666</v>
          </cell>
          <cell r="F98">
            <v>89.2</v>
          </cell>
          <cell r="G98">
            <v>7200</v>
          </cell>
          <cell r="H98">
            <v>7397</v>
          </cell>
          <cell r="I98">
            <v>472</v>
          </cell>
          <cell r="J98">
            <v>8444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39104</v>
          </cell>
          <cell r="E99">
            <v>36381</v>
          </cell>
          <cell r="F99">
            <v>93</v>
          </cell>
          <cell r="G99">
            <v>24200</v>
          </cell>
          <cell r="H99">
            <v>20368</v>
          </cell>
          <cell r="I99">
            <v>560</v>
          </cell>
          <cell r="J99">
            <v>20929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44129</v>
          </cell>
          <cell r="E100">
            <v>35171</v>
          </cell>
          <cell r="F100">
            <v>79.7</v>
          </cell>
          <cell r="G100" t="str">
            <v>-</v>
          </cell>
          <cell r="H100">
            <v>15091</v>
          </cell>
          <cell r="I100">
            <v>429</v>
          </cell>
          <cell r="J100">
            <v>16069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34673</v>
          </cell>
          <cell r="E101">
            <v>33384</v>
          </cell>
          <cell r="F101">
            <v>96.3</v>
          </cell>
          <cell r="G101">
            <v>9000</v>
          </cell>
          <cell r="H101">
            <v>16113</v>
          </cell>
          <cell r="I101">
            <v>483</v>
          </cell>
          <cell r="J101">
            <v>12634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46323</v>
          </cell>
          <cell r="E102">
            <v>34218</v>
          </cell>
          <cell r="F102">
            <v>73.900000000000006</v>
          </cell>
          <cell r="G102">
            <v>2400</v>
          </cell>
          <cell r="H102">
            <v>12804</v>
          </cell>
          <cell r="I102">
            <v>374</v>
          </cell>
          <cell r="J102">
            <v>11658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122789</v>
          </cell>
          <cell r="E103">
            <v>114083</v>
          </cell>
          <cell r="F103">
            <v>92.9</v>
          </cell>
          <cell r="G103" t="str">
            <v>-</v>
          </cell>
          <cell r="H103">
            <v>43581</v>
          </cell>
          <cell r="I103">
            <v>382</v>
          </cell>
          <cell r="J103">
            <v>20261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53811</v>
          </cell>
          <cell r="E104">
            <v>46466</v>
          </cell>
          <cell r="F104">
            <v>86.4</v>
          </cell>
          <cell r="G104">
            <v>17700</v>
          </cell>
          <cell r="H104">
            <v>16694</v>
          </cell>
          <cell r="I104">
            <v>359</v>
          </cell>
          <cell r="J104">
            <v>15750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33150</v>
          </cell>
          <cell r="E105">
            <v>22340</v>
          </cell>
          <cell r="F105">
            <v>67.400000000000006</v>
          </cell>
          <cell r="G105">
            <v>10800</v>
          </cell>
          <cell r="H105">
            <v>7758</v>
          </cell>
          <cell r="I105">
            <v>347</v>
          </cell>
          <cell r="J105">
            <v>8487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51538</v>
          </cell>
          <cell r="E106">
            <v>38047</v>
          </cell>
          <cell r="F106">
            <v>73.8</v>
          </cell>
          <cell r="G106">
            <v>20400</v>
          </cell>
          <cell r="H106">
            <v>18339</v>
          </cell>
          <cell r="I106">
            <v>482</v>
          </cell>
          <cell r="J106">
            <v>16814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10014</v>
          </cell>
          <cell r="E107">
            <v>8950</v>
          </cell>
          <cell r="F107">
            <v>89.4</v>
          </cell>
          <cell r="G107">
            <v>5000</v>
          </cell>
          <cell r="H107">
            <v>4896</v>
          </cell>
          <cell r="I107">
            <v>547</v>
          </cell>
          <cell r="J107">
            <v>3205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2723955</v>
          </cell>
          <cell r="E109">
            <v>2530510</v>
          </cell>
          <cell r="F109">
            <v>92.9</v>
          </cell>
          <cell r="G109">
            <v>995900</v>
          </cell>
          <cell r="H109">
            <v>1130594</v>
          </cell>
          <cell r="I109">
            <v>442</v>
          </cell>
          <cell r="J109">
            <v>545469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513104</v>
          </cell>
          <cell r="E110">
            <v>491827</v>
          </cell>
          <cell r="F110">
            <v>95.9</v>
          </cell>
          <cell r="G110">
            <v>281300</v>
          </cell>
          <cell r="H110">
            <v>220131</v>
          </cell>
          <cell r="I110">
            <v>448</v>
          </cell>
          <cell r="J110">
            <v>63413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267196</v>
          </cell>
          <cell r="E111">
            <v>250573</v>
          </cell>
          <cell r="F111">
            <v>93.8</v>
          </cell>
          <cell r="G111">
            <v>99500</v>
          </cell>
          <cell r="H111">
            <v>133866</v>
          </cell>
          <cell r="I111">
            <v>534</v>
          </cell>
          <cell r="J111">
            <v>52379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143620</v>
          </cell>
          <cell r="E112">
            <v>126280</v>
          </cell>
          <cell r="F112">
            <v>87.9</v>
          </cell>
          <cell r="G112">
            <v>49800</v>
          </cell>
          <cell r="H112">
            <v>62798</v>
          </cell>
          <cell r="I112">
            <v>497</v>
          </cell>
          <cell r="J112">
            <v>23418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161533</v>
          </cell>
          <cell r="E113">
            <v>150101</v>
          </cell>
          <cell r="F113">
            <v>92.9</v>
          </cell>
          <cell r="G113">
            <v>93000</v>
          </cell>
          <cell r="H113">
            <v>64127</v>
          </cell>
          <cell r="I113">
            <v>334</v>
          </cell>
          <cell r="J113">
            <v>37076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424719</v>
          </cell>
          <cell r="E114">
            <v>424287</v>
          </cell>
          <cell r="F114">
            <v>99.9</v>
          </cell>
          <cell r="G114">
            <v>50000</v>
          </cell>
          <cell r="H114">
            <v>162309</v>
          </cell>
          <cell r="I114">
            <v>362</v>
          </cell>
          <cell r="J114">
            <v>42959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106170</v>
          </cell>
          <cell r="E115">
            <v>94842</v>
          </cell>
          <cell r="F115">
            <v>89.3</v>
          </cell>
          <cell r="G115">
            <v>47800</v>
          </cell>
          <cell r="H115">
            <v>40687</v>
          </cell>
          <cell r="I115">
            <v>429</v>
          </cell>
          <cell r="J115">
            <v>26054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105721</v>
          </cell>
          <cell r="E116">
            <v>101108</v>
          </cell>
          <cell r="F116">
            <v>95.6</v>
          </cell>
          <cell r="G116">
            <v>47200</v>
          </cell>
          <cell r="H116">
            <v>55913</v>
          </cell>
          <cell r="I116">
            <v>553</v>
          </cell>
          <cell r="J116">
            <v>29349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101678</v>
          </cell>
          <cell r="E117">
            <v>75648</v>
          </cell>
          <cell r="F117">
            <v>74.400000000000006</v>
          </cell>
          <cell r="G117">
            <v>36500</v>
          </cell>
          <cell r="H117">
            <v>33359</v>
          </cell>
          <cell r="I117">
            <v>441</v>
          </cell>
          <cell r="J117">
            <v>24957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72924</v>
          </cell>
          <cell r="E118">
            <v>68767</v>
          </cell>
          <cell r="F118">
            <v>94.3</v>
          </cell>
          <cell r="G118">
            <v>50800</v>
          </cell>
          <cell r="H118">
            <v>43509</v>
          </cell>
          <cell r="I118">
            <v>593</v>
          </cell>
          <cell r="J118">
            <v>24270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274898</v>
          </cell>
          <cell r="E119">
            <v>272936</v>
          </cell>
          <cell r="F119">
            <v>99.3</v>
          </cell>
          <cell r="G119">
            <v>80000</v>
          </cell>
          <cell r="H119">
            <v>106589</v>
          </cell>
          <cell r="I119">
            <v>391</v>
          </cell>
          <cell r="J119">
            <v>37679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24381</v>
          </cell>
          <cell r="E120">
            <v>18549</v>
          </cell>
          <cell r="F120">
            <v>76.099999999999994</v>
          </cell>
          <cell r="G120">
            <v>17300</v>
          </cell>
          <cell r="H120">
            <v>14741</v>
          </cell>
          <cell r="I120">
            <v>795</v>
          </cell>
          <cell r="J120">
            <v>10194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53237</v>
          </cell>
          <cell r="E121">
            <v>48712</v>
          </cell>
          <cell r="F121">
            <v>91.5</v>
          </cell>
          <cell r="G121">
            <v>20400</v>
          </cell>
          <cell r="H121">
            <v>19706</v>
          </cell>
          <cell r="I121">
            <v>405</v>
          </cell>
          <cell r="J121">
            <v>24000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25623</v>
          </cell>
          <cell r="E122">
            <v>18830</v>
          </cell>
          <cell r="F122">
            <v>73.5</v>
          </cell>
          <cell r="G122">
            <v>9600</v>
          </cell>
          <cell r="H122">
            <v>9677</v>
          </cell>
          <cell r="I122">
            <v>514</v>
          </cell>
          <cell r="J122">
            <v>9557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17198</v>
          </cell>
          <cell r="E123">
            <v>15582</v>
          </cell>
          <cell r="F123">
            <v>90.6</v>
          </cell>
          <cell r="G123">
            <v>7200</v>
          </cell>
          <cell r="H123">
            <v>7250</v>
          </cell>
          <cell r="I123">
            <v>465</v>
          </cell>
          <cell r="J123">
            <v>8670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38358</v>
          </cell>
          <cell r="E124">
            <v>36048</v>
          </cell>
          <cell r="F124">
            <v>94</v>
          </cell>
          <cell r="G124">
            <v>24200</v>
          </cell>
          <cell r="H124">
            <v>20798</v>
          </cell>
          <cell r="I124">
            <v>577</v>
          </cell>
          <cell r="J124">
            <v>21062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43952</v>
          </cell>
          <cell r="E125">
            <v>35496</v>
          </cell>
          <cell r="F125">
            <v>80.8</v>
          </cell>
          <cell r="G125" t="str">
            <v>-</v>
          </cell>
          <cell r="H125">
            <v>13314</v>
          </cell>
          <cell r="I125">
            <v>375</v>
          </cell>
          <cell r="J125">
            <v>16639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34122</v>
          </cell>
          <cell r="E126">
            <v>33209</v>
          </cell>
          <cell r="F126">
            <v>97.3</v>
          </cell>
          <cell r="G126">
            <v>9000</v>
          </cell>
          <cell r="H126">
            <v>16216</v>
          </cell>
          <cell r="I126">
            <v>488</v>
          </cell>
          <cell r="J126">
            <v>13489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45713</v>
          </cell>
          <cell r="E127">
            <v>35001</v>
          </cell>
          <cell r="F127">
            <v>76.599999999999994</v>
          </cell>
          <cell r="G127">
            <v>2400</v>
          </cell>
          <cell r="H127">
            <v>13239</v>
          </cell>
          <cell r="I127">
            <v>378</v>
          </cell>
          <cell r="J127">
            <v>12456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121085</v>
          </cell>
          <cell r="E128">
            <v>114111</v>
          </cell>
          <cell r="F128">
            <v>94.2</v>
          </cell>
          <cell r="G128" t="str">
            <v>-</v>
          </cell>
          <cell r="H128">
            <v>43660</v>
          </cell>
          <cell r="I128">
            <v>383</v>
          </cell>
          <cell r="J128">
            <v>21562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55664</v>
          </cell>
          <cell r="E129">
            <v>49517</v>
          </cell>
          <cell r="F129">
            <v>89</v>
          </cell>
          <cell r="G129">
            <v>16700</v>
          </cell>
          <cell r="H129">
            <v>17597</v>
          </cell>
          <cell r="I129">
            <v>355</v>
          </cell>
          <cell r="J129">
            <v>16629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32464</v>
          </cell>
          <cell r="E130">
            <v>22340</v>
          </cell>
          <cell r="F130">
            <v>68.8</v>
          </cell>
          <cell r="G130">
            <v>10800</v>
          </cell>
          <cell r="H130">
            <v>7751</v>
          </cell>
          <cell r="I130">
            <v>347</v>
          </cell>
          <cell r="J130">
            <v>8652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50810</v>
          </cell>
          <cell r="E131">
            <v>37817</v>
          </cell>
          <cell r="F131">
            <v>74.400000000000006</v>
          </cell>
          <cell r="G131">
            <v>35400</v>
          </cell>
          <cell r="H131">
            <v>18259</v>
          </cell>
          <cell r="I131">
            <v>483</v>
          </cell>
          <cell r="J131">
            <v>17947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9785</v>
          </cell>
          <cell r="E132">
            <v>8929</v>
          </cell>
          <cell r="F132">
            <v>91.3</v>
          </cell>
          <cell r="G132">
            <v>7000</v>
          </cell>
          <cell r="H132">
            <v>5098</v>
          </cell>
          <cell r="I132">
            <v>571</v>
          </cell>
          <cell r="J132">
            <v>3058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H159">
            <v>0</v>
          </cell>
          <cell r="I159">
            <v>0</v>
          </cell>
        </row>
        <row r="160">
          <cell r="H160">
            <v>0</v>
          </cell>
          <cell r="I160">
            <v>0</v>
          </cell>
        </row>
      </sheetData>
      <sheetData sheetId="27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2752591</v>
          </cell>
          <cell r="E9">
            <v>2184059</v>
          </cell>
          <cell r="F9">
            <v>36</v>
          </cell>
          <cell r="G9">
            <v>25443</v>
          </cell>
          <cell r="H9">
            <v>2158580</v>
          </cell>
          <cell r="I9">
            <v>79.400000000000006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524634</v>
          </cell>
          <cell r="E10">
            <v>422589</v>
          </cell>
          <cell r="F10" t="str">
            <v>-</v>
          </cell>
          <cell r="G10" t="str">
            <v>-</v>
          </cell>
          <cell r="H10">
            <v>422589</v>
          </cell>
          <cell r="I10">
            <v>80.5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268970</v>
          </cell>
          <cell r="E11">
            <v>243214</v>
          </cell>
          <cell r="F11" t="str">
            <v>-</v>
          </cell>
          <cell r="G11" t="str">
            <v>-</v>
          </cell>
          <cell r="H11">
            <v>243214</v>
          </cell>
          <cell r="I11">
            <v>90.4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141987</v>
          </cell>
          <cell r="E12">
            <v>109077</v>
          </cell>
          <cell r="F12" t="str">
            <v>-</v>
          </cell>
          <cell r="G12" t="str">
            <v>-</v>
          </cell>
          <cell r="H12">
            <v>109077</v>
          </cell>
          <cell r="I12">
            <v>76.8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170591</v>
          </cell>
          <cell r="E13">
            <v>133456</v>
          </cell>
          <cell r="F13" t="str">
            <v>-</v>
          </cell>
          <cell r="G13" t="str">
            <v>-</v>
          </cell>
          <cell r="H13">
            <v>133456</v>
          </cell>
          <cell r="I13">
            <v>78.2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425792</v>
          </cell>
          <cell r="E14">
            <v>417354</v>
          </cell>
          <cell r="F14" t="str">
            <v>-</v>
          </cell>
          <cell r="G14" t="str">
            <v>-</v>
          </cell>
          <cell r="H14">
            <v>417354</v>
          </cell>
          <cell r="I14">
            <v>98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110637</v>
          </cell>
          <cell r="E15">
            <v>95375</v>
          </cell>
          <cell r="F15" t="str">
            <v>-</v>
          </cell>
          <cell r="G15">
            <v>7636</v>
          </cell>
          <cell r="H15">
            <v>87739</v>
          </cell>
          <cell r="I15">
            <v>86.2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103677</v>
          </cell>
          <cell r="E16">
            <v>74450</v>
          </cell>
          <cell r="F16" t="str">
            <v>-</v>
          </cell>
          <cell r="G16">
            <v>10045</v>
          </cell>
          <cell r="H16">
            <v>64405</v>
          </cell>
          <cell r="I16">
            <v>71.8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103267</v>
          </cell>
          <cell r="E17">
            <v>69844</v>
          </cell>
          <cell r="F17" t="str">
            <v>-</v>
          </cell>
          <cell r="G17" t="str">
            <v>-</v>
          </cell>
          <cell r="H17">
            <v>69844</v>
          </cell>
          <cell r="I17">
            <v>67.599999999999994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76387</v>
          </cell>
          <cell r="E18">
            <v>62734</v>
          </cell>
          <cell r="F18" t="str">
            <v>-</v>
          </cell>
          <cell r="G18" t="str">
            <v>-</v>
          </cell>
          <cell r="H18">
            <v>62734</v>
          </cell>
          <cell r="I18">
            <v>82.1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264570</v>
          </cell>
          <cell r="E19">
            <v>241682</v>
          </cell>
          <cell r="F19" t="str">
            <v>-</v>
          </cell>
          <cell r="G19" t="str">
            <v>-</v>
          </cell>
          <cell r="H19">
            <v>241682</v>
          </cell>
          <cell r="I19">
            <v>91.3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24702</v>
          </cell>
          <cell r="E20">
            <v>9386</v>
          </cell>
          <cell r="F20" t="str">
            <v>-</v>
          </cell>
          <cell r="G20">
            <v>3920</v>
          </cell>
          <cell r="H20">
            <v>5466</v>
          </cell>
          <cell r="I20">
            <v>38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55236</v>
          </cell>
          <cell r="E21">
            <v>24420</v>
          </cell>
          <cell r="F21" t="str">
            <v>-</v>
          </cell>
          <cell r="G21" t="str">
            <v>-</v>
          </cell>
          <cell r="H21">
            <v>24420</v>
          </cell>
          <cell r="I21">
            <v>44.2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26615</v>
          </cell>
          <cell r="E22">
            <v>11374</v>
          </cell>
          <cell r="F22" t="str">
            <v>-</v>
          </cell>
          <cell r="G22">
            <v>778</v>
          </cell>
          <cell r="H22">
            <v>10596</v>
          </cell>
          <cell r="I22">
            <v>42.7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18125</v>
          </cell>
          <cell r="E23">
            <v>9860</v>
          </cell>
          <cell r="F23" t="str">
            <v>-</v>
          </cell>
          <cell r="G23" t="str">
            <v>-</v>
          </cell>
          <cell r="H23">
            <v>9860</v>
          </cell>
          <cell r="I23">
            <v>54.4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39963</v>
          </cell>
          <cell r="E24">
            <v>29597</v>
          </cell>
          <cell r="F24" t="str">
            <v>-</v>
          </cell>
          <cell r="G24" t="str">
            <v>-</v>
          </cell>
          <cell r="H24">
            <v>29597</v>
          </cell>
          <cell r="I24">
            <v>74.099999999999994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44751</v>
          </cell>
          <cell r="E25">
            <v>24433</v>
          </cell>
          <cell r="F25" t="str">
            <v>-</v>
          </cell>
          <cell r="G25" t="str">
            <v>-</v>
          </cell>
          <cell r="H25">
            <v>24433</v>
          </cell>
          <cell r="I25">
            <v>54.6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36439</v>
          </cell>
          <cell r="E26">
            <v>21771</v>
          </cell>
          <cell r="F26">
            <v>36</v>
          </cell>
          <cell r="G26">
            <v>309</v>
          </cell>
          <cell r="H26">
            <v>21426</v>
          </cell>
          <cell r="I26">
            <v>59.7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46665</v>
          </cell>
          <cell r="E27">
            <v>16789</v>
          </cell>
          <cell r="F27" t="str">
            <v>-</v>
          </cell>
          <cell r="G27" t="str">
            <v>-</v>
          </cell>
          <cell r="H27">
            <v>16789</v>
          </cell>
          <cell r="I27">
            <v>36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126961</v>
          </cell>
          <cell r="E28">
            <v>91506</v>
          </cell>
          <cell r="F28" t="str">
            <v>-</v>
          </cell>
          <cell r="G28" t="str">
            <v>-</v>
          </cell>
          <cell r="H28">
            <v>91506</v>
          </cell>
          <cell r="I28">
            <v>72.099999999999994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45152</v>
          </cell>
          <cell r="E29">
            <v>22051</v>
          </cell>
          <cell r="F29" t="str">
            <v>-</v>
          </cell>
          <cell r="G29">
            <v>1777</v>
          </cell>
          <cell r="H29">
            <v>20274</v>
          </cell>
          <cell r="I29">
            <v>48.8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34088</v>
          </cell>
          <cell r="E30">
            <v>21075</v>
          </cell>
          <cell r="F30" t="str">
            <v>-</v>
          </cell>
          <cell r="G30" t="str">
            <v>-</v>
          </cell>
          <cell r="H30">
            <v>21075</v>
          </cell>
          <cell r="I30">
            <v>61.8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53103</v>
          </cell>
          <cell r="E31">
            <v>31882</v>
          </cell>
          <cell r="F31" t="str">
            <v>-</v>
          </cell>
          <cell r="G31">
            <v>978</v>
          </cell>
          <cell r="H31">
            <v>30904</v>
          </cell>
          <cell r="I31">
            <v>60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10279</v>
          </cell>
          <cell r="E32">
            <v>140</v>
          </cell>
          <cell r="F32" t="str">
            <v>-</v>
          </cell>
          <cell r="G32" t="str">
            <v>-</v>
          </cell>
          <cell r="H32">
            <v>140</v>
          </cell>
          <cell r="I32">
            <v>1.4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2751749</v>
          </cell>
          <cell r="E34">
            <v>2212577</v>
          </cell>
          <cell r="F34">
            <v>36</v>
          </cell>
          <cell r="G34">
            <v>30376</v>
          </cell>
          <cell r="H34">
            <v>2182165</v>
          </cell>
          <cell r="I34">
            <v>80.400000000000006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522030</v>
          </cell>
          <cell r="E35">
            <v>430879</v>
          </cell>
          <cell r="F35" t="str">
            <v>-</v>
          </cell>
          <cell r="G35" t="str">
            <v>-</v>
          </cell>
          <cell r="H35">
            <v>430879</v>
          </cell>
          <cell r="I35">
            <v>82.5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268928</v>
          </cell>
          <cell r="E36">
            <v>244295</v>
          </cell>
          <cell r="F36" t="str">
            <v>-</v>
          </cell>
          <cell r="G36" t="str">
            <v>-</v>
          </cell>
          <cell r="H36">
            <v>244295</v>
          </cell>
          <cell r="I36">
            <v>90.8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144254</v>
          </cell>
          <cell r="E37">
            <v>114000</v>
          </cell>
          <cell r="F37" t="str">
            <v>-</v>
          </cell>
          <cell r="G37" t="str">
            <v>-</v>
          </cell>
          <cell r="H37">
            <v>114000</v>
          </cell>
          <cell r="I37">
            <v>79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170133</v>
          </cell>
          <cell r="E38">
            <v>133456</v>
          </cell>
          <cell r="F38" t="str">
            <v>-</v>
          </cell>
          <cell r="G38" t="str">
            <v>-</v>
          </cell>
          <cell r="H38">
            <v>133456</v>
          </cell>
          <cell r="I38">
            <v>78.400000000000006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425492</v>
          </cell>
          <cell r="E39">
            <v>417354</v>
          </cell>
          <cell r="F39" t="str">
            <v>-</v>
          </cell>
          <cell r="G39" t="str">
            <v>-</v>
          </cell>
          <cell r="H39">
            <v>417354</v>
          </cell>
          <cell r="I39">
            <v>98.1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110287</v>
          </cell>
          <cell r="E40">
            <v>95607</v>
          </cell>
          <cell r="F40" t="str">
            <v>-</v>
          </cell>
          <cell r="G40">
            <v>7543</v>
          </cell>
          <cell r="H40">
            <v>88064</v>
          </cell>
          <cell r="I40">
            <v>86.7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103613</v>
          </cell>
          <cell r="E41">
            <v>74852</v>
          </cell>
          <cell r="F41" t="str">
            <v>-</v>
          </cell>
          <cell r="G41">
            <v>10045</v>
          </cell>
          <cell r="H41">
            <v>64807</v>
          </cell>
          <cell r="I41">
            <v>72.2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102701</v>
          </cell>
          <cell r="E42">
            <v>71019</v>
          </cell>
          <cell r="F42" t="str">
            <v>-</v>
          </cell>
          <cell r="G42" t="str">
            <v>-</v>
          </cell>
          <cell r="H42">
            <v>71019</v>
          </cell>
          <cell r="I42">
            <v>69.2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75357</v>
          </cell>
          <cell r="E43">
            <v>61650</v>
          </cell>
          <cell r="F43" t="str">
            <v>-</v>
          </cell>
          <cell r="G43" t="str">
            <v>-</v>
          </cell>
          <cell r="H43">
            <v>61650</v>
          </cell>
          <cell r="I43">
            <v>81.8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266486</v>
          </cell>
          <cell r="E44">
            <v>243372</v>
          </cell>
          <cell r="F44" t="str">
            <v>-</v>
          </cell>
          <cell r="G44" t="str">
            <v>-</v>
          </cell>
          <cell r="H44">
            <v>243372</v>
          </cell>
          <cell r="I44">
            <v>91.3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24787</v>
          </cell>
          <cell r="E45">
            <v>9386</v>
          </cell>
          <cell r="F45" t="str">
            <v>-</v>
          </cell>
          <cell r="G45">
            <v>3944</v>
          </cell>
          <cell r="H45">
            <v>5442</v>
          </cell>
          <cell r="I45">
            <v>37.9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54722</v>
          </cell>
          <cell r="E46">
            <v>24195</v>
          </cell>
          <cell r="F46" t="str">
            <v>-</v>
          </cell>
          <cell r="G46" t="str">
            <v>-</v>
          </cell>
          <cell r="H46">
            <v>24195</v>
          </cell>
          <cell r="I46">
            <v>44.2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26552</v>
          </cell>
          <cell r="E47">
            <v>11374</v>
          </cell>
          <cell r="F47" t="str">
            <v>-</v>
          </cell>
          <cell r="G47">
            <v>778</v>
          </cell>
          <cell r="H47">
            <v>10596</v>
          </cell>
          <cell r="I47">
            <v>42.8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17929</v>
          </cell>
          <cell r="E48">
            <v>9771</v>
          </cell>
          <cell r="F48" t="str">
            <v>-</v>
          </cell>
          <cell r="G48" t="str">
            <v>-</v>
          </cell>
          <cell r="H48">
            <v>9771</v>
          </cell>
          <cell r="I48">
            <v>54.5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39973</v>
          </cell>
          <cell r="E49">
            <v>29620</v>
          </cell>
          <cell r="F49" t="str">
            <v>-</v>
          </cell>
          <cell r="G49" t="str">
            <v>-</v>
          </cell>
          <cell r="H49">
            <v>29620</v>
          </cell>
          <cell r="I49">
            <v>74.099999999999994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44603</v>
          </cell>
          <cell r="E50">
            <v>24853</v>
          </cell>
          <cell r="F50" t="str">
            <v>-</v>
          </cell>
          <cell r="G50" t="str">
            <v>-</v>
          </cell>
          <cell r="H50">
            <v>24853</v>
          </cell>
          <cell r="I50">
            <v>55.7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36069</v>
          </cell>
          <cell r="E51">
            <v>21737</v>
          </cell>
          <cell r="F51">
            <v>36</v>
          </cell>
          <cell r="G51">
            <v>3113</v>
          </cell>
          <cell r="H51">
            <v>18588</v>
          </cell>
          <cell r="I51">
            <v>60.3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46886</v>
          </cell>
          <cell r="E52">
            <v>17494</v>
          </cell>
          <cell r="F52" t="str">
            <v>-</v>
          </cell>
          <cell r="G52" t="str">
            <v>-</v>
          </cell>
          <cell r="H52">
            <v>17494</v>
          </cell>
          <cell r="I52">
            <v>37.299999999999997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127330</v>
          </cell>
          <cell r="E53">
            <v>96737</v>
          </cell>
          <cell r="F53" t="str">
            <v>-</v>
          </cell>
          <cell r="G53" t="str">
            <v>-</v>
          </cell>
          <cell r="H53">
            <v>96737</v>
          </cell>
          <cell r="I53">
            <v>76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46688</v>
          </cell>
          <cell r="E54">
            <v>24729</v>
          </cell>
          <cell r="F54" t="str">
            <v>-</v>
          </cell>
          <cell r="G54">
            <v>3980</v>
          </cell>
          <cell r="H54">
            <v>20749</v>
          </cell>
          <cell r="I54">
            <v>53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33809</v>
          </cell>
          <cell r="E55">
            <v>20902</v>
          </cell>
          <cell r="F55" t="str">
            <v>-</v>
          </cell>
          <cell r="G55" t="str">
            <v>-</v>
          </cell>
          <cell r="H55">
            <v>20902</v>
          </cell>
          <cell r="I55">
            <v>61.8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52974</v>
          </cell>
          <cell r="E56">
            <v>35120</v>
          </cell>
          <cell r="F56" t="str">
            <v>-</v>
          </cell>
          <cell r="G56">
            <v>973</v>
          </cell>
          <cell r="H56">
            <v>34147</v>
          </cell>
          <cell r="I56">
            <v>66.3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10146</v>
          </cell>
          <cell r="E57">
            <v>175</v>
          </cell>
          <cell r="F57" t="str">
            <v>-</v>
          </cell>
          <cell r="G57" t="str">
            <v>-</v>
          </cell>
          <cell r="H57">
            <v>175</v>
          </cell>
          <cell r="I57">
            <v>1.7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2745070</v>
          </cell>
          <cell r="E59">
            <v>2181439</v>
          </cell>
          <cell r="F59" t="str">
            <v>-</v>
          </cell>
          <cell r="G59">
            <v>27350</v>
          </cell>
          <cell r="H59">
            <v>2154089</v>
          </cell>
          <cell r="I59">
            <v>79.5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519216</v>
          </cell>
          <cell r="E60">
            <v>433350</v>
          </cell>
          <cell r="F60" t="str">
            <v>-</v>
          </cell>
          <cell r="G60" t="str">
            <v>-</v>
          </cell>
          <cell r="H60">
            <v>433350</v>
          </cell>
          <cell r="I60">
            <v>83.4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268091</v>
          </cell>
          <cell r="E61">
            <v>244087</v>
          </cell>
          <cell r="F61" t="str">
            <v>-</v>
          </cell>
          <cell r="G61" t="str">
            <v>-</v>
          </cell>
          <cell r="H61">
            <v>244087</v>
          </cell>
          <cell r="I61">
            <v>93.1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145068</v>
          </cell>
          <cell r="E62">
            <v>116197</v>
          </cell>
          <cell r="F62" t="str">
            <v>-</v>
          </cell>
          <cell r="G62" t="str">
            <v>-</v>
          </cell>
          <cell r="H62">
            <v>116197</v>
          </cell>
          <cell r="I62">
            <v>80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167737</v>
          </cell>
          <cell r="E63">
            <v>132296</v>
          </cell>
          <cell r="F63" t="str">
            <v>-</v>
          </cell>
          <cell r="G63">
            <v>395</v>
          </cell>
          <cell r="H63">
            <v>131901</v>
          </cell>
          <cell r="I63">
            <v>78.900000000000006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427248</v>
          </cell>
          <cell r="E64">
            <v>418620</v>
          </cell>
          <cell r="F64" t="str">
            <v>-</v>
          </cell>
          <cell r="G64" t="str">
            <v>-</v>
          </cell>
          <cell r="H64">
            <v>418620</v>
          </cell>
          <cell r="I64">
            <v>97.9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109468</v>
          </cell>
          <cell r="E65">
            <v>95117</v>
          </cell>
          <cell r="F65" t="str">
            <v>-</v>
          </cell>
          <cell r="G65">
            <v>7495</v>
          </cell>
          <cell r="H65">
            <v>87622</v>
          </cell>
          <cell r="I65">
            <v>86.8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104161</v>
          </cell>
          <cell r="E66">
            <v>75769</v>
          </cell>
          <cell r="F66" t="str">
            <v>-</v>
          </cell>
          <cell r="G66">
            <v>9672</v>
          </cell>
          <cell r="H66">
            <v>66097</v>
          </cell>
          <cell r="I66">
            <v>72.7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101860</v>
          </cell>
          <cell r="E67">
            <v>68259</v>
          </cell>
          <cell r="F67" t="str">
            <v>-</v>
          </cell>
          <cell r="G67" t="str">
            <v>-</v>
          </cell>
          <cell r="H67">
            <v>68259</v>
          </cell>
          <cell r="I67">
            <v>72.599999999999994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73926</v>
          </cell>
          <cell r="E68">
            <v>60908</v>
          </cell>
          <cell r="F68" t="str">
            <v>-</v>
          </cell>
          <cell r="G68" t="str">
            <v>-</v>
          </cell>
          <cell r="H68">
            <v>60908</v>
          </cell>
          <cell r="I68">
            <v>82.4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268679</v>
          </cell>
          <cell r="E69">
            <v>210992</v>
          </cell>
          <cell r="F69" t="str">
            <v>-</v>
          </cell>
          <cell r="G69" t="str">
            <v>-</v>
          </cell>
          <cell r="H69">
            <v>210992</v>
          </cell>
          <cell r="I69">
            <v>93.2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24780</v>
          </cell>
          <cell r="E70">
            <v>9444</v>
          </cell>
          <cell r="F70" t="str">
            <v>-</v>
          </cell>
          <cell r="G70">
            <v>3988</v>
          </cell>
          <cell r="H70">
            <v>5456</v>
          </cell>
          <cell r="I70">
            <v>38.1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54080</v>
          </cell>
          <cell r="E71">
            <v>23956</v>
          </cell>
          <cell r="F71" t="str">
            <v>-</v>
          </cell>
          <cell r="G71" t="str">
            <v>-</v>
          </cell>
          <cell r="H71">
            <v>23956</v>
          </cell>
          <cell r="I71">
            <v>44.2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26201</v>
          </cell>
          <cell r="E72">
            <v>11438</v>
          </cell>
          <cell r="F72" t="str">
            <v>-</v>
          </cell>
          <cell r="G72">
            <v>842</v>
          </cell>
          <cell r="H72">
            <v>10596</v>
          </cell>
          <cell r="I72">
            <v>43.6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17696</v>
          </cell>
          <cell r="E73">
            <v>8826</v>
          </cell>
          <cell r="F73" t="str">
            <v>-</v>
          </cell>
          <cell r="G73" t="str">
            <v>-</v>
          </cell>
          <cell r="H73">
            <v>8826</v>
          </cell>
          <cell r="I73">
            <v>54.7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39475</v>
          </cell>
          <cell r="E74">
            <v>29444</v>
          </cell>
          <cell r="F74" t="str">
            <v>-</v>
          </cell>
          <cell r="G74" t="str">
            <v>-</v>
          </cell>
          <cell r="H74">
            <v>29444</v>
          </cell>
          <cell r="I74">
            <v>74.7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44366</v>
          </cell>
          <cell r="E75">
            <v>24853</v>
          </cell>
          <cell r="F75" t="str">
            <v>-</v>
          </cell>
          <cell r="G75" t="str">
            <v>-</v>
          </cell>
          <cell r="H75">
            <v>24853</v>
          </cell>
          <cell r="I75">
            <v>56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35525</v>
          </cell>
          <cell r="E76">
            <v>21544</v>
          </cell>
          <cell r="F76" t="str">
            <v>-</v>
          </cell>
          <cell r="G76" t="str">
            <v>-</v>
          </cell>
          <cell r="H76">
            <v>21544</v>
          </cell>
          <cell r="I76">
            <v>62.3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46846</v>
          </cell>
          <cell r="E77">
            <v>17647</v>
          </cell>
          <cell r="F77" t="str">
            <v>-</v>
          </cell>
          <cell r="G77" t="str">
            <v>-</v>
          </cell>
          <cell r="H77">
            <v>17647</v>
          </cell>
          <cell r="I77">
            <v>38.1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124837</v>
          </cell>
          <cell r="E78">
            <v>92057</v>
          </cell>
          <cell r="F78" t="str">
            <v>-</v>
          </cell>
          <cell r="G78" t="str">
            <v>-</v>
          </cell>
          <cell r="H78">
            <v>92057</v>
          </cell>
          <cell r="I78">
            <v>77.3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49786</v>
          </cell>
          <cell r="E79">
            <v>28836</v>
          </cell>
          <cell r="F79" t="str">
            <v>-</v>
          </cell>
          <cell r="G79">
            <v>3980</v>
          </cell>
          <cell r="H79">
            <v>24856</v>
          </cell>
          <cell r="I79">
            <v>57.9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33561</v>
          </cell>
          <cell r="E80">
            <v>20564</v>
          </cell>
          <cell r="F80" t="str">
            <v>-</v>
          </cell>
          <cell r="G80" t="str">
            <v>-</v>
          </cell>
          <cell r="H80">
            <v>20564</v>
          </cell>
          <cell r="I80">
            <v>61.9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52337</v>
          </cell>
          <cell r="E81">
            <v>37067</v>
          </cell>
          <cell r="F81" t="str">
            <v>-</v>
          </cell>
          <cell r="G81">
            <v>978</v>
          </cell>
          <cell r="H81">
            <v>36089</v>
          </cell>
          <cell r="I81">
            <v>70.8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10126</v>
          </cell>
          <cell r="E82">
            <v>168</v>
          </cell>
          <cell r="F82" t="str">
            <v>-</v>
          </cell>
          <cell r="G82" t="str">
            <v>-</v>
          </cell>
          <cell r="H82">
            <v>168</v>
          </cell>
          <cell r="I82">
            <v>1.6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2733800</v>
          </cell>
          <cell r="E84">
            <v>2186423</v>
          </cell>
          <cell r="F84" t="str">
            <v>-</v>
          </cell>
          <cell r="G84">
            <v>21084</v>
          </cell>
          <cell r="H84">
            <v>2165339</v>
          </cell>
          <cell r="I84">
            <v>82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515945</v>
          </cell>
          <cell r="E85">
            <v>431231</v>
          </cell>
          <cell r="F85" t="str">
            <v>-</v>
          </cell>
          <cell r="G85">
            <v>800</v>
          </cell>
          <cell r="H85">
            <v>430431</v>
          </cell>
          <cell r="I85">
            <v>83.6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268160</v>
          </cell>
          <cell r="E86">
            <v>248465</v>
          </cell>
          <cell r="F86" t="str">
            <v>-</v>
          </cell>
          <cell r="G86" t="str">
            <v>-</v>
          </cell>
          <cell r="H86">
            <v>248465</v>
          </cell>
          <cell r="I86">
            <v>94.5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143480</v>
          </cell>
          <cell r="E87">
            <v>117520</v>
          </cell>
          <cell r="F87" t="str">
            <v>-</v>
          </cell>
          <cell r="G87" t="str">
            <v>-</v>
          </cell>
          <cell r="H87">
            <v>117520</v>
          </cell>
          <cell r="I87">
            <v>81.900000000000006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163713</v>
          </cell>
          <cell r="E88">
            <v>130996</v>
          </cell>
          <cell r="F88" t="str">
            <v>-</v>
          </cell>
          <cell r="G88">
            <v>371</v>
          </cell>
          <cell r="H88">
            <v>130625</v>
          </cell>
          <cell r="I88">
            <v>80.099999999999994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426684</v>
          </cell>
          <cell r="E89">
            <v>417440</v>
          </cell>
          <cell r="F89" t="str">
            <v>-</v>
          </cell>
          <cell r="G89" t="str">
            <v>-</v>
          </cell>
          <cell r="H89">
            <v>417440</v>
          </cell>
          <cell r="I89">
            <v>98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107976</v>
          </cell>
          <cell r="E90">
            <v>93944</v>
          </cell>
          <cell r="F90" t="str">
            <v>-</v>
          </cell>
          <cell r="G90">
            <v>7820</v>
          </cell>
          <cell r="H90">
            <v>86124</v>
          </cell>
          <cell r="I90">
            <v>87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104970</v>
          </cell>
          <cell r="E91">
            <v>75224</v>
          </cell>
          <cell r="F91" t="str">
            <v>-</v>
          </cell>
          <cell r="G91">
            <v>584</v>
          </cell>
          <cell r="H91">
            <v>74640</v>
          </cell>
          <cell r="I91">
            <v>71.7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101237</v>
          </cell>
          <cell r="E92">
            <v>67689</v>
          </cell>
          <cell r="F92" t="str">
            <v>-</v>
          </cell>
          <cell r="G92">
            <v>100</v>
          </cell>
          <cell r="H92">
            <v>67589</v>
          </cell>
          <cell r="I92">
            <v>72.599999999999994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72547</v>
          </cell>
          <cell r="E93">
            <v>59892</v>
          </cell>
          <cell r="F93" t="str">
            <v>-</v>
          </cell>
          <cell r="G93">
            <v>783</v>
          </cell>
          <cell r="H93">
            <v>59109</v>
          </cell>
          <cell r="I93">
            <v>82.6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272070</v>
          </cell>
          <cell r="E94">
            <v>215245</v>
          </cell>
          <cell r="F94" t="str">
            <v>-</v>
          </cell>
          <cell r="G94" t="str">
            <v>-</v>
          </cell>
          <cell r="H94">
            <v>215245</v>
          </cell>
          <cell r="I94">
            <v>93.2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24465</v>
          </cell>
          <cell r="E95">
            <v>8695</v>
          </cell>
          <cell r="F95" t="str">
            <v>-</v>
          </cell>
          <cell r="G95">
            <v>3239</v>
          </cell>
          <cell r="H95">
            <v>5456</v>
          </cell>
          <cell r="I95">
            <v>35.5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53579</v>
          </cell>
          <cell r="E96">
            <v>24449</v>
          </cell>
          <cell r="F96" t="str">
            <v>-</v>
          </cell>
          <cell r="G96" t="str">
            <v>-</v>
          </cell>
          <cell r="H96">
            <v>24449</v>
          </cell>
          <cell r="I96">
            <v>45.6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25881</v>
          </cell>
          <cell r="E97">
            <v>11514</v>
          </cell>
          <cell r="F97" t="str">
            <v>-</v>
          </cell>
          <cell r="G97">
            <v>893</v>
          </cell>
          <cell r="H97">
            <v>10621</v>
          </cell>
          <cell r="I97">
            <v>44.5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17562</v>
          </cell>
          <cell r="E98">
            <v>10239</v>
          </cell>
          <cell r="F98" t="str">
            <v>-</v>
          </cell>
          <cell r="G98" t="str">
            <v>-</v>
          </cell>
          <cell r="H98">
            <v>10239</v>
          </cell>
          <cell r="I98">
            <v>58.4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39104</v>
          </cell>
          <cell r="E99">
            <v>29519</v>
          </cell>
          <cell r="F99" t="str">
            <v>-</v>
          </cell>
          <cell r="G99" t="str">
            <v>-</v>
          </cell>
          <cell r="H99">
            <v>29519</v>
          </cell>
          <cell r="I99">
            <v>75.599999999999994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44129</v>
          </cell>
          <cell r="E100">
            <v>24853</v>
          </cell>
          <cell r="F100" t="str">
            <v>-</v>
          </cell>
          <cell r="G100" t="str">
            <v>-</v>
          </cell>
          <cell r="H100">
            <v>24853</v>
          </cell>
          <cell r="I100">
            <v>56.3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34673</v>
          </cell>
          <cell r="E101">
            <v>21107</v>
          </cell>
          <cell r="F101" t="str">
            <v>-</v>
          </cell>
          <cell r="G101" t="str">
            <v>-</v>
          </cell>
          <cell r="H101">
            <v>21107</v>
          </cell>
          <cell r="I101">
            <v>62.4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46323</v>
          </cell>
          <cell r="E102">
            <v>19860</v>
          </cell>
          <cell r="F102" t="str">
            <v>-</v>
          </cell>
          <cell r="G102" t="str">
            <v>-</v>
          </cell>
          <cell r="H102">
            <v>19860</v>
          </cell>
          <cell r="I102">
            <v>43.3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122789</v>
          </cell>
          <cell r="E103">
            <v>90158</v>
          </cell>
          <cell r="F103" t="str">
            <v>-</v>
          </cell>
          <cell r="G103" t="str">
            <v>-</v>
          </cell>
          <cell r="H103">
            <v>90158</v>
          </cell>
          <cell r="I103">
            <v>77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53811</v>
          </cell>
          <cell r="E104">
            <v>32361</v>
          </cell>
          <cell r="F104" t="str">
            <v>-</v>
          </cell>
          <cell r="G104">
            <v>5539</v>
          </cell>
          <cell r="H104">
            <v>26822</v>
          </cell>
          <cell r="I104">
            <v>60.1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33150</v>
          </cell>
          <cell r="E105">
            <v>20153</v>
          </cell>
          <cell r="F105" t="str">
            <v>-</v>
          </cell>
          <cell r="G105" t="str">
            <v>-</v>
          </cell>
          <cell r="H105">
            <v>20153</v>
          </cell>
          <cell r="I105">
            <v>61.5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51538</v>
          </cell>
          <cell r="E106">
            <v>35705</v>
          </cell>
          <cell r="F106" t="str">
            <v>-</v>
          </cell>
          <cell r="G106">
            <v>955</v>
          </cell>
          <cell r="H106">
            <v>34750</v>
          </cell>
          <cell r="I106">
            <v>69.3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10014</v>
          </cell>
          <cell r="E107">
            <v>164</v>
          </cell>
          <cell r="F107" t="str">
            <v>-</v>
          </cell>
          <cell r="G107" t="str">
            <v>-</v>
          </cell>
          <cell r="H107">
            <v>164</v>
          </cell>
          <cell r="I107">
            <v>1.6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2723955</v>
          </cell>
          <cell r="E109">
            <v>2203575</v>
          </cell>
          <cell r="F109" t="str">
            <v>-</v>
          </cell>
          <cell r="G109">
            <v>22044</v>
          </cell>
          <cell r="H109">
            <v>2181531</v>
          </cell>
          <cell r="I109">
            <v>82.8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513104</v>
          </cell>
          <cell r="E110">
            <v>437310</v>
          </cell>
          <cell r="F110" t="str">
            <v>-</v>
          </cell>
          <cell r="G110" t="str">
            <v>-</v>
          </cell>
          <cell r="H110">
            <v>437310</v>
          </cell>
          <cell r="I110">
            <v>85.2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267196</v>
          </cell>
          <cell r="E111">
            <v>247460</v>
          </cell>
          <cell r="F111" t="str">
            <v>-</v>
          </cell>
          <cell r="G111" t="str">
            <v>-</v>
          </cell>
          <cell r="H111">
            <v>247460</v>
          </cell>
          <cell r="I111">
            <v>94.3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143620</v>
          </cell>
          <cell r="E112">
            <v>121578</v>
          </cell>
          <cell r="F112" t="str">
            <v>-</v>
          </cell>
          <cell r="G112" t="str">
            <v>-</v>
          </cell>
          <cell r="H112">
            <v>121578</v>
          </cell>
          <cell r="I112">
            <v>84.7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161533</v>
          </cell>
          <cell r="E113">
            <v>129502</v>
          </cell>
          <cell r="F113" t="str">
            <v>-</v>
          </cell>
          <cell r="G113">
            <v>367</v>
          </cell>
          <cell r="H113">
            <v>129135</v>
          </cell>
          <cell r="I113">
            <v>80.3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424719</v>
          </cell>
          <cell r="E114">
            <v>417440</v>
          </cell>
          <cell r="F114" t="str">
            <v>-</v>
          </cell>
          <cell r="G114" t="str">
            <v>-</v>
          </cell>
          <cell r="H114">
            <v>417440</v>
          </cell>
          <cell r="I114">
            <v>98.4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106170</v>
          </cell>
          <cell r="E115">
            <v>92898</v>
          </cell>
          <cell r="F115" t="str">
            <v>-</v>
          </cell>
          <cell r="G115">
            <v>7697</v>
          </cell>
          <cell r="H115">
            <v>85201</v>
          </cell>
          <cell r="I115">
            <v>87.5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105721</v>
          </cell>
          <cell r="E116">
            <v>76598</v>
          </cell>
          <cell r="F116" t="str">
            <v>-</v>
          </cell>
          <cell r="G116">
            <v>584</v>
          </cell>
          <cell r="H116">
            <v>76014</v>
          </cell>
          <cell r="I116">
            <v>72.5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101678</v>
          </cell>
          <cell r="E117">
            <v>68304</v>
          </cell>
          <cell r="F117" t="str">
            <v>-</v>
          </cell>
          <cell r="G117">
            <v>100</v>
          </cell>
          <cell r="H117">
            <v>68204</v>
          </cell>
          <cell r="I117">
            <v>72.7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72924</v>
          </cell>
          <cell r="E118">
            <v>60258</v>
          </cell>
          <cell r="F118" t="str">
            <v>-</v>
          </cell>
          <cell r="G118">
            <v>753</v>
          </cell>
          <cell r="H118">
            <v>59505</v>
          </cell>
          <cell r="I118">
            <v>82.6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274898</v>
          </cell>
          <cell r="E119">
            <v>218742</v>
          </cell>
          <cell r="F119" t="str">
            <v>-</v>
          </cell>
          <cell r="G119" t="str">
            <v>-</v>
          </cell>
          <cell r="H119">
            <v>218742</v>
          </cell>
          <cell r="I119">
            <v>92.4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24381</v>
          </cell>
          <cell r="E120">
            <v>9233</v>
          </cell>
          <cell r="F120" t="str">
            <v>-</v>
          </cell>
          <cell r="G120">
            <v>3587</v>
          </cell>
          <cell r="H120">
            <v>5646</v>
          </cell>
          <cell r="I120">
            <v>37.9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53237</v>
          </cell>
          <cell r="E121">
            <v>26046</v>
          </cell>
          <cell r="F121" t="str">
            <v>-</v>
          </cell>
          <cell r="G121" t="str">
            <v>-</v>
          </cell>
          <cell r="H121">
            <v>26046</v>
          </cell>
          <cell r="I121">
            <v>48.9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25623</v>
          </cell>
          <cell r="E122">
            <v>12936</v>
          </cell>
          <cell r="F122" t="str">
            <v>-</v>
          </cell>
          <cell r="G122">
            <v>2744</v>
          </cell>
          <cell r="H122">
            <v>10192</v>
          </cell>
          <cell r="I122">
            <v>50.5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17198</v>
          </cell>
          <cell r="E123">
            <v>10235</v>
          </cell>
          <cell r="F123" t="str">
            <v>-</v>
          </cell>
          <cell r="G123" t="str">
            <v>-</v>
          </cell>
          <cell r="H123">
            <v>10235</v>
          </cell>
          <cell r="I123">
            <v>59.5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38358</v>
          </cell>
          <cell r="E124">
            <v>29492</v>
          </cell>
          <cell r="F124" t="str">
            <v>-</v>
          </cell>
          <cell r="G124" t="str">
            <v>-</v>
          </cell>
          <cell r="H124">
            <v>29492</v>
          </cell>
          <cell r="I124">
            <v>77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43952</v>
          </cell>
          <cell r="E125">
            <v>24853</v>
          </cell>
          <cell r="F125" t="str">
            <v>-</v>
          </cell>
          <cell r="G125" t="str">
            <v>-</v>
          </cell>
          <cell r="H125">
            <v>24853</v>
          </cell>
          <cell r="I125">
            <v>56.5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34122</v>
          </cell>
          <cell r="E126">
            <v>21115</v>
          </cell>
          <cell r="F126" t="str">
            <v>-</v>
          </cell>
          <cell r="G126" t="str">
            <v>-</v>
          </cell>
          <cell r="H126">
            <v>21115</v>
          </cell>
          <cell r="I126">
            <v>63.4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45713</v>
          </cell>
          <cell r="E127">
            <v>21049</v>
          </cell>
          <cell r="F127" t="str">
            <v>-</v>
          </cell>
          <cell r="G127" t="str">
            <v>-</v>
          </cell>
          <cell r="H127">
            <v>21049</v>
          </cell>
          <cell r="I127">
            <v>46.5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121085</v>
          </cell>
          <cell r="E128">
            <v>88454</v>
          </cell>
          <cell r="F128" t="str">
            <v>-</v>
          </cell>
          <cell r="G128" t="str">
            <v>-</v>
          </cell>
          <cell r="H128">
            <v>88454</v>
          </cell>
          <cell r="I128">
            <v>76.599999999999994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55664</v>
          </cell>
          <cell r="E129">
            <v>35453</v>
          </cell>
          <cell r="F129" t="str">
            <v>-</v>
          </cell>
          <cell r="G129">
            <v>5290</v>
          </cell>
          <cell r="H129">
            <v>30163</v>
          </cell>
          <cell r="I129">
            <v>63.7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32464</v>
          </cell>
          <cell r="E130">
            <v>20715</v>
          </cell>
          <cell r="F130" t="str">
            <v>-</v>
          </cell>
          <cell r="G130" t="str">
            <v>-</v>
          </cell>
          <cell r="H130">
            <v>20715</v>
          </cell>
          <cell r="I130">
            <v>64.5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50810</v>
          </cell>
          <cell r="E131">
            <v>33791</v>
          </cell>
          <cell r="F131" t="str">
            <v>-</v>
          </cell>
          <cell r="G131">
            <v>922</v>
          </cell>
          <cell r="H131">
            <v>32869</v>
          </cell>
          <cell r="I131">
            <v>66.5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9785</v>
          </cell>
          <cell r="E132">
            <v>113</v>
          </cell>
          <cell r="F132" t="str">
            <v>-</v>
          </cell>
          <cell r="G132" t="str">
            <v>-</v>
          </cell>
          <cell r="H132">
            <v>113</v>
          </cell>
          <cell r="I132">
            <v>1.2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2691891</v>
          </cell>
          <cell r="E134">
            <v>2197817</v>
          </cell>
          <cell r="F134" t="str">
            <v>-</v>
          </cell>
          <cell r="G134">
            <v>24931</v>
          </cell>
          <cell r="H134">
            <v>2172886</v>
          </cell>
          <cell r="I134">
            <v>83.5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508791</v>
          </cell>
          <cell r="E135">
            <v>432997</v>
          </cell>
          <cell r="F135" t="str">
            <v>-</v>
          </cell>
          <cell r="G135" t="str">
            <v>-</v>
          </cell>
          <cell r="H135">
            <v>432997</v>
          </cell>
          <cell r="I135">
            <v>85.1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263704</v>
          </cell>
          <cell r="E136">
            <v>244448</v>
          </cell>
          <cell r="F136" t="str">
            <v>-</v>
          </cell>
          <cell r="G136" t="str">
            <v>-</v>
          </cell>
          <cell r="H136">
            <v>244448</v>
          </cell>
          <cell r="I136">
            <v>94.4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142757</v>
          </cell>
          <cell r="E137">
            <v>121145</v>
          </cell>
          <cell r="F137" t="str">
            <v>-</v>
          </cell>
          <cell r="G137" t="str">
            <v>-</v>
          </cell>
          <cell r="H137">
            <v>121145</v>
          </cell>
          <cell r="I137">
            <v>84.9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160217</v>
          </cell>
          <cell r="E138">
            <v>128167</v>
          </cell>
          <cell r="F138" t="str">
            <v>-</v>
          </cell>
          <cell r="G138">
            <v>356</v>
          </cell>
          <cell r="H138">
            <v>127811</v>
          </cell>
          <cell r="I138">
            <v>80.099999999999994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420987</v>
          </cell>
          <cell r="E139">
            <v>414345</v>
          </cell>
          <cell r="F139" t="str">
            <v>-</v>
          </cell>
          <cell r="G139" t="str">
            <v>-</v>
          </cell>
          <cell r="H139">
            <v>414345</v>
          </cell>
          <cell r="I139">
            <v>98.5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104012</v>
          </cell>
          <cell r="E140">
            <v>90589</v>
          </cell>
          <cell r="F140" t="str">
            <v>-</v>
          </cell>
          <cell r="G140">
            <v>7591</v>
          </cell>
          <cell r="H140">
            <v>82998</v>
          </cell>
          <cell r="I140">
            <v>87.1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104875</v>
          </cell>
          <cell r="E141">
            <v>79337</v>
          </cell>
          <cell r="F141" t="str">
            <v>-</v>
          </cell>
          <cell r="G141">
            <v>584</v>
          </cell>
          <cell r="H141">
            <v>78753</v>
          </cell>
          <cell r="I141">
            <v>75.7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98138</v>
          </cell>
          <cell r="E142">
            <v>67223</v>
          </cell>
          <cell r="F142" t="str">
            <v>-</v>
          </cell>
          <cell r="G142" t="str">
            <v>-</v>
          </cell>
          <cell r="H142">
            <v>67223</v>
          </cell>
          <cell r="I142">
            <v>73.5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72067</v>
          </cell>
          <cell r="E143">
            <v>59401</v>
          </cell>
          <cell r="F143" t="str">
            <v>-</v>
          </cell>
          <cell r="G143">
            <v>1414</v>
          </cell>
          <cell r="H143">
            <v>57987</v>
          </cell>
          <cell r="I143">
            <v>82.4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274117</v>
          </cell>
          <cell r="E144">
            <v>219840</v>
          </cell>
          <cell r="F144" t="str">
            <v>-</v>
          </cell>
          <cell r="G144" t="str">
            <v>-</v>
          </cell>
          <cell r="H144">
            <v>219840</v>
          </cell>
          <cell r="I144">
            <v>92.9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23748</v>
          </cell>
          <cell r="E145">
            <v>10822</v>
          </cell>
          <cell r="F145" t="str">
            <v>-</v>
          </cell>
          <cell r="G145">
            <v>5176</v>
          </cell>
          <cell r="H145">
            <v>5646</v>
          </cell>
          <cell r="I145">
            <v>45.6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52294</v>
          </cell>
          <cell r="E146">
            <v>25557</v>
          </cell>
          <cell r="F146" t="str">
            <v>-</v>
          </cell>
          <cell r="G146" t="str">
            <v>-</v>
          </cell>
          <cell r="H146">
            <v>25557</v>
          </cell>
          <cell r="I146">
            <v>48.9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25223</v>
          </cell>
          <cell r="E147">
            <v>13207</v>
          </cell>
          <cell r="F147" t="str">
            <v>-</v>
          </cell>
          <cell r="G147">
            <v>3255</v>
          </cell>
          <cell r="H147">
            <v>9952</v>
          </cell>
          <cell r="I147">
            <v>52.4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16884</v>
          </cell>
          <cell r="E148">
            <v>10632</v>
          </cell>
          <cell r="F148" t="str">
            <v>-</v>
          </cell>
          <cell r="G148" t="str">
            <v>-</v>
          </cell>
          <cell r="H148">
            <v>10632</v>
          </cell>
          <cell r="I148">
            <v>63.1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37249</v>
          </cell>
          <cell r="E149">
            <v>28820</v>
          </cell>
          <cell r="F149" t="str">
            <v>-</v>
          </cell>
          <cell r="G149" t="str">
            <v>-</v>
          </cell>
          <cell r="H149">
            <v>28820</v>
          </cell>
          <cell r="I149">
            <v>77.5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43229</v>
          </cell>
          <cell r="E150">
            <v>24978</v>
          </cell>
          <cell r="F150" t="str">
            <v>-</v>
          </cell>
          <cell r="G150" t="str">
            <v>-</v>
          </cell>
          <cell r="H150">
            <v>24978</v>
          </cell>
          <cell r="I150">
            <v>57.8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32891</v>
          </cell>
          <cell r="E151">
            <v>20391</v>
          </cell>
          <cell r="F151" t="str">
            <v>-</v>
          </cell>
          <cell r="G151" t="str">
            <v>-</v>
          </cell>
          <cell r="H151">
            <v>20391</v>
          </cell>
          <cell r="I151">
            <v>63.6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44970</v>
          </cell>
          <cell r="E152">
            <v>22276</v>
          </cell>
          <cell r="F152" t="str">
            <v>-</v>
          </cell>
          <cell r="G152" t="str">
            <v>-</v>
          </cell>
          <cell r="H152">
            <v>22276</v>
          </cell>
          <cell r="I152">
            <v>50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118430</v>
          </cell>
          <cell r="E153">
            <v>87768</v>
          </cell>
          <cell r="F153" t="str">
            <v>-</v>
          </cell>
          <cell r="G153" t="str">
            <v>-</v>
          </cell>
          <cell r="H153">
            <v>87768</v>
          </cell>
          <cell r="I153">
            <v>77.8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56165</v>
          </cell>
          <cell r="E154">
            <v>36677</v>
          </cell>
          <cell r="F154" t="str">
            <v>-</v>
          </cell>
          <cell r="G154">
            <v>5653</v>
          </cell>
          <cell r="H154">
            <v>31024</v>
          </cell>
          <cell r="I154">
            <v>65.3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31812</v>
          </cell>
          <cell r="E155">
            <v>22996</v>
          </cell>
          <cell r="F155" t="str">
            <v>-</v>
          </cell>
          <cell r="G155" t="str">
            <v>-</v>
          </cell>
          <cell r="H155">
            <v>22996</v>
          </cell>
          <cell r="I155">
            <v>72.8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50104</v>
          </cell>
          <cell r="E156">
            <v>35701</v>
          </cell>
          <cell r="F156" t="str">
            <v>-</v>
          </cell>
          <cell r="G156">
            <v>902</v>
          </cell>
          <cell r="H156">
            <v>34799</v>
          </cell>
          <cell r="I156">
            <v>71.3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9227</v>
          </cell>
          <cell r="E157">
            <v>500</v>
          </cell>
          <cell r="F157" t="str">
            <v>-</v>
          </cell>
          <cell r="G157" t="str">
            <v>-</v>
          </cell>
          <cell r="H157">
            <v>500</v>
          </cell>
          <cell r="I157">
            <v>5.4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</row>
        <row r="159">
          <cell r="H159">
            <v>0</v>
          </cell>
          <cell r="I159">
            <v>0</v>
          </cell>
        </row>
        <row r="160">
          <cell r="H160">
            <v>0</v>
          </cell>
          <cell r="I160">
            <v>0</v>
          </cell>
        </row>
      </sheetData>
      <sheetData sheetId="28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229</v>
          </cell>
          <cell r="E9">
            <v>1348441</v>
          </cell>
          <cell r="F9">
            <v>974160</v>
          </cell>
          <cell r="G9">
            <v>23</v>
          </cell>
          <cell r="H9">
            <v>239944</v>
          </cell>
          <cell r="I9">
            <v>664481</v>
          </cell>
          <cell r="J9">
            <v>2</v>
          </cell>
          <cell r="K9">
            <v>17438</v>
          </cell>
          <cell r="L9">
            <v>38114</v>
          </cell>
          <cell r="M9">
            <v>3</v>
          </cell>
          <cell r="N9">
            <v>35495</v>
          </cell>
          <cell r="O9">
            <v>57892</v>
          </cell>
          <cell r="P9">
            <v>4</v>
          </cell>
          <cell r="Q9">
            <v>49263</v>
          </cell>
          <cell r="R9">
            <v>115271</v>
          </cell>
          <cell r="S9">
            <v>184</v>
          </cell>
          <cell r="T9">
            <v>15681</v>
          </cell>
          <cell r="U9">
            <v>951701</v>
          </cell>
          <cell r="V9">
            <v>171</v>
          </cell>
          <cell r="W9">
            <v>14601</v>
          </cell>
          <cell r="X9">
            <v>796694</v>
          </cell>
          <cell r="Y9">
            <v>13</v>
          </cell>
          <cell r="Z9">
            <v>1080</v>
          </cell>
          <cell r="AA9">
            <v>155007</v>
          </cell>
          <cell r="AB9">
            <v>13</v>
          </cell>
          <cell r="AC9">
            <v>54600</v>
          </cell>
          <cell r="AD9">
            <v>98402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48</v>
          </cell>
          <cell r="E10">
            <v>373880</v>
          </cell>
          <cell r="F10">
            <v>325731</v>
          </cell>
          <cell r="G10">
            <v>6</v>
          </cell>
          <cell r="H10">
            <v>50670</v>
          </cell>
          <cell r="I10">
            <v>200606</v>
          </cell>
          <cell r="J10" t="str">
            <v>-</v>
          </cell>
          <cell r="K10" t="str">
            <v>-</v>
          </cell>
          <cell r="L10" t="str">
            <v>-</v>
          </cell>
          <cell r="M10">
            <v>1</v>
          </cell>
          <cell r="N10">
            <v>24903</v>
          </cell>
          <cell r="O10">
            <v>44223</v>
          </cell>
          <cell r="P10">
            <v>2</v>
          </cell>
          <cell r="Q10">
            <v>27198</v>
          </cell>
          <cell r="R10">
            <v>80902</v>
          </cell>
          <cell r="S10">
            <v>39</v>
          </cell>
          <cell r="T10">
            <v>3591</v>
          </cell>
          <cell r="U10">
            <v>271109</v>
          </cell>
          <cell r="V10">
            <v>39</v>
          </cell>
          <cell r="W10">
            <v>3591</v>
          </cell>
          <cell r="X10">
            <v>271109</v>
          </cell>
          <cell r="Y10" t="str">
            <v>-</v>
          </cell>
          <cell r="Z10" t="str">
            <v>-</v>
          </cell>
          <cell r="AA10" t="str">
            <v>-</v>
          </cell>
          <cell r="AB10" t="str">
            <v>-</v>
          </cell>
          <cell r="AC10" t="str">
            <v>-</v>
          </cell>
          <cell r="AD10" t="str">
            <v>-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22</v>
          </cell>
          <cell r="E11">
            <v>123343</v>
          </cell>
          <cell r="F11">
            <v>10296</v>
          </cell>
          <cell r="G11">
            <v>1</v>
          </cell>
          <cell r="H11">
            <v>3144</v>
          </cell>
          <cell r="I11">
            <v>4985</v>
          </cell>
          <cell r="J11" t="str">
            <v>-</v>
          </cell>
          <cell r="K11" t="str">
            <v>-</v>
          </cell>
          <cell r="L11" t="str">
            <v>-</v>
          </cell>
          <cell r="M11">
            <v>1</v>
          </cell>
          <cell r="N11">
            <v>5134</v>
          </cell>
          <cell r="O11">
            <v>5311</v>
          </cell>
          <cell r="P11" t="str">
            <v>-</v>
          </cell>
          <cell r="Q11" t="str">
            <v>-</v>
          </cell>
          <cell r="R11" t="str">
            <v>-</v>
          </cell>
          <cell r="S11">
            <v>20</v>
          </cell>
          <cell r="T11">
            <v>2880</v>
          </cell>
          <cell r="U11">
            <v>115065</v>
          </cell>
          <cell r="V11">
            <v>18</v>
          </cell>
          <cell r="W11">
            <v>2796</v>
          </cell>
          <cell r="X11">
            <v>111446</v>
          </cell>
          <cell r="Y11">
            <v>2</v>
          </cell>
          <cell r="Z11">
            <v>84</v>
          </cell>
          <cell r="AA11">
            <v>3619</v>
          </cell>
          <cell r="AB11" t="str">
            <v>-</v>
          </cell>
          <cell r="AC11" t="str">
            <v>-</v>
          </cell>
          <cell r="AD11" t="str">
            <v>-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17</v>
          </cell>
          <cell r="E12">
            <v>169124</v>
          </cell>
          <cell r="F12">
            <v>117962</v>
          </cell>
          <cell r="G12">
            <v>3</v>
          </cell>
          <cell r="H12">
            <v>19108</v>
          </cell>
          <cell r="I12">
            <v>48164</v>
          </cell>
          <cell r="J12">
            <v>1</v>
          </cell>
          <cell r="K12">
            <v>12787</v>
          </cell>
          <cell r="L12">
            <v>21552</v>
          </cell>
          <cell r="M12" t="str">
            <v>-</v>
          </cell>
          <cell r="N12" t="str">
            <v>-</v>
          </cell>
          <cell r="O12" t="str">
            <v>-</v>
          </cell>
          <cell r="P12" t="str">
            <v>-</v>
          </cell>
          <cell r="Q12" t="str">
            <v>-</v>
          </cell>
          <cell r="R12" t="str">
            <v>-</v>
          </cell>
          <cell r="S12">
            <v>7</v>
          </cell>
          <cell r="T12">
            <v>655</v>
          </cell>
          <cell r="U12">
            <v>110878</v>
          </cell>
          <cell r="V12">
            <v>5</v>
          </cell>
          <cell r="W12">
            <v>371</v>
          </cell>
          <cell r="X12">
            <v>17771</v>
          </cell>
          <cell r="Y12">
            <v>2</v>
          </cell>
          <cell r="Z12">
            <v>284</v>
          </cell>
          <cell r="AA12">
            <v>93107</v>
          </cell>
          <cell r="AB12">
            <v>6</v>
          </cell>
          <cell r="AC12">
            <v>26351</v>
          </cell>
          <cell r="AD12">
            <v>48246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20</v>
          </cell>
          <cell r="E13">
            <v>148517</v>
          </cell>
          <cell r="F13">
            <v>62859</v>
          </cell>
          <cell r="G13">
            <v>3</v>
          </cell>
          <cell r="H13">
            <v>31590</v>
          </cell>
          <cell r="I13">
            <v>60949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  <cell r="N13" t="str">
            <v>-</v>
          </cell>
          <cell r="O13" t="str">
            <v>-</v>
          </cell>
          <cell r="P13" t="str">
            <v>-</v>
          </cell>
          <cell r="Q13" t="str">
            <v>-</v>
          </cell>
          <cell r="R13" t="str">
            <v>-</v>
          </cell>
          <cell r="S13">
            <v>16</v>
          </cell>
          <cell r="T13">
            <v>1460</v>
          </cell>
          <cell r="U13">
            <v>115029</v>
          </cell>
          <cell r="V13">
            <v>14</v>
          </cell>
          <cell r="W13">
            <v>1280</v>
          </cell>
          <cell r="X13">
            <v>79829</v>
          </cell>
          <cell r="Y13">
            <v>2</v>
          </cell>
          <cell r="Z13">
            <v>180</v>
          </cell>
          <cell r="AA13">
            <v>35200</v>
          </cell>
          <cell r="AB13">
            <v>1</v>
          </cell>
          <cell r="AC13">
            <v>1898</v>
          </cell>
          <cell r="AD13">
            <v>1910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22</v>
          </cell>
          <cell r="E14">
            <v>134804</v>
          </cell>
          <cell r="F14">
            <v>194512</v>
          </cell>
          <cell r="G14">
            <v>4</v>
          </cell>
          <cell r="H14">
            <v>59233</v>
          </cell>
          <cell r="I14">
            <v>175026</v>
          </cell>
          <cell r="J14" t="str">
            <v>-</v>
          </cell>
          <cell r="K14" t="str">
            <v>-</v>
          </cell>
          <cell r="L14" t="str">
            <v>-</v>
          </cell>
          <cell r="M14">
            <v>1</v>
          </cell>
          <cell r="N14">
            <v>5458</v>
          </cell>
          <cell r="O14">
            <v>8358</v>
          </cell>
          <cell r="P14">
            <v>1</v>
          </cell>
          <cell r="Q14">
            <v>9932</v>
          </cell>
          <cell r="R14">
            <v>11128</v>
          </cell>
          <cell r="S14">
            <v>16</v>
          </cell>
          <cell r="T14">
            <v>2434</v>
          </cell>
          <cell r="U14">
            <v>60181</v>
          </cell>
          <cell r="V14">
            <v>12</v>
          </cell>
          <cell r="W14">
            <v>2106</v>
          </cell>
          <cell r="X14">
            <v>50151</v>
          </cell>
          <cell r="Y14">
            <v>4</v>
          </cell>
          <cell r="Z14">
            <v>328</v>
          </cell>
          <cell r="AA14">
            <v>10030</v>
          </cell>
          <cell r="AB14" t="str">
            <v>-</v>
          </cell>
          <cell r="AC14" t="str">
            <v>-</v>
          </cell>
          <cell r="AD14" t="str">
            <v>-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17</v>
          </cell>
          <cell r="E15">
            <v>135575</v>
          </cell>
          <cell r="F15">
            <v>54643</v>
          </cell>
          <cell r="G15">
            <v>2</v>
          </cell>
          <cell r="H15">
            <v>21415</v>
          </cell>
          <cell r="I15">
            <v>37760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  <cell r="N15" t="str">
            <v>-</v>
          </cell>
          <cell r="O15" t="str">
            <v>-</v>
          </cell>
          <cell r="P15" t="str">
            <v>-</v>
          </cell>
          <cell r="Q15" t="str">
            <v>-</v>
          </cell>
          <cell r="R15" t="str">
            <v>-</v>
          </cell>
          <cell r="S15">
            <v>12</v>
          </cell>
          <cell r="T15">
            <v>786</v>
          </cell>
          <cell r="U15">
            <v>99527</v>
          </cell>
          <cell r="V15">
            <v>11</v>
          </cell>
          <cell r="W15">
            <v>736</v>
          </cell>
          <cell r="X15">
            <v>97859</v>
          </cell>
          <cell r="Y15">
            <v>1</v>
          </cell>
          <cell r="Z15">
            <v>50</v>
          </cell>
          <cell r="AA15">
            <v>1668</v>
          </cell>
          <cell r="AB15">
            <v>3</v>
          </cell>
          <cell r="AC15">
            <v>14633</v>
          </cell>
          <cell r="AD15">
            <v>16883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4</v>
          </cell>
          <cell r="E16">
            <v>10779</v>
          </cell>
          <cell r="F16">
            <v>8273</v>
          </cell>
          <cell r="G16" t="str">
            <v>-</v>
          </cell>
          <cell r="H16" t="str">
            <v>-</v>
          </cell>
          <cell r="I16" t="str">
            <v>-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  <cell r="N16" t="str">
            <v>-</v>
          </cell>
          <cell r="O16" t="str">
            <v>-</v>
          </cell>
          <cell r="P16" t="str">
            <v>-</v>
          </cell>
          <cell r="Q16" t="str">
            <v>-</v>
          </cell>
          <cell r="R16" t="str">
            <v>-</v>
          </cell>
          <cell r="S16">
            <v>3</v>
          </cell>
          <cell r="T16">
            <v>282</v>
          </cell>
          <cell r="U16">
            <v>5809</v>
          </cell>
          <cell r="V16">
            <v>3</v>
          </cell>
          <cell r="W16">
            <v>282</v>
          </cell>
          <cell r="X16">
            <v>5809</v>
          </cell>
          <cell r="Y16" t="str">
            <v>-</v>
          </cell>
          <cell r="Z16" t="str">
            <v>-</v>
          </cell>
          <cell r="AA16" t="str">
            <v>-</v>
          </cell>
          <cell r="AB16">
            <v>1</v>
          </cell>
          <cell r="AC16">
            <v>4970</v>
          </cell>
          <cell r="AD16">
            <v>8273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7</v>
          </cell>
          <cell r="E17">
            <v>18449</v>
          </cell>
          <cell r="F17">
            <v>15828</v>
          </cell>
          <cell r="G17">
            <v>1</v>
          </cell>
          <cell r="H17">
            <v>6771</v>
          </cell>
          <cell r="I17">
            <v>15828</v>
          </cell>
          <cell r="J17" t="str">
            <v>-</v>
          </cell>
          <cell r="K17" t="str">
            <v>-</v>
          </cell>
          <cell r="L17" t="str">
            <v>-</v>
          </cell>
          <cell r="M17" t="str">
            <v>-</v>
          </cell>
          <cell r="N17" t="str">
            <v>-</v>
          </cell>
          <cell r="O17" t="str">
            <v>-</v>
          </cell>
          <cell r="P17" t="str">
            <v>-</v>
          </cell>
          <cell r="Q17" t="str">
            <v>-</v>
          </cell>
          <cell r="R17" t="str">
            <v>-</v>
          </cell>
          <cell r="S17">
            <v>6</v>
          </cell>
          <cell r="T17">
            <v>301</v>
          </cell>
          <cell r="U17">
            <v>11678</v>
          </cell>
          <cell r="V17">
            <v>6</v>
          </cell>
          <cell r="W17">
            <v>301</v>
          </cell>
          <cell r="X17">
            <v>11678</v>
          </cell>
          <cell r="Y17" t="str">
            <v>-</v>
          </cell>
          <cell r="Z17" t="str">
            <v>-</v>
          </cell>
          <cell r="AA17" t="str">
            <v>-</v>
          </cell>
          <cell r="AB17" t="str">
            <v>-</v>
          </cell>
          <cell r="AC17" t="str">
            <v>-</v>
          </cell>
          <cell r="AD17" t="str">
            <v>-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7</v>
          </cell>
          <cell r="E18">
            <v>29843</v>
          </cell>
          <cell r="F18">
            <v>23687</v>
          </cell>
          <cell r="G18">
            <v>1</v>
          </cell>
          <cell r="H18">
            <v>9504</v>
          </cell>
          <cell r="I18">
            <v>21823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  <cell r="N18" t="str">
            <v>-</v>
          </cell>
          <cell r="O18" t="str">
            <v>-</v>
          </cell>
          <cell r="P18" t="str">
            <v>-</v>
          </cell>
          <cell r="Q18" t="str">
            <v>-</v>
          </cell>
          <cell r="R18" t="str">
            <v>-</v>
          </cell>
          <cell r="S18">
            <v>5</v>
          </cell>
          <cell r="T18" t="str">
            <v>-</v>
          </cell>
          <cell r="U18">
            <v>18475</v>
          </cell>
          <cell r="V18">
            <v>5</v>
          </cell>
          <cell r="W18" t="str">
            <v>-</v>
          </cell>
          <cell r="X18">
            <v>18475</v>
          </cell>
          <cell r="Y18" t="str">
            <v>-</v>
          </cell>
          <cell r="Z18" t="str">
            <v>-</v>
          </cell>
          <cell r="AA18" t="str">
            <v>-</v>
          </cell>
          <cell r="AB18">
            <v>1</v>
          </cell>
          <cell r="AC18">
            <v>1864</v>
          </cell>
          <cell r="AD18">
            <v>1864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11</v>
          </cell>
          <cell r="E19">
            <v>93715</v>
          </cell>
          <cell r="F19">
            <v>139143</v>
          </cell>
          <cell r="G19">
            <v>2</v>
          </cell>
          <cell r="H19">
            <v>38509</v>
          </cell>
          <cell r="I19">
            <v>99340</v>
          </cell>
          <cell r="J19">
            <v>1</v>
          </cell>
          <cell r="K19">
            <v>4651</v>
          </cell>
          <cell r="L19">
            <v>16562</v>
          </cell>
          <cell r="M19" t="str">
            <v>-</v>
          </cell>
          <cell r="N19" t="str">
            <v>-</v>
          </cell>
          <cell r="O19" t="str">
            <v>-</v>
          </cell>
          <cell r="P19">
            <v>1</v>
          </cell>
          <cell r="Q19">
            <v>12133</v>
          </cell>
          <cell r="R19">
            <v>23241</v>
          </cell>
          <cell r="S19">
            <v>7</v>
          </cell>
          <cell r="T19">
            <v>845</v>
          </cell>
          <cell r="U19">
            <v>38422</v>
          </cell>
          <cell r="V19">
            <v>5</v>
          </cell>
          <cell r="W19">
            <v>691</v>
          </cell>
          <cell r="X19">
            <v>27039</v>
          </cell>
          <cell r="Y19">
            <v>2</v>
          </cell>
          <cell r="Z19">
            <v>154</v>
          </cell>
          <cell r="AA19">
            <v>11383</v>
          </cell>
          <cell r="AB19" t="str">
            <v>-</v>
          </cell>
          <cell r="AC19" t="str">
            <v>-</v>
          </cell>
          <cell r="AD19" t="str">
            <v>-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5</v>
          </cell>
          <cell r="E20">
            <v>7031</v>
          </cell>
          <cell r="F20">
            <v>21226</v>
          </cell>
          <cell r="G20" t="str">
            <v>-</v>
          </cell>
          <cell r="H20" t="str">
            <v>-</v>
          </cell>
          <cell r="I20" t="str">
            <v>-</v>
          </cell>
          <cell r="J20" t="str">
            <v>-</v>
          </cell>
          <cell r="K20" t="str">
            <v>-</v>
          </cell>
          <cell r="L20" t="str">
            <v>-</v>
          </cell>
          <cell r="M20" t="str">
            <v>-</v>
          </cell>
          <cell r="N20" t="str">
            <v>-</v>
          </cell>
          <cell r="O20" t="str">
            <v>-</v>
          </cell>
          <cell r="P20" t="str">
            <v>-</v>
          </cell>
          <cell r="Q20" t="str">
            <v>-</v>
          </cell>
          <cell r="R20" t="str">
            <v>-</v>
          </cell>
          <cell r="S20">
            <v>4</v>
          </cell>
          <cell r="T20">
            <v>47</v>
          </cell>
          <cell r="U20">
            <v>2147</v>
          </cell>
          <cell r="V20">
            <v>4</v>
          </cell>
          <cell r="W20">
            <v>47</v>
          </cell>
          <cell r="X20">
            <v>2147</v>
          </cell>
          <cell r="Y20" t="str">
            <v>-</v>
          </cell>
          <cell r="Z20" t="str">
            <v>-</v>
          </cell>
          <cell r="AA20" t="str">
            <v>-</v>
          </cell>
          <cell r="AB20">
            <v>1</v>
          </cell>
          <cell r="AC20">
            <v>4884</v>
          </cell>
          <cell r="AD20">
            <v>21226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10</v>
          </cell>
          <cell r="E21">
            <v>12480</v>
          </cell>
          <cell r="F21" t="str">
            <v>-</v>
          </cell>
          <cell r="G21" t="str">
            <v>-</v>
          </cell>
          <cell r="H21" t="str">
            <v>-</v>
          </cell>
          <cell r="I21" t="str">
            <v>-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  <cell r="N21" t="str">
            <v>-</v>
          </cell>
          <cell r="O21" t="str">
            <v>-</v>
          </cell>
          <cell r="P21" t="str">
            <v>-</v>
          </cell>
          <cell r="Q21" t="str">
            <v>-</v>
          </cell>
          <cell r="R21" t="str">
            <v>-</v>
          </cell>
          <cell r="S21">
            <v>10</v>
          </cell>
          <cell r="T21">
            <v>357</v>
          </cell>
          <cell r="U21">
            <v>12480</v>
          </cell>
          <cell r="V21">
            <v>10</v>
          </cell>
          <cell r="W21">
            <v>357</v>
          </cell>
          <cell r="X21">
            <v>12480</v>
          </cell>
          <cell r="Y21" t="str">
            <v>-</v>
          </cell>
          <cell r="Z21" t="str">
            <v>-</v>
          </cell>
          <cell r="AA21" t="str">
            <v>-</v>
          </cell>
          <cell r="AB21" t="str">
            <v>-</v>
          </cell>
          <cell r="AC21" t="str">
            <v>-</v>
          </cell>
          <cell r="AD21" t="str">
            <v>-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6</v>
          </cell>
          <cell r="E22">
            <v>3836</v>
          </cell>
          <cell r="F22" t="str">
            <v>-</v>
          </cell>
          <cell r="G22" t="str">
            <v>-</v>
          </cell>
          <cell r="H22" t="str">
            <v>-</v>
          </cell>
          <cell r="I22" t="str">
            <v>-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N22" t="str">
            <v>-</v>
          </cell>
          <cell r="O22" t="str">
            <v>-</v>
          </cell>
          <cell r="P22" t="str">
            <v>-</v>
          </cell>
          <cell r="Q22" t="str">
            <v>-</v>
          </cell>
          <cell r="R22" t="str">
            <v>-</v>
          </cell>
          <cell r="S22">
            <v>6</v>
          </cell>
          <cell r="T22">
            <v>115</v>
          </cell>
          <cell r="U22">
            <v>3836</v>
          </cell>
          <cell r="V22">
            <v>6</v>
          </cell>
          <cell r="W22">
            <v>115</v>
          </cell>
          <cell r="X22">
            <v>3836</v>
          </cell>
          <cell r="Y22" t="str">
            <v>-</v>
          </cell>
          <cell r="Z22" t="str">
            <v>-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1</v>
          </cell>
          <cell r="E23">
            <v>1901</v>
          </cell>
          <cell r="F23" t="str">
            <v>-</v>
          </cell>
          <cell r="G23" t="str">
            <v>-</v>
          </cell>
          <cell r="H23" t="str">
            <v>-</v>
          </cell>
          <cell r="I23" t="str">
            <v>-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  <cell r="N23" t="str">
            <v>-</v>
          </cell>
          <cell r="O23" t="str">
            <v>-</v>
          </cell>
          <cell r="P23" t="str">
            <v>-</v>
          </cell>
          <cell r="Q23" t="str">
            <v>-</v>
          </cell>
          <cell r="R23" t="str">
            <v>-</v>
          </cell>
          <cell r="S23">
            <v>1</v>
          </cell>
          <cell r="T23">
            <v>69</v>
          </cell>
          <cell r="U23">
            <v>1901</v>
          </cell>
          <cell r="V23">
            <v>1</v>
          </cell>
          <cell r="W23">
            <v>69</v>
          </cell>
          <cell r="X23">
            <v>1901</v>
          </cell>
          <cell r="Y23" t="str">
            <v>-</v>
          </cell>
          <cell r="Z23" t="str">
            <v>-</v>
          </cell>
          <cell r="AA23" t="str">
            <v>-</v>
          </cell>
          <cell r="AB23" t="str">
            <v>-</v>
          </cell>
          <cell r="AC23" t="str">
            <v>-</v>
          </cell>
          <cell r="AD23" t="str">
            <v>-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4</v>
          </cell>
          <cell r="E24">
            <v>15344</v>
          </cell>
          <cell r="F24" t="str">
            <v>-</v>
          </cell>
          <cell r="G24" t="str">
            <v>-</v>
          </cell>
          <cell r="H24" t="str">
            <v>-</v>
          </cell>
          <cell r="I24" t="str">
            <v>-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  <cell r="N24" t="str">
            <v>-</v>
          </cell>
          <cell r="O24" t="str">
            <v>-</v>
          </cell>
          <cell r="P24" t="str">
            <v>-</v>
          </cell>
          <cell r="Q24" t="str">
            <v>-</v>
          </cell>
          <cell r="R24" t="str">
            <v>-</v>
          </cell>
          <cell r="S24">
            <v>4</v>
          </cell>
          <cell r="T24">
            <v>258</v>
          </cell>
          <cell r="U24">
            <v>15344</v>
          </cell>
          <cell r="V24">
            <v>4</v>
          </cell>
          <cell r="W24">
            <v>258</v>
          </cell>
          <cell r="X24">
            <v>15344</v>
          </cell>
          <cell r="Y24" t="str">
            <v>-</v>
          </cell>
          <cell r="Z24" t="str">
            <v>-</v>
          </cell>
          <cell r="AA24" t="str">
            <v>-</v>
          </cell>
          <cell r="AB24" t="str">
            <v>-</v>
          </cell>
          <cell r="AC24" t="str">
            <v>-</v>
          </cell>
          <cell r="AD24" t="str">
            <v>-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6</v>
          </cell>
          <cell r="E25">
            <v>8182</v>
          </cell>
          <cell r="F25" t="str">
            <v>-</v>
          </cell>
          <cell r="G25" t="str">
            <v>-</v>
          </cell>
          <cell r="H25" t="str">
            <v>-</v>
          </cell>
          <cell r="I25" t="str">
            <v>-</v>
          </cell>
          <cell r="J25" t="str">
            <v>-</v>
          </cell>
          <cell r="K25" t="str">
            <v>-</v>
          </cell>
          <cell r="L25" t="str">
            <v>-</v>
          </cell>
          <cell r="M25" t="str">
            <v>-</v>
          </cell>
          <cell r="N25" t="str">
            <v>-</v>
          </cell>
          <cell r="O25" t="str">
            <v>-</v>
          </cell>
          <cell r="P25" t="str">
            <v>-</v>
          </cell>
          <cell r="Q25" t="str">
            <v>-</v>
          </cell>
          <cell r="R25" t="str">
            <v>-</v>
          </cell>
          <cell r="S25">
            <v>6</v>
          </cell>
          <cell r="T25">
            <v>279</v>
          </cell>
          <cell r="U25">
            <v>8182</v>
          </cell>
          <cell r="V25">
            <v>6</v>
          </cell>
          <cell r="W25">
            <v>279</v>
          </cell>
          <cell r="X25">
            <v>8182</v>
          </cell>
          <cell r="Y25" t="str">
            <v>-</v>
          </cell>
          <cell r="Z25" t="str">
            <v>-</v>
          </cell>
          <cell r="AA25" t="str">
            <v>-</v>
          </cell>
          <cell r="AB25" t="str">
            <v>-</v>
          </cell>
          <cell r="AC25" t="str">
            <v>-</v>
          </cell>
          <cell r="AD25" t="str">
            <v>-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1</v>
          </cell>
          <cell r="E26">
            <v>5666</v>
          </cell>
          <cell r="F26" t="str">
            <v>-</v>
          </cell>
          <cell r="G26" t="str">
            <v>-</v>
          </cell>
          <cell r="H26" t="str">
            <v>-</v>
          </cell>
          <cell r="I26" t="str">
            <v>-</v>
          </cell>
          <cell r="J26" t="str">
            <v>-</v>
          </cell>
          <cell r="K26" t="str">
            <v>-</v>
          </cell>
          <cell r="L26" t="str">
            <v>-</v>
          </cell>
          <cell r="M26" t="str">
            <v>-</v>
          </cell>
          <cell r="N26" t="str">
            <v>-</v>
          </cell>
          <cell r="O26" t="str">
            <v>-</v>
          </cell>
          <cell r="P26" t="str">
            <v>-</v>
          </cell>
          <cell r="Q26" t="str">
            <v>-</v>
          </cell>
          <cell r="R26" t="str">
            <v>-</v>
          </cell>
          <cell r="S26">
            <v>1</v>
          </cell>
          <cell r="T26">
            <v>270</v>
          </cell>
          <cell r="U26">
            <v>5666</v>
          </cell>
          <cell r="V26">
            <v>1</v>
          </cell>
          <cell r="W26">
            <v>270</v>
          </cell>
          <cell r="X26">
            <v>5666</v>
          </cell>
          <cell r="Y26" t="str">
            <v>-</v>
          </cell>
          <cell r="Z26" t="str">
            <v>-</v>
          </cell>
          <cell r="AA26" t="str">
            <v>-</v>
          </cell>
          <cell r="AB26" t="str">
            <v>-</v>
          </cell>
          <cell r="AC26" t="str">
            <v>-</v>
          </cell>
          <cell r="AD26" t="str">
            <v>-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3</v>
          </cell>
          <cell r="E27">
            <v>2080</v>
          </cell>
          <cell r="F27" t="str">
            <v>-</v>
          </cell>
          <cell r="G27" t="str">
            <v>-</v>
          </cell>
          <cell r="H27" t="str">
            <v>-</v>
          </cell>
          <cell r="I27" t="str">
            <v>-</v>
          </cell>
          <cell r="J27" t="str">
            <v>-</v>
          </cell>
          <cell r="K27" t="str">
            <v>-</v>
          </cell>
          <cell r="L27" t="str">
            <v>-</v>
          </cell>
          <cell r="M27" t="str">
            <v>-</v>
          </cell>
          <cell r="N27" t="str">
            <v>-</v>
          </cell>
          <cell r="O27" t="str">
            <v>-</v>
          </cell>
          <cell r="P27" t="str">
            <v>-</v>
          </cell>
          <cell r="Q27" t="str">
            <v>-</v>
          </cell>
          <cell r="R27" t="str">
            <v>-</v>
          </cell>
          <cell r="S27">
            <v>3</v>
          </cell>
          <cell r="T27">
            <v>60</v>
          </cell>
          <cell r="U27">
            <v>2080</v>
          </cell>
          <cell r="V27">
            <v>3</v>
          </cell>
          <cell r="W27">
            <v>60</v>
          </cell>
          <cell r="X27">
            <v>2080</v>
          </cell>
          <cell r="Y27" t="str">
            <v>-</v>
          </cell>
          <cell r="Z27" t="str">
            <v>-</v>
          </cell>
          <cell r="AA27" t="str">
            <v>-</v>
          </cell>
          <cell r="AB27" t="str">
            <v>-</v>
          </cell>
          <cell r="AC27" t="str">
            <v>-</v>
          </cell>
          <cell r="AD27" t="str">
            <v>-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3</v>
          </cell>
          <cell r="E28">
            <v>2000</v>
          </cell>
          <cell r="F28" t="str">
            <v>-</v>
          </cell>
          <cell r="G28" t="str">
            <v>-</v>
          </cell>
          <cell r="H28" t="str">
            <v>-</v>
          </cell>
          <cell r="I28" t="str">
            <v>-</v>
          </cell>
          <cell r="J28" t="str">
            <v>-</v>
          </cell>
          <cell r="K28" t="str">
            <v>-</v>
          </cell>
          <cell r="L28" t="str">
            <v>-</v>
          </cell>
          <cell r="M28" t="str">
            <v>-</v>
          </cell>
          <cell r="N28" t="str">
            <v>-</v>
          </cell>
          <cell r="O28" t="str">
            <v>-</v>
          </cell>
          <cell r="P28" t="str">
            <v>-</v>
          </cell>
          <cell r="Q28" t="str">
            <v>-</v>
          </cell>
          <cell r="R28" t="str">
            <v>-</v>
          </cell>
          <cell r="S28">
            <v>3</v>
          </cell>
          <cell r="T28">
            <v>90</v>
          </cell>
          <cell r="U28">
            <v>2000</v>
          </cell>
          <cell r="V28">
            <v>3</v>
          </cell>
          <cell r="W28">
            <v>90</v>
          </cell>
          <cell r="X28">
            <v>2000</v>
          </cell>
          <cell r="Y28" t="str">
            <v>-</v>
          </cell>
          <cell r="Z28" t="str">
            <v>-</v>
          </cell>
          <cell r="AA28" t="str">
            <v>-</v>
          </cell>
          <cell r="AB28" t="str">
            <v>-</v>
          </cell>
          <cell r="AC28" t="str">
            <v>-</v>
          </cell>
          <cell r="AD28" t="str">
            <v>-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6</v>
          </cell>
          <cell r="E29">
            <v>18332</v>
          </cell>
          <cell r="F29" t="str">
            <v>-</v>
          </cell>
          <cell r="G29" t="str">
            <v>-</v>
          </cell>
          <cell r="H29" t="str">
            <v>-</v>
          </cell>
          <cell r="I29" t="str">
            <v>-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  <cell r="N29" t="str">
            <v>-</v>
          </cell>
          <cell r="O29" t="str">
            <v>-</v>
          </cell>
          <cell r="P29" t="str">
            <v>-</v>
          </cell>
          <cell r="Q29" t="str">
            <v>-</v>
          </cell>
          <cell r="R29" t="str">
            <v>-</v>
          </cell>
          <cell r="S29">
            <v>6</v>
          </cell>
          <cell r="T29">
            <v>299</v>
          </cell>
          <cell r="U29">
            <v>18332</v>
          </cell>
          <cell r="V29">
            <v>6</v>
          </cell>
          <cell r="W29">
            <v>299</v>
          </cell>
          <cell r="X29">
            <v>18332</v>
          </cell>
          <cell r="Y29" t="str">
            <v>-</v>
          </cell>
          <cell r="Z29" t="str">
            <v>-</v>
          </cell>
          <cell r="AA29" t="str">
            <v>-</v>
          </cell>
          <cell r="AB29" t="str">
            <v>-</v>
          </cell>
          <cell r="AC29" t="str">
            <v>-</v>
          </cell>
          <cell r="AD29" t="str">
            <v>-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2</v>
          </cell>
          <cell r="E30">
            <v>21058</v>
          </cell>
          <cell r="F30" t="str">
            <v>-</v>
          </cell>
          <cell r="G30" t="str">
            <v>-</v>
          </cell>
          <cell r="H30" t="str">
            <v>-</v>
          </cell>
          <cell r="I30" t="str">
            <v>-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  <cell r="N30" t="str">
            <v>-</v>
          </cell>
          <cell r="O30" t="str">
            <v>-</v>
          </cell>
          <cell r="P30" t="str">
            <v>-</v>
          </cell>
          <cell r="Q30" t="str">
            <v>-</v>
          </cell>
          <cell r="R30" t="str">
            <v>-</v>
          </cell>
          <cell r="S30">
            <v>2</v>
          </cell>
          <cell r="T30">
            <v>263</v>
          </cell>
          <cell r="U30">
            <v>21058</v>
          </cell>
          <cell r="V30">
            <v>2</v>
          </cell>
          <cell r="W30">
            <v>263</v>
          </cell>
          <cell r="X30">
            <v>21058</v>
          </cell>
          <cell r="Y30" t="str">
            <v>-</v>
          </cell>
          <cell r="Z30" t="str">
            <v>-</v>
          </cell>
          <cell r="AA30" t="str">
            <v>-</v>
          </cell>
          <cell r="AB30" t="str">
            <v>-</v>
          </cell>
          <cell r="AC30" t="str">
            <v>-</v>
          </cell>
          <cell r="AD30" t="str">
            <v>-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7</v>
          </cell>
          <cell r="E31">
            <v>12502</v>
          </cell>
          <cell r="F31" t="str">
            <v>-</v>
          </cell>
          <cell r="G31" t="str">
            <v>-</v>
          </cell>
          <cell r="H31" t="str">
            <v>-</v>
          </cell>
          <cell r="I31" t="str">
            <v>-</v>
          </cell>
          <cell r="J31" t="str">
            <v>-</v>
          </cell>
          <cell r="K31" t="str">
            <v>-</v>
          </cell>
          <cell r="L31" t="str">
            <v>-</v>
          </cell>
          <cell r="M31" t="str">
            <v>-</v>
          </cell>
          <cell r="N31" t="str">
            <v>-</v>
          </cell>
          <cell r="O31" t="str">
            <v>-</v>
          </cell>
          <cell r="P31" t="str">
            <v>-</v>
          </cell>
          <cell r="Q31" t="str">
            <v>-</v>
          </cell>
          <cell r="R31" t="str">
            <v>-</v>
          </cell>
          <cell r="S31">
            <v>7</v>
          </cell>
          <cell r="T31">
            <v>340</v>
          </cell>
          <cell r="U31">
            <v>12502</v>
          </cell>
          <cell r="V31">
            <v>7</v>
          </cell>
          <cell r="W31">
            <v>340</v>
          </cell>
          <cell r="X31">
            <v>12502</v>
          </cell>
          <cell r="Y31" t="str">
            <v>-</v>
          </cell>
          <cell r="Z31" t="str">
            <v>-</v>
          </cell>
          <cell r="AA31" t="str">
            <v>-</v>
          </cell>
          <cell r="AB31" t="str">
            <v>-</v>
          </cell>
          <cell r="AC31" t="str">
            <v>-</v>
          </cell>
          <cell r="AD31" t="str">
            <v>-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 t="str">
            <v>-</v>
          </cell>
          <cell r="E32" t="str">
            <v>-</v>
          </cell>
          <cell r="F32" t="str">
            <v>-</v>
          </cell>
          <cell r="G32" t="str">
            <v>-</v>
          </cell>
          <cell r="H32" t="str">
            <v>-</v>
          </cell>
          <cell r="I32" t="str">
            <v>-</v>
          </cell>
          <cell r="J32" t="str">
            <v>-</v>
          </cell>
          <cell r="K32" t="str">
            <v>-</v>
          </cell>
          <cell r="L32" t="str">
            <v>-</v>
          </cell>
          <cell r="M32" t="str">
            <v>-</v>
          </cell>
          <cell r="N32" t="str">
            <v>-</v>
          </cell>
          <cell r="O32" t="str">
            <v>-</v>
          </cell>
          <cell r="P32" t="str">
            <v>-</v>
          </cell>
          <cell r="Q32" t="str">
            <v>-</v>
          </cell>
          <cell r="R32" t="str">
            <v>-</v>
          </cell>
          <cell r="S32" t="str">
            <v>-</v>
          </cell>
          <cell r="T32" t="str">
            <v>-</v>
          </cell>
          <cell r="U32" t="str">
            <v>-</v>
          </cell>
          <cell r="V32" t="str">
            <v>-</v>
          </cell>
          <cell r="W32" t="str">
            <v>-</v>
          </cell>
          <cell r="X32" t="str">
            <v>-</v>
          </cell>
          <cell r="Y32" t="str">
            <v>-</v>
          </cell>
          <cell r="Z32" t="str">
            <v>-</v>
          </cell>
          <cell r="AA32" t="str">
            <v>-</v>
          </cell>
          <cell r="AB32" t="str">
            <v>-</v>
          </cell>
          <cell r="AC32" t="str">
            <v>-</v>
          </cell>
          <cell r="AD32" t="str">
            <v>-</v>
          </cell>
        </row>
        <row r="33">
          <cell r="A33" t="str">
            <v/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57</v>
          </cell>
          <cell r="E34">
            <v>367791</v>
          </cell>
          <cell r="F34">
            <v>921183</v>
          </cell>
          <cell r="G34">
            <v>23</v>
          </cell>
          <cell r="H34">
            <v>219391</v>
          </cell>
          <cell r="I34">
            <v>629103</v>
          </cell>
          <cell r="J34">
            <v>2</v>
          </cell>
          <cell r="K34">
            <v>17438</v>
          </cell>
          <cell r="L34">
            <v>38114</v>
          </cell>
          <cell r="M34">
            <v>3</v>
          </cell>
          <cell r="N34">
            <v>35792</v>
          </cell>
          <cell r="O34">
            <v>57892</v>
          </cell>
          <cell r="P34">
            <v>6</v>
          </cell>
          <cell r="Q34">
            <v>47138</v>
          </cell>
          <cell r="R34">
            <v>116633</v>
          </cell>
          <cell r="S34">
            <v>171</v>
          </cell>
          <cell r="T34">
            <v>15993</v>
          </cell>
          <cell r="U34">
            <v>886698</v>
          </cell>
          <cell r="V34">
            <v>158</v>
          </cell>
          <cell r="W34">
            <v>14848</v>
          </cell>
          <cell r="X34">
            <v>760824</v>
          </cell>
          <cell r="Y34">
            <v>13</v>
          </cell>
          <cell r="Z34">
            <v>1145</v>
          </cell>
          <cell r="AA34">
            <v>125874</v>
          </cell>
          <cell r="AB34">
            <v>23</v>
          </cell>
          <cell r="AC34">
            <v>48032</v>
          </cell>
          <cell r="AD34">
            <v>79441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9</v>
          </cell>
          <cell r="E35">
            <v>102771</v>
          </cell>
          <cell r="F35">
            <v>325731</v>
          </cell>
          <cell r="G35">
            <v>6</v>
          </cell>
          <cell r="H35">
            <v>50670</v>
          </cell>
          <cell r="I35">
            <v>200606</v>
          </cell>
          <cell r="J35" t="str">
            <v>-</v>
          </cell>
          <cell r="K35" t="str">
            <v>-</v>
          </cell>
          <cell r="L35" t="str">
            <v>-</v>
          </cell>
          <cell r="M35">
            <v>1</v>
          </cell>
          <cell r="N35">
            <v>24903</v>
          </cell>
          <cell r="O35">
            <v>44223</v>
          </cell>
          <cell r="P35">
            <v>2</v>
          </cell>
          <cell r="Q35">
            <v>27198</v>
          </cell>
          <cell r="R35">
            <v>80902</v>
          </cell>
          <cell r="S35">
            <v>39</v>
          </cell>
          <cell r="T35">
            <v>3591</v>
          </cell>
          <cell r="U35">
            <v>271109</v>
          </cell>
          <cell r="V35">
            <v>39</v>
          </cell>
          <cell r="W35">
            <v>3591</v>
          </cell>
          <cell r="X35">
            <v>271109</v>
          </cell>
          <cell r="Y35" t="str">
            <v>-</v>
          </cell>
          <cell r="Z35" t="str">
            <v>-</v>
          </cell>
          <cell r="AA35" t="str">
            <v>-</v>
          </cell>
          <cell r="AB35" t="str">
            <v>-</v>
          </cell>
          <cell r="AC35" t="str">
            <v>-</v>
          </cell>
          <cell r="AD35" t="str">
            <v>-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2</v>
          </cell>
          <cell r="E36">
            <v>8278</v>
          </cell>
          <cell r="F36">
            <v>10296</v>
          </cell>
          <cell r="G36">
            <v>1</v>
          </cell>
          <cell r="H36">
            <v>3144</v>
          </cell>
          <cell r="I36">
            <v>4985</v>
          </cell>
          <cell r="J36" t="str">
            <v>-</v>
          </cell>
          <cell r="K36" t="str">
            <v>-</v>
          </cell>
          <cell r="L36" t="str">
            <v>-</v>
          </cell>
          <cell r="M36">
            <v>1</v>
          </cell>
          <cell r="N36">
            <v>5134</v>
          </cell>
          <cell r="O36">
            <v>5311</v>
          </cell>
          <cell r="P36" t="str">
            <v>-</v>
          </cell>
          <cell r="Q36" t="str">
            <v>-</v>
          </cell>
          <cell r="R36" t="str">
            <v>-</v>
          </cell>
          <cell r="S36">
            <v>20</v>
          </cell>
          <cell r="T36">
            <v>3365</v>
          </cell>
          <cell r="U36">
            <v>115075</v>
          </cell>
          <cell r="V36">
            <v>18</v>
          </cell>
          <cell r="W36">
            <v>3281</v>
          </cell>
          <cell r="X36">
            <v>111446</v>
          </cell>
          <cell r="Y36">
            <v>2</v>
          </cell>
          <cell r="Z36">
            <v>84</v>
          </cell>
          <cell r="AA36">
            <v>3629</v>
          </cell>
          <cell r="AB36" t="str">
            <v>-</v>
          </cell>
          <cell r="AC36" t="str">
            <v>-</v>
          </cell>
          <cell r="AD36" t="str">
            <v>-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5</v>
          </cell>
          <cell r="E37">
            <v>32854</v>
          </cell>
          <cell r="F37">
            <v>70675</v>
          </cell>
          <cell r="G37">
            <v>3</v>
          </cell>
          <cell r="H37">
            <v>19108</v>
          </cell>
          <cell r="I37">
            <v>48164</v>
          </cell>
          <cell r="J37">
            <v>1</v>
          </cell>
          <cell r="K37">
            <v>12787</v>
          </cell>
          <cell r="L37">
            <v>21552</v>
          </cell>
          <cell r="M37" t="str">
            <v>-</v>
          </cell>
          <cell r="N37" t="str">
            <v>-</v>
          </cell>
          <cell r="O37" t="str">
            <v>-</v>
          </cell>
          <cell r="P37" t="str">
            <v>-</v>
          </cell>
          <cell r="Q37" t="str">
            <v>-</v>
          </cell>
          <cell r="R37" t="str">
            <v>-</v>
          </cell>
          <cell r="S37">
            <v>7</v>
          </cell>
          <cell r="T37">
            <v>655</v>
          </cell>
          <cell r="U37">
            <v>110878</v>
          </cell>
          <cell r="V37">
            <v>5</v>
          </cell>
          <cell r="W37">
            <v>371</v>
          </cell>
          <cell r="X37">
            <v>17771</v>
          </cell>
          <cell r="Y37">
            <v>2</v>
          </cell>
          <cell r="Z37">
            <v>284</v>
          </cell>
          <cell r="AA37">
            <v>93107</v>
          </cell>
          <cell r="AB37">
            <v>1</v>
          </cell>
          <cell r="AC37">
            <v>959</v>
          </cell>
          <cell r="AD37">
            <v>959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6</v>
          </cell>
          <cell r="E38">
            <v>52215</v>
          </cell>
          <cell r="F38">
            <v>78645</v>
          </cell>
          <cell r="G38">
            <v>3</v>
          </cell>
          <cell r="H38">
            <v>39099</v>
          </cell>
          <cell r="I38">
            <v>61221</v>
          </cell>
          <cell r="J38" t="str">
            <v>-</v>
          </cell>
          <cell r="K38" t="str">
            <v>-</v>
          </cell>
          <cell r="L38" t="str">
            <v>-</v>
          </cell>
          <cell r="M38" t="str">
            <v>-</v>
          </cell>
          <cell r="N38" t="str">
            <v>-</v>
          </cell>
          <cell r="O38" t="str">
            <v>-</v>
          </cell>
          <cell r="P38" t="str">
            <v>-</v>
          </cell>
          <cell r="Q38" t="str">
            <v>-</v>
          </cell>
          <cell r="R38" t="str">
            <v>-</v>
          </cell>
          <cell r="S38">
            <v>6</v>
          </cell>
          <cell r="T38">
            <v>950</v>
          </cell>
          <cell r="U38">
            <v>42083</v>
          </cell>
          <cell r="V38">
            <v>4</v>
          </cell>
          <cell r="W38">
            <v>705</v>
          </cell>
          <cell r="X38">
            <v>36025</v>
          </cell>
          <cell r="Y38">
            <v>2</v>
          </cell>
          <cell r="Z38">
            <v>245</v>
          </cell>
          <cell r="AA38">
            <v>6058</v>
          </cell>
          <cell r="AB38">
            <v>3</v>
          </cell>
          <cell r="AC38">
            <v>13116</v>
          </cell>
          <cell r="AD38">
            <v>17424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19</v>
          </cell>
          <cell r="E39">
            <v>70567</v>
          </cell>
          <cell r="F39">
            <v>207324</v>
          </cell>
          <cell r="G39">
            <v>4</v>
          </cell>
          <cell r="H39">
            <v>50678</v>
          </cell>
          <cell r="I39">
            <v>175026</v>
          </cell>
          <cell r="J39" t="str">
            <v>-</v>
          </cell>
          <cell r="K39" t="str">
            <v>-</v>
          </cell>
          <cell r="L39" t="str">
            <v>-</v>
          </cell>
          <cell r="M39">
            <v>1</v>
          </cell>
          <cell r="N39">
            <v>5755</v>
          </cell>
          <cell r="O39">
            <v>8358</v>
          </cell>
          <cell r="P39">
            <v>1</v>
          </cell>
          <cell r="Q39">
            <v>6528</v>
          </cell>
          <cell r="R39">
            <v>11128</v>
          </cell>
          <cell r="S39">
            <v>16</v>
          </cell>
          <cell r="T39">
            <v>2434</v>
          </cell>
          <cell r="U39">
            <v>60179</v>
          </cell>
          <cell r="V39">
            <v>12</v>
          </cell>
          <cell r="W39">
            <v>2106</v>
          </cell>
          <cell r="X39">
            <v>50150</v>
          </cell>
          <cell r="Y39">
            <v>4</v>
          </cell>
          <cell r="Z39">
            <v>328</v>
          </cell>
          <cell r="AA39">
            <v>10029</v>
          </cell>
          <cell r="AB39">
            <v>13</v>
          </cell>
          <cell r="AC39">
            <v>7606</v>
          </cell>
          <cell r="AD39">
            <v>12812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3</v>
          </cell>
          <cell r="E40">
            <v>14633</v>
          </cell>
          <cell r="F40">
            <v>16883</v>
          </cell>
          <cell r="G40" t="str">
            <v>-</v>
          </cell>
          <cell r="H40" t="str">
            <v>-</v>
          </cell>
          <cell r="I40" t="str">
            <v>-</v>
          </cell>
          <cell r="J40" t="str">
            <v>-</v>
          </cell>
          <cell r="K40" t="str">
            <v>-</v>
          </cell>
          <cell r="L40" t="str">
            <v>-</v>
          </cell>
          <cell r="M40" t="str">
            <v>-</v>
          </cell>
          <cell r="N40" t="str">
            <v>-</v>
          </cell>
          <cell r="O40" t="str">
            <v>-</v>
          </cell>
          <cell r="P40" t="str">
            <v>-</v>
          </cell>
          <cell r="Q40" t="str">
            <v>-</v>
          </cell>
          <cell r="R40" t="str">
            <v>-</v>
          </cell>
          <cell r="S40">
            <v>12</v>
          </cell>
          <cell r="T40">
            <v>786</v>
          </cell>
          <cell r="U40">
            <v>99527</v>
          </cell>
          <cell r="V40">
            <v>11</v>
          </cell>
          <cell r="W40">
            <v>736</v>
          </cell>
          <cell r="X40">
            <v>97859</v>
          </cell>
          <cell r="Y40">
            <v>1</v>
          </cell>
          <cell r="Z40">
            <v>50</v>
          </cell>
          <cell r="AA40">
            <v>1668</v>
          </cell>
          <cell r="AB40">
            <v>3</v>
          </cell>
          <cell r="AC40">
            <v>14633</v>
          </cell>
          <cell r="AD40">
            <v>16883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1</v>
          </cell>
          <cell r="E41">
            <v>4970</v>
          </cell>
          <cell r="F41">
            <v>8273</v>
          </cell>
          <cell r="G41" t="str">
            <v>-</v>
          </cell>
          <cell r="H41" t="str">
            <v>-</v>
          </cell>
          <cell r="I41" t="str">
            <v>-</v>
          </cell>
          <cell r="J41" t="str">
            <v>-</v>
          </cell>
          <cell r="K41" t="str">
            <v>-</v>
          </cell>
          <cell r="L41" t="str">
            <v>-</v>
          </cell>
          <cell r="M41" t="str">
            <v>-</v>
          </cell>
          <cell r="N41" t="str">
            <v>-</v>
          </cell>
          <cell r="O41" t="str">
            <v>-</v>
          </cell>
          <cell r="P41" t="str">
            <v>-</v>
          </cell>
          <cell r="Q41" t="str">
            <v>-</v>
          </cell>
          <cell r="R41" t="str">
            <v>-</v>
          </cell>
          <cell r="S41">
            <v>3</v>
          </cell>
          <cell r="T41">
            <v>271</v>
          </cell>
          <cell r="U41">
            <v>11230</v>
          </cell>
          <cell r="V41">
            <v>3</v>
          </cell>
          <cell r="W41">
            <v>271</v>
          </cell>
          <cell r="X41">
            <v>11230</v>
          </cell>
          <cell r="Y41" t="str">
            <v>-</v>
          </cell>
          <cell r="Z41" t="str">
            <v>-</v>
          </cell>
          <cell r="AA41" t="str">
            <v>-</v>
          </cell>
          <cell r="AB41">
            <v>1</v>
          </cell>
          <cell r="AC41">
            <v>4970</v>
          </cell>
          <cell r="AD41">
            <v>8273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1</v>
          </cell>
          <cell r="E42">
            <v>6771</v>
          </cell>
          <cell r="F42">
            <v>15828</v>
          </cell>
          <cell r="G42">
            <v>1</v>
          </cell>
          <cell r="H42">
            <v>6771</v>
          </cell>
          <cell r="I42">
            <v>15828</v>
          </cell>
          <cell r="J42" t="str">
            <v>-</v>
          </cell>
          <cell r="K42" t="str">
            <v>-</v>
          </cell>
          <cell r="L42" t="str">
            <v>-</v>
          </cell>
          <cell r="M42" t="str">
            <v>-</v>
          </cell>
          <cell r="N42" t="str">
            <v>-</v>
          </cell>
          <cell r="O42" t="str">
            <v>-</v>
          </cell>
          <cell r="P42" t="str">
            <v>-</v>
          </cell>
          <cell r="Q42" t="str">
            <v>-</v>
          </cell>
          <cell r="R42" t="str">
            <v>-</v>
          </cell>
          <cell r="S42">
            <v>6</v>
          </cell>
          <cell r="T42">
            <v>301</v>
          </cell>
          <cell r="U42">
            <v>11984</v>
          </cell>
          <cell r="V42">
            <v>6</v>
          </cell>
          <cell r="W42">
            <v>301</v>
          </cell>
          <cell r="X42">
            <v>11984</v>
          </cell>
          <cell r="Y42" t="str">
            <v>-</v>
          </cell>
          <cell r="Z42" t="str">
            <v>-</v>
          </cell>
          <cell r="AA42" t="str">
            <v>-</v>
          </cell>
          <cell r="AB42" t="str">
            <v>-</v>
          </cell>
          <cell r="AC42" t="str">
            <v>-</v>
          </cell>
          <cell r="AD42" t="str">
            <v>-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2</v>
          </cell>
          <cell r="E43">
            <v>11368</v>
          </cell>
          <cell r="F43">
            <v>23687</v>
          </cell>
          <cell r="G43">
            <v>1</v>
          </cell>
          <cell r="H43">
            <v>9504</v>
          </cell>
          <cell r="I43">
            <v>21823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str">
            <v>-</v>
          </cell>
          <cell r="Q43" t="str">
            <v>-</v>
          </cell>
          <cell r="R43" t="str">
            <v>-</v>
          </cell>
          <cell r="S43">
            <v>5</v>
          </cell>
          <cell r="T43">
            <v>399</v>
          </cell>
          <cell r="U43">
            <v>18475</v>
          </cell>
          <cell r="V43">
            <v>5</v>
          </cell>
          <cell r="W43">
            <v>399</v>
          </cell>
          <cell r="X43">
            <v>18475</v>
          </cell>
          <cell r="Y43" t="str">
            <v>-</v>
          </cell>
          <cell r="Z43" t="str">
            <v>-</v>
          </cell>
          <cell r="AA43" t="str">
            <v>-</v>
          </cell>
          <cell r="AB43">
            <v>1</v>
          </cell>
          <cell r="AC43">
            <v>1864</v>
          </cell>
          <cell r="AD43">
            <v>1864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4</v>
          </cell>
          <cell r="E44">
            <v>55293</v>
          </cell>
          <cell r="F44">
            <v>139143</v>
          </cell>
          <cell r="G44">
            <v>2</v>
          </cell>
          <cell r="H44">
            <v>38509</v>
          </cell>
          <cell r="I44">
            <v>99340</v>
          </cell>
          <cell r="J44">
            <v>1</v>
          </cell>
          <cell r="K44">
            <v>4651</v>
          </cell>
          <cell r="L44">
            <v>16562</v>
          </cell>
          <cell r="M44" t="str">
            <v>-</v>
          </cell>
          <cell r="N44" t="str">
            <v>-</v>
          </cell>
          <cell r="O44" t="str">
            <v>-</v>
          </cell>
          <cell r="P44">
            <v>1</v>
          </cell>
          <cell r="Q44">
            <v>12133</v>
          </cell>
          <cell r="R44">
            <v>23241</v>
          </cell>
          <cell r="S44">
            <v>7</v>
          </cell>
          <cell r="T44">
            <v>845</v>
          </cell>
          <cell r="U44">
            <v>38422</v>
          </cell>
          <cell r="V44">
            <v>5</v>
          </cell>
          <cell r="W44">
            <v>691</v>
          </cell>
          <cell r="X44">
            <v>27039</v>
          </cell>
          <cell r="Y44">
            <v>2</v>
          </cell>
          <cell r="Z44">
            <v>154</v>
          </cell>
          <cell r="AA44">
            <v>11383</v>
          </cell>
          <cell r="AB44" t="str">
            <v>-</v>
          </cell>
          <cell r="AC44" t="str">
            <v>-</v>
          </cell>
          <cell r="AD44" t="str">
            <v>-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1</v>
          </cell>
          <cell r="E45">
            <v>4884</v>
          </cell>
          <cell r="F45">
            <v>21226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str">
            <v>-</v>
          </cell>
          <cell r="Q45" t="str">
            <v>-</v>
          </cell>
          <cell r="R45" t="str">
            <v>-</v>
          </cell>
          <cell r="S45">
            <v>4</v>
          </cell>
          <cell r="T45">
            <v>52</v>
          </cell>
          <cell r="U45">
            <v>3044</v>
          </cell>
          <cell r="V45">
            <v>4</v>
          </cell>
          <cell r="W45">
            <v>52</v>
          </cell>
          <cell r="X45">
            <v>3044</v>
          </cell>
          <cell r="Y45" t="str">
            <v>-</v>
          </cell>
          <cell r="Z45" t="str">
            <v>-</v>
          </cell>
          <cell r="AA45" t="str">
            <v>-</v>
          </cell>
          <cell r="AB45">
            <v>1</v>
          </cell>
          <cell r="AC45">
            <v>4884</v>
          </cell>
          <cell r="AD45">
            <v>21226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str">
            <v>-</v>
          </cell>
          <cell r="Q46" t="str">
            <v>-</v>
          </cell>
          <cell r="R46" t="str">
            <v>-</v>
          </cell>
          <cell r="S46">
            <v>10</v>
          </cell>
          <cell r="T46">
            <v>353</v>
          </cell>
          <cell r="U46">
            <v>12480</v>
          </cell>
          <cell r="V46">
            <v>10</v>
          </cell>
          <cell r="W46">
            <v>353</v>
          </cell>
          <cell r="X46">
            <v>12480</v>
          </cell>
          <cell r="Y46" t="str">
            <v>-</v>
          </cell>
          <cell r="Z46" t="str">
            <v>-</v>
          </cell>
          <cell r="AA46" t="str">
            <v>-</v>
          </cell>
          <cell r="AB46" t="str">
            <v>-</v>
          </cell>
          <cell r="AC46" t="str">
            <v>-</v>
          </cell>
          <cell r="AD46" t="str">
            <v>-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str">
            <v>-</v>
          </cell>
          <cell r="Q47" t="str">
            <v>-</v>
          </cell>
          <cell r="R47" t="str">
            <v>-</v>
          </cell>
          <cell r="S47">
            <v>6</v>
          </cell>
          <cell r="T47">
            <v>97</v>
          </cell>
          <cell r="U47">
            <v>3836</v>
          </cell>
          <cell r="V47">
            <v>6</v>
          </cell>
          <cell r="W47">
            <v>97</v>
          </cell>
          <cell r="X47">
            <v>3836</v>
          </cell>
          <cell r="Y47" t="str">
            <v>-</v>
          </cell>
          <cell r="Z47" t="str">
            <v>-</v>
          </cell>
          <cell r="AA47" t="str">
            <v>-</v>
          </cell>
          <cell r="AB47" t="str">
            <v>-</v>
          </cell>
          <cell r="AC47" t="str">
            <v>-</v>
          </cell>
          <cell r="AD47" t="str">
            <v>-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str">
            <v>-</v>
          </cell>
          <cell r="Q48" t="str">
            <v>-</v>
          </cell>
          <cell r="R48" t="str">
            <v>-</v>
          </cell>
          <cell r="S48">
            <v>1</v>
          </cell>
          <cell r="T48">
            <v>69</v>
          </cell>
          <cell r="U48">
            <v>1901</v>
          </cell>
          <cell r="V48">
            <v>1</v>
          </cell>
          <cell r="W48">
            <v>69</v>
          </cell>
          <cell r="X48">
            <v>1901</v>
          </cell>
          <cell r="Y48" t="str">
            <v>-</v>
          </cell>
          <cell r="Z48" t="str">
            <v>-</v>
          </cell>
          <cell r="AA48" t="str">
            <v>-</v>
          </cell>
          <cell r="AB48" t="str">
            <v>-</v>
          </cell>
          <cell r="AC48" t="str">
            <v>-</v>
          </cell>
          <cell r="AD48" t="str">
            <v>-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str">
            <v>-</v>
          </cell>
          <cell r="Q49" t="str">
            <v>-</v>
          </cell>
          <cell r="R49" t="str">
            <v>-</v>
          </cell>
          <cell r="S49">
            <v>4</v>
          </cell>
          <cell r="T49">
            <v>289</v>
          </cell>
          <cell r="U49">
            <v>15344</v>
          </cell>
          <cell r="V49">
            <v>4</v>
          </cell>
          <cell r="W49">
            <v>289</v>
          </cell>
          <cell r="X49">
            <v>15344</v>
          </cell>
          <cell r="Y49" t="str">
            <v>-</v>
          </cell>
          <cell r="Z49" t="str">
            <v>-</v>
          </cell>
          <cell r="AA49" t="str">
            <v>-</v>
          </cell>
          <cell r="AB49" t="str">
            <v>-</v>
          </cell>
          <cell r="AC49" t="str">
            <v>-</v>
          </cell>
          <cell r="AD49" t="str">
            <v>-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2</v>
          </cell>
          <cell r="E50">
            <v>1279</v>
          </cell>
          <cell r="F50">
            <v>1362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>
            <v>2</v>
          </cell>
          <cell r="Q50">
            <v>1279</v>
          </cell>
          <cell r="R50">
            <v>1362</v>
          </cell>
          <cell r="S50">
            <v>6</v>
          </cell>
          <cell r="T50">
            <v>279</v>
          </cell>
          <cell r="U50">
            <v>8182</v>
          </cell>
          <cell r="V50">
            <v>6</v>
          </cell>
          <cell r="W50">
            <v>279</v>
          </cell>
          <cell r="X50">
            <v>8182</v>
          </cell>
          <cell r="Y50" t="str">
            <v>-</v>
          </cell>
          <cell r="Z50" t="str">
            <v>-</v>
          </cell>
          <cell r="AA50" t="str">
            <v>-</v>
          </cell>
          <cell r="AB50" t="str">
            <v>-</v>
          </cell>
          <cell r="AC50" t="str">
            <v>-</v>
          </cell>
          <cell r="AD50" t="str">
            <v>-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str">
            <v>-</v>
          </cell>
          <cell r="Q51" t="str">
            <v>-</v>
          </cell>
          <cell r="R51" t="str">
            <v>-</v>
          </cell>
          <cell r="S51">
            <v>1</v>
          </cell>
          <cell r="T51">
            <v>270</v>
          </cell>
          <cell r="U51">
            <v>5666</v>
          </cell>
          <cell r="V51">
            <v>1</v>
          </cell>
          <cell r="W51">
            <v>270</v>
          </cell>
          <cell r="X51">
            <v>5666</v>
          </cell>
          <cell r="Y51" t="str">
            <v>-</v>
          </cell>
          <cell r="Z51" t="str">
            <v>-</v>
          </cell>
          <cell r="AA51" t="str">
            <v>-</v>
          </cell>
          <cell r="AB51" t="str">
            <v>-</v>
          </cell>
          <cell r="AC51" t="str">
            <v>-</v>
          </cell>
          <cell r="AD51" t="str">
            <v>-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2</v>
          </cell>
          <cell r="E52">
            <v>1908</v>
          </cell>
          <cell r="F52">
            <v>2110</v>
          </cell>
          <cell r="G52">
            <v>2</v>
          </cell>
          <cell r="H52">
            <v>1908</v>
          </cell>
          <cell r="I52">
            <v>2110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str">
            <v>-</v>
          </cell>
          <cell r="Q52" t="str">
            <v>-</v>
          </cell>
          <cell r="R52" t="str">
            <v>-</v>
          </cell>
          <cell r="S52">
            <v>3</v>
          </cell>
          <cell r="T52">
            <v>57</v>
          </cell>
          <cell r="U52">
            <v>2080</v>
          </cell>
          <cell r="V52">
            <v>3</v>
          </cell>
          <cell r="W52">
            <v>57</v>
          </cell>
          <cell r="X52">
            <v>2080</v>
          </cell>
          <cell r="Y52" t="str">
            <v>-</v>
          </cell>
          <cell r="Z52" t="str">
            <v>-</v>
          </cell>
          <cell r="AA52" t="str">
            <v>-</v>
          </cell>
          <cell r="AB52" t="str">
            <v>-</v>
          </cell>
          <cell r="AC52" t="str">
            <v>-</v>
          </cell>
          <cell r="AD52" t="str">
            <v>-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str">
            <v>-</v>
          </cell>
          <cell r="Q53" t="str">
            <v>-</v>
          </cell>
          <cell r="R53" t="str">
            <v>-</v>
          </cell>
          <cell r="S53">
            <v>3</v>
          </cell>
          <cell r="T53">
            <v>72</v>
          </cell>
          <cell r="U53">
            <v>2000</v>
          </cell>
          <cell r="V53">
            <v>3</v>
          </cell>
          <cell r="W53">
            <v>72</v>
          </cell>
          <cell r="X53">
            <v>2000</v>
          </cell>
          <cell r="Y53" t="str">
            <v>-</v>
          </cell>
          <cell r="Z53" t="str">
            <v>-</v>
          </cell>
          <cell r="AA53" t="str">
            <v>-</v>
          </cell>
          <cell r="AB53" t="str">
            <v>-</v>
          </cell>
          <cell r="AC53" t="str">
            <v>-</v>
          </cell>
          <cell r="AD53" t="str">
            <v>-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 t="str">
            <v>-</v>
          </cell>
          <cell r="E54" t="str">
            <v>-</v>
          </cell>
          <cell r="F54" t="str">
            <v>-</v>
          </cell>
          <cell r="G54" t="str">
            <v>-</v>
          </cell>
          <cell r="H54" t="str">
            <v>-</v>
          </cell>
          <cell r="I54" t="str">
            <v>-</v>
          </cell>
          <cell r="J54" t="str">
            <v>-</v>
          </cell>
          <cell r="K54" t="str">
            <v>-</v>
          </cell>
          <cell r="L54" t="str">
            <v>-</v>
          </cell>
          <cell r="M54" t="str">
            <v>-</v>
          </cell>
          <cell r="N54" t="str">
            <v>-</v>
          </cell>
          <cell r="O54" t="str">
            <v>-</v>
          </cell>
          <cell r="P54" t="str">
            <v>-</v>
          </cell>
          <cell r="Q54" t="str">
            <v>-</v>
          </cell>
          <cell r="R54" t="str">
            <v>-</v>
          </cell>
          <cell r="S54">
            <v>3</v>
          </cell>
          <cell r="T54">
            <v>223</v>
          </cell>
          <cell r="U54">
            <v>19454</v>
          </cell>
          <cell r="V54">
            <v>3</v>
          </cell>
          <cell r="W54">
            <v>223</v>
          </cell>
          <cell r="X54">
            <v>19454</v>
          </cell>
          <cell r="Y54" t="str">
            <v>-</v>
          </cell>
          <cell r="Z54" t="str">
            <v>-</v>
          </cell>
          <cell r="AA54" t="str">
            <v>-</v>
          </cell>
          <cell r="AB54" t="str">
            <v>-</v>
          </cell>
          <cell r="AC54" t="str">
            <v>-</v>
          </cell>
          <cell r="AD54" t="str">
            <v>-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 t="str">
            <v>-</v>
          </cell>
          <cell r="E55" t="str">
            <v>-</v>
          </cell>
          <cell r="F55" t="str">
            <v>-</v>
          </cell>
          <cell r="G55" t="str">
            <v>-</v>
          </cell>
          <cell r="H55" t="str">
            <v>-</v>
          </cell>
          <cell r="I55" t="str">
            <v>-</v>
          </cell>
          <cell r="J55" t="str">
            <v>-</v>
          </cell>
          <cell r="K55" t="str">
            <v>-</v>
          </cell>
          <cell r="L55" t="str">
            <v>-</v>
          </cell>
          <cell r="M55" t="str">
            <v>-</v>
          </cell>
          <cell r="N55" t="str">
            <v>-</v>
          </cell>
          <cell r="O55" t="str">
            <v>-</v>
          </cell>
          <cell r="P55" t="str">
            <v>-</v>
          </cell>
          <cell r="Q55" t="str">
            <v>-</v>
          </cell>
          <cell r="R55" t="str">
            <v>-</v>
          </cell>
          <cell r="S55">
            <v>2</v>
          </cell>
          <cell r="T55">
            <v>263</v>
          </cell>
          <cell r="U55">
            <v>21085</v>
          </cell>
          <cell r="V55">
            <v>2</v>
          </cell>
          <cell r="W55">
            <v>263</v>
          </cell>
          <cell r="X55">
            <v>21085</v>
          </cell>
          <cell r="Y55" t="str">
            <v>-</v>
          </cell>
          <cell r="Z55" t="str">
            <v>-</v>
          </cell>
          <cell r="AA55" t="str">
            <v>-</v>
          </cell>
          <cell r="AB55" t="str">
            <v>-</v>
          </cell>
          <cell r="AC55" t="str">
            <v>-</v>
          </cell>
          <cell r="AD55" t="str">
            <v>-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 t="str">
            <v>-</v>
          </cell>
          <cell r="E56" t="str">
            <v>-</v>
          </cell>
          <cell r="F56" t="str">
            <v>-</v>
          </cell>
          <cell r="G56" t="str">
            <v>-</v>
          </cell>
          <cell r="H56" t="str">
            <v>-</v>
          </cell>
          <cell r="I56" t="str">
            <v>-</v>
          </cell>
          <cell r="J56" t="str">
            <v>-</v>
          </cell>
          <cell r="K56" t="str">
            <v>-</v>
          </cell>
          <cell r="L56" t="str">
            <v>-</v>
          </cell>
          <cell r="M56" t="str">
            <v>-</v>
          </cell>
          <cell r="N56" t="str">
            <v>-</v>
          </cell>
          <cell r="O56" t="str">
            <v>-</v>
          </cell>
          <cell r="P56" t="str">
            <v>-</v>
          </cell>
          <cell r="Q56" t="str">
            <v>-</v>
          </cell>
          <cell r="R56" t="str">
            <v>-</v>
          </cell>
          <cell r="S56">
            <v>7</v>
          </cell>
          <cell r="T56">
            <v>372</v>
          </cell>
          <cell r="U56">
            <v>12664</v>
          </cell>
          <cell r="V56">
            <v>7</v>
          </cell>
          <cell r="W56">
            <v>372</v>
          </cell>
          <cell r="X56">
            <v>12664</v>
          </cell>
          <cell r="Y56" t="str">
            <v>-</v>
          </cell>
          <cell r="Z56" t="str">
            <v>-</v>
          </cell>
          <cell r="AA56" t="str">
            <v>-</v>
          </cell>
          <cell r="AB56" t="str">
            <v>-</v>
          </cell>
          <cell r="AC56" t="str">
            <v>-</v>
          </cell>
          <cell r="AD56" t="str">
            <v>-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 t="str">
            <v>-</v>
          </cell>
          <cell r="E57" t="str">
            <v>-</v>
          </cell>
          <cell r="F57" t="str">
            <v>-</v>
          </cell>
          <cell r="G57" t="str">
            <v>-</v>
          </cell>
          <cell r="H57" t="str">
            <v>-</v>
          </cell>
          <cell r="I57" t="str">
            <v>-</v>
          </cell>
          <cell r="J57" t="str">
            <v>-</v>
          </cell>
          <cell r="K57" t="str">
            <v>-</v>
          </cell>
          <cell r="L57" t="str">
            <v>-</v>
          </cell>
          <cell r="M57" t="str">
            <v>-</v>
          </cell>
          <cell r="N57" t="str">
            <v>-</v>
          </cell>
          <cell r="O57" t="str">
            <v>-</v>
          </cell>
          <cell r="P57" t="str">
            <v>-</v>
          </cell>
          <cell r="Q57" t="str">
            <v>-</v>
          </cell>
          <cell r="R57" t="str">
            <v>-</v>
          </cell>
          <cell r="S57" t="str">
            <v>-</v>
          </cell>
          <cell r="T57" t="str">
            <v>-</v>
          </cell>
          <cell r="U57" t="str">
            <v>-</v>
          </cell>
          <cell r="V57" t="str">
            <v>-</v>
          </cell>
          <cell r="W57" t="str">
            <v>-</v>
          </cell>
          <cell r="X57" t="str">
            <v>-</v>
          </cell>
          <cell r="Y57" t="str">
            <v>-</v>
          </cell>
          <cell r="Z57" t="str">
            <v>-</v>
          </cell>
          <cell r="AA57" t="str">
            <v>-</v>
          </cell>
          <cell r="AB57" t="str">
            <v>-</v>
          </cell>
          <cell r="AC57" t="str">
            <v>-</v>
          </cell>
          <cell r="AD57" t="str">
            <v>-</v>
          </cell>
        </row>
        <row r="58">
          <cell r="A58" t="str">
            <v/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51</v>
          </cell>
          <cell r="E59">
            <v>374112</v>
          </cell>
          <cell r="F59">
            <v>1013860</v>
          </cell>
          <cell r="G59">
            <v>26</v>
          </cell>
          <cell r="H59">
            <v>223219</v>
          </cell>
          <cell r="I59">
            <v>689217</v>
          </cell>
          <cell r="J59">
            <v>2</v>
          </cell>
          <cell r="K59">
            <v>15710</v>
          </cell>
          <cell r="L59">
            <v>38114</v>
          </cell>
          <cell r="M59">
            <v>3</v>
          </cell>
          <cell r="N59">
            <v>35792</v>
          </cell>
          <cell r="O59">
            <v>57892</v>
          </cell>
          <cell r="P59">
            <v>5</v>
          </cell>
          <cell r="Q59">
            <v>56668</v>
          </cell>
          <cell r="R59">
            <v>156328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15</v>
          </cell>
          <cell r="AC59">
            <v>42723</v>
          </cell>
          <cell r="AD59">
            <v>72309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9</v>
          </cell>
          <cell r="E60">
            <v>102771</v>
          </cell>
          <cell r="F60">
            <v>325739</v>
          </cell>
          <cell r="G60">
            <v>6</v>
          </cell>
          <cell r="H60">
            <v>50670</v>
          </cell>
          <cell r="I60">
            <v>200614</v>
          </cell>
          <cell r="J60" t="str">
            <v>-</v>
          </cell>
          <cell r="K60" t="str">
            <v>-</v>
          </cell>
          <cell r="L60" t="str">
            <v>-</v>
          </cell>
          <cell r="M60">
            <v>1</v>
          </cell>
          <cell r="N60">
            <v>24903</v>
          </cell>
          <cell r="O60">
            <v>44223</v>
          </cell>
          <cell r="P60">
            <v>2</v>
          </cell>
          <cell r="Q60">
            <v>27198</v>
          </cell>
          <cell r="R60">
            <v>80902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 t="str">
            <v>-</v>
          </cell>
          <cell r="AC60" t="str">
            <v>-</v>
          </cell>
          <cell r="AD60" t="str">
            <v>-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2</v>
          </cell>
          <cell r="E61">
            <v>8278</v>
          </cell>
          <cell r="F61">
            <v>10296</v>
          </cell>
          <cell r="G61">
            <v>1</v>
          </cell>
          <cell r="H61">
            <v>3144</v>
          </cell>
          <cell r="I61">
            <v>4985</v>
          </cell>
          <cell r="J61" t="str">
            <v>-</v>
          </cell>
          <cell r="K61" t="str">
            <v>-</v>
          </cell>
          <cell r="L61" t="str">
            <v>-</v>
          </cell>
          <cell r="M61">
            <v>1</v>
          </cell>
          <cell r="N61">
            <v>5134</v>
          </cell>
          <cell r="O61">
            <v>5311</v>
          </cell>
          <cell r="P61" t="str">
            <v>-</v>
          </cell>
          <cell r="Q61" t="str">
            <v>-</v>
          </cell>
          <cell r="R61" t="str">
            <v>-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 t="str">
            <v>-</v>
          </cell>
          <cell r="AC61" t="str">
            <v>-</v>
          </cell>
          <cell r="AD61" t="str">
            <v>-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5</v>
          </cell>
          <cell r="E62">
            <v>32810</v>
          </cell>
          <cell r="F62">
            <v>73597</v>
          </cell>
          <cell r="G62">
            <v>3</v>
          </cell>
          <cell r="H62">
            <v>19108</v>
          </cell>
          <cell r="I62">
            <v>48164</v>
          </cell>
          <cell r="J62">
            <v>1</v>
          </cell>
          <cell r="K62">
            <v>12787</v>
          </cell>
          <cell r="L62">
            <v>21552</v>
          </cell>
          <cell r="M62" t="str">
            <v>-</v>
          </cell>
          <cell r="N62" t="str">
            <v>-</v>
          </cell>
          <cell r="O62" t="str">
            <v>-</v>
          </cell>
          <cell r="P62" t="str">
            <v>-</v>
          </cell>
          <cell r="Q62" t="str">
            <v>-</v>
          </cell>
          <cell r="R62" t="str">
            <v>-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1</v>
          </cell>
          <cell r="AC62">
            <v>915</v>
          </cell>
          <cell r="AD62">
            <v>3881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6</v>
          </cell>
          <cell r="E63">
            <v>36689</v>
          </cell>
          <cell r="F63">
            <v>78643</v>
          </cell>
          <cell r="G63">
            <v>3</v>
          </cell>
          <cell r="H63">
            <v>23573</v>
          </cell>
          <cell r="I63">
            <v>61219</v>
          </cell>
          <cell r="J63" t="str">
            <v>-</v>
          </cell>
          <cell r="K63" t="str">
            <v>-</v>
          </cell>
          <cell r="L63" t="str">
            <v>-</v>
          </cell>
          <cell r="M63" t="str">
            <v>-</v>
          </cell>
          <cell r="N63" t="str">
            <v>-</v>
          </cell>
          <cell r="O63" t="str">
            <v>-</v>
          </cell>
          <cell r="P63" t="str">
            <v>-</v>
          </cell>
          <cell r="Q63" t="str">
            <v>-</v>
          </cell>
          <cell r="R63" t="str">
            <v>-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3</v>
          </cell>
          <cell r="AC63">
            <v>13116</v>
          </cell>
          <cell r="AD63">
            <v>17424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8</v>
          </cell>
          <cell r="E64">
            <v>84980</v>
          </cell>
          <cell r="F64">
            <v>257917</v>
          </cell>
          <cell r="G64">
            <v>5</v>
          </cell>
          <cell r="H64">
            <v>59785</v>
          </cell>
          <cell r="I64">
            <v>197374</v>
          </cell>
          <cell r="J64" t="str">
            <v>-</v>
          </cell>
          <cell r="K64" t="str">
            <v>-</v>
          </cell>
          <cell r="L64" t="str">
            <v>-</v>
          </cell>
          <cell r="M64">
            <v>1</v>
          </cell>
          <cell r="N64">
            <v>5755</v>
          </cell>
          <cell r="O64">
            <v>8358</v>
          </cell>
          <cell r="P64">
            <v>2</v>
          </cell>
          <cell r="Q64">
            <v>19440</v>
          </cell>
          <cell r="R64">
            <v>52185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 t="str">
            <v>-</v>
          </cell>
          <cell r="AC64" t="str">
            <v>-</v>
          </cell>
          <cell r="AD64" t="str">
            <v>-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5</v>
          </cell>
          <cell r="E65">
            <v>36048</v>
          </cell>
          <cell r="F65">
            <v>54643</v>
          </cell>
          <cell r="G65">
            <v>2</v>
          </cell>
          <cell r="H65">
            <v>21415</v>
          </cell>
          <cell r="I65">
            <v>37760</v>
          </cell>
          <cell r="J65" t="str">
            <v>-</v>
          </cell>
          <cell r="K65" t="str">
            <v>-</v>
          </cell>
          <cell r="L65" t="str">
            <v>-</v>
          </cell>
          <cell r="M65" t="str">
            <v>-</v>
          </cell>
          <cell r="N65" t="str">
            <v>-</v>
          </cell>
          <cell r="O65" t="str">
            <v>-</v>
          </cell>
          <cell r="P65" t="str">
            <v>-</v>
          </cell>
          <cell r="Q65" t="str">
            <v>-</v>
          </cell>
          <cell r="R65" t="str">
            <v>-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3</v>
          </cell>
          <cell r="AC65">
            <v>14633</v>
          </cell>
          <cell r="AD65">
            <v>16883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1</v>
          </cell>
          <cell r="E66">
            <v>4970</v>
          </cell>
          <cell r="F66">
            <v>8293</v>
          </cell>
          <cell r="G66" t="str">
            <v>-</v>
          </cell>
          <cell r="H66" t="str">
            <v>-</v>
          </cell>
          <cell r="I66" t="str">
            <v>-</v>
          </cell>
          <cell r="J66" t="str">
            <v>-</v>
          </cell>
          <cell r="K66" t="str">
            <v>-</v>
          </cell>
          <cell r="L66" t="str">
            <v>-</v>
          </cell>
          <cell r="M66" t="str">
            <v>-</v>
          </cell>
          <cell r="N66" t="str">
            <v>-</v>
          </cell>
          <cell r="O66" t="str">
            <v>-</v>
          </cell>
          <cell r="P66" t="str">
            <v>-</v>
          </cell>
          <cell r="Q66" t="str">
            <v>-</v>
          </cell>
          <cell r="R66" t="str">
            <v>-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1</v>
          </cell>
          <cell r="AC66">
            <v>4970</v>
          </cell>
          <cell r="AD66">
            <v>8293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1</v>
          </cell>
          <cell r="E67">
            <v>6771</v>
          </cell>
          <cell r="F67">
            <v>15828</v>
          </cell>
          <cell r="G67">
            <v>1</v>
          </cell>
          <cell r="H67">
            <v>6771</v>
          </cell>
          <cell r="I67">
            <v>15828</v>
          </cell>
          <cell r="J67" t="str">
            <v>-</v>
          </cell>
          <cell r="K67" t="str">
            <v>-</v>
          </cell>
          <cell r="L67" t="str">
            <v>-</v>
          </cell>
          <cell r="M67" t="str">
            <v>-</v>
          </cell>
          <cell r="N67" t="str">
            <v>-</v>
          </cell>
          <cell r="O67" t="str">
            <v>-</v>
          </cell>
          <cell r="P67" t="str">
            <v>-</v>
          </cell>
          <cell r="Q67" t="str">
            <v>-</v>
          </cell>
          <cell r="R67" t="str">
            <v>-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 t="str">
            <v>-</v>
          </cell>
          <cell r="AC67" t="str">
            <v>-</v>
          </cell>
          <cell r="AD67" t="str">
            <v>-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2</v>
          </cell>
          <cell r="E68">
            <v>11368</v>
          </cell>
          <cell r="F68">
            <v>23687</v>
          </cell>
          <cell r="G68">
            <v>1</v>
          </cell>
          <cell r="H68">
            <v>9504</v>
          </cell>
          <cell r="I68">
            <v>21823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str">
            <v>-</v>
          </cell>
          <cell r="Q68" t="str">
            <v>-</v>
          </cell>
          <cell r="R68" t="str">
            <v>-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1</v>
          </cell>
          <cell r="AC68">
            <v>1864</v>
          </cell>
          <cell r="AD68">
            <v>1864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4</v>
          </cell>
          <cell r="E69">
            <v>40294</v>
          </cell>
          <cell r="F69">
            <v>139143</v>
          </cell>
          <cell r="G69">
            <v>2</v>
          </cell>
          <cell r="H69">
            <v>27341</v>
          </cell>
          <cell r="I69">
            <v>99340</v>
          </cell>
          <cell r="J69">
            <v>1</v>
          </cell>
          <cell r="K69">
            <v>2923</v>
          </cell>
          <cell r="L69">
            <v>16562</v>
          </cell>
          <cell r="M69" t="str">
            <v>-</v>
          </cell>
          <cell r="N69" t="str">
            <v>-</v>
          </cell>
          <cell r="O69" t="str">
            <v>-</v>
          </cell>
          <cell r="P69">
            <v>1</v>
          </cell>
          <cell r="Q69">
            <v>10030</v>
          </cell>
          <cell r="R69">
            <v>23241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 t="str">
            <v>-</v>
          </cell>
          <cell r="AC69" t="str">
            <v>-</v>
          </cell>
          <cell r="AD69" t="str">
            <v>-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1</v>
          </cell>
          <cell r="E70">
            <v>4844</v>
          </cell>
          <cell r="F70">
            <v>21226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str">
            <v>-</v>
          </cell>
          <cell r="Q70" t="str">
            <v>-</v>
          </cell>
          <cell r="R70" t="str">
            <v>-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1</v>
          </cell>
          <cell r="AC70">
            <v>4844</v>
          </cell>
          <cell r="AD70">
            <v>21226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str">
            <v>-</v>
          </cell>
          <cell r="Q71" t="str">
            <v>-</v>
          </cell>
          <cell r="R71" t="str">
            <v>-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 t="str">
            <v>-</v>
          </cell>
          <cell r="AC71" t="str">
            <v>-</v>
          </cell>
          <cell r="AD71" t="str">
            <v>-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str">
            <v>-</v>
          </cell>
          <cell r="Q72" t="str">
            <v>-</v>
          </cell>
          <cell r="R72" t="str">
            <v>-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 t="str">
            <v>-</v>
          </cell>
          <cell r="AC72" t="str">
            <v>-</v>
          </cell>
          <cell r="AD72" t="str">
            <v>-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str">
            <v>-</v>
          </cell>
          <cell r="Q73" t="str">
            <v>-</v>
          </cell>
          <cell r="R73" t="str">
            <v>-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 t="str">
            <v>-</v>
          </cell>
          <cell r="AC73" t="str">
            <v>-</v>
          </cell>
          <cell r="AD73" t="str">
            <v>-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str">
            <v>-</v>
          </cell>
          <cell r="Q74" t="str">
            <v>-</v>
          </cell>
          <cell r="R74" t="str">
            <v>-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 t="str">
            <v>-</v>
          </cell>
          <cell r="AC74" t="str">
            <v>-</v>
          </cell>
          <cell r="AD74" t="str">
            <v>-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2</v>
          </cell>
          <cell r="E75">
            <v>1279</v>
          </cell>
          <cell r="F75">
            <v>1362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str">
            <v>-</v>
          </cell>
          <cell r="Q75" t="str">
            <v>-</v>
          </cell>
          <cell r="R75" t="str">
            <v>-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2</v>
          </cell>
          <cell r="AC75">
            <v>1279</v>
          </cell>
          <cell r="AD75">
            <v>1362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str">
            <v>-</v>
          </cell>
          <cell r="Q76" t="str">
            <v>-</v>
          </cell>
          <cell r="R76" t="str">
            <v>-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 t="str">
            <v>-</v>
          </cell>
          <cell r="AC76" t="str">
            <v>-</v>
          </cell>
          <cell r="AD76" t="str">
            <v>-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2</v>
          </cell>
          <cell r="E77">
            <v>1908</v>
          </cell>
          <cell r="F77">
            <v>2110</v>
          </cell>
          <cell r="G77">
            <v>2</v>
          </cell>
          <cell r="H77">
            <v>1908</v>
          </cell>
          <cell r="I77">
            <v>2110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str">
            <v>-</v>
          </cell>
          <cell r="Q77" t="str">
            <v>-</v>
          </cell>
          <cell r="R77" t="str">
            <v>-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 t="str">
            <v>-</v>
          </cell>
          <cell r="AC77" t="str">
            <v>-</v>
          </cell>
          <cell r="AD77" t="str">
            <v>-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str">
            <v>-</v>
          </cell>
          <cell r="Q78" t="str">
            <v>-</v>
          </cell>
          <cell r="R78" t="str">
            <v>-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 t="str">
            <v>-</v>
          </cell>
          <cell r="AC78" t="str">
            <v>-</v>
          </cell>
          <cell r="AD78" t="str">
            <v>-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3</v>
          </cell>
          <cell r="E79">
            <v>1102</v>
          </cell>
          <cell r="F79">
            <v>1376</v>
          </cell>
          <cell r="G79" t="str">
            <v>-</v>
          </cell>
          <cell r="H79" t="str">
            <v>-</v>
          </cell>
          <cell r="I79" t="str">
            <v>-</v>
          </cell>
          <cell r="J79" t="str">
            <v>-</v>
          </cell>
          <cell r="K79" t="str">
            <v>-</v>
          </cell>
          <cell r="L79" t="str">
            <v>-</v>
          </cell>
          <cell r="M79" t="str">
            <v>-</v>
          </cell>
          <cell r="N79" t="str">
            <v>-</v>
          </cell>
          <cell r="O79" t="str">
            <v>-</v>
          </cell>
          <cell r="P79" t="str">
            <v>-</v>
          </cell>
          <cell r="Q79" t="str">
            <v>-</v>
          </cell>
          <cell r="R79" t="str">
            <v>-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3</v>
          </cell>
          <cell r="AC79">
            <v>1102</v>
          </cell>
          <cell r="AD79">
            <v>1376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 t="str">
            <v>-</v>
          </cell>
          <cell r="E80" t="str">
            <v>-</v>
          </cell>
          <cell r="F80" t="str">
            <v>-</v>
          </cell>
          <cell r="G80" t="str">
            <v>-</v>
          </cell>
          <cell r="H80" t="str">
            <v>-</v>
          </cell>
          <cell r="I80" t="str">
            <v>-</v>
          </cell>
          <cell r="J80" t="str">
            <v>-</v>
          </cell>
          <cell r="K80" t="str">
            <v>-</v>
          </cell>
          <cell r="L80" t="str">
            <v>-</v>
          </cell>
          <cell r="M80" t="str">
            <v>-</v>
          </cell>
          <cell r="N80" t="str">
            <v>-</v>
          </cell>
          <cell r="O80" t="str">
            <v>-</v>
          </cell>
          <cell r="P80" t="str">
            <v>-</v>
          </cell>
          <cell r="Q80" t="str">
            <v>-</v>
          </cell>
          <cell r="R80" t="str">
            <v>-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 t="str">
            <v>-</v>
          </cell>
          <cell r="AC80" t="str">
            <v>-</v>
          </cell>
          <cell r="AD80" t="str">
            <v>-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 t="str">
            <v>-</v>
          </cell>
          <cell r="E81" t="str">
            <v>-</v>
          </cell>
          <cell r="F81" t="str">
            <v>-</v>
          </cell>
          <cell r="G81" t="str">
            <v>-</v>
          </cell>
          <cell r="H81" t="str">
            <v>-</v>
          </cell>
          <cell r="I81" t="str">
            <v>-</v>
          </cell>
          <cell r="J81" t="str">
            <v>-</v>
          </cell>
          <cell r="K81" t="str">
            <v>-</v>
          </cell>
          <cell r="L81" t="str">
            <v>-</v>
          </cell>
          <cell r="M81" t="str">
            <v>-</v>
          </cell>
          <cell r="N81" t="str">
            <v>-</v>
          </cell>
          <cell r="O81" t="str">
            <v>-</v>
          </cell>
          <cell r="P81" t="str">
            <v>-</v>
          </cell>
          <cell r="Q81" t="str">
            <v>-</v>
          </cell>
          <cell r="R81" t="str">
            <v>-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 t="str">
            <v>-</v>
          </cell>
          <cell r="AC81" t="str">
            <v>-</v>
          </cell>
          <cell r="AD81" t="str">
            <v>-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 t="str">
            <v>-</v>
          </cell>
          <cell r="E82" t="str">
            <v>-</v>
          </cell>
          <cell r="F82" t="str">
            <v>-</v>
          </cell>
          <cell r="G82" t="str">
            <v>-</v>
          </cell>
          <cell r="H82" t="str">
            <v>-</v>
          </cell>
          <cell r="I82" t="str">
            <v>-</v>
          </cell>
          <cell r="J82" t="str">
            <v>-</v>
          </cell>
          <cell r="K82" t="str">
            <v>-</v>
          </cell>
          <cell r="L82" t="str">
            <v>-</v>
          </cell>
          <cell r="M82" t="str">
            <v>-</v>
          </cell>
          <cell r="N82" t="str">
            <v>-</v>
          </cell>
          <cell r="O82" t="str">
            <v>-</v>
          </cell>
          <cell r="P82" t="str">
            <v>-</v>
          </cell>
          <cell r="Q82" t="str">
            <v>-</v>
          </cell>
          <cell r="R82" t="str">
            <v>-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 t="str">
            <v>-</v>
          </cell>
          <cell r="AC82" t="str">
            <v>-</v>
          </cell>
          <cell r="AD82" t="str">
            <v>-</v>
          </cell>
        </row>
        <row r="83">
          <cell r="A83" t="str">
            <v/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51</v>
          </cell>
          <cell r="E84">
            <v>365818</v>
          </cell>
          <cell r="F84">
            <v>990979</v>
          </cell>
          <cell r="G84">
            <v>24</v>
          </cell>
          <cell r="H84">
            <v>213672</v>
          </cell>
          <cell r="I84">
            <v>667148</v>
          </cell>
          <cell r="J84">
            <v>2</v>
          </cell>
          <cell r="K84">
            <v>15710</v>
          </cell>
          <cell r="L84">
            <v>38114</v>
          </cell>
          <cell r="M84">
            <v>3</v>
          </cell>
          <cell r="N84">
            <v>35054</v>
          </cell>
          <cell r="O84">
            <v>57892</v>
          </cell>
          <cell r="P84">
            <v>5</v>
          </cell>
          <cell r="Q84">
            <v>56668</v>
          </cell>
          <cell r="R84">
            <v>156328</v>
          </cell>
          <cell r="S84">
            <v>171</v>
          </cell>
          <cell r="T84">
            <v>16202</v>
          </cell>
          <cell r="U84">
            <v>1006041</v>
          </cell>
          <cell r="V84">
            <v>160</v>
          </cell>
          <cell r="W84">
            <v>15174</v>
          </cell>
          <cell r="X84">
            <v>891684</v>
          </cell>
          <cell r="Y84">
            <v>11</v>
          </cell>
          <cell r="Z84">
            <v>1028</v>
          </cell>
          <cell r="AA84">
            <v>114357</v>
          </cell>
          <cell r="AB84">
            <v>17</v>
          </cell>
          <cell r="AC84">
            <v>44715</v>
          </cell>
          <cell r="AD84">
            <v>71497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9</v>
          </cell>
          <cell r="E85">
            <v>102771</v>
          </cell>
          <cell r="F85">
            <v>325739</v>
          </cell>
          <cell r="G85">
            <v>6</v>
          </cell>
          <cell r="H85">
            <v>50670</v>
          </cell>
          <cell r="I85">
            <v>200614</v>
          </cell>
          <cell r="J85" t="str">
            <v>-</v>
          </cell>
          <cell r="K85" t="str">
            <v>-</v>
          </cell>
          <cell r="L85" t="str">
            <v>-</v>
          </cell>
          <cell r="M85">
            <v>1</v>
          </cell>
          <cell r="N85">
            <v>24903</v>
          </cell>
          <cell r="O85">
            <v>44223</v>
          </cell>
          <cell r="P85">
            <v>2</v>
          </cell>
          <cell r="Q85">
            <v>27198</v>
          </cell>
          <cell r="R85">
            <v>80902</v>
          </cell>
          <cell r="S85">
            <v>40</v>
          </cell>
          <cell r="T85">
            <v>3656</v>
          </cell>
          <cell r="U85">
            <v>273177</v>
          </cell>
          <cell r="V85">
            <v>40</v>
          </cell>
          <cell r="W85">
            <v>3656</v>
          </cell>
          <cell r="X85">
            <v>273177</v>
          </cell>
          <cell r="Y85" t="str">
            <v>-</v>
          </cell>
          <cell r="Z85" t="str">
            <v>-</v>
          </cell>
          <cell r="AA85" t="str">
            <v>-</v>
          </cell>
          <cell r="AB85" t="str">
            <v>-</v>
          </cell>
          <cell r="AC85" t="str">
            <v>-</v>
          </cell>
          <cell r="AD85" t="str">
            <v>-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2</v>
          </cell>
          <cell r="E86">
            <v>7540</v>
          </cell>
          <cell r="F86">
            <v>10296</v>
          </cell>
          <cell r="G86">
            <v>1</v>
          </cell>
          <cell r="H86">
            <v>3145</v>
          </cell>
          <cell r="I86">
            <v>4985</v>
          </cell>
          <cell r="J86" t="str">
            <v>-</v>
          </cell>
          <cell r="K86" t="str">
            <v>-</v>
          </cell>
          <cell r="L86" t="str">
            <v>-</v>
          </cell>
          <cell r="M86">
            <v>1</v>
          </cell>
          <cell r="N86">
            <v>4396</v>
          </cell>
          <cell r="O86">
            <v>5311</v>
          </cell>
          <cell r="P86" t="str">
            <v>-</v>
          </cell>
          <cell r="Q86" t="str">
            <v>-</v>
          </cell>
          <cell r="R86" t="str">
            <v>-</v>
          </cell>
          <cell r="S86">
            <v>18</v>
          </cell>
          <cell r="T86">
            <v>3289</v>
          </cell>
          <cell r="U86">
            <v>192210</v>
          </cell>
          <cell r="V86">
            <v>16</v>
          </cell>
          <cell r="W86">
            <v>3205</v>
          </cell>
          <cell r="X86">
            <v>188581</v>
          </cell>
          <cell r="Y86">
            <v>2</v>
          </cell>
          <cell r="Z86">
            <v>84</v>
          </cell>
          <cell r="AA86">
            <v>3629</v>
          </cell>
          <cell r="AB86" t="str">
            <v>-</v>
          </cell>
          <cell r="AC86" t="str">
            <v>-</v>
          </cell>
          <cell r="AD86" t="str">
            <v>-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5</v>
          </cell>
          <cell r="E87">
            <v>32854</v>
          </cell>
          <cell r="F87">
            <v>70675</v>
          </cell>
          <cell r="G87">
            <v>3</v>
          </cell>
          <cell r="H87">
            <v>19108</v>
          </cell>
          <cell r="I87">
            <v>48164</v>
          </cell>
          <cell r="J87">
            <v>1</v>
          </cell>
          <cell r="K87">
            <v>12787</v>
          </cell>
          <cell r="L87">
            <v>21552</v>
          </cell>
          <cell r="M87" t="str">
            <v>-</v>
          </cell>
          <cell r="N87" t="str">
            <v>-</v>
          </cell>
          <cell r="O87" t="str">
            <v>-</v>
          </cell>
          <cell r="P87" t="str">
            <v>-</v>
          </cell>
          <cell r="Q87" t="str">
            <v>-</v>
          </cell>
          <cell r="R87" t="str">
            <v>-</v>
          </cell>
          <cell r="S87">
            <v>6</v>
          </cell>
          <cell r="T87">
            <v>699</v>
          </cell>
          <cell r="U87">
            <v>70649</v>
          </cell>
          <cell r="V87">
            <v>4</v>
          </cell>
          <cell r="W87">
            <v>365</v>
          </cell>
          <cell r="X87">
            <v>17192</v>
          </cell>
          <cell r="Y87">
            <v>2</v>
          </cell>
          <cell r="Z87">
            <v>334</v>
          </cell>
          <cell r="AA87">
            <v>53457</v>
          </cell>
          <cell r="AB87">
            <v>1</v>
          </cell>
          <cell r="AC87">
            <v>959</v>
          </cell>
          <cell r="AD87">
            <v>959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6</v>
          </cell>
          <cell r="E88">
            <v>36689</v>
          </cell>
          <cell r="F88">
            <v>78643</v>
          </cell>
          <cell r="G88">
            <v>3</v>
          </cell>
          <cell r="H88">
            <v>23573</v>
          </cell>
          <cell r="I88">
            <v>61219</v>
          </cell>
          <cell r="J88" t="str">
            <v>-</v>
          </cell>
          <cell r="K88" t="str">
            <v>-</v>
          </cell>
          <cell r="L88" t="str">
            <v>-</v>
          </cell>
          <cell r="M88" t="str">
            <v>-</v>
          </cell>
          <cell r="N88" t="str">
            <v>-</v>
          </cell>
          <cell r="O88" t="str">
            <v>-</v>
          </cell>
          <cell r="P88" t="str">
            <v>-</v>
          </cell>
          <cell r="Q88" t="str">
            <v>-</v>
          </cell>
          <cell r="R88" t="str">
            <v>-</v>
          </cell>
          <cell r="S88">
            <v>7</v>
          </cell>
          <cell r="T88">
            <v>1128</v>
          </cell>
          <cell r="U88">
            <v>70704</v>
          </cell>
          <cell r="V88">
            <v>5</v>
          </cell>
          <cell r="W88">
            <v>876</v>
          </cell>
          <cell r="X88">
            <v>37867</v>
          </cell>
          <cell r="Y88">
            <v>2</v>
          </cell>
          <cell r="Z88">
            <v>252</v>
          </cell>
          <cell r="AA88">
            <v>32837</v>
          </cell>
          <cell r="AB88">
            <v>3</v>
          </cell>
          <cell r="AC88">
            <v>13116</v>
          </cell>
          <cell r="AD88">
            <v>17424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8</v>
          </cell>
          <cell r="E89">
            <v>84980</v>
          </cell>
          <cell r="F89">
            <v>257917</v>
          </cell>
          <cell r="G89">
            <v>5</v>
          </cell>
          <cell r="H89">
            <v>59785</v>
          </cell>
          <cell r="I89">
            <v>197374</v>
          </cell>
          <cell r="J89" t="str">
            <v>-</v>
          </cell>
          <cell r="K89" t="str">
            <v>-</v>
          </cell>
          <cell r="L89" t="str">
            <v>-</v>
          </cell>
          <cell r="M89">
            <v>1</v>
          </cell>
          <cell r="N89">
            <v>5755</v>
          </cell>
          <cell r="O89">
            <v>8358</v>
          </cell>
          <cell r="P89">
            <v>2</v>
          </cell>
          <cell r="Q89">
            <v>19440</v>
          </cell>
          <cell r="R89">
            <v>52185</v>
          </cell>
          <cell r="S89">
            <v>16</v>
          </cell>
          <cell r="T89">
            <v>2521</v>
          </cell>
          <cell r="U89">
            <v>93354</v>
          </cell>
          <cell r="V89">
            <v>16</v>
          </cell>
          <cell r="W89">
            <v>2521</v>
          </cell>
          <cell r="X89">
            <v>93354</v>
          </cell>
          <cell r="Y89" t="str">
            <v>-</v>
          </cell>
          <cell r="Z89" t="str">
            <v>-</v>
          </cell>
          <cell r="AA89" t="str">
            <v>-</v>
          </cell>
          <cell r="AB89" t="str">
            <v>-</v>
          </cell>
          <cell r="AC89" t="str">
            <v>-</v>
          </cell>
          <cell r="AD89" t="str">
            <v>-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5</v>
          </cell>
          <cell r="E90">
            <v>36048</v>
          </cell>
          <cell r="F90">
            <v>54643</v>
          </cell>
          <cell r="G90">
            <v>2</v>
          </cell>
          <cell r="H90">
            <v>21415</v>
          </cell>
          <cell r="I90">
            <v>37760</v>
          </cell>
          <cell r="J90" t="str">
            <v>-</v>
          </cell>
          <cell r="K90" t="str">
            <v>-</v>
          </cell>
          <cell r="L90" t="str">
            <v>-</v>
          </cell>
          <cell r="M90" t="str">
            <v>-</v>
          </cell>
          <cell r="N90" t="str">
            <v>-</v>
          </cell>
          <cell r="O90" t="str">
            <v>-</v>
          </cell>
          <cell r="P90" t="str">
            <v>-</v>
          </cell>
          <cell r="Q90" t="str">
            <v>-</v>
          </cell>
          <cell r="R90" t="str">
            <v>-</v>
          </cell>
          <cell r="S90">
            <v>12</v>
          </cell>
          <cell r="T90">
            <v>786</v>
          </cell>
          <cell r="U90">
            <v>99527</v>
          </cell>
          <cell r="V90">
            <v>11</v>
          </cell>
          <cell r="W90">
            <v>736</v>
          </cell>
          <cell r="X90">
            <v>97859</v>
          </cell>
          <cell r="Y90">
            <v>1</v>
          </cell>
          <cell r="Z90">
            <v>50</v>
          </cell>
          <cell r="AA90">
            <v>1668</v>
          </cell>
          <cell r="AB90">
            <v>3</v>
          </cell>
          <cell r="AC90">
            <v>14633</v>
          </cell>
          <cell r="AD90">
            <v>16883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1</v>
          </cell>
          <cell r="E91">
            <v>4970</v>
          </cell>
          <cell r="F91">
            <v>8293</v>
          </cell>
          <cell r="G91" t="str">
            <v>-</v>
          </cell>
          <cell r="H91" t="str">
            <v>-</v>
          </cell>
          <cell r="I91" t="str">
            <v>-</v>
          </cell>
          <cell r="J91" t="str">
            <v>-</v>
          </cell>
          <cell r="K91" t="str">
            <v>-</v>
          </cell>
          <cell r="L91" t="str">
            <v>-</v>
          </cell>
          <cell r="M91" t="str">
            <v>-</v>
          </cell>
          <cell r="N91" t="str">
            <v>-</v>
          </cell>
          <cell r="O91" t="str">
            <v>-</v>
          </cell>
          <cell r="P91" t="str">
            <v>-</v>
          </cell>
          <cell r="Q91" t="str">
            <v>-</v>
          </cell>
          <cell r="R91" t="str">
            <v>-</v>
          </cell>
          <cell r="S91">
            <v>3</v>
          </cell>
          <cell r="T91">
            <v>280</v>
          </cell>
          <cell r="U91">
            <v>11230</v>
          </cell>
          <cell r="V91">
            <v>3</v>
          </cell>
          <cell r="W91">
            <v>280</v>
          </cell>
          <cell r="X91">
            <v>11230</v>
          </cell>
          <cell r="Y91" t="str">
            <v>-</v>
          </cell>
          <cell r="Z91" t="str">
            <v>-</v>
          </cell>
          <cell r="AA91" t="str">
            <v>-</v>
          </cell>
          <cell r="AB91">
            <v>1</v>
          </cell>
          <cell r="AC91">
            <v>4970</v>
          </cell>
          <cell r="AD91">
            <v>8293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</v>
          </cell>
          <cell r="E92">
            <v>6771</v>
          </cell>
          <cell r="F92">
            <v>15828</v>
          </cell>
          <cell r="G92">
            <v>1</v>
          </cell>
          <cell r="H92">
            <v>6771</v>
          </cell>
          <cell r="I92">
            <v>15828</v>
          </cell>
          <cell r="J92" t="str">
            <v>-</v>
          </cell>
          <cell r="K92" t="str">
            <v>-</v>
          </cell>
          <cell r="L92" t="str">
            <v>-</v>
          </cell>
          <cell r="M92" t="str">
            <v>-</v>
          </cell>
          <cell r="N92" t="str">
            <v>-</v>
          </cell>
          <cell r="O92" t="str">
            <v>-</v>
          </cell>
          <cell r="P92" t="str">
            <v>-</v>
          </cell>
          <cell r="Q92" t="str">
            <v>-</v>
          </cell>
          <cell r="R92" t="str">
            <v>-</v>
          </cell>
          <cell r="S92">
            <v>6</v>
          </cell>
          <cell r="T92">
            <v>301</v>
          </cell>
          <cell r="U92">
            <v>11984</v>
          </cell>
          <cell r="V92">
            <v>6</v>
          </cell>
          <cell r="W92">
            <v>301</v>
          </cell>
          <cell r="X92">
            <v>11984</v>
          </cell>
          <cell r="Y92" t="str">
            <v>-</v>
          </cell>
          <cell r="Z92" t="str">
            <v>-</v>
          </cell>
          <cell r="AA92" t="str">
            <v>-</v>
          </cell>
          <cell r="AB92" t="str">
            <v>-</v>
          </cell>
          <cell r="AC92" t="str">
            <v>-</v>
          </cell>
          <cell r="AD92" t="str">
            <v>-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2</v>
          </cell>
          <cell r="E93">
            <v>3728</v>
          </cell>
          <cell r="F93">
            <v>3728</v>
          </cell>
          <cell r="G93">
            <v>1</v>
          </cell>
          <cell r="H93">
            <v>1864</v>
          </cell>
          <cell r="I93">
            <v>1864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str">
            <v>-</v>
          </cell>
          <cell r="Q93" t="str">
            <v>-</v>
          </cell>
          <cell r="R93" t="str">
            <v>-</v>
          </cell>
          <cell r="S93">
            <v>7</v>
          </cell>
          <cell r="T93">
            <v>553</v>
          </cell>
          <cell r="U93">
            <v>29858</v>
          </cell>
          <cell r="V93">
            <v>5</v>
          </cell>
          <cell r="W93">
            <v>399</v>
          </cell>
          <cell r="X93">
            <v>18475</v>
          </cell>
          <cell r="Y93">
            <v>2</v>
          </cell>
          <cell r="Z93">
            <v>154</v>
          </cell>
          <cell r="AA93">
            <v>11383</v>
          </cell>
          <cell r="AB93">
            <v>1</v>
          </cell>
          <cell r="AC93">
            <v>1864</v>
          </cell>
          <cell r="AD93">
            <v>1864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4</v>
          </cell>
          <cell r="E94">
            <v>40294</v>
          </cell>
          <cell r="F94">
            <v>139143</v>
          </cell>
          <cell r="G94">
            <v>2</v>
          </cell>
          <cell r="H94">
            <v>27341</v>
          </cell>
          <cell r="I94">
            <v>99340</v>
          </cell>
          <cell r="J94">
            <v>1</v>
          </cell>
          <cell r="K94">
            <v>2923</v>
          </cell>
          <cell r="L94">
            <v>16562</v>
          </cell>
          <cell r="M94" t="str">
            <v>-</v>
          </cell>
          <cell r="N94" t="str">
            <v>-</v>
          </cell>
          <cell r="O94" t="str">
            <v>-</v>
          </cell>
          <cell r="P94">
            <v>1</v>
          </cell>
          <cell r="Q94">
            <v>10030</v>
          </cell>
          <cell r="R94">
            <v>23241</v>
          </cell>
          <cell r="S94">
            <v>7</v>
          </cell>
          <cell r="T94">
            <v>845</v>
          </cell>
          <cell r="U94">
            <v>38422</v>
          </cell>
          <cell r="V94">
            <v>5</v>
          </cell>
          <cell r="W94">
            <v>691</v>
          </cell>
          <cell r="X94">
            <v>27039</v>
          </cell>
          <cell r="Y94">
            <v>2</v>
          </cell>
          <cell r="Z94">
            <v>154</v>
          </cell>
          <cell r="AA94">
            <v>11383</v>
          </cell>
          <cell r="AB94" t="str">
            <v>-</v>
          </cell>
          <cell r="AC94" t="str">
            <v>-</v>
          </cell>
          <cell r="AD94" t="str">
            <v>-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1</v>
          </cell>
          <cell r="E95">
            <v>4884</v>
          </cell>
          <cell r="F95">
            <v>21226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str">
            <v>-</v>
          </cell>
          <cell r="Q95" t="str">
            <v>-</v>
          </cell>
          <cell r="R95" t="str">
            <v>-</v>
          </cell>
          <cell r="S95">
            <v>4</v>
          </cell>
          <cell r="T95">
            <v>0</v>
          </cell>
          <cell r="U95">
            <v>3044</v>
          </cell>
          <cell r="V95">
            <v>4</v>
          </cell>
          <cell r="W95" t="str">
            <v>-</v>
          </cell>
          <cell r="X95">
            <v>3044</v>
          </cell>
          <cell r="Y95" t="str">
            <v>-</v>
          </cell>
          <cell r="Z95" t="str">
            <v>-</v>
          </cell>
          <cell r="AA95" t="str">
            <v>-</v>
          </cell>
          <cell r="AB95">
            <v>1</v>
          </cell>
          <cell r="AC95">
            <v>4884</v>
          </cell>
          <cell r="AD95">
            <v>21226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str">
            <v>-</v>
          </cell>
          <cell r="Q96" t="str">
            <v>-</v>
          </cell>
          <cell r="R96" t="str">
            <v>-</v>
          </cell>
          <cell r="S96">
            <v>10</v>
          </cell>
          <cell r="T96">
            <v>354</v>
          </cell>
          <cell r="U96">
            <v>10080</v>
          </cell>
          <cell r="V96">
            <v>10</v>
          </cell>
          <cell r="W96">
            <v>354</v>
          </cell>
          <cell r="X96">
            <v>10080</v>
          </cell>
          <cell r="Y96" t="str">
            <v>-</v>
          </cell>
          <cell r="Z96" t="str">
            <v>-</v>
          </cell>
          <cell r="AA96" t="str">
            <v>-</v>
          </cell>
          <cell r="AB96" t="str">
            <v>-</v>
          </cell>
          <cell r="AC96" t="str">
            <v>-</v>
          </cell>
          <cell r="AD96" t="str">
            <v>-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str">
            <v>-</v>
          </cell>
          <cell r="Q97" t="str">
            <v>-</v>
          </cell>
          <cell r="R97" t="str">
            <v>-</v>
          </cell>
          <cell r="S97">
            <v>6</v>
          </cell>
          <cell r="T97">
            <v>85</v>
          </cell>
          <cell r="U97">
            <v>4162</v>
          </cell>
          <cell r="V97">
            <v>6</v>
          </cell>
          <cell r="W97">
            <v>85</v>
          </cell>
          <cell r="X97">
            <v>4162</v>
          </cell>
          <cell r="Y97" t="str">
            <v>-</v>
          </cell>
          <cell r="Z97" t="str">
            <v>-</v>
          </cell>
          <cell r="AA97" t="str">
            <v>-</v>
          </cell>
          <cell r="AB97" t="str">
            <v>-</v>
          </cell>
          <cell r="AC97" t="str">
            <v>-</v>
          </cell>
          <cell r="AD97" t="str">
            <v>-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str">
            <v>-</v>
          </cell>
          <cell r="Q98" t="str">
            <v>-</v>
          </cell>
          <cell r="R98" t="str">
            <v>-</v>
          </cell>
          <cell r="S98">
            <v>1</v>
          </cell>
          <cell r="T98">
            <v>62</v>
          </cell>
          <cell r="U98">
            <v>1901</v>
          </cell>
          <cell r="V98">
            <v>1</v>
          </cell>
          <cell r="W98">
            <v>62</v>
          </cell>
          <cell r="X98">
            <v>1901</v>
          </cell>
          <cell r="Y98" t="str">
            <v>-</v>
          </cell>
          <cell r="Z98" t="str">
            <v>-</v>
          </cell>
          <cell r="AA98" t="str">
            <v>-</v>
          </cell>
          <cell r="AB98" t="str">
            <v>-</v>
          </cell>
          <cell r="AC98" t="str">
            <v>-</v>
          </cell>
          <cell r="AD98" t="str">
            <v>-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str">
            <v>-</v>
          </cell>
          <cell r="Q99" t="str">
            <v>-</v>
          </cell>
          <cell r="R99" t="str">
            <v>-</v>
          </cell>
          <cell r="S99">
            <v>4</v>
          </cell>
          <cell r="T99">
            <v>245</v>
          </cell>
          <cell r="U99">
            <v>15344</v>
          </cell>
          <cell r="V99">
            <v>4</v>
          </cell>
          <cell r="W99">
            <v>245</v>
          </cell>
          <cell r="X99">
            <v>15344</v>
          </cell>
          <cell r="Y99" t="str">
            <v>-</v>
          </cell>
          <cell r="Z99" t="str">
            <v>-</v>
          </cell>
          <cell r="AA99" t="str">
            <v>-</v>
          </cell>
          <cell r="AB99" t="str">
            <v>-</v>
          </cell>
          <cell r="AC99" t="str">
            <v>-</v>
          </cell>
          <cell r="AD99" t="str">
            <v>-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2</v>
          </cell>
          <cell r="E100">
            <v>1279</v>
          </cell>
          <cell r="F100">
            <v>1362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str">
            <v>-</v>
          </cell>
          <cell r="Q100" t="str">
            <v>-</v>
          </cell>
          <cell r="R100" t="str">
            <v>-</v>
          </cell>
          <cell r="S100">
            <v>6</v>
          </cell>
          <cell r="T100">
            <v>279</v>
          </cell>
          <cell r="U100">
            <v>8182</v>
          </cell>
          <cell r="V100">
            <v>6</v>
          </cell>
          <cell r="W100">
            <v>279</v>
          </cell>
          <cell r="X100">
            <v>8182</v>
          </cell>
          <cell r="Y100" t="str">
            <v>-</v>
          </cell>
          <cell r="Z100" t="str">
            <v>-</v>
          </cell>
          <cell r="AA100" t="str">
            <v>-</v>
          </cell>
          <cell r="AB100">
            <v>2</v>
          </cell>
          <cell r="AC100">
            <v>1279</v>
          </cell>
          <cell r="AD100">
            <v>1362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str">
            <v>-</v>
          </cell>
          <cell r="Q101" t="str">
            <v>-</v>
          </cell>
          <cell r="R101" t="str">
            <v>-</v>
          </cell>
          <cell r="S101">
            <v>1</v>
          </cell>
          <cell r="T101">
            <v>78</v>
          </cell>
          <cell r="U101">
            <v>5666</v>
          </cell>
          <cell r="V101">
            <v>1</v>
          </cell>
          <cell r="W101">
            <v>78</v>
          </cell>
          <cell r="X101">
            <v>5666</v>
          </cell>
          <cell r="Y101" t="str">
            <v>-</v>
          </cell>
          <cell r="Z101" t="str">
            <v>-</v>
          </cell>
          <cell r="AA101" t="str">
            <v>-</v>
          </cell>
          <cell r="AB101" t="str">
            <v>-</v>
          </cell>
          <cell r="AC101" t="str">
            <v>-</v>
          </cell>
          <cell r="AD101" t="str">
            <v>-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2</v>
          </cell>
          <cell r="E102">
            <v>1908</v>
          </cell>
          <cell r="F102">
            <v>2110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str">
            <v>-</v>
          </cell>
          <cell r="Q102" t="str">
            <v>-</v>
          </cell>
          <cell r="R102" t="str">
            <v>-</v>
          </cell>
          <cell r="S102">
            <v>2</v>
          </cell>
          <cell r="T102">
            <v>53</v>
          </cell>
          <cell r="U102">
            <v>5682</v>
          </cell>
          <cell r="V102">
            <v>2</v>
          </cell>
          <cell r="W102">
            <v>53</v>
          </cell>
          <cell r="X102">
            <v>5682</v>
          </cell>
          <cell r="Y102" t="str">
            <v>-</v>
          </cell>
          <cell r="Z102" t="str">
            <v>-</v>
          </cell>
          <cell r="AA102" t="str">
            <v>-</v>
          </cell>
          <cell r="AB102">
            <v>2</v>
          </cell>
          <cell r="AC102">
            <v>1908</v>
          </cell>
          <cell r="AD102">
            <v>2110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str">
            <v>-</v>
          </cell>
          <cell r="Q103" t="str">
            <v>-</v>
          </cell>
          <cell r="R103" t="str">
            <v>-</v>
          </cell>
          <cell r="S103">
            <v>3</v>
          </cell>
          <cell r="T103">
            <v>129</v>
          </cell>
          <cell r="U103">
            <v>7689</v>
          </cell>
          <cell r="V103">
            <v>3</v>
          </cell>
          <cell r="W103">
            <v>129</v>
          </cell>
          <cell r="X103">
            <v>7689</v>
          </cell>
          <cell r="Y103" t="str">
            <v>-</v>
          </cell>
          <cell r="Z103" t="str">
            <v>-</v>
          </cell>
          <cell r="AA103" t="str">
            <v>-</v>
          </cell>
          <cell r="AB103" t="str">
            <v>-</v>
          </cell>
          <cell r="AC103" t="str">
            <v>-</v>
          </cell>
          <cell r="AD103" t="str">
            <v>-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3</v>
          </cell>
          <cell r="E104">
            <v>1102</v>
          </cell>
          <cell r="F104">
            <v>1376</v>
          </cell>
          <cell r="G104" t="str">
            <v>-</v>
          </cell>
          <cell r="H104" t="str">
            <v>-</v>
          </cell>
          <cell r="I104" t="str">
            <v>-</v>
          </cell>
          <cell r="J104" t="str">
            <v>-</v>
          </cell>
          <cell r="K104" t="str">
            <v>-</v>
          </cell>
          <cell r="L104" t="str">
            <v>-</v>
          </cell>
          <cell r="M104" t="str">
            <v>-</v>
          </cell>
          <cell r="N104" t="str">
            <v>-</v>
          </cell>
          <cell r="O104" t="str">
            <v>-</v>
          </cell>
          <cell r="P104" t="str">
            <v>-</v>
          </cell>
          <cell r="Q104" t="str">
            <v>-</v>
          </cell>
          <cell r="R104" t="str">
            <v>-</v>
          </cell>
          <cell r="S104">
            <v>3</v>
          </cell>
          <cell r="T104">
            <v>223</v>
          </cell>
          <cell r="U104">
            <v>19454</v>
          </cell>
          <cell r="V104">
            <v>3</v>
          </cell>
          <cell r="W104">
            <v>223</v>
          </cell>
          <cell r="X104">
            <v>19454</v>
          </cell>
          <cell r="Y104" t="str">
            <v>-</v>
          </cell>
          <cell r="Z104" t="str">
            <v>-</v>
          </cell>
          <cell r="AA104" t="str">
            <v>-</v>
          </cell>
          <cell r="AB104">
            <v>3</v>
          </cell>
          <cell r="AC104">
            <v>1102</v>
          </cell>
          <cell r="AD104">
            <v>1376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 t="str">
            <v>-</v>
          </cell>
          <cell r="E105" t="str">
            <v>-</v>
          </cell>
          <cell r="F105" t="str">
            <v>-</v>
          </cell>
          <cell r="G105" t="str">
            <v>-</v>
          </cell>
          <cell r="H105" t="str">
            <v>-</v>
          </cell>
          <cell r="I105" t="str">
            <v>-</v>
          </cell>
          <cell r="J105" t="str">
            <v>-</v>
          </cell>
          <cell r="K105" t="str">
            <v>-</v>
          </cell>
          <cell r="L105" t="str">
            <v>-</v>
          </cell>
          <cell r="M105" t="str">
            <v>-</v>
          </cell>
          <cell r="N105" t="str">
            <v>-</v>
          </cell>
          <cell r="O105" t="str">
            <v>-</v>
          </cell>
          <cell r="P105" t="str">
            <v>-</v>
          </cell>
          <cell r="Q105" t="str">
            <v>-</v>
          </cell>
          <cell r="R105" t="str">
            <v>-</v>
          </cell>
          <cell r="S105">
            <v>2</v>
          </cell>
          <cell r="T105">
            <v>267</v>
          </cell>
          <cell r="U105">
            <v>21058</v>
          </cell>
          <cell r="V105">
            <v>2</v>
          </cell>
          <cell r="W105">
            <v>267</v>
          </cell>
          <cell r="X105">
            <v>21058</v>
          </cell>
          <cell r="Y105" t="str">
            <v>-</v>
          </cell>
          <cell r="Z105" t="str">
            <v>-</v>
          </cell>
          <cell r="AA105" t="str">
            <v>-</v>
          </cell>
          <cell r="AB105" t="str">
            <v>-</v>
          </cell>
          <cell r="AC105" t="str">
            <v>-</v>
          </cell>
          <cell r="AD105" t="str">
            <v>-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 t="str">
            <v>-</v>
          </cell>
          <cell r="E106" t="str">
            <v>-</v>
          </cell>
          <cell r="F106" t="str">
            <v>-</v>
          </cell>
          <cell r="G106" t="str">
            <v>-</v>
          </cell>
          <cell r="H106" t="str">
            <v>-</v>
          </cell>
          <cell r="I106" t="str">
            <v>-</v>
          </cell>
          <cell r="J106" t="str">
            <v>-</v>
          </cell>
          <cell r="K106" t="str">
            <v>-</v>
          </cell>
          <cell r="L106" t="str">
            <v>-</v>
          </cell>
          <cell r="M106" t="str">
            <v>-</v>
          </cell>
          <cell r="N106" t="str">
            <v>-</v>
          </cell>
          <cell r="O106" t="str">
            <v>-</v>
          </cell>
          <cell r="P106" t="str">
            <v>-</v>
          </cell>
          <cell r="Q106" t="str">
            <v>-</v>
          </cell>
          <cell r="R106" t="str">
            <v>-</v>
          </cell>
          <cell r="S106">
            <v>7</v>
          </cell>
          <cell r="T106">
            <v>369</v>
          </cell>
          <cell r="U106">
            <v>12664</v>
          </cell>
          <cell r="V106">
            <v>7</v>
          </cell>
          <cell r="W106">
            <v>369</v>
          </cell>
          <cell r="X106">
            <v>12664</v>
          </cell>
          <cell r="Y106" t="str">
            <v>-</v>
          </cell>
          <cell r="Z106" t="str">
            <v>-</v>
          </cell>
          <cell r="AA106" t="str">
            <v>-</v>
          </cell>
          <cell r="AB106" t="str">
            <v>-</v>
          </cell>
          <cell r="AC106" t="str">
            <v>-</v>
          </cell>
          <cell r="AD106" t="str">
            <v>-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 t="str">
            <v>-</v>
          </cell>
          <cell r="E107" t="str">
            <v>-</v>
          </cell>
          <cell r="F107" t="str">
            <v>-</v>
          </cell>
          <cell r="G107" t="str">
            <v>-</v>
          </cell>
          <cell r="H107" t="str">
            <v>-</v>
          </cell>
          <cell r="I107" t="str">
            <v>-</v>
          </cell>
          <cell r="J107" t="str">
            <v>-</v>
          </cell>
          <cell r="K107" t="str">
            <v>-</v>
          </cell>
          <cell r="L107" t="str">
            <v>-</v>
          </cell>
          <cell r="M107" t="str">
            <v>-</v>
          </cell>
          <cell r="N107" t="str">
            <v>-</v>
          </cell>
          <cell r="O107" t="str">
            <v>-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  <cell r="T107" t="str">
            <v>-</v>
          </cell>
          <cell r="U107" t="str">
            <v>-</v>
          </cell>
          <cell r="V107" t="str">
            <v>-</v>
          </cell>
          <cell r="W107" t="str">
            <v>-</v>
          </cell>
          <cell r="X107" t="str">
            <v>-</v>
          </cell>
          <cell r="Y107" t="str">
            <v>-</v>
          </cell>
          <cell r="Z107" t="str">
            <v>-</v>
          </cell>
          <cell r="AA107" t="str">
            <v>-</v>
          </cell>
          <cell r="AB107" t="str">
            <v>-</v>
          </cell>
          <cell r="AC107" t="str">
            <v>-</v>
          </cell>
          <cell r="AD107" t="str">
            <v>-</v>
          </cell>
        </row>
        <row r="108">
          <cell r="A108" t="str">
            <v/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50</v>
          </cell>
          <cell r="E109">
            <v>351761</v>
          </cell>
          <cell r="F109">
            <v>972768</v>
          </cell>
          <cell r="G109">
            <v>22</v>
          </cell>
          <cell r="H109">
            <v>199896</v>
          </cell>
          <cell r="I109">
            <v>649347</v>
          </cell>
          <cell r="J109">
            <v>2</v>
          </cell>
          <cell r="K109">
            <v>15710</v>
          </cell>
          <cell r="L109">
            <v>38114</v>
          </cell>
          <cell r="M109">
            <v>3</v>
          </cell>
          <cell r="N109">
            <v>35054</v>
          </cell>
          <cell r="O109">
            <v>57892</v>
          </cell>
          <cell r="P109">
            <v>5</v>
          </cell>
          <cell r="Q109">
            <v>56668</v>
          </cell>
          <cell r="R109">
            <v>156328</v>
          </cell>
          <cell r="S109">
            <v>170</v>
          </cell>
          <cell r="T109">
            <v>16190</v>
          </cell>
          <cell r="U109">
            <v>1028248</v>
          </cell>
          <cell r="V109">
            <v>161</v>
          </cell>
          <cell r="W109">
            <v>15329</v>
          </cell>
          <cell r="X109">
            <v>918840</v>
          </cell>
          <cell r="Y109">
            <v>9</v>
          </cell>
          <cell r="Z109">
            <v>861</v>
          </cell>
          <cell r="AA109">
            <v>109408</v>
          </cell>
          <cell r="AB109">
            <v>18</v>
          </cell>
          <cell r="AC109">
            <v>44433</v>
          </cell>
          <cell r="AD109">
            <v>71087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9</v>
          </cell>
          <cell r="E110">
            <v>102771</v>
          </cell>
          <cell r="F110">
            <v>325739</v>
          </cell>
          <cell r="G110">
            <v>6</v>
          </cell>
          <cell r="H110">
            <v>50670</v>
          </cell>
          <cell r="I110">
            <v>200614</v>
          </cell>
          <cell r="J110" t="str">
            <v>-</v>
          </cell>
          <cell r="K110" t="str">
            <v>-</v>
          </cell>
          <cell r="L110" t="str">
            <v>-</v>
          </cell>
          <cell r="M110">
            <v>1</v>
          </cell>
          <cell r="N110">
            <v>24903</v>
          </cell>
          <cell r="O110">
            <v>44223</v>
          </cell>
          <cell r="P110">
            <v>2</v>
          </cell>
          <cell r="Q110">
            <v>27198</v>
          </cell>
          <cell r="R110">
            <v>80902</v>
          </cell>
          <cell r="S110">
            <v>40</v>
          </cell>
          <cell r="T110">
            <v>3656</v>
          </cell>
          <cell r="U110">
            <v>273177</v>
          </cell>
          <cell r="V110">
            <v>40</v>
          </cell>
          <cell r="W110">
            <v>3656</v>
          </cell>
          <cell r="X110">
            <v>273177</v>
          </cell>
          <cell r="Y110" t="str">
            <v>-</v>
          </cell>
          <cell r="Z110" t="str">
            <v>-</v>
          </cell>
          <cell r="AA110" t="str">
            <v>-</v>
          </cell>
          <cell r="AB110" t="str">
            <v>-</v>
          </cell>
          <cell r="AC110" t="str">
            <v>-</v>
          </cell>
          <cell r="AD110" t="str">
            <v>-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2</v>
          </cell>
          <cell r="E111">
            <v>7540</v>
          </cell>
          <cell r="F111">
            <v>10296</v>
          </cell>
          <cell r="G111">
            <v>1</v>
          </cell>
          <cell r="H111">
            <v>3144</v>
          </cell>
          <cell r="I111">
            <v>4985</v>
          </cell>
          <cell r="J111" t="str">
            <v>-</v>
          </cell>
          <cell r="K111" t="str">
            <v>-</v>
          </cell>
          <cell r="L111" t="str">
            <v>-</v>
          </cell>
          <cell r="M111">
            <v>1</v>
          </cell>
          <cell r="N111">
            <v>4396</v>
          </cell>
          <cell r="O111">
            <v>5311</v>
          </cell>
          <cell r="P111" t="str">
            <v>-</v>
          </cell>
          <cell r="Q111" t="str">
            <v>-</v>
          </cell>
          <cell r="R111" t="str">
            <v>-</v>
          </cell>
          <cell r="S111">
            <v>18</v>
          </cell>
          <cell r="T111">
            <v>3289</v>
          </cell>
          <cell r="U111">
            <v>192210</v>
          </cell>
          <cell r="V111">
            <v>16</v>
          </cell>
          <cell r="W111">
            <v>3205</v>
          </cell>
          <cell r="X111">
            <v>188581</v>
          </cell>
          <cell r="Y111">
            <v>2</v>
          </cell>
          <cell r="Z111">
            <v>84</v>
          </cell>
          <cell r="AA111">
            <v>3629</v>
          </cell>
          <cell r="AB111" t="str">
            <v>-</v>
          </cell>
          <cell r="AC111" t="str">
            <v>-</v>
          </cell>
          <cell r="AD111" t="str">
            <v>-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5</v>
          </cell>
          <cell r="E112">
            <v>32854</v>
          </cell>
          <cell r="F112">
            <v>70675</v>
          </cell>
          <cell r="G112">
            <v>3</v>
          </cell>
          <cell r="H112">
            <v>19108</v>
          </cell>
          <cell r="I112">
            <v>48164</v>
          </cell>
          <cell r="J112">
            <v>1</v>
          </cell>
          <cell r="K112">
            <v>12787</v>
          </cell>
          <cell r="L112">
            <v>21552</v>
          </cell>
          <cell r="M112" t="str">
            <v>-</v>
          </cell>
          <cell r="N112" t="str">
            <v>-</v>
          </cell>
          <cell r="O112" t="str">
            <v>-</v>
          </cell>
          <cell r="P112" t="str">
            <v>-</v>
          </cell>
          <cell r="Q112" t="str">
            <v>-</v>
          </cell>
          <cell r="R112" t="str">
            <v>-</v>
          </cell>
          <cell r="S112">
            <v>6</v>
          </cell>
          <cell r="T112">
            <v>699</v>
          </cell>
          <cell r="U112">
            <v>70649</v>
          </cell>
          <cell r="V112">
            <v>4</v>
          </cell>
          <cell r="W112">
            <v>365</v>
          </cell>
          <cell r="X112">
            <v>17192</v>
          </cell>
          <cell r="Y112">
            <v>2</v>
          </cell>
          <cell r="Z112">
            <v>334</v>
          </cell>
          <cell r="AA112">
            <v>53457</v>
          </cell>
          <cell r="AB112">
            <v>1</v>
          </cell>
          <cell r="AC112">
            <v>959</v>
          </cell>
          <cell r="AD112">
            <v>959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7</v>
          </cell>
          <cell r="E113">
            <v>38936</v>
          </cell>
          <cell r="F113">
            <v>81483</v>
          </cell>
          <cell r="G113">
            <v>3</v>
          </cell>
          <cell r="H113">
            <v>23573</v>
          </cell>
          <cell r="I113">
            <v>61219</v>
          </cell>
          <cell r="J113" t="str">
            <v>-</v>
          </cell>
          <cell r="K113" t="str">
            <v>-</v>
          </cell>
          <cell r="L113" t="str">
            <v>-</v>
          </cell>
          <cell r="M113" t="str">
            <v>-</v>
          </cell>
          <cell r="N113" t="str">
            <v>-</v>
          </cell>
          <cell r="O113" t="str">
            <v>-</v>
          </cell>
          <cell r="P113" t="str">
            <v>-</v>
          </cell>
          <cell r="Q113" t="str">
            <v>-</v>
          </cell>
          <cell r="R113" t="str">
            <v>-</v>
          </cell>
          <cell r="S113">
            <v>8</v>
          </cell>
          <cell r="T113">
            <v>1068</v>
          </cell>
          <cell r="U113">
            <v>73121</v>
          </cell>
          <cell r="V113">
            <v>6</v>
          </cell>
          <cell r="W113">
            <v>824</v>
          </cell>
          <cell r="X113">
            <v>38659</v>
          </cell>
          <cell r="Y113">
            <v>2</v>
          </cell>
          <cell r="Z113">
            <v>244</v>
          </cell>
          <cell r="AA113">
            <v>34462</v>
          </cell>
          <cell r="AB113">
            <v>4</v>
          </cell>
          <cell r="AC113">
            <v>15363</v>
          </cell>
          <cell r="AD113">
            <v>20264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8</v>
          </cell>
          <cell r="E114">
            <v>84980</v>
          </cell>
          <cell r="F114">
            <v>257917</v>
          </cell>
          <cell r="G114">
            <v>5</v>
          </cell>
          <cell r="H114">
            <v>59785</v>
          </cell>
          <cell r="I114">
            <v>197374</v>
          </cell>
          <cell r="J114" t="str">
            <v>-</v>
          </cell>
          <cell r="K114" t="str">
            <v>-</v>
          </cell>
          <cell r="L114" t="str">
            <v>-</v>
          </cell>
          <cell r="M114">
            <v>1</v>
          </cell>
          <cell r="N114">
            <v>5755</v>
          </cell>
          <cell r="O114">
            <v>8358</v>
          </cell>
          <cell r="P114">
            <v>2</v>
          </cell>
          <cell r="Q114">
            <v>19440</v>
          </cell>
          <cell r="R114">
            <v>52185</v>
          </cell>
          <cell r="S114">
            <v>16</v>
          </cell>
          <cell r="T114">
            <v>2521</v>
          </cell>
          <cell r="U114">
            <v>93354</v>
          </cell>
          <cell r="V114">
            <v>16</v>
          </cell>
          <cell r="W114">
            <v>2521</v>
          </cell>
          <cell r="X114">
            <v>93354</v>
          </cell>
          <cell r="Y114" t="str">
            <v>-</v>
          </cell>
          <cell r="Z114" t="str">
            <v>-</v>
          </cell>
          <cell r="AA114" t="str">
            <v>-</v>
          </cell>
          <cell r="AB114" t="str">
            <v>-</v>
          </cell>
          <cell r="AC114" t="str">
            <v>-</v>
          </cell>
          <cell r="AD114" t="str">
            <v>-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2</v>
          </cell>
          <cell r="E115">
            <v>11807</v>
          </cell>
          <cell r="F115">
            <v>11936</v>
          </cell>
          <cell r="G115" t="str">
            <v>-</v>
          </cell>
          <cell r="H115" t="str">
            <v>-</v>
          </cell>
          <cell r="I115" t="str">
            <v>-</v>
          </cell>
          <cell r="J115" t="str">
            <v>-</v>
          </cell>
          <cell r="K115" t="str">
            <v>-</v>
          </cell>
          <cell r="L115" t="str">
            <v>-</v>
          </cell>
          <cell r="M115" t="str">
            <v>-</v>
          </cell>
          <cell r="N115" t="str">
            <v>-</v>
          </cell>
          <cell r="O115" t="str">
            <v>-</v>
          </cell>
          <cell r="P115" t="str">
            <v>-</v>
          </cell>
          <cell r="Q115" t="str">
            <v>-</v>
          </cell>
          <cell r="R115" t="str">
            <v>-</v>
          </cell>
          <cell r="S115">
            <v>13</v>
          </cell>
          <cell r="T115">
            <v>1024</v>
          </cell>
          <cell r="U115">
            <v>121841</v>
          </cell>
          <cell r="V115">
            <v>12</v>
          </cell>
          <cell r="W115">
            <v>979</v>
          </cell>
          <cell r="X115">
            <v>115364</v>
          </cell>
          <cell r="Y115">
            <v>1</v>
          </cell>
          <cell r="Z115">
            <v>45</v>
          </cell>
          <cell r="AA115">
            <v>6477</v>
          </cell>
          <cell r="AB115">
            <v>2</v>
          </cell>
          <cell r="AC115">
            <v>11807</v>
          </cell>
          <cell r="AD115">
            <v>11936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1</v>
          </cell>
          <cell r="E116">
            <v>4970</v>
          </cell>
          <cell r="F116">
            <v>8293</v>
          </cell>
          <cell r="G116" t="str">
            <v>-</v>
          </cell>
          <cell r="H116" t="str">
            <v>-</v>
          </cell>
          <cell r="I116" t="str">
            <v>-</v>
          </cell>
          <cell r="J116" t="str">
            <v>-</v>
          </cell>
          <cell r="K116" t="str">
            <v>-</v>
          </cell>
          <cell r="L116" t="str">
            <v>-</v>
          </cell>
          <cell r="M116" t="str">
            <v>-</v>
          </cell>
          <cell r="N116" t="str">
            <v>-</v>
          </cell>
          <cell r="O116" t="str">
            <v>-</v>
          </cell>
          <cell r="P116" t="str">
            <v>-</v>
          </cell>
          <cell r="Q116" t="str">
            <v>-</v>
          </cell>
          <cell r="R116" t="str">
            <v>-</v>
          </cell>
          <cell r="S116">
            <v>3</v>
          </cell>
          <cell r="T116">
            <v>257</v>
          </cell>
          <cell r="U116">
            <v>11230</v>
          </cell>
          <cell r="V116">
            <v>3</v>
          </cell>
          <cell r="W116">
            <v>257</v>
          </cell>
          <cell r="X116">
            <v>11230</v>
          </cell>
          <cell r="Y116" t="str">
            <v>-</v>
          </cell>
          <cell r="Z116" t="str">
            <v>-</v>
          </cell>
          <cell r="AA116" t="str">
            <v>-</v>
          </cell>
          <cell r="AB116">
            <v>1</v>
          </cell>
          <cell r="AC116">
            <v>4970</v>
          </cell>
          <cell r="AD116">
            <v>8293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</v>
          </cell>
          <cell r="E117">
            <v>6771</v>
          </cell>
          <cell r="F117">
            <v>15828</v>
          </cell>
          <cell r="G117">
            <v>1</v>
          </cell>
          <cell r="H117">
            <v>6771</v>
          </cell>
          <cell r="I117">
            <v>15828</v>
          </cell>
          <cell r="J117" t="str">
            <v>-</v>
          </cell>
          <cell r="K117" t="str">
            <v>-</v>
          </cell>
          <cell r="L117" t="str">
            <v>-</v>
          </cell>
          <cell r="M117" t="str">
            <v>-</v>
          </cell>
          <cell r="N117" t="str">
            <v>-</v>
          </cell>
          <cell r="O117" t="str">
            <v>-</v>
          </cell>
          <cell r="P117" t="str">
            <v>-</v>
          </cell>
          <cell r="Q117" t="str">
            <v>-</v>
          </cell>
          <cell r="R117" t="str">
            <v>-</v>
          </cell>
          <cell r="S117">
            <v>7</v>
          </cell>
          <cell r="T117">
            <v>437</v>
          </cell>
          <cell r="U117">
            <v>21866</v>
          </cell>
          <cell r="V117">
            <v>7</v>
          </cell>
          <cell r="W117">
            <v>437</v>
          </cell>
          <cell r="X117">
            <v>21866</v>
          </cell>
          <cell r="Y117" t="str">
            <v>-</v>
          </cell>
          <cell r="Z117" t="str">
            <v>-</v>
          </cell>
          <cell r="AA117" t="str">
            <v>-</v>
          </cell>
          <cell r="AB117" t="str">
            <v>-</v>
          </cell>
          <cell r="AC117" t="str">
            <v>-</v>
          </cell>
          <cell r="AD117" t="str">
            <v>-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3</v>
          </cell>
          <cell r="E118">
            <v>11665</v>
          </cell>
          <cell r="F118">
            <v>25384</v>
          </cell>
          <cell r="G118">
            <v>1</v>
          </cell>
          <cell r="H118">
            <v>9504</v>
          </cell>
          <cell r="I118">
            <v>21823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str">
            <v>-</v>
          </cell>
          <cell r="Q118" t="str">
            <v>-</v>
          </cell>
          <cell r="R118" t="str">
            <v>-</v>
          </cell>
          <cell r="S118">
            <v>5</v>
          </cell>
          <cell r="T118">
            <v>375</v>
          </cell>
          <cell r="U118">
            <v>18475</v>
          </cell>
          <cell r="V118">
            <v>5</v>
          </cell>
          <cell r="W118">
            <v>375</v>
          </cell>
          <cell r="X118">
            <v>18475</v>
          </cell>
          <cell r="Y118" t="str">
            <v>-</v>
          </cell>
          <cell r="Z118" t="str">
            <v>-</v>
          </cell>
          <cell r="AA118" t="str">
            <v>-</v>
          </cell>
          <cell r="AB118">
            <v>2</v>
          </cell>
          <cell r="AC118">
            <v>2161</v>
          </cell>
          <cell r="AD118">
            <v>3561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4</v>
          </cell>
          <cell r="E119">
            <v>40294</v>
          </cell>
          <cell r="F119">
            <v>139143</v>
          </cell>
          <cell r="G119">
            <v>2</v>
          </cell>
          <cell r="H119">
            <v>27341</v>
          </cell>
          <cell r="I119">
            <v>99340</v>
          </cell>
          <cell r="J119">
            <v>1</v>
          </cell>
          <cell r="K119">
            <v>2923</v>
          </cell>
          <cell r="L119">
            <v>16562</v>
          </cell>
          <cell r="M119" t="str">
            <v>-</v>
          </cell>
          <cell r="N119" t="str">
            <v>-</v>
          </cell>
          <cell r="O119" t="str">
            <v>-</v>
          </cell>
          <cell r="P119">
            <v>1</v>
          </cell>
          <cell r="Q119">
            <v>10030</v>
          </cell>
          <cell r="R119">
            <v>23241</v>
          </cell>
          <cell r="S119">
            <v>7</v>
          </cell>
          <cell r="T119">
            <v>845</v>
          </cell>
          <cell r="U119">
            <v>38422</v>
          </cell>
          <cell r="V119">
            <v>5</v>
          </cell>
          <cell r="W119">
            <v>691</v>
          </cell>
          <cell r="X119">
            <v>27039</v>
          </cell>
          <cell r="Y119">
            <v>2</v>
          </cell>
          <cell r="Z119">
            <v>154</v>
          </cell>
          <cell r="AA119">
            <v>11383</v>
          </cell>
          <cell r="AB119" t="str">
            <v>-</v>
          </cell>
          <cell r="AC119" t="str">
            <v>-</v>
          </cell>
          <cell r="AD119" t="str">
            <v>-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1</v>
          </cell>
          <cell r="E120">
            <v>4884</v>
          </cell>
          <cell r="F120">
            <v>21226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str">
            <v>-</v>
          </cell>
          <cell r="Q120" t="str">
            <v>-</v>
          </cell>
          <cell r="R120" t="str">
            <v>-</v>
          </cell>
          <cell r="S120">
            <v>4</v>
          </cell>
          <cell r="T120" t="str">
            <v>-</v>
          </cell>
          <cell r="U120">
            <v>3044</v>
          </cell>
          <cell r="V120">
            <v>4</v>
          </cell>
          <cell r="W120" t="str">
            <v>-</v>
          </cell>
          <cell r="X120">
            <v>3044</v>
          </cell>
          <cell r="Y120" t="str">
            <v>-</v>
          </cell>
          <cell r="Z120" t="str">
            <v>-</v>
          </cell>
          <cell r="AA120" t="str">
            <v>-</v>
          </cell>
          <cell r="AB120">
            <v>1</v>
          </cell>
          <cell r="AC120">
            <v>4884</v>
          </cell>
          <cell r="AD120">
            <v>21226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str">
            <v>-</v>
          </cell>
          <cell r="Q121" t="str">
            <v>-</v>
          </cell>
          <cell r="R121" t="str">
            <v>-</v>
          </cell>
          <cell r="S121">
            <v>9</v>
          </cell>
          <cell r="T121">
            <v>244</v>
          </cell>
          <cell r="U121">
            <v>9257</v>
          </cell>
          <cell r="V121">
            <v>9</v>
          </cell>
          <cell r="W121">
            <v>244</v>
          </cell>
          <cell r="X121">
            <v>9257</v>
          </cell>
          <cell r="Y121" t="str">
            <v>-</v>
          </cell>
          <cell r="Z121" t="str">
            <v>-</v>
          </cell>
          <cell r="AA121" t="str">
            <v>-</v>
          </cell>
          <cell r="AB121" t="str">
            <v>-</v>
          </cell>
          <cell r="AC121" t="str">
            <v>-</v>
          </cell>
          <cell r="AD121" t="str">
            <v>-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str">
            <v>-</v>
          </cell>
          <cell r="Q122" t="str">
            <v>-</v>
          </cell>
          <cell r="R122" t="str">
            <v>-</v>
          </cell>
          <cell r="S122">
            <v>6</v>
          </cell>
          <cell r="T122">
            <v>85</v>
          </cell>
          <cell r="U122">
            <v>4162</v>
          </cell>
          <cell r="V122">
            <v>6</v>
          </cell>
          <cell r="W122">
            <v>85</v>
          </cell>
          <cell r="X122">
            <v>4162</v>
          </cell>
          <cell r="Y122" t="str">
            <v>-</v>
          </cell>
          <cell r="Z122" t="str">
            <v>-</v>
          </cell>
          <cell r="AA122" t="str">
            <v>-</v>
          </cell>
          <cell r="AB122" t="str">
            <v>-</v>
          </cell>
          <cell r="AC122" t="str">
            <v>-</v>
          </cell>
          <cell r="AD122" t="str">
            <v>-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str">
            <v>-</v>
          </cell>
          <cell r="Q123" t="str">
            <v>-</v>
          </cell>
          <cell r="R123" t="str">
            <v>-</v>
          </cell>
          <cell r="S123">
            <v>1</v>
          </cell>
          <cell r="T123">
            <v>62</v>
          </cell>
          <cell r="U123">
            <v>1901</v>
          </cell>
          <cell r="V123">
            <v>1</v>
          </cell>
          <cell r="W123">
            <v>62</v>
          </cell>
          <cell r="X123">
            <v>1901</v>
          </cell>
          <cell r="Y123" t="str">
            <v>-</v>
          </cell>
          <cell r="Z123" t="str">
            <v>-</v>
          </cell>
          <cell r="AA123" t="str">
            <v>-</v>
          </cell>
          <cell r="AB123" t="str">
            <v>-</v>
          </cell>
          <cell r="AC123" t="str">
            <v>-</v>
          </cell>
          <cell r="AD123" t="str">
            <v>-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str">
            <v>-</v>
          </cell>
          <cell r="Q124" t="str">
            <v>-</v>
          </cell>
          <cell r="R124" t="str">
            <v>-</v>
          </cell>
          <cell r="S124">
            <v>4</v>
          </cell>
          <cell r="T124">
            <v>246</v>
          </cell>
          <cell r="U124">
            <v>15344</v>
          </cell>
          <cell r="V124">
            <v>4</v>
          </cell>
          <cell r="W124">
            <v>246</v>
          </cell>
          <cell r="X124">
            <v>15344</v>
          </cell>
          <cell r="Y124" t="str">
            <v>-</v>
          </cell>
          <cell r="Z124" t="str">
            <v>-</v>
          </cell>
          <cell r="AA124" t="str">
            <v>-</v>
          </cell>
          <cell r="AB124" t="str">
            <v>-</v>
          </cell>
          <cell r="AC124" t="str">
            <v>-</v>
          </cell>
          <cell r="AD124" t="str">
            <v>-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2</v>
          </cell>
          <cell r="E125">
            <v>1279</v>
          </cell>
          <cell r="F125">
            <v>1362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str">
            <v>-</v>
          </cell>
          <cell r="Q125" t="str">
            <v>-</v>
          </cell>
          <cell r="R125" t="str">
            <v>-</v>
          </cell>
          <cell r="S125">
            <v>5</v>
          </cell>
          <cell r="T125">
            <v>279</v>
          </cell>
          <cell r="U125">
            <v>8182</v>
          </cell>
          <cell r="V125">
            <v>5</v>
          </cell>
          <cell r="W125">
            <v>279</v>
          </cell>
          <cell r="X125">
            <v>8182</v>
          </cell>
          <cell r="Y125" t="str">
            <v>-</v>
          </cell>
          <cell r="Z125" t="str">
            <v>-</v>
          </cell>
          <cell r="AA125" t="str">
            <v>-</v>
          </cell>
          <cell r="AB125">
            <v>2</v>
          </cell>
          <cell r="AC125">
            <v>1279</v>
          </cell>
          <cell r="AD125">
            <v>1362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str">
            <v>-</v>
          </cell>
          <cell r="Q126" t="str">
            <v>-</v>
          </cell>
          <cell r="R126" t="str">
            <v>-</v>
          </cell>
          <cell r="S126">
            <v>1</v>
          </cell>
          <cell r="T126">
            <v>78</v>
          </cell>
          <cell r="U126">
            <v>5666</v>
          </cell>
          <cell r="V126">
            <v>1</v>
          </cell>
          <cell r="W126">
            <v>78</v>
          </cell>
          <cell r="X126">
            <v>5666</v>
          </cell>
          <cell r="Y126" t="str">
            <v>-</v>
          </cell>
          <cell r="Z126" t="str">
            <v>-</v>
          </cell>
          <cell r="AA126" t="str">
            <v>-</v>
          </cell>
          <cell r="AB126" t="str">
            <v>-</v>
          </cell>
          <cell r="AC126" t="str">
            <v>-</v>
          </cell>
          <cell r="AD126" t="str">
            <v>-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2</v>
          </cell>
          <cell r="E127">
            <v>1908</v>
          </cell>
          <cell r="F127">
            <v>2110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str">
            <v>-</v>
          </cell>
          <cell r="Q127" t="str">
            <v>-</v>
          </cell>
          <cell r="R127" t="str">
            <v>-</v>
          </cell>
          <cell r="S127">
            <v>2</v>
          </cell>
          <cell r="T127">
            <v>53</v>
          </cell>
          <cell r="U127">
            <v>5682</v>
          </cell>
          <cell r="V127">
            <v>2</v>
          </cell>
          <cell r="W127">
            <v>53</v>
          </cell>
          <cell r="X127">
            <v>5682</v>
          </cell>
          <cell r="Y127" t="str">
            <v>-</v>
          </cell>
          <cell r="Z127" t="str">
            <v>-</v>
          </cell>
          <cell r="AA127" t="str">
            <v>-</v>
          </cell>
          <cell r="AB127">
            <v>2</v>
          </cell>
          <cell r="AC127">
            <v>1908</v>
          </cell>
          <cell r="AD127">
            <v>2110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str">
            <v>-</v>
          </cell>
          <cell r="Q128" t="str">
            <v>-</v>
          </cell>
          <cell r="R128" t="str">
            <v>-</v>
          </cell>
          <cell r="S128">
            <v>3</v>
          </cell>
          <cell r="T128">
            <v>137</v>
          </cell>
          <cell r="U128">
            <v>7689</v>
          </cell>
          <cell r="V128">
            <v>3</v>
          </cell>
          <cell r="W128">
            <v>137</v>
          </cell>
          <cell r="X128">
            <v>7689</v>
          </cell>
          <cell r="Y128" t="str">
            <v>-</v>
          </cell>
          <cell r="Z128" t="str">
            <v>-</v>
          </cell>
          <cell r="AA128" t="str">
            <v>-</v>
          </cell>
          <cell r="AB128" t="str">
            <v>-</v>
          </cell>
          <cell r="AC128" t="str">
            <v>-</v>
          </cell>
          <cell r="AD128" t="str">
            <v>-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3</v>
          </cell>
          <cell r="E129">
            <v>1102</v>
          </cell>
          <cell r="F129">
            <v>1376</v>
          </cell>
          <cell r="G129" t="str">
            <v>-</v>
          </cell>
          <cell r="H129" t="str">
            <v>-</v>
          </cell>
          <cell r="I129" t="str">
            <v>-</v>
          </cell>
          <cell r="J129" t="str">
            <v>-</v>
          </cell>
          <cell r="K129" t="str">
            <v>-</v>
          </cell>
          <cell r="L129" t="str">
            <v>-</v>
          </cell>
          <cell r="M129" t="str">
            <v>-</v>
          </cell>
          <cell r="N129" t="str">
            <v>-</v>
          </cell>
          <cell r="O129" t="str">
            <v>-</v>
          </cell>
          <cell r="P129" t="str">
            <v>-</v>
          </cell>
          <cell r="Q129" t="str">
            <v>-</v>
          </cell>
          <cell r="R129" t="str">
            <v>-</v>
          </cell>
          <cell r="S129">
            <v>3</v>
          </cell>
          <cell r="T129">
            <v>218</v>
          </cell>
          <cell r="U129">
            <v>19254</v>
          </cell>
          <cell r="V129">
            <v>3</v>
          </cell>
          <cell r="W129">
            <v>218</v>
          </cell>
          <cell r="X129">
            <v>19254</v>
          </cell>
          <cell r="Y129" t="str">
            <v>-</v>
          </cell>
          <cell r="Z129" t="str">
            <v>-</v>
          </cell>
          <cell r="AA129" t="str">
            <v>-</v>
          </cell>
          <cell r="AB129">
            <v>3</v>
          </cell>
          <cell r="AC129">
            <v>1102</v>
          </cell>
          <cell r="AD129">
            <v>1376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 t="str">
            <v>-</v>
          </cell>
          <cell r="E130" t="str">
            <v>-</v>
          </cell>
          <cell r="F130" t="str">
            <v>-</v>
          </cell>
          <cell r="G130" t="str">
            <v>-</v>
          </cell>
          <cell r="H130" t="str">
            <v>-</v>
          </cell>
          <cell r="I130" t="str">
            <v>-</v>
          </cell>
          <cell r="J130" t="str">
            <v>-</v>
          </cell>
          <cell r="K130" t="str">
            <v>-</v>
          </cell>
          <cell r="L130" t="str">
            <v>-</v>
          </cell>
          <cell r="M130" t="str">
            <v>-</v>
          </cell>
          <cell r="N130" t="str">
            <v>-</v>
          </cell>
          <cell r="O130" t="str">
            <v>-</v>
          </cell>
          <cell r="P130" t="str">
            <v>-</v>
          </cell>
          <cell r="Q130" t="str">
            <v>-</v>
          </cell>
          <cell r="R130" t="str">
            <v>-</v>
          </cell>
          <cell r="S130">
            <v>2</v>
          </cell>
          <cell r="T130">
            <v>275</v>
          </cell>
          <cell r="U130">
            <v>21058</v>
          </cell>
          <cell r="V130">
            <v>2</v>
          </cell>
          <cell r="W130">
            <v>275</v>
          </cell>
          <cell r="X130">
            <v>21058</v>
          </cell>
          <cell r="Y130" t="str">
            <v>-</v>
          </cell>
          <cell r="Z130" t="str">
            <v>-</v>
          </cell>
          <cell r="AA130" t="str">
            <v>-</v>
          </cell>
          <cell r="AB130" t="str">
            <v>-</v>
          </cell>
          <cell r="AC130" t="str">
            <v>-</v>
          </cell>
          <cell r="AD130" t="str">
            <v>-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 t="str">
            <v>-</v>
          </cell>
          <cell r="E131" t="str">
            <v>-</v>
          </cell>
          <cell r="F131" t="str">
            <v>-</v>
          </cell>
          <cell r="G131" t="str">
            <v>-</v>
          </cell>
          <cell r="H131" t="str">
            <v>-</v>
          </cell>
          <cell r="I131" t="str">
            <v>-</v>
          </cell>
          <cell r="J131" t="str">
            <v>-</v>
          </cell>
          <cell r="K131" t="str">
            <v>-</v>
          </cell>
          <cell r="L131" t="str">
            <v>-</v>
          </cell>
          <cell r="M131" t="str">
            <v>-</v>
          </cell>
          <cell r="N131" t="str">
            <v>-</v>
          </cell>
          <cell r="O131" t="str">
            <v>-</v>
          </cell>
          <cell r="P131" t="str">
            <v>-</v>
          </cell>
          <cell r="Q131" t="str">
            <v>-</v>
          </cell>
          <cell r="R131" t="str">
            <v>-</v>
          </cell>
          <cell r="S131">
            <v>7</v>
          </cell>
          <cell r="T131">
            <v>342</v>
          </cell>
          <cell r="U131">
            <v>12664</v>
          </cell>
          <cell r="V131">
            <v>7</v>
          </cell>
          <cell r="W131">
            <v>342</v>
          </cell>
          <cell r="X131">
            <v>12664</v>
          </cell>
          <cell r="Y131" t="str">
            <v>-</v>
          </cell>
          <cell r="Z131" t="str">
            <v>-</v>
          </cell>
          <cell r="AA131" t="str">
            <v>-</v>
          </cell>
          <cell r="AB131" t="str">
            <v>-</v>
          </cell>
          <cell r="AC131" t="str">
            <v>-</v>
          </cell>
          <cell r="AD131" t="str">
            <v>-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 t="str">
            <v>-</v>
          </cell>
          <cell r="E132" t="str">
            <v>-</v>
          </cell>
          <cell r="F132" t="str">
            <v>-</v>
          </cell>
          <cell r="G132" t="str">
            <v>-</v>
          </cell>
          <cell r="H132" t="str">
            <v>-</v>
          </cell>
          <cell r="I132" t="str">
            <v>-</v>
          </cell>
          <cell r="J132" t="str">
            <v>-</v>
          </cell>
          <cell r="K132" t="str">
            <v>-</v>
          </cell>
          <cell r="L132" t="str">
            <v>-</v>
          </cell>
          <cell r="M132" t="str">
            <v>-</v>
          </cell>
          <cell r="N132" t="str">
            <v>-</v>
          </cell>
          <cell r="O132" t="str">
            <v>-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  <cell r="T132" t="str">
            <v>-</v>
          </cell>
          <cell r="U132" t="str">
            <v>-</v>
          </cell>
          <cell r="V132" t="str">
            <v>-</v>
          </cell>
          <cell r="W132" t="str">
            <v>-</v>
          </cell>
          <cell r="X132" t="str">
            <v>-</v>
          </cell>
          <cell r="Y132" t="str">
            <v>-</v>
          </cell>
          <cell r="Z132" t="str">
            <v>-</v>
          </cell>
          <cell r="AA132" t="str">
            <v>-</v>
          </cell>
          <cell r="AB132" t="str">
            <v>-</v>
          </cell>
          <cell r="AC132" t="str">
            <v>-</v>
          </cell>
          <cell r="AD132" t="str">
            <v>-</v>
          </cell>
        </row>
        <row r="133">
          <cell r="A133" t="str">
            <v/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53</v>
          </cell>
          <cell r="E134">
            <v>365451</v>
          </cell>
          <cell r="F134">
            <v>998147</v>
          </cell>
          <cell r="G134">
            <v>24</v>
          </cell>
          <cell r="H134">
            <v>212879</v>
          </cell>
          <cell r="I134">
            <v>668997</v>
          </cell>
          <cell r="J134">
            <v>2</v>
          </cell>
          <cell r="K134">
            <v>15710</v>
          </cell>
          <cell r="L134">
            <v>38114</v>
          </cell>
          <cell r="M134">
            <v>2</v>
          </cell>
          <cell r="N134">
            <v>30658</v>
          </cell>
          <cell r="O134">
            <v>52581</v>
          </cell>
          <cell r="P134">
            <v>6</v>
          </cell>
          <cell r="Q134">
            <v>61802</v>
          </cell>
          <cell r="R134">
            <v>161639</v>
          </cell>
          <cell r="S134">
            <v>174</v>
          </cell>
          <cell r="T134">
            <v>16973</v>
          </cell>
          <cell r="U134">
            <v>1076136</v>
          </cell>
          <cell r="V134">
            <v>162</v>
          </cell>
          <cell r="W134">
            <v>15696</v>
          </cell>
          <cell r="X134">
            <v>947184</v>
          </cell>
          <cell r="Y134">
            <v>12</v>
          </cell>
          <cell r="Z134">
            <v>1277</v>
          </cell>
          <cell r="AA134">
            <v>128952</v>
          </cell>
          <cell r="AB134">
            <v>19</v>
          </cell>
          <cell r="AC134">
            <v>44402</v>
          </cell>
          <cell r="AD134">
            <v>76816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9</v>
          </cell>
          <cell r="E135">
            <v>102771</v>
          </cell>
          <cell r="F135">
            <v>325739</v>
          </cell>
          <cell r="G135">
            <v>6</v>
          </cell>
          <cell r="H135">
            <v>50670</v>
          </cell>
          <cell r="I135">
            <v>200614</v>
          </cell>
          <cell r="J135" t="str">
            <v>-</v>
          </cell>
          <cell r="K135" t="str">
            <v>-</v>
          </cell>
          <cell r="L135" t="str">
            <v>-</v>
          </cell>
          <cell r="M135">
            <v>1</v>
          </cell>
          <cell r="N135">
            <v>24903</v>
          </cell>
          <cell r="O135">
            <v>44223</v>
          </cell>
          <cell r="P135">
            <v>2</v>
          </cell>
          <cell r="Q135">
            <v>27198</v>
          </cell>
          <cell r="R135">
            <v>80902</v>
          </cell>
          <cell r="S135">
            <v>40</v>
          </cell>
          <cell r="T135">
            <v>3656</v>
          </cell>
          <cell r="U135">
            <v>273177</v>
          </cell>
          <cell r="V135">
            <v>40</v>
          </cell>
          <cell r="W135">
            <v>3656</v>
          </cell>
          <cell r="X135">
            <v>273177</v>
          </cell>
          <cell r="Y135" t="str">
            <v>-</v>
          </cell>
          <cell r="Z135" t="str">
            <v>-</v>
          </cell>
          <cell r="AA135" t="str">
            <v>-</v>
          </cell>
          <cell r="AB135" t="str">
            <v>-</v>
          </cell>
          <cell r="AC135" t="str">
            <v>-</v>
          </cell>
          <cell r="AD135" t="str">
            <v>-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2</v>
          </cell>
          <cell r="E136">
            <v>8278</v>
          </cell>
          <cell r="F136">
            <v>10296</v>
          </cell>
          <cell r="G136">
            <v>1</v>
          </cell>
          <cell r="H136">
            <v>3144</v>
          </cell>
          <cell r="I136">
            <v>4985</v>
          </cell>
          <cell r="J136" t="str">
            <v>-</v>
          </cell>
          <cell r="K136" t="str">
            <v>-</v>
          </cell>
          <cell r="L136" t="str">
            <v>-</v>
          </cell>
          <cell r="M136" t="str">
            <v>-</v>
          </cell>
          <cell r="N136" t="str">
            <v>-</v>
          </cell>
          <cell r="O136" t="str">
            <v>-</v>
          </cell>
          <cell r="P136">
            <v>1</v>
          </cell>
          <cell r="Q136">
            <v>5134</v>
          </cell>
          <cell r="R136">
            <v>5311</v>
          </cell>
          <cell r="S136">
            <v>21</v>
          </cell>
          <cell r="T136">
            <v>3427</v>
          </cell>
          <cell r="U136">
            <v>204527</v>
          </cell>
          <cell r="V136">
            <v>19</v>
          </cell>
          <cell r="W136">
            <v>3343</v>
          </cell>
          <cell r="X136">
            <v>200898</v>
          </cell>
          <cell r="Y136">
            <v>2</v>
          </cell>
          <cell r="Z136">
            <v>84</v>
          </cell>
          <cell r="AA136">
            <v>3629</v>
          </cell>
          <cell r="AB136" t="str">
            <v>-</v>
          </cell>
          <cell r="AC136" t="str">
            <v>-</v>
          </cell>
          <cell r="AD136" t="str">
            <v>-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5</v>
          </cell>
          <cell r="E137">
            <v>32854</v>
          </cell>
          <cell r="F137">
            <v>70675</v>
          </cell>
          <cell r="G137">
            <v>3</v>
          </cell>
          <cell r="H137">
            <v>19108</v>
          </cell>
          <cell r="I137">
            <v>48164</v>
          </cell>
          <cell r="J137">
            <v>1</v>
          </cell>
          <cell r="K137">
            <v>12787</v>
          </cell>
          <cell r="L137">
            <v>21552</v>
          </cell>
          <cell r="M137" t="str">
            <v>-</v>
          </cell>
          <cell r="N137" t="str">
            <v>-</v>
          </cell>
          <cell r="O137" t="str">
            <v>-</v>
          </cell>
          <cell r="P137" t="str">
            <v>-</v>
          </cell>
          <cell r="Q137" t="str">
            <v>-</v>
          </cell>
          <cell r="R137" t="str">
            <v>-</v>
          </cell>
          <cell r="S137">
            <v>6</v>
          </cell>
          <cell r="T137">
            <v>700</v>
          </cell>
          <cell r="U137">
            <v>70649</v>
          </cell>
          <cell r="V137">
            <v>4</v>
          </cell>
          <cell r="W137">
            <v>365</v>
          </cell>
          <cell r="X137">
            <v>17192</v>
          </cell>
          <cell r="Y137">
            <v>2</v>
          </cell>
          <cell r="Z137">
            <v>335</v>
          </cell>
          <cell r="AA137">
            <v>53457</v>
          </cell>
          <cell r="AB137">
            <v>1</v>
          </cell>
          <cell r="AC137">
            <v>959</v>
          </cell>
          <cell r="AD137">
            <v>959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7</v>
          </cell>
          <cell r="E138">
            <v>38936</v>
          </cell>
          <cell r="F138">
            <v>86900</v>
          </cell>
          <cell r="G138">
            <v>3</v>
          </cell>
          <cell r="H138">
            <v>23573</v>
          </cell>
          <cell r="I138">
            <v>61219</v>
          </cell>
          <cell r="J138" t="str">
            <v>-</v>
          </cell>
          <cell r="K138" t="str">
            <v>-</v>
          </cell>
          <cell r="L138" t="str">
            <v>-</v>
          </cell>
          <cell r="M138" t="str">
            <v>-</v>
          </cell>
          <cell r="N138" t="str">
            <v>-</v>
          </cell>
          <cell r="O138" t="str">
            <v>-</v>
          </cell>
          <cell r="P138" t="str">
            <v>-</v>
          </cell>
          <cell r="Q138" t="str">
            <v>-</v>
          </cell>
          <cell r="R138" t="str">
            <v>-</v>
          </cell>
          <cell r="S138">
            <v>8</v>
          </cell>
          <cell r="T138">
            <v>1241</v>
          </cell>
          <cell r="U138">
            <v>67438</v>
          </cell>
          <cell r="V138">
            <v>6</v>
          </cell>
          <cell r="W138">
            <v>989</v>
          </cell>
          <cell r="X138">
            <v>46880</v>
          </cell>
          <cell r="Y138">
            <v>2</v>
          </cell>
          <cell r="Z138">
            <v>252</v>
          </cell>
          <cell r="AA138">
            <v>20558</v>
          </cell>
          <cell r="AB138">
            <v>4</v>
          </cell>
          <cell r="AC138">
            <v>15363</v>
          </cell>
          <cell r="AD138">
            <v>25681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8</v>
          </cell>
          <cell r="E139">
            <v>84980</v>
          </cell>
          <cell r="F139">
            <v>257917</v>
          </cell>
          <cell r="G139">
            <v>5</v>
          </cell>
          <cell r="H139">
            <v>59785</v>
          </cell>
          <cell r="I139">
            <v>197374</v>
          </cell>
          <cell r="J139" t="str">
            <v>-</v>
          </cell>
          <cell r="K139" t="str">
            <v>-</v>
          </cell>
          <cell r="L139" t="str">
            <v>-</v>
          </cell>
          <cell r="M139">
            <v>1</v>
          </cell>
          <cell r="N139">
            <v>5755</v>
          </cell>
          <cell r="O139">
            <v>8358</v>
          </cell>
          <cell r="P139">
            <v>2</v>
          </cell>
          <cell r="Q139">
            <v>19440</v>
          </cell>
          <cell r="R139">
            <v>52185</v>
          </cell>
          <cell r="S139">
            <v>16</v>
          </cell>
          <cell r="T139">
            <v>2521</v>
          </cell>
          <cell r="U139">
            <v>93354</v>
          </cell>
          <cell r="V139">
            <v>16</v>
          </cell>
          <cell r="W139">
            <v>2521</v>
          </cell>
          <cell r="X139">
            <v>93354</v>
          </cell>
          <cell r="Y139" t="str">
            <v>-</v>
          </cell>
          <cell r="Z139" t="str">
            <v>-</v>
          </cell>
          <cell r="AA139" t="str">
            <v>-</v>
          </cell>
          <cell r="AB139" t="str">
            <v>-</v>
          </cell>
          <cell r="AC139" t="str">
            <v>-</v>
          </cell>
          <cell r="AD139" t="str">
            <v>-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4</v>
          </cell>
          <cell r="E140">
            <v>24520</v>
          </cell>
          <cell r="F140">
            <v>24520</v>
          </cell>
          <cell r="G140">
            <v>2</v>
          </cell>
          <cell r="H140">
            <v>12983</v>
          </cell>
          <cell r="I140">
            <v>12983</v>
          </cell>
          <cell r="J140" t="str">
            <v>-</v>
          </cell>
          <cell r="K140" t="str">
            <v>-</v>
          </cell>
          <cell r="L140" t="str">
            <v>-</v>
          </cell>
          <cell r="M140" t="str">
            <v>-</v>
          </cell>
          <cell r="N140" t="str">
            <v>-</v>
          </cell>
          <cell r="O140" t="str">
            <v>-</v>
          </cell>
          <cell r="P140" t="str">
            <v>-</v>
          </cell>
          <cell r="Q140" t="str">
            <v>-</v>
          </cell>
          <cell r="R140" t="str">
            <v>-</v>
          </cell>
          <cell r="S140">
            <v>13</v>
          </cell>
          <cell r="T140">
            <v>1024</v>
          </cell>
          <cell r="U140">
            <v>121851</v>
          </cell>
          <cell r="V140">
            <v>12</v>
          </cell>
          <cell r="W140">
            <v>979</v>
          </cell>
          <cell r="X140">
            <v>115374</v>
          </cell>
          <cell r="Y140">
            <v>1</v>
          </cell>
          <cell r="Z140">
            <v>45</v>
          </cell>
          <cell r="AA140">
            <v>6477</v>
          </cell>
          <cell r="AB140">
            <v>2</v>
          </cell>
          <cell r="AC140">
            <v>11537</v>
          </cell>
          <cell r="AD140">
            <v>11537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1</v>
          </cell>
          <cell r="E141">
            <v>4970</v>
          </cell>
          <cell r="F141">
            <v>8293</v>
          </cell>
          <cell r="G141" t="str">
            <v>-</v>
          </cell>
          <cell r="H141" t="str">
            <v>-</v>
          </cell>
          <cell r="I141" t="str">
            <v>-</v>
          </cell>
          <cell r="J141" t="str">
            <v>-</v>
          </cell>
          <cell r="K141" t="str">
            <v>-</v>
          </cell>
          <cell r="L141" t="str">
            <v>-</v>
          </cell>
          <cell r="M141" t="str">
            <v>-</v>
          </cell>
          <cell r="N141" t="str">
            <v>-</v>
          </cell>
          <cell r="O141" t="str">
            <v>-</v>
          </cell>
          <cell r="P141" t="str">
            <v>-</v>
          </cell>
          <cell r="Q141" t="str">
            <v>-</v>
          </cell>
          <cell r="R141" t="str">
            <v>-</v>
          </cell>
          <cell r="S141">
            <v>4</v>
          </cell>
          <cell r="T141">
            <v>375</v>
          </cell>
          <cell r="U141">
            <v>17957</v>
          </cell>
          <cell r="V141">
            <v>3</v>
          </cell>
          <cell r="W141">
            <v>257</v>
          </cell>
          <cell r="X141">
            <v>11230</v>
          </cell>
          <cell r="Y141">
            <v>1</v>
          </cell>
          <cell r="Z141">
            <v>118</v>
          </cell>
          <cell r="AA141">
            <v>6727</v>
          </cell>
          <cell r="AB141">
            <v>1</v>
          </cell>
          <cell r="AC141">
            <v>4970</v>
          </cell>
          <cell r="AD141">
            <v>8293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1</v>
          </cell>
          <cell r="E142">
            <v>6771</v>
          </cell>
          <cell r="F142">
            <v>15828</v>
          </cell>
          <cell r="G142">
            <v>1</v>
          </cell>
          <cell r="H142">
            <v>6771</v>
          </cell>
          <cell r="I142">
            <v>15828</v>
          </cell>
          <cell r="J142" t="str">
            <v>-</v>
          </cell>
          <cell r="K142" t="str">
            <v>-</v>
          </cell>
          <cell r="L142" t="str">
            <v>-</v>
          </cell>
          <cell r="M142" t="str">
            <v>-</v>
          </cell>
          <cell r="N142" t="str">
            <v>-</v>
          </cell>
          <cell r="O142" t="str">
            <v>-</v>
          </cell>
          <cell r="P142" t="str">
            <v>-</v>
          </cell>
          <cell r="Q142" t="str">
            <v>-</v>
          </cell>
          <cell r="R142" t="str">
            <v>-</v>
          </cell>
          <cell r="S142">
            <v>8</v>
          </cell>
          <cell r="T142">
            <v>527</v>
          </cell>
          <cell r="U142">
            <v>36587</v>
          </cell>
          <cell r="V142">
            <v>7</v>
          </cell>
          <cell r="W142">
            <v>418</v>
          </cell>
          <cell r="X142">
            <v>21866</v>
          </cell>
          <cell r="Y142">
            <v>1</v>
          </cell>
          <cell r="Z142">
            <v>109</v>
          </cell>
          <cell r="AA142">
            <v>14721</v>
          </cell>
          <cell r="AB142" t="str">
            <v>-</v>
          </cell>
          <cell r="AC142" t="str">
            <v>-</v>
          </cell>
          <cell r="AD142" t="str">
            <v>-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4</v>
          </cell>
          <cell r="E143">
            <v>11904</v>
          </cell>
          <cell r="F143">
            <v>32762</v>
          </cell>
          <cell r="G143">
            <v>1</v>
          </cell>
          <cell r="H143">
            <v>9504</v>
          </cell>
          <cell r="I143">
            <v>28490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str">
            <v>-</v>
          </cell>
          <cell r="Q143" t="str">
            <v>-</v>
          </cell>
          <cell r="R143" t="str">
            <v>-</v>
          </cell>
          <cell r="S143">
            <v>5</v>
          </cell>
          <cell r="T143">
            <v>375</v>
          </cell>
          <cell r="U143">
            <v>18475</v>
          </cell>
          <cell r="V143">
            <v>5</v>
          </cell>
          <cell r="W143">
            <v>375</v>
          </cell>
          <cell r="X143">
            <v>18475</v>
          </cell>
          <cell r="Y143" t="str">
            <v>-</v>
          </cell>
          <cell r="Z143" t="str">
            <v>-</v>
          </cell>
          <cell r="AA143" t="str">
            <v>-</v>
          </cell>
          <cell r="AB143">
            <v>3</v>
          </cell>
          <cell r="AC143">
            <v>2400</v>
          </cell>
          <cell r="AD143">
            <v>4272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4</v>
          </cell>
          <cell r="E144">
            <v>40294</v>
          </cell>
          <cell r="F144">
            <v>139143</v>
          </cell>
          <cell r="G144">
            <v>2</v>
          </cell>
          <cell r="H144">
            <v>27341</v>
          </cell>
          <cell r="I144">
            <v>99340</v>
          </cell>
          <cell r="J144">
            <v>1</v>
          </cell>
          <cell r="K144">
            <v>2923</v>
          </cell>
          <cell r="L144">
            <v>16562</v>
          </cell>
          <cell r="M144" t="str">
            <v>-</v>
          </cell>
          <cell r="N144" t="str">
            <v>-</v>
          </cell>
          <cell r="O144" t="str">
            <v>-</v>
          </cell>
          <cell r="P144">
            <v>1</v>
          </cell>
          <cell r="Q144">
            <v>10030</v>
          </cell>
          <cell r="R144">
            <v>23241</v>
          </cell>
          <cell r="S144">
            <v>8</v>
          </cell>
          <cell r="T144">
            <v>1025</v>
          </cell>
          <cell r="U144">
            <v>50422</v>
          </cell>
          <cell r="V144">
            <v>5</v>
          </cell>
          <cell r="W144">
            <v>691</v>
          </cell>
          <cell r="X144">
            <v>27039</v>
          </cell>
          <cell r="Y144">
            <v>3</v>
          </cell>
          <cell r="Z144">
            <v>334</v>
          </cell>
          <cell r="AA144">
            <v>23383</v>
          </cell>
          <cell r="AB144" t="str">
            <v>-</v>
          </cell>
          <cell r="AC144" t="str">
            <v>-</v>
          </cell>
          <cell r="AD144" t="str">
            <v>-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1</v>
          </cell>
          <cell r="E145">
            <v>4884</v>
          </cell>
          <cell r="F145">
            <v>21226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str">
            <v>-</v>
          </cell>
          <cell r="Q145" t="str">
            <v>-</v>
          </cell>
          <cell r="R145" t="str">
            <v>-</v>
          </cell>
          <cell r="S145">
            <v>4</v>
          </cell>
          <cell r="T145">
            <v>49</v>
          </cell>
          <cell r="U145">
            <v>3044</v>
          </cell>
          <cell r="V145">
            <v>4</v>
          </cell>
          <cell r="W145">
            <v>49</v>
          </cell>
          <cell r="X145">
            <v>3044</v>
          </cell>
          <cell r="Y145" t="str">
            <v>-</v>
          </cell>
          <cell r="Z145" t="str">
            <v>-</v>
          </cell>
          <cell r="AA145" t="str">
            <v>-</v>
          </cell>
          <cell r="AB145">
            <v>1</v>
          </cell>
          <cell r="AC145">
            <v>4884</v>
          </cell>
          <cell r="AD145">
            <v>21226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str">
            <v>-</v>
          </cell>
          <cell r="Q146" t="str">
            <v>-</v>
          </cell>
          <cell r="R146" t="str">
            <v>-</v>
          </cell>
          <cell r="S146">
            <v>5</v>
          </cell>
          <cell r="T146">
            <v>211</v>
          </cell>
          <cell r="U146">
            <v>8178</v>
          </cell>
          <cell r="V146">
            <v>5</v>
          </cell>
          <cell r="W146">
            <v>211</v>
          </cell>
          <cell r="X146">
            <v>8178</v>
          </cell>
          <cell r="Y146" t="str">
            <v>-</v>
          </cell>
          <cell r="Z146" t="str">
            <v>-</v>
          </cell>
          <cell r="AA146" t="str">
            <v>-</v>
          </cell>
          <cell r="AB146" t="str">
            <v>-</v>
          </cell>
          <cell r="AC146" t="str">
            <v>-</v>
          </cell>
          <cell r="AD146" t="str">
            <v>-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str">
            <v>-</v>
          </cell>
          <cell r="Q147" t="str">
            <v>-</v>
          </cell>
          <cell r="R147" t="str">
            <v>-</v>
          </cell>
          <cell r="S147">
            <v>6</v>
          </cell>
          <cell r="T147">
            <v>85</v>
          </cell>
          <cell r="U147">
            <v>4162</v>
          </cell>
          <cell r="V147">
            <v>6</v>
          </cell>
          <cell r="W147">
            <v>85</v>
          </cell>
          <cell r="X147">
            <v>4162</v>
          </cell>
          <cell r="Y147" t="str">
            <v>-</v>
          </cell>
          <cell r="Z147" t="str">
            <v>-</v>
          </cell>
          <cell r="AA147" t="str">
            <v>-</v>
          </cell>
          <cell r="AB147" t="str">
            <v>-</v>
          </cell>
          <cell r="AC147" t="str">
            <v>-</v>
          </cell>
          <cell r="AD147" t="str">
            <v>-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str">
            <v>-</v>
          </cell>
          <cell r="Q148" t="str">
            <v>-</v>
          </cell>
          <cell r="R148" t="str">
            <v>-</v>
          </cell>
          <cell r="S148">
            <v>1</v>
          </cell>
          <cell r="T148">
            <v>62</v>
          </cell>
          <cell r="U148">
            <v>1901</v>
          </cell>
          <cell r="V148">
            <v>1</v>
          </cell>
          <cell r="W148">
            <v>62</v>
          </cell>
          <cell r="X148">
            <v>1901</v>
          </cell>
          <cell r="Y148" t="str">
            <v>-</v>
          </cell>
          <cell r="Z148" t="str">
            <v>-</v>
          </cell>
          <cell r="AA148" t="str">
            <v>-</v>
          </cell>
          <cell r="AB148" t="str">
            <v>-</v>
          </cell>
          <cell r="AC148" t="str">
            <v>-</v>
          </cell>
          <cell r="AD148" t="str">
            <v>-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str">
            <v>-</v>
          </cell>
          <cell r="Q149" t="str">
            <v>-</v>
          </cell>
          <cell r="R149" t="str">
            <v>-</v>
          </cell>
          <cell r="S149">
            <v>4</v>
          </cell>
          <cell r="T149">
            <v>246</v>
          </cell>
          <cell r="U149">
            <v>15344</v>
          </cell>
          <cell r="V149">
            <v>4</v>
          </cell>
          <cell r="W149">
            <v>246</v>
          </cell>
          <cell r="X149">
            <v>15344</v>
          </cell>
          <cell r="Y149" t="str">
            <v>-</v>
          </cell>
          <cell r="Z149" t="str">
            <v>-</v>
          </cell>
          <cell r="AA149" t="str">
            <v>-</v>
          </cell>
          <cell r="AB149" t="str">
            <v>-</v>
          </cell>
          <cell r="AC149" t="str">
            <v>-</v>
          </cell>
          <cell r="AD149" t="str">
            <v>-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2</v>
          </cell>
          <cell r="E150">
            <v>1279</v>
          </cell>
          <cell r="F150">
            <v>1362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str">
            <v>-</v>
          </cell>
          <cell r="Q150" t="str">
            <v>-</v>
          </cell>
          <cell r="R150" t="str">
            <v>-</v>
          </cell>
          <cell r="S150">
            <v>6</v>
          </cell>
          <cell r="T150">
            <v>279</v>
          </cell>
          <cell r="U150">
            <v>8182</v>
          </cell>
          <cell r="V150">
            <v>6</v>
          </cell>
          <cell r="W150">
            <v>279</v>
          </cell>
          <cell r="X150">
            <v>8182</v>
          </cell>
          <cell r="Y150" t="str">
            <v>-</v>
          </cell>
          <cell r="Z150" t="str">
            <v>-</v>
          </cell>
          <cell r="AA150" t="str">
            <v>-</v>
          </cell>
          <cell r="AB150">
            <v>2</v>
          </cell>
          <cell r="AC150">
            <v>1279</v>
          </cell>
          <cell r="AD150">
            <v>1362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str">
            <v>-</v>
          </cell>
          <cell r="Q151" t="str">
            <v>-</v>
          </cell>
          <cell r="R151" t="str">
            <v>-</v>
          </cell>
          <cell r="S151">
            <v>1</v>
          </cell>
          <cell r="T151">
            <v>78</v>
          </cell>
          <cell r="U151">
            <v>5666</v>
          </cell>
          <cell r="V151">
            <v>1</v>
          </cell>
          <cell r="W151">
            <v>78</v>
          </cell>
          <cell r="X151">
            <v>5666</v>
          </cell>
          <cell r="Y151" t="str">
            <v>-</v>
          </cell>
          <cell r="Z151" t="str">
            <v>-</v>
          </cell>
          <cell r="AA151" t="str">
            <v>-</v>
          </cell>
          <cell r="AB151" t="str">
            <v>-</v>
          </cell>
          <cell r="AC151" t="str">
            <v>-</v>
          </cell>
          <cell r="AD151" t="str">
            <v>-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2</v>
          </cell>
          <cell r="E152">
            <v>1908</v>
          </cell>
          <cell r="F152">
            <v>2110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str">
            <v>-</v>
          </cell>
          <cell r="Q152" t="str">
            <v>-</v>
          </cell>
          <cell r="R152" t="str">
            <v>-</v>
          </cell>
          <cell r="S152">
            <v>2</v>
          </cell>
          <cell r="T152">
            <v>53</v>
          </cell>
          <cell r="U152">
            <v>5682</v>
          </cell>
          <cell r="V152">
            <v>2</v>
          </cell>
          <cell r="W152">
            <v>53</v>
          </cell>
          <cell r="X152">
            <v>5682</v>
          </cell>
          <cell r="Y152" t="str">
            <v>-</v>
          </cell>
          <cell r="Z152" t="str">
            <v>-</v>
          </cell>
          <cell r="AA152" t="str">
            <v>-</v>
          </cell>
          <cell r="AB152">
            <v>2</v>
          </cell>
          <cell r="AC152">
            <v>1908</v>
          </cell>
          <cell r="AD152">
            <v>2110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str">
            <v>-</v>
          </cell>
          <cell r="Q153" t="str">
            <v>-</v>
          </cell>
          <cell r="R153" t="str">
            <v>-</v>
          </cell>
          <cell r="S153">
            <v>3</v>
          </cell>
          <cell r="T153">
            <v>157</v>
          </cell>
          <cell r="U153">
            <v>12279</v>
          </cell>
          <cell r="V153">
            <v>3</v>
          </cell>
          <cell r="W153">
            <v>157</v>
          </cell>
          <cell r="X153">
            <v>12279</v>
          </cell>
          <cell r="Y153" t="str">
            <v>-</v>
          </cell>
          <cell r="Z153" t="str">
            <v>-</v>
          </cell>
          <cell r="AA153" t="str">
            <v>-</v>
          </cell>
          <cell r="AB153" t="str">
            <v>-</v>
          </cell>
          <cell r="AC153" t="str">
            <v>-</v>
          </cell>
          <cell r="AD153" t="str">
            <v>-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3</v>
          </cell>
          <cell r="E154">
            <v>1102</v>
          </cell>
          <cell r="F154">
            <v>1376</v>
          </cell>
          <cell r="G154" t="str">
            <v>-</v>
          </cell>
          <cell r="H154" t="str">
            <v>-</v>
          </cell>
          <cell r="I154" t="str">
            <v>-</v>
          </cell>
          <cell r="J154" t="str">
            <v>-</v>
          </cell>
          <cell r="K154" t="str">
            <v>-</v>
          </cell>
          <cell r="L154" t="str">
            <v>-</v>
          </cell>
          <cell r="M154" t="str">
            <v>-</v>
          </cell>
          <cell r="N154" t="str">
            <v>-</v>
          </cell>
          <cell r="O154" t="str">
            <v>-</v>
          </cell>
          <cell r="P154" t="str">
            <v>-</v>
          </cell>
          <cell r="Q154" t="str">
            <v>-</v>
          </cell>
          <cell r="R154" t="str">
            <v>-</v>
          </cell>
          <cell r="S154">
            <v>3</v>
          </cell>
          <cell r="T154">
            <v>218</v>
          </cell>
          <cell r="U154">
            <v>19254</v>
          </cell>
          <cell r="V154">
            <v>3</v>
          </cell>
          <cell r="W154">
            <v>218</v>
          </cell>
          <cell r="X154">
            <v>19254</v>
          </cell>
          <cell r="Y154" t="str">
            <v>-</v>
          </cell>
          <cell r="Z154" t="str">
            <v>-</v>
          </cell>
          <cell r="AA154" t="str">
            <v>-</v>
          </cell>
          <cell r="AB154">
            <v>3</v>
          </cell>
          <cell r="AC154">
            <v>1102</v>
          </cell>
          <cell r="AD154">
            <v>1376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str">
            <v>-</v>
          </cell>
          <cell r="Q155" t="str">
            <v>-</v>
          </cell>
          <cell r="R155" t="str">
            <v>-</v>
          </cell>
          <cell r="S155">
            <v>3</v>
          </cell>
          <cell r="T155">
            <v>322</v>
          </cell>
          <cell r="U155">
            <v>25343</v>
          </cell>
          <cell r="V155">
            <v>3</v>
          </cell>
          <cell r="W155">
            <v>322</v>
          </cell>
          <cell r="X155">
            <v>25343</v>
          </cell>
          <cell r="Y155" t="str">
            <v>-</v>
          </cell>
          <cell r="Z155" t="str">
            <v>-</v>
          </cell>
          <cell r="AA155" t="str">
            <v>-</v>
          </cell>
          <cell r="AB155" t="str">
            <v>-</v>
          </cell>
          <cell r="AC155" t="str">
            <v>-</v>
          </cell>
          <cell r="AD155" t="str">
            <v>-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 t="str">
            <v>-</v>
          </cell>
          <cell r="Q156" t="str">
            <v>-</v>
          </cell>
          <cell r="R156" t="str">
            <v>-</v>
          </cell>
          <cell r="S156">
            <v>7</v>
          </cell>
          <cell r="T156">
            <v>342</v>
          </cell>
          <cell r="U156">
            <v>12664</v>
          </cell>
          <cell r="V156">
            <v>7</v>
          </cell>
          <cell r="W156">
            <v>342</v>
          </cell>
          <cell r="X156">
            <v>12664</v>
          </cell>
          <cell r="Y156" t="str">
            <v>-</v>
          </cell>
          <cell r="Z156" t="str">
            <v>-</v>
          </cell>
          <cell r="AA156" t="str">
            <v>-</v>
          </cell>
          <cell r="AB156" t="str">
            <v>-</v>
          </cell>
          <cell r="AC156" t="str">
            <v>-</v>
          </cell>
          <cell r="AD156" t="str">
            <v>-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  <cell r="T157" t="str">
            <v>-</v>
          </cell>
          <cell r="U157" t="str">
            <v>-</v>
          </cell>
          <cell r="V157" t="str">
            <v>-</v>
          </cell>
          <cell r="W157" t="str">
            <v>-</v>
          </cell>
          <cell r="X157" t="str">
            <v>-</v>
          </cell>
          <cell r="Y157" t="str">
            <v>-</v>
          </cell>
          <cell r="Z157" t="str">
            <v>-</v>
          </cell>
          <cell r="AA157" t="str">
            <v>-</v>
          </cell>
          <cell r="AB157" t="str">
            <v>-</v>
          </cell>
          <cell r="AC157" t="str">
            <v>-</v>
          </cell>
          <cell r="AD157" t="str">
            <v>-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C159">
            <v>0</v>
          </cell>
          <cell r="AD159">
            <v>0</v>
          </cell>
        </row>
        <row r="160"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C160">
            <v>0</v>
          </cell>
          <cell r="AD160">
            <v>0</v>
          </cell>
        </row>
      </sheetData>
      <sheetData sheetId="29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55961882</v>
          </cell>
          <cell r="E9">
            <v>43458453</v>
          </cell>
          <cell r="F9">
            <v>12503429</v>
          </cell>
          <cell r="G9">
            <v>30955024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15352800</v>
          </cell>
          <cell r="E10">
            <v>9701664</v>
          </cell>
          <cell r="F10">
            <v>5651136</v>
          </cell>
          <cell r="G10">
            <v>4050528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1788067</v>
          </cell>
          <cell r="E11">
            <v>1322062</v>
          </cell>
          <cell r="F11">
            <v>466005</v>
          </cell>
          <cell r="G11">
            <v>856057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1129290</v>
          </cell>
          <cell r="E12">
            <v>701727</v>
          </cell>
          <cell r="F12">
            <v>427563</v>
          </cell>
          <cell r="G12">
            <v>274164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160834</v>
          </cell>
          <cell r="E13">
            <v>65388</v>
          </cell>
          <cell r="F13">
            <v>95446</v>
          </cell>
          <cell r="G13">
            <v>-30058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28959161</v>
          </cell>
          <cell r="E14">
            <v>26108185</v>
          </cell>
          <cell r="F14">
            <v>2850976</v>
          </cell>
          <cell r="G14">
            <v>23257209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1527864</v>
          </cell>
          <cell r="E15">
            <v>1063983</v>
          </cell>
          <cell r="F15">
            <v>463881</v>
          </cell>
          <cell r="G15">
            <v>600102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1085313</v>
          </cell>
          <cell r="E16">
            <v>816809</v>
          </cell>
          <cell r="F16">
            <v>268504</v>
          </cell>
          <cell r="G16">
            <v>548305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130437</v>
          </cell>
          <cell r="E17">
            <v>90361</v>
          </cell>
          <cell r="F17">
            <v>40076</v>
          </cell>
          <cell r="G17">
            <v>50285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176565</v>
          </cell>
          <cell r="E18">
            <v>91470</v>
          </cell>
          <cell r="F18">
            <v>85095</v>
          </cell>
          <cell r="G18">
            <v>6375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2205722</v>
          </cell>
          <cell r="E19">
            <v>1540085</v>
          </cell>
          <cell r="F19">
            <v>665637</v>
          </cell>
          <cell r="G19">
            <v>874448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56864</v>
          </cell>
          <cell r="E20">
            <v>41954</v>
          </cell>
          <cell r="F20">
            <v>14910</v>
          </cell>
          <cell r="G20">
            <v>27044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23757</v>
          </cell>
          <cell r="E21">
            <v>12155</v>
          </cell>
          <cell r="F21">
            <v>11602</v>
          </cell>
          <cell r="G21">
            <v>553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2202</v>
          </cell>
          <cell r="E22">
            <v>1515</v>
          </cell>
          <cell r="F22">
            <v>687</v>
          </cell>
          <cell r="G22">
            <v>828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51994</v>
          </cell>
          <cell r="E23">
            <v>1356</v>
          </cell>
          <cell r="F23">
            <v>50638</v>
          </cell>
          <cell r="G23">
            <v>-49282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16808</v>
          </cell>
          <cell r="E24">
            <v>14978</v>
          </cell>
          <cell r="F24">
            <v>1830</v>
          </cell>
          <cell r="G24">
            <v>13148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135032</v>
          </cell>
          <cell r="E25">
            <v>94391</v>
          </cell>
          <cell r="F25">
            <v>40641</v>
          </cell>
          <cell r="G25">
            <v>53750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273126</v>
          </cell>
          <cell r="E26">
            <v>161940</v>
          </cell>
          <cell r="F26">
            <v>111186</v>
          </cell>
          <cell r="G26">
            <v>50754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495163</v>
          </cell>
          <cell r="E27">
            <v>391950</v>
          </cell>
          <cell r="F27">
            <v>103213</v>
          </cell>
          <cell r="G27">
            <v>288737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1216933</v>
          </cell>
          <cell r="E28">
            <v>689553</v>
          </cell>
          <cell r="F28">
            <v>527380</v>
          </cell>
          <cell r="G28">
            <v>162173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16622</v>
          </cell>
          <cell r="E29">
            <v>12812</v>
          </cell>
          <cell r="F29">
            <v>3810</v>
          </cell>
          <cell r="G29">
            <v>9002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978872</v>
          </cell>
          <cell r="E30">
            <v>428090</v>
          </cell>
          <cell r="F30">
            <v>550782</v>
          </cell>
          <cell r="G30">
            <v>-122692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73147</v>
          </cell>
          <cell r="E31">
            <v>36705</v>
          </cell>
          <cell r="F31">
            <v>36442</v>
          </cell>
          <cell r="G31">
            <v>263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105309</v>
          </cell>
          <cell r="E32">
            <v>69320</v>
          </cell>
          <cell r="F32">
            <v>35989</v>
          </cell>
          <cell r="G32">
            <v>33331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50354511</v>
          </cell>
          <cell r="E34">
            <v>38518064</v>
          </cell>
          <cell r="F34">
            <v>11836447</v>
          </cell>
          <cell r="G34">
            <v>26681617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13497092</v>
          </cell>
          <cell r="E35">
            <v>8620473</v>
          </cell>
          <cell r="F35">
            <v>4876619</v>
          </cell>
          <cell r="G35">
            <v>3743854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2282687</v>
          </cell>
          <cell r="E36">
            <v>1389845</v>
          </cell>
          <cell r="F36">
            <v>892842</v>
          </cell>
          <cell r="G36">
            <v>497003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1172863</v>
          </cell>
          <cell r="E37">
            <v>767047</v>
          </cell>
          <cell r="F37">
            <v>405816</v>
          </cell>
          <cell r="G37">
            <v>361231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163008</v>
          </cell>
          <cell r="E38">
            <v>69262</v>
          </cell>
          <cell r="F38">
            <v>93746</v>
          </cell>
          <cell r="G38">
            <v>-24484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24449809</v>
          </cell>
          <cell r="E39">
            <v>21743980</v>
          </cell>
          <cell r="F39">
            <v>2705829</v>
          </cell>
          <cell r="G39">
            <v>19038151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1456249</v>
          </cell>
          <cell r="E40">
            <v>1021905</v>
          </cell>
          <cell r="F40">
            <v>434344</v>
          </cell>
          <cell r="G40">
            <v>587561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1184794</v>
          </cell>
          <cell r="E41">
            <v>921315</v>
          </cell>
          <cell r="F41">
            <v>263479</v>
          </cell>
          <cell r="G41">
            <v>657836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128537</v>
          </cell>
          <cell r="E42">
            <v>85530</v>
          </cell>
          <cell r="F42">
            <v>43007</v>
          </cell>
          <cell r="G42">
            <v>42523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207021</v>
          </cell>
          <cell r="E43">
            <v>98995</v>
          </cell>
          <cell r="F43">
            <v>108026</v>
          </cell>
          <cell r="G43">
            <v>-9031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2178106</v>
          </cell>
          <cell r="E44">
            <v>1566371</v>
          </cell>
          <cell r="F44">
            <v>611735</v>
          </cell>
          <cell r="G44">
            <v>954636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58644</v>
          </cell>
          <cell r="E45">
            <v>42607</v>
          </cell>
          <cell r="F45">
            <v>16037</v>
          </cell>
          <cell r="G45">
            <v>26570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24368</v>
          </cell>
          <cell r="E46">
            <v>10019</v>
          </cell>
          <cell r="F46">
            <v>14349</v>
          </cell>
          <cell r="G46">
            <v>-4330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2277</v>
          </cell>
          <cell r="E47">
            <v>1481</v>
          </cell>
          <cell r="F47">
            <v>796</v>
          </cell>
          <cell r="G47">
            <v>685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1675</v>
          </cell>
          <cell r="E48">
            <v>927</v>
          </cell>
          <cell r="F48">
            <v>748</v>
          </cell>
          <cell r="G48">
            <v>179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19433</v>
          </cell>
          <cell r="E49">
            <v>16441</v>
          </cell>
          <cell r="F49">
            <v>2992</v>
          </cell>
          <cell r="G49">
            <v>13449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159257</v>
          </cell>
          <cell r="E50">
            <v>116058</v>
          </cell>
          <cell r="F50">
            <v>43199</v>
          </cell>
          <cell r="G50">
            <v>72859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274743</v>
          </cell>
          <cell r="E51">
            <v>154027</v>
          </cell>
          <cell r="F51">
            <v>120716</v>
          </cell>
          <cell r="G51">
            <v>33311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912389</v>
          </cell>
          <cell r="E52">
            <v>788189</v>
          </cell>
          <cell r="F52">
            <v>124200</v>
          </cell>
          <cell r="G52">
            <v>663989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1079366</v>
          </cell>
          <cell r="E53">
            <v>614737</v>
          </cell>
          <cell r="F53">
            <v>464629</v>
          </cell>
          <cell r="G53">
            <v>150108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18777</v>
          </cell>
          <cell r="E54">
            <v>16005</v>
          </cell>
          <cell r="F54">
            <v>2772</v>
          </cell>
          <cell r="G54">
            <v>13233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965009</v>
          </cell>
          <cell r="E55">
            <v>440296</v>
          </cell>
          <cell r="F55">
            <v>524713</v>
          </cell>
          <cell r="G55">
            <v>-84417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68724</v>
          </cell>
          <cell r="E56">
            <v>26148</v>
          </cell>
          <cell r="F56">
            <v>42576</v>
          </cell>
          <cell r="G56">
            <v>-16428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49683</v>
          </cell>
          <cell r="E57">
            <v>6406</v>
          </cell>
          <cell r="F57">
            <v>43277</v>
          </cell>
          <cell r="G57">
            <v>-36871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59424141</v>
          </cell>
          <cell r="E59">
            <v>44870007</v>
          </cell>
          <cell r="F59">
            <v>14554134</v>
          </cell>
          <cell r="G59">
            <v>30315873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16468030</v>
          </cell>
          <cell r="E60">
            <v>10054806</v>
          </cell>
          <cell r="F60">
            <v>6413224</v>
          </cell>
          <cell r="G60">
            <v>3641582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2920022</v>
          </cell>
          <cell r="E61">
            <v>1488196</v>
          </cell>
          <cell r="F61">
            <v>1431826</v>
          </cell>
          <cell r="G61">
            <v>56370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1307394</v>
          </cell>
          <cell r="E62">
            <v>826722</v>
          </cell>
          <cell r="F62">
            <v>480672</v>
          </cell>
          <cell r="G62">
            <v>346050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175972</v>
          </cell>
          <cell r="E63">
            <v>67638</v>
          </cell>
          <cell r="F63">
            <v>108334</v>
          </cell>
          <cell r="G63">
            <v>-40696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29101422</v>
          </cell>
          <cell r="E64">
            <v>26267919</v>
          </cell>
          <cell r="F64">
            <v>2833503</v>
          </cell>
          <cell r="G64">
            <v>23434416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1772910</v>
          </cell>
          <cell r="E65">
            <v>1225196</v>
          </cell>
          <cell r="F65">
            <v>547714</v>
          </cell>
          <cell r="G65">
            <v>677482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1101994</v>
          </cell>
          <cell r="E66">
            <v>804690</v>
          </cell>
          <cell r="F66">
            <v>297304</v>
          </cell>
          <cell r="G66">
            <v>507386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147219</v>
          </cell>
          <cell r="E67">
            <v>97405</v>
          </cell>
          <cell r="F67">
            <v>49814</v>
          </cell>
          <cell r="G67">
            <v>47591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187408</v>
          </cell>
          <cell r="E68">
            <v>106448</v>
          </cell>
          <cell r="F68">
            <v>80960</v>
          </cell>
          <cell r="G68">
            <v>25488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2131158</v>
          </cell>
          <cell r="E69">
            <v>1471459</v>
          </cell>
          <cell r="F69">
            <v>659699</v>
          </cell>
          <cell r="G69">
            <v>811760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77721</v>
          </cell>
          <cell r="E70">
            <v>47017</v>
          </cell>
          <cell r="F70">
            <v>30704</v>
          </cell>
          <cell r="G70">
            <v>16313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17993</v>
          </cell>
          <cell r="E71">
            <v>8306</v>
          </cell>
          <cell r="F71">
            <v>9687</v>
          </cell>
          <cell r="G71">
            <v>-1381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2104</v>
          </cell>
          <cell r="E72">
            <v>1157</v>
          </cell>
          <cell r="F72">
            <v>947</v>
          </cell>
          <cell r="G72">
            <v>210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2378</v>
          </cell>
          <cell r="E73">
            <v>1596</v>
          </cell>
          <cell r="F73">
            <v>782</v>
          </cell>
          <cell r="G73">
            <v>814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20152</v>
          </cell>
          <cell r="E74">
            <v>16703</v>
          </cell>
          <cell r="F74">
            <v>3449</v>
          </cell>
          <cell r="G74">
            <v>13254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154246</v>
          </cell>
          <cell r="E75">
            <v>109033</v>
          </cell>
          <cell r="F75">
            <v>45213</v>
          </cell>
          <cell r="G75">
            <v>63820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269428</v>
          </cell>
          <cell r="E76">
            <v>159141</v>
          </cell>
          <cell r="F76">
            <v>110287</v>
          </cell>
          <cell r="G76">
            <v>48854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995190</v>
          </cell>
          <cell r="E77">
            <v>885777</v>
          </cell>
          <cell r="F77">
            <v>109413</v>
          </cell>
          <cell r="G77">
            <v>776364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1038800</v>
          </cell>
          <cell r="E78">
            <v>614652</v>
          </cell>
          <cell r="F78">
            <v>424148</v>
          </cell>
          <cell r="G78">
            <v>190504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15314</v>
          </cell>
          <cell r="E79">
            <v>11151</v>
          </cell>
          <cell r="F79">
            <v>4163</v>
          </cell>
          <cell r="G79">
            <v>6988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1446914</v>
          </cell>
          <cell r="E80">
            <v>578605</v>
          </cell>
          <cell r="F80">
            <v>868309</v>
          </cell>
          <cell r="G80">
            <v>-289704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45448</v>
          </cell>
          <cell r="E81">
            <v>24445</v>
          </cell>
          <cell r="F81">
            <v>21003</v>
          </cell>
          <cell r="G81">
            <v>3442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24924</v>
          </cell>
          <cell r="E82">
            <v>1945</v>
          </cell>
          <cell r="F82">
            <v>22979</v>
          </cell>
          <cell r="G82">
            <v>-21034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56059908</v>
          </cell>
          <cell r="E84">
            <v>40890630</v>
          </cell>
          <cell r="F84">
            <v>15169278</v>
          </cell>
          <cell r="G84">
            <v>25721352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18001545</v>
          </cell>
          <cell r="E85">
            <v>10901617</v>
          </cell>
          <cell r="F85">
            <v>7099928</v>
          </cell>
          <cell r="G85">
            <v>3801689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2628773</v>
          </cell>
          <cell r="E86">
            <v>1550330</v>
          </cell>
          <cell r="F86">
            <v>1078443</v>
          </cell>
          <cell r="G86">
            <v>471887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1505809</v>
          </cell>
          <cell r="E87">
            <v>949780</v>
          </cell>
          <cell r="F87">
            <v>556029</v>
          </cell>
          <cell r="G87">
            <v>393751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182774</v>
          </cell>
          <cell r="E88">
            <v>72913</v>
          </cell>
          <cell r="F88">
            <v>109861</v>
          </cell>
          <cell r="G88">
            <v>-36948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23543206</v>
          </cell>
          <cell r="E89">
            <v>20754647</v>
          </cell>
          <cell r="F89">
            <v>2788559</v>
          </cell>
          <cell r="G89">
            <v>17966088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2030512</v>
          </cell>
          <cell r="E90">
            <v>1343799</v>
          </cell>
          <cell r="F90">
            <v>686713</v>
          </cell>
          <cell r="G90">
            <v>657086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1123596</v>
          </cell>
          <cell r="E91">
            <v>814557</v>
          </cell>
          <cell r="F91">
            <v>309039</v>
          </cell>
          <cell r="G91">
            <v>505518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204597</v>
          </cell>
          <cell r="E92">
            <v>135992</v>
          </cell>
          <cell r="F92">
            <v>68605</v>
          </cell>
          <cell r="G92">
            <v>67387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197945</v>
          </cell>
          <cell r="E93">
            <v>127850</v>
          </cell>
          <cell r="F93">
            <v>70095</v>
          </cell>
          <cell r="G93">
            <v>57755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2280138</v>
          </cell>
          <cell r="E94">
            <v>1569477</v>
          </cell>
          <cell r="F94">
            <v>710661</v>
          </cell>
          <cell r="G94">
            <v>858816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89758</v>
          </cell>
          <cell r="E95">
            <v>48288</v>
          </cell>
          <cell r="F95">
            <v>41470</v>
          </cell>
          <cell r="G95">
            <v>6818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19002</v>
          </cell>
          <cell r="E96">
            <v>8824</v>
          </cell>
          <cell r="F96">
            <v>10178</v>
          </cell>
          <cell r="G96">
            <v>-1354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1693</v>
          </cell>
          <cell r="E97">
            <v>449</v>
          </cell>
          <cell r="F97">
            <v>1244</v>
          </cell>
          <cell r="G97">
            <v>-795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2941</v>
          </cell>
          <cell r="E98">
            <v>1958</v>
          </cell>
          <cell r="F98">
            <v>983</v>
          </cell>
          <cell r="G98">
            <v>975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22056</v>
          </cell>
          <cell r="E99">
            <v>18661</v>
          </cell>
          <cell r="F99">
            <v>3395</v>
          </cell>
          <cell r="G99">
            <v>15266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196880</v>
          </cell>
          <cell r="E100">
            <v>130715</v>
          </cell>
          <cell r="F100">
            <v>66165</v>
          </cell>
          <cell r="G100">
            <v>64550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288242</v>
          </cell>
          <cell r="E101">
            <v>171773</v>
          </cell>
          <cell r="F101">
            <v>116469</v>
          </cell>
          <cell r="G101">
            <v>55304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1174472</v>
          </cell>
          <cell r="E102">
            <v>1075278</v>
          </cell>
          <cell r="F102">
            <v>99194</v>
          </cell>
          <cell r="G102">
            <v>976084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1127059</v>
          </cell>
          <cell r="E103">
            <v>660170</v>
          </cell>
          <cell r="F103">
            <v>466889</v>
          </cell>
          <cell r="G103">
            <v>193281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10672</v>
          </cell>
          <cell r="E104">
            <v>7534</v>
          </cell>
          <cell r="F104">
            <v>3138</v>
          </cell>
          <cell r="G104">
            <v>4396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1372164</v>
          </cell>
          <cell r="E105">
            <v>525912</v>
          </cell>
          <cell r="F105">
            <v>846252</v>
          </cell>
          <cell r="G105">
            <v>-320340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30237</v>
          </cell>
          <cell r="E106">
            <v>16249</v>
          </cell>
          <cell r="F106">
            <v>13988</v>
          </cell>
          <cell r="G106">
            <v>2261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25837</v>
          </cell>
          <cell r="E107">
            <v>3857</v>
          </cell>
          <cell r="F107">
            <v>21980</v>
          </cell>
          <cell r="G107">
            <v>-18123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52494624</v>
          </cell>
          <cell r="E109">
            <v>37711685</v>
          </cell>
          <cell r="F109">
            <v>14782939</v>
          </cell>
          <cell r="G109">
            <v>22928746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17428939</v>
          </cell>
          <cell r="E110">
            <v>10293227</v>
          </cell>
          <cell r="F110">
            <v>7135712</v>
          </cell>
          <cell r="G110">
            <v>3157515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2714862</v>
          </cell>
          <cell r="E111">
            <v>1475201</v>
          </cell>
          <cell r="F111">
            <v>1239661</v>
          </cell>
          <cell r="G111">
            <v>235540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1502545</v>
          </cell>
          <cell r="E112">
            <v>967079</v>
          </cell>
          <cell r="F112">
            <v>535466</v>
          </cell>
          <cell r="G112">
            <v>431613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189433</v>
          </cell>
          <cell r="E113">
            <v>76844</v>
          </cell>
          <cell r="F113">
            <v>112589</v>
          </cell>
          <cell r="G113">
            <v>-35745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20738198</v>
          </cell>
          <cell r="E114">
            <v>18293384</v>
          </cell>
          <cell r="F114">
            <v>2444814</v>
          </cell>
          <cell r="G114">
            <v>15848570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2016177</v>
          </cell>
          <cell r="E115">
            <v>1337594</v>
          </cell>
          <cell r="F115">
            <v>678583</v>
          </cell>
          <cell r="G115">
            <v>659011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1278553</v>
          </cell>
          <cell r="E116">
            <v>910992</v>
          </cell>
          <cell r="F116">
            <v>367561</v>
          </cell>
          <cell r="G116">
            <v>543431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268467</v>
          </cell>
          <cell r="E117">
            <v>201863</v>
          </cell>
          <cell r="F117">
            <v>66604</v>
          </cell>
          <cell r="G117">
            <v>135259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190933</v>
          </cell>
          <cell r="E118">
            <v>137601</v>
          </cell>
          <cell r="F118">
            <v>53332</v>
          </cell>
          <cell r="G118">
            <v>84269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2153737</v>
          </cell>
          <cell r="E119">
            <v>1508268</v>
          </cell>
          <cell r="F119">
            <v>645469</v>
          </cell>
          <cell r="G119">
            <v>862799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88894</v>
          </cell>
          <cell r="E120">
            <v>44018</v>
          </cell>
          <cell r="F120">
            <v>44876</v>
          </cell>
          <cell r="G120">
            <v>-858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19101</v>
          </cell>
          <cell r="E121">
            <v>11256</v>
          </cell>
          <cell r="F121">
            <v>7845</v>
          </cell>
          <cell r="G121">
            <v>3411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1678</v>
          </cell>
          <cell r="E122">
            <v>963</v>
          </cell>
          <cell r="F122">
            <v>715</v>
          </cell>
          <cell r="G122">
            <v>248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4024</v>
          </cell>
          <cell r="E123">
            <v>3546</v>
          </cell>
          <cell r="F123">
            <v>478</v>
          </cell>
          <cell r="G123">
            <v>3068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18825</v>
          </cell>
          <cell r="E124">
            <v>16636</v>
          </cell>
          <cell r="F124">
            <v>2189</v>
          </cell>
          <cell r="G124">
            <v>14447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186336</v>
          </cell>
          <cell r="E125">
            <v>116597</v>
          </cell>
          <cell r="F125">
            <v>69739</v>
          </cell>
          <cell r="G125">
            <v>46858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295617</v>
          </cell>
          <cell r="E126">
            <v>186388</v>
          </cell>
          <cell r="F126">
            <v>109229</v>
          </cell>
          <cell r="G126">
            <v>77159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1122389</v>
          </cell>
          <cell r="E127">
            <v>1027242</v>
          </cell>
          <cell r="F127">
            <v>95147</v>
          </cell>
          <cell r="G127">
            <v>932095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1042310</v>
          </cell>
          <cell r="E128">
            <v>585969</v>
          </cell>
          <cell r="F128">
            <v>456341</v>
          </cell>
          <cell r="G128">
            <v>129628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16514</v>
          </cell>
          <cell r="E129">
            <v>11961</v>
          </cell>
          <cell r="F129">
            <v>4553</v>
          </cell>
          <cell r="G129">
            <v>7408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1172325</v>
          </cell>
          <cell r="E130">
            <v>485614</v>
          </cell>
          <cell r="F130">
            <v>686711</v>
          </cell>
          <cell r="G130">
            <v>-201097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23929</v>
          </cell>
          <cell r="E131">
            <v>16666</v>
          </cell>
          <cell r="F131">
            <v>7263</v>
          </cell>
          <cell r="G131">
            <v>9403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20838</v>
          </cell>
          <cell r="E132">
            <v>2776</v>
          </cell>
          <cell r="F132">
            <v>18062</v>
          </cell>
          <cell r="G132">
            <v>-15286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50451826</v>
          </cell>
          <cell r="E134">
            <v>37095529</v>
          </cell>
          <cell r="F134">
            <v>13356297</v>
          </cell>
          <cell r="G134">
            <v>23739232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15773624</v>
          </cell>
          <cell r="E135">
            <v>9311767</v>
          </cell>
          <cell r="F135">
            <v>6461857</v>
          </cell>
          <cell r="G135">
            <v>2849910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2440509</v>
          </cell>
          <cell r="E136">
            <v>1357914</v>
          </cell>
          <cell r="F136">
            <v>1082595</v>
          </cell>
          <cell r="G136">
            <v>275319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1418395</v>
          </cell>
          <cell r="E137">
            <v>931759</v>
          </cell>
          <cell r="F137">
            <v>486636</v>
          </cell>
          <cell r="G137">
            <v>445123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185982</v>
          </cell>
          <cell r="E138">
            <v>68103</v>
          </cell>
          <cell r="F138">
            <v>117879</v>
          </cell>
          <cell r="G138">
            <v>-49776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21734991</v>
          </cell>
          <cell r="E139">
            <v>19529887</v>
          </cell>
          <cell r="F139">
            <v>2205104</v>
          </cell>
          <cell r="G139">
            <v>17324783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2068626</v>
          </cell>
          <cell r="E140">
            <v>1414739</v>
          </cell>
          <cell r="F140">
            <v>653887</v>
          </cell>
          <cell r="G140">
            <v>760852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1138742</v>
          </cell>
          <cell r="E141">
            <v>842650</v>
          </cell>
          <cell r="F141">
            <v>296092</v>
          </cell>
          <cell r="G141">
            <v>546558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285997</v>
          </cell>
          <cell r="E142">
            <v>191047</v>
          </cell>
          <cell r="F142">
            <v>94950</v>
          </cell>
          <cell r="G142">
            <v>96097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209238</v>
          </cell>
          <cell r="E143">
            <v>138902</v>
          </cell>
          <cell r="F143">
            <v>70336</v>
          </cell>
          <cell r="G143">
            <v>68566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1818243</v>
          </cell>
          <cell r="E144">
            <v>1217249</v>
          </cell>
          <cell r="F144">
            <v>600994</v>
          </cell>
          <cell r="G144">
            <v>616255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68331</v>
          </cell>
          <cell r="E145">
            <v>26169</v>
          </cell>
          <cell r="F145">
            <v>42162</v>
          </cell>
          <cell r="G145">
            <v>-15993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24183</v>
          </cell>
          <cell r="E146">
            <v>12205</v>
          </cell>
          <cell r="F146">
            <v>11978</v>
          </cell>
          <cell r="G146">
            <v>227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1918</v>
          </cell>
          <cell r="E147">
            <v>1021</v>
          </cell>
          <cell r="F147">
            <v>897</v>
          </cell>
          <cell r="G147">
            <v>124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3904</v>
          </cell>
          <cell r="E148">
            <v>3231</v>
          </cell>
          <cell r="F148">
            <v>673</v>
          </cell>
          <cell r="G148">
            <v>2558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16312</v>
          </cell>
          <cell r="E149">
            <v>13694</v>
          </cell>
          <cell r="F149">
            <v>2618</v>
          </cell>
          <cell r="G149">
            <v>11076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149760</v>
          </cell>
          <cell r="E150">
            <v>94736</v>
          </cell>
          <cell r="F150">
            <v>55024</v>
          </cell>
          <cell r="G150">
            <v>39712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266255</v>
          </cell>
          <cell r="E151">
            <v>169366</v>
          </cell>
          <cell r="F151">
            <v>96889</v>
          </cell>
          <cell r="G151">
            <v>72477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846687</v>
          </cell>
          <cell r="E152">
            <v>761632</v>
          </cell>
          <cell r="F152">
            <v>85055</v>
          </cell>
          <cell r="G152">
            <v>676577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976816</v>
          </cell>
          <cell r="E153">
            <v>541311</v>
          </cell>
          <cell r="F153">
            <v>435505</v>
          </cell>
          <cell r="G153">
            <v>105806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27186</v>
          </cell>
          <cell r="E154">
            <v>22098</v>
          </cell>
          <cell r="F154">
            <v>5088</v>
          </cell>
          <cell r="G154">
            <v>17010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965893</v>
          </cell>
          <cell r="E155">
            <v>436137</v>
          </cell>
          <cell r="F155">
            <v>529756</v>
          </cell>
          <cell r="G155">
            <v>-93619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14351</v>
          </cell>
          <cell r="E156">
            <v>9040</v>
          </cell>
          <cell r="F156">
            <v>5311</v>
          </cell>
          <cell r="G156">
            <v>3729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15883</v>
          </cell>
          <cell r="E157">
            <v>872</v>
          </cell>
          <cell r="F157">
            <v>15011</v>
          </cell>
          <cell r="G157">
            <v>-14139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</row>
        <row r="159">
          <cell r="C159" t="str">
            <v>자료:한국무역협회</v>
          </cell>
        </row>
        <row r="160">
          <cell r="C160" t="str">
            <v xml:space="preserve">  주:통관기준, SITC분류에 따라 구분</v>
          </cell>
        </row>
      </sheetData>
      <sheetData sheetId="30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43269752</v>
          </cell>
          <cell r="E9">
            <v>157003</v>
          </cell>
          <cell r="F9">
            <v>179456</v>
          </cell>
          <cell r="G9">
            <v>517008</v>
          </cell>
          <cell r="H9">
            <v>51162</v>
          </cell>
          <cell r="I9">
            <v>1531</v>
          </cell>
          <cell r="J9">
            <v>2166032</v>
          </cell>
          <cell r="K9">
            <v>13569455</v>
          </cell>
          <cell r="L9">
            <v>21358327</v>
          </cell>
          <cell r="M9">
            <v>5266858</v>
          </cell>
          <cell r="N9">
            <v>2920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38518064</v>
          </cell>
          <cell r="E34">
            <v>205561</v>
          </cell>
          <cell r="F34">
            <v>259485</v>
          </cell>
          <cell r="G34">
            <v>523501</v>
          </cell>
          <cell r="H34">
            <v>22949</v>
          </cell>
          <cell r="I34">
            <v>1176</v>
          </cell>
          <cell r="J34">
            <v>2305279</v>
          </cell>
          <cell r="K34">
            <v>12239360</v>
          </cell>
          <cell r="L34">
            <v>18477569</v>
          </cell>
          <cell r="M34">
            <v>4482911</v>
          </cell>
          <cell r="N34">
            <v>273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44870007</v>
          </cell>
          <cell r="E59">
            <v>241997</v>
          </cell>
          <cell r="F59">
            <v>241217</v>
          </cell>
          <cell r="G59">
            <v>617959</v>
          </cell>
          <cell r="H59">
            <v>43484</v>
          </cell>
          <cell r="I59">
            <v>564</v>
          </cell>
          <cell r="J59">
            <v>2502459</v>
          </cell>
          <cell r="K59">
            <v>14025254</v>
          </cell>
          <cell r="L59">
            <v>22265329</v>
          </cell>
          <cell r="M59">
            <v>4931571</v>
          </cell>
          <cell r="N59">
            <v>173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40890628</v>
          </cell>
          <cell r="E84">
            <v>259391</v>
          </cell>
          <cell r="F84">
            <v>212195</v>
          </cell>
          <cell r="G84">
            <v>724162</v>
          </cell>
          <cell r="H84">
            <v>43388</v>
          </cell>
          <cell r="I84">
            <v>698</v>
          </cell>
          <cell r="J84">
            <v>3054384</v>
          </cell>
          <cell r="K84">
            <v>15000475</v>
          </cell>
          <cell r="L84">
            <v>17075936</v>
          </cell>
          <cell r="M84">
            <v>4519494</v>
          </cell>
          <cell r="N84">
            <v>505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37711685</v>
          </cell>
          <cell r="E109">
            <v>272893</v>
          </cell>
          <cell r="F109">
            <v>208357</v>
          </cell>
          <cell r="G109">
            <v>722455</v>
          </cell>
          <cell r="H109">
            <v>37032</v>
          </cell>
          <cell r="I109">
            <v>1094</v>
          </cell>
          <cell r="J109">
            <v>3213200</v>
          </cell>
          <cell r="K109">
            <v>14533456</v>
          </cell>
          <cell r="L109">
            <v>15380592</v>
          </cell>
          <cell r="M109">
            <v>3341132</v>
          </cell>
          <cell r="N109">
            <v>1474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37095529</v>
          </cell>
          <cell r="E134">
            <v>292529</v>
          </cell>
          <cell r="F134">
            <v>305052</v>
          </cell>
          <cell r="G134">
            <v>777084</v>
          </cell>
          <cell r="H134">
            <v>56626</v>
          </cell>
          <cell r="I134">
            <v>1726</v>
          </cell>
          <cell r="J134">
            <v>3397028</v>
          </cell>
          <cell r="K134">
            <v>12727258</v>
          </cell>
          <cell r="L134">
            <v>15611964</v>
          </cell>
          <cell r="M134">
            <v>3901567</v>
          </cell>
          <cell r="N134">
            <v>24695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</row>
        <row r="159">
          <cell r="C159" t="str">
            <v>자료:한국무역협회</v>
          </cell>
          <cell r="I159">
            <v>0</v>
          </cell>
        </row>
        <row r="160">
          <cell r="C160" t="str">
            <v xml:space="preserve">  주:통관기준, SITC분류에 따라 구분</v>
          </cell>
          <cell r="I160">
            <v>0</v>
          </cell>
        </row>
      </sheetData>
      <sheetData sheetId="31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12503429</v>
          </cell>
          <cell r="E9">
            <v>372299</v>
          </cell>
          <cell r="F9">
            <v>1619</v>
          </cell>
          <cell r="G9">
            <v>3297750</v>
          </cell>
          <cell r="H9">
            <v>1197327</v>
          </cell>
          <cell r="I9">
            <v>1140</v>
          </cell>
          <cell r="J9">
            <v>1272076</v>
          </cell>
          <cell r="K9">
            <v>3570024</v>
          </cell>
          <cell r="L9">
            <v>1879488</v>
          </cell>
          <cell r="M9">
            <v>911678</v>
          </cell>
          <cell r="N9">
            <v>28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11836447</v>
          </cell>
          <cell r="E34">
            <v>385405</v>
          </cell>
          <cell r="F34">
            <v>1351</v>
          </cell>
          <cell r="G34">
            <v>2746096</v>
          </cell>
          <cell r="H34">
            <v>1231597</v>
          </cell>
          <cell r="I34">
            <v>1039</v>
          </cell>
          <cell r="J34">
            <v>1552628</v>
          </cell>
          <cell r="K34">
            <v>3220416</v>
          </cell>
          <cell r="L34">
            <v>1849024</v>
          </cell>
          <cell r="M34">
            <v>848725</v>
          </cell>
          <cell r="N34">
            <v>166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14554134</v>
          </cell>
          <cell r="E59">
            <v>343621</v>
          </cell>
          <cell r="F59">
            <v>968</v>
          </cell>
          <cell r="G59">
            <v>3547499</v>
          </cell>
          <cell r="H59">
            <v>2040807</v>
          </cell>
          <cell r="I59">
            <v>2361</v>
          </cell>
          <cell r="J59">
            <v>2172376</v>
          </cell>
          <cell r="K59">
            <v>3439082</v>
          </cell>
          <cell r="L59">
            <v>1949611</v>
          </cell>
          <cell r="M59">
            <v>1057794</v>
          </cell>
          <cell r="N59">
            <v>15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15169282</v>
          </cell>
          <cell r="E84">
            <v>381404</v>
          </cell>
          <cell r="F84">
            <v>1269</v>
          </cell>
          <cell r="G84">
            <v>3863768</v>
          </cell>
          <cell r="H84">
            <v>2149732</v>
          </cell>
          <cell r="I84">
            <v>1987</v>
          </cell>
          <cell r="J84">
            <v>1997986</v>
          </cell>
          <cell r="K84">
            <v>3658557</v>
          </cell>
          <cell r="L84">
            <v>2222415</v>
          </cell>
          <cell r="M84">
            <v>892133</v>
          </cell>
          <cell r="N84">
            <v>31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14782939</v>
          </cell>
          <cell r="E109">
            <v>357150</v>
          </cell>
          <cell r="F109">
            <v>441</v>
          </cell>
          <cell r="G109">
            <v>4023035</v>
          </cell>
          <cell r="H109">
            <v>2005479</v>
          </cell>
          <cell r="I109">
            <v>2540</v>
          </cell>
          <cell r="J109">
            <v>2160911</v>
          </cell>
          <cell r="K109">
            <v>3563392</v>
          </cell>
          <cell r="L109">
            <v>1990925</v>
          </cell>
          <cell r="M109">
            <v>679019</v>
          </cell>
          <cell r="N109">
            <v>47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13356297</v>
          </cell>
          <cell r="E134">
            <v>406388</v>
          </cell>
          <cell r="F134">
            <v>3263</v>
          </cell>
          <cell r="G134">
            <v>3915946</v>
          </cell>
          <cell r="H134">
            <v>1369620</v>
          </cell>
          <cell r="I134">
            <v>1971</v>
          </cell>
          <cell r="J134">
            <v>1980476</v>
          </cell>
          <cell r="K134">
            <v>2834577</v>
          </cell>
          <cell r="L134">
            <v>2251651</v>
          </cell>
          <cell r="M134">
            <v>592341</v>
          </cell>
          <cell r="N134">
            <v>64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</row>
        <row r="159">
          <cell r="C159" t="str">
            <v>자료:한국무역협회</v>
          </cell>
          <cell r="I159">
            <v>0</v>
          </cell>
        </row>
        <row r="160">
          <cell r="C160" t="str">
            <v xml:space="preserve">  주:통관기준, SITC분류에 따라 구분</v>
          </cell>
          <cell r="I160">
            <v>0</v>
          </cell>
        </row>
      </sheetData>
      <sheetData sheetId="32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1102655</v>
          </cell>
          <cell r="E9">
            <v>1235221</v>
          </cell>
          <cell r="F9">
            <v>723633</v>
          </cell>
          <cell r="G9">
            <v>266413</v>
          </cell>
          <cell r="H9">
            <v>442883</v>
          </cell>
          <cell r="I9">
            <v>28434</v>
          </cell>
          <cell r="J9">
            <v>40271</v>
          </cell>
          <cell r="K9">
            <v>0</v>
          </cell>
          <cell r="L9">
            <v>112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210690</v>
          </cell>
          <cell r="E10">
            <v>226631</v>
          </cell>
          <cell r="F10">
            <v>94670</v>
          </cell>
          <cell r="G10">
            <v>52151</v>
          </cell>
          <cell r="H10">
            <v>114615</v>
          </cell>
          <cell r="I10">
            <v>6146</v>
          </cell>
          <cell r="J10">
            <v>11200</v>
          </cell>
          <cell r="K10">
            <v>0</v>
          </cell>
          <cell r="L10">
            <v>107.6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103686</v>
          </cell>
          <cell r="E11">
            <v>123635</v>
          </cell>
          <cell r="F11">
            <v>74155</v>
          </cell>
          <cell r="G11">
            <v>31000</v>
          </cell>
          <cell r="H11">
            <v>40343</v>
          </cell>
          <cell r="I11">
            <v>3022</v>
          </cell>
          <cell r="J11">
            <v>6115</v>
          </cell>
          <cell r="K11">
            <v>0</v>
          </cell>
          <cell r="L11">
            <v>119.2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60757</v>
          </cell>
          <cell r="E12">
            <v>61260</v>
          </cell>
          <cell r="F12">
            <v>37409</v>
          </cell>
          <cell r="G12">
            <v>9570</v>
          </cell>
          <cell r="H12">
            <v>21933</v>
          </cell>
          <cell r="I12">
            <v>1074</v>
          </cell>
          <cell r="J12">
            <v>844</v>
          </cell>
          <cell r="K12">
            <v>0</v>
          </cell>
          <cell r="L12">
            <v>100.8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68657</v>
          </cell>
          <cell r="E13">
            <v>73764</v>
          </cell>
          <cell r="F13">
            <v>42325</v>
          </cell>
          <cell r="G13">
            <v>14958</v>
          </cell>
          <cell r="H13">
            <v>29061</v>
          </cell>
          <cell r="I13">
            <v>1802</v>
          </cell>
          <cell r="J13">
            <v>576</v>
          </cell>
          <cell r="K13">
            <v>0</v>
          </cell>
          <cell r="L13">
            <v>107.4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158592</v>
          </cell>
          <cell r="E14">
            <v>187935</v>
          </cell>
          <cell r="F14">
            <v>85554</v>
          </cell>
          <cell r="G14">
            <v>62922</v>
          </cell>
          <cell r="H14">
            <v>91586</v>
          </cell>
          <cell r="I14">
            <v>4401</v>
          </cell>
          <cell r="J14">
            <v>6394</v>
          </cell>
          <cell r="K14">
            <v>0</v>
          </cell>
          <cell r="L14">
            <v>118.5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43683</v>
          </cell>
          <cell r="E15">
            <v>48217</v>
          </cell>
          <cell r="F15">
            <v>29859</v>
          </cell>
          <cell r="G15">
            <v>7362</v>
          </cell>
          <cell r="H15">
            <v>15346</v>
          </cell>
          <cell r="I15">
            <v>2198</v>
          </cell>
          <cell r="J15">
            <v>814</v>
          </cell>
          <cell r="K15">
            <v>0</v>
          </cell>
          <cell r="L15">
            <v>110.4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47110</v>
          </cell>
          <cell r="E16">
            <v>45173</v>
          </cell>
          <cell r="F16">
            <v>28967</v>
          </cell>
          <cell r="G16">
            <v>3480</v>
          </cell>
          <cell r="H16">
            <v>13195</v>
          </cell>
          <cell r="I16">
            <v>1019</v>
          </cell>
          <cell r="J16">
            <v>1992</v>
          </cell>
          <cell r="K16">
            <v>0</v>
          </cell>
          <cell r="L16">
            <v>95.9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42047</v>
          </cell>
          <cell r="E17">
            <v>47514</v>
          </cell>
          <cell r="F17">
            <v>35522</v>
          </cell>
          <cell r="G17">
            <v>5483</v>
          </cell>
          <cell r="H17">
            <v>10271</v>
          </cell>
          <cell r="I17">
            <v>624</v>
          </cell>
          <cell r="J17">
            <v>1097</v>
          </cell>
          <cell r="K17">
            <v>0</v>
          </cell>
          <cell r="L17">
            <v>113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29808</v>
          </cell>
          <cell r="E18">
            <v>32712</v>
          </cell>
          <cell r="F18">
            <v>23689</v>
          </cell>
          <cell r="G18">
            <v>4420</v>
          </cell>
          <cell r="H18">
            <v>6599</v>
          </cell>
          <cell r="I18">
            <v>1550</v>
          </cell>
          <cell r="J18">
            <v>874</v>
          </cell>
          <cell r="K18">
            <v>0</v>
          </cell>
          <cell r="L18">
            <v>109.7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106495</v>
          </cell>
          <cell r="E19">
            <v>128754</v>
          </cell>
          <cell r="F19">
            <v>68501</v>
          </cell>
          <cell r="G19">
            <v>47352</v>
          </cell>
          <cell r="H19">
            <v>57120</v>
          </cell>
          <cell r="I19">
            <v>765</v>
          </cell>
          <cell r="J19">
            <v>2368</v>
          </cell>
          <cell r="K19">
            <v>0</v>
          </cell>
          <cell r="L19">
            <v>120.9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9629</v>
          </cell>
          <cell r="E20">
            <v>11487</v>
          </cell>
          <cell r="F20">
            <v>10527</v>
          </cell>
          <cell r="G20">
            <v>39</v>
          </cell>
          <cell r="H20">
            <v>484</v>
          </cell>
          <cell r="I20">
            <v>176</v>
          </cell>
          <cell r="J20">
            <v>300</v>
          </cell>
          <cell r="K20">
            <v>0</v>
          </cell>
          <cell r="L20">
            <v>119.3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23511</v>
          </cell>
          <cell r="E21">
            <v>27730</v>
          </cell>
          <cell r="F21">
            <v>24830</v>
          </cell>
          <cell r="G21">
            <v>461</v>
          </cell>
          <cell r="H21">
            <v>2074</v>
          </cell>
          <cell r="I21">
            <v>272</v>
          </cell>
          <cell r="J21">
            <v>554</v>
          </cell>
          <cell r="K21">
            <v>0</v>
          </cell>
          <cell r="L21">
            <v>117.9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11303</v>
          </cell>
          <cell r="E22">
            <v>12336</v>
          </cell>
          <cell r="F22">
            <v>10887</v>
          </cell>
          <cell r="G22">
            <v>165</v>
          </cell>
          <cell r="H22">
            <v>724</v>
          </cell>
          <cell r="I22">
            <v>166</v>
          </cell>
          <cell r="J22">
            <v>559</v>
          </cell>
          <cell r="K22">
            <v>0</v>
          </cell>
          <cell r="L22">
            <v>109.1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7914</v>
          </cell>
          <cell r="E23">
            <v>8588</v>
          </cell>
          <cell r="F23">
            <v>7711</v>
          </cell>
          <cell r="G23">
            <v>410</v>
          </cell>
          <cell r="H23">
            <v>325</v>
          </cell>
          <cell r="I23">
            <v>206</v>
          </cell>
          <cell r="J23">
            <v>346</v>
          </cell>
          <cell r="K23">
            <v>0</v>
          </cell>
          <cell r="L23">
            <v>108.5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20039</v>
          </cell>
          <cell r="E24">
            <v>19462</v>
          </cell>
          <cell r="F24">
            <v>16799</v>
          </cell>
          <cell r="G24">
            <v>1608</v>
          </cell>
          <cell r="H24">
            <v>1219</v>
          </cell>
          <cell r="I24">
            <v>861</v>
          </cell>
          <cell r="J24">
            <v>583</v>
          </cell>
          <cell r="K24">
            <v>0</v>
          </cell>
          <cell r="L24">
            <v>97.1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21493</v>
          </cell>
          <cell r="E25">
            <v>21990</v>
          </cell>
          <cell r="F25">
            <v>19445</v>
          </cell>
          <cell r="G25">
            <v>472</v>
          </cell>
          <cell r="H25">
            <v>1694</v>
          </cell>
          <cell r="I25">
            <v>276</v>
          </cell>
          <cell r="J25">
            <v>575</v>
          </cell>
          <cell r="K25">
            <v>0</v>
          </cell>
          <cell r="L25">
            <v>102.3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13403</v>
          </cell>
          <cell r="E26">
            <v>16037</v>
          </cell>
          <cell r="F26">
            <v>11641</v>
          </cell>
          <cell r="G26">
            <v>1263</v>
          </cell>
          <cell r="H26">
            <v>3739</v>
          </cell>
          <cell r="I26">
            <v>203</v>
          </cell>
          <cell r="J26">
            <v>454</v>
          </cell>
          <cell r="K26">
            <v>0</v>
          </cell>
          <cell r="L26">
            <v>119.7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16173</v>
          </cell>
          <cell r="E27">
            <v>18608</v>
          </cell>
          <cell r="F27">
            <v>16836</v>
          </cell>
          <cell r="G27">
            <v>1783</v>
          </cell>
          <cell r="H27">
            <v>1246</v>
          </cell>
          <cell r="I27">
            <v>224</v>
          </cell>
          <cell r="J27">
            <v>302</v>
          </cell>
          <cell r="K27">
            <v>0</v>
          </cell>
          <cell r="L27">
            <v>115.1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46138</v>
          </cell>
          <cell r="E28">
            <v>53850</v>
          </cell>
          <cell r="F28">
            <v>28930</v>
          </cell>
          <cell r="G28">
            <v>17116</v>
          </cell>
          <cell r="H28">
            <v>21735</v>
          </cell>
          <cell r="I28">
            <v>482</v>
          </cell>
          <cell r="J28">
            <v>2703</v>
          </cell>
          <cell r="K28">
            <v>0</v>
          </cell>
          <cell r="L28">
            <v>116.7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19256</v>
          </cell>
          <cell r="E29">
            <v>23071</v>
          </cell>
          <cell r="F29">
            <v>19172</v>
          </cell>
          <cell r="G29">
            <v>752</v>
          </cell>
          <cell r="H29">
            <v>3126</v>
          </cell>
          <cell r="I29">
            <v>502</v>
          </cell>
          <cell r="J29">
            <v>271</v>
          </cell>
          <cell r="K29">
            <v>0</v>
          </cell>
          <cell r="L29">
            <v>119.8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16409</v>
          </cell>
          <cell r="E30">
            <v>17160</v>
          </cell>
          <cell r="F30">
            <v>14399</v>
          </cell>
          <cell r="G30">
            <v>571</v>
          </cell>
          <cell r="H30">
            <v>1815</v>
          </cell>
          <cell r="I30">
            <v>598</v>
          </cell>
          <cell r="J30">
            <v>348</v>
          </cell>
          <cell r="K30">
            <v>0</v>
          </cell>
          <cell r="L30">
            <v>104.6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20543</v>
          </cell>
          <cell r="E31">
            <v>25504</v>
          </cell>
          <cell r="F31">
            <v>18361</v>
          </cell>
          <cell r="G31">
            <v>2824</v>
          </cell>
          <cell r="H31">
            <v>4523</v>
          </cell>
          <cell r="I31">
            <v>1708</v>
          </cell>
          <cell r="J31">
            <v>912</v>
          </cell>
          <cell r="K31">
            <v>0</v>
          </cell>
          <cell r="L31">
            <v>124.1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5319</v>
          </cell>
          <cell r="E32">
            <v>3803</v>
          </cell>
          <cell r="F32">
            <v>3444</v>
          </cell>
          <cell r="G32">
            <v>251</v>
          </cell>
          <cell r="H32">
            <v>110</v>
          </cell>
          <cell r="I32">
            <v>159</v>
          </cell>
          <cell r="J32">
            <v>90</v>
          </cell>
          <cell r="K32">
            <v>0</v>
          </cell>
          <cell r="L32">
            <v>71.5</v>
          </cell>
        </row>
        <row r="33">
          <cell r="A33" t="str">
            <v/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1126594</v>
          </cell>
          <cell r="E34">
            <v>1288817</v>
          </cell>
          <cell r="F34">
            <v>753285</v>
          </cell>
          <cell r="G34">
            <v>289754</v>
          </cell>
          <cell r="H34">
            <v>462785</v>
          </cell>
          <cell r="I34">
            <v>30165</v>
          </cell>
          <cell r="J34">
            <v>42582</v>
          </cell>
          <cell r="K34">
            <v>0</v>
          </cell>
          <cell r="L34">
            <v>114.4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212095</v>
          </cell>
          <cell r="E35">
            <v>229856</v>
          </cell>
          <cell r="F35">
            <v>96160</v>
          </cell>
          <cell r="G35">
            <v>53855</v>
          </cell>
          <cell r="H35">
            <v>116046</v>
          </cell>
          <cell r="I35">
            <v>6357</v>
          </cell>
          <cell r="J35">
            <v>11293</v>
          </cell>
          <cell r="K35">
            <v>0</v>
          </cell>
          <cell r="L35">
            <v>108.4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113798</v>
          </cell>
          <cell r="E36">
            <v>128102</v>
          </cell>
          <cell r="F36">
            <v>75953</v>
          </cell>
          <cell r="G36">
            <v>33971</v>
          </cell>
          <cell r="H36">
            <v>41391</v>
          </cell>
          <cell r="I36">
            <v>3145</v>
          </cell>
          <cell r="J36">
            <v>7613</v>
          </cell>
          <cell r="K36">
            <v>0</v>
          </cell>
          <cell r="L36">
            <v>112.6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62202</v>
          </cell>
          <cell r="E37">
            <v>73909</v>
          </cell>
          <cell r="F37">
            <v>46491</v>
          </cell>
          <cell r="G37">
            <v>11221</v>
          </cell>
          <cell r="H37">
            <v>25474</v>
          </cell>
          <cell r="I37">
            <v>1074</v>
          </cell>
          <cell r="J37">
            <v>870</v>
          </cell>
          <cell r="K37">
            <v>0</v>
          </cell>
          <cell r="L37">
            <v>118.8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68117</v>
          </cell>
          <cell r="E38">
            <v>76909</v>
          </cell>
          <cell r="F38">
            <v>43953</v>
          </cell>
          <cell r="G38">
            <v>15148</v>
          </cell>
          <cell r="H38">
            <v>30470</v>
          </cell>
          <cell r="I38">
            <v>1802</v>
          </cell>
          <cell r="J38">
            <v>684</v>
          </cell>
          <cell r="K38">
            <v>0</v>
          </cell>
          <cell r="L38">
            <v>112.9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160286</v>
          </cell>
          <cell r="E39">
            <v>195757</v>
          </cell>
          <cell r="F39">
            <v>88826</v>
          </cell>
          <cell r="G39">
            <v>66081</v>
          </cell>
          <cell r="H39">
            <v>94943</v>
          </cell>
          <cell r="I39">
            <v>5481</v>
          </cell>
          <cell r="J39">
            <v>6507</v>
          </cell>
          <cell r="K39">
            <v>0</v>
          </cell>
          <cell r="L39">
            <v>122.1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44098</v>
          </cell>
          <cell r="E40">
            <v>50273</v>
          </cell>
          <cell r="F40">
            <v>30298</v>
          </cell>
          <cell r="G40">
            <v>7903</v>
          </cell>
          <cell r="H40">
            <v>16939</v>
          </cell>
          <cell r="I40">
            <v>2198</v>
          </cell>
          <cell r="J40">
            <v>838</v>
          </cell>
          <cell r="K40">
            <v>0</v>
          </cell>
          <cell r="L40">
            <v>114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47509</v>
          </cell>
          <cell r="E41">
            <v>49346</v>
          </cell>
          <cell r="F41">
            <v>29976</v>
          </cell>
          <cell r="G41">
            <v>4027</v>
          </cell>
          <cell r="H41">
            <v>16359</v>
          </cell>
          <cell r="I41">
            <v>1019</v>
          </cell>
          <cell r="J41">
            <v>1992</v>
          </cell>
          <cell r="K41">
            <v>0</v>
          </cell>
          <cell r="L41">
            <v>103.9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41777</v>
          </cell>
          <cell r="E42">
            <v>53388</v>
          </cell>
          <cell r="F42">
            <v>40870</v>
          </cell>
          <cell r="G42">
            <v>5437</v>
          </cell>
          <cell r="H42">
            <v>10797</v>
          </cell>
          <cell r="I42">
            <v>624</v>
          </cell>
          <cell r="J42">
            <v>1097</v>
          </cell>
          <cell r="K42">
            <v>0</v>
          </cell>
          <cell r="L42">
            <v>127.8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30190</v>
          </cell>
          <cell r="E43">
            <v>33317</v>
          </cell>
          <cell r="F43">
            <v>24007</v>
          </cell>
          <cell r="G43">
            <v>4502</v>
          </cell>
          <cell r="H43">
            <v>6814</v>
          </cell>
          <cell r="I43">
            <v>1590</v>
          </cell>
          <cell r="J43">
            <v>906</v>
          </cell>
          <cell r="K43">
            <v>0</v>
          </cell>
          <cell r="L43">
            <v>110.4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107821</v>
          </cell>
          <cell r="E44">
            <v>133243</v>
          </cell>
          <cell r="F44">
            <v>71219</v>
          </cell>
          <cell r="G44">
            <v>49792</v>
          </cell>
          <cell r="H44">
            <v>58696</v>
          </cell>
          <cell r="I44">
            <v>888</v>
          </cell>
          <cell r="J44">
            <v>2440</v>
          </cell>
          <cell r="K44">
            <v>0</v>
          </cell>
          <cell r="L44">
            <v>123.6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10166</v>
          </cell>
          <cell r="E45">
            <v>10554</v>
          </cell>
          <cell r="F45">
            <v>9538</v>
          </cell>
          <cell r="G45">
            <v>208</v>
          </cell>
          <cell r="H45">
            <v>512</v>
          </cell>
          <cell r="I45">
            <v>204</v>
          </cell>
          <cell r="J45">
            <v>300</v>
          </cell>
          <cell r="K45">
            <v>0</v>
          </cell>
          <cell r="L45">
            <v>103.8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23357</v>
          </cell>
          <cell r="E46">
            <v>28412</v>
          </cell>
          <cell r="F46">
            <v>25444</v>
          </cell>
          <cell r="G46">
            <v>534</v>
          </cell>
          <cell r="H46">
            <v>2105</v>
          </cell>
          <cell r="I46">
            <v>272</v>
          </cell>
          <cell r="J46">
            <v>591</v>
          </cell>
          <cell r="K46">
            <v>0</v>
          </cell>
          <cell r="L46">
            <v>121.6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11295</v>
          </cell>
          <cell r="E47">
            <v>12380</v>
          </cell>
          <cell r="F47">
            <v>10865</v>
          </cell>
          <cell r="G47">
            <v>165</v>
          </cell>
          <cell r="H47">
            <v>770</v>
          </cell>
          <cell r="I47">
            <v>166</v>
          </cell>
          <cell r="J47">
            <v>579</v>
          </cell>
          <cell r="K47">
            <v>0</v>
          </cell>
          <cell r="L47">
            <v>109.6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8800</v>
          </cell>
          <cell r="E48">
            <v>8773</v>
          </cell>
          <cell r="F48">
            <v>7800</v>
          </cell>
          <cell r="G48">
            <v>424</v>
          </cell>
          <cell r="H48">
            <v>342</v>
          </cell>
          <cell r="I48">
            <v>222</v>
          </cell>
          <cell r="J48">
            <v>409</v>
          </cell>
          <cell r="K48">
            <v>0</v>
          </cell>
          <cell r="L48">
            <v>99.7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20185</v>
          </cell>
          <cell r="E49">
            <v>19673</v>
          </cell>
          <cell r="F49">
            <v>16890</v>
          </cell>
          <cell r="G49">
            <v>1844</v>
          </cell>
          <cell r="H49">
            <v>1275</v>
          </cell>
          <cell r="I49">
            <v>885</v>
          </cell>
          <cell r="J49">
            <v>623</v>
          </cell>
          <cell r="K49">
            <v>0</v>
          </cell>
          <cell r="L49">
            <v>97.5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21722</v>
          </cell>
          <cell r="E50">
            <v>24662</v>
          </cell>
          <cell r="F50">
            <v>21985</v>
          </cell>
          <cell r="G50">
            <v>595</v>
          </cell>
          <cell r="H50">
            <v>1773</v>
          </cell>
          <cell r="I50">
            <v>276</v>
          </cell>
          <cell r="J50">
            <v>628</v>
          </cell>
          <cell r="K50">
            <v>0</v>
          </cell>
          <cell r="L50">
            <v>113.5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13476</v>
          </cell>
          <cell r="E51">
            <v>16226</v>
          </cell>
          <cell r="F51">
            <v>11735</v>
          </cell>
          <cell r="G51">
            <v>1265</v>
          </cell>
          <cell r="H51">
            <v>3818</v>
          </cell>
          <cell r="I51">
            <v>203</v>
          </cell>
          <cell r="J51">
            <v>470</v>
          </cell>
          <cell r="K51">
            <v>0</v>
          </cell>
          <cell r="L51">
            <v>120.4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16346</v>
          </cell>
          <cell r="E52">
            <v>17174</v>
          </cell>
          <cell r="F52">
            <v>15343</v>
          </cell>
          <cell r="G52">
            <v>2234</v>
          </cell>
          <cell r="H52">
            <v>1273</v>
          </cell>
          <cell r="I52">
            <v>224</v>
          </cell>
          <cell r="J52">
            <v>334</v>
          </cell>
          <cell r="K52">
            <v>0</v>
          </cell>
          <cell r="L52">
            <v>105.1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50601</v>
          </cell>
          <cell r="E53">
            <v>56477</v>
          </cell>
          <cell r="F53">
            <v>30422</v>
          </cell>
          <cell r="G53">
            <v>26055</v>
          </cell>
          <cell r="H53">
            <v>22597</v>
          </cell>
          <cell r="I53">
            <v>650</v>
          </cell>
          <cell r="J53">
            <v>2808</v>
          </cell>
          <cell r="K53">
            <v>0</v>
          </cell>
          <cell r="L53">
            <v>111.6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19235</v>
          </cell>
          <cell r="E54">
            <v>24155</v>
          </cell>
          <cell r="F54">
            <v>19372</v>
          </cell>
          <cell r="G54">
            <v>938</v>
          </cell>
          <cell r="H54">
            <v>3994</v>
          </cell>
          <cell r="I54">
            <v>502</v>
          </cell>
          <cell r="J54">
            <v>287</v>
          </cell>
          <cell r="K54">
            <v>0</v>
          </cell>
          <cell r="L54">
            <v>125.6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16492</v>
          </cell>
          <cell r="E55">
            <v>16720</v>
          </cell>
          <cell r="F55">
            <v>14146</v>
          </cell>
          <cell r="G55">
            <v>392</v>
          </cell>
          <cell r="H55">
            <v>1755</v>
          </cell>
          <cell r="I55">
            <v>512</v>
          </cell>
          <cell r="J55">
            <v>307</v>
          </cell>
          <cell r="K55">
            <v>0</v>
          </cell>
          <cell r="L55">
            <v>101.4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21613</v>
          </cell>
          <cell r="E56">
            <v>25687</v>
          </cell>
          <cell r="F56">
            <v>18527</v>
          </cell>
          <cell r="G56">
            <v>2881</v>
          </cell>
          <cell r="H56">
            <v>4532</v>
          </cell>
          <cell r="I56">
            <v>1712</v>
          </cell>
          <cell r="J56">
            <v>916</v>
          </cell>
          <cell r="K56">
            <v>0</v>
          </cell>
          <cell r="L56">
            <v>118.8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5413</v>
          </cell>
          <cell r="E57">
            <v>3824</v>
          </cell>
          <cell r="F57">
            <v>3465</v>
          </cell>
          <cell r="G57">
            <v>282</v>
          </cell>
          <cell r="H57">
            <v>110</v>
          </cell>
          <cell r="I57">
            <v>159</v>
          </cell>
          <cell r="J57">
            <v>90</v>
          </cell>
          <cell r="K57">
            <v>0</v>
          </cell>
          <cell r="L57">
            <v>70.599999999999994</v>
          </cell>
        </row>
        <row r="58">
          <cell r="A58" t="str">
            <v/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1141393</v>
          </cell>
          <cell r="E59">
            <v>1320481</v>
          </cell>
          <cell r="F59">
            <v>761600</v>
          </cell>
          <cell r="G59">
            <v>289928</v>
          </cell>
          <cell r="H59">
            <v>484377</v>
          </cell>
          <cell r="I59">
            <v>28617</v>
          </cell>
          <cell r="J59">
            <v>45887</v>
          </cell>
          <cell r="K59">
            <v>0</v>
          </cell>
          <cell r="L59">
            <v>115.7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215855</v>
          </cell>
          <cell r="E60">
            <v>232896</v>
          </cell>
          <cell r="F60">
            <v>97439</v>
          </cell>
          <cell r="G60">
            <v>54501</v>
          </cell>
          <cell r="H60">
            <v>117642</v>
          </cell>
          <cell r="I60">
            <v>6528</v>
          </cell>
          <cell r="J60">
            <v>11287</v>
          </cell>
          <cell r="K60">
            <v>0</v>
          </cell>
          <cell r="L60">
            <v>107.9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110811</v>
          </cell>
          <cell r="E61">
            <v>132627</v>
          </cell>
          <cell r="F61">
            <v>78063</v>
          </cell>
          <cell r="G61">
            <v>35562</v>
          </cell>
          <cell r="H61">
            <v>43724</v>
          </cell>
          <cell r="I61">
            <v>3145</v>
          </cell>
          <cell r="J61">
            <v>7695</v>
          </cell>
          <cell r="K61">
            <v>0</v>
          </cell>
          <cell r="L61">
            <v>119.7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63360</v>
          </cell>
          <cell r="E62">
            <v>74348</v>
          </cell>
          <cell r="F62">
            <v>46847</v>
          </cell>
          <cell r="G62">
            <v>11287</v>
          </cell>
          <cell r="H62">
            <v>25557</v>
          </cell>
          <cell r="I62">
            <v>1074</v>
          </cell>
          <cell r="J62">
            <v>870</v>
          </cell>
          <cell r="K62">
            <v>0</v>
          </cell>
          <cell r="L62">
            <v>117.3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69552</v>
          </cell>
          <cell r="E63">
            <v>78351</v>
          </cell>
          <cell r="F63">
            <v>44485</v>
          </cell>
          <cell r="G63">
            <v>15630</v>
          </cell>
          <cell r="H63">
            <v>31208</v>
          </cell>
          <cell r="I63">
            <v>1802</v>
          </cell>
          <cell r="J63">
            <v>856</v>
          </cell>
          <cell r="K63">
            <v>0</v>
          </cell>
          <cell r="L63">
            <v>112.7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161564</v>
          </cell>
          <cell r="E64">
            <v>199246</v>
          </cell>
          <cell r="F64">
            <v>84887</v>
          </cell>
          <cell r="G64">
            <v>65136</v>
          </cell>
          <cell r="H64">
            <v>101520</v>
          </cell>
          <cell r="I64">
            <v>3676</v>
          </cell>
          <cell r="J64">
            <v>9163</v>
          </cell>
          <cell r="K64">
            <v>0</v>
          </cell>
          <cell r="L64">
            <v>123.3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45282</v>
          </cell>
          <cell r="E65">
            <v>50653</v>
          </cell>
          <cell r="F65">
            <v>30598</v>
          </cell>
          <cell r="G65">
            <v>8405</v>
          </cell>
          <cell r="H65">
            <v>16987</v>
          </cell>
          <cell r="I65">
            <v>2214</v>
          </cell>
          <cell r="J65">
            <v>854</v>
          </cell>
          <cell r="K65">
            <v>0</v>
          </cell>
          <cell r="L65">
            <v>111.9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48564</v>
          </cell>
          <cell r="E66">
            <v>51080</v>
          </cell>
          <cell r="F66">
            <v>30447</v>
          </cell>
          <cell r="G66">
            <v>4178</v>
          </cell>
          <cell r="H66">
            <v>17622</v>
          </cell>
          <cell r="I66">
            <v>1019</v>
          </cell>
          <cell r="J66">
            <v>1992</v>
          </cell>
          <cell r="K66">
            <v>0</v>
          </cell>
          <cell r="L66">
            <v>105.2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42364</v>
          </cell>
          <cell r="E67">
            <v>54226</v>
          </cell>
          <cell r="F67">
            <v>41339</v>
          </cell>
          <cell r="G67">
            <v>5561</v>
          </cell>
          <cell r="H67">
            <v>11150</v>
          </cell>
          <cell r="I67">
            <v>624</v>
          </cell>
          <cell r="J67">
            <v>1113</v>
          </cell>
          <cell r="K67">
            <v>0</v>
          </cell>
          <cell r="L67">
            <v>128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29841</v>
          </cell>
          <cell r="E68">
            <v>33825</v>
          </cell>
          <cell r="F68">
            <v>24252</v>
          </cell>
          <cell r="G68">
            <v>4699</v>
          </cell>
          <cell r="H68">
            <v>6973</v>
          </cell>
          <cell r="I68">
            <v>1622</v>
          </cell>
          <cell r="J68">
            <v>978</v>
          </cell>
          <cell r="K68">
            <v>0</v>
          </cell>
          <cell r="L68">
            <v>113.4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109849</v>
          </cell>
          <cell r="E69">
            <v>137760</v>
          </cell>
          <cell r="F69">
            <v>72643</v>
          </cell>
          <cell r="G69">
            <v>50973</v>
          </cell>
          <cell r="H69">
            <v>61737</v>
          </cell>
          <cell r="I69">
            <v>888</v>
          </cell>
          <cell r="J69">
            <v>2492</v>
          </cell>
          <cell r="K69">
            <v>0</v>
          </cell>
          <cell r="L69">
            <v>125.4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10273</v>
          </cell>
          <cell r="E70">
            <v>10892</v>
          </cell>
          <cell r="F70">
            <v>9871</v>
          </cell>
          <cell r="G70">
            <v>309</v>
          </cell>
          <cell r="H70">
            <v>541</v>
          </cell>
          <cell r="I70">
            <v>153</v>
          </cell>
          <cell r="J70">
            <v>327</v>
          </cell>
          <cell r="K70">
            <v>0</v>
          </cell>
          <cell r="L70">
            <v>106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23799</v>
          </cell>
          <cell r="E71">
            <v>28640</v>
          </cell>
          <cell r="F71">
            <v>25590</v>
          </cell>
          <cell r="G71">
            <v>577</v>
          </cell>
          <cell r="H71">
            <v>2143</v>
          </cell>
          <cell r="I71">
            <v>288</v>
          </cell>
          <cell r="J71">
            <v>619</v>
          </cell>
          <cell r="K71">
            <v>0</v>
          </cell>
          <cell r="L71">
            <v>120.3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11305</v>
          </cell>
          <cell r="E72">
            <v>12549</v>
          </cell>
          <cell r="F72">
            <v>11034</v>
          </cell>
          <cell r="G72">
            <v>165</v>
          </cell>
          <cell r="H72">
            <v>770</v>
          </cell>
          <cell r="I72">
            <v>166</v>
          </cell>
          <cell r="J72">
            <v>579</v>
          </cell>
          <cell r="K72">
            <v>0</v>
          </cell>
          <cell r="L72">
            <v>111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8827</v>
          </cell>
          <cell r="E73">
            <v>8905</v>
          </cell>
          <cell r="F73">
            <v>7932</v>
          </cell>
          <cell r="G73">
            <v>449</v>
          </cell>
          <cell r="H73">
            <v>342</v>
          </cell>
          <cell r="I73">
            <v>222</v>
          </cell>
          <cell r="J73">
            <v>409</v>
          </cell>
          <cell r="K73">
            <v>0</v>
          </cell>
          <cell r="L73">
            <v>100.9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20045</v>
          </cell>
          <cell r="E74">
            <v>20164</v>
          </cell>
          <cell r="F74">
            <v>17259</v>
          </cell>
          <cell r="G74">
            <v>2053</v>
          </cell>
          <cell r="H74">
            <v>1339</v>
          </cell>
          <cell r="I74">
            <v>910</v>
          </cell>
          <cell r="J74">
            <v>656</v>
          </cell>
          <cell r="K74">
            <v>0</v>
          </cell>
          <cell r="L74">
            <v>100.6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21912</v>
          </cell>
          <cell r="E75">
            <v>24983</v>
          </cell>
          <cell r="F75">
            <v>22165</v>
          </cell>
          <cell r="G75">
            <v>623</v>
          </cell>
          <cell r="H75">
            <v>1872</v>
          </cell>
          <cell r="I75">
            <v>352</v>
          </cell>
          <cell r="J75">
            <v>594</v>
          </cell>
          <cell r="K75">
            <v>0</v>
          </cell>
          <cell r="L75">
            <v>114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13519</v>
          </cell>
          <cell r="E76">
            <v>16438</v>
          </cell>
          <cell r="F76">
            <v>11918</v>
          </cell>
          <cell r="G76">
            <v>1345</v>
          </cell>
          <cell r="H76">
            <v>3847</v>
          </cell>
          <cell r="I76">
            <v>203</v>
          </cell>
          <cell r="J76">
            <v>470</v>
          </cell>
          <cell r="K76">
            <v>0</v>
          </cell>
          <cell r="L76">
            <v>121.6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16512</v>
          </cell>
          <cell r="E77">
            <v>17578</v>
          </cell>
          <cell r="F77">
            <v>15580</v>
          </cell>
          <cell r="G77">
            <v>2424</v>
          </cell>
          <cell r="H77">
            <v>1432</v>
          </cell>
          <cell r="I77">
            <v>224</v>
          </cell>
          <cell r="J77">
            <v>342</v>
          </cell>
          <cell r="K77">
            <v>0</v>
          </cell>
          <cell r="L77">
            <v>106.5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52993</v>
          </cell>
          <cell r="E78">
            <v>60097</v>
          </cell>
          <cell r="F78">
            <v>33269</v>
          </cell>
          <cell r="G78">
            <v>21468</v>
          </cell>
          <cell r="H78">
            <v>23574</v>
          </cell>
          <cell r="I78">
            <v>488</v>
          </cell>
          <cell r="J78">
            <v>2766</v>
          </cell>
          <cell r="K78">
            <v>0</v>
          </cell>
          <cell r="L78">
            <v>113.4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21381</v>
          </cell>
          <cell r="E79">
            <v>28097</v>
          </cell>
          <cell r="F79">
            <v>19560</v>
          </cell>
          <cell r="G79">
            <v>914</v>
          </cell>
          <cell r="H79">
            <v>7720</v>
          </cell>
          <cell r="I79">
            <v>502</v>
          </cell>
          <cell r="J79">
            <v>315</v>
          </cell>
          <cell r="K79">
            <v>0</v>
          </cell>
          <cell r="L79">
            <v>131.4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16583</v>
          </cell>
          <cell r="E80">
            <v>16830</v>
          </cell>
          <cell r="F80">
            <v>14226</v>
          </cell>
          <cell r="G80">
            <v>409</v>
          </cell>
          <cell r="H80">
            <v>1755</v>
          </cell>
          <cell r="I80">
            <v>536</v>
          </cell>
          <cell r="J80">
            <v>313</v>
          </cell>
          <cell r="K80">
            <v>0</v>
          </cell>
          <cell r="L80">
            <v>101.5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21760</v>
          </cell>
          <cell r="E81">
            <v>26430</v>
          </cell>
          <cell r="F81">
            <v>18727</v>
          </cell>
          <cell r="G81">
            <v>2973</v>
          </cell>
          <cell r="H81">
            <v>4812</v>
          </cell>
          <cell r="I81">
            <v>1784</v>
          </cell>
          <cell r="J81">
            <v>1107</v>
          </cell>
          <cell r="K81">
            <v>0</v>
          </cell>
          <cell r="L81">
            <v>121.5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5442</v>
          </cell>
          <cell r="E82">
            <v>3866</v>
          </cell>
          <cell r="F82">
            <v>3469</v>
          </cell>
          <cell r="G82">
            <v>287</v>
          </cell>
          <cell r="H82">
            <v>110</v>
          </cell>
          <cell r="I82">
            <v>197</v>
          </cell>
          <cell r="J82">
            <v>90</v>
          </cell>
          <cell r="K82">
            <v>0</v>
          </cell>
          <cell r="L82">
            <v>71</v>
          </cell>
        </row>
        <row r="83">
          <cell r="A83" t="str">
            <v/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1148786</v>
          </cell>
          <cell r="E84">
            <v>1356262</v>
          </cell>
          <cell r="F84">
            <v>768830</v>
          </cell>
          <cell r="G84">
            <v>294173</v>
          </cell>
          <cell r="H84">
            <v>509598</v>
          </cell>
          <cell r="I84">
            <v>28874</v>
          </cell>
          <cell r="J84">
            <v>48960</v>
          </cell>
          <cell r="K84">
            <v>0</v>
          </cell>
          <cell r="L84">
            <v>118.1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216654</v>
          </cell>
          <cell r="E85">
            <v>241694</v>
          </cell>
          <cell r="F85">
            <v>97467</v>
          </cell>
          <cell r="G85">
            <v>54963</v>
          </cell>
          <cell r="H85">
            <v>126405</v>
          </cell>
          <cell r="I85">
            <v>6528</v>
          </cell>
          <cell r="J85">
            <v>11294</v>
          </cell>
          <cell r="K85">
            <v>0</v>
          </cell>
          <cell r="L85">
            <v>111.6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111615</v>
          </cell>
          <cell r="E86">
            <v>140317</v>
          </cell>
          <cell r="F86">
            <v>80238</v>
          </cell>
          <cell r="G86">
            <v>36126</v>
          </cell>
          <cell r="H86">
            <v>50523</v>
          </cell>
          <cell r="I86">
            <v>3176</v>
          </cell>
          <cell r="J86">
            <v>6380</v>
          </cell>
          <cell r="K86">
            <v>0</v>
          </cell>
          <cell r="L86">
            <v>125.7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63443</v>
          </cell>
          <cell r="E87">
            <v>76880</v>
          </cell>
          <cell r="F87">
            <v>46997</v>
          </cell>
          <cell r="G87">
            <v>10603</v>
          </cell>
          <cell r="H87">
            <v>27923</v>
          </cell>
          <cell r="I87">
            <v>1074</v>
          </cell>
          <cell r="J87">
            <v>886</v>
          </cell>
          <cell r="K87">
            <v>0</v>
          </cell>
          <cell r="L87">
            <v>121.2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68486</v>
          </cell>
          <cell r="E88">
            <v>78525</v>
          </cell>
          <cell r="F88">
            <v>43634</v>
          </cell>
          <cell r="G88">
            <v>15815</v>
          </cell>
          <cell r="H88">
            <v>32233</v>
          </cell>
          <cell r="I88">
            <v>1802</v>
          </cell>
          <cell r="J88">
            <v>856</v>
          </cell>
          <cell r="K88">
            <v>0</v>
          </cell>
          <cell r="L88">
            <v>114.7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163688</v>
          </cell>
          <cell r="E89">
            <v>203470</v>
          </cell>
          <cell r="F89">
            <v>85475</v>
          </cell>
          <cell r="G89">
            <v>65698</v>
          </cell>
          <cell r="H89">
            <v>105118</v>
          </cell>
          <cell r="I89">
            <v>3695</v>
          </cell>
          <cell r="J89">
            <v>9182</v>
          </cell>
          <cell r="K89">
            <v>0</v>
          </cell>
          <cell r="L89">
            <v>124.3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44681</v>
          </cell>
          <cell r="E90">
            <v>51005</v>
          </cell>
          <cell r="F90">
            <v>30908</v>
          </cell>
          <cell r="G90">
            <v>8642</v>
          </cell>
          <cell r="H90">
            <v>17001</v>
          </cell>
          <cell r="I90">
            <v>2214</v>
          </cell>
          <cell r="J90">
            <v>882</v>
          </cell>
          <cell r="K90">
            <v>0</v>
          </cell>
          <cell r="L90">
            <v>114.2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50020</v>
          </cell>
          <cell r="E91">
            <v>52057</v>
          </cell>
          <cell r="F91">
            <v>30902</v>
          </cell>
          <cell r="G91">
            <v>4396</v>
          </cell>
          <cell r="H91">
            <v>18118</v>
          </cell>
          <cell r="I91">
            <v>1045</v>
          </cell>
          <cell r="J91">
            <v>1992</v>
          </cell>
          <cell r="K91">
            <v>0</v>
          </cell>
          <cell r="L91">
            <v>104.1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42788</v>
          </cell>
          <cell r="E92">
            <v>54350</v>
          </cell>
          <cell r="F92">
            <v>41506</v>
          </cell>
          <cell r="G92">
            <v>5655</v>
          </cell>
          <cell r="H92">
            <v>11093</v>
          </cell>
          <cell r="I92">
            <v>624</v>
          </cell>
          <cell r="J92">
            <v>1127</v>
          </cell>
          <cell r="K92">
            <v>0</v>
          </cell>
          <cell r="L92">
            <v>127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29855</v>
          </cell>
          <cell r="E93">
            <v>34063</v>
          </cell>
          <cell r="F93">
            <v>24287</v>
          </cell>
          <cell r="G93">
            <v>4737</v>
          </cell>
          <cell r="H93">
            <v>6999</v>
          </cell>
          <cell r="I93">
            <v>1759</v>
          </cell>
          <cell r="J93">
            <v>1018</v>
          </cell>
          <cell r="K93">
            <v>0</v>
          </cell>
          <cell r="L93">
            <v>114.1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112513</v>
          </cell>
          <cell r="E94">
            <v>141988</v>
          </cell>
          <cell r="F94">
            <v>74663</v>
          </cell>
          <cell r="G94">
            <v>52553</v>
          </cell>
          <cell r="H94">
            <v>63957</v>
          </cell>
          <cell r="I94">
            <v>888</v>
          </cell>
          <cell r="J94">
            <v>2480</v>
          </cell>
          <cell r="K94">
            <v>0</v>
          </cell>
          <cell r="L94">
            <v>126.2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10628</v>
          </cell>
          <cell r="E95">
            <v>11079</v>
          </cell>
          <cell r="F95">
            <v>9879</v>
          </cell>
          <cell r="G95">
            <v>326</v>
          </cell>
          <cell r="H95">
            <v>613</v>
          </cell>
          <cell r="I95">
            <v>153</v>
          </cell>
          <cell r="J95">
            <v>434</v>
          </cell>
          <cell r="K95">
            <v>0</v>
          </cell>
          <cell r="L95">
            <v>104.2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23810</v>
          </cell>
          <cell r="E96">
            <v>28841</v>
          </cell>
          <cell r="F96">
            <v>25745</v>
          </cell>
          <cell r="G96">
            <v>599</v>
          </cell>
          <cell r="H96">
            <v>2167</v>
          </cell>
          <cell r="I96">
            <v>296</v>
          </cell>
          <cell r="J96">
            <v>633</v>
          </cell>
          <cell r="K96">
            <v>0</v>
          </cell>
          <cell r="L96">
            <v>121.1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11309</v>
          </cell>
          <cell r="E97">
            <v>12805</v>
          </cell>
          <cell r="F97">
            <v>11208</v>
          </cell>
          <cell r="G97">
            <v>280</v>
          </cell>
          <cell r="H97">
            <v>852</v>
          </cell>
          <cell r="I97">
            <v>166</v>
          </cell>
          <cell r="J97">
            <v>579</v>
          </cell>
          <cell r="K97">
            <v>0</v>
          </cell>
          <cell r="L97">
            <v>113.2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8913</v>
          </cell>
          <cell r="E98">
            <v>9038</v>
          </cell>
          <cell r="F98">
            <v>8028</v>
          </cell>
          <cell r="G98">
            <v>463</v>
          </cell>
          <cell r="H98">
            <v>356</v>
          </cell>
          <cell r="I98">
            <v>222</v>
          </cell>
          <cell r="J98">
            <v>432</v>
          </cell>
          <cell r="K98">
            <v>0</v>
          </cell>
          <cell r="L98">
            <v>101.4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20123</v>
          </cell>
          <cell r="E99">
            <v>20153</v>
          </cell>
          <cell r="F99">
            <v>17221</v>
          </cell>
          <cell r="G99">
            <v>2121</v>
          </cell>
          <cell r="H99">
            <v>1366</v>
          </cell>
          <cell r="I99">
            <v>910</v>
          </cell>
          <cell r="J99">
            <v>656</v>
          </cell>
          <cell r="K99">
            <v>0</v>
          </cell>
          <cell r="L99">
            <v>100.1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22181</v>
          </cell>
          <cell r="E100">
            <v>25439</v>
          </cell>
          <cell r="F100">
            <v>22274</v>
          </cell>
          <cell r="G100">
            <v>648</v>
          </cell>
          <cell r="H100">
            <v>2215</v>
          </cell>
          <cell r="I100">
            <v>352</v>
          </cell>
          <cell r="J100">
            <v>598</v>
          </cell>
          <cell r="K100">
            <v>0</v>
          </cell>
          <cell r="L100">
            <v>114.7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13506</v>
          </cell>
          <cell r="E101">
            <v>17222</v>
          </cell>
          <cell r="F101">
            <v>12702</v>
          </cell>
          <cell r="G101">
            <v>1380</v>
          </cell>
          <cell r="H101">
            <v>3847</v>
          </cell>
          <cell r="I101">
            <v>203</v>
          </cell>
          <cell r="J101">
            <v>470</v>
          </cell>
          <cell r="K101">
            <v>0</v>
          </cell>
          <cell r="L101">
            <v>127.5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16479</v>
          </cell>
          <cell r="E102">
            <v>17638</v>
          </cell>
          <cell r="F102">
            <v>15640</v>
          </cell>
          <cell r="G102">
            <v>2489</v>
          </cell>
          <cell r="H102">
            <v>1432</v>
          </cell>
          <cell r="I102">
            <v>224</v>
          </cell>
          <cell r="J102">
            <v>342</v>
          </cell>
          <cell r="K102">
            <v>0</v>
          </cell>
          <cell r="L102">
            <v>107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52599</v>
          </cell>
          <cell r="E103">
            <v>61294</v>
          </cell>
          <cell r="F103">
            <v>33706</v>
          </cell>
          <cell r="G103">
            <v>21698</v>
          </cell>
          <cell r="H103">
            <v>24302</v>
          </cell>
          <cell r="I103">
            <v>504</v>
          </cell>
          <cell r="J103">
            <v>2782</v>
          </cell>
          <cell r="K103">
            <v>0</v>
          </cell>
          <cell r="L103">
            <v>116.5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21441</v>
          </cell>
          <cell r="E104">
            <v>30639</v>
          </cell>
          <cell r="F104">
            <v>19718</v>
          </cell>
          <cell r="G104">
            <v>1123</v>
          </cell>
          <cell r="H104">
            <v>10084</v>
          </cell>
          <cell r="I104">
            <v>522</v>
          </cell>
          <cell r="J104">
            <v>315</v>
          </cell>
          <cell r="K104">
            <v>0</v>
          </cell>
          <cell r="L104">
            <v>142.9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16705</v>
          </cell>
          <cell r="E105">
            <v>16927</v>
          </cell>
          <cell r="F105">
            <v>14304</v>
          </cell>
          <cell r="G105">
            <v>420</v>
          </cell>
          <cell r="H105">
            <v>1755</v>
          </cell>
          <cell r="I105">
            <v>536</v>
          </cell>
          <cell r="J105">
            <v>332</v>
          </cell>
          <cell r="K105">
            <v>0</v>
          </cell>
          <cell r="L105">
            <v>101.3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21909</v>
          </cell>
          <cell r="E106">
            <v>26992</v>
          </cell>
          <cell r="F106">
            <v>18879</v>
          </cell>
          <cell r="G106">
            <v>3145</v>
          </cell>
          <cell r="H106">
            <v>1129</v>
          </cell>
          <cell r="I106">
            <v>1784</v>
          </cell>
          <cell r="J106">
            <v>5200</v>
          </cell>
          <cell r="K106">
            <v>0</v>
          </cell>
          <cell r="L106">
            <v>123.2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5440</v>
          </cell>
          <cell r="E107">
            <v>3846</v>
          </cell>
          <cell r="F107">
            <v>3449</v>
          </cell>
          <cell r="G107">
            <v>293</v>
          </cell>
          <cell r="H107">
            <v>110</v>
          </cell>
          <cell r="I107">
            <v>197</v>
          </cell>
          <cell r="J107">
            <v>90</v>
          </cell>
          <cell r="K107">
            <v>0</v>
          </cell>
          <cell r="L107">
            <v>70.7</v>
          </cell>
        </row>
        <row r="108">
          <cell r="A108" t="str">
            <v/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1172871</v>
          </cell>
          <cell r="E109">
            <v>1373203</v>
          </cell>
          <cell r="F109">
            <v>767993</v>
          </cell>
          <cell r="G109">
            <v>295043</v>
          </cell>
          <cell r="H109">
            <v>529375</v>
          </cell>
          <cell r="I109">
            <v>28688</v>
          </cell>
          <cell r="J109">
            <v>47147</v>
          </cell>
          <cell r="K109">
            <v>0</v>
          </cell>
          <cell r="L109">
            <v>117.1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220328</v>
          </cell>
          <cell r="E110">
            <v>244490</v>
          </cell>
          <cell r="F110">
            <v>98214</v>
          </cell>
          <cell r="G110">
            <v>55251</v>
          </cell>
          <cell r="H110">
            <v>128451</v>
          </cell>
          <cell r="I110">
            <v>6549</v>
          </cell>
          <cell r="J110">
            <v>11276</v>
          </cell>
          <cell r="K110">
            <v>0</v>
          </cell>
          <cell r="L110">
            <v>111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118542</v>
          </cell>
          <cell r="E111">
            <v>142942</v>
          </cell>
          <cell r="F111">
            <v>79302</v>
          </cell>
          <cell r="G111">
            <v>36424</v>
          </cell>
          <cell r="H111">
            <v>52633</v>
          </cell>
          <cell r="I111">
            <v>3179</v>
          </cell>
          <cell r="J111">
            <v>7828</v>
          </cell>
          <cell r="K111">
            <v>0</v>
          </cell>
          <cell r="L111">
            <v>120.6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65273</v>
          </cell>
          <cell r="E112">
            <v>78648</v>
          </cell>
          <cell r="F112">
            <v>46860</v>
          </cell>
          <cell r="G112">
            <v>10605</v>
          </cell>
          <cell r="H112">
            <v>29804</v>
          </cell>
          <cell r="I112">
            <v>1074</v>
          </cell>
          <cell r="J112">
            <v>910</v>
          </cell>
          <cell r="K112">
            <v>0</v>
          </cell>
          <cell r="L112">
            <v>120.5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68285</v>
          </cell>
          <cell r="E113">
            <v>78897</v>
          </cell>
          <cell r="F113">
            <v>43494</v>
          </cell>
          <cell r="G113">
            <v>15909</v>
          </cell>
          <cell r="H113">
            <v>32745</v>
          </cell>
          <cell r="I113">
            <v>1802</v>
          </cell>
          <cell r="J113">
            <v>856</v>
          </cell>
          <cell r="K113">
            <v>0</v>
          </cell>
          <cell r="L113">
            <v>115.5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164348</v>
          </cell>
          <cell r="E114">
            <v>208196</v>
          </cell>
          <cell r="F114">
            <v>84872</v>
          </cell>
          <cell r="G114">
            <v>65160</v>
          </cell>
          <cell r="H114">
            <v>110448</v>
          </cell>
          <cell r="I114">
            <v>3703</v>
          </cell>
          <cell r="J114">
            <v>9173</v>
          </cell>
          <cell r="K114">
            <v>0</v>
          </cell>
          <cell r="L114">
            <v>126.7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44303</v>
          </cell>
          <cell r="E115">
            <v>49647</v>
          </cell>
          <cell r="F115">
            <v>28874</v>
          </cell>
          <cell r="G115">
            <v>7607</v>
          </cell>
          <cell r="H115">
            <v>17085</v>
          </cell>
          <cell r="I115">
            <v>2214</v>
          </cell>
          <cell r="J115">
            <v>1474</v>
          </cell>
          <cell r="K115">
            <v>0</v>
          </cell>
          <cell r="L115">
            <v>112.1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52495</v>
          </cell>
          <cell r="E116">
            <v>54940</v>
          </cell>
          <cell r="F116">
            <v>32402</v>
          </cell>
          <cell r="G116">
            <v>4458</v>
          </cell>
          <cell r="H116">
            <v>19485</v>
          </cell>
          <cell r="I116">
            <v>1061</v>
          </cell>
          <cell r="J116">
            <v>1992</v>
          </cell>
          <cell r="K116">
            <v>0</v>
          </cell>
          <cell r="L116">
            <v>104.7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43216</v>
          </cell>
          <cell r="E117">
            <v>54440</v>
          </cell>
          <cell r="F117">
            <v>41528</v>
          </cell>
          <cell r="G117">
            <v>5677</v>
          </cell>
          <cell r="H117">
            <v>11161</v>
          </cell>
          <cell r="I117">
            <v>624</v>
          </cell>
          <cell r="J117">
            <v>1127</v>
          </cell>
          <cell r="K117">
            <v>0</v>
          </cell>
          <cell r="L117">
            <v>126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30068</v>
          </cell>
          <cell r="E118">
            <v>34087</v>
          </cell>
          <cell r="F118">
            <v>24012</v>
          </cell>
          <cell r="G118">
            <v>5190</v>
          </cell>
          <cell r="H118">
            <v>7408</v>
          </cell>
          <cell r="I118">
            <v>1420</v>
          </cell>
          <cell r="J118">
            <v>1247</v>
          </cell>
          <cell r="K118">
            <v>0</v>
          </cell>
          <cell r="L118">
            <v>113.4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115537</v>
          </cell>
          <cell r="E119">
            <v>145060</v>
          </cell>
          <cell r="F119">
            <v>75465</v>
          </cell>
          <cell r="G119">
            <v>53168</v>
          </cell>
          <cell r="H119">
            <v>66227</v>
          </cell>
          <cell r="I119">
            <v>888</v>
          </cell>
          <cell r="J119">
            <v>2480</v>
          </cell>
          <cell r="K119">
            <v>0</v>
          </cell>
          <cell r="L119">
            <v>125.6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10718</v>
          </cell>
          <cell r="E120">
            <v>11039</v>
          </cell>
          <cell r="F120">
            <v>9909</v>
          </cell>
          <cell r="G120">
            <v>329</v>
          </cell>
          <cell r="H120">
            <v>632</v>
          </cell>
          <cell r="I120">
            <v>153</v>
          </cell>
          <cell r="J120">
            <v>345</v>
          </cell>
          <cell r="K120">
            <v>0</v>
          </cell>
          <cell r="L120">
            <v>103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23832</v>
          </cell>
          <cell r="E121">
            <v>28896</v>
          </cell>
          <cell r="F121">
            <v>25756</v>
          </cell>
          <cell r="G121">
            <v>640</v>
          </cell>
          <cell r="H121">
            <v>2167</v>
          </cell>
          <cell r="I121">
            <v>324</v>
          </cell>
          <cell r="J121">
            <v>649</v>
          </cell>
          <cell r="K121">
            <v>0</v>
          </cell>
          <cell r="L121">
            <v>121.2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13862</v>
          </cell>
          <cell r="E122">
            <v>12993</v>
          </cell>
          <cell r="F122">
            <v>11280</v>
          </cell>
          <cell r="G122">
            <v>292</v>
          </cell>
          <cell r="H122">
            <v>952</v>
          </cell>
          <cell r="I122">
            <v>182</v>
          </cell>
          <cell r="J122">
            <v>579</v>
          </cell>
          <cell r="K122">
            <v>0</v>
          </cell>
          <cell r="L122">
            <v>93.7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8942</v>
          </cell>
          <cell r="E123">
            <v>9151</v>
          </cell>
          <cell r="F123">
            <v>8117</v>
          </cell>
          <cell r="G123">
            <v>467</v>
          </cell>
          <cell r="H123">
            <v>356</v>
          </cell>
          <cell r="I123">
            <v>222</v>
          </cell>
          <cell r="J123">
            <v>456</v>
          </cell>
          <cell r="K123">
            <v>0</v>
          </cell>
          <cell r="L123">
            <v>102.3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20085</v>
          </cell>
          <cell r="E124">
            <v>20527</v>
          </cell>
          <cell r="F124">
            <v>17595</v>
          </cell>
          <cell r="G124">
            <v>2148</v>
          </cell>
          <cell r="H124">
            <v>1366</v>
          </cell>
          <cell r="I124">
            <v>910</v>
          </cell>
          <cell r="J124">
            <v>656</v>
          </cell>
          <cell r="K124">
            <v>0</v>
          </cell>
          <cell r="L124">
            <v>102.2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22473</v>
          </cell>
          <cell r="E125">
            <v>25616</v>
          </cell>
          <cell r="F125">
            <v>22422</v>
          </cell>
          <cell r="G125">
            <v>648</v>
          </cell>
          <cell r="H125">
            <v>2233</v>
          </cell>
          <cell r="I125">
            <v>363</v>
          </cell>
          <cell r="J125">
            <v>598</v>
          </cell>
          <cell r="K125">
            <v>0</v>
          </cell>
          <cell r="L125">
            <v>114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13511</v>
          </cell>
          <cell r="E126">
            <v>15858</v>
          </cell>
          <cell r="F126">
            <v>11322</v>
          </cell>
          <cell r="G126">
            <v>1459</v>
          </cell>
          <cell r="H126">
            <v>3847</v>
          </cell>
          <cell r="I126">
            <v>203</v>
          </cell>
          <cell r="J126">
            <v>486</v>
          </cell>
          <cell r="K126">
            <v>0</v>
          </cell>
          <cell r="L126">
            <v>117.4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16604</v>
          </cell>
          <cell r="E127">
            <v>17667</v>
          </cell>
          <cell r="F127">
            <v>15669</v>
          </cell>
          <cell r="G127">
            <v>2515</v>
          </cell>
          <cell r="H127">
            <v>1432</v>
          </cell>
          <cell r="I127">
            <v>224</v>
          </cell>
          <cell r="J127">
            <v>342</v>
          </cell>
          <cell r="K127">
            <v>0</v>
          </cell>
          <cell r="L127">
            <v>106.4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52659</v>
          </cell>
          <cell r="E128">
            <v>61568</v>
          </cell>
          <cell r="F128">
            <v>33970</v>
          </cell>
          <cell r="G128">
            <v>21978</v>
          </cell>
          <cell r="H128">
            <v>24302</v>
          </cell>
          <cell r="I128">
            <v>504</v>
          </cell>
          <cell r="J128">
            <v>2792</v>
          </cell>
          <cell r="K128">
            <v>0</v>
          </cell>
          <cell r="L128">
            <v>116.9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23543</v>
          </cell>
          <cell r="E129">
            <v>30121</v>
          </cell>
          <cell r="F129">
            <v>19708</v>
          </cell>
          <cell r="G129">
            <v>1146</v>
          </cell>
          <cell r="H129">
            <v>9576</v>
          </cell>
          <cell r="I129">
            <v>522</v>
          </cell>
          <cell r="J129">
            <v>315</v>
          </cell>
          <cell r="K129">
            <v>0</v>
          </cell>
          <cell r="L129">
            <v>127.9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16705</v>
          </cell>
          <cell r="E130">
            <v>17096</v>
          </cell>
          <cell r="F130">
            <v>14473</v>
          </cell>
          <cell r="G130">
            <v>420</v>
          </cell>
          <cell r="H130">
            <v>1755</v>
          </cell>
          <cell r="I130">
            <v>536</v>
          </cell>
          <cell r="J130">
            <v>332</v>
          </cell>
          <cell r="K130">
            <v>0</v>
          </cell>
          <cell r="L130">
            <v>102.3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22059</v>
          </cell>
          <cell r="E131">
            <v>27070</v>
          </cell>
          <cell r="F131">
            <v>18906</v>
          </cell>
          <cell r="G131">
            <v>3252</v>
          </cell>
          <cell r="H131">
            <v>5200</v>
          </cell>
          <cell r="I131">
            <v>1820</v>
          </cell>
          <cell r="J131">
            <v>1144</v>
          </cell>
          <cell r="K131">
            <v>0</v>
          </cell>
          <cell r="L131">
            <v>122.7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5483</v>
          </cell>
          <cell r="E132">
            <v>4254</v>
          </cell>
          <cell r="F132">
            <v>3843</v>
          </cell>
          <cell r="G132">
            <v>300</v>
          </cell>
          <cell r="H132">
            <v>110</v>
          </cell>
          <cell r="I132">
            <v>211</v>
          </cell>
          <cell r="J132">
            <v>90</v>
          </cell>
          <cell r="K132">
            <v>0</v>
          </cell>
          <cell r="L132">
            <v>77.599999999999994</v>
          </cell>
        </row>
        <row r="133">
          <cell r="A133" t="str">
            <v/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1175052</v>
          </cell>
          <cell r="E134">
            <v>1385496</v>
          </cell>
          <cell r="F134">
            <v>762379</v>
          </cell>
          <cell r="G134">
            <v>290988</v>
          </cell>
          <cell r="H134">
            <v>543295</v>
          </cell>
          <cell r="I134">
            <v>29445</v>
          </cell>
          <cell r="J134">
            <v>47566</v>
          </cell>
          <cell r="K134">
            <v>2811</v>
          </cell>
          <cell r="L134">
            <v>117.9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207459</v>
          </cell>
          <cell r="E135">
            <v>242574</v>
          </cell>
          <cell r="F135">
            <v>93114</v>
          </cell>
          <cell r="G135">
            <v>50115</v>
          </cell>
          <cell r="H135">
            <v>131204</v>
          </cell>
          <cell r="I135">
            <v>6849</v>
          </cell>
          <cell r="J135">
            <v>11407</v>
          </cell>
          <cell r="K135" t="str">
            <v>-</v>
          </cell>
          <cell r="L135">
            <v>116.9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117236</v>
          </cell>
          <cell r="E136">
            <v>144375</v>
          </cell>
          <cell r="F136">
            <v>79546</v>
          </cell>
          <cell r="G136">
            <v>36645</v>
          </cell>
          <cell r="H136">
            <v>53837</v>
          </cell>
          <cell r="I136">
            <v>3151</v>
          </cell>
          <cell r="J136">
            <v>7841</v>
          </cell>
          <cell r="K136" t="str">
            <v>-</v>
          </cell>
          <cell r="L136">
            <v>123.1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67122</v>
          </cell>
          <cell r="E137">
            <v>79400</v>
          </cell>
          <cell r="F137">
            <v>46846</v>
          </cell>
          <cell r="G137">
            <v>10612</v>
          </cell>
          <cell r="H137">
            <v>29804</v>
          </cell>
          <cell r="I137">
            <v>1074</v>
          </cell>
          <cell r="J137">
            <v>918</v>
          </cell>
          <cell r="K137">
            <v>758</v>
          </cell>
          <cell r="L137">
            <v>118.3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71424</v>
          </cell>
          <cell r="E138">
            <v>80447</v>
          </cell>
          <cell r="F138">
            <v>43117</v>
          </cell>
          <cell r="G138">
            <v>16019</v>
          </cell>
          <cell r="H138">
            <v>34690</v>
          </cell>
          <cell r="I138">
            <v>1784</v>
          </cell>
          <cell r="J138">
            <v>856</v>
          </cell>
          <cell r="K138" t="str">
            <v>-</v>
          </cell>
          <cell r="L138">
            <v>112.6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165476</v>
          </cell>
          <cell r="E139">
            <v>209490</v>
          </cell>
          <cell r="F139">
            <v>84383</v>
          </cell>
          <cell r="G139">
            <v>64783</v>
          </cell>
          <cell r="H139">
            <v>112262</v>
          </cell>
          <cell r="I139">
            <v>3689</v>
          </cell>
          <cell r="J139">
            <v>9156</v>
          </cell>
          <cell r="K139" t="str">
            <v>-</v>
          </cell>
          <cell r="L139">
            <v>126.6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45970</v>
          </cell>
          <cell r="E140">
            <v>51525</v>
          </cell>
          <cell r="F140">
            <v>28158</v>
          </cell>
          <cell r="G140">
            <v>8162</v>
          </cell>
          <cell r="H140">
            <v>18051</v>
          </cell>
          <cell r="I140">
            <v>2614</v>
          </cell>
          <cell r="J140">
            <v>1498</v>
          </cell>
          <cell r="K140">
            <v>1204</v>
          </cell>
          <cell r="L140">
            <v>112.1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53550</v>
          </cell>
          <cell r="E141">
            <v>55723</v>
          </cell>
          <cell r="F141">
            <v>32575</v>
          </cell>
          <cell r="G141">
            <v>4458</v>
          </cell>
          <cell r="H141">
            <v>20095</v>
          </cell>
          <cell r="I141">
            <v>1061</v>
          </cell>
          <cell r="J141">
            <v>1992</v>
          </cell>
          <cell r="K141" t="str">
            <v>-</v>
          </cell>
          <cell r="L141">
            <v>104.1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43648</v>
          </cell>
          <cell r="E142">
            <v>55054</v>
          </cell>
          <cell r="F142">
            <v>41523</v>
          </cell>
          <cell r="G142">
            <v>5732</v>
          </cell>
          <cell r="H142">
            <v>11780</v>
          </cell>
          <cell r="I142">
            <v>624</v>
          </cell>
          <cell r="J142">
            <v>1127</v>
          </cell>
          <cell r="K142" t="str">
            <v>-</v>
          </cell>
          <cell r="L142">
            <v>126.1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30574</v>
          </cell>
          <cell r="E143">
            <v>34073</v>
          </cell>
          <cell r="F143">
            <v>23301</v>
          </cell>
          <cell r="G143">
            <v>5200</v>
          </cell>
          <cell r="H143">
            <v>7430</v>
          </cell>
          <cell r="I143">
            <v>1420</v>
          </cell>
          <cell r="J143">
            <v>1255</v>
          </cell>
          <cell r="K143">
            <v>667</v>
          </cell>
          <cell r="L143">
            <v>111.4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119680</v>
          </cell>
          <cell r="E144">
            <v>148251</v>
          </cell>
          <cell r="F144">
            <v>76103</v>
          </cell>
          <cell r="G144">
            <v>53681</v>
          </cell>
          <cell r="H144">
            <v>68708</v>
          </cell>
          <cell r="I144">
            <v>960</v>
          </cell>
          <cell r="J144">
            <v>2480</v>
          </cell>
          <cell r="K144" t="str">
            <v>-</v>
          </cell>
          <cell r="L144">
            <v>123.9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10815</v>
          </cell>
          <cell r="E145">
            <v>11218</v>
          </cell>
          <cell r="F145">
            <v>9926</v>
          </cell>
          <cell r="G145">
            <v>336</v>
          </cell>
          <cell r="H145">
            <v>632</v>
          </cell>
          <cell r="I145">
            <v>153</v>
          </cell>
          <cell r="J145">
            <v>345</v>
          </cell>
          <cell r="K145">
            <v>162</v>
          </cell>
          <cell r="L145">
            <v>103.7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23865</v>
          </cell>
          <cell r="E146">
            <v>29435</v>
          </cell>
          <cell r="F146">
            <v>26224</v>
          </cell>
          <cell r="G146">
            <v>691</v>
          </cell>
          <cell r="H146">
            <v>2181</v>
          </cell>
          <cell r="I146">
            <v>324</v>
          </cell>
          <cell r="J146">
            <v>706</v>
          </cell>
          <cell r="K146" t="str">
            <v>-</v>
          </cell>
          <cell r="L146">
            <v>123.3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14064</v>
          </cell>
          <cell r="E147">
            <v>14205</v>
          </cell>
          <cell r="F147">
            <v>11947</v>
          </cell>
          <cell r="G147">
            <v>70</v>
          </cell>
          <cell r="H147">
            <v>1371</v>
          </cell>
          <cell r="I147">
            <v>219</v>
          </cell>
          <cell r="J147">
            <v>668</v>
          </cell>
          <cell r="K147" t="str">
            <v>-</v>
          </cell>
          <cell r="L147">
            <v>101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9127</v>
          </cell>
          <cell r="E148">
            <v>9032</v>
          </cell>
          <cell r="F148">
            <v>7998</v>
          </cell>
          <cell r="G148">
            <v>467</v>
          </cell>
          <cell r="H148">
            <v>356</v>
          </cell>
          <cell r="I148">
            <v>222</v>
          </cell>
          <cell r="J148">
            <v>456</v>
          </cell>
          <cell r="K148" t="str">
            <v>-</v>
          </cell>
          <cell r="L148">
            <v>99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20153</v>
          </cell>
          <cell r="E149">
            <v>20537</v>
          </cell>
          <cell r="F149">
            <v>17603</v>
          </cell>
          <cell r="G149">
            <v>2148</v>
          </cell>
          <cell r="H149">
            <v>1366</v>
          </cell>
          <cell r="I149">
            <v>911</v>
          </cell>
          <cell r="J149">
            <v>657</v>
          </cell>
          <cell r="K149" t="str">
            <v>-</v>
          </cell>
          <cell r="L149">
            <v>101.9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22843</v>
          </cell>
          <cell r="E150">
            <v>25661</v>
          </cell>
          <cell r="F150">
            <v>22467</v>
          </cell>
          <cell r="G150">
            <v>649</v>
          </cell>
          <cell r="H150">
            <v>2233</v>
          </cell>
          <cell r="I150">
            <v>363</v>
          </cell>
          <cell r="J150">
            <v>598</v>
          </cell>
          <cell r="K150" t="str">
            <v>-</v>
          </cell>
          <cell r="L150">
            <v>112.3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13511</v>
          </cell>
          <cell r="E151">
            <v>15779</v>
          </cell>
          <cell r="F151">
            <v>11228</v>
          </cell>
          <cell r="G151">
            <v>1483</v>
          </cell>
          <cell r="H151">
            <v>3847</v>
          </cell>
          <cell r="I151">
            <v>203</v>
          </cell>
          <cell r="J151">
            <v>501</v>
          </cell>
          <cell r="K151" t="str">
            <v>-</v>
          </cell>
          <cell r="L151">
            <v>116.8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16706</v>
          </cell>
          <cell r="E152">
            <v>17905</v>
          </cell>
          <cell r="F152">
            <v>15907</v>
          </cell>
          <cell r="G152">
            <v>2571</v>
          </cell>
          <cell r="H152">
            <v>1432</v>
          </cell>
          <cell r="I152">
            <v>224</v>
          </cell>
          <cell r="J152">
            <v>342</v>
          </cell>
          <cell r="K152" t="str">
            <v>-</v>
          </cell>
          <cell r="L152">
            <v>107.2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53026</v>
          </cell>
          <cell r="E153">
            <v>62631</v>
          </cell>
          <cell r="F153">
            <v>34028</v>
          </cell>
          <cell r="G153">
            <v>21987</v>
          </cell>
          <cell r="H153">
            <v>25301</v>
          </cell>
          <cell r="I153">
            <v>510</v>
          </cell>
          <cell r="J153">
            <v>2792</v>
          </cell>
          <cell r="K153" t="str">
            <v>-</v>
          </cell>
          <cell r="L153">
            <v>118.1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24213</v>
          </cell>
          <cell r="E154">
            <v>30153</v>
          </cell>
          <cell r="F154">
            <v>19656</v>
          </cell>
          <cell r="G154">
            <v>1164</v>
          </cell>
          <cell r="H154">
            <v>9576</v>
          </cell>
          <cell r="I154">
            <v>522</v>
          </cell>
          <cell r="J154">
            <v>399</v>
          </cell>
          <cell r="K154" t="str">
            <v>-</v>
          </cell>
          <cell r="L154">
            <v>124.5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16908</v>
          </cell>
          <cell r="E155">
            <v>17019</v>
          </cell>
          <cell r="F155">
            <v>14396</v>
          </cell>
          <cell r="G155">
            <v>455</v>
          </cell>
          <cell r="H155">
            <v>1755</v>
          </cell>
          <cell r="I155">
            <v>536</v>
          </cell>
          <cell r="J155">
            <v>332</v>
          </cell>
          <cell r="K155" t="str">
            <v>-</v>
          </cell>
          <cell r="L155">
            <v>100.7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22099</v>
          </cell>
          <cell r="E156">
            <v>27089</v>
          </cell>
          <cell r="F156">
            <v>18916</v>
          </cell>
          <cell r="G156">
            <v>3254</v>
          </cell>
          <cell r="H156">
            <v>5202</v>
          </cell>
          <cell r="I156">
            <v>1821</v>
          </cell>
          <cell r="J156">
            <v>1150</v>
          </cell>
          <cell r="K156" t="str">
            <v>-</v>
          </cell>
          <cell r="L156">
            <v>122.6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5583</v>
          </cell>
          <cell r="E157">
            <v>3920</v>
          </cell>
          <cell r="F157">
            <v>3417</v>
          </cell>
          <cell r="G157">
            <v>306</v>
          </cell>
          <cell r="H157">
            <v>182</v>
          </cell>
          <cell r="I157">
            <v>211</v>
          </cell>
          <cell r="J157">
            <v>90</v>
          </cell>
          <cell r="K157">
            <v>20</v>
          </cell>
          <cell r="L157">
            <v>70.2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</row>
        <row r="159">
          <cell r="C159" t="str">
            <v>주:1)일반가구를 대상으로 집계(비혈연가구, 1인가구 포함), 단 집단가구 및 외국인가구는 제외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</row>
      </sheetData>
      <sheetData sheetId="33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29564</v>
          </cell>
          <cell r="E9">
            <v>13478639</v>
          </cell>
          <cell r="F9">
            <v>13720</v>
          </cell>
          <cell r="G9">
            <v>6694265</v>
          </cell>
          <cell r="H9">
            <v>7042</v>
          </cell>
          <cell r="I9">
            <v>2114242</v>
          </cell>
          <cell r="J9">
            <v>1755</v>
          </cell>
          <cell r="K9">
            <v>465750</v>
          </cell>
          <cell r="L9">
            <v>2399</v>
          </cell>
          <cell r="M9">
            <v>1554930</v>
          </cell>
          <cell r="N9">
            <v>972</v>
          </cell>
          <cell r="O9">
            <v>473983</v>
          </cell>
          <cell r="P9">
            <v>134</v>
          </cell>
          <cell r="Q9">
            <v>85665</v>
          </cell>
          <cell r="R9">
            <v>3542</v>
          </cell>
          <cell r="S9">
            <v>2089804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2755</v>
          </cell>
          <cell r="E10">
            <v>2443879</v>
          </cell>
          <cell r="F10">
            <v>1164</v>
          </cell>
          <cell r="G10">
            <v>1553521</v>
          </cell>
          <cell r="H10">
            <v>961</v>
          </cell>
          <cell r="I10">
            <v>397449</v>
          </cell>
          <cell r="J10">
            <v>86</v>
          </cell>
          <cell r="K10">
            <v>18172</v>
          </cell>
          <cell r="L10">
            <v>146</v>
          </cell>
          <cell r="M10">
            <v>52364</v>
          </cell>
          <cell r="N10">
            <v>115</v>
          </cell>
          <cell r="O10">
            <v>91546</v>
          </cell>
          <cell r="P10">
            <v>14</v>
          </cell>
          <cell r="Q10">
            <v>5747</v>
          </cell>
          <cell r="R10">
            <v>269</v>
          </cell>
          <cell r="S10">
            <v>325080</v>
          </cell>
          <cell r="T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3491</v>
          </cell>
          <cell r="E11">
            <v>1424711</v>
          </cell>
          <cell r="F11">
            <v>2015</v>
          </cell>
          <cell r="G11">
            <v>756088</v>
          </cell>
          <cell r="H11">
            <v>666</v>
          </cell>
          <cell r="I11">
            <v>205998</v>
          </cell>
          <cell r="J11">
            <v>107</v>
          </cell>
          <cell r="K11">
            <v>24039</v>
          </cell>
          <cell r="L11">
            <v>414</v>
          </cell>
          <cell r="M11">
            <v>286888</v>
          </cell>
          <cell r="N11">
            <v>56</v>
          </cell>
          <cell r="O11">
            <v>30245</v>
          </cell>
          <cell r="P11">
            <v>14</v>
          </cell>
          <cell r="Q11">
            <v>15837</v>
          </cell>
          <cell r="R11">
            <v>219</v>
          </cell>
          <cell r="S11">
            <v>105616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1775</v>
          </cell>
          <cell r="E12">
            <v>594082</v>
          </cell>
          <cell r="F12">
            <v>814</v>
          </cell>
          <cell r="G12">
            <v>210262</v>
          </cell>
          <cell r="H12">
            <v>396</v>
          </cell>
          <cell r="I12">
            <v>150406</v>
          </cell>
          <cell r="J12">
            <v>137</v>
          </cell>
          <cell r="K12">
            <v>40872</v>
          </cell>
          <cell r="L12">
            <v>123</v>
          </cell>
          <cell r="M12">
            <v>110653</v>
          </cell>
          <cell r="N12">
            <v>53</v>
          </cell>
          <cell r="O12">
            <v>24495</v>
          </cell>
          <cell r="P12">
            <v>18</v>
          </cell>
          <cell r="Q12">
            <v>12733</v>
          </cell>
          <cell r="R12">
            <v>234</v>
          </cell>
          <cell r="S12">
            <v>44661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1414</v>
          </cell>
          <cell r="E13">
            <v>529716</v>
          </cell>
          <cell r="F13">
            <v>473</v>
          </cell>
          <cell r="G13">
            <v>122965</v>
          </cell>
          <cell r="H13">
            <v>469</v>
          </cell>
          <cell r="I13">
            <v>203594</v>
          </cell>
          <cell r="J13">
            <v>107</v>
          </cell>
          <cell r="K13">
            <v>35337</v>
          </cell>
          <cell r="L13">
            <v>68</v>
          </cell>
          <cell r="M13">
            <v>54185</v>
          </cell>
          <cell r="N13">
            <v>68</v>
          </cell>
          <cell r="O13">
            <v>51146</v>
          </cell>
          <cell r="P13">
            <v>15</v>
          </cell>
          <cell r="Q13">
            <v>9488</v>
          </cell>
          <cell r="R13">
            <v>214</v>
          </cell>
          <cell r="S13">
            <v>53001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2283</v>
          </cell>
          <cell r="E14">
            <v>2973522</v>
          </cell>
          <cell r="F14">
            <v>1019</v>
          </cell>
          <cell r="G14">
            <v>1617470</v>
          </cell>
          <cell r="H14">
            <v>607</v>
          </cell>
          <cell r="I14">
            <v>221143</v>
          </cell>
          <cell r="J14">
            <v>166</v>
          </cell>
          <cell r="K14">
            <v>44707</v>
          </cell>
          <cell r="L14">
            <v>237</v>
          </cell>
          <cell r="M14">
            <v>213609</v>
          </cell>
          <cell r="N14">
            <v>72</v>
          </cell>
          <cell r="O14">
            <v>31568</v>
          </cell>
          <cell r="P14">
            <v>6</v>
          </cell>
          <cell r="Q14">
            <v>1785</v>
          </cell>
          <cell r="R14">
            <v>176</v>
          </cell>
          <cell r="S14">
            <v>843240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1168</v>
          </cell>
          <cell r="E15">
            <v>234287</v>
          </cell>
          <cell r="F15">
            <v>489</v>
          </cell>
          <cell r="G15">
            <v>88807</v>
          </cell>
          <cell r="H15">
            <v>289</v>
          </cell>
          <cell r="I15">
            <v>57819</v>
          </cell>
          <cell r="J15">
            <v>65</v>
          </cell>
          <cell r="K15">
            <v>18361</v>
          </cell>
          <cell r="L15">
            <v>40</v>
          </cell>
          <cell r="M15">
            <v>17638</v>
          </cell>
          <cell r="N15">
            <v>99</v>
          </cell>
          <cell r="O15">
            <v>26229</v>
          </cell>
          <cell r="P15">
            <v>1</v>
          </cell>
          <cell r="Q15">
            <v>1630</v>
          </cell>
          <cell r="R15">
            <v>185</v>
          </cell>
          <cell r="S15">
            <v>23803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1763</v>
          </cell>
          <cell r="E16">
            <v>512439</v>
          </cell>
          <cell r="F16">
            <v>756</v>
          </cell>
          <cell r="G16">
            <v>147071</v>
          </cell>
          <cell r="H16">
            <v>315</v>
          </cell>
          <cell r="I16">
            <v>68185</v>
          </cell>
          <cell r="J16">
            <v>165</v>
          </cell>
          <cell r="K16">
            <v>28991</v>
          </cell>
          <cell r="L16">
            <v>268</v>
          </cell>
          <cell r="M16">
            <v>196930</v>
          </cell>
          <cell r="N16">
            <v>36</v>
          </cell>
          <cell r="O16">
            <v>15574</v>
          </cell>
          <cell r="P16">
            <v>10</v>
          </cell>
          <cell r="Q16">
            <v>1472</v>
          </cell>
          <cell r="R16">
            <v>213</v>
          </cell>
          <cell r="S16">
            <v>54216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1433</v>
          </cell>
          <cell r="E17">
            <v>267140</v>
          </cell>
          <cell r="F17">
            <v>537</v>
          </cell>
          <cell r="G17">
            <v>77235</v>
          </cell>
          <cell r="H17">
            <v>267</v>
          </cell>
          <cell r="I17">
            <v>42544</v>
          </cell>
          <cell r="J17">
            <v>226</v>
          </cell>
          <cell r="K17">
            <v>63782</v>
          </cell>
          <cell r="L17">
            <v>27</v>
          </cell>
          <cell r="M17">
            <v>14381</v>
          </cell>
          <cell r="N17">
            <v>34</v>
          </cell>
          <cell r="O17">
            <v>14227</v>
          </cell>
          <cell r="P17">
            <v>7</v>
          </cell>
          <cell r="Q17">
            <v>1739</v>
          </cell>
          <cell r="R17">
            <v>335</v>
          </cell>
          <cell r="S17">
            <v>53232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950</v>
          </cell>
          <cell r="E18">
            <v>191068</v>
          </cell>
          <cell r="F18">
            <v>468</v>
          </cell>
          <cell r="G18">
            <v>88542</v>
          </cell>
          <cell r="H18">
            <v>210</v>
          </cell>
          <cell r="I18">
            <v>40730</v>
          </cell>
          <cell r="J18">
            <v>54</v>
          </cell>
          <cell r="K18">
            <v>13961</v>
          </cell>
          <cell r="L18">
            <v>25</v>
          </cell>
          <cell r="M18">
            <v>8619</v>
          </cell>
          <cell r="N18">
            <v>63</v>
          </cell>
          <cell r="O18">
            <v>18068</v>
          </cell>
          <cell r="P18">
            <v>6</v>
          </cell>
          <cell r="Q18">
            <v>5068</v>
          </cell>
          <cell r="R18">
            <v>124</v>
          </cell>
          <cell r="S18">
            <v>16080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2107</v>
          </cell>
          <cell r="E19">
            <v>1342431</v>
          </cell>
          <cell r="F19">
            <v>1000</v>
          </cell>
          <cell r="G19">
            <v>919580</v>
          </cell>
          <cell r="H19">
            <v>578</v>
          </cell>
          <cell r="I19">
            <v>138724</v>
          </cell>
          <cell r="J19">
            <v>28</v>
          </cell>
          <cell r="K19">
            <v>5232</v>
          </cell>
          <cell r="L19">
            <v>257</v>
          </cell>
          <cell r="M19">
            <v>116487</v>
          </cell>
          <cell r="N19">
            <v>41</v>
          </cell>
          <cell r="O19">
            <v>38504</v>
          </cell>
          <cell r="P19">
            <v>8</v>
          </cell>
          <cell r="Q19">
            <v>259</v>
          </cell>
          <cell r="R19">
            <v>195</v>
          </cell>
          <cell r="S19">
            <v>123645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711</v>
          </cell>
          <cell r="E20">
            <v>111973</v>
          </cell>
          <cell r="F20">
            <v>349</v>
          </cell>
          <cell r="G20">
            <v>36821</v>
          </cell>
          <cell r="H20">
            <v>136</v>
          </cell>
          <cell r="I20">
            <v>18862</v>
          </cell>
          <cell r="J20">
            <v>39</v>
          </cell>
          <cell r="K20">
            <v>8977</v>
          </cell>
          <cell r="L20">
            <v>17</v>
          </cell>
          <cell r="M20">
            <v>4310</v>
          </cell>
          <cell r="N20">
            <v>40</v>
          </cell>
          <cell r="O20">
            <v>20426</v>
          </cell>
          <cell r="P20">
            <v>2</v>
          </cell>
          <cell r="Q20">
            <v>426</v>
          </cell>
          <cell r="R20">
            <v>128</v>
          </cell>
          <cell r="S20">
            <v>22151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621</v>
          </cell>
          <cell r="E21">
            <v>104059</v>
          </cell>
          <cell r="F21">
            <v>309</v>
          </cell>
          <cell r="G21">
            <v>33572</v>
          </cell>
          <cell r="H21">
            <v>101</v>
          </cell>
          <cell r="I21">
            <v>13809</v>
          </cell>
          <cell r="J21">
            <v>48</v>
          </cell>
          <cell r="K21">
            <v>19092</v>
          </cell>
          <cell r="L21">
            <v>18</v>
          </cell>
          <cell r="M21">
            <v>9910</v>
          </cell>
          <cell r="N21">
            <v>30</v>
          </cell>
          <cell r="O21">
            <v>10547</v>
          </cell>
          <cell r="P21">
            <v>1</v>
          </cell>
          <cell r="Q21">
            <v>18</v>
          </cell>
          <cell r="R21">
            <v>114</v>
          </cell>
          <cell r="S21">
            <v>17111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585</v>
          </cell>
          <cell r="E22">
            <v>103288</v>
          </cell>
          <cell r="F22">
            <v>240</v>
          </cell>
          <cell r="G22">
            <v>26264</v>
          </cell>
          <cell r="H22">
            <v>118</v>
          </cell>
          <cell r="I22">
            <v>50625</v>
          </cell>
          <cell r="J22">
            <v>22</v>
          </cell>
          <cell r="K22">
            <v>2391</v>
          </cell>
          <cell r="L22">
            <v>4</v>
          </cell>
          <cell r="M22">
            <v>-215</v>
          </cell>
          <cell r="N22">
            <v>37</v>
          </cell>
          <cell r="O22">
            <v>6158</v>
          </cell>
          <cell r="P22">
            <v>3</v>
          </cell>
          <cell r="Q22">
            <v>253</v>
          </cell>
          <cell r="R22">
            <v>161</v>
          </cell>
          <cell r="S22">
            <v>17812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413</v>
          </cell>
          <cell r="E23">
            <v>43296</v>
          </cell>
          <cell r="F23">
            <v>205</v>
          </cell>
          <cell r="G23">
            <v>26720</v>
          </cell>
          <cell r="H23">
            <v>59</v>
          </cell>
          <cell r="I23">
            <v>4440</v>
          </cell>
          <cell r="J23">
            <v>41</v>
          </cell>
          <cell r="K23">
            <v>3698</v>
          </cell>
          <cell r="L23">
            <v>16</v>
          </cell>
          <cell r="M23">
            <v>2241</v>
          </cell>
          <cell r="N23">
            <v>10</v>
          </cell>
          <cell r="O23">
            <v>1130</v>
          </cell>
          <cell r="P23">
            <v>3</v>
          </cell>
          <cell r="Q23">
            <v>24</v>
          </cell>
          <cell r="R23">
            <v>79</v>
          </cell>
          <cell r="S23">
            <v>5043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805</v>
          </cell>
          <cell r="E24">
            <v>138103</v>
          </cell>
          <cell r="F24">
            <v>468</v>
          </cell>
          <cell r="G24">
            <v>57139</v>
          </cell>
          <cell r="H24">
            <v>141</v>
          </cell>
          <cell r="I24">
            <v>25448</v>
          </cell>
          <cell r="J24">
            <v>35</v>
          </cell>
          <cell r="K24">
            <v>5518</v>
          </cell>
          <cell r="L24">
            <v>8</v>
          </cell>
          <cell r="M24">
            <v>1507</v>
          </cell>
          <cell r="N24">
            <v>33</v>
          </cell>
          <cell r="O24">
            <v>36986</v>
          </cell>
          <cell r="P24">
            <v>2</v>
          </cell>
          <cell r="Q24">
            <v>1340</v>
          </cell>
          <cell r="R24">
            <v>118</v>
          </cell>
          <cell r="S24">
            <v>10165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1102</v>
          </cell>
          <cell r="E25">
            <v>145614</v>
          </cell>
          <cell r="F25">
            <v>721</v>
          </cell>
          <cell r="G25">
            <v>70915</v>
          </cell>
          <cell r="H25">
            <v>122</v>
          </cell>
          <cell r="I25">
            <v>20939</v>
          </cell>
          <cell r="J25">
            <v>37</v>
          </cell>
          <cell r="K25">
            <v>12898</v>
          </cell>
          <cell r="L25">
            <v>20</v>
          </cell>
          <cell r="M25">
            <v>12304</v>
          </cell>
          <cell r="N25">
            <v>47</v>
          </cell>
          <cell r="O25">
            <v>13507</v>
          </cell>
          <cell r="P25" t="str">
            <v>-</v>
          </cell>
          <cell r="Q25" t="str">
            <v>-</v>
          </cell>
          <cell r="R25">
            <v>155</v>
          </cell>
          <cell r="S25">
            <v>15051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634</v>
          </cell>
          <cell r="E26">
            <v>157397</v>
          </cell>
          <cell r="F26">
            <v>208</v>
          </cell>
          <cell r="G26">
            <v>32181</v>
          </cell>
          <cell r="H26">
            <v>208</v>
          </cell>
          <cell r="I26">
            <v>51503</v>
          </cell>
          <cell r="J26">
            <v>35</v>
          </cell>
          <cell r="K26">
            <v>8014</v>
          </cell>
          <cell r="L26">
            <v>131</v>
          </cell>
          <cell r="M26">
            <v>49916</v>
          </cell>
          <cell r="N26">
            <v>3</v>
          </cell>
          <cell r="O26">
            <v>2592</v>
          </cell>
          <cell r="P26">
            <v>2</v>
          </cell>
          <cell r="Q26">
            <v>2923</v>
          </cell>
          <cell r="R26">
            <v>47</v>
          </cell>
          <cell r="S26">
            <v>10268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1364</v>
          </cell>
          <cell r="E27">
            <v>405746</v>
          </cell>
          <cell r="F27">
            <v>692</v>
          </cell>
          <cell r="G27">
            <v>74366</v>
          </cell>
          <cell r="H27">
            <v>224</v>
          </cell>
          <cell r="I27">
            <v>46662</v>
          </cell>
          <cell r="J27">
            <v>45</v>
          </cell>
          <cell r="K27">
            <v>8474</v>
          </cell>
          <cell r="L27">
            <v>292</v>
          </cell>
          <cell r="M27">
            <v>250064</v>
          </cell>
          <cell r="N27">
            <v>16</v>
          </cell>
          <cell r="O27">
            <v>6155</v>
          </cell>
          <cell r="P27">
            <v>1</v>
          </cell>
          <cell r="Q27">
            <v>20</v>
          </cell>
          <cell r="R27">
            <v>94</v>
          </cell>
          <cell r="S27">
            <v>20005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2020</v>
          </cell>
          <cell r="E28">
            <v>841878</v>
          </cell>
          <cell r="F28">
            <v>700</v>
          </cell>
          <cell r="G28">
            <v>291471</v>
          </cell>
          <cell r="H28">
            <v>777</v>
          </cell>
          <cell r="I28">
            <v>202272</v>
          </cell>
          <cell r="J28">
            <v>78</v>
          </cell>
          <cell r="K28">
            <v>17533</v>
          </cell>
          <cell r="L28">
            <v>235</v>
          </cell>
          <cell r="M28">
            <v>133016</v>
          </cell>
          <cell r="N28">
            <v>41</v>
          </cell>
          <cell r="O28">
            <v>14079</v>
          </cell>
          <cell r="P28">
            <v>4</v>
          </cell>
          <cell r="Q28">
            <v>4380</v>
          </cell>
          <cell r="R28">
            <v>185</v>
          </cell>
          <cell r="S28">
            <v>179127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642</v>
          </cell>
          <cell r="E29">
            <v>627445</v>
          </cell>
          <cell r="F29">
            <v>330</v>
          </cell>
          <cell r="G29">
            <v>349598</v>
          </cell>
          <cell r="H29">
            <v>84</v>
          </cell>
          <cell r="I29">
            <v>90962</v>
          </cell>
          <cell r="J29">
            <v>94</v>
          </cell>
          <cell r="K29">
            <v>33956</v>
          </cell>
          <cell r="L29">
            <v>7</v>
          </cell>
          <cell r="M29">
            <v>1404</v>
          </cell>
          <cell r="N29">
            <v>12</v>
          </cell>
          <cell r="O29">
            <v>6151</v>
          </cell>
          <cell r="P29">
            <v>6</v>
          </cell>
          <cell r="Q29">
            <v>18528</v>
          </cell>
          <cell r="R29">
            <v>109</v>
          </cell>
          <cell r="S29">
            <v>126846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568</v>
          </cell>
          <cell r="E30">
            <v>109866</v>
          </cell>
          <cell r="F30">
            <v>250</v>
          </cell>
          <cell r="G30">
            <v>30386</v>
          </cell>
          <cell r="H30">
            <v>80</v>
          </cell>
          <cell r="I30">
            <v>12748</v>
          </cell>
          <cell r="J30">
            <v>129</v>
          </cell>
          <cell r="K30">
            <v>49976</v>
          </cell>
          <cell r="L30">
            <v>9</v>
          </cell>
          <cell r="M30">
            <v>3522</v>
          </cell>
          <cell r="N30">
            <v>14</v>
          </cell>
          <cell r="O30">
            <v>2119</v>
          </cell>
          <cell r="P30">
            <v>1</v>
          </cell>
          <cell r="Q30">
            <v>32</v>
          </cell>
          <cell r="R30">
            <v>85</v>
          </cell>
          <cell r="S30">
            <v>11083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764</v>
          </cell>
          <cell r="E31">
            <v>141792</v>
          </cell>
          <cell r="F31">
            <v>452</v>
          </cell>
          <cell r="G31">
            <v>75806</v>
          </cell>
          <cell r="H31">
            <v>159</v>
          </cell>
          <cell r="I31">
            <v>28875</v>
          </cell>
          <cell r="J31">
            <v>7</v>
          </cell>
          <cell r="K31">
            <v>1397</v>
          </cell>
          <cell r="L31">
            <v>37</v>
          </cell>
          <cell r="M31">
            <v>15197</v>
          </cell>
          <cell r="N31">
            <v>44</v>
          </cell>
          <cell r="O31">
            <v>10490</v>
          </cell>
          <cell r="P31" t="str">
            <v>-</v>
          </cell>
          <cell r="Q31" t="str">
            <v>-</v>
          </cell>
          <cell r="R31">
            <v>65</v>
          </cell>
          <cell r="S31">
            <v>10027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196</v>
          </cell>
          <cell r="E32">
            <v>34907</v>
          </cell>
          <cell r="F32">
            <v>61</v>
          </cell>
          <cell r="G32">
            <v>7485</v>
          </cell>
          <cell r="H32">
            <v>75</v>
          </cell>
          <cell r="I32">
            <v>20505</v>
          </cell>
          <cell r="J32">
            <v>4</v>
          </cell>
          <cell r="K32">
            <v>372</v>
          </cell>
          <cell r="L32" t="str">
            <v>-</v>
          </cell>
          <cell r="M32" t="str">
            <v>-</v>
          </cell>
          <cell r="N32">
            <v>8</v>
          </cell>
          <cell r="O32">
            <v>2041</v>
          </cell>
          <cell r="P32">
            <v>10</v>
          </cell>
          <cell r="Q32">
            <v>1963</v>
          </cell>
          <cell r="R32">
            <v>38</v>
          </cell>
          <cell r="S32">
            <v>2541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28597</v>
          </cell>
          <cell r="E34">
            <v>10769388</v>
          </cell>
          <cell r="F34">
            <v>12396</v>
          </cell>
          <cell r="G34">
            <v>4336057</v>
          </cell>
          <cell r="H34">
            <v>6895</v>
          </cell>
          <cell r="I34">
            <v>2252750</v>
          </cell>
          <cell r="J34">
            <v>2812</v>
          </cell>
          <cell r="K34">
            <v>794797</v>
          </cell>
          <cell r="L34">
            <v>2178</v>
          </cell>
          <cell r="M34">
            <v>1789296</v>
          </cell>
          <cell r="N34">
            <v>857</v>
          </cell>
          <cell r="O34">
            <v>413727</v>
          </cell>
          <cell r="P34">
            <v>145</v>
          </cell>
          <cell r="Q34">
            <v>78935</v>
          </cell>
          <cell r="R34">
            <v>3314</v>
          </cell>
          <cell r="S34">
            <v>1103826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2623</v>
          </cell>
          <cell r="E35">
            <v>1327031</v>
          </cell>
          <cell r="F35">
            <v>1105</v>
          </cell>
          <cell r="G35">
            <v>582064</v>
          </cell>
          <cell r="H35">
            <v>902</v>
          </cell>
          <cell r="I35">
            <v>402911</v>
          </cell>
          <cell r="J35">
            <v>183</v>
          </cell>
          <cell r="K35">
            <v>29730</v>
          </cell>
          <cell r="L35">
            <v>121</v>
          </cell>
          <cell r="M35">
            <v>60063</v>
          </cell>
          <cell r="N35">
            <v>95</v>
          </cell>
          <cell r="O35">
            <v>81579</v>
          </cell>
          <cell r="P35">
            <v>3</v>
          </cell>
          <cell r="Q35">
            <v>6527</v>
          </cell>
          <cell r="R35">
            <v>214</v>
          </cell>
          <cell r="S35">
            <v>164157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3478</v>
          </cell>
          <cell r="E36">
            <v>1299978</v>
          </cell>
          <cell r="F36">
            <v>1914</v>
          </cell>
          <cell r="G36">
            <v>600583</v>
          </cell>
          <cell r="H36">
            <v>748</v>
          </cell>
          <cell r="I36">
            <v>236467</v>
          </cell>
          <cell r="J36">
            <v>169</v>
          </cell>
          <cell r="K36">
            <v>49877</v>
          </cell>
          <cell r="L36">
            <v>372</v>
          </cell>
          <cell r="M36">
            <v>217941</v>
          </cell>
          <cell r="N36">
            <v>75</v>
          </cell>
          <cell r="O36">
            <v>40865</v>
          </cell>
          <cell r="P36">
            <v>11</v>
          </cell>
          <cell r="Q36">
            <v>10636</v>
          </cell>
          <cell r="R36">
            <v>189</v>
          </cell>
          <cell r="S36">
            <v>143609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1549</v>
          </cell>
          <cell r="E37">
            <v>804788</v>
          </cell>
          <cell r="F37">
            <v>589</v>
          </cell>
          <cell r="G37">
            <v>302584</v>
          </cell>
          <cell r="H37">
            <v>345</v>
          </cell>
          <cell r="I37">
            <v>133245</v>
          </cell>
          <cell r="J37">
            <v>181</v>
          </cell>
          <cell r="K37">
            <v>50088</v>
          </cell>
          <cell r="L37">
            <v>143</v>
          </cell>
          <cell r="M37">
            <v>198596</v>
          </cell>
          <cell r="N37">
            <v>60</v>
          </cell>
          <cell r="O37">
            <v>35420</v>
          </cell>
          <cell r="P37">
            <v>7</v>
          </cell>
          <cell r="Q37">
            <v>2235</v>
          </cell>
          <cell r="R37">
            <v>224</v>
          </cell>
          <cell r="S37">
            <v>82620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1547</v>
          </cell>
          <cell r="E38">
            <v>571982</v>
          </cell>
          <cell r="F38">
            <v>534</v>
          </cell>
          <cell r="G38">
            <v>221577</v>
          </cell>
          <cell r="H38">
            <v>470</v>
          </cell>
          <cell r="I38">
            <v>171832</v>
          </cell>
          <cell r="J38">
            <v>172</v>
          </cell>
          <cell r="K38">
            <v>54333</v>
          </cell>
          <cell r="L38">
            <v>36</v>
          </cell>
          <cell r="M38">
            <v>26068</v>
          </cell>
          <cell r="N38">
            <v>79</v>
          </cell>
          <cell r="O38">
            <v>23614</v>
          </cell>
          <cell r="P38">
            <v>15</v>
          </cell>
          <cell r="Q38">
            <v>7326</v>
          </cell>
          <cell r="R38">
            <v>241</v>
          </cell>
          <cell r="S38">
            <v>67232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2229</v>
          </cell>
          <cell r="E39">
            <v>1618203</v>
          </cell>
          <cell r="F39">
            <v>745</v>
          </cell>
          <cell r="G39">
            <v>633324</v>
          </cell>
          <cell r="H39">
            <v>634</v>
          </cell>
          <cell r="I39">
            <v>271534</v>
          </cell>
          <cell r="J39">
            <v>409</v>
          </cell>
          <cell r="K39">
            <v>120430</v>
          </cell>
          <cell r="L39">
            <v>228</v>
          </cell>
          <cell r="M39">
            <v>437533</v>
          </cell>
          <cell r="N39">
            <v>94</v>
          </cell>
          <cell r="O39">
            <v>53599</v>
          </cell>
          <cell r="P39">
            <v>3</v>
          </cell>
          <cell r="Q39">
            <v>4274</v>
          </cell>
          <cell r="R39">
            <v>116</v>
          </cell>
          <cell r="S39">
            <v>97509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1181</v>
          </cell>
          <cell r="E40">
            <v>444364</v>
          </cell>
          <cell r="F40">
            <v>471</v>
          </cell>
          <cell r="G40">
            <v>198801</v>
          </cell>
          <cell r="H40">
            <v>319</v>
          </cell>
          <cell r="I40">
            <v>88972</v>
          </cell>
          <cell r="J40">
            <v>122</v>
          </cell>
          <cell r="K40">
            <v>30986</v>
          </cell>
          <cell r="L40">
            <v>38</v>
          </cell>
          <cell r="M40">
            <v>19940</v>
          </cell>
          <cell r="N40">
            <v>34</v>
          </cell>
          <cell r="O40">
            <v>26466</v>
          </cell>
          <cell r="P40">
            <v>4</v>
          </cell>
          <cell r="Q40">
            <v>1499</v>
          </cell>
          <cell r="R40">
            <v>193</v>
          </cell>
          <cell r="S40">
            <v>77700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1729</v>
          </cell>
          <cell r="E41">
            <v>464882</v>
          </cell>
          <cell r="F41">
            <v>707</v>
          </cell>
          <cell r="G41">
            <v>155862</v>
          </cell>
          <cell r="H41">
            <v>372</v>
          </cell>
          <cell r="I41">
            <v>65879</v>
          </cell>
          <cell r="J41">
            <v>166</v>
          </cell>
          <cell r="K41">
            <v>42707</v>
          </cell>
          <cell r="L41">
            <v>213</v>
          </cell>
          <cell r="M41">
            <v>114253</v>
          </cell>
          <cell r="N41">
            <v>61</v>
          </cell>
          <cell r="O41">
            <v>32366</v>
          </cell>
          <cell r="P41">
            <v>8</v>
          </cell>
          <cell r="Q41">
            <v>237</v>
          </cell>
          <cell r="R41">
            <v>202</v>
          </cell>
          <cell r="S41">
            <v>53578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1506</v>
          </cell>
          <cell r="E42">
            <v>312298</v>
          </cell>
          <cell r="F42">
            <v>522</v>
          </cell>
          <cell r="G42">
            <v>92680</v>
          </cell>
          <cell r="H42">
            <v>235</v>
          </cell>
          <cell r="I42">
            <v>38643</v>
          </cell>
          <cell r="J42">
            <v>398</v>
          </cell>
          <cell r="K42">
            <v>94214</v>
          </cell>
          <cell r="L42">
            <v>27</v>
          </cell>
          <cell r="M42">
            <v>26664</v>
          </cell>
          <cell r="N42">
            <v>25</v>
          </cell>
          <cell r="O42">
            <v>12735</v>
          </cell>
          <cell r="P42">
            <v>12</v>
          </cell>
          <cell r="Q42">
            <v>2047</v>
          </cell>
          <cell r="R42">
            <v>287</v>
          </cell>
          <cell r="S42">
            <v>45315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941</v>
          </cell>
          <cell r="E43">
            <v>230111</v>
          </cell>
          <cell r="F43">
            <v>486</v>
          </cell>
          <cell r="G43">
            <v>66870</v>
          </cell>
          <cell r="H43">
            <v>203</v>
          </cell>
          <cell r="I43">
            <v>110822</v>
          </cell>
          <cell r="J43">
            <v>44</v>
          </cell>
          <cell r="K43">
            <v>8380</v>
          </cell>
          <cell r="L43">
            <v>52</v>
          </cell>
          <cell r="M43">
            <v>24949</v>
          </cell>
          <cell r="N43">
            <v>30</v>
          </cell>
          <cell r="O43">
            <v>7558</v>
          </cell>
          <cell r="P43">
            <v>1</v>
          </cell>
          <cell r="Q43">
            <v>27</v>
          </cell>
          <cell r="R43">
            <v>125</v>
          </cell>
          <cell r="S43">
            <v>11505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1798</v>
          </cell>
          <cell r="E44">
            <v>863239</v>
          </cell>
          <cell r="F44">
            <v>706</v>
          </cell>
          <cell r="G44">
            <v>393690</v>
          </cell>
          <cell r="H44">
            <v>573</v>
          </cell>
          <cell r="I44">
            <v>164257</v>
          </cell>
          <cell r="J44">
            <v>57</v>
          </cell>
          <cell r="K44">
            <v>11932</v>
          </cell>
          <cell r="L44">
            <v>199</v>
          </cell>
          <cell r="M44">
            <v>147615</v>
          </cell>
          <cell r="N44">
            <v>62</v>
          </cell>
          <cell r="O44">
            <v>33064</v>
          </cell>
          <cell r="P44">
            <v>34</v>
          </cell>
          <cell r="Q44">
            <v>19719</v>
          </cell>
          <cell r="R44">
            <v>167</v>
          </cell>
          <cell r="S44">
            <v>92962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631</v>
          </cell>
          <cell r="E45">
            <v>83288</v>
          </cell>
          <cell r="F45">
            <v>387</v>
          </cell>
          <cell r="G45">
            <v>41687</v>
          </cell>
          <cell r="H45">
            <v>96</v>
          </cell>
          <cell r="I45">
            <v>13201</v>
          </cell>
          <cell r="J45">
            <v>53</v>
          </cell>
          <cell r="K45">
            <v>14937</v>
          </cell>
          <cell r="L45">
            <v>14</v>
          </cell>
          <cell r="M45">
            <v>4819</v>
          </cell>
          <cell r="N45">
            <v>3</v>
          </cell>
          <cell r="O45">
            <v>657</v>
          </cell>
          <cell r="P45">
            <v>1</v>
          </cell>
          <cell r="Q45">
            <v>53</v>
          </cell>
          <cell r="R45">
            <v>77</v>
          </cell>
          <cell r="S45">
            <v>7934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749</v>
          </cell>
          <cell r="E46">
            <v>138133</v>
          </cell>
          <cell r="F46">
            <v>346</v>
          </cell>
          <cell r="G46">
            <v>41990</v>
          </cell>
          <cell r="H46">
            <v>109</v>
          </cell>
          <cell r="I46">
            <v>20958</v>
          </cell>
          <cell r="J46">
            <v>140</v>
          </cell>
          <cell r="K46">
            <v>46460</v>
          </cell>
          <cell r="L46">
            <v>9</v>
          </cell>
          <cell r="M46">
            <v>2919</v>
          </cell>
          <cell r="N46">
            <v>18</v>
          </cell>
          <cell r="O46">
            <v>3034</v>
          </cell>
          <cell r="P46">
            <v>7</v>
          </cell>
          <cell r="Q46">
            <v>2700</v>
          </cell>
          <cell r="R46">
            <v>120</v>
          </cell>
          <cell r="S46">
            <v>20072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546</v>
          </cell>
          <cell r="E47">
            <v>70593</v>
          </cell>
          <cell r="F47">
            <v>214</v>
          </cell>
          <cell r="G47">
            <v>21413</v>
          </cell>
          <cell r="H47">
            <v>77</v>
          </cell>
          <cell r="I47">
            <v>10788</v>
          </cell>
          <cell r="J47">
            <v>26</v>
          </cell>
          <cell r="K47">
            <v>7640</v>
          </cell>
          <cell r="L47">
            <v>5</v>
          </cell>
          <cell r="M47">
            <v>706</v>
          </cell>
          <cell r="N47">
            <v>26</v>
          </cell>
          <cell r="O47">
            <v>2496</v>
          </cell>
          <cell r="P47">
            <v>10</v>
          </cell>
          <cell r="Q47">
            <v>6669</v>
          </cell>
          <cell r="R47">
            <v>188</v>
          </cell>
          <cell r="S47">
            <v>20881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343</v>
          </cell>
          <cell r="E48">
            <v>43932</v>
          </cell>
          <cell r="F48">
            <v>137</v>
          </cell>
          <cell r="G48">
            <v>13404</v>
          </cell>
          <cell r="H48">
            <v>72</v>
          </cell>
          <cell r="I48">
            <v>7872</v>
          </cell>
          <cell r="J48">
            <v>20</v>
          </cell>
          <cell r="K48">
            <v>5992</v>
          </cell>
          <cell r="L48">
            <v>6</v>
          </cell>
          <cell r="M48">
            <v>3451</v>
          </cell>
          <cell r="N48">
            <v>12</v>
          </cell>
          <cell r="O48">
            <v>2482</v>
          </cell>
          <cell r="P48">
            <v>4</v>
          </cell>
          <cell r="Q48">
            <v>759</v>
          </cell>
          <cell r="R48">
            <v>92</v>
          </cell>
          <cell r="S48">
            <v>9972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747</v>
          </cell>
          <cell r="E49">
            <v>106499</v>
          </cell>
          <cell r="F49">
            <v>409</v>
          </cell>
          <cell r="G49">
            <v>45827</v>
          </cell>
          <cell r="H49">
            <v>133</v>
          </cell>
          <cell r="I49">
            <v>28622</v>
          </cell>
          <cell r="J49">
            <v>38</v>
          </cell>
          <cell r="K49">
            <v>10769</v>
          </cell>
          <cell r="L49">
            <v>20</v>
          </cell>
          <cell r="M49">
            <v>5441</v>
          </cell>
          <cell r="N49">
            <v>17</v>
          </cell>
          <cell r="O49">
            <v>3766</v>
          </cell>
          <cell r="P49" t="str">
            <v>-</v>
          </cell>
          <cell r="Q49" t="str">
            <v>-</v>
          </cell>
          <cell r="R49">
            <v>130</v>
          </cell>
          <cell r="S49">
            <v>12074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1109</v>
          </cell>
          <cell r="E50">
            <v>181449</v>
          </cell>
          <cell r="F50">
            <v>704</v>
          </cell>
          <cell r="G50">
            <v>116995</v>
          </cell>
          <cell r="H50">
            <v>198</v>
          </cell>
          <cell r="I50">
            <v>27167</v>
          </cell>
          <cell r="J50">
            <v>17</v>
          </cell>
          <cell r="K50">
            <v>2273</v>
          </cell>
          <cell r="L50">
            <v>18</v>
          </cell>
          <cell r="M50">
            <v>4943</v>
          </cell>
          <cell r="N50">
            <v>18</v>
          </cell>
          <cell r="O50">
            <v>5808</v>
          </cell>
          <cell r="P50">
            <v>3</v>
          </cell>
          <cell r="Q50">
            <v>4161</v>
          </cell>
          <cell r="R50">
            <v>151</v>
          </cell>
          <cell r="S50">
            <v>20102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649</v>
          </cell>
          <cell r="E51">
            <v>218083</v>
          </cell>
          <cell r="F51">
            <v>283</v>
          </cell>
          <cell r="G51">
            <v>115908</v>
          </cell>
          <cell r="H51">
            <v>166</v>
          </cell>
          <cell r="I51">
            <v>36788</v>
          </cell>
          <cell r="J51">
            <v>34</v>
          </cell>
          <cell r="K51">
            <v>10380</v>
          </cell>
          <cell r="L51">
            <v>117</v>
          </cell>
          <cell r="M51">
            <v>40164</v>
          </cell>
          <cell r="N51">
            <v>13</v>
          </cell>
          <cell r="O51">
            <v>2186</v>
          </cell>
          <cell r="P51">
            <v>2</v>
          </cell>
          <cell r="Q51">
            <v>5264</v>
          </cell>
          <cell r="R51">
            <v>34</v>
          </cell>
          <cell r="S51">
            <v>7393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1236</v>
          </cell>
          <cell r="E52">
            <v>383378</v>
          </cell>
          <cell r="F52">
            <v>533</v>
          </cell>
          <cell r="G52">
            <v>73126</v>
          </cell>
          <cell r="H52">
            <v>209</v>
          </cell>
          <cell r="I52">
            <v>54745</v>
          </cell>
          <cell r="J52">
            <v>20</v>
          </cell>
          <cell r="K52">
            <v>4948</v>
          </cell>
          <cell r="L52">
            <v>325</v>
          </cell>
          <cell r="M52">
            <v>221027</v>
          </cell>
          <cell r="N52">
            <v>32</v>
          </cell>
          <cell r="O52">
            <v>9166</v>
          </cell>
          <cell r="P52">
            <v>2</v>
          </cell>
          <cell r="Q52">
            <v>89</v>
          </cell>
          <cell r="R52">
            <v>115</v>
          </cell>
          <cell r="S52">
            <v>20277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1779</v>
          </cell>
          <cell r="E53">
            <v>702900</v>
          </cell>
          <cell r="F53">
            <v>703</v>
          </cell>
          <cell r="G53">
            <v>255073</v>
          </cell>
          <cell r="H53">
            <v>622</v>
          </cell>
          <cell r="I53">
            <v>162534</v>
          </cell>
          <cell r="J53">
            <v>82</v>
          </cell>
          <cell r="K53">
            <v>15936</v>
          </cell>
          <cell r="L53">
            <v>188</v>
          </cell>
          <cell r="M53">
            <v>207940</v>
          </cell>
          <cell r="N53">
            <v>53</v>
          </cell>
          <cell r="O53">
            <v>12439</v>
          </cell>
          <cell r="P53">
            <v>1</v>
          </cell>
          <cell r="Q53">
            <v>6</v>
          </cell>
          <cell r="R53">
            <v>130</v>
          </cell>
          <cell r="S53">
            <v>48972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694</v>
          </cell>
          <cell r="E54">
            <v>539834</v>
          </cell>
          <cell r="F54">
            <v>254</v>
          </cell>
          <cell r="G54">
            <v>196352</v>
          </cell>
          <cell r="H54">
            <v>119</v>
          </cell>
          <cell r="I54">
            <v>148239</v>
          </cell>
          <cell r="J54">
            <v>191</v>
          </cell>
          <cell r="K54">
            <v>85850</v>
          </cell>
          <cell r="L54">
            <v>16</v>
          </cell>
          <cell r="M54">
            <v>14086</v>
          </cell>
          <cell r="N54">
            <v>17</v>
          </cell>
          <cell r="O54">
            <v>12791</v>
          </cell>
          <cell r="P54">
            <v>5</v>
          </cell>
          <cell r="Q54">
            <v>85</v>
          </cell>
          <cell r="R54">
            <v>92</v>
          </cell>
          <cell r="S54">
            <v>82431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738</v>
          </cell>
          <cell r="E55">
            <v>142690</v>
          </cell>
          <cell r="F55">
            <v>267</v>
          </cell>
          <cell r="G55">
            <v>32820</v>
          </cell>
          <cell r="H55">
            <v>69</v>
          </cell>
          <cell r="I55">
            <v>8575</v>
          </cell>
          <cell r="J55">
            <v>241</v>
          </cell>
          <cell r="K55">
            <v>85795</v>
          </cell>
          <cell r="L55">
            <v>15</v>
          </cell>
          <cell r="M55">
            <v>3196</v>
          </cell>
          <cell r="N55">
            <v>6</v>
          </cell>
          <cell r="O55">
            <v>1504</v>
          </cell>
          <cell r="P55">
            <v>4</v>
          </cell>
          <cell r="Q55">
            <v>1031</v>
          </cell>
          <cell r="R55">
            <v>136</v>
          </cell>
          <cell r="S55">
            <v>9769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668</v>
          </cell>
          <cell r="E56">
            <v>194346</v>
          </cell>
          <cell r="F56">
            <v>338</v>
          </cell>
          <cell r="G56">
            <v>129574</v>
          </cell>
          <cell r="H56">
            <v>181</v>
          </cell>
          <cell r="I56">
            <v>33503</v>
          </cell>
          <cell r="J56">
            <v>47</v>
          </cell>
          <cell r="K56">
            <v>10945</v>
          </cell>
          <cell r="L56">
            <v>16</v>
          </cell>
          <cell r="M56">
            <v>6982</v>
          </cell>
          <cell r="N56">
            <v>20</v>
          </cell>
          <cell r="O56">
            <v>5852</v>
          </cell>
          <cell r="P56">
            <v>4</v>
          </cell>
          <cell r="Q56">
            <v>1945</v>
          </cell>
          <cell r="R56">
            <v>62</v>
          </cell>
          <cell r="S56">
            <v>5545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127</v>
          </cell>
          <cell r="E57">
            <v>27387</v>
          </cell>
          <cell r="F57">
            <v>42</v>
          </cell>
          <cell r="G57">
            <v>3853</v>
          </cell>
          <cell r="H57">
            <v>43</v>
          </cell>
          <cell r="I57">
            <v>15196</v>
          </cell>
          <cell r="J57">
            <v>2</v>
          </cell>
          <cell r="K57">
            <v>195</v>
          </cell>
          <cell r="L57" t="str">
            <v>-</v>
          </cell>
          <cell r="M57" t="str">
            <v>-</v>
          </cell>
          <cell r="N57">
            <v>7</v>
          </cell>
          <cell r="O57">
            <v>4280</v>
          </cell>
          <cell r="P57">
            <v>4</v>
          </cell>
          <cell r="Q57">
            <v>1646</v>
          </cell>
          <cell r="R57">
            <v>29</v>
          </cell>
          <cell r="S57">
            <v>2217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28393</v>
          </cell>
          <cell r="E59">
            <v>9182082</v>
          </cell>
          <cell r="F59">
            <v>10795</v>
          </cell>
          <cell r="G59">
            <v>2868921</v>
          </cell>
          <cell r="H59">
            <v>5826</v>
          </cell>
          <cell r="I59">
            <v>1795804</v>
          </cell>
          <cell r="J59">
            <v>6237</v>
          </cell>
          <cell r="K59">
            <v>1794525</v>
          </cell>
          <cell r="L59">
            <v>1861</v>
          </cell>
          <cell r="M59">
            <v>1087899</v>
          </cell>
          <cell r="N59">
            <v>757</v>
          </cell>
          <cell r="O59">
            <v>558179</v>
          </cell>
          <cell r="P59">
            <v>140</v>
          </cell>
          <cell r="Q59">
            <v>87105</v>
          </cell>
          <cell r="R59">
            <v>2777</v>
          </cell>
          <cell r="S59">
            <v>989651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2298</v>
          </cell>
          <cell r="E60">
            <v>1565695</v>
          </cell>
          <cell r="F60">
            <v>982</v>
          </cell>
          <cell r="G60">
            <v>930014</v>
          </cell>
          <cell r="H60">
            <v>743</v>
          </cell>
          <cell r="I60">
            <v>233824</v>
          </cell>
          <cell r="J60">
            <v>181</v>
          </cell>
          <cell r="K60">
            <v>35674</v>
          </cell>
          <cell r="L60">
            <v>104</v>
          </cell>
          <cell r="M60">
            <v>64499</v>
          </cell>
          <cell r="N60">
            <v>56</v>
          </cell>
          <cell r="O60">
            <v>53499</v>
          </cell>
          <cell r="P60">
            <v>1</v>
          </cell>
          <cell r="Q60">
            <v>222</v>
          </cell>
          <cell r="R60">
            <v>231</v>
          </cell>
          <cell r="S60">
            <v>247963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3275</v>
          </cell>
          <cell r="E61">
            <v>1093851</v>
          </cell>
          <cell r="F61">
            <v>1618</v>
          </cell>
          <cell r="G61">
            <v>413937</v>
          </cell>
          <cell r="H61">
            <v>690</v>
          </cell>
          <cell r="I61">
            <v>241475</v>
          </cell>
          <cell r="J61">
            <v>466</v>
          </cell>
          <cell r="K61">
            <v>108147</v>
          </cell>
          <cell r="L61">
            <v>270</v>
          </cell>
          <cell r="M61">
            <v>140884</v>
          </cell>
          <cell r="N61">
            <v>70</v>
          </cell>
          <cell r="O61">
            <v>93342</v>
          </cell>
          <cell r="P61">
            <v>3</v>
          </cell>
          <cell r="Q61">
            <v>42</v>
          </cell>
          <cell r="R61">
            <v>158</v>
          </cell>
          <cell r="S61">
            <v>96024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1643</v>
          </cell>
          <cell r="E62">
            <v>371666</v>
          </cell>
          <cell r="F62">
            <v>474</v>
          </cell>
          <cell r="G62">
            <v>42376</v>
          </cell>
          <cell r="H62">
            <v>307</v>
          </cell>
          <cell r="I62">
            <v>73700</v>
          </cell>
          <cell r="J62">
            <v>498</v>
          </cell>
          <cell r="K62">
            <v>115471</v>
          </cell>
          <cell r="L62">
            <v>102</v>
          </cell>
          <cell r="M62">
            <v>78275</v>
          </cell>
          <cell r="N62">
            <v>50</v>
          </cell>
          <cell r="O62">
            <v>19708</v>
          </cell>
          <cell r="P62">
            <v>7</v>
          </cell>
          <cell r="Q62">
            <v>7815</v>
          </cell>
          <cell r="R62">
            <v>205</v>
          </cell>
          <cell r="S62">
            <v>34321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1713</v>
          </cell>
          <cell r="E63">
            <v>880263</v>
          </cell>
          <cell r="F63">
            <v>563</v>
          </cell>
          <cell r="G63">
            <v>390816</v>
          </cell>
          <cell r="H63">
            <v>406</v>
          </cell>
          <cell r="I63">
            <v>185605</v>
          </cell>
          <cell r="J63">
            <v>328</v>
          </cell>
          <cell r="K63">
            <v>90166</v>
          </cell>
          <cell r="L63">
            <v>20</v>
          </cell>
          <cell r="M63">
            <v>3106</v>
          </cell>
          <cell r="N63">
            <v>82</v>
          </cell>
          <cell r="O63">
            <v>50466</v>
          </cell>
          <cell r="P63">
            <v>14</v>
          </cell>
          <cell r="Q63">
            <v>2329</v>
          </cell>
          <cell r="R63">
            <v>300</v>
          </cell>
          <cell r="S63">
            <v>157775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1873</v>
          </cell>
          <cell r="E64">
            <v>831228</v>
          </cell>
          <cell r="F64">
            <v>417</v>
          </cell>
          <cell r="G64">
            <v>124876</v>
          </cell>
          <cell r="H64">
            <v>475</v>
          </cell>
          <cell r="I64">
            <v>258437</v>
          </cell>
          <cell r="J64">
            <v>648</v>
          </cell>
          <cell r="K64">
            <v>167829</v>
          </cell>
          <cell r="L64">
            <v>195</v>
          </cell>
          <cell r="M64">
            <v>181719</v>
          </cell>
          <cell r="N64">
            <v>48</v>
          </cell>
          <cell r="O64">
            <v>50288</v>
          </cell>
          <cell r="P64">
            <v>7</v>
          </cell>
          <cell r="Q64">
            <v>12875</v>
          </cell>
          <cell r="R64">
            <v>83</v>
          </cell>
          <cell r="S64">
            <v>35204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1036</v>
          </cell>
          <cell r="E65">
            <v>238497</v>
          </cell>
          <cell r="F65">
            <v>358</v>
          </cell>
          <cell r="G65">
            <v>41995</v>
          </cell>
          <cell r="H65">
            <v>238</v>
          </cell>
          <cell r="I65">
            <v>53501</v>
          </cell>
          <cell r="J65">
            <v>214</v>
          </cell>
          <cell r="K65">
            <v>70891</v>
          </cell>
          <cell r="L65">
            <v>40</v>
          </cell>
          <cell r="M65">
            <v>27609</v>
          </cell>
          <cell r="N65">
            <v>40</v>
          </cell>
          <cell r="O65">
            <v>24343</v>
          </cell>
          <cell r="P65">
            <v>4</v>
          </cell>
          <cell r="Q65">
            <v>3289</v>
          </cell>
          <cell r="R65">
            <v>142</v>
          </cell>
          <cell r="S65">
            <v>16869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1817</v>
          </cell>
          <cell r="E66">
            <v>366087</v>
          </cell>
          <cell r="F66">
            <v>721</v>
          </cell>
          <cell r="G66">
            <v>74182</v>
          </cell>
          <cell r="H66">
            <v>315</v>
          </cell>
          <cell r="I66">
            <v>56802</v>
          </cell>
          <cell r="J66">
            <v>373</v>
          </cell>
          <cell r="K66">
            <v>86066</v>
          </cell>
          <cell r="L66">
            <v>161</v>
          </cell>
          <cell r="M66">
            <v>91916</v>
          </cell>
          <cell r="N66">
            <v>46</v>
          </cell>
          <cell r="O66">
            <v>27235</v>
          </cell>
          <cell r="P66">
            <v>7</v>
          </cell>
          <cell r="Q66">
            <v>527</v>
          </cell>
          <cell r="R66">
            <v>194</v>
          </cell>
          <cell r="S66">
            <v>29359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2358</v>
          </cell>
          <cell r="E67">
            <v>570637</v>
          </cell>
          <cell r="F67">
            <v>574</v>
          </cell>
          <cell r="G67">
            <v>104208</v>
          </cell>
          <cell r="H67">
            <v>208</v>
          </cell>
          <cell r="I67">
            <v>33980</v>
          </cell>
          <cell r="J67">
            <v>1189</v>
          </cell>
          <cell r="K67">
            <v>361253</v>
          </cell>
          <cell r="L67">
            <v>25</v>
          </cell>
          <cell r="M67">
            <v>10429</v>
          </cell>
          <cell r="N67">
            <v>64</v>
          </cell>
          <cell r="O67">
            <v>16324</v>
          </cell>
          <cell r="P67">
            <v>8</v>
          </cell>
          <cell r="Q67">
            <v>448</v>
          </cell>
          <cell r="R67">
            <v>290</v>
          </cell>
          <cell r="S67">
            <v>43995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1124</v>
          </cell>
          <cell r="E68">
            <v>257035</v>
          </cell>
          <cell r="F68">
            <v>469</v>
          </cell>
          <cell r="G68">
            <v>78145</v>
          </cell>
          <cell r="H68">
            <v>212</v>
          </cell>
          <cell r="I68">
            <v>49101</v>
          </cell>
          <cell r="J68">
            <v>224</v>
          </cell>
          <cell r="K68">
            <v>62227</v>
          </cell>
          <cell r="L68">
            <v>50</v>
          </cell>
          <cell r="M68">
            <v>38133</v>
          </cell>
          <cell r="N68">
            <v>43</v>
          </cell>
          <cell r="O68">
            <v>14416</v>
          </cell>
          <cell r="P68" t="str">
            <v>-</v>
          </cell>
          <cell r="Q68" t="str">
            <v>-</v>
          </cell>
          <cell r="R68">
            <v>126</v>
          </cell>
          <cell r="S68">
            <v>15013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1909</v>
          </cell>
          <cell r="E69">
            <v>919664</v>
          </cell>
          <cell r="F69">
            <v>664</v>
          </cell>
          <cell r="G69">
            <v>240473</v>
          </cell>
          <cell r="H69">
            <v>511</v>
          </cell>
          <cell r="I69">
            <v>199161</v>
          </cell>
          <cell r="J69">
            <v>301</v>
          </cell>
          <cell r="K69">
            <v>66981</v>
          </cell>
          <cell r="L69">
            <v>196</v>
          </cell>
          <cell r="M69">
            <v>157035</v>
          </cell>
          <cell r="N69">
            <v>70</v>
          </cell>
          <cell r="O69">
            <v>101672</v>
          </cell>
          <cell r="P69">
            <v>3</v>
          </cell>
          <cell r="Q69">
            <v>393</v>
          </cell>
          <cell r="R69">
            <v>164</v>
          </cell>
          <cell r="S69">
            <v>153949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677</v>
          </cell>
          <cell r="E70">
            <v>119848</v>
          </cell>
          <cell r="F70">
            <v>316</v>
          </cell>
          <cell r="G70">
            <v>28997</v>
          </cell>
          <cell r="H70">
            <v>90</v>
          </cell>
          <cell r="I70">
            <v>17551</v>
          </cell>
          <cell r="J70">
            <v>157</v>
          </cell>
          <cell r="K70">
            <v>49586</v>
          </cell>
          <cell r="L70">
            <v>12</v>
          </cell>
          <cell r="M70">
            <v>3092</v>
          </cell>
          <cell r="N70">
            <v>18</v>
          </cell>
          <cell r="O70">
            <v>4867</v>
          </cell>
          <cell r="P70">
            <v>4</v>
          </cell>
          <cell r="Q70">
            <v>1546</v>
          </cell>
          <cell r="R70">
            <v>80</v>
          </cell>
          <cell r="S70">
            <v>14209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941</v>
          </cell>
          <cell r="E71">
            <v>186428</v>
          </cell>
          <cell r="F71">
            <v>404</v>
          </cell>
          <cell r="G71">
            <v>42085</v>
          </cell>
          <cell r="H71">
            <v>73</v>
          </cell>
          <cell r="I71">
            <v>10085</v>
          </cell>
          <cell r="J71">
            <v>284</v>
          </cell>
          <cell r="K71">
            <v>104164</v>
          </cell>
          <cell r="L71">
            <v>152</v>
          </cell>
          <cell r="M71">
            <v>24252</v>
          </cell>
          <cell r="N71">
            <v>21</v>
          </cell>
          <cell r="O71">
            <v>2076</v>
          </cell>
          <cell r="P71">
            <v>3</v>
          </cell>
          <cell r="Q71">
            <v>691</v>
          </cell>
          <cell r="R71">
            <v>4</v>
          </cell>
          <cell r="S71">
            <v>3075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541</v>
          </cell>
          <cell r="E72">
            <v>81721</v>
          </cell>
          <cell r="F72">
            <v>214</v>
          </cell>
          <cell r="G72">
            <v>27522</v>
          </cell>
          <cell r="H72">
            <v>99</v>
          </cell>
          <cell r="I72">
            <v>19332</v>
          </cell>
          <cell r="J72">
            <v>29</v>
          </cell>
          <cell r="K72">
            <v>9859</v>
          </cell>
          <cell r="L72" t="str">
            <v>-</v>
          </cell>
          <cell r="M72" t="str">
            <v>-</v>
          </cell>
          <cell r="N72">
            <v>23</v>
          </cell>
          <cell r="O72">
            <v>4747</v>
          </cell>
          <cell r="P72">
            <v>1</v>
          </cell>
          <cell r="Q72">
            <v>722</v>
          </cell>
          <cell r="R72">
            <v>175</v>
          </cell>
          <cell r="S72">
            <v>19539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323</v>
          </cell>
          <cell r="E73">
            <v>46842</v>
          </cell>
          <cell r="F73">
            <v>141</v>
          </cell>
          <cell r="G73">
            <v>14640</v>
          </cell>
          <cell r="H73">
            <v>48</v>
          </cell>
          <cell r="I73">
            <v>5973</v>
          </cell>
          <cell r="J73">
            <v>37</v>
          </cell>
          <cell r="K73">
            <v>8790</v>
          </cell>
          <cell r="L73">
            <v>1</v>
          </cell>
          <cell r="M73">
            <v>71</v>
          </cell>
          <cell r="N73">
            <v>16</v>
          </cell>
          <cell r="O73">
            <v>6280</v>
          </cell>
          <cell r="P73">
            <v>5</v>
          </cell>
          <cell r="Q73">
            <v>648</v>
          </cell>
          <cell r="R73">
            <v>75</v>
          </cell>
          <cell r="S73">
            <v>10440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533</v>
          </cell>
          <cell r="E74">
            <v>185095</v>
          </cell>
          <cell r="F74">
            <v>266</v>
          </cell>
          <cell r="G74">
            <v>38282</v>
          </cell>
          <cell r="H74">
            <v>134</v>
          </cell>
          <cell r="I74">
            <v>58259</v>
          </cell>
          <cell r="J74">
            <v>22</v>
          </cell>
          <cell r="K74">
            <v>15017</v>
          </cell>
          <cell r="L74">
            <v>17</v>
          </cell>
          <cell r="M74">
            <v>19694</v>
          </cell>
          <cell r="N74">
            <v>4</v>
          </cell>
          <cell r="O74">
            <v>13179</v>
          </cell>
          <cell r="P74">
            <v>9</v>
          </cell>
          <cell r="Q74">
            <v>29463</v>
          </cell>
          <cell r="R74">
            <v>81</v>
          </cell>
          <cell r="S74">
            <v>11203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1125</v>
          </cell>
          <cell r="E75">
            <v>148155</v>
          </cell>
          <cell r="F75">
            <v>620</v>
          </cell>
          <cell r="G75">
            <v>58019</v>
          </cell>
          <cell r="H75">
            <v>168</v>
          </cell>
          <cell r="I75">
            <v>24700</v>
          </cell>
          <cell r="J75">
            <v>273</v>
          </cell>
          <cell r="K75">
            <v>49693</v>
          </cell>
          <cell r="L75">
            <v>25</v>
          </cell>
          <cell r="M75">
            <v>10071</v>
          </cell>
          <cell r="N75">
            <v>17</v>
          </cell>
          <cell r="O75">
            <v>1564</v>
          </cell>
          <cell r="P75">
            <v>22</v>
          </cell>
          <cell r="Q75">
            <v>4108</v>
          </cell>
          <cell r="R75" t="str">
            <v>-</v>
          </cell>
          <cell r="S75" t="str">
            <v>-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553</v>
          </cell>
          <cell r="E76">
            <v>114792</v>
          </cell>
          <cell r="F76">
            <v>216</v>
          </cell>
          <cell r="G76">
            <v>19495</v>
          </cell>
          <cell r="H76">
            <v>120</v>
          </cell>
          <cell r="I76">
            <v>24051</v>
          </cell>
          <cell r="J76">
            <v>89</v>
          </cell>
          <cell r="K76">
            <v>27914</v>
          </cell>
          <cell r="L76">
            <v>79</v>
          </cell>
          <cell r="M76">
            <v>27991</v>
          </cell>
          <cell r="N76">
            <v>10</v>
          </cell>
          <cell r="O76">
            <v>3485</v>
          </cell>
          <cell r="P76">
            <v>1</v>
          </cell>
          <cell r="Q76">
            <v>85</v>
          </cell>
          <cell r="R76">
            <v>38</v>
          </cell>
          <cell r="S76">
            <v>11771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1083</v>
          </cell>
          <cell r="E77">
            <v>228916</v>
          </cell>
          <cell r="F77">
            <v>492</v>
          </cell>
          <cell r="G77">
            <v>42703</v>
          </cell>
          <cell r="H77">
            <v>171</v>
          </cell>
          <cell r="I77">
            <v>29989</v>
          </cell>
          <cell r="J77">
            <v>51</v>
          </cell>
          <cell r="K77">
            <v>7753</v>
          </cell>
          <cell r="L77">
            <v>222</v>
          </cell>
          <cell r="M77">
            <v>109583</v>
          </cell>
          <cell r="N77">
            <v>25</v>
          </cell>
          <cell r="O77">
            <v>10940</v>
          </cell>
          <cell r="P77">
            <v>4</v>
          </cell>
          <cell r="Q77">
            <v>267</v>
          </cell>
          <cell r="R77">
            <v>118</v>
          </cell>
          <cell r="S77">
            <v>27681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1310</v>
          </cell>
          <cell r="E78">
            <v>328306</v>
          </cell>
          <cell r="F78">
            <v>457</v>
          </cell>
          <cell r="G78">
            <v>63696</v>
          </cell>
          <cell r="H78">
            <v>456</v>
          </cell>
          <cell r="I78">
            <v>97577</v>
          </cell>
          <cell r="J78">
            <v>112</v>
          </cell>
          <cell r="K78">
            <v>25047</v>
          </cell>
          <cell r="L78">
            <v>156</v>
          </cell>
          <cell r="M78">
            <v>88880</v>
          </cell>
          <cell r="N78">
            <v>5</v>
          </cell>
          <cell r="O78">
            <v>589</v>
          </cell>
          <cell r="P78">
            <v>27</v>
          </cell>
          <cell r="Q78">
            <v>14555</v>
          </cell>
          <cell r="R78">
            <v>97</v>
          </cell>
          <cell r="S78">
            <v>37962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904</v>
          </cell>
          <cell r="E79">
            <v>393104</v>
          </cell>
          <cell r="F79">
            <v>236</v>
          </cell>
          <cell r="G79">
            <v>30234</v>
          </cell>
          <cell r="H79">
            <v>114</v>
          </cell>
          <cell r="I79">
            <v>68420</v>
          </cell>
          <cell r="J79">
            <v>451</v>
          </cell>
          <cell r="K79">
            <v>247126</v>
          </cell>
          <cell r="L79">
            <v>18</v>
          </cell>
          <cell r="M79">
            <v>5290</v>
          </cell>
          <cell r="N79">
            <v>19</v>
          </cell>
          <cell r="O79">
            <v>33227</v>
          </cell>
          <cell r="P79">
            <v>6</v>
          </cell>
          <cell r="Q79">
            <v>4534</v>
          </cell>
          <cell r="R79">
            <v>60</v>
          </cell>
          <cell r="S79">
            <v>4273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726</v>
          </cell>
          <cell r="E80">
            <v>138922</v>
          </cell>
          <cell r="F80">
            <v>272</v>
          </cell>
          <cell r="G80">
            <v>22773</v>
          </cell>
          <cell r="H80">
            <v>82</v>
          </cell>
          <cell r="I80">
            <v>14894</v>
          </cell>
          <cell r="J80">
            <v>261</v>
          </cell>
          <cell r="K80">
            <v>74261</v>
          </cell>
          <cell r="L80">
            <v>4</v>
          </cell>
          <cell r="M80">
            <v>3376</v>
          </cell>
          <cell r="N80">
            <v>17</v>
          </cell>
          <cell r="O80">
            <v>13045</v>
          </cell>
          <cell r="P80" t="str">
            <v>-</v>
          </cell>
          <cell r="Q80" t="str">
            <v>-</v>
          </cell>
          <cell r="R80">
            <v>90</v>
          </cell>
          <cell r="S80">
            <v>10573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541</v>
          </cell>
          <cell r="E81">
            <v>98452</v>
          </cell>
          <cell r="F81">
            <v>284</v>
          </cell>
          <cell r="G81">
            <v>34367</v>
          </cell>
          <cell r="H81">
            <v>131</v>
          </cell>
          <cell r="I81">
            <v>30854</v>
          </cell>
          <cell r="J81">
            <v>47</v>
          </cell>
          <cell r="K81">
            <v>10351</v>
          </cell>
          <cell r="L81">
            <v>11</v>
          </cell>
          <cell r="M81">
            <v>1803</v>
          </cell>
          <cell r="N81">
            <v>9</v>
          </cell>
          <cell r="O81">
            <v>11679</v>
          </cell>
          <cell r="P81">
            <v>4</v>
          </cell>
          <cell r="Q81">
            <v>2546</v>
          </cell>
          <cell r="R81">
            <v>55</v>
          </cell>
          <cell r="S81">
            <v>6852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90</v>
          </cell>
          <cell r="E82">
            <v>16878</v>
          </cell>
          <cell r="F82">
            <v>37</v>
          </cell>
          <cell r="G82">
            <v>5086</v>
          </cell>
          <cell r="H82">
            <v>35</v>
          </cell>
          <cell r="I82">
            <v>8533</v>
          </cell>
          <cell r="J82">
            <v>2</v>
          </cell>
          <cell r="K82">
            <v>259</v>
          </cell>
          <cell r="L82">
            <v>1</v>
          </cell>
          <cell r="M82">
            <v>191</v>
          </cell>
          <cell r="N82">
            <v>4</v>
          </cell>
          <cell r="O82">
            <v>1208</v>
          </cell>
          <cell r="P82" t="str">
            <v>-</v>
          </cell>
          <cell r="Q82" t="str">
            <v>-</v>
          </cell>
          <cell r="R82">
            <v>11</v>
          </cell>
          <cell r="S82">
            <v>1601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31740</v>
          </cell>
          <cell r="E84">
            <v>10716717</v>
          </cell>
          <cell r="F84">
            <v>8869</v>
          </cell>
          <cell r="G84">
            <v>3196021</v>
          </cell>
          <cell r="H84">
            <v>5547</v>
          </cell>
          <cell r="I84">
            <v>1477765</v>
          </cell>
          <cell r="J84">
            <v>11702</v>
          </cell>
          <cell r="K84">
            <v>3301146</v>
          </cell>
          <cell r="L84">
            <v>1648</v>
          </cell>
          <cell r="M84">
            <v>992931</v>
          </cell>
          <cell r="N84">
            <v>670</v>
          </cell>
          <cell r="O84">
            <v>393276</v>
          </cell>
          <cell r="P84">
            <v>333</v>
          </cell>
          <cell r="Q84">
            <v>157164</v>
          </cell>
          <cell r="R84">
            <v>2971</v>
          </cell>
          <cell r="S84">
            <v>1198413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2582</v>
          </cell>
          <cell r="E85">
            <v>1922353</v>
          </cell>
          <cell r="F85">
            <v>1031</v>
          </cell>
          <cell r="G85">
            <v>1126699</v>
          </cell>
          <cell r="H85">
            <v>733</v>
          </cell>
          <cell r="I85">
            <v>202254</v>
          </cell>
          <cell r="J85">
            <v>357</v>
          </cell>
          <cell r="K85">
            <v>85749</v>
          </cell>
          <cell r="L85">
            <v>151</v>
          </cell>
          <cell r="M85">
            <v>94600</v>
          </cell>
          <cell r="N85">
            <v>87</v>
          </cell>
          <cell r="O85">
            <v>101301</v>
          </cell>
          <cell r="P85">
            <v>18</v>
          </cell>
          <cell r="Q85">
            <v>12442</v>
          </cell>
          <cell r="R85">
            <v>205</v>
          </cell>
          <cell r="S85">
            <v>299308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3135</v>
          </cell>
          <cell r="E86">
            <v>755758</v>
          </cell>
          <cell r="F86">
            <v>1203</v>
          </cell>
          <cell r="G86">
            <v>191543</v>
          </cell>
          <cell r="H86">
            <v>663</v>
          </cell>
          <cell r="I86">
            <v>185497</v>
          </cell>
          <cell r="J86">
            <v>870</v>
          </cell>
          <cell r="K86">
            <v>224788</v>
          </cell>
          <cell r="L86">
            <v>193</v>
          </cell>
          <cell r="M86">
            <v>75075</v>
          </cell>
          <cell r="N86">
            <v>80</v>
          </cell>
          <cell r="O86">
            <v>45478</v>
          </cell>
          <cell r="P86">
            <v>5</v>
          </cell>
          <cell r="Q86">
            <v>2658</v>
          </cell>
          <cell r="R86">
            <v>121</v>
          </cell>
          <cell r="S86">
            <v>30719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1776</v>
          </cell>
          <cell r="E87">
            <v>504821</v>
          </cell>
          <cell r="F87">
            <v>377</v>
          </cell>
          <cell r="G87">
            <v>41391</v>
          </cell>
          <cell r="H87">
            <v>258</v>
          </cell>
          <cell r="I87">
            <v>61993</v>
          </cell>
          <cell r="J87">
            <v>832</v>
          </cell>
          <cell r="K87">
            <v>179946</v>
          </cell>
          <cell r="L87">
            <v>78</v>
          </cell>
          <cell r="M87">
            <v>91633</v>
          </cell>
          <cell r="N87">
            <v>33</v>
          </cell>
          <cell r="O87">
            <v>32555</v>
          </cell>
          <cell r="P87">
            <v>1</v>
          </cell>
          <cell r="Q87">
            <v>328</v>
          </cell>
          <cell r="R87">
            <v>197</v>
          </cell>
          <cell r="S87">
            <v>96976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2023</v>
          </cell>
          <cell r="E88">
            <v>548950</v>
          </cell>
          <cell r="F88">
            <v>406</v>
          </cell>
          <cell r="G88">
            <v>98437</v>
          </cell>
          <cell r="H88">
            <v>339</v>
          </cell>
          <cell r="I88">
            <v>108142</v>
          </cell>
          <cell r="J88">
            <v>959</v>
          </cell>
          <cell r="K88">
            <v>231077</v>
          </cell>
          <cell r="L88">
            <v>34</v>
          </cell>
          <cell r="M88">
            <v>26791</v>
          </cell>
          <cell r="N88">
            <v>17</v>
          </cell>
          <cell r="O88">
            <v>9212</v>
          </cell>
          <cell r="P88">
            <v>55</v>
          </cell>
          <cell r="Q88">
            <v>27118</v>
          </cell>
          <cell r="R88">
            <v>213</v>
          </cell>
          <cell r="S88">
            <v>48173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2551</v>
          </cell>
          <cell r="E89">
            <v>1367460</v>
          </cell>
          <cell r="F89">
            <v>394</v>
          </cell>
          <cell r="G89">
            <v>452310</v>
          </cell>
          <cell r="H89">
            <v>443</v>
          </cell>
          <cell r="I89">
            <v>178807</v>
          </cell>
          <cell r="J89">
            <v>1391</v>
          </cell>
          <cell r="K89">
            <v>421510</v>
          </cell>
          <cell r="L89">
            <v>160</v>
          </cell>
          <cell r="M89">
            <v>130956</v>
          </cell>
          <cell r="N89">
            <v>5</v>
          </cell>
          <cell r="O89">
            <v>1007</v>
          </cell>
          <cell r="P89">
            <v>63</v>
          </cell>
          <cell r="Q89">
            <v>58730</v>
          </cell>
          <cell r="R89">
            <v>95</v>
          </cell>
          <cell r="S89">
            <v>124140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1337</v>
          </cell>
          <cell r="E90">
            <v>351738</v>
          </cell>
          <cell r="F90">
            <v>332</v>
          </cell>
          <cell r="G90">
            <v>80618</v>
          </cell>
          <cell r="H90">
            <v>234</v>
          </cell>
          <cell r="I90">
            <v>49237</v>
          </cell>
          <cell r="J90">
            <v>556</v>
          </cell>
          <cell r="K90">
            <v>169926</v>
          </cell>
          <cell r="L90">
            <v>23</v>
          </cell>
          <cell r="M90">
            <v>14022</v>
          </cell>
          <cell r="N90">
            <v>44</v>
          </cell>
          <cell r="O90">
            <v>15017</v>
          </cell>
          <cell r="P90">
            <v>4</v>
          </cell>
          <cell r="Q90">
            <v>265</v>
          </cell>
          <cell r="R90">
            <v>144</v>
          </cell>
          <cell r="S90">
            <v>22653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2128</v>
          </cell>
          <cell r="E91">
            <v>623972</v>
          </cell>
          <cell r="F91">
            <v>483</v>
          </cell>
          <cell r="G91">
            <v>191952</v>
          </cell>
          <cell r="H91">
            <v>270</v>
          </cell>
          <cell r="I91">
            <v>54645</v>
          </cell>
          <cell r="J91">
            <v>1016</v>
          </cell>
          <cell r="K91">
            <v>204784</v>
          </cell>
          <cell r="L91">
            <v>112</v>
          </cell>
          <cell r="M91">
            <v>76604</v>
          </cell>
          <cell r="N91">
            <v>3</v>
          </cell>
          <cell r="O91">
            <v>292</v>
          </cell>
          <cell r="P91">
            <v>27</v>
          </cell>
          <cell r="Q91">
            <v>11862</v>
          </cell>
          <cell r="R91">
            <v>217</v>
          </cell>
          <cell r="S91">
            <v>83832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1960</v>
          </cell>
          <cell r="E92">
            <v>433746</v>
          </cell>
          <cell r="F92">
            <v>391</v>
          </cell>
          <cell r="G92">
            <v>84255</v>
          </cell>
          <cell r="H92">
            <v>220</v>
          </cell>
          <cell r="I92">
            <v>35887</v>
          </cell>
          <cell r="J92">
            <v>911</v>
          </cell>
          <cell r="K92">
            <v>225355</v>
          </cell>
          <cell r="L92">
            <v>46</v>
          </cell>
          <cell r="M92">
            <v>14644</v>
          </cell>
          <cell r="N92">
            <v>101</v>
          </cell>
          <cell r="O92">
            <v>33025</v>
          </cell>
          <cell r="P92">
            <v>18</v>
          </cell>
          <cell r="Q92">
            <v>2320</v>
          </cell>
          <cell r="R92">
            <v>273</v>
          </cell>
          <cell r="S92">
            <v>38260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1238</v>
          </cell>
          <cell r="E93">
            <v>256465</v>
          </cell>
          <cell r="F93">
            <v>334</v>
          </cell>
          <cell r="G93">
            <v>39111</v>
          </cell>
          <cell r="H93">
            <v>214</v>
          </cell>
          <cell r="I93">
            <v>45285</v>
          </cell>
          <cell r="J93">
            <v>481</v>
          </cell>
          <cell r="K93">
            <v>118829</v>
          </cell>
          <cell r="L93">
            <v>48</v>
          </cell>
          <cell r="M93">
            <v>22017</v>
          </cell>
          <cell r="N93">
            <v>21</v>
          </cell>
          <cell r="O93">
            <v>12265</v>
          </cell>
          <cell r="P93">
            <v>2</v>
          </cell>
          <cell r="Q93">
            <v>133</v>
          </cell>
          <cell r="R93">
            <v>138</v>
          </cell>
          <cell r="S93">
            <v>18825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2310</v>
          </cell>
          <cell r="E94">
            <v>1148672</v>
          </cell>
          <cell r="F94">
            <v>726</v>
          </cell>
          <cell r="G94">
            <v>501538</v>
          </cell>
          <cell r="H94">
            <v>528</v>
          </cell>
          <cell r="I94">
            <v>194465</v>
          </cell>
          <cell r="J94">
            <v>672</v>
          </cell>
          <cell r="K94">
            <v>129005</v>
          </cell>
          <cell r="L94">
            <v>162</v>
          </cell>
          <cell r="M94">
            <v>109129</v>
          </cell>
          <cell r="N94">
            <v>43</v>
          </cell>
          <cell r="O94">
            <v>49947</v>
          </cell>
          <cell r="P94">
            <v>15</v>
          </cell>
          <cell r="Q94">
            <v>1727</v>
          </cell>
          <cell r="R94">
            <v>164</v>
          </cell>
          <cell r="S94">
            <v>162861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795</v>
          </cell>
          <cell r="E95">
            <v>145764</v>
          </cell>
          <cell r="F95">
            <v>271</v>
          </cell>
          <cell r="G95">
            <v>23995</v>
          </cell>
          <cell r="H95">
            <v>84</v>
          </cell>
          <cell r="I95">
            <v>14914</v>
          </cell>
          <cell r="J95">
            <v>94</v>
          </cell>
          <cell r="K95">
            <v>11153</v>
          </cell>
          <cell r="L95">
            <v>10</v>
          </cell>
          <cell r="M95">
            <v>4804</v>
          </cell>
          <cell r="N95">
            <v>3</v>
          </cell>
          <cell r="O95">
            <v>2566</v>
          </cell>
          <cell r="P95">
            <v>5</v>
          </cell>
          <cell r="Q95">
            <v>657</v>
          </cell>
          <cell r="R95">
            <v>328</v>
          </cell>
          <cell r="S95">
            <v>87675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1206</v>
          </cell>
          <cell r="E96">
            <v>301075</v>
          </cell>
          <cell r="F96">
            <v>258</v>
          </cell>
          <cell r="G96">
            <v>25609</v>
          </cell>
          <cell r="H96">
            <v>52</v>
          </cell>
          <cell r="I96">
            <v>8800</v>
          </cell>
          <cell r="J96">
            <v>643</v>
          </cell>
          <cell r="K96">
            <v>229713</v>
          </cell>
          <cell r="L96">
            <v>157</v>
          </cell>
          <cell r="M96">
            <v>20309</v>
          </cell>
          <cell r="N96">
            <v>6</v>
          </cell>
          <cell r="O96">
            <v>1073</v>
          </cell>
          <cell r="P96">
            <v>72</v>
          </cell>
          <cell r="Q96">
            <v>15571</v>
          </cell>
          <cell r="R96">
            <v>18</v>
          </cell>
          <cell r="S96" t="str">
            <v>\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541</v>
          </cell>
          <cell r="E97">
            <v>86613</v>
          </cell>
          <cell r="F97">
            <v>176</v>
          </cell>
          <cell r="G97">
            <v>19941</v>
          </cell>
          <cell r="H97">
            <v>80</v>
          </cell>
          <cell r="I97">
            <v>10512</v>
          </cell>
          <cell r="J97">
            <v>99</v>
          </cell>
          <cell r="K97">
            <v>36399</v>
          </cell>
          <cell r="L97" t="str">
            <v>-</v>
          </cell>
          <cell r="M97" t="str">
            <v>-</v>
          </cell>
          <cell r="N97">
            <v>15</v>
          </cell>
          <cell r="O97">
            <v>1491</v>
          </cell>
          <cell r="P97">
            <v>2</v>
          </cell>
          <cell r="Q97">
            <v>267</v>
          </cell>
          <cell r="R97">
            <v>169</v>
          </cell>
          <cell r="S97">
            <v>18003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229</v>
          </cell>
          <cell r="E98">
            <v>33213</v>
          </cell>
          <cell r="F98">
            <v>81</v>
          </cell>
          <cell r="G98">
            <v>9183</v>
          </cell>
          <cell r="H98">
            <v>33</v>
          </cell>
          <cell r="I98">
            <v>4213</v>
          </cell>
          <cell r="J98">
            <v>58</v>
          </cell>
          <cell r="K98">
            <v>11844</v>
          </cell>
          <cell r="L98" t="str">
            <v>-</v>
          </cell>
          <cell r="M98" t="str">
            <v>-</v>
          </cell>
          <cell r="N98">
            <v>1</v>
          </cell>
          <cell r="O98">
            <v>372</v>
          </cell>
          <cell r="P98">
            <v>10</v>
          </cell>
          <cell r="Q98">
            <v>1247</v>
          </cell>
          <cell r="R98">
            <v>46</v>
          </cell>
          <cell r="S98">
            <v>6354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663</v>
          </cell>
          <cell r="E99">
            <v>98259</v>
          </cell>
          <cell r="F99">
            <v>292</v>
          </cell>
          <cell r="G99">
            <v>30268</v>
          </cell>
          <cell r="H99">
            <v>127</v>
          </cell>
          <cell r="I99">
            <v>27280</v>
          </cell>
          <cell r="J99">
            <v>115</v>
          </cell>
          <cell r="K99">
            <v>24871</v>
          </cell>
          <cell r="L99">
            <v>17</v>
          </cell>
          <cell r="M99">
            <v>3535</v>
          </cell>
          <cell r="N99">
            <v>14</v>
          </cell>
          <cell r="O99">
            <v>5508</v>
          </cell>
          <cell r="P99" t="str">
            <v>-</v>
          </cell>
          <cell r="Q99" t="str">
            <v>-</v>
          </cell>
          <cell r="R99">
            <v>98</v>
          </cell>
          <cell r="S99">
            <v>6797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1359</v>
          </cell>
          <cell r="E100">
            <v>388923</v>
          </cell>
          <cell r="F100">
            <v>461</v>
          </cell>
          <cell r="G100">
            <v>47746</v>
          </cell>
          <cell r="H100">
            <v>195</v>
          </cell>
          <cell r="I100">
            <v>35828</v>
          </cell>
          <cell r="J100">
            <v>547</v>
          </cell>
          <cell r="K100">
            <v>208384</v>
          </cell>
          <cell r="L100">
            <v>50</v>
          </cell>
          <cell r="M100">
            <v>37644</v>
          </cell>
          <cell r="N100">
            <v>25</v>
          </cell>
          <cell r="O100">
            <v>4225</v>
          </cell>
          <cell r="P100">
            <v>5</v>
          </cell>
          <cell r="Q100">
            <v>8489</v>
          </cell>
          <cell r="R100">
            <v>76</v>
          </cell>
          <cell r="S100">
            <v>46607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682</v>
          </cell>
          <cell r="E101">
            <v>167183</v>
          </cell>
          <cell r="F101">
            <v>196</v>
          </cell>
          <cell r="G101">
            <v>16604</v>
          </cell>
          <cell r="H101">
            <v>167</v>
          </cell>
          <cell r="I101">
            <v>33094</v>
          </cell>
          <cell r="J101">
            <v>190</v>
          </cell>
          <cell r="K101">
            <v>47391</v>
          </cell>
          <cell r="L101">
            <v>68</v>
          </cell>
          <cell r="M101">
            <v>43218</v>
          </cell>
          <cell r="N101">
            <v>9</v>
          </cell>
          <cell r="O101">
            <v>13950</v>
          </cell>
          <cell r="P101">
            <v>3</v>
          </cell>
          <cell r="Q101">
            <v>2365</v>
          </cell>
          <cell r="R101">
            <v>49</v>
          </cell>
          <cell r="S101">
            <v>10561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1073</v>
          </cell>
          <cell r="E102">
            <v>260825</v>
          </cell>
          <cell r="F102">
            <v>447</v>
          </cell>
          <cell r="G102">
            <v>73825</v>
          </cell>
          <cell r="H102">
            <v>135</v>
          </cell>
          <cell r="I102">
            <v>25447</v>
          </cell>
          <cell r="J102">
            <v>200</v>
          </cell>
          <cell r="K102">
            <v>42282</v>
          </cell>
          <cell r="L102">
            <v>151</v>
          </cell>
          <cell r="M102">
            <v>85082</v>
          </cell>
          <cell r="N102">
            <v>34</v>
          </cell>
          <cell r="O102">
            <v>6056</v>
          </cell>
          <cell r="P102">
            <v>7</v>
          </cell>
          <cell r="Q102">
            <v>425</v>
          </cell>
          <cell r="R102">
            <v>99</v>
          </cell>
          <cell r="S102">
            <v>27708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1522</v>
          </cell>
          <cell r="E103">
            <v>435211</v>
          </cell>
          <cell r="F103">
            <v>410</v>
          </cell>
          <cell r="G103">
            <v>54543</v>
          </cell>
          <cell r="H103">
            <v>484</v>
          </cell>
          <cell r="I103">
            <v>118463</v>
          </cell>
          <cell r="J103">
            <v>304</v>
          </cell>
          <cell r="K103">
            <v>78985</v>
          </cell>
          <cell r="L103">
            <v>141</v>
          </cell>
          <cell r="M103">
            <v>116023</v>
          </cell>
          <cell r="N103">
            <v>27</v>
          </cell>
          <cell r="O103">
            <v>14115</v>
          </cell>
          <cell r="P103">
            <v>10</v>
          </cell>
          <cell r="Q103">
            <v>3058</v>
          </cell>
          <cell r="R103">
            <v>146</v>
          </cell>
          <cell r="S103">
            <v>50024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1118</v>
          </cell>
          <cell r="E104">
            <v>569147</v>
          </cell>
          <cell r="F104">
            <v>176</v>
          </cell>
          <cell r="G104">
            <v>22083</v>
          </cell>
          <cell r="H104">
            <v>69</v>
          </cell>
          <cell r="I104">
            <v>35886</v>
          </cell>
          <cell r="J104">
            <v>784</v>
          </cell>
          <cell r="K104">
            <v>458410</v>
          </cell>
          <cell r="L104">
            <v>23</v>
          </cell>
          <cell r="M104">
            <v>22804</v>
          </cell>
          <cell r="N104">
            <v>18</v>
          </cell>
          <cell r="O104">
            <v>18915</v>
          </cell>
          <cell r="P104">
            <v>5</v>
          </cell>
          <cell r="Q104">
            <v>6010</v>
          </cell>
          <cell r="R104">
            <v>43</v>
          </cell>
          <cell r="S104">
            <v>5039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847</v>
          </cell>
          <cell r="E105">
            <v>174224</v>
          </cell>
          <cell r="F105">
            <v>205</v>
          </cell>
          <cell r="G105">
            <v>18035</v>
          </cell>
          <cell r="H105">
            <v>57</v>
          </cell>
          <cell r="I105">
            <v>8623</v>
          </cell>
          <cell r="J105">
            <v>463</v>
          </cell>
          <cell r="K105">
            <v>124019</v>
          </cell>
          <cell r="L105">
            <v>4</v>
          </cell>
          <cell r="M105">
            <v>1431</v>
          </cell>
          <cell r="N105">
            <v>23</v>
          </cell>
          <cell r="O105">
            <v>13173</v>
          </cell>
          <cell r="P105">
            <v>1</v>
          </cell>
          <cell r="Q105">
            <v>59</v>
          </cell>
          <cell r="R105">
            <v>94</v>
          </cell>
          <cell r="S105">
            <v>8884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589</v>
          </cell>
          <cell r="E106">
            <v>129590</v>
          </cell>
          <cell r="F106">
            <v>191</v>
          </cell>
          <cell r="G106">
            <v>41933</v>
          </cell>
          <cell r="H106">
            <v>126</v>
          </cell>
          <cell r="I106">
            <v>31854</v>
          </cell>
          <cell r="J106">
            <v>160</v>
          </cell>
          <cell r="K106">
            <v>36726</v>
          </cell>
          <cell r="L106">
            <v>20</v>
          </cell>
          <cell r="M106">
            <v>2610</v>
          </cell>
          <cell r="N106">
            <v>58</v>
          </cell>
          <cell r="O106">
            <v>11499</v>
          </cell>
          <cell r="P106">
            <v>5</v>
          </cell>
          <cell r="Q106">
            <v>1433</v>
          </cell>
          <cell r="R106">
            <v>29</v>
          </cell>
          <cell r="S106">
            <v>3535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76</v>
          </cell>
          <cell r="E107">
            <v>12755</v>
          </cell>
          <cell r="F107">
            <v>28</v>
          </cell>
          <cell r="G107">
            <v>4402</v>
          </cell>
          <cell r="H107">
            <v>36</v>
          </cell>
          <cell r="I107">
            <v>6640</v>
          </cell>
          <cell r="J107" t="str">
            <v>-</v>
          </cell>
          <cell r="K107" t="str">
            <v>-</v>
          </cell>
          <cell r="L107" t="str">
            <v>-</v>
          </cell>
          <cell r="M107" t="str">
            <v>-</v>
          </cell>
          <cell r="N107">
            <v>3</v>
          </cell>
          <cell r="O107">
            <v>234</v>
          </cell>
          <cell r="P107" t="str">
            <v>-</v>
          </cell>
          <cell r="Q107" t="str">
            <v>-</v>
          </cell>
          <cell r="R107">
            <v>9</v>
          </cell>
          <cell r="S107">
            <v>1479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26791</v>
          </cell>
          <cell r="E109">
            <v>9318596</v>
          </cell>
          <cell r="F109">
            <v>7016</v>
          </cell>
          <cell r="G109">
            <v>1344867</v>
          </cell>
          <cell r="H109">
            <v>4304</v>
          </cell>
          <cell r="I109">
            <v>1155638</v>
          </cell>
          <cell r="J109">
            <v>10845</v>
          </cell>
          <cell r="K109">
            <v>3148161</v>
          </cell>
          <cell r="L109">
            <v>1501</v>
          </cell>
          <cell r="M109">
            <v>923517</v>
          </cell>
          <cell r="N109">
            <v>719</v>
          </cell>
          <cell r="O109">
            <v>337854</v>
          </cell>
          <cell r="P109">
            <v>383</v>
          </cell>
          <cell r="Q109">
            <v>1078906</v>
          </cell>
          <cell r="R109">
            <v>2023</v>
          </cell>
          <cell r="S109">
            <v>1329653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3401</v>
          </cell>
          <cell r="E110">
            <v>1137116</v>
          </cell>
          <cell r="F110">
            <v>1942</v>
          </cell>
          <cell r="G110">
            <v>656884</v>
          </cell>
          <cell r="H110">
            <v>623</v>
          </cell>
          <cell r="I110">
            <v>131829</v>
          </cell>
          <cell r="J110">
            <v>433</v>
          </cell>
          <cell r="K110">
            <v>90181</v>
          </cell>
          <cell r="L110">
            <v>101</v>
          </cell>
          <cell r="M110">
            <v>65040</v>
          </cell>
          <cell r="N110">
            <v>95</v>
          </cell>
          <cell r="O110">
            <v>87416</v>
          </cell>
          <cell r="P110">
            <v>15</v>
          </cell>
          <cell r="Q110">
            <v>33550</v>
          </cell>
          <cell r="R110">
            <v>192</v>
          </cell>
          <cell r="S110">
            <v>72216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2945</v>
          </cell>
          <cell r="E111">
            <v>714620</v>
          </cell>
          <cell r="F111">
            <v>783</v>
          </cell>
          <cell r="G111">
            <v>82575</v>
          </cell>
          <cell r="H111">
            <v>499</v>
          </cell>
          <cell r="I111">
            <v>92111</v>
          </cell>
          <cell r="J111">
            <v>1248</v>
          </cell>
          <cell r="K111">
            <v>325286</v>
          </cell>
          <cell r="L111">
            <v>236</v>
          </cell>
          <cell r="M111">
            <v>163427</v>
          </cell>
          <cell r="N111">
            <v>60</v>
          </cell>
          <cell r="O111">
            <v>22523</v>
          </cell>
          <cell r="P111">
            <v>6</v>
          </cell>
          <cell r="Q111">
            <v>6026</v>
          </cell>
          <cell r="R111">
            <v>113</v>
          </cell>
          <cell r="S111">
            <v>22672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1678</v>
          </cell>
          <cell r="E112">
            <v>435516</v>
          </cell>
          <cell r="F112">
            <v>292</v>
          </cell>
          <cell r="G112">
            <v>32233</v>
          </cell>
          <cell r="H112">
            <v>274</v>
          </cell>
          <cell r="I112">
            <v>61281</v>
          </cell>
          <cell r="J112">
            <v>1017</v>
          </cell>
          <cell r="K112">
            <v>246647</v>
          </cell>
          <cell r="L112">
            <v>69</v>
          </cell>
          <cell r="M112">
            <v>62207</v>
          </cell>
          <cell r="N112">
            <v>9</v>
          </cell>
          <cell r="O112">
            <v>18224</v>
          </cell>
          <cell r="P112">
            <v>15</v>
          </cell>
          <cell r="Q112">
            <v>14855</v>
          </cell>
          <cell r="R112">
            <v>2</v>
          </cell>
          <cell r="S112">
            <v>69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1889</v>
          </cell>
          <cell r="E113">
            <v>470524</v>
          </cell>
          <cell r="F113">
            <v>267</v>
          </cell>
          <cell r="G113">
            <v>34996</v>
          </cell>
          <cell r="H113">
            <v>401</v>
          </cell>
          <cell r="I113">
            <v>127462</v>
          </cell>
          <cell r="J113">
            <v>863</v>
          </cell>
          <cell r="K113">
            <v>233252</v>
          </cell>
          <cell r="L113">
            <v>34</v>
          </cell>
          <cell r="M113">
            <v>12693</v>
          </cell>
          <cell r="N113">
            <v>60</v>
          </cell>
          <cell r="O113">
            <v>30244</v>
          </cell>
          <cell r="P113">
            <v>19</v>
          </cell>
          <cell r="Q113">
            <v>5395</v>
          </cell>
          <cell r="R113">
            <v>245</v>
          </cell>
          <cell r="S113">
            <v>26482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1292</v>
          </cell>
          <cell r="E114">
            <v>579272</v>
          </cell>
          <cell r="F114">
            <v>61</v>
          </cell>
          <cell r="G114">
            <v>14271</v>
          </cell>
          <cell r="H114">
            <v>216</v>
          </cell>
          <cell r="I114">
            <v>89429</v>
          </cell>
          <cell r="J114">
            <v>816</v>
          </cell>
          <cell r="K114">
            <v>324137</v>
          </cell>
          <cell r="L114">
            <v>106</v>
          </cell>
          <cell r="M114">
            <v>106369</v>
          </cell>
          <cell r="N114">
            <v>54</v>
          </cell>
          <cell r="O114">
            <v>27876</v>
          </cell>
          <cell r="P114">
            <v>4</v>
          </cell>
          <cell r="Q114">
            <v>3785</v>
          </cell>
          <cell r="R114">
            <v>35</v>
          </cell>
          <cell r="S114">
            <v>13405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1412</v>
          </cell>
          <cell r="E115">
            <v>350374</v>
          </cell>
          <cell r="F115">
            <v>209</v>
          </cell>
          <cell r="G115">
            <v>25584</v>
          </cell>
          <cell r="H115">
            <v>200</v>
          </cell>
          <cell r="I115">
            <v>37967</v>
          </cell>
          <cell r="J115">
            <v>818</v>
          </cell>
          <cell r="K115">
            <v>255904</v>
          </cell>
          <cell r="L115">
            <v>18</v>
          </cell>
          <cell r="M115">
            <v>3381</v>
          </cell>
          <cell r="N115">
            <v>28</v>
          </cell>
          <cell r="O115">
            <v>5468</v>
          </cell>
          <cell r="P115">
            <v>9</v>
          </cell>
          <cell r="Q115">
            <v>7800</v>
          </cell>
          <cell r="R115">
            <v>130</v>
          </cell>
          <cell r="S115">
            <v>14270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1345</v>
          </cell>
          <cell r="E116">
            <v>304505</v>
          </cell>
          <cell r="F116">
            <v>342</v>
          </cell>
          <cell r="G116">
            <v>28724</v>
          </cell>
          <cell r="H116">
            <v>170</v>
          </cell>
          <cell r="I116">
            <v>38122</v>
          </cell>
          <cell r="J116">
            <v>484</v>
          </cell>
          <cell r="K116">
            <v>113834</v>
          </cell>
          <cell r="L116">
            <v>133</v>
          </cell>
          <cell r="M116">
            <v>78982</v>
          </cell>
          <cell r="N116">
            <v>48</v>
          </cell>
          <cell r="O116">
            <v>16420</v>
          </cell>
          <cell r="P116">
            <v>7</v>
          </cell>
          <cell r="Q116">
            <v>430</v>
          </cell>
          <cell r="R116">
            <v>161</v>
          </cell>
          <cell r="S116">
            <v>27993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1744</v>
          </cell>
          <cell r="E117">
            <v>418299</v>
          </cell>
          <cell r="F117">
            <v>351</v>
          </cell>
          <cell r="G117">
            <v>103308</v>
          </cell>
          <cell r="H117">
            <v>161</v>
          </cell>
          <cell r="I117">
            <v>26291</v>
          </cell>
          <cell r="J117">
            <v>909</v>
          </cell>
          <cell r="K117">
            <v>211367</v>
          </cell>
          <cell r="L117">
            <v>233</v>
          </cell>
          <cell r="M117">
            <v>34400</v>
          </cell>
          <cell r="N117">
            <v>70</v>
          </cell>
          <cell r="O117">
            <v>22438</v>
          </cell>
          <cell r="P117">
            <v>1</v>
          </cell>
          <cell r="Q117">
            <v>9</v>
          </cell>
          <cell r="R117">
            <v>19</v>
          </cell>
          <cell r="S117">
            <v>20486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1236</v>
          </cell>
          <cell r="E118">
            <v>324733</v>
          </cell>
          <cell r="F118">
            <v>267</v>
          </cell>
          <cell r="G118">
            <v>54153</v>
          </cell>
          <cell r="H118">
            <v>166</v>
          </cell>
          <cell r="I118">
            <v>41504</v>
          </cell>
          <cell r="J118">
            <v>675</v>
          </cell>
          <cell r="K118">
            <v>198481</v>
          </cell>
          <cell r="L118">
            <v>24</v>
          </cell>
          <cell r="M118">
            <v>11494</v>
          </cell>
          <cell r="N118">
            <v>23</v>
          </cell>
          <cell r="O118">
            <v>11315</v>
          </cell>
          <cell r="P118">
            <v>3</v>
          </cell>
          <cell r="Q118">
            <v>235</v>
          </cell>
          <cell r="R118">
            <v>78</v>
          </cell>
          <cell r="S118">
            <v>7551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984</v>
          </cell>
          <cell r="E119">
            <v>2508496</v>
          </cell>
          <cell r="F119">
            <v>68</v>
          </cell>
          <cell r="G119">
            <v>48035</v>
          </cell>
          <cell r="H119">
            <v>198</v>
          </cell>
          <cell r="I119">
            <v>191914</v>
          </cell>
          <cell r="J119">
            <v>184</v>
          </cell>
          <cell r="K119">
            <v>86994</v>
          </cell>
          <cell r="L119">
            <v>165</v>
          </cell>
          <cell r="M119">
            <v>215628</v>
          </cell>
          <cell r="N119">
            <v>9</v>
          </cell>
          <cell r="O119">
            <v>18474</v>
          </cell>
          <cell r="P119">
            <v>265</v>
          </cell>
          <cell r="Q119">
            <v>994169</v>
          </cell>
          <cell r="R119">
            <v>95</v>
          </cell>
          <cell r="S119">
            <v>953282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584</v>
          </cell>
          <cell r="E120">
            <v>99214</v>
          </cell>
          <cell r="F120">
            <v>193</v>
          </cell>
          <cell r="G120">
            <v>17556</v>
          </cell>
          <cell r="H120">
            <v>96</v>
          </cell>
          <cell r="I120">
            <v>11246</v>
          </cell>
          <cell r="J120">
            <v>166</v>
          </cell>
          <cell r="K120">
            <v>49758</v>
          </cell>
          <cell r="L120">
            <v>8</v>
          </cell>
          <cell r="M120">
            <v>626</v>
          </cell>
          <cell r="N120">
            <v>21</v>
          </cell>
          <cell r="O120">
            <v>8769</v>
          </cell>
          <cell r="P120">
            <v>5</v>
          </cell>
          <cell r="Q120">
            <v>1327</v>
          </cell>
          <cell r="R120">
            <v>95</v>
          </cell>
          <cell r="S120">
            <v>9932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609</v>
          </cell>
          <cell r="E121">
            <v>285403</v>
          </cell>
          <cell r="F121">
            <v>16</v>
          </cell>
          <cell r="G121">
            <v>5453</v>
          </cell>
          <cell r="H121">
            <v>21</v>
          </cell>
          <cell r="I121">
            <v>5301</v>
          </cell>
          <cell r="J121">
            <v>461</v>
          </cell>
          <cell r="K121">
            <v>252548</v>
          </cell>
          <cell r="L121">
            <v>39</v>
          </cell>
          <cell r="M121">
            <v>2425</v>
          </cell>
          <cell r="N121">
            <v>44</v>
          </cell>
          <cell r="O121">
            <v>9204</v>
          </cell>
          <cell r="P121">
            <v>1</v>
          </cell>
          <cell r="Q121">
            <v>670</v>
          </cell>
          <cell r="R121">
            <v>27</v>
          </cell>
          <cell r="S121">
            <v>9802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531</v>
          </cell>
          <cell r="E122">
            <v>80363</v>
          </cell>
          <cell r="F122">
            <v>165</v>
          </cell>
          <cell r="G122">
            <v>16611</v>
          </cell>
          <cell r="H122">
            <v>73</v>
          </cell>
          <cell r="I122">
            <v>8678</v>
          </cell>
          <cell r="J122">
            <v>125</v>
          </cell>
          <cell r="K122">
            <v>25277</v>
          </cell>
          <cell r="L122" t="str">
            <v>-</v>
          </cell>
          <cell r="M122" t="str">
            <v>-</v>
          </cell>
          <cell r="N122">
            <v>22</v>
          </cell>
          <cell r="O122">
            <v>9660</v>
          </cell>
          <cell r="P122">
            <v>4</v>
          </cell>
          <cell r="Q122">
            <v>4746</v>
          </cell>
          <cell r="R122">
            <v>142</v>
          </cell>
          <cell r="S122">
            <v>15391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277</v>
          </cell>
          <cell r="E123">
            <v>40929</v>
          </cell>
          <cell r="F123">
            <v>91</v>
          </cell>
          <cell r="G123">
            <v>9087</v>
          </cell>
          <cell r="H123">
            <v>28</v>
          </cell>
          <cell r="I123">
            <v>4832</v>
          </cell>
          <cell r="J123">
            <v>85</v>
          </cell>
          <cell r="K123">
            <v>17307</v>
          </cell>
          <cell r="L123">
            <v>3</v>
          </cell>
          <cell r="M123">
            <v>602</v>
          </cell>
          <cell r="N123">
            <v>13</v>
          </cell>
          <cell r="O123">
            <v>1967</v>
          </cell>
          <cell r="P123" t="str">
            <v>-</v>
          </cell>
          <cell r="Q123" t="str">
            <v>-</v>
          </cell>
          <cell r="R123">
            <v>57</v>
          </cell>
          <cell r="S123">
            <v>7134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747</v>
          </cell>
          <cell r="E124">
            <v>136694</v>
          </cell>
          <cell r="F124">
            <v>226</v>
          </cell>
          <cell r="G124">
            <v>27181</v>
          </cell>
          <cell r="H124">
            <v>133</v>
          </cell>
          <cell r="I124">
            <v>50319</v>
          </cell>
          <cell r="J124">
            <v>205</v>
          </cell>
          <cell r="K124">
            <v>33997</v>
          </cell>
          <cell r="L124">
            <v>34</v>
          </cell>
          <cell r="M124">
            <v>9155</v>
          </cell>
          <cell r="N124">
            <v>19</v>
          </cell>
          <cell r="O124">
            <v>4728</v>
          </cell>
          <cell r="P124">
            <v>12</v>
          </cell>
          <cell r="Q124">
            <v>837</v>
          </cell>
          <cell r="R124">
            <v>118</v>
          </cell>
          <cell r="S124">
            <v>10477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1154</v>
          </cell>
          <cell r="E125">
            <v>172488</v>
          </cell>
          <cell r="F125">
            <v>349</v>
          </cell>
          <cell r="G125">
            <v>28539</v>
          </cell>
          <cell r="H125">
            <v>139</v>
          </cell>
          <cell r="I125">
            <v>18954</v>
          </cell>
          <cell r="J125">
            <v>557</v>
          </cell>
          <cell r="K125">
            <v>111915</v>
          </cell>
          <cell r="L125">
            <v>11</v>
          </cell>
          <cell r="M125">
            <v>1903</v>
          </cell>
          <cell r="N125">
            <v>25</v>
          </cell>
          <cell r="O125">
            <v>2119</v>
          </cell>
          <cell r="P125">
            <v>2</v>
          </cell>
          <cell r="Q125">
            <v>338</v>
          </cell>
          <cell r="R125">
            <v>71</v>
          </cell>
          <cell r="S125">
            <v>8720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465</v>
          </cell>
          <cell r="E126">
            <v>168899</v>
          </cell>
          <cell r="F126">
            <v>153</v>
          </cell>
          <cell r="G126">
            <v>20917</v>
          </cell>
          <cell r="H126">
            <v>86</v>
          </cell>
          <cell r="I126">
            <v>21265</v>
          </cell>
          <cell r="J126">
            <v>111</v>
          </cell>
          <cell r="K126">
            <v>54869</v>
          </cell>
          <cell r="L126">
            <v>54</v>
          </cell>
          <cell r="M126">
            <v>47769</v>
          </cell>
          <cell r="N126">
            <v>7</v>
          </cell>
          <cell r="O126">
            <v>3523</v>
          </cell>
          <cell r="P126">
            <v>6</v>
          </cell>
          <cell r="Q126">
            <v>1095</v>
          </cell>
          <cell r="R126">
            <v>48</v>
          </cell>
          <cell r="S126">
            <v>19461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1137</v>
          </cell>
          <cell r="E127">
            <v>225197</v>
          </cell>
          <cell r="F127">
            <v>373</v>
          </cell>
          <cell r="G127">
            <v>29464</v>
          </cell>
          <cell r="H127">
            <v>149</v>
          </cell>
          <cell r="I127">
            <v>21273</v>
          </cell>
          <cell r="J127">
            <v>391</v>
          </cell>
          <cell r="K127">
            <v>84523</v>
          </cell>
          <cell r="L127">
            <v>123</v>
          </cell>
          <cell r="M127">
            <v>62522</v>
          </cell>
          <cell r="N127">
            <v>14</v>
          </cell>
          <cell r="O127">
            <v>2909</v>
          </cell>
          <cell r="P127">
            <v>1</v>
          </cell>
          <cell r="Q127">
            <v>64</v>
          </cell>
          <cell r="R127">
            <v>86</v>
          </cell>
          <cell r="S127">
            <v>24442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1131</v>
          </cell>
          <cell r="E128">
            <v>245936</v>
          </cell>
          <cell r="F128">
            <v>319</v>
          </cell>
          <cell r="G128">
            <v>29127</v>
          </cell>
          <cell r="H128">
            <v>334</v>
          </cell>
          <cell r="I128">
            <v>71771</v>
          </cell>
          <cell r="J128">
            <v>245</v>
          </cell>
          <cell r="K128">
            <v>57860</v>
          </cell>
          <cell r="L128">
            <v>87</v>
          </cell>
          <cell r="M128">
            <v>35991</v>
          </cell>
          <cell r="N128">
            <v>42</v>
          </cell>
          <cell r="O128">
            <v>16258</v>
          </cell>
          <cell r="P128">
            <v>8</v>
          </cell>
          <cell r="Q128">
            <v>3575</v>
          </cell>
          <cell r="R128">
            <v>96</v>
          </cell>
          <cell r="S128">
            <v>31354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923</v>
          </cell>
          <cell r="E129">
            <v>331682</v>
          </cell>
          <cell r="F129">
            <v>152</v>
          </cell>
          <cell r="G129">
            <v>12833</v>
          </cell>
          <cell r="H129">
            <v>72</v>
          </cell>
          <cell r="I129">
            <v>43746</v>
          </cell>
          <cell r="J129">
            <v>584</v>
          </cell>
          <cell r="K129">
            <v>251129</v>
          </cell>
          <cell r="L129">
            <v>6</v>
          </cell>
          <cell r="M129">
            <v>1532</v>
          </cell>
          <cell r="N129">
            <v>31</v>
          </cell>
          <cell r="O129">
            <v>9478</v>
          </cell>
          <cell r="P129" t="str">
            <v>-</v>
          </cell>
          <cell r="Q129" t="str">
            <v>-</v>
          </cell>
          <cell r="R129">
            <v>78</v>
          </cell>
          <cell r="S129">
            <v>12964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510</v>
          </cell>
          <cell r="E130">
            <v>101837</v>
          </cell>
          <cell r="F130">
            <v>170</v>
          </cell>
          <cell r="G130">
            <v>14620</v>
          </cell>
          <cell r="H130">
            <v>58</v>
          </cell>
          <cell r="I130">
            <v>12954</v>
          </cell>
          <cell r="J130">
            <v>192</v>
          </cell>
          <cell r="K130">
            <v>55395</v>
          </cell>
          <cell r="L130">
            <v>9</v>
          </cell>
          <cell r="M130">
            <v>4610</v>
          </cell>
          <cell r="N130">
            <v>11</v>
          </cell>
          <cell r="O130">
            <v>1954</v>
          </cell>
          <cell r="P130" t="str">
            <v>-</v>
          </cell>
          <cell r="Q130" t="str">
            <v>-</v>
          </cell>
          <cell r="R130">
            <v>70</v>
          </cell>
          <cell r="S130">
            <v>12304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677</v>
          </cell>
          <cell r="E131">
            <v>164963</v>
          </cell>
          <cell r="F131">
            <v>204</v>
          </cell>
          <cell r="G131">
            <v>50833</v>
          </cell>
          <cell r="H131">
            <v>147</v>
          </cell>
          <cell r="I131">
            <v>34731</v>
          </cell>
          <cell r="J131">
            <v>275</v>
          </cell>
          <cell r="K131">
            <v>67423</v>
          </cell>
          <cell r="L131">
            <v>4</v>
          </cell>
          <cell r="M131">
            <v>793</v>
          </cell>
          <cell r="N131">
            <v>11</v>
          </cell>
          <cell r="O131">
            <v>6441</v>
          </cell>
          <cell r="P131" t="str">
            <v>-</v>
          </cell>
          <cell r="Q131" t="str">
            <v>-</v>
          </cell>
          <cell r="R131">
            <v>36</v>
          </cell>
          <cell r="S131">
            <v>4742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120</v>
          </cell>
          <cell r="E132">
            <v>21536</v>
          </cell>
          <cell r="F132">
            <v>23</v>
          </cell>
          <cell r="G132">
            <v>1883</v>
          </cell>
          <cell r="H132">
            <v>60</v>
          </cell>
          <cell r="I132">
            <v>12658</v>
          </cell>
          <cell r="J132">
            <v>1</v>
          </cell>
          <cell r="K132">
            <v>77</v>
          </cell>
          <cell r="L132">
            <v>4</v>
          </cell>
          <cell r="M132">
            <v>1968</v>
          </cell>
          <cell r="N132">
            <v>3</v>
          </cell>
          <cell r="O132">
            <v>446</v>
          </cell>
          <cell r="P132" t="str">
            <v>-</v>
          </cell>
          <cell r="Q132" t="str">
            <v>-</v>
          </cell>
          <cell r="R132">
            <v>29</v>
          </cell>
          <cell r="S132">
            <v>4504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22921</v>
          </cell>
          <cell r="E134">
            <v>7007547.3477999996</v>
          </cell>
          <cell r="F134">
            <v>6089</v>
          </cell>
          <cell r="G134">
            <v>1186354.5</v>
          </cell>
          <cell r="H134">
            <v>4949</v>
          </cell>
          <cell r="I134">
            <v>1397330.6</v>
          </cell>
          <cell r="J134">
            <v>7009</v>
          </cell>
          <cell r="K134">
            <v>1914582.6540999999</v>
          </cell>
          <cell r="L134">
            <v>1804</v>
          </cell>
          <cell r="M134">
            <v>1367730.7437</v>
          </cell>
          <cell r="N134">
            <v>664</v>
          </cell>
          <cell r="O134">
            <v>519591.97</v>
          </cell>
          <cell r="P134">
            <v>157</v>
          </cell>
          <cell r="Q134">
            <v>85976.88</v>
          </cell>
          <cell r="R134">
            <v>2249</v>
          </cell>
          <cell r="S134">
            <v>535980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1744</v>
          </cell>
          <cell r="E135">
            <v>925116</v>
          </cell>
          <cell r="F135">
            <v>552</v>
          </cell>
          <cell r="G135">
            <v>75357</v>
          </cell>
          <cell r="H135">
            <v>618</v>
          </cell>
          <cell r="I135">
            <v>288417</v>
          </cell>
          <cell r="J135">
            <v>209</v>
          </cell>
          <cell r="K135">
            <v>57878</v>
          </cell>
          <cell r="L135">
            <v>128</v>
          </cell>
          <cell r="M135">
            <v>309423</v>
          </cell>
          <cell r="N135">
            <v>69</v>
          </cell>
          <cell r="O135">
            <v>151822</v>
          </cell>
          <cell r="P135">
            <v>7</v>
          </cell>
          <cell r="Q135">
            <v>19532</v>
          </cell>
          <cell r="R135">
            <v>161</v>
          </cell>
          <cell r="S135">
            <v>22687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2597</v>
          </cell>
          <cell r="E136">
            <v>740675</v>
          </cell>
          <cell r="F136">
            <v>870</v>
          </cell>
          <cell r="G136">
            <v>108129.4</v>
          </cell>
          <cell r="H136">
            <v>697</v>
          </cell>
          <cell r="I136">
            <v>219753.60000000001</v>
          </cell>
          <cell r="J136">
            <v>553</v>
          </cell>
          <cell r="K136">
            <v>150940</v>
          </cell>
          <cell r="L136">
            <v>221</v>
          </cell>
          <cell r="M136">
            <v>126197</v>
          </cell>
          <cell r="N136">
            <v>59</v>
          </cell>
          <cell r="O136">
            <v>89946</v>
          </cell>
          <cell r="P136">
            <v>3</v>
          </cell>
          <cell r="Q136">
            <v>212</v>
          </cell>
          <cell r="R136">
            <v>194</v>
          </cell>
          <cell r="S136">
            <v>45497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882</v>
          </cell>
          <cell r="E137">
            <v>339066</v>
          </cell>
          <cell r="F137">
            <v>52</v>
          </cell>
          <cell r="G137">
            <v>8044</v>
          </cell>
          <cell r="H137">
            <v>145</v>
          </cell>
          <cell r="I137">
            <v>57012</v>
          </cell>
          <cell r="J137">
            <v>362</v>
          </cell>
          <cell r="K137">
            <v>94803</v>
          </cell>
          <cell r="L137">
            <v>266</v>
          </cell>
          <cell r="M137">
            <v>146986</v>
          </cell>
          <cell r="N137">
            <v>45</v>
          </cell>
          <cell r="O137">
            <v>29574</v>
          </cell>
          <cell r="P137">
            <v>12</v>
          </cell>
          <cell r="Q137">
            <v>2647</v>
          </cell>
          <cell r="R137">
            <v>0</v>
          </cell>
          <cell r="S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1888</v>
          </cell>
          <cell r="E138">
            <v>476809.24780000001</v>
          </cell>
          <cell r="F138">
            <v>255</v>
          </cell>
          <cell r="G138">
            <v>29462</v>
          </cell>
          <cell r="H138">
            <v>411</v>
          </cell>
          <cell r="I138">
            <v>79897</v>
          </cell>
          <cell r="J138">
            <v>872</v>
          </cell>
          <cell r="K138">
            <v>254113.65410000001</v>
          </cell>
          <cell r="L138">
            <v>75</v>
          </cell>
          <cell r="M138">
            <v>40980.743699999999</v>
          </cell>
          <cell r="N138">
            <v>64</v>
          </cell>
          <cell r="O138">
            <v>37314.97</v>
          </cell>
          <cell r="P138">
            <v>12</v>
          </cell>
          <cell r="Q138">
            <v>10521.88</v>
          </cell>
          <cell r="R138">
            <v>199</v>
          </cell>
          <cell r="S138">
            <v>24519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1190</v>
          </cell>
          <cell r="E139">
            <v>1023540.1</v>
          </cell>
          <cell r="F139">
            <v>368</v>
          </cell>
          <cell r="G139">
            <v>488520.1</v>
          </cell>
          <cell r="H139">
            <v>411</v>
          </cell>
          <cell r="I139">
            <v>107136</v>
          </cell>
          <cell r="J139">
            <v>152</v>
          </cell>
          <cell r="K139">
            <v>28210</v>
          </cell>
          <cell r="L139">
            <v>140</v>
          </cell>
          <cell r="M139">
            <v>233864</v>
          </cell>
          <cell r="N139">
            <v>37</v>
          </cell>
          <cell r="O139">
            <v>42589</v>
          </cell>
          <cell r="P139">
            <v>4</v>
          </cell>
          <cell r="Q139">
            <v>5847</v>
          </cell>
          <cell r="R139">
            <v>78</v>
          </cell>
          <cell r="S139">
            <v>117374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1523</v>
          </cell>
          <cell r="E140">
            <v>423717</v>
          </cell>
          <cell r="F140">
            <v>274</v>
          </cell>
          <cell r="G140">
            <v>64105</v>
          </cell>
          <cell r="H140">
            <v>224</v>
          </cell>
          <cell r="I140">
            <v>47906</v>
          </cell>
          <cell r="J140">
            <v>801</v>
          </cell>
          <cell r="K140">
            <v>257540</v>
          </cell>
          <cell r="L140">
            <v>31</v>
          </cell>
          <cell r="M140">
            <v>23043</v>
          </cell>
          <cell r="N140">
            <v>23</v>
          </cell>
          <cell r="O140">
            <v>8854</v>
          </cell>
          <cell r="P140">
            <v>0</v>
          </cell>
          <cell r="Q140">
            <v>0</v>
          </cell>
          <cell r="R140">
            <v>170</v>
          </cell>
          <cell r="S140">
            <v>22269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1317</v>
          </cell>
          <cell r="E141">
            <v>305021</v>
          </cell>
          <cell r="F141">
            <v>314</v>
          </cell>
          <cell r="G141">
            <v>25858</v>
          </cell>
          <cell r="H141">
            <v>271</v>
          </cell>
          <cell r="I141">
            <v>71072</v>
          </cell>
          <cell r="J141">
            <v>368</v>
          </cell>
          <cell r="K141">
            <v>101175</v>
          </cell>
          <cell r="L141">
            <v>141</v>
          </cell>
          <cell r="M141">
            <v>57825</v>
          </cell>
          <cell r="N141">
            <v>47</v>
          </cell>
          <cell r="O141">
            <v>17760</v>
          </cell>
          <cell r="P141">
            <v>5</v>
          </cell>
          <cell r="Q141">
            <v>2916</v>
          </cell>
          <cell r="R141">
            <v>171</v>
          </cell>
          <cell r="S141">
            <v>28415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2131</v>
          </cell>
          <cell r="E142">
            <v>430257</v>
          </cell>
          <cell r="F142">
            <v>395</v>
          </cell>
          <cell r="G142">
            <v>34315</v>
          </cell>
          <cell r="H142">
            <v>199</v>
          </cell>
          <cell r="I142">
            <v>37467</v>
          </cell>
          <cell r="J142">
            <v>1199</v>
          </cell>
          <cell r="K142">
            <v>244076</v>
          </cell>
          <cell r="L142">
            <v>293</v>
          </cell>
          <cell r="M142">
            <v>41410</v>
          </cell>
          <cell r="N142">
            <v>39</v>
          </cell>
          <cell r="O142">
            <v>70238</v>
          </cell>
          <cell r="P142">
            <v>1</v>
          </cell>
          <cell r="Q142">
            <v>35</v>
          </cell>
          <cell r="R142">
            <v>5</v>
          </cell>
          <cell r="S142">
            <v>2716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920</v>
          </cell>
          <cell r="E143">
            <v>187783</v>
          </cell>
          <cell r="F143">
            <v>241</v>
          </cell>
          <cell r="G143">
            <v>40235</v>
          </cell>
          <cell r="H143">
            <v>189</v>
          </cell>
          <cell r="I143">
            <v>26644</v>
          </cell>
          <cell r="J143">
            <v>281</v>
          </cell>
          <cell r="K143">
            <v>70673</v>
          </cell>
          <cell r="L143">
            <v>28</v>
          </cell>
          <cell r="M143">
            <v>24444</v>
          </cell>
          <cell r="N143">
            <v>42</v>
          </cell>
          <cell r="O143">
            <v>5839</v>
          </cell>
          <cell r="P143">
            <v>3</v>
          </cell>
          <cell r="Q143">
            <v>4077</v>
          </cell>
          <cell r="R143">
            <v>136</v>
          </cell>
          <cell r="S143">
            <v>15871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665</v>
          </cell>
          <cell r="E144">
            <v>409546</v>
          </cell>
          <cell r="F144">
            <v>108</v>
          </cell>
          <cell r="G144">
            <v>22893</v>
          </cell>
          <cell r="H144">
            <v>208</v>
          </cell>
          <cell r="I144">
            <v>144453</v>
          </cell>
          <cell r="J144">
            <v>29</v>
          </cell>
          <cell r="K144">
            <v>14183</v>
          </cell>
          <cell r="L144">
            <v>159</v>
          </cell>
          <cell r="M144">
            <v>188979</v>
          </cell>
          <cell r="N144">
            <v>75</v>
          </cell>
          <cell r="O144">
            <v>2810</v>
          </cell>
          <cell r="P144" t="str">
            <v>-</v>
          </cell>
          <cell r="Q144" t="str">
            <v>-</v>
          </cell>
          <cell r="R144">
            <v>86</v>
          </cell>
          <cell r="S144">
            <v>36228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498</v>
          </cell>
          <cell r="E145">
            <v>72638</v>
          </cell>
          <cell r="F145">
            <v>184</v>
          </cell>
          <cell r="G145">
            <v>14525</v>
          </cell>
          <cell r="H145">
            <v>84</v>
          </cell>
          <cell r="I145">
            <v>13428</v>
          </cell>
          <cell r="J145">
            <v>88</v>
          </cell>
          <cell r="K145">
            <v>21058</v>
          </cell>
          <cell r="L145">
            <v>13</v>
          </cell>
          <cell r="M145">
            <v>3079</v>
          </cell>
          <cell r="N145">
            <v>15</v>
          </cell>
          <cell r="O145">
            <v>8215</v>
          </cell>
          <cell r="P145">
            <v>7</v>
          </cell>
          <cell r="Q145">
            <v>457</v>
          </cell>
          <cell r="R145">
            <v>107</v>
          </cell>
          <cell r="S145">
            <v>11876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895</v>
          </cell>
          <cell r="E146">
            <v>189831</v>
          </cell>
          <cell r="F146">
            <v>289</v>
          </cell>
          <cell r="G146">
            <v>28508</v>
          </cell>
          <cell r="H146">
            <v>127</v>
          </cell>
          <cell r="I146">
            <v>20329</v>
          </cell>
          <cell r="J146">
            <v>361</v>
          </cell>
          <cell r="K146">
            <v>113263</v>
          </cell>
          <cell r="L146">
            <v>12</v>
          </cell>
          <cell r="M146">
            <v>2380</v>
          </cell>
          <cell r="N146">
            <v>19</v>
          </cell>
          <cell r="O146">
            <v>5109</v>
          </cell>
          <cell r="P146">
            <v>6</v>
          </cell>
          <cell r="Q146">
            <v>6323</v>
          </cell>
          <cell r="R146">
            <v>81</v>
          </cell>
          <cell r="S146">
            <v>13919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532</v>
          </cell>
          <cell r="E147">
            <v>79563</v>
          </cell>
          <cell r="F147">
            <v>159</v>
          </cell>
          <cell r="G147">
            <v>15220</v>
          </cell>
          <cell r="H147">
            <v>74</v>
          </cell>
          <cell r="I147">
            <v>8983</v>
          </cell>
          <cell r="J147">
            <v>115</v>
          </cell>
          <cell r="K147">
            <v>23855</v>
          </cell>
          <cell r="L147">
            <v>0</v>
          </cell>
          <cell r="M147">
            <v>0</v>
          </cell>
          <cell r="N147">
            <v>11</v>
          </cell>
          <cell r="O147">
            <v>2138</v>
          </cell>
          <cell r="P147">
            <v>11</v>
          </cell>
          <cell r="Q147">
            <v>5924</v>
          </cell>
          <cell r="R147">
            <v>162</v>
          </cell>
          <cell r="S147">
            <v>23443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254</v>
          </cell>
          <cell r="E148">
            <v>34670</v>
          </cell>
          <cell r="F148">
            <v>104</v>
          </cell>
          <cell r="G148">
            <v>12009</v>
          </cell>
          <cell r="H148">
            <v>44</v>
          </cell>
          <cell r="I148">
            <v>9899</v>
          </cell>
          <cell r="J148">
            <v>21</v>
          </cell>
          <cell r="K148">
            <v>3801</v>
          </cell>
          <cell r="L148">
            <v>2</v>
          </cell>
          <cell r="M148">
            <v>850</v>
          </cell>
          <cell r="N148">
            <v>18</v>
          </cell>
          <cell r="O148">
            <v>2589</v>
          </cell>
          <cell r="P148">
            <v>1</v>
          </cell>
          <cell r="Q148">
            <v>18</v>
          </cell>
          <cell r="R148">
            <v>64</v>
          </cell>
          <cell r="S148">
            <v>5504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657</v>
          </cell>
          <cell r="E149">
            <v>107870</v>
          </cell>
          <cell r="F149">
            <v>220</v>
          </cell>
          <cell r="G149">
            <v>22532</v>
          </cell>
          <cell r="H149">
            <v>149</v>
          </cell>
          <cell r="I149">
            <v>30548</v>
          </cell>
          <cell r="J149">
            <v>152</v>
          </cell>
          <cell r="K149">
            <v>36788</v>
          </cell>
          <cell r="L149">
            <v>21</v>
          </cell>
          <cell r="M149">
            <v>1621</v>
          </cell>
          <cell r="N149">
            <v>8</v>
          </cell>
          <cell r="O149">
            <v>4976</v>
          </cell>
          <cell r="P149">
            <v>10</v>
          </cell>
          <cell r="Q149">
            <v>1272</v>
          </cell>
          <cell r="R149">
            <v>97</v>
          </cell>
          <cell r="S149">
            <v>10133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1011</v>
          </cell>
          <cell r="E150">
            <v>141851</v>
          </cell>
          <cell r="F150">
            <v>420</v>
          </cell>
          <cell r="G150">
            <v>36953</v>
          </cell>
          <cell r="H150">
            <v>173</v>
          </cell>
          <cell r="I150">
            <v>21306</v>
          </cell>
          <cell r="J150">
            <v>337</v>
          </cell>
          <cell r="K150">
            <v>74208</v>
          </cell>
          <cell r="L150">
            <v>11</v>
          </cell>
          <cell r="M150">
            <v>2498</v>
          </cell>
          <cell r="N150">
            <v>13</v>
          </cell>
          <cell r="O150">
            <v>909</v>
          </cell>
          <cell r="P150">
            <v>45</v>
          </cell>
          <cell r="Q150">
            <v>5774</v>
          </cell>
          <cell r="R150">
            <v>12</v>
          </cell>
          <cell r="S150">
            <v>203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460</v>
          </cell>
          <cell r="E151">
            <v>168877</v>
          </cell>
          <cell r="F151">
            <v>192</v>
          </cell>
          <cell r="G151">
            <v>22667</v>
          </cell>
          <cell r="H151">
            <v>52</v>
          </cell>
          <cell r="I151">
            <v>10759</v>
          </cell>
          <cell r="J151">
            <v>76</v>
          </cell>
          <cell r="K151">
            <v>33358</v>
          </cell>
          <cell r="L151">
            <v>21</v>
          </cell>
          <cell r="M151">
            <v>25245</v>
          </cell>
          <cell r="N151">
            <v>1</v>
          </cell>
          <cell r="O151">
            <v>200</v>
          </cell>
          <cell r="P151">
            <v>15</v>
          </cell>
          <cell r="Q151">
            <v>2086</v>
          </cell>
          <cell r="R151">
            <v>103</v>
          </cell>
          <cell r="S151">
            <v>74562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856</v>
          </cell>
          <cell r="E152">
            <v>175399</v>
          </cell>
          <cell r="F152">
            <v>322</v>
          </cell>
          <cell r="G152">
            <v>29264</v>
          </cell>
          <cell r="H152">
            <v>149</v>
          </cell>
          <cell r="I152">
            <v>27136</v>
          </cell>
          <cell r="J152">
            <v>209</v>
          </cell>
          <cell r="K152">
            <v>42081</v>
          </cell>
          <cell r="L152">
            <v>93</v>
          </cell>
          <cell r="M152">
            <v>54036</v>
          </cell>
          <cell r="N152">
            <v>16</v>
          </cell>
          <cell r="O152">
            <v>10578</v>
          </cell>
          <cell r="P152">
            <v>1</v>
          </cell>
          <cell r="Q152">
            <v>447</v>
          </cell>
          <cell r="R152">
            <v>66</v>
          </cell>
          <cell r="S152">
            <v>11857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980</v>
          </cell>
          <cell r="E153">
            <v>250885</v>
          </cell>
          <cell r="F153">
            <v>271</v>
          </cell>
          <cell r="G153">
            <v>42288</v>
          </cell>
          <cell r="H153">
            <v>379</v>
          </cell>
          <cell r="I153">
            <v>76917</v>
          </cell>
          <cell r="J153">
            <v>98</v>
          </cell>
          <cell r="K153">
            <v>28179</v>
          </cell>
          <cell r="L153">
            <v>93</v>
          </cell>
          <cell r="M153">
            <v>65393</v>
          </cell>
          <cell r="N153">
            <v>30</v>
          </cell>
          <cell r="O153">
            <v>8992</v>
          </cell>
          <cell r="P153">
            <v>0</v>
          </cell>
          <cell r="Q153">
            <v>0</v>
          </cell>
          <cell r="R153">
            <v>109</v>
          </cell>
          <cell r="S153">
            <v>29116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683</v>
          </cell>
          <cell r="E154">
            <v>257196</v>
          </cell>
          <cell r="F154">
            <v>115</v>
          </cell>
          <cell r="G154">
            <v>12356</v>
          </cell>
          <cell r="H154">
            <v>106</v>
          </cell>
          <cell r="I154">
            <v>42124</v>
          </cell>
          <cell r="J154">
            <v>360</v>
          </cell>
          <cell r="K154">
            <v>164393</v>
          </cell>
          <cell r="L154">
            <v>10</v>
          </cell>
          <cell r="M154">
            <v>6963</v>
          </cell>
          <cell r="N154">
            <v>12</v>
          </cell>
          <cell r="O154">
            <v>10347</v>
          </cell>
          <cell r="P154">
            <v>5</v>
          </cell>
          <cell r="Q154">
            <v>10492</v>
          </cell>
          <cell r="R154">
            <v>75</v>
          </cell>
          <cell r="S154">
            <v>10521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564</v>
          </cell>
          <cell r="E155">
            <v>126606</v>
          </cell>
          <cell r="F155">
            <v>172</v>
          </cell>
          <cell r="G155">
            <v>16953</v>
          </cell>
          <cell r="H155">
            <v>67</v>
          </cell>
          <cell r="I155">
            <v>10338</v>
          </cell>
          <cell r="J155">
            <v>182</v>
          </cell>
          <cell r="K155">
            <v>62540</v>
          </cell>
          <cell r="L155">
            <v>27</v>
          </cell>
          <cell r="M155">
            <v>5631</v>
          </cell>
          <cell r="N155">
            <v>11</v>
          </cell>
          <cell r="O155">
            <v>4290</v>
          </cell>
          <cell r="P155">
            <v>3</v>
          </cell>
          <cell r="Q155">
            <v>4488</v>
          </cell>
          <cell r="R155">
            <v>102</v>
          </cell>
          <cell r="S155">
            <v>22366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556</v>
          </cell>
          <cell r="E156">
            <v>121886</v>
          </cell>
          <cell r="F156">
            <v>186</v>
          </cell>
          <cell r="G156">
            <v>32385</v>
          </cell>
          <cell r="H156">
            <v>124</v>
          </cell>
          <cell r="I156">
            <v>37354</v>
          </cell>
          <cell r="J156">
            <v>184</v>
          </cell>
          <cell r="K156">
            <v>37467</v>
          </cell>
          <cell r="L156">
            <v>14</v>
          </cell>
          <cell r="M156">
            <v>4955</v>
          </cell>
          <cell r="N156">
            <v>10</v>
          </cell>
          <cell r="O156">
            <v>4502</v>
          </cell>
          <cell r="P156">
            <v>1</v>
          </cell>
          <cell r="Q156">
            <v>997</v>
          </cell>
          <cell r="R156">
            <v>37</v>
          </cell>
          <cell r="S156">
            <v>4226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118</v>
          </cell>
          <cell r="E157">
            <v>18745</v>
          </cell>
          <cell r="F157">
            <v>26</v>
          </cell>
          <cell r="G157">
            <v>3776</v>
          </cell>
          <cell r="H157">
            <v>48</v>
          </cell>
          <cell r="I157">
            <v>8452</v>
          </cell>
          <cell r="J157">
            <v>0</v>
          </cell>
          <cell r="K157">
            <v>0</v>
          </cell>
          <cell r="L157">
            <v>5</v>
          </cell>
          <cell r="M157">
            <v>1928</v>
          </cell>
          <cell r="N157">
            <v>0</v>
          </cell>
          <cell r="O157">
            <v>0</v>
          </cell>
          <cell r="P157">
            <v>5</v>
          </cell>
          <cell r="Q157">
            <v>1911</v>
          </cell>
          <cell r="R157">
            <v>34</v>
          </cell>
          <cell r="S157">
            <v>2678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</row>
      </sheetData>
      <sheetData sheetId="34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2702826</v>
          </cell>
          <cell r="E9">
            <v>2091548</v>
          </cell>
          <cell r="F9">
            <v>611278</v>
          </cell>
          <cell r="G9">
            <v>19128584.600000001</v>
          </cell>
          <cell r="H9">
            <v>1850242.7</v>
          </cell>
          <cell r="I9">
            <v>209248.2</v>
          </cell>
          <cell r="J9">
            <v>429.5</v>
          </cell>
          <cell r="K9">
            <v>197888.8</v>
          </cell>
          <cell r="L9">
            <v>10929.9</v>
          </cell>
          <cell r="M9">
            <v>26668.400000000001</v>
          </cell>
          <cell r="N9">
            <v>149.1</v>
          </cell>
          <cell r="O9">
            <v>25309.3</v>
          </cell>
          <cell r="P9">
            <v>935.4</v>
          </cell>
          <cell r="Q9">
            <v>274.60000000000002</v>
          </cell>
          <cell r="R9">
            <v>142900.1</v>
          </cell>
          <cell r="S9">
            <v>17979.2</v>
          </cell>
          <cell r="T9">
            <v>109970.1</v>
          </cell>
          <cell r="U9">
            <v>14950.8</v>
          </cell>
          <cell r="V9">
            <v>1368533.2</v>
          </cell>
          <cell r="W9">
            <v>266809.40000000002</v>
          </cell>
          <cell r="X9">
            <v>145618.79999999999</v>
          </cell>
          <cell r="Y9">
            <v>956105</v>
          </cell>
          <cell r="Z9">
            <v>102892.8</v>
          </cell>
          <cell r="AA9">
            <v>17278341.899999999</v>
          </cell>
          <cell r="AB9">
            <v>4964587.5999999996</v>
          </cell>
          <cell r="AC9">
            <v>11171583.6</v>
          </cell>
          <cell r="AD9">
            <v>1142170.7</v>
          </cell>
          <cell r="AE9">
            <v>6.6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519584</v>
          </cell>
          <cell r="E10">
            <v>475301</v>
          </cell>
          <cell r="F10">
            <v>44283</v>
          </cell>
          <cell r="G10">
            <v>1224863</v>
          </cell>
          <cell r="H10">
            <v>388613.4</v>
          </cell>
          <cell r="I10">
            <v>41526.9</v>
          </cell>
          <cell r="J10" t="str">
            <v>-</v>
          </cell>
          <cell r="K10">
            <v>37986.800000000003</v>
          </cell>
          <cell r="L10">
            <v>3540.1</v>
          </cell>
          <cell r="M10">
            <v>5376.7</v>
          </cell>
          <cell r="N10" t="str">
            <v>-</v>
          </cell>
          <cell r="O10">
            <v>5376.7</v>
          </cell>
          <cell r="P10" t="str">
            <v>-</v>
          </cell>
          <cell r="Q10" t="str">
            <v>-</v>
          </cell>
          <cell r="R10">
            <v>40259.599999999999</v>
          </cell>
          <cell r="S10">
            <v>13957.8</v>
          </cell>
          <cell r="T10">
            <v>21042.7</v>
          </cell>
          <cell r="U10">
            <v>5259.1</v>
          </cell>
          <cell r="V10">
            <v>204518.1</v>
          </cell>
          <cell r="W10">
            <v>2487</v>
          </cell>
          <cell r="X10">
            <v>14389.2</v>
          </cell>
          <cell r="Y10">
            <v>187641.9</v>
          </cell>
          <cell r="Z10">
            <v>96932.1</v>
          </cell>
          <cell r="AA10">
            <v>836249.59999999998</v>
          </cell>
          <cell r="AB10">
            <v>220968.6</v>
          </cell>
          <cell r="AC10">
            <v>588294.1</v>
          </cell>
          <cell r="AD10">
            <v>26986.9</v>
          </cell>
          <cell r="AE10">
            <v>3.2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259773</v>
          </cell>
          <cell r="E11">
            <v>218209</v>
          </cell>
          <cell r="F11">
            <v>41564</v>
          </cell>
          <cell r="G11">
            <v>1325057.3999999999</v>
          </cell>
          <cell r="H11">
            <v>458797.1</v>
          </cell>
          <cell r="I11">
            <v>21815.3</v>
          </cell>
          <cell r="J11" t="str">
            <v>-</v>
          </cell>
          <cell r="K11">
            <v>21626.400000000001</v>
          </cell>
          <cell r="L11">
            <v>188.9</v>
          </cell>
          <cell r="M11">
            <v>2900.5</v>
          </cell>
          <cell r="N11" t="str">
            <v>-</v>
          </cell>
          <cell r="O11">
            <v>2900.5</v>
          </cell>
          <cell r="P11" t="str">
            <v>-</v>
          </cell>
          <cell r="Q11" t="str">
            <v>-</v>
          </cell>
          <cell r="R11">
            <v>22363.200000000001</v>
          </cell>
          <cell r="S11">
            <v>4021.4</v>
          </cell>
          <cell r="T11">
            <v>16502.8</v>
          </cell>
          <cell r="U11">
            <v>1839</v>
          </cell>
          <cell r="V11">
            <v>410520.5</v>
          </cell>
          <cell r="W11">
            <v>249054</v>
          </cell>
          <cell r="X11">
            <v>54769.3</v>
          </cell>
          <cell r="Y11">
            <v>106697.2</v>
          </cell>
          <cell r="Z11">
            <v>1197.5999999999999</v>
          </cell>
          <cell r="AA11">
            <v>866260.3</v>
          </cell>
          <cell r="AB11">
            <v>270217.09999999998</v>
          </cell>
          <cell r="AC11">
            <v>561031.69999999995</v>
          </cell>
          <cell r="AD11">
            <v>35011.5</v>
          </cell>
          <cell r="AE11">
            <v>4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140132</v>
          </cell>
          <cell r="E12">
            <v>100734</v>
          </cell>
          <cell r="F12">
            <v>39398</v>
          </cell>
          <cell r="G12">
            <v>1009090.1</v>
          </cell>
          <cell r="H12">
            <v>63548.2</v>
          </cell>
          <cell r="I12">
            <v>13609.4</v>
          </cell>
          <cell r="J12" t="str">
            <v>-</v>
          </cell>
          <cell r="K12">
            <v>11843.3</v>
          </cell>
          <cell r="L12">
            <v>1766.1</v>
          </cell>
          <cell r="M12">
            <v>1620.5</v>
          </cell>
          <cell r="N12">
            <v>149.1</v>
          </cell>
          <cell r="O12">
            <v>1471.4</v>
          </cell>
          <cell r="P12" t="str">
            <v>-</v>
          </cell>
          <cell r="Q12" t="str">
            <v>-</v>
          </cell>
          <cell r="R12">
            <v>5351.9</v>
          </cell>
          <cell r="S12" t="str">
            <v>-</v>
          </cell>
          <cell r="T12">
            <v>4800.1000000000004</v>
          </cell>
          <cell r="U12">
            <v>551.79999999999995</v>
          </cell>
          <cell r="V12">
            <v>42278</v>
          </cell>
          <cell r="W12">
            <v>432.6</v>
          </cell>
          <cell r="X12">
            <v>3340.9</v>
          </cell>
          <cell r="Y12">
            <v>38504.5</v>
          </cell>
          <cell r="Z12">
            <v>688.4</v>
          </cell>
          <cell r="AA12">
            <v>945541.9</v>
          </cell>
          <cell r="AB12">
            <v>311635</v>
          </cell>
          <cell r="AC12">
            <v>632792.69999999995</v>
          </cell>
          <cell r="AD12">
            <v>1114.2</v>
          </cell>
          <cell r="AE12">
            <v>0.1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169221</v>
          </cell>
          <cell r="E13">
            <v>125024</v>
          </cell>
          <cell r="F13">
            <v>44197</v>
          </cell>
          <cell r="G13">
            <v>1520912.4</v>
          </cell>
          <cell r="H13">
            <v>75016.399999999994</v>
          </cell>
          <cell r="I13">
            <v>13144</v>
          </cell>
          <cell r="J13">
            <v>185.7</v>
          </cell>
          <cell r="K13">
            <v>12261.2</v>
          </cell>
          <cell r="L13">
            <v>697.1</v>
          </cell>
          <cell r="M13">
            <v>1753.6</v>
          </cell>
          <cell r="N13" t="str">
            <v>-</v>
          </cell>
          <cell r="O13">
            <v>1593.7</v>
          </cell>
          <cell r="P13">
            <v>159.9</v>
          </cell>
          <cell r="Q13" t="str">
            <v>-</v>
          </cell>
          <cell r="R13">
            <v>1942.9</v>
          </cell>
          <cell r="S13" t="str">
            <v>-</v>
          </cell>
          <cell r="T13">
            <v>1805</v>
          </cell>
          <cell r="U13">
            <v>137.9</v>
          </cell>
          <cell r="V13">
            <v>58175.9</v>
          </cell>
          <cell r="W13">
            <v>2505.9</v>
          </cell>
          <cell r="X13">
            <v>2424.8000000000002</v>
          </cell>
          <cell r="Y13">
            <v>53245.2</v>
          </cell>
          <cell r="Z13" t="str">
            <v>-</v>
          </cell>
          <cell r="AA13">
            <v>1445896</v>
          </cell>
          <cell r="AB13">
            <v>454184</v>
          </cell>
          <cell r="AC13">
            <v>750516.6</v>
          </cell>
          <cell r="AD13">
            <v>241195.4</v>
          </cell>
          <cell r="AE13">
            <v>16.7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419915</v>
          </cell>
          <cell r="E14">
            <v>400595</v>
          </cell>
          <cell r="F14">
            <v>19320</v>
          </cell>
          <cell r="G14">
            <v>615548.9</v>
          </cell>
          <cell r="H14">
            <v>185659.4</v>
          </cell>
          <cell r="I14">
            <v>26148.7</v>
          </cell>
          <cell r="J14">
            <v>38.9</v>
          </cell>
          <cell r="K14">
            <v>25373.4</v>
          </cell>
          <cell r="L14">
            <v>736.4</v>
          </cell>
          <cell r="M14">
            <v>3575.4</v>
          </cell>
          <cell r="N14" t="str">
            <v>-</v>
          </cell>
          <cell r="O14">
            <v>2971.5</v>
          </cell>
          <cell r="P14">
            <v>520.9</v>
          </cell>
          <cell r="Q14">
            <v>83</v>
          </cell>
          <cell r="R14">
            <v>28461.200000000001</v>
          </cell>
          <cell r="S14" t="str">
            <v>-</v>
          </cell>
          <cell r="T14">
            <v>25063</v>
          </cell>
          <cell r="U14">
            <v>3398.2</v>
          </cell>
          <cell r="V14">
            <v>127474.1</v>
          </cell>
          <cell r="W14">
            <v>2330.4</v>
          </cell>
          <cell r="X14">
            <v>12396.7</v>
          </cell>
          <cell r="Y14">
            <v>112747</v>
          </cell>
          <cell r="Z14" t="str">
            <v>-</v>
          </cell>
          <cell r="AA14">
            <v>429889.5</v>
          </cell>
          <cell r="AB14">
            <v>135725.29999999999</v>
          </cell>
          <cell r="AC14">
            <v>264106.5</v>
          </cell>
          <cell r="AD14">
            <v>30057.7</v>
          </cell>
          <cell r="AE14">
            <v>7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109735</v>
          </cell>
          <cell r="E15">
            <v>87667</v>
          </cell>
          <cell r="F15">
            <v>22068</v>
          </cell>
          <cell r="G15">
            <v>668870</v>
          </cell>
          <cell r="H15">
            <v>50085.2</v>
          </cell>
          <cell r="I15">
            <v>8287.7000000000007</v>
          </cell>
          <cell r="J15" t="str">
            <v>-</v>
          </cell>
          <cell r="K15">
            <v>8078.7</v>
          </cell>
          <cell r="L15">
            <v>209</v>
          </cell>
          <cell r="M15">
            <v>1308</v>
          </cell>
          <cell r="N15" t="str">
            <v>-</v>
          </cell>
          <cell r="O15">
            <v>1308</v>
          </cell>
          <cell r="P15" t="str">
            <v>-</v>
          </cell>
          <cell r="Q15" t="str">
            <v>-</v>
          </cell>
          <cell r="R15">
            <v>3151.8</v>
          </cell>
          <cell r="S15" t="str">
            <v>-</v>
          </cell>
          <cell r="T15">
            <v>2801.3</v>
          </cell>
          <cell r="U15">
            <v>350.5</v>
          </cell>
          <cell r="V15">
            <v>37337.699999999997</v>
          </cell>
          <cell r="W15">
            <v>69.7</v>
          </cell>
          <cell r="X15">
            <v>2765.7</v>
          </cell>
          <cell r="Y15">
            <v>34502.300000000003</v>
          </cell>
          <cell r="Z15" t="str">
            <v>-</v>
          </cell>
          <cell r="AA15">
            <v>618784.80000000005</v>
          </cell>
          <cell r="AB15">
            <v>258320.9</v>
          </cell>
          <cell r="AC15">
            <v>194200.6</v>
          </cell>
          <cell r="AD15">
            <v>166263.29999999999</v>
          </cell>
          <cell r="AE15">
            <v>26.9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100648</v>
          </cell>
          <cell r="E16">
            <v>64575</v>
          </cell>
          <cell r="F16">
            <v>36073</v>
          </cell>
          <cell r="G16">
            <v>919943.9</v>
          </cell>
          <cell r="H16">
            <v>57062.3</v>
          </cell>
          <cell r="I16">
            <v>8915.2000000000007</v>
          </cell>
          <cell r="J16" t="str">
            <v>-</v>
          </cell>
          <cell r="K16">
            <v>8906.2000000000007</v>
          </cell>
          <cell r="L16">
            <v>9</v>
          </cell>
          <cell r="M16">
            <v>898.3</v>
          </cell>
          <cell r="N16" t="str">
            <v>-</v>
          </cell>
          <cell r="O16">
            <v>898.3</v>
          </cell>
          <cell r="P16" t="str">
            <v>-</v>
          </cell>
          <cell r="Q16" t="str">
            <v>-</v>
          </cell>
          <cell r="R16">
            <v>7863.5</v>
          </cell>
          <cell r="S16" t="str">
            <v>-</v>
          </cell>
          <cell r="T16">
            <v>7368</v>
          </cell>
          <cell r="U16">
            <v>495.5</v>
          </cell>
          <cell r="V16">
            <v>39385.300000000003</v>
          </cell>
          <cell r="W16" t="str">
            <v>-</v>
          </cell>
          <cell r="X16">
            <v>9647</v>
          </cell>
          <cell r="Y16">
            <v>29738.3</v>
          </cell>
          <cell r="Z16" t="str">
            <v>-</v>
          </cell>
          <cell r="AA16">
            <v>862881.6</v>
          </cell>
          <cell r="AB16">
            <v>241145.8</v>
          </cell>
          <cell r="AC16">
            <v>558478.80000000005</v>
          </cell>
          <cell r="AD16">
            <v>63257</v>
          </cell>
          <cell r="AE16">
            <v>7.3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102374</v>
          </cell>
          <cell r="E17">
            <v>52212</v>
          </cell>
          <cell r="F17">
            <v>50162</v>
          </cell>
          <cell r="G17">
            <v>1254863.5</v>
          </cell>
          <cell r="H17">
            <v>50256.4</v>
          </cell>
          <cell r="I17">
            <v>9001.6</v>
          </cell>
          <cell r="J17" t="str">
            <v>-</v>
          </cell>
          <cell r="K17">
            <v>8971.7999999999993</v>
          </cell>
          <cell r="L17">
            <v>29.8</v>
          </cell>
          <cell r="M17">
            <v>1143</v>
          </cell>
          <cell r="N17" t="str">
            <v>-</v>
          </cell>
          <cell r="O17">
            <v>1108.5999999999999</v>
          </cell>
          <cell r="P17" t="str">
            <v>-</v>
          </cell>
          <cell r="Q17">
            <v>34.4</v>
          </cell>
          <cell r="R17">
            <v>2491.6</v>
          </cell>
          <cell r="S17" t="str">
            <v>-</v>
          </cell>
          <cell r="T17">
            <v>1633.7</v>
          </cell>
          <cell r="U17">
            <v>857.9</v>
          </cell>
          <cell r="V17">
            <v>37620.199999999997</v>
          </cell>
          <cell r="W17" t="str">
            <v>-</v>
          </cell>
          <cell r="X17">
            <v>7103.8</v>
          </cell>
          <cell r="Y17">
            <v>30516.400000000001</v>
          </cell>
          <cell r="Z17" t="str">
            <v>-</v>
          </cell>
          <cell r="AA17">
            <v>1204607.1000000001</v>
          </cell>
          <cell r="AB17">
            <v>368379.7</v>
          </cell>
          <cell r="AC17">
            <v>781403.8</v>
          </cell>
          <cell r="AD17">
            <v>54823.6</v>
          </cell>
          <cell r="AE17">
            <v>4.5999999999999996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75784</v>
          </cell>
          <cell r="E18">
            <v>55715</v>
          </cell>
          <cell r="F18">
            <v>20069</v>
          </cell>
          <cell r="G18">
            <v>912082.1</v>
          </cell>
          <cell r="H18">
            <v>37900.699999999997</v>
          </cell>
          <cell r="I18">
            <v>6769.7</v>
          </cell>
          <cell r="J18" t="str">
            <v>-</v>
          </cell>
          <cell r="K18">
            <v>6683.8</v>
          </cell>
          <cell r="L18">
            <v>85.9</v>
          </cell>
          <cell r="M18">
            <v>1228.5999999999999</v>
          </cell>
          <cell r="N18" t="str">
            <v>-</v>
          </cell>
          <cell r="O18">
            <v>1228.5999999999999</v>
          </cell>
          <cell r="P18" t="str">
            <v>-</v>
          </cell>
          <cell r="Q18" t="str">
            <v>-</v>
          </cell>
          <cell r="R18">
            <v>2693.3</v>
          </cell>
          <cell r="S18" t="str">
            <v>-</v>
          </cell>
          <cell r="T18">
            <v>2528.1999999999998</v>
          </cell>
          <cell r="U18">
            <v>165.1</v>
          </cell>
          <cell r="V18">
            <v>27209.1</v>
          </cell>
          <cell r="W18" t="str">
            <v>-</v>
          </cell>
          <cell r="X18">
            <v>2833.3</v>
          </cell>
          <cell r="Y18">
            <v>24375.8</v>
          </cell>
          <cell r="Z18" t="str">
            <v>-</v>
          </cell>
          <cell r="AA18">
            <v>874181.4</v>
          </cell>
          <cell r="AB18">
            <v>221724.3</v>
          </cell>
          <cell r="AC18">
            <v>564408.1</v>
          </cell>
          <cell r="AD18">
            <v>88049</v>
          </cell>
          <cell r="AE18">
            <v>10.1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256888</v>
          </cell>
          <cell r="E19">
            <v>227892</v>
          </cell>
          <cell r="F19">
            <v>28996</v>
          </cell>
          <cell r="G19">
            <v>411815.1</v>
          </cell>
          <cell r="H19">
            <v>114831.7</v>
          </cell>
          <cell r="I19">
            <v>17688.2</v>
          </cell>
          <cell r="J19">
            <v>204.9</v>
          </cell>
          <cell r="K19">
            <v>16961.599999999999</v>
          </cell>
          <cell r="L19">
            <v>521.70000000000005</v>
          </cell>
          <cell r="M19">
            <v>1712.4</v>
          </cell>
          <cell r="N19" t="str">
            <v>-</v>
          </cell>
          <cell r="O19">
            <v>1530.9</v>
          </cell>
          <cell r="P19">
            <v>42</v>
          </cell>
          <cell r="Q19">
            <v>139.5</v>
          </cell>
          <cell r="R19">
            <v>9817.5</v>
          </cell>
          <cell r="S19" t="str">
            <v>-</v>
          </cell>
          <cell r="T19">
            <v>8984.7000000000007</v>
          </cell>
          <cell r="U19">
            <v>832.8</v>
          </cell>
          <cell r="V19">
            <v>85613.6</v>
          </cell>
          <cell r="W19">
            <v>2707.4</v>
          </cell>
          <cell r="X19">
            <v>7776</v>
          </cell>
          <cell r="Y19">
            <v>75130.2</v>
          </cell>
          <cell r="Z19" t="str">
            <v>-</v>
          </cell>
          <cell r="AA19">
            <v>296983.40000000002</v>
          </cell>
          <cell r="AB19">
            <v>102544.5</v>
          </cell>
          <cell r="AC19">
            <v>184476.9</v>
          </cell>
          <cell r="AD19">
            <v>9962</v>
          </cell>
          <cell r="AE19">
            <v>3.4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24126</v>
          </cell>
          <cell r="E20">
            <v>4614</v>
          </cell>
          <cell r="F20">
            <v>19512</v>
          </cell>
          <cell r="G20">
            <v>614152</v>
          </cell>
          <cell r="H20">
            <v>7443.5</v>
          </cell>
          <cell r="I20">
            <v>992.9</v>
          </cell>
          <cell r="J20" t="str">
            <v>-</v>
          </cell>
          <cell r="K20">
            <v>958.8</v>
          </cell>
          <cell r="L20">
            <v>34.1</v>
          </cell>
          <cell r="M20">
            <v>147.80000000000001</v>
          </cell>
          <cell r="N20" t="str">
            <v>-</v>
          </cell>
          <cell r="O20">
            <v>130.1</v>
          </cell>
          <cell r="P20" t="str">
            <v>-</v>
          </cell>
          <cell r="Q20">
            <v>17.7</v>
          </cell>
          <cell r="R20">
            <v>197.5</v>
          </cell>
          <cell r="S20" t="str">
            <v>-</v>
          </cell>
          <cell r="T20">
            <v>197.5</v>
          </cell>
          <cell r="U20" t="str">
            <v>-</v>
          </cell>
          <cell r="V20">
            <v>6105.3</v>
          </cell>
          <cell r="W20" t="str">
            <v>-</v>
          </cell>
          <cell r="X20">
            <v>1030.3</v>
          </cell>
          <cell r="Y20">
            <v>5075</v>
          </cell>
          <cell r="Z20" t="str">
            <v>-</v>
          </cell>
          <cell r="AA20">
            <v>606708.5</v>
          </cell>
          <cell r="AB20">
            <v>164065.70000000001</v>
          </cell>
          <cell r="AC20">
            <v>419423.3</v>
          </cell>
          <cell r="AD20">
            <v>23219.5</v>
          </cell>
          <cell r="AE20">
            <v>3.8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54477</v>
          </cell>
          <cell r="E21">
            <v>19368</v>
          </cell>
          <cell r="F21">
            <v>35109</v>
          </cell>
          <cell r="G21">
            <v>1175793.6000000001</v>
          </cell>
          <cell r="H21">
            <v>32583</v>
          </cell>
          <cell r="I21">
            <v>3977</v>
          </cell>
          <cell r="J21" t="str">
            <v>-</v>
          </cell>
          <cell r="K21">
            <v>3820.5</v>
          </cell>
          <cell r="L21">
            <v>156.5</v>
          </cell>
          <cell r="M21">
            <v>525.79999999999995</v>
          </cell>
          <cell r="N21" t="str">
            <v>-</v>
          </cell>
          <cell r="O21">
            <v>525.79999999999995</v>
          </cell>
          <cell r="P21" t="str">
            <v>-</v>
          </cell>
          <cell r="Q21" t="str">
            <v>-</v>
          </cell>
          <cell r="R21">
            <v>966.2</v>
          </cell>
          <cell r="S21" t="str">
            <v>-</v>
          </cell>
          <cell r="T21">
            <v>896</v>
          </cell>
          <cell r="U21">
            <v>70.2</v>
          </cell>
          <cell r="V21">
            <v>27114</v>
          </cell>
          <cell r="W21" t="str">
            <v>-</v>
          </cell>
          <cell r="X21">
            <v>4471.8999999999996</v>
          </cell>
          <cell r="Y21">
            <v>22642.1</v>
          </cell>
          <cell r="Z21" t="str">
            <v>-</v>
          </cell>
          <cell r="AA21">
            <v>1143210.6000000001</v>
          </cell>
          <cell r="AB21">
            <v>348343.4</v>
          </cell>
          <cell r="AC21">
            <v>790773</v>
          </cell>
          <cell r="AD21">
            <v>4094.2</v>
          </cell>
          <cell r="AE21">
            <v>0.4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26384</v>
          </cell>
          <cell r="E22">
            <v>12455</v>
          </cell>
          <cell r="F22">
            <v>13929</v>
          </cell>
          <cell r="G22">
            <v>847056.9</v>
          </cell>
          <cell r="H22">
            <v>6196.3</v>
          </cell>
          <cell r="I22">
            <v>1571.4</v>
          </cell>
          <cell r="J22" t="str">
            <v>-</v>
          </cell>
          <cell r="K22">
            <v>1569.8</v>
          </cell>
          <cell r="L22">
            <v>1.6</v>
          </cell>
          <cell r="M22">
            <v>295.10000000000002</v>
          </cell>
          <cell r="N22" t="str">
            <v>-</v>
          </cell>
          <cell r="O22">
            <v>295.10000000000002</v>
          </cell>
          <cell r="P22" t="str">
            <v>-</v>
          </cell>
          <cell r="Q22" t="str">
            <v>-</v>
          </cell>
          <cell r="R22">
            <v>39.700000000000003</v>
          </cell>
          <cell r="S22" t="str">
            <v>-</v>
          </cell>
          <cell r="T22">
            <v>39.700000000000003</v>
          </cell>
          <cell r="U22" t="str">
            <v>-</v>
          </cell>
          <cell r="V22">
            <v>4290.1000000000004</v>
          </cell>
          <cell r="W22" t="str">
            <v>-</v>
          </cell>
          <cell r="X22">
            <v>754.3</v>
          </cell>
          <cell r="Y22">
            <v>3535.8</v>
          </cell>
          <cell r="Z22" t="str">
            <v>-</v>
          </cell>
          <cell r="AA22">
            <v>840860.6</v>
          </cell>
          <cell r="AB22">
            <v>202432.5</v>
          </cell>
          <cell r="AC22">
            <v>564352.80000000005</v>
          </cell>
          <cell r="AD22">
            <v>74075.3</v>
          </cell>
          <cell r="AE22">
            <v>8.8000000000000007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17898</v>
          </cell>
          <cell r="E23">
            <v>7758</v>
          </cell>
          <cell r="F23">
            <v>10140</v>
          </cell>
          <cell r="G23">
            <v>815095.3</v>
          </cell>
          <cell r="H23">
            <v>11452.9</v>
          </cell>
          <cell r="I23">
            <v>1349.6</v>
          </cell>
          <cell r="J23" t="str">
            <v>-</v>
          </cell>
          <cell r="K23">
            <v>1349.6</v>
          </cell>
          <cell r="L23" t="str">
            <v>-</v>
          </cell>
          <cell r="M23">
            <v>272.2</v>
          </cell>
          <cell r="N23" t="str">
            <v>-</v>
          </cell>
          <cell r="O23">
            <v>272.2</v>
          </cell>
          <cell r="P23" t="str">
            <v>-</v>
          </cell>
          <cell r="Q23" t="str">
            <v>-</v>
          </cell>
          <cell r="R23">
            <v>64.7</v>
          </cell>
          <cell r="S23" t="str">
            <v>-</v>
          </cell>
          <cell r="T23">
            <v>64.7</v>
          </cell>
          <cell r="U23" t="str">
            <v>-</v>
          </cell>
          <cell r="V23">
            <v>9766.4</v>
          </cell>
          <cell r="W23" t="str">
            <v>-</v>
          </cell>
          <cell r="X23">
            <v>2854.9</v>
          </cell>
          <cell r="Y23">
            <v>6911.5</v>
          </cell>
          <cell r="Z23" t="str">
            <v>-</v>
          </cell>
          <cell r="AA23">
            <v>803642.4</v>
          </cell>
          <cell r="AB23">
            <v>155126.70000000001</v>
          </cell>
          <cell r="AC23">
            <v>648045.69999999995</v>
          </cell>
          <cell r="AD23">
            <v>470</v>
          </cell>
          <cell r="AE23">
            <v>0.1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39191</v>
          </cell>
          <cell r="E24">
            <v>19798</v>
          </cell>
          <cell r="F24">
            <v>19393</v>
          </cell>
          <cell r="G24">
            <v>741855.9</v>
          </cell>
          <cell r="H24">
            <v>15668.9</v>
          </cell>
          <cell r="I24">
            <v>3210.5</v>
          </cell>
          <cell r="J24" t="str">
            <v>-</v>
          </cell>
          <cell r="K24">
            <v>3105.2</v>
          </cell>
          <cell r="L24">
            <v>105.3</v>
          </cell>
          <cell r="M24">
            <v>670.8</v>
          </cell>
          <cell r="N24" t="str">
            <v>-</v>
          </cell>
          <cell r="O24">
            <v>670.8</v>
          </cell>
          <cell r="P24" t="str">
            <v>-</v>
          </cell>
          <cell r="Q24" t="str">
            <v>-</v>
          </cell>
          <cell r="R24">
            <v>344.7</v>
          </cell>
          <cell r="S24" t="str">
            <v>-</v>
          </cell>
          <cell r="T24">
            <v>252.1</v>
          </cell>
          <cell r="U24">
            <v>92.6</v>
          </cell>
          <cell r="V24">
            <v>10728.6</v>
          </cell>
          <cell r="W24" t="str">
            <v>-</v>
          </cell>
          <cell r="X24">
            <v>1565.8</v>
          </cell>
          <cell r="Y24">
            <v>9162.7999999999993</v>
          </cell>
          <cell r="Z24">
            <v>714.3</v>
          </cell>
          <cell r="AA24">
            <v>726187</v>
          </cell>
          <cell r="AB24">
            <v>146443.9</v>
          </cell>
          <cell r="AC24">
            <v>517322.7</v>
          </cell>
          <cell r="AD24">
            <v>62420.4</v>
          </cell>
          <cell r="AE24">
            <v>8.6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43724</v>
          </cell>
          <cell r="E25">
            <v>15402</v>
          </cell>
          <cell r="F25">
            <v>28322</v>
          </cell>
          <cell r="G25">
            <v>696533.1</v>
          </cell>
          <cell r="H25">
            <v>21150</v>
          </cell>
          <cell r="I25">
            <v>2263.1</v>
          </cell>
          <cell r="J25" t="str">
            <v>-</v>
          </cell>
          <cell r="K25">
            <v>2175.4</v>
          </cell>
          <cell r="L25">
            <v>87.7</v>
          </cell>
          <cell r="M25">
            <v>313.7</v>
          </cell>
          <cell r="N25" t="str">
            <v>-</v>
          </cell>
          <cell r="O25">
            <v>313.7</v>
          </cell>
          <cell r="P25" t="str">
            <v>-</v>
          </cell>
          <cell r="Q25" t="str">
            <v>-</v>
          </cell>
          <cell r="R25">
            <v>202.2</v>
          </cell>
          <cell r="S25" t="str">
            <v>-</v>
          </cell>
          <cell r="T25">
            <v>178.2</v>
          </cell>
          <cell r="U25">
            <v>24</v>
          </cell>
          <cell r="V25">
            <v>18371</v>
          </cell>
          <cell r="W25" t="str">
            <v>-</v>
          </cell>
          <cell r="X25">
            <v>2871.2</v>
          </cell>
          <cell r="Y25">
            <v>15499.8</v>
          </cell>
          <cell r="Z25" t="str">
            <v>-</v>
          </cell>
          <cell r="AA25">
            <v>675383.1</v>
          </cell>
          <cell r="AB25">
            <v>187750.7</v>
          </cell>
          <cell r="AC25">
            <v>425685.4</v>
          </cell>
          <cell r="AD25">
            <v>61947</v>
          </cell>
          <cell r="AE25">
            <v>9.1999999999999993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34594</v>
          </cell>
          <cell r="E26">
            <v>20481</v>
          </cell>
          <cell r="F26">
            <v>14113</v>
          </cell>
          <cell r="G26">
            <v>384048.3</v>
          </cell>
          <cell r="H26">
            <v>32225</v>
          </cell>
          <cell r="I26">
            <v>2873</v>
          </cell>
          <cell r="J26" t="str">
            <v>-</v>
          </cell>
          <cell r="K26">
            <v>1837</v>
          </cell>
          <cell r="L26">
            <v>1036</v>
          </cell>
          <cell r="M26">
            <v>143.80000000000001</v>
          </cell>
          <cell r="N26" t="str">
            <v>-</v>
          </cell>
          <cell r="O26">
            <v>143.80000000000001</v>
          </cell>
          <cell r="P26" t="str">
            <v>-</v>
          </cell>
          <cell r="Q26" t="str">
            <v>-</v>
          </cell>
          <cell r="R26">
            <v>3074.3</v>
          </cell>
          <cell r="S26" t="str">
            <v>-</v>
          </cell>
          <cell r="T26">
            <v>2918.5</v>
          </cell>
          <cell r="U26">
            <v>155.80000000000001</v>
          </cell>
          <cell r="V26">
            <v>25872</v>
          </cell>
          <cell r="W26" t="str">
            <v>-</v>
          </cell>
          <cell r="X26">
            <v>942.8</v>
          </cell>
          <cell r="Y26">
            <v>24929.200000000001</v>
          </cell>
          <cell r="Z26">
            <v>261.89999999999998</v>
          </cell>
          <cell r="AA26">
            <v>351823.3</v>
          </cell>
          <cell r="AB26">
            <v>114830.5</v>
          </cell>
          <cell r="AC26">
            <v>235776.8</v>
          </cell>
          <cell r="AD26">
            <v>1216</v>
          </cell>
          <cell r="AE26">
            <v>0.3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45029</v>
          </cell>
          <cell r="E27">
            <v>13978</v>
          </cell>
          <cell r="F27">
            <v>31051</v>
          </cell>
          <cell r="G27">
            <v>616152.6</v>
          </cell>
          <cell r="H27">
            <v>10575.4</v>
          </cell>
          <cell r="I27">
            <v>1969.1</v>
          </cell>
          <cell r="J27" t="str">
            <v>-</v>
          </cell>
          <cell r="K27">
            <v>1892</v>
          </cell>
          <cell r="L27">
            <v>77.099999999999994</v>
          </cell>
          <cell r="M27">
            <v>177.8</v>
          </cell>
          <cell r="N27" t="str">
            <v>-</v>
          </cell>
          <cell r="O27">
            <v>177.8</v>
          </cell>
          <cell r="P27" t="str">
            <v>-</v>
          </cell>
          <cell r="Q27" t="str">
            <v>-</v>
          </cell>
          <cell r="R27">
            <v>1937.8</v>
          </cell>
          <cell r="S27" t="str">
            <v>-</v>
          </cell>
          <cell r="T27">
            <v>1912.9</v>
          </cell>
          <cell r="U27">
            <v>24.9</v>
          </cell>
          <cell r="V27">
            <v>6490.7</v>
          </cell>
          <cell r="W27" t="str">
            <v>-</v>
          </cell>
          <cell r="X27">
            <v>2889.4</v>
          </cell>
          <cell r="Y27">
            <v>3601.3</v>
          </cell>
          <cell r="Z27" t="str">
            <v>-</v>
          </cell>
          <cell r="AA27">
            <v>605577.19999999995</v>
          </cell>
          <cell r="AB27">
            <v>206562.6</v>
          </cell>
          <cell r="AC27">
            <v>366690.8</v>
          </cell>
          <cell r="AD27">
            <v>32323.8</v>
          </cell>
          <cell r="AE27">
            <v>5.3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122829</v>
          </cell>
          <cell r="E28">
            <v>97035</v>
          </cell>
          <cell r="F28">
            <v>25794</v>
          </cell>
          <cell r="G28">
            <v>450910</v>
          </cell>
          <cell r="H28">
            <v>148859.6</v>
          </cell>
          <cell r="I28">
            <v>11111</v>
          </cell>
          <cell r="J28" t="str">
            <v>-</v>
          </cell>
          <cell r="K28">
            <v>10464.4</v>
          </cell>
          <cell r="L28">
            <v>646.6</v>
          </cell>
          <cell r="M28">
            <v>683.4</v>
          </cell>
          <cell r="N28" t="str">
            <v>-</v>
          </cell>
          <cell r="O28">
            <v>571.5</v>
          </cell>
          <cell r="P28">
            <v>111.9</v>
          </cell>
          <cell r="Q28" t="str">
            <v>-</v>
          </cell>
          <cell r="R28">
            <v>6546.5</v>
          </cell>
          <cell r="S28" t="str">
            <v>-</v>
          </cell>
          <cell r="T28">
            <v>6205.3</v>
          </cell>
          <cell r="U28">
            <v>341.2</v>
          </cell>
          <cell r="V28">
            <v>130518.7</v>
          </cell>
          <cell r="W28">
            <v>455</v>
          </cell>
          <cell r="X28">
            <v>5839.8</v>
          </cell>
          <cell r="Y28">
            <v>124223.9</v>
          </cell>
          <cell r="Z28" t="str">
            <v>-</v>
          </cell>
          <cell r="AA28">
            <v>302050.40000000002</v>
          </cell>
          <cell r="AB28">
            <v>122781.1</v>
          </cell>
          <cell r="AC28">
            <v>141904</v>
          </cell>
          <cell r="AD28">
            <v>37365.300000000003</v>
          </cell>
          <cell r="AE28">
            <v>12.4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44674</v>
          </cell>
          <cell r="E29">
            <v>16670</v>
          </cell>
          <cell r="F29">
            <v>28004</v>
          </cell>
          <cell r="G29">
            <v>660712.30000000005</v>
          </cell>
          <cell r="H29">
            <v>14497</v>
          </cell>
          <cell r="I29">
            <v>4393.1000000000004</v>
          </cell>
          <cell r="J29" t="str">
            <v>-</v>
          </cell>
          <cell r="K29">
            <v>3854.9</v>
          </cell>
          <cell r="L29">
            <v>538.20000000000005</v>
          </cell>
          <cell r="M29">
            <v>714</v>
          </cell>
          <cell r="N29" t="str">
            <v>-</v>
          </cell>
          <cell r="O29">
            <v>613.29999999999995</v>
          </cell>
          <cell r="P29">
            <v>100.7</v>
          </cell>
          <cell r="Q29" t="str">
            <v>-</v>
          </cell>
          <cell r="R29">
            <v>322.2</v>
          </cell>
          <cell r="S29" t="str">
            <v>-</v>
          </cell>
          <cell r="T29">
            <v>239.2</v>
          </cell>
          <cell r="U29">
            <v>83</v>
          </cell>
          <cell r="V29">
            <v>9067.7000000000007</v>
          </cell>
          <cell r="W29" t="str">
            <v>-</v>
          </cell>
          <cell r="X29">
            <v>347.7</v>
          </cell>
          <cell r="Y29">
            <v>8720</v>
          </cell>
          <cell r="Z29" t="str">
            <v>-</v>
          </cell>
          <cell r="AA29">
            <v>646215.30000000005</v>
          </cell>
          <cell r="AB29">
            <v>318506.90000000002</v>
          </cell>
          <cell r="AC29">
            <v>327120.40000000002</v>
          </cell>
          <cell r="AD29">
            <v>588</v>
          </cell>
          <cell r="AE29">
            <v>0.1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33808</v>
          </cell>
          <cell r="E30">
            <v>10639</v>
          </cell>
          <cell r="F30">
            <v>23169</v>
          </cell>
          <cell r="G30">
            <v>1201029.3999999999</v>
          </cell>
          <cell r="H30">
            <v>9484.7000000000007</v>
          </cell>
          <cell r="I30">
            <v>1711.9</v>
          </cell>
          <cell r="J30" t="str">
            <v>-</v>
          </cell>
          <cell r="K30">
            <v>1688.1</v>
          </cell>
          <cell r="L30">
            <v>23.8</v>
          </cell>
          <cell r="M30">
            <v>208.2</v>
          </cell>
          <cell r="N30" t="str">
            <v>-</v>
          </cell>
          <cell r="O30">
            <v>208.2</v>
          </cell>
          <cell r="P30" t="str">
            <v>-</v>
          </cell>
          <cell r="Q30" t="str">
            <v>-</v>
          </cell>
          <cell r="R30">
            <v>286.10000000000002</v>
          </cell>
          <cell r="S30" t="str">
            <v>-</v>
          </cell>
          <cell r="T30">
            <v>286.10000000000002</v>
          </cell>
          <cell r="U30" t="str">
            <v>-</v>
          </cell>
          <cell r="V30">
            <v>7278.5</v>
          </cell>
          <cell r="W30" t="str">
            <v>-</v>
          </cell>
          <cell r="X30">
            <v>547.5</v>
          </cell>
          <cell r="Y30">
            <v>6731</v>
          </cell>
          <cell r="Z30" t="str">
            <v>-</v>
          </cell>
          <cell r="AA30">
            <v>1191544.7</v>
          </cell>
          <cell r="AB30">
            <v>234956.3</v>
          </cell>
          <cell r="AC30">
            <v>886110.3</v>
          </cell>
          <cell r="AD30">
            <v>70478.100000000006</v>
          </cell>
          <cell r="AE30">
            <v>5.9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51885</v>
          </cell>
          <cell r="E31">
            <v>37706</v>
          </cell>
          <cell r="F31">
            <v>14179</v>
          </cell>
          <cell r="G31">
            <v>989182.9</v>
          </cell>
          <cell r="H31">
            <v>47852.2</v>
          </cell>
          <cell r="I31">
            <v>6101.4</v>
          </cell>
          <cell r="J31" t="str">
            <v>-</v>
          </cell>
          <cell r="K31">
            <v>5853.2</v>
          </cell>
          <cell r="L31">
            <v>248.2</v>
          </cell>
          <cell r="M31">
            <v>853.8</v>
          </cell>
          <cell r="N31" t="str">
            <v>-</v>
          </cell>
          <cell r="O31">
            <v>853.8</v>
          </cell>
          <cell r="P31" t="str">
            <v>-</v>
          </cell>
          <cell r="Q31" t="str">
            <v>-</v>
          </cell>
          <cell r="R31">
            <v>4359.8</v>
          </cell>
          <cell r="S31" t="str">
            <v>-</v>
          </cell>
          <cell r="T31">
            <v>4088.5</v>
          </cell>
          <cell r="U31">
            <v>271.3</v>
          </cell>
          <cell r="V31">
            <v>33698</v>
          </cell>
          <cell r="W31">
            <v>1319.6</v>
          </cell>
          <cell r="X31">
            <v>4056.5</v>
          </cell>
          <cell r="Y31">
            <v>28321.9</v>
          </cell>
          <cell r="Z31">
            <v>2839.2</v>
          </cell>
          <cell r="AA31">
            <v>941330.7</v>
          </cell>
          <cell r="AB31">
            <v>162522.5</v>
          </cell>
          <cell r="AC31">
            <v>745344.7</v>
          </cell>
          <cell r="AD31">
            <v>33463.5</v>
          </cell>
          <cell r="AE31">
            <v>3.6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10153</v>
          </cell>
          <cell r="E32">
            <v>7720</v>
          </cell>
          <cell r="F32">
            <v>2433</v>
          </cell>
          <cell r="G32">
            <v>73015.899999999994</v>
          </cell>
          <cell r="H32">
            <v>10483.4</v>
          </cell>
          <cell r="I32">
            <v>817.5</v>
          </cell>
          <cell r="J32" t="str">
            <v>-</v>
          </cell>
          <cell r="K32">
            <v>626.70000000000005</v>
          </cell>
          <cell r="L32">
            <v>190.8</v>
          </cell>
          <cell r="M32">
            <v>145</v>
          </cell>
          <cell r="N32" t="str">
            <v>-</v>
          </cell>
          <cell r="O32">
            <v>145</v>
          </cell>
          <cell r="P32" t="str">
            <v>-</v>
          </cell>
          <cell r="Q32" t="str">
            <v>-</v>
          </cell>
          <cell r="R32">
            <v>161.9</v>
          </cell>
          <cell r="S32" t="str">
            <v>-</v>
          </cell>
          <cell r="T32">
            <v>161.9</v>
          </cell>
          <cell r="U32" t="str">
            <v>-</v>
          </cell>
          <cell r="V32">
            <v>9099.7000000000007</v>
          </cell>
          <cell r="W32">
            <v>5447.8</v>
          </cell>
          <cell r="X32" t="str">
            <v>-</v>
          </cell>
          <cell r="Y32">
            <v>3651.9</v>
          </cell>
          <cell r="Z32">
            <v>259.3</v>
          </cell>
          <cell r="AA32">
            <v>62532.5</v>
          </cell>
          <cell r="AB32">
            <v>15419.6</v>
          </cell>
          <cell r="AC32">
            <v>23323.9</v>
          </cell>
          <cell r="AD32">
            <v>23789</v>
          </cell>
          <cell r="AE32">
            <v>38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2700398</v>
          </cell>
          <cell r="E34">
            <v>2102922</v>
          </cell>
          <cell r="F34">
            <v>597476</v>
          </cell>
          <cell r="G34">
            <v>19129632.899999999</v>
          </cell>
          <cell r="H34">
            <v>1855416</v>
          </cell>
          <cell r="I34">
            <v>211674.4</v>
          </cell>
          <cell r="J34">
            <v>429.5</v>
          </cell>
          <cell r="K34">
            <v>200237.3</v>
          </cell>
          <cell r="L34">
            <v>11007.6</v>
          </cell>
          <cell r="M34">
            <v>26760.400000000001</v>
          </cell>
          <cell r="N34">
            <v>149.1</v>
          </cell>
          <cell r="O34">
            <v>25346.1</v>
          </cell>
          <cell r="P34">
            <v>990.6</v>
          </cell>
          <cell r="Q34">
            <v>274.60000000000002</v>
          </cell>
          <cell r="R34">
            <v>145259.1</v>
          </cell>
          <cell r="S34">
            <v>17979.2</v>
          </cell>
          <cell r="T34">
            <v>112306.1</v>
          </cell>
          <cell r="U34">
            <v>14973.8</v>
          </cell>
          <cell r="V34">
            <v>1365651.5</v>
          </cell>
          <cell r="W34">
            <v>267389</v>
          </cell>
          <cell r="X34">
            <v>145314.5</v>
          </cell>
          <cell r="Y34">
            <v>952948</v>
          </cell>
          <cell r="Z34">
            <v>106070.6</v>
          </cell>
          <cell r="AA34">
            <v>17274216.899999999</v>
          </cell>
          <cell r="AB34">
            <v>4975121.3</v>
          </cell>
          <cell r="AC34">
            <v>11166350.800000001</v>
          </cell>
          <cell r="AD34">
            <v>1132744.8</v>
          </cell>
          <cell r="AE34">
            <v>6.6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516775</v>
          </cell>
          <cell r="E35">
            <v>472731</v>
          </cell>
          <cell r="F35">
            <v>44044</v>
          </cell>
          <cell r="G35">
            <v>1225863</v>
          </cell>
          <cell r="H35">
            <v>388613.4</v>
          </cell>
          <cell r="I35">
            <v>41526.9</v>
          </cell>
          <cell r="J35" t="str">
            <v>-</v>
          </cell>
          <cell r="K35">
            <v>37986.800000000003</v>
          </cell>
          <cell r="L35">
            <v>3540.1</v>
          </cell>
          <cell r="M35">
            <v>5376.7</v>
          </cell>
          <cell r="N35" t="str">
            <v>-</v>
          </cell>
          <cell r="O35">
            <v>5376.7</v>
          </cell>
          <cell r="P35" t="str">
            <v>-</v>
          </cell>
          <cell r="Q35" t="str">
            <v>-</v>
          </cell>
          <cell r="R35">
            <v>40259.599999999999</v>
          </cell>
          <cell r="S35">
            <v>13957.8</v>
          </cell>
          <cell r="T35">
            <v>21042.7</v>
          </cell>
          <cell r="U35">
            <v>5259.1</v>
          </cell>
          <cell r="V35">
            <v>204518.1</v>
          </cell>
          <cell r="W35">
            <v>2487</v>
          </cell>
          <cell r="X35">
            <v>14389.2</v>
          </cell>
          <cell r="Y35">
            <v>187641.9</v>
          </cell>
          <cell r="Z35">
            <v>96932.1</v>
          </cell>
          <cell r="AA35">
            <v>837249.6</v>
          </cell>
          <cell r="AB35">
            <v>221980.6</v>
          </cell>
          <cell r="AC35">
            <v>588282.1</v>
          </cell>
          <cell r="AD35">
            <v>26986.9</v>
          </cell>
          <cell r="AE35">
            <v>3.2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259452</v>
          </cell>
          <cell r="E36">
            <v>217937</v>
          </cell>
          <cell r="F36">
            <v>41515</v>
          </cell>
          <cell r="G36">
            <v>1325048.3999999999</v>
          </cell>
          <cell r="H36">
            <v>460252.6</v>
          </cell>
          <cell r="I36">
            <v>21809.9</v>
          </cell>
          <cell r="J36" t="str">
            <v>-</v>
          </cell>
          <cell r="K36">
            <v>21621</v>
          </cell>
          <cell r="L36">
            <v>188.9</v>
          </cell>
          <cell r="M36">
            <v>2900.5</v>
          </cell>
          <cell r="N36" t="str">
            <v>-</v>
          </cell>
          <cell r="O36">
            <v>2900.5</v>
          </cell>
          <cell r="P36" t="str">
            <v>-</v>
          </cell>
          <cell r="Q36" t="str">
            <v>-</v>
          </cell>
          <cell r="R36">
            <v>24047.4</v>
          </cell>
          <cell r="S36">
            <v>4021.4</v>
          </cell>
          <cell r="T36">
            <v>18187</v>
          </cell>
          <cell r="U36">
            <v>1839</v>
          </cell>
          <cell r="V36">
            <v>410297.2</v>
          </cell>
          <cell r="W36">
            <v>249054</v>
          </cell>
          <cell r="X36">
            <v>54575</v>
          </cell>
          <cell r="Y36">
            <v>106668.2</v>
          </cell>
          <cell r="Z36">
            <v>1197.5999999999999</v>
          </cell>
          <cell r="AA36">
            <v>864795.8</v>
          </cell>
          <cell r="AB36">
            <v>269528.3</v>
          </cell>
          <cell r="AC36">
            <v>560256</v>
          </cell>
          <cell r="AD36">
            <v>35011.5</v>
          </cell>
          <cell r="AE36">
            <v>4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142256</v>
          </cell>
          <cell r="E37">
            <v>102516</v>
          </cell>
          <cell r="F37">
            <v>39740</v>
          </cell>
          <cell r="G37">
            <v>1009090.1</v>
          </cell>
          <cell r="H37">
            <v>63548.2</v>
          </cell>
          <cell r="I37">
            <v>13741.3</v>
          </cell>
          <cell r="J37" t="str">
            <v>-</v>
          </cell>
          <cell r="K37">
            <v>11975.2</v>
          </cell>
          <cell r="L37">
            <v>1766.1</v>
          </cell>
          <cell r="M37">
            <v>1620.5</v>
          </cell>
          <cell r="N37">
            <v>149.1</v>
          </cell>
          <cell r="O37">
            <v>1471.4</v>
          </cell>
          <cell r="P37" t="str">
            <v>-</v>
          </cell>
          <cell r="Q37" t="str">
            <v>-</v>
          </cell>
          <cell r="R37">
            <v>5351.9</v>
          </cell>
          <cell r="S37" t="str">
            <v>-</v>
          </cell>
          <cell r="T37">
            <v>4800.1000000000004</v>
          </cell>
          <cell r="U37">
            <v>551.79999999999995</v>
          </cell>
          <cell r="V37">
            <v>42146.1</v>
          </cell>
          <cell r="W37">
            <v>432.6</v>
          </cell>
          <cell r="X37">
            <v>3340.9</v>
          </cell>
          <cell r="Y37">
            <v>38372.6</v>
          </cell>
          <cell r="Z37">
            <v>688.4</v>
          </cell>
          <cell r="AA37">
            <v>945541.9</v>
          </cell>
          <cell r="AB37">
            <v>311635</v>
          </cell>
          <cell r="AC37">
            <v>632792.69999999995</v>
          </cell>
          <cell r="AD37">
            <v>1114.2</v>
          </cell>
          <cell r="AE37">
            <v>0.1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168798</v>
          </cell>
          <cell r="E38">
            <v>124708</v>
          </cell>
          <cell r="F38">
            <v>44090</v>
          </cell>
          <cell r="G38">
            <v>1520912.4</v>
          </cell>
          <cell r="H38">
            <v>75315.7</v>
          </cell>
          <cell r="I38">
            <v>13144</v>
          </cell>
          <cell r="J38">
            <v>185.7</v>
          </cell>
          <cell r="K38">
            <v>12261.2</v>
          </cell>
          <cell r="L38">
            <v>697.1</v>
          </cell>
          <cell r="M38">
            <v>1753.6</v>
          </cell>
          <cell r="N38" t="str">
            <v>-</v>
          </cell>
          <cell r="O38">
            <v>1593.7</v>
          </cell>
          <cell r="P38">
            <v>159.9</v>
          </cell>
          <cell r="Q38" t="str">
            <v>-</v>
          </cell>
          <cell r="R38">
            <v>2242.1999999999998</v>
          </cell>
          <cell r="S38" t="str">
            <v>-</v>
          </cell>
          <cell r="T38">
            <v>2104.3000000000002</v>
          </cell>
          <cell r="U38">
            <v>137.9</v>
          </cell>
          <cell r="V38">
            <v>58175.9</v>
          </cell>
          <cell r="W38">
            <v>2505.9</v>
          </cell>
          <cell r="X38">
            <v>2424.8000000000002</v>
          </cell>
          <cell r="Y38">
            <v>53245.2</v>
          </cell>
          <cell r="Z38" t="str">
            <v>-</v>
          </cell>
          <cell r="AA38">
            <v>1445596.7</v>
          </cell>
          <cell r="AB38">
            <v>453848.3</v>
          </cell>
          <cell r="AC38">
            <v>750511.9</v>
          </cell>
          <cell r="AD38">
            <v>241236.5</v>
          </cell>
          <cell r="AE38">
            <v>16.7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419891</v>
          </cell>
          <cell r="E39">
            <v>400576</v>
          </cell>
          <cell r="F39">
            <v>19315</v>
          </cell>
          <cell r="G39">
            <v>615545.9</v>
          </cell>
          <cell r="H39">
            <v>185781.7</v>
          </cell>
          <cell r="I39">
            <v>27368.2</v>
          </cell>
          <cell r="J39">
            <v>38.9</v>
          </cell>
          <cell r="K39">
            <v>26586.400000000001</v>
          </cell>
          <cell r="L39">
            <v>742.9</v>
          </cell>
          <cell r="M39">
            <v>3575.4</v>
          </cell>
          <cell r="N39" t="str">
            <v>-</v>
          </cell>
          <cell r="O39">
            <v>2971.5</v>
          </cell>
          <cell r="P39">
            <v>520.9</v>
          </cell>
          <cell r="Q39">
            <v>83</v>
          </cell>
          <cell r="R39">
            <v>28461.200000000001</v>
          </cell>
          <cell r="S39" t="str">
            <v>-</v>
          </cell>
          <cell r="T39">
            <v>25063</v>
          </cell>
          <cell r="U39">
            <v>3398.2</v>
          </cell>
          <cell r="V39">
            <v>126376.9</v>
          </cell>
          <cell r="W39">
            <v>2330.4</v>
          </cell>
          <cell r="X39">
            <v>12396.7</v>
          </cell>
          <cell r="Y39">
            <v>111649.8</v>
          </cell>
          <cell r="Z39" t="str">
            <v>-</v>
          </cell>
          <cell r="AA39">
            <v>429764.2</v>
          </cell>
          <cell r="AB39">
            <v>142093.20000000001</v>
          </cell>
          <cell r="AC39">
            <v>261230.4</v>
          </cell>
          <cell r="AD39">
            <v>26440.6</v>
          </cell>
          <cell r="AE39">
            <v>6.2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109247</v>
          </cell>
          <cell r="E40">
            <v>87277</v>
          </cell>
          <cell r="F40">
            <v>21970</v>
          </cell>
          <cell r="G40">
            <v>668870</v>
          </cell>
          <cell r="H40">
            <v>50085.2</v>
          </cell>
          <cell r="I40">
            <v>8287.7000000000007</v>
          </cell>
          <cell r="J40" t="str">
            <v>-</v>
          </cell>
          <cell r="K40">
            <v>8078.7</v>
          </cell>
          <cell r="L40">
            <v>209</v>
          </cell>
          <cell r="M40">
            <v>1308</v>
          </cell>
          <cell r="N40" t="str">
            <v>-</v>
          </cell>
          <cell r="O40">
            <v>1308</v>
          </cell>
          <cell r="P40" t="str">
            <v>-</v>
          </cell>
          <cell r="Q40" t="str">
            <v>-</v>
          </cell>
          <cell r="R40">
            <v>3151.8</v>
          </cell>
          <cell r="S40" t="str">
            <v>-</v>
          </cell>
          <cell r="T40">
            <v>2801.3</v>
          </cell>
          <cell r="U40">
            <v>350.5</v>
          </cell>
          <cell r="V40">
            <v>37337.699999999997</v>
          </cell>
          <cell r="W40">
            <v>69.7</v>
          </cell>
          <cell r="X40">
            <v>2765.7</v>
          </cell>
          <cell r="Y40">
            <v>34502.300000000003</v>
          </cell>
          <cell r="Z40" t="str">
            <v>-</v>
          </cell>
          <cell r="AA40">
            <v>618784.80000000005</v>
          </cell>
          <cell r="AB40">
            <v>258320.9</v>
          </cell>
          <cell r="AC40">
            <v>194200.6</v>
          </cell>
          <cell r="AD40">
            <v>166263.29999999999</v>
          </cell>
          <cell r="AE40">
            <v>26.9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100521</v>
          </cell>
          <cell r="E41">
            <v>64677</v>
          </cell>
          <cell r="F41">
            <v>35844</v>
          </cell>
          <cell r="G41">
            <v>919943.8</v>
          </cell>
          <cell r="H41">
            <v>57062.2</v>
          </cell>
          <cell r="I41">
            <v>9031.5</v>
          </cell>
          <cell r="J41" t="str">
            <v>-</v>
          </cell>
          <cell r="K41">
            <v>8957.2999999999993</v>
          </cell>
          <cell r="L41">
            <v>74.2</v>
          </cell>
          <cell r="M41">
            <v>915.1</v>
          </cell>
          <cell r="N41" t="str">
            <v>-</v>
          </cell>
          <cell r="O41">
            <v>915.1</v>
          </cell>
          <cell r="P41" t="str">
            <v>-</v>
          </cell>
          <cell r="Q41" t="str">
            <v>-</v>
          </cell>
          <cell r="R41">
            <v>7863.5</v>
          </cell>
          <cell r="S41" t="str">
            <v>-</v>
          </cell>
          <cell r="T41">
            <v>7368</v>
          </cell>
          <cell r="U41">
            <v>495.5</v>
          </cell>
          <cell r="V41">
            <v>39252.1</v>
          </cell>
          <cell r="W41" t="str">
            <v>-</v>
          </cell>
          <cell r="X41">
            <v>9647</v>
          </cell>
          <cell r="Y41">
            <v>29605.1</v>
          </cell>
          <cell r="Z41" t="str">
            <v>-</v>
          </cell>
          <cell r="AA41">
            <v>862881.6</v>
          </cell>
          <cell r="AB41">
            <v>241066</v>
          </cell>
          <cell r="AC41">
            <v>558558.6</v>
          </cell>
          <cell r="AD41">
            <v>63257</v>
          </cell>
          <cell r="AE41">
            <v>7.3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101799</v>
          </cell>
          <cell r="E42">
            <v>51987</v>
          </cell>
          <cell r="F42">
            <v>49812</v>
          </cell>
          <cell r="G42">
            <v>1254863.5</v>
          </cell>
          <cell r="H42">
            <v>50256.4</v>
          </cell>
          <cell r="I42">
            <v>9001.6</v>
          </cell>
          <cell r="J42" t="str">
            <v>-</v>
          </cell>
          <cell r="K42">
            <v>8971.7999999999993</v>
          </cell>
          <cell r="L42">
            <v>29.8</v>
          </cell>
          <cell r="M42">
            <v>1143</v>
          </cell>
          <cell r="N42" t="str">
            <v>-</v>
          </cell>
          <cell r="O42">
            <v>1108.5999999999999</v>
          </cell>
          <cell r="P42" t="str">
            <v>-</v>
          </cell>
          <cell r="Q42">
            <v>34.4</v>
          </cell>
          <cell r="R42">
            <v>2491.6</v>
          </cell>
          <cell r="S42" t="str">
            <v>-</v>
          </cell>
          <cell r="T42">
            <v>1633.7</v>
          </cell>
          <cell r="U42">
            <v>857.9</v>
          </cell>
          <cell r="V42">
            <v>37620.199999999997</v>
          </cell>
          <cell r="W42" t="str">
            <v>-</v>
          </cell>
          <cell r="X42">
            <v>7103.8</v>
          </cell>
          <cell r="Y42">
            <v>30516.400000000001</v>
          </cell>
          <cell r="Z42" t="str">
            <v>-</v>
          </cell>
          <cell r="AA42">
            <v>1204607.1000000001</v>
          </cell>
          <cell r="AB42">
            <v>368379.7</v>
          </cell>
          <cell r="AC42">
            <v>781403.8</v>
          </cell>
          <cell r="AD42">
            <v>54823.6</v>
          </cell>
          <cell r="AE42">
            <v>4.5999999999999996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74702</v>
          </cell>
          <cell r="E43">
            <v>54812</v>
          </cell>
          <cell r="F43">
            <v>19890</v>
          </cell>
          <cell r="G43">
            <v>912082.1</v>
          </cell>
          <cell r="H43">
            <v>37900.699999999997</v>
          </cell>
          <cell r="I43">
            <v>6769.7</v>
          </cell>
          <cell r="J43" t="str">
            <v>-</v>
          </cell>
          <cell r="K43">
            <v>6683.8</v>
          </cell>
          <cell r="L43">
            <v>85.9</v>
          </cell>
          <cell r="M43">
            <v>1228.5999999999999</v>
          </cell>
          <cell r="N43" t="str">
            <v>-</v>
          </cell>
          <cell r="O43">
            <v>1228.5999999999999</v>
          </cell>
          <cell r="P43" t="str">
            <v>-</v>
          </cell>
          <cell r="Q43" t="str">
            <v>-</v>
          </cell>
          <cell r="R43">
            <v>2693.3</v>
          </cell>
          <cell r="S43" t="str">
            <v>-</v>
          </cell>
          <cell r="T43">
            <v>2528.1999999999998</v>
          </cell>
          <cell r="U43">
            <v>165.1</v>
          </cell>
          <cell r="V43">
            <v>27209.1</v>
          </cell>
          <cell r="W43" t="str">
            <v>-</v>
          </cell>
          <cell r="X43">
            <v>2833.3</v>
          </cell>
          <cell r="Y43">
            <v>24375.8</v>
          </cell>
          <cell r="Z43" t="str">
            <v>-</v>
          </cell>
          <cell r="AA43">
            <v>874181.4</v>
          </cell>
          <cell r="AB43">
            <v>221729.2</v>
          </cell>
          <cell r="AC43">
            <v>564403.19999999995</v>
          </cell>
          <cell r="AD43">
            <v>88049</v>
          </cell>
          <cell r="AE43">
            <v>10.1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258037</v>
          </cell>
          <cell r="E44">
            <v>229041</v>
          </cell>
          <cell r="F44">
            <v>28996</v>
          </cell>
          <cell r="G44">
            <v>411815.2</v>
          </cell>
          <cell r="H44">
            <v>114831.7</v>
          </cell>
          <cell r="I44">
            <v>17688.2</v>
          </cell>
          <cell r="J44">
            <v>204.9</v>
          </cell>
          <cell r="K44">
            <v>16961.599999999999</v>
          </cell>
          <cell r="L44">
            <v>521.70000000000005</v>
          </cell>
          <cell r="M44">
            <v>1712.4</v>
          </cell>
          <cell r="N44" t="str">
            <v>-</v>
          </cell>
          <cell r="O44">
            <v>1530.9</v>
          </cell>
          <cell r="P44">
            <v>42</v>
          </cell>
          <cell r="Q44">
            <v>139.5</v>
          </cell>
          <cell r="R44">
            <v>9817.5</v>
          </cell>
          <cell r="S44" t="str">
            <v>-</v>
          </cell>
          <cell r="T44">
            <v>8984.7000000000007</v>
          </cell>
          <cell r="U44">
            <v>832.8</v>
          </cell>
          <cell r="V44">
            <v>85613.6</v>
          </cell>
          <cell r="W44">
            <v>2707.4</v>
          </cell>
          <cell r="X44">
            <v>7776</v>
          </cell>
          <cell r="Y44">
            <v>75130.2</v>
          </cell>
          <cell r="Z44" t="str">
            <v>-</v>
          </cell>
          <cell r="AA44">
            <v>296983.5</v>
          </cell>
          <cell r="AB44">
            <v>102544.6</v>
          </cell>
          <cell r="AC44">
            <v>184476.9</v>
          </cell>
          <cell r="AD44">
            <v>9962</v>
          </cell>
          <cell r="AE44">
            <v>3.4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24171</v>
          </cell>
          <cell r="E45">
            <v>4622</v>
          </cell>
          <cell r="F45">
            <v>19549</v>
          </cell>
          <cell r="G45">
            <v>614152</v>
          </cell>
          <cell r="H45">
            <v>7443.5</v>
          </cell>
          <cell r="I45">
            <v>992.9</v>
          </cell>
          <cell r="J45" t="str">
            <v>-</v>
          </cell>
          <cell r="K45">
            <v>958.8</v>
          </cell>
          <cell r="L45">
            <v>34.1</v>
          </cell>
          <cell r="M45">
            <v>147.80000000000001</v>
          </cell>
          <cell r="N45" t="str">
            <v>-</v>
          </cell>
          <cell r="O45">
            <v>130.1</v>
          </cell>
          <cell r="P45" t="str">
            <v>-</v>
          </cell>
          <cell r="Q45">
            <v>17.7</v>
          </cell>
          <cell r="R45">
            <v>197.5</v>
          </cell>
          <cell r="S45" t="str">
            <v>-</v>
          </cell>
          <cell r="T45">
            <v>197.5</v>
          </cell>
          <cell r="U45" t="str">
            <v>-</v>
          </cell>
          <cell r="V45">
            <v>6105.3</v>
          </cell>
          <cell r="W45" t="str">
            <v>-</v>
          </cell>
          <cell r="X45">
            <v>1030.3</v>
          </cell>
          <cell r="Y45">
            <v>5075</v>
          </cell>
          <cell r="Z45" t="str">
            <v>-</v>
          </cell>
          <cell r="AA45">
            <v>606708.5</v>
          </cell>
          <cell r="AB45">
            <v>164065.70000000001</v>
          </cell>
          <cell r="AC45">
            <v>419423.3</v>
          </cell>
          <cell r="AD45">
            <v>23219.5</v>
          </cell>
          <cell r="AE45">
            <v>3.8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54014</v>
          </cell>
          <cell r="E46">
            <v>27246</v>
          </cell>
          <cell r="F46">
            <v>26768</v>
          </cell>
          <cell r="G46">
            <v>1175793.6000000001</v>
          </cell>
          <cell r="H46">
            <v>32583</v>
          </cell>
          <cell r="I46">
            <v>3977</v>
          </cell>
          <cell r="J46" t="str">
            <v>-</v>
          </cell>
          <cell r="K46">
            <v>3820.5</v>
          </cell>
          <cell r="L46">
            <v>156.5</v>
          </cell>
          <cell r="M46">
            <v>525.79999999999995</v>
          </cell>
          <cell r="N46" t="str">
            <v>-</v>
          </cell>
          <cell r="O46">
            <v>525.79999999999995</v>
          </cell>
          <cell r="P46" t="str">
            <v>-</v>
          </cell>
          <cell r="Q46" t="str">
            <v>-</v>
          </cell>
          <cell r="R46">
            <v>966.2</v>
          </cell>
          <cell r="S46" t="str">
            <v>-</v>
          </cell>
          <cell r="T46">
            <v>896</v>
          </cell>
          <cell r="U46">
            <v>70.2</v>
          </cell>
          <cell r="V46">
            <v>27114</v>
          </cell>
          <cell r="W46" t="str">
            <v>-</v>
          </cell>
          <cell r="X46">
            <v>4471.8999999999996</v>
          </cell>
          <cell r="Y46">
            <v>22642.1</v>
          </cell>
          <cell r="Z46" t="str">
            <v>-</v>
          </cell>
          <cell r="AA46">
            <v>1143210.6000000001</v>
          </cell>
          <cell r="AB46">
            <v>348321.8</v>
          </cell>
          <cell r="AC46">
            <v>790794.6</v>
          </cell>
          <cell r="AD46">
            <v>4094.2</v>
          </cell>
          <cell r="AE46">
            <v>0.4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26301</v>
          </cell>
          <cell r="E47">
            <v>12193</v>
          </cell>
          <cell r="F47">
            <v>14108</v>
          </cell>
          <cell r="G47">
            <v>847056.8</v>
          </cell>
          <cell r="H47">
            <v>6196.3</v>
          </cell>
          <cell r="I47">
            <v>1571.4</v>
          </cell>
          <cell r="J47" t="str">
            <v>-</v>
          </cell>
          <cell r="K47">
            <v>1569.8</v>
          </cell>
          <cell r="L47">
            <v>1.6</v>
          </cell>
          <cell r="M47">
            <v>295.10000000000002</v>
          </cell>
          <cell r="N47" t="str">
            <v>-</v>
          </cell>
          <cell r="O47">
            <v>295.10000000000002</v>
          </cell>
          <cell r="P47" t="str">
            <v>-</v>
          </cell>
          <cell r="Q47" t="str">
            <v>-</v>
          </cell>
          <cell r="R47">
            <v>39.700000000000003</v>
          </cell>
          <cell r="S47" t="str">
            <v>-</v>
          </cell>
          <cell r="T47">
            <v>39.700000000000003</v>
          </cell>
          <cell r="U47" t="str">
            <v>-</v>
          </cell>
          <cell r="V47">
            <v>4290.1000000000004</v>
          </cell>
          <cell r="W47" t="str">
            <v>-</v>
          </cell>
          <cell r="X47">
            <v>754.3</v>
          </cell>
          <cell r="Y47">
            <v>3535.8</v>
          </cell>
          <cell r="Z47" t="str">
            <v>-</v>
          </cell>
          <cell r="AA47">
            <v>840860.5</v>
          </cell>
          <cell r="AB47">
            <v>202401.7</v>
          </cell>
          <cell r="AC47">
            <v>564383.5</v>
          </cell>
          <cell r="AD47">
            <v>74075.3</v>
          </cell>
          <cell r="AE47">
            <v>8.8000000000000007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17713</v>
          </cell>
          <cell r="E48">
            <v>7676</v>
          </cell>
          <cell r="F48">
            <v>10037</v>
          </cell>
          <cell r="G48">
            <v>815095.5</v>
          </cell>
          <cell r="H48">
            <v>11453</v>
          </cell>
          <cell r="I48">
            <v>1349.6</v>
          </cell>
          <cell r="J48" t="str">
            <v>-</v>
          </cell>
          <cell r="K48">
            <v>1349.6</v>
          </cell>
          <cell r="L48" t="str">
            <v>-</v>
          </cell>
          <cell r="M48">
            <v>272.3</v>
          </cell>
          <cell r="N48" t="str">
            <v>-</v>
          </cell>
          <cell r="O48">
            <v>272.3</v>
          </cell>
          <cell r="P48" t="str">
            <v>-</v>
          </cell>
          <cell r="Q48" t="str">
            <v>-</v>
          </cell>
          <cell r="R48">
            <v>64.7</v>
          </cell>
          <cell r="S48" t="str">
            <v>-</v>
          </cell>
          <cell r="T48">
            <v>64.7</v>
          </cell>
          <cell r="U48" t="str">
            <v>-</v>
          </cell>
          <cell r="V48">
            <v>9766.4</v>
          </cell>
          <cell r="W48" t="str">
            <v>-</v>
          </cell>
          <cell r="X48">
            <v>2854.9</v>
          </cell>
          <cell r="Y48">
            <v>6911.5</v>
          </cell>
          <cell r="Z48" t="str">
            <v>-</v>
          </cell>
          <cell r="AA48">
            <v>803642.5</v>
          </cell>
          <cell r="AB48">
            <v>155126.79999999999</v>
          </cell>
          <cell r="AC48">
            <v>648045.69999999995</v>
          </cell>
          <cell r="AD48">
            <v>470</v>
          </cell>
          <cell r="AE48">
            <v>0.1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39052</v>
          </cell>
          <cell r="E49">
            <v>19729</v>
          </cell>
          <cell r="F49">
            <v>19323</v>
          </cell>
          <cell r="G49">
            <v>741855.9</v>
          </cell>
          <cell r="H49">
            <v>18911.2</v>
          </cell>
          <cell r="I49">
            <v>3206.7</v>
          </cell>
          <cell r="J49" t="str">
            <v>-</v>
          </cell>
          <cell r="K49">
            <v>3095.5</v>
          </cell>
          <cell r="L49">
            <v>111.2</v>
          </cell>
          <cell r="M49">
            <v>674.5</v>
          </cell>
          <cell r="N49" t="str">
            <v>-</v>
          </cell>
          <cell r="O49">
            <v>674.5</v>
          </cell>
          <cell r="P49" t="str">
            <v>-</v>
          </cell>
          <cell r="Q49" t="str">
            <v>-</v>
          </cell>
          <cell r="R49">
            <v>344.7</v>
          </cell>
          <cell r="S49" t="str">
            <v>-</v>
          </cell>
          <cell r="T49">
            <v>252.1</v>
          </cell>
          <cell r="U49">
            <v>92.6</v>
          </cell>
          <cell r="V49">
            <v>10728.6</v>
          </cell>
          <cell r="W49" t="str">
            <v>-</v>
          </cell>
          <cell r="X49">
            <v>1565.8</v>
          </cell>
          <cell r="Y49">
            <v>9162.7999999999993</v>
          </cell>
          <cell r="Z49">
            <v>3956.7</v>
          </cell>
          <cell r="AA49">
            <v>722944.7</v>
          </cell>
          <cell r="AB49">
            <v>149690.70000000001</v>
          </cell>
          <cell r="AC49">
            <v>516714</v>
          </cell>
          <cell r="AD49">
            <v>56540</v>
          </cell>
          <cell r="AE49">
            <v>7.8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43564</v>
          </cell>
          <cell r="E50">
            <v>16275</v>
          </cell>
          <cell r="F50">
            <v>27289</v>
          </cell>
          <cell r="G50">
            <v>696533.1</v>
          </cell>
          <cell r="H50">
            <v>21150</v>
          </cell>
          <cell r="I50">
            <v>2263.1</v>
          </cell>
          <cell r="J50" t="str">
            <v>-</v>
          </cell>
          <cell r="K50">
            <v>2175.4</v>
          </cell>
          <cell r="L50">
            <v>87.7</v>
          </cell>
          <cell r="M50">
            <v>313.7</v>
          </cell>
          <cell r="N50" t="str">
            <v>-</v>
          </cell>
          <cell r="O50">
            <v>313.7</v>
          </cell>
          <cell r="P50" t="str">
            <v>-</v>
          </cell>
          <cell r="Q50" t="str">
            <v>-</v>
          </cell>
          <cell r="R50">
            <v>202.2</v>
          </cell>
          <cell r="S50" t="str">
            <v>-</v>
          </cell>
          <cell r="T50">
            <v>178.2</v>
          </cell>
          <cell r="U50">
            <v>24</v>
          </cell>
          <cell r="V50">
            <v>18371</v>
          </cell>
          <cell r="W50" t="str">
            <v>-</v>
          </cell>
          <cell r="X50">
            <v>2871.2</v>
          </cell>
          <cell r="Y50">
            <v>15499.8</v>
          </cell>
          <cell r="Z50" t="str">
            <v>-</v>
          </cell>
          <cell r="AA50">
            <v>675383.1</v>
          </cell>
          <cell r="AB50">
            <v>187750.7</v>
          </cell>
          <cell r="AC50">
            <v>425685.4</v>
          </cell>
          <cell r="AD50">
            <v>61947</v>
          </cell>
          <cell r="AE50">
            <v>9.1999999999999993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34257</v>
          </cell>
          <cell r="E51">
            <v>20249</v>
          </cell>
          <cell r="F51">
            <v>14008</v>
          </cell>
          <cell r="G51">
            <v>384048.4</v>
          </cell>
          <cell r="H51">
            <v>32224.9</v>
          </cell>
          <cell r="I51">
            <v>2873</v>
          </cell>
          <cell r="J51" t="str">
            <v>-</v>
          </cell>
          <cell r="K51">
            <v>1837</v>
          </cell>
          <cell r="L51">
            <v>1036</v>
          </cell>
          <cell r="M51">
            <v>143.80000000000001</v>
          </cell>
          <cell r="N51" t="str">
            <v>-</v>
          </cell>
          <cell r="O51">
            <v>143.80000000000001</v>
          </cell>
          <cell r="P51" t="str">
            <v>-</v>
          </cell>
          <cell r="Q51" t="str">
            <v>-</v>
          </cell>
          <cell r="R51">
            <v>3074</v>
          </cell>
          <cell r="S51" t="str">
            <v>-</v>
          </cell>
          <cell r="T51">
            <v>2918.2</v>
          </cell>
          <cell r="U51">
            <v>155.80000000000001</v>
          </cell>
          <cell r="V51">
            <v>25873.1</v>
          </cell>
          <cell r="W51" t="str">
            <v>-</v>
          </cell>
          <cell r="X51">
            <v>942.8</v>
          </cell>
          <cell r="Y51">
            <v>24930.3</v>
          </cell>
          <cell r="Z51">
            <v>261</v>
          </cell>
          <cell r="AA51">
            <v>351823.5</v>
          </cell>
          <cell r="AB51">
            <v>114832.4</v>
          </cell>
          <cell r="AC51">
            <v>235775.1</v>
          </cell>
          <cell r="AD51">
            <v>1216</v>
          </cell>
          <cell r="AE51">
            <v>0.3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45205</v>
          </cell>
          <cell r="E52">
            <v>14153</v>
          </cell>
          <cell r="F52">
            <v>31052</v>
          </cell>
          <cell r="G52">
            <v>616152.69999999995</v>
          </cell>
          <cell r="H52">
            <v>10575.5</v>
          </cell>
          <cell r="I52">
            <v>1969.1</v>
          </cell>
          <cell r="J52" t="str">
            <v>-</v>
          </cell>
          <cell r="K52">
            <v>1892</v>
          </cell>
          <cell r="L52">
            <v>77.099999999999994</v>
          </cell>
          <cell r="M52">
            <v>177.8</v>
          </cell>
          <cell r="N52" t="str">
            <v>-</v>
          </cell>
          <cell r="O52">
            <v>177.8</v>
          </cell>
          <cell r="P52" t="str">
            <v>-</v>
          </cell>
          <cell r="Q52" t="str">
            <v>-</v>
          </cell>
          <cell r="R52">
            <v>1937.9</v>
          </cell>
          <cell r="S52" t="str">
            <v>-</v>
          </cell>
          <cell r="T52">
            <v>1912.9</v>
          </cell>
          <cell r="U52">
            <v>25</v>
          </cell>
          <cell r="V52">
            <v>6490.7</v>
          </cell>
          <cell r="W52" t="str">
            <v>-</v>
          </cell>
          <cell r="X52">
            <v>2889.4</v>
          </cell>
          <cell r="Y52">
            <v>3601.3</v>
          </cell>
          <cell r="Z52" t="str">
            <v>-</v>
          </cell>
          <cell r="AA52">
            <v>605577.19999999995</v>
          </cell>
          <cell r="AB52">
            <v>206562.6</v>
          </cell>
          <cell r="AC52">
            <v>366690.8</v>
          </cell>
          <cell r="AD52">
            <v>32323.8</v>
          </cell>
          <cell r="AE52">
            <v>5.3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123199</v>
          </cell>
          <cell r="E53">
            <v>100151</v>
          </cell>
          <cell r="F53">
            <v>23048</v>
          </cell>
          <cell r="G53">
            <v>450970.2</v>
          </cell>
          <cell r="H53">
            <v>148871.29999999999</v>
          </cell>
          <cell r="I53">
            <v>12079.1</v>
          </cell>
          <cell r="J53" t="str">
            <v>-</v>
          </cell>
          <cell r="K53">
            <v>11432.5</v>
          </cell>
          <cell r="L53">
            <v>646.6</v>
          </cell>
          <cell r="M53">
            <v>750.6</v>
          </cell>
          <cell r="N53" t="str">
            <v>-</v>
          </cell>
          <cell r="O53">
            <v>583.5</v>
          </cell>
          <cell r="P53">
            <v>167.1</v>
          </cell>
          <cell r="Q53" t="str">
            <v>-</v>
          </cell>
          <cell r="R53">
            <v>6809.3</v>
          </cell>
          <cell r="S53" t="str">
            <v>-</v>
          </cell>
          <cell r="T53">
            <v>6468.1</v>
          </cell>
          <cell r="U53">
            <v>341.2</v>
          </cell>
          <cell r="V53">
            <v>129232.3</v>
          </cell>
          <cell r="W53">
            <v>1034.5999999999999</v>
          </cell>
          <cell r="X53">
            <v>5752.7</v>
          </cell>
          <cell r="Y53">
            <v>122445</v>
          </cell>
          <cell r="Z53" t="str">
            <v>-</v>
          </cell>
          <cell r="AA53">
            <v>302098.90000000002</v>
          </cell>
          <cell r="AB53">
            <v>123896.5</v>
          </cell>
          <cell r="AC53">
            <v>140837.1</v>
          </cell>
          <cell r="AD53">
            <v>37365.300000000003</v>
          </cell>
          <cell r="AE53">
            <v>12.4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46166</v>
          </cell>
          <cell r="E54">
            <v>18604</v>
          </cell>
          <cell r="F54">
            <v>27562</v>
          </cell>
          <cell r="G54">
            <v>660712.30000000005</v>
          </cell>
          <cell r="H54">
            <v>14497</v>
          </cell>
          <cell r="I54">
            <v>4393.1000000000004</v>
          </cell>
          <cell r="J54" t="str">
            <v>-</v>
          </cell>
          <cell r="K54">
            <v>3854.9</v>
          </cell>
          <cell r="L54">
            <v>538.20000000000005</v>
          </cell>
          <cell r="M54">
            <v>714</v>
          </cell>
          <cell r="N54" t="str">
            <v>-</v>
          </cell>
          <cell r="O54">
            <v>613.29999999999995</v>
          </cell>
          <cell r="P54">
            <v>100.7</v>
          </cell>
          <cell r="Q54" t="str">
            <v>-</v>
          </cell>
          <cell r="R54">
            <v>322.2</v>
          </cell>
          <cell r="S54" t="str">
            <v>-</v>
          </cell>
          <cell r="T54">
            <v>239.2</v>
          </cell>
          <cell r="U54">
            <v>83</v>
          </cell>
          <cell r="V54">
            <v>9067.7000000000007</v>
          </cell>
          <cell r="W54" t="str">
            <v>-</v>
          </cell>
          <cell r="X54">
            <v>347.7</v>
          </cell>
          <cell r="Y54">
            <v>8720</v>
          </cell>
          <cell r="Z54" t="str">
            <v>-</v>
          </cell>
          <cell r="AA54">
            <v>646215.30000000005</v>
          </cell>
          <cell r="AB54">
            <v>318506.90000000002</v>
          </cell>
          <cell r="AC54">
            <v>327120.40000000002</v>
          </cell>
          <cell r="AD54">
            <v>588</v>
          </cell>
          <cell r="AE54">
            <v>0.1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33539</v>
          </cell>
          <cell r="E55">
            <v>10596</v>
          </cell>
          <cell r="F55">
            <v>22943</v>
          </cell>
          <cell r="G55">
            <v>1201029.1000000001</v>
          </cell>
          <cell r="H55">
            <v>9484.6</v>
          </cell>
          <cell r="I55">
            <v>1711.5</v>
          </cell>
          <cell r="J55" t="str">
            <v>-</v>
          </cell>
          <cell r="K55">
            <v>1687.6</v>
          </cell>
          <cell r="L55">
            <v>23.9</v>
          </cell>
          <cell r="M55">
            <v>212.4</v>
          </cell>
          <cell r="N55" t="str">
            <v>-</v>
          </cell>
          <cell r="O55">
            <v>212.4</v>
          </cell>
          <cell r="P55" t="str">
            <v>-</v>
          </cell>
          <cell r="Q55" t="str">
            <v>-</v>
          </cell>
          <cell r="R55">
            <v>293</v>
          </cell>
          <cell r="S55" t="str">
            <v>-</v>
          </cell>
          <cell r="T55">
            <v>293</v>
          </cell>
          <cell r="U55" t="str">
            <v>-</v>
          </cell>
          <cell r="V55">
            <v>7267.7</v>
          </cell>
          <cell r="W55" t="str">
            <v>-</v>
          </cell>
          <cell r="X55">
            <v>524.6</v>
          </cell>
          <cell r="Y55">
            <v>6743.1</v>
          </cell>
          <cell r="Z55" t="str">
            <v>-</v>
          </cell>
          <cell r="AA55">
            <v>1191544.5</v>
          </cell>
          <cell r="AB55">
            <v>234939.8</v>
          </cell>
          <cell r="AC55">
            <v>886096.1</v>
          </cell>
          <cell r="AD55">
            <v>70508.600000000006</v>
          </cell>
          <cell r="AE55">
            <v>5.9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51738</v>
          </cell>
          <cell r="E56">
            <v>37598</v>
          </cell>
          <cell r="F56">
            <v>14140</v>
          </cell>
          <cell r="G56">
            <v>989183</v>
          </cell>
          <cell r="H56">
            <v>47894.5</v>
          </cell>
          <cell r="I56">
            <v>6101.4</v>
          </cell>
          <cell r="J56" t="str">
            <v>-</v>
          </cell>
          <cell r="K56">
            <v>5853.2</v>
          </cell>
          <cell r="L56">
            <v>248.2</v>
          </cell>
          <cell r="M56">
            <v>853.8</v>
          </cell>
          <cell r="N56" t="str">
            <v>-</v>
          </cell>
          <cell r="O56">
            <v>853.8</v>
          </cell>
          <cell r="P56" t="str">
            <v>-</v>
          </cell>
          <cell r="Q56" t="str">
            <v>-</v>
          </cell>
          <cell r="R56">
            <v>4465.8</v>
          </cell>
          <cell r="S56" t="str">
            <v>-</v>
          </cell>
          <cell r="T56">
            <v>4171.6000000000004</v>
          </cell>
          <cell r="U56">
            <v>294.2</v>
          </cell>
          <cell r="V56">
            <v>33698</v>
          </cell>
          <cell r="W56">
            <v>1319.6</v>
          </cell>
          <cell r="X56">
            <v>4056.5</v>
          </cell>
          <cell r="Y56">
            <v>28321.9</v>
          </cell>
          <cell r="Z56">
            <v>2775.5</v>
          </cell>
          <cell r="AA56">
            <v>941288.5</v>
          </cell>
          <cell r="AB56">
            <v>162480.29999999999</v>
          </cell>
          <cell r="AC56">
            <v>745344.7</v>
          </cell>
          <cell r="AD56">
            <v>33463.5</v>
          </cell>
          <cell r="AE56">
            <v>3.6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10001</v>
          </cell>
          <cell r="E57">
            <v>7568</v>
          </cell>
          <cell r="F57">
            <v>2433</v>
          </cell>
          <cell r="G57">
            <v>73015.899999999994</v>
          </cell>
          <cell r="H57">
            <v>10483.4</v>
          </cell>
          <cell r="I57">
            <v>817.5</v>
          </cell>
          <cell r="J57" t="str">
            <v>-</v>
          </cell>
          <cell r="K57">
            <v>626.70000000000005</v>
          </cell>
          <cell r="L57">
            <v>190.8</v>
          </cell>
          <cell r="M57">
            <v>145</v>
          </cell>
          <cell r="N57" t="str">
            <v>-</v>
          </cell>
          <cell r="O57">
            <v>145</v>
          </cell>
          <cell r="P57" t="str">
            <v>-</v>
          </cell>
          <cell r="Q57" t="str">
            <v>-</v>
          </cell>
          <cell r="R57">
            <v>161.9</v>
          </cell>
          <cell r="S57" t="str">
            <v>-</v>
          </cell>
          <cell r="T57">
            <v>161.9</v>
          </cell>
          <cell r="U57" t="str">
            <v>-</v>
          </cell>
          <cell r="V57">
            <v>9099.7000000000007</v>
          </cell>
          <cell r="W57">
            <v>5447.8</v>
          </cell>
          <cell r="X57" t="str">
            <v>-</v>
          </cell>
          <cell r="Y57">
            <v>3651.9</v>
          </cell>
          <cell r="Z57">
            <v>259.3</v>
          </cell>
          <cell r="AA57">
            <v>62532.5</v>
          </cell>
          <cell r="AB57">
            <v>15419.6</v>
          </cell>
          <cell r="AC57">
            <v>23323.9</v>
          </cell>
          <cell r="AD57">
            <v>23789</v>
          </cell>
          <cell r="AE57">
            <v>38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2691706</v>
          </cell>
          <cell r="E59">
            <v>2080642</v>
          </cell>
          <cell r="F59">
            <v>611064</v>
          </cell>
          <cell r="G59">
            <v>19128663.199999999</v>
          </cell>
          <cell r="H59">
            <v>1856748.4</v>
          </cell>
          <cell r="I59">
            <v>212305.2</v>
          </cell>
          <cell r="J59">
            <v>429.5</v>
          </cell>
          <cell r="K59">
            <v>200843.7</v>
          </cell>
          <cell r="L59">
            <v>11032</v>
          </cell>
          <cell r="M59">
            <v>27140.6</v>
          </cell>
          <cell r="N59">
            <v>149.6</v>
          </cell>
          <cell r="O59">
            <v>25725.8</v>
          </cell>
          <cell r="P59">
            <v>990.5</v>
          </cell>
          <cell r="Q59">
            <v>274.60000000000002</v>
          </cell>
          <cell r="R59">
            <v>148779.29999999999</v>
          </cell>
          <cell r="S59">
            <v>17979.2</v>
          </cell>
          <cell r="T59">
            <v>115910</v>
          </cell>
          <cell r="U59">
            <v>14890.1</v>
          </cell>
          <cell r="V59">
            <v>1363503</v>
          </cell>
          <cell r="W59">
            <v>267647.90000000002</v>
          </cell>
          <cell r="X59">
            <v>144938</v>
          </cell>
          <cell r="Y59">
            <v>950917</v>
          </cell>
          <cell r="Z59">
            <v>105020.4</v>
          </cell>
          <cell r="AA59">
            <v>17271914.899999999</v>
          </cell>
          <cell r="AB59">
            <v>4973202.3</v>
          </cell>
          <cell r="AC59">
            <v>11165818.4</v>
          </cell>
          <cell r="AD59">
            <v>1132894.2</v>
          </cell>
          <cell r="AE59">
            <v>6.6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513832</v>
          </cell>
          <cell r="E60">
            <v>472731</v>
          </cell>
          <cell r="F60">
            <v>41101</v>
          </cell>
          <cell r="G60">
            <v>1224864.3999999999</v>
          </cell>
          <cell r="H60">
            <v>388602.4</v>
          </cell>
          <cell r="I60">
            <v>41880.699999999997</v>
          </cell>
          <cell r="J60" t="str">
            <v>-</v>
          </cell>
          <cell r="K60">
            <v>38316.199999999997</v>
          </cell>
          <cell r="L60">
            <v>3564.5</v>
          </cell>
          <cell r="M60">
            <v>5759.2</v>
          </cell>
          <cell r="N60" t="str">
            <v>-</v>
          </cell>
          <cell r="O60">
            <v>5759.2</v>
          </cell>
          <cell r="P60" t="str">
            <v>-</v>
          </cell>
          <cell r="Q60" t="str">
            <v>-</v>
          </cell>
          <cell r="R60">
            <v>42586.3</v>
          </cell>
          <cell r="S60">
            <v>13957.8</v>
          </cell>
          <cell r="T60">
            <v>23455.1</v>
          </cell>
          <cell r="U60">
            <v>5173.3999999999996</v>
          </cell>
          <cell r="V60">
            <v>202444.79999999999</v>
          </cell>
          <cell r="W60">
            <v>2487</v>
          </cell>
          <cell r="X60">
            <v>14389.2</v>
          </cell>
          <cell r="Y60">
            <v>185568.7</v>
          </cell>
          <cell r="Z60">
            <v>95931.4</v>
          </cell>
          <cell r="AA60">
            <v>836262</v>
          </cell>
          <cell r="AB60">
            <v>220918.3</v>
          </cell>
          <cell r="AC60">
            <v>588349.9</v>
          </cell>
          <cell r="AD60">
            <v>26993.8</v>
          </cell>
          <cell r="AE60">
            <v>3.2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257903</v>
          </cell>
          <cell r="E61">
            <v>216636</v>
          </cell>
          <cell r="F61">
            <v>41267</v>
          </cell>
          <cell r="G61">
            <v>1325049</v>
          </cell>
          <cell r="H61">
            <v>460490.5</v>
          </cell>
          <cell r="I61">
            <v>21809.9</v>
          </cell>
          <cell r="J61" t="str">
            <v>-</v>
          </cell>
          <cell r="K61">
            <v>21621</v>
          </cell>
          <cell r="L61">
            <v>188.9</v>
          </cell>
          <cell r="M61">
            <v>2900.5</v>
          </cell>
          <cell r="N61" t="str">
            <v>-</v>
          </cell>
          <cell r="O61">
            <v>2900.5</v>
          </cell>
          <cell r="P61" t="str">
            <v>-</v>
          </cell>
          <cell r="Q61" t="str">
            <v>-</v>
          </cell>
          <cell r="R61">
            <v>24281.4</v>
          </cell>
          <cell r="S61">
            <v>4021.4</v>
          </cell>
          <cell r="T61">
            <v>18421</v>
          </cell>
          <cell r="U61">
            <v>1839</v>
          </cell>
          <cell r="V61">
            <v>410301</v>
          </cell>
          <cell r="W61">
            <v>249032.8</v>
          </cell>
          <cell r="X61">
            <v>54575</v>
          </cell>
          <cell r="Y61">
            <v>106693.2</v>
          </cell>
          <cell r="Z61">
            <v>1197.5999999999999</v>
          </cell>
          <cell r="AA61">
            <v>864558.5</v>
          </cell>
          <cell r="AB61">
            <v>269427.8</v>
          </cell>
          <cell r="AC61">
            <v>560119.19999999995</v>
          </cell>
          <cell r="AD61">
            <v>35011.5</v>
          </cell>
          <cell r="AE61">
            <v>4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142908</v>
          </cell>
          <cell r="E62">
            <v>102516</v>
          </cell>
          <cell r="F62">
            <v>40392</v>
          </cell>
          <cell r="G62">
            <v>1009090</v>
          </cell>
          <cell r="H62">
            <v>64622.400000000001</v>
          </cell>
          <cell r="I62">
            <v>13748.8</v>
          </cell>
          <cell r="J62" t="str">
            <v>-</v>
          </cell>
          <cell r="K62">
            <v>11982.7</v>
          </cell>
          <cell r="L62">
            <v>1766.1</v>
          </cell>
          <cell r="M62">
            <v>1621</v>
          </cell>
          <cell r="N62">
            <v>149.6</v>
          </cell>
          <cell r="O62">
            <v>1471.4</v>
          </cell>
          <cell r="P62" t="str">
            <v>-</v>
          </cell>
          <cell r="Q62" t="str">
            <v>-</v>
          </cell>
          <cell r="R62">
            <v>6481.6</v>
          </cell>
          <cell r="S62" t="str">
            <v>-</v>
          </cell>
          <cell r="T62">
            <v>5929.8</v>
          </cell>
          <cell r="U62">
            <v>551.79999999999995</v>
          </cell>
          <cell r="V62">
            <v>42082.6</v>
          </cell>
          <cell r="W62">
            <v>454.9</v>
          </cell>
          <cell r="X62">
            <v>3340.9</v>
          </cell>
          <cell r="Y62">
            <v>38286.800000000003</v>
          </cell>
          <cell r="Z62">
            <v>688.4</v>
          </cell>
          <cell r="AA62">
            <v>944467.6</v>
          </cell>
          <cell r="AB62">
            <v>309823.5</v>
          </cell>
          <cell r="AC62">
            <v>633417.4</v>
          </cell>
          <cell r="AD62">
            <v>1226.7</v>
          </cell>
          <cell r="AE62">
            <v>0.1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166272</v>
          </cell>
          <cell r="E63">
            <v>128507</v>
          </cell>
          <cell r="F63">
            <v>37765</v>
          </cell>
          <cell r="G63">
            <v>1520912</v>
          </cell>
          <cell r="H63">
            <v>75315.399999999994</v>
          </cell>
          <cell r="I63">
            <v>13144</v>
          </cell>
          <cell r="J63">
            <v>185.7</v>
          </cell>
          <cell r="K63">
            <v>12261.2</v>
          </cell>
          <cell r="L63">
            <v>697.1</v>
          </cell>
          <cell r="M63">
            <v>1753.6</v>
          </cell>
          <cell r="N63" t="str">
            <v>-</v>
          </cell>
          <cell r="O63">
            <v>1593.7</v>
          </cell>
          <cell r="P63">
            <v>159.9</v>
          </cell>
          <cell r="Q63" t="str">
            <v>-</v>
          </cell>
          <cell r="R63">
            <v>2242.1999999999998</v>
          </cell>
          <cell r="S63" t="str">
            <v>-</v>
          </cell>
          <cell r="T63">
            <v>2104.3000000000002</v>
          </cell>
          <cell r="U63">
            <v>137.9</v>
          </cell>
          <cell r="V63">
            <v>58175.6</v>
          </cell>
          <cell r="W63">
            <v>2505.9</v>
          </cell>
          <cell r="X63">
            <v>2424.4</v>
          </cell>
          <cell r="Y63">
            <v>53245.3</v>
          </cell>
          <cell r="Z63" t="str">
            <v>-</v>
          </cell>
          <cell r="AA63">
            <v>1445596.7</v>
          </cell>
          <cell r="AB63">
            <v>453848.3</v>
          </cell>
          <cell r="AC63">
            <v>750511.9</v>
          </cell>
          <cell r="AD63">
            <v>241236.5</v>
          </cell>
          <cell r="AE63">
            <v>16.7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421799</v>
          </cell>
          <cell r="E64">
            <v>402396</v>
          </cell>
          <cell r="F64">
            <v>19403</v>
          </cell>
          <cell r="G64">
            <v>615546</v>
          </cell>
          <cell r="H64">
            <v>185781.8</v>
          </cell>
          <cell r="I64">
            <v>27316.2</v>
          </cell>
          <cell r="J64">
            <v>38.9</v>
          </cell>
          <cell r="K64">
            <v>26534.400000000001</v>
          </cell>
          <cell r="L64">
            <v>742.9</v>
          </cell>
          <cell r="M64">
            <v>3575.4</v>
          </cell>
          <cell r="N64" t="str">
            <v>-</v>
          </cell>
          <cell r="O64">
            <v>2971.5</v>
          </cell>
          <cell r="P64">
            <v>520.9</v>
          </cell>
          <cell r="Q64">
            <v>83</v>
          </cell>
          <cell r="R64">
            <v>28461.200000000001</v>
          </cell>
          <cell r="S64" t="str">
            <v>-</v>
          </cell>
          <cell r="T64">
            <v>25063</v>
          </cell>
          <cell r="U64">
            <v>3398.2</v>
          </cell>
          <cell r="V64">
            <v>126429</v>
          </cell>
          <cell r="W64">
            <v>2330.4</v>
          </cell>
          <cell r="X64">
            <v>12396.7</v>
          </cell>
          <cell r="Y64">
            <v>111701.9</v>
          </cell>
          <cell r="Z64" t="str">
            <v>-</v>
          </cell>
          <cell r="AA64">
            <v>429764.2</v>
          </cell>
          <cell r="AB64">
            <v>142093.29999999999</v>
          </cell>
          <cell r="AC64">
            <v>261230.4</v>
          </cell>
          <cell r="AD64">
            <v>26440.6</v>
          </cell>
          <cell r="AE64">
            <v>6.2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108371</v>
          </cell>
          <cell r="E65">
            <v>87336</v>
          </cell>
          <cell r="F65">
            <v>21035</v>
          </cell>
          <cell r="G65">
            <v>668870</v>
          </cell>
          <cell r="H65">
            <v>50085.2</v>
          </cell>
          <cell r="I65">
            <v>8287.7000000000007</v>
          </cell>
          <cell r="J65" t="str">
            <v>-</v>
          </cell>
          <cell r="K65">
            <v>8078.7</v>
          </cell>
          <cell r="L65">
            <v>209</v>
          </cell>
          <cell r="M65">
            <v>1308</v>
          </cell>
          <cell r="N65" t="str">
            <v>-</v>
          </cell>
          <cell r="O65">
            <v>1308</v>
          </cell>
          <cell r="P65" t="str">
            <v>-</v>
          </cell>
          <cell r="Q65" t="str">
            <v>-</v>
          </cell>
          <cell r="R65">
            <v>3151.8</v>
          </cell>
          <cell r="S65" t="str">
            <v>-</v>
          </cell>
          <cell r="T65">
            <v>2801.3</v>
          </cell>
          <cell r="U65">
            <v>350.5</v>
          </cell>
          <cell r="V65">
            <v>37337.699999999997</v>
          </cell>
          <cell r="W65">
            <v>69.7</v>
          </cell>
          <cell r="X65">
            <v>2765.7</v>
          </cell>
          <cell r="Y65">
            <v>34502.300000000003</v>
          </cell>
          <cell r="Z65" t="str">
            <v>-</v>
          </cell>
          <cell r="AA65">
            <v>618784.80000000005</v>
          </cell>
          <cell r="AB65">
            <v>258321</v>
          </cell>
          <cell r="AC65">
            <v>194200.6</v>
          </cell>
          <cell r="AD65">
            <v>166263.29999999999</v>
          </cell>
          <cell r="AE65">
            <v>26.9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100615</v>
          </cell>
          <cell r="E66">
            <v>65027</v>
          </cell>
          <cell r="F66">
            <v>35588</v>
          </cell>
          <cell r="G66">
            <v>919944</v>
          </cell>
          <cell r="H66">
            <v>57062.400000000001</v>
          </cell>
          <cell r="I66">
            <v>9062.9</v>
          </cell>
          <cell r="J66" t="str">
            <v>-</v>
          </cell>
          <cell r="K66">
            <v>8988.7000000000007</v>
          </cell>
          <cell r="L66">
            <v>74.2</v>
          </cell>
          <cell r="M66">
            <v>915.1</v>
          </cell>
          <cell r="N66" t="str">
            <v>-</v>
          </cell>
          <cell r="O66">
            <v>915.1</v>
          </cell>
          <cell r="P66" t="str">
            <v>-</v>
          </cell>
          <cell r="Q66" t="str">
            <v>-</v>
          </cell>
          <cell r="R66">
            <v>7863.5</v>
          </cell>
          <cell r="S66" t="str">
            <v>-</v>
          </cell>
          <cell r="T66">
            <v>7368</v>
          </cell>
          <cell r="U66">
            <v>495.5</v>
          </cell>
          <cell r="V66">
            <v>39220.9</v>
          </cell>
          <cell r="W66" t="str">
            <v>-</v>
          </cell>
          <cell r="X66">
            <v>9647</v>
          </cell>
          <cell r="Y66">
            <v>29573.9</v>
          </cell>
          <cell r="Z66" t="str">
            <v>-</v>
          </cell>
          <cell r="AA66">
            <v>862881.6</v>
          </cell>
          <cell r="AB66">
            <v>241066</v>
          </cell>
          <cell r="AC66">
            <v>558558.6</v>
          </cell>
          <cell r="AD66">
            <v>63257</v>
          </cell>
          <cell r="AE66">
            <v>7.3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100947</v>
          </cell>
          <cell r="E67">
            <v>51688</v>
          </cell>
          <cell r="F67">
            <v>49259</v>
          </cell>
          <cell r="G67">
            <v>1254863.3999999999</v>
          </cell>
          <cell r="H67">
            <v>50256.4</v>
          </cell>
          <cell r="I67">
            <v>9001.6</v>
          </cell>
          <cell r="J67" t="str">
            <v>-</v>
          </cell>
          <cell r="K67">
            <v>8971.7999999999993</v>
          </cell>
          <cell r="L67">
            <v>29.8</v>
          </cell>
          <cell r="M67">
            <v>1143</v>
          </cell>
          <cell r="N67" t="str">
            <v>-</v>
          </cell>
          <cell r="O67">
            <v>1108.5999999999999</v>
          </cell>
          <cell r="P67" t="str">
            <v>-</v>
          </cell>
          <cell r="Q67">
            <v>34.4</v>
          </cell>
          <cell r="R67">
            <v>2491.6</v>
          </cell>
          <cell r="S67" t="str">
            <v>-</v>
          </cell>
          <cell r="T67">
            <v>1633.7</v>
          </cell>
          <cell r="U67">
            <v>857.9</v>
          </cell>
          <cell r="V67">
            <v>37620.199999999997</v>
          </cell>
          <cell r="W67" t="str">
            <v>-</v>
          </cell>
          <cell r="X67">
            <v>7103.8</v>
          </cell>
          <cell r="Y67">
            <v>30516.400000000001</v>
          </cell>
          <cell r="Z67" t="str">
            <v>-</v>
          </cell>
          <cell r="AA67">
            <v>1204607</v>
          </cell>
          <cell r="AB67">
            <v>368379.7</v>
          </cell>
          <cell r="AC67">
            <v>781403.8</v>
          </cell>
          <cell r="AD67">
            <v>54823.6</v>
          </cell>
          <cell r="AE67">
            <v>4.5999999999999996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73294</v>
          </cell>
          <cell r="E68">
            <v>53938</v>
          </cell>
          <cell r="F68">
            <v>19356</v>
          </cell>
          <cell r="G68">
            <v>912082.1</v>
          </cell>
          <cell r="H68">
            <v>37900.800000000003</v>
          </cell>
          <cell r="I68">
            <v>6768.5</v>
          </cell>
          <cell r="J68" t="str">
            <v>-</v>
          </cell>
          <cell r="K68">
            <v>6682.6</v>
          </cell>
          <cell r="L68">
            <v>85.9</v>
          </cell>
          <cell r="M68">
            <v>1228.5999999999999</v>
          </cell>
          <cell r="N68" t="str">
            <v>-</v>
          </cell>
          <cell r="O68">
            <v>1228.5999999999999</v>
          </cell>
          <cell r="P68" t="str">
            <v>-</v>
          </cell>
          <cell r="Q68" t="str">
            <v>-</v>
          </cell>
          <cell r="R68">
            <v>2686.1</v>
          </cell>
          <cell r="S68" t="str">
            <v>-</v>
          </cell>
          <cell r="T68">
            <v>2523.6</v>
          </cell>
          <cell r="U68">
            <v>162.5</v>
          </cell>
          <cell r="V68">
            <v>27217.599999999999</v>
          </cell>
          <cell r="W68">
            <v>233</v>
          </cell>
          <cell r="X68">
            <v>2648</v>
          </cell>
          <cell r="Y68">
            <v>24336.6</v>
          </cell>
          <cell r="Z68" t="str">
            <v>-</v>
          </cell>
          <cell r="AA68">
            <v>874181.3</v>
          </cell>
          <cell r="AB68">
            <v>221778.6</v>
          </cell>
          <cell r="AC68">
            <v>564353.69999999995</v>
          </cell>
          <cell r="AD68">
            <v>88049</v>
          </cell>
          <cell r="AE68">
            <v>11.2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259485</v>
          </cell>
          <cell r="E69">
            <v>230308</v>
          </cell>
          <cell r="F69">
            <v>29177</v>
          </cell>
          <cell r="G69">
            <v>411815.2</v>
          </cell>
          <cell r="H69">
            <v>114831.8</v>
          </cell>
          <cell r="I69">
            <v>17688.3</v>
          </cell>
          <cell r="J69">
            <v>204.9</v>
          </cell>
          <cell r="K69">
            <v>16961.599999999999</v>
          </cell>
          <cell r="L69">
            <v>521.70000000000005</v>
          </cell>
          <cell r="M69">
            <v>1712.5</v>
          </cell>
          <cell r="N69" t="str">
            <v>-</v>
          </cell>
          <cell r="O69">
            <v>1530.9</v>
          </cell>
          <cell r="P69">
            <v>42</v>
          </cell>
          <cell r="Q69">
            <v>139.5</v>
          </cell>
          <cell r="R69">
            <v>9817.5</v>
          </cell>
          <cell r="S69" t="str">
            <v>-</v>
          </cell>
          <cell r="T69">
            <v>8984.7000000000007</v>
          </cell>
          <cell r="U69">
            <v>832.8</v>
          </cell>
          <cell r="V69">
            <v>85613.6</v>
          </cell>
          <cell r="W69">
            <v>2707.4</v>
          </cell>
          <cell r="X69">
            <v>7776</v>
          </cell>
          <cell r="Y69">
            <v>75130.2</v>
          </cell>
          <cell r="Z69" t="str">
            <v>-</v>
          </cell>
          <cell r="AA69">
            <v>296983.40000000002</v>
          </cell>
          <cell r="AB69">
            <v>102544.5</v>
          </cell>
          <cell r="AC69">
            <v>184476.9</v>
          </cell>
          <cell r="AD69">
            <v>9962</v>
          </cell>
          <cell r="AE69">
            <v>3.4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24215</v>
          </cell>
          <cell r="E70">
            <v>8433</v>
          </cell>
          <cell r="F70">
            <v>15782</v>
          </cell>
          <cell r="G70">
            <v>614147.6</v>
          </cell>
          <cell r="H70">
            <v>7443.5</v>
          </cell>
          <cell r="I70">
            <v>992.9</v>
          </cell>
          <cell r="J70" t="str">
            <v>-</v>
          </cell>
          <cell r="K70">
            <v>958.8</v>
          </cell>
          <cell r="L70">
            <v>34.1</v>
          </cell>
          <cell r="M70">
            <v>147.80000000000001</v>
          </cell>
          <cell r="N70" t="str">
            <v>-</v>
          </cell>
          <cell r="O70">
            <v>130.1</v>
          </cell>
          <cell r="P70" t="str">
            <v>-</v>
          </cell>
          <cell r="Q70">
            <v>17.7</v>
          </cell>
          <cell r="R70">
            <v>197.5</v>
          </cell>
          <cell r="S70" t="str">
            <v>-</v>
          </cell>
          <cell r="T70">
            <v>197.5</v>
          </cell>
          <cell r="U70" t="str">
            <v>-</v>
          </cell>
          <cell r="V70">
            <v>6105.4</v>
          </cell>
          <cell r="W70" t="str">
            <v>-</v>
          </cell>
          <cell r="X70">
            <v>1030.3</v>
          </cell>
          <cell r="Y70">
            <v>5075</v>
          </cell>
          <cell r="Z70" t="str">
            <v>-</v>
          </cell>
          <cell r="AA70">
            <v>606704.1</v>
          </cell>
          <cell r="AB70">
            <v>164061.29999999999</v>
          </cell>
          <cell r="AC70">
            <v>419423.3</v>
          </cell>
          <cell r="AD70">
            <v>23219.5</v>
          </cell>
          <cell r="AE70">
            <v>3.8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53474</v>
          </cell>
          <cell r="E71">
            <v>13897</v>
          </cell>
          <cell r="F71">
            <v>39577</v>
          </cell>
          <cell r="G71">
            <v>1175793.5</v>
          </cell>
          <cell r="H71">
            <v>32583</v>
          </cell>
          <cell r="I71">
            <v>3977</v>
          </cell>
          <cell r="J71" t="str">
            <v>-</v>
          </cell>
          <cell r="K71">
            <v>3820.5</v>
          </cell>
          <cell r="L71">
            <v>156.5</v>
          </cell>
          <cell r="M71">
            <v>525.79999999999995</v>
          </cell>
          <cell r="N71" t="str">
            <v>-</v>
          </cell>
          <cell r="O71">
            <v>525.79999999999995</v>
          </cell>
          <cell r="P71" t="str">
            <v>-</v>
          </cell>
          <cell r="Q71" t="str">
            <v>-</v>
          </cell>
          <cell r="R71">
            <v>966.2</v>
          </cell>
          <cell r="S71" t="str">
            <v>-</v>
          </cell>
          <cell r="T71">
            <v>896</v>
          </cell>
          <cell r="U71">
            <v>70.2</v>
          </cell>
          <cell r="V71">
            <v>27114</v>
          </cell>
          <cell r="W71" t="str">
            <v>-</v>
          </cell>
          <cell r="X71">
            <v>4471.8999999999996</v>
          </cell>
          <cell r="Y71">
            <v>22642.1</v>
          </cell>
          <cell r="Z71" t="str">
            <v>-</v>
          </cell>
          <cell r="AA71">
            <v>1143210.5</v>
          </cell>
          <cell r="AB71">
            <v>348322.2</v>
          </cell>
          <cell r="AC71">
            <v>790794.1</v>
          </cell>
          <cell r="AD71">
            <v>4094.2</v>
          </cell>
          <cell r="AE71">
            <v>0.4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26006</v>
          </cell>
          <cell r="E72">
            <v>12193</v>
          </cell>
          <cell r="F72">
            <v>13813</v>
          </cell>
          <cell r="G72">
            <v>847056.9</v>
          </cell>
          <cell r="H72">
            <v>6196.3</v>
          </cell>
          <cell r="I72">
            <v>1571.4</v>
          </cell>
          <cell r="J72" t="str">
            <v>-</v>
          </cell>
          <cell r="K72">
            <v>1569.8</v>
          </cell>
          <cell r="L72">
            <v>1.6</v>
          </cell>
          <cell r="M72">
            <v>295.10000000000002</v>
          </cell>
          <cell r="N72" t="str">
            <v>-</v>
          </cell>
          <cell r="O72">
            <v>295.10000000000002</v>
          </cell>
          <cell r="P72" t="str">
            <v>-</v>
          </cell>
          <cell r="Q72" t="str">
            <v>-</v>
          </cell>
          <cell r="R72">
            <v>39.700000000000003</v>
          </cell>
          <cell r="S72" t="str">
            <v>-</v>
          </cell>
          <cell r="T72">
            <v>39.700000000000003</v>
          </cell>
          <cell r="U72" t="str">
            <v>-</v>
          </cell>
          <cell r="V72">
            <v>4290.1000000000004</v>
          </cell>
          <cell r="W72" t="str">
            <v>-</v>
          </cell>
          <cell r="X72">
            <v>754.3</v>
          </cell>
          <cell r="Y72">
            <v>3535.8</v>
          </cell>
          <cell r="Z72" t="str">
            <v>-</v>
          </cell>
          <cell r="AA72">
            <v>840860.6</v>
          </cell>
          <cell r="AB72">
            <v>202401.8</v>
          </cell>
          <cell r="AC72">
            <v>564383.5</v>
          </cell>
          <cell r="AD72">
            <v>74075.3</v>
          </cell>
          <cell r="AE72">
            <v>8.8000000000000007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17479</v>
          </cell>
          <cell r="E73">
            <v>7575</v>
          </cell>
          <cell r="F73">
            <v>9904</v>
          </cell>
          <cell r="G73">
            <v>815095.5</v>
          </cell>
          <cell r="H73">
            <v>11453</v>
          </cell>
          <cell r="I73">
            <v>1349.6</v>
          </cell>
          <cell r="J73" t="str">
            <v>-</v>
          </cell>
          <cell r="K73">
            <v>1349.6</v>
          </cell>
          <cell r="L73" t="str">
            <v>-</v>
          </cell>
          <cell r="M73">
            <v>272.3</v>
          </cell>
          <cell r="N73" t="str">
            <v>-</v>
          </cell>
          <cell r="O73">
            <v>272.3</v>
          </cell>
          <cell r="P73" t="str">
            <v>-</v>
          </cell>
          <cell r="Q73" t="str">
            <v>-</v>
          </cell>
          <cell r="R73">
            <v>64.7</v>
          </cell>
          <cell r="S73" t="str">
            <v>-</v>
          </cell>
          <cell r="T73">
            <v>64.7</v>
          </cell>
          <cell r="U73" t="str">
            <v>-</v>
          </cell>
          <cell r="V73">
            <v>9766.5</v>
          </cell>
          <cell r="W73" t="str">
            <v>-</v>
          </cell>
          <cell r="X73">
            <v>2854.9</v>
          </cell>
          <cell r="Y73">
            <v>6911.5</v>
          </cell>
          <cell r="Z73" t="str">
            <v>-</v>
          </cell>
          <cell r="AA73">
            <v>803642.5</v>
          </cell>
          <cell r="AB73">
            <v>155126.70000000001</v>
          </cell>
          <cell r="AC73">
            <v>648045.69999999995</v>
          </cell>
          <cell r="AD73">
            <v>470</v>
          </cell>
          <cell r="AE73">
            <v>0.1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38529</v>
          </cell>
          <cell r="E74">
            <v>18913</v>
          </cell>
          <cell r="F74">
            <v>19616</v>
          </cell>
          <cell r="G74">
            <v>741856.1</v>
          </cell>
          <cell r="H74">
            <v>18911.400000000001</v>
          </cell>
          <cell r="I74">
            <v>3206.8</v>
          </cell>
          <cell r="J74" t="str">
            <v>-</v>
          </cell>
          <cell r="K74">
            <v>3095.6</v>
          </cell>
          <cell r="L74">
            <v>111.2</v>
          </cell>
          <cell r="M74">
            <v>674.5</v>
          </cell>
          <cell r="N74" t="str">
            <v>-</v>
          </cell>
          <cell r="O74">
            <v>674.5</v>
          </cell>
          <cell r="P74" t="str">
            <v>-</v>
          </cell>
          <cell r="Q74" t="str">
            <v>-</v>
          </cell>
          <cell r="R74">
            <v>344.7</v>
          </cell>
          <cell r="S74" t="str">
            <v>-</v>
          </cell>
          <cell r="T74">
            <v>252.1</v>
          </cell>
          <cell r="U74">
            <v>92.6</v>
          </cell>
          <cell r="V74">
            <v>10728.7</v>
          </cell>
          <cell r="W74" t="str">
            <v>-</v>
          </cell>
          <cell r="X74">
            <v>1565.8</v>
          </cell>
          <cell r="Y74">
            <v>9162.7999999999993</v>
          </cell>
          <cell r="Z74">
            <v>3956.7</v>
          </cell>
          <cell r="AA74">
            <v>722944.7</v>
          </cell>
          <cell r="AB74">
            <v>149690.70000000001</v>
          </cell>
          <cell r="AC74">
            <v>516714</v>
          </cell>
          <cell r="AD74">
            <v>56540</v>
          </cell>
          <cell r="AE74">
            <v>7.8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43346</v>
          </cell>
          <cell r="E75">
            <v>16057</v>
          </cell>
          <cell r="F75">
            <v>27289</v>
          </cell>
          <cell r="G75">
            <v>696533</v>
          </cell>
          <cell r="H75">
            <v>21150</v>
          </cell>
          <cell r="I75">
            <v>2263.1</v>
          </cell>
          <cell r="J75" t="str">
            <v>-</v>
          </cell>
          <cell r="K75">
            <v>2175.4</v>
          </cell>
          <cell r="L75">
            <v>87.7</v>
          </cell>
          <cell r="M75">
            <v>313.7</v>
          </cell>
          <cell r="N75" t="str">
            <v>-</v>
          </cell>
          <cell r="O75">
            <v>313.7</v>
          </cell>
          <cell r="P75" t="str">
            <v>-</v>
          </cell>
          <cell r="Q75" t="str">
            <v>-</v>
          </cell>
          <cell r="R75">
            <v>202.2</v>
          </cell>
          <cell r="S75" t="str">
            <v>-</v>
          </cell>
          <cell r="T75">
            <v>178.2</v>
          </cell>
          <cell r="U75">
            <v>24</v>
          </cell>
          <cell r="V75">
            <v>18371</v>
          </cell>
          <cell r="W75" t="str">
            <v>-</v>
          </cell>
          <cell r="X75">
            <v>2871.2</v>
          </cell>
          <cell r="Y75">
            <v>15499.8</v>
          </cell>
          <cell r="Z75" t="str">
            <v>-</v>
          </cell>
          <cell r="AA75">
            <v>675383</v>
          </cell>
          <cell r="AB75">
            <v>187750.7</v>
          </cell>
          <cell r="AC75">
            <v>425685.4</v>
          </cell>
          <cell r="AD75">
            <v>61947</v>
          </cell>
          <cell r="AE75">
            <v>9.1999999999999993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33768</v>
          </cell>
          <cell r="E76">
            <v>19909</v>
          </cell>
          <cell r="F76">
            <v>13859</v>
          </cell>
          <cell r="G76">
            <v>384048.3</v>
          </cell>
          <cell r="H76">
            <v>32220.9</v>
          </cell>
          <cell r="I76">
            <v>2873</v>
          </cell>
          <cell r="J76" t="str">
            <v>-</v>
          </cell>
          <cell r="K76">
            <v>1837</v>
          </cell>
          <cell r="L76">
            <v>1036</v>
          </cell>
          <cell r="M76">
            <v>143.80000000000001</v>
          </cell>
          <cell r="N76" t="str">
            <v>-</v>
          </cell>
          <cell r="O76">
            <v>143.80000000000001</v>
          </cell>
          <cell r="P76" t="str">
            <v>-</v>
          </cell>
          <cell r="Q76" t="str">
            <v>-</v>
          </cell>
          <cell r="R76">
            <v>3070.1</v>
          </cell>
          <cell r="S76" t="str">
            <v>-</v>
          </cell>
          <cell r="T76">
            <v>2914.3</v>
          </cell>
          <cell r="U76">
            <v>155.80000000000001</v>
          </cell>
          <cell r="V76">
            <v>25873.1</v>
          </cell>
          <cell r="W76" t="str">
            <v>-</v>
          </cell>
          <cell r="X76">
            <v>942.8</v>
          </cell>
          <cell r="Y76">
            <v>24930.3</v>
          </cell>
          <cell r="Z76">
            <v>261</v>
          </cell>
          <cell r="AA76">
            <v>351827.4</v>
          </cell>
          <cell r="AB76">
            <v>115631</v>
          </cell>
          <cell r="AC76">
            <v>234980.4</v>
          </cell>
          <cell r="AD76">
            <v>1216</v>
          </cell>
          <cell r="AE76">
            <v>0.3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45138</v>
          </cell>
          <cell r="E77">
            <v>14120</v>
          </cell>
          <cell r="F77">
            <v>31018</v>
          </cell>
          <cell r="G77">
            <v>616158.80000000005</v>
          </cell>
          <cell r="H77">
            <v>10584.7</v>
          </cell>
          <cell r="I77">
            <v>1969.1</v>
          </cell>
          <cell r="J77" t="str">
            <v>-</v>
          </cell>
          <cell r="K77">
            <v>1892</v>
          </cell>
          <cell r="L77">
            <v>77.2</v>
          </cell>
          <cell r="M77">
            <v>177.8</v>
          </cell>
          <cell r="N77" t="str">
            <v>-</v>
          </cell>
          <cell r="O77">
            <v>177.8</v>
          </cell>
          <cell r="P77" t="str">
            <v>-</v>
          </cell>
          <cell r="Q77" t="str">
            <v>-</v>
          </cell>
          <cell r="R77">
            <v>1947.1</v>
          </cell>
          <cell r="S77" t="str">
            <v>-</v>
          </cell>
          <cell r="T77">
            <v>1922.1</v>
          </cell>
          <cell r="U77">
            <v>25</v>
          </cell>
          <cell r="V77">
            <v>6490.7</v>
          </cell>
          <cell r="W77" t="str">
            <v>-</v>
          </cell>
          <cell r="X77">
            <v>2889.4</v>
          </cell>
          <cell r="Y77">
            <v>3601.3</v>
          </cell>
          <cell r="Z77" t="str">
            <v>-</v>
          </cell>
          <cell r="AA77">
            <v>605574.1</v>
          </cell>
          <cell r="AB77">
            <v>206559.3</v>
          </cell>
          <cell r="AC77">
            <v>366691</v>
          </cell>
          <cell r="AD77">
            <v>32323.8</v>
          </cell>
          <cell r="AE77">
            <v>5.3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120864</v>
          </cell>
          <cell r="E78">
            <v>99857</v>
          </cell>
          <cell r="F78">
            <v>21007</v>
          </cell>
          <cell r="G78">
            <v>450970</v>
          </cell>
          <cell r="H78">
            <v>148871.20000000001</v>
          </cell>
          <cell r="I78">
            <v>12079</v>
          </cell>
          <cell r="J78" t="str">
            <v>-</v>
          </cell>
          <cell r="K78">
            <v>11432.5</v>
          </cell>
          <cell r="L78">
            <v>646.6</v>
          </cell>
          <cell r="M78">
            <v>750.5</v>
          </cell>
          <cell r="N78" t="str">
            <v>-</v>
          </cell>
          <cell r="O78">
            <v>583.5</v>
          </cell>
          <cell r="P78">
            <v>167.1</v>
          </cell>
          <cell r="Q78" t="str">
            <v>-</v>
          </cell>
          <cell r="R78">
            <v>6809.3</v>
          </cell>
          <cell r="S78" t="str">
            <v>-</v>
          </cell>
          <cell r="T78">
            <v>6468.1</v>
          </cell>
          <cell r="U78">
            <v>341.2</v>
          </cell>
          <cell r="V78">
            <v>129232.3</v>
          </cell>
          <cell r="W78">
            <v>1034.5999999999999</v>
          </cell>
          <cell r="X78">
            <v>5752.7</v>
          </cell>
          <cell r="Y78">
            <v>122445</v>
          </cell>
          <cell r="Z78" t="str">
            <v>-</v>
          </cell>
          <cell r="AA78">
            <v>302098.8</v>
          </cell>
          <cell r="AB78">
            <v>123896.5</v>
          </cell>
          <cell r="AC78">
            <v>140837.1</v>
          </cell>
          <cell r="AD78">
            <v>37365.300000000003</v>
          </cell>
          <cell r="AE78">
            <v>12.4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49253</v>
          </cell>
          <cell r="E79">
            <v>22794</v>
          </cell>
          <cell r="F79">
            <v>26459</v>
          </cell>
          <cell r="G79">
            <v>660712.4</v>
          </cell>
          <cell r="H79">
            <v>14497.1</v>
          </cell>
          <cell r="I79">
            <v>4631.2</v>
          </cell>
          <cell r="J79" t="str">
            <v>-</v>
          </cell>
          <cell r="K79">
            <v>4092.9</v>
          </cell>
          <cell r="L79">
            <v>538.20000000000005</v>
          </cell>
          <cell r="M79">
            <v>718.2</v>
          </cell>
          <cell r="N79" t="str">
            <v>-</v>
          </cell>
          <cell r="O79">
            <v>617.5</v>
          </cell>
          <cell r="P79">
            <v>100.7</v>
          </cell>
          <cell r="Q79" t="str">
            <v>-</v>
          </cell>
          <cell r="R79">
            <v>148.6</v>
          </cell>
          <cell r="S79" t="str">
            <v>-</v>
          </cell>
          <cell r="T79">
            <v>148.6</v>
          </cell>
          <cell r="U79" t="str">
            <v>-</v>
          </cell>
          <cell r="V79">
            <v>8999.1</v>
          </cell>
          <cell r="W79" t="str">
            <v>-</v>
          </cell>
          <cell r="X79">
            <v>347.7</v>
          </cell>
          <cell r="Y79">
            <v>8651.4</v>
          </cell>
          <cell r="Z79" t="str">
            <v>-</v>
          </cell>
          <cell r="AA79">
            <v>646215.30000000005</v>
          </cell>
          <cell r="AB79">
            <v>318211</v>
          </cell>
          <cell r="AC79">
            <v>327416.3</v>
          </cell>
          <cell r="AD79">
            <v>588</v>
          </cell>
          <cell r="AE79">
            <v>0.1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33259</v>
          </cell>
          <cell r="E80">
            <v>10553</v>
          </cell>
          <cell r="F80">
            <v>22706</v>
          </cell>
          <cell r="G80">
            <v>1201029.3</v>
          </cell>
          <cell r="H80">
            <v>9484.7000000000007</v>
          </cell>
          <cell r="I80">
            <v>1711.5</v>
          </cell>
          <cell r="J80" t="str">
            <v>-</v>
          </cell>
          <cell r="K80">
            <v>1687.7</v>
          </cell>
          <cell r="L80">
            <v>23.9</v>
          </cell>
          <cell r="M80">
            <v>212.4</v>
          </cell>
          <cell r="N80" t="str">
            <v>-</v>
          </cell>
          <cell r="O80">
            <v>212.4</v>
          </cell>
          <cell r="P80" t="str">
            <v>-</v>
          </cell>
          <cell r="Q80" t="str">
            <v>-</v>
          </cell>
          <cell r="R80">
            <v>293</v>
          </cell>
          <cell r="S80" t="str">
            <v>-</v>
          </cell>
          <cell r="T80">
            <v>293</v>
          </cell>
          <cell r="U80" t="str">
            <v>-</v>
          </cell>
          <cell r="V80">
            <v>7267.7</v>
          </cell>
          <cell r="W80" t="str">
            <v>-</v>
          </cell>
          <cell r="X80">
            <v>524.6</v>
          </cell>
          <cell r="Y80">
            <v>6743.1</v>
          </cell>
          <cell r="Z80" t="str">
            <v>-</v>
          </cell>
          <cell r="AA80">
            <v>1191544.6000000001</v>
          </cell>
          <cell r="AB80">
            <v>234992.2</v>
          </cell>
          <cell r="AC80">
            <v>886043.8</v>
          </cell>
          <cell r="AD80">
            <v>70508.600000000006</v>
          </cell>
          <cell r="AE80">
            <v>5.9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50974</v>
          </cell>
          <cell r="E81">
            <v>17690</v>
          </cell>
          <cell r="F81">
            <v>33284</v>
          </cell>
          <cell r="G81">
            <v>989209.9</v>
          </cell>
          <cell r="H81">
            <v>47920.4</v>
          </cell>
          <cell r="I81">
            <v>6154.6</v>
          </cell>
          <cell r="J81" t="str">
            <v>-</v>
          </cell>
          <cell r="K81">
            <v>5906.4</v>
          </cell>
          <cell r="L81">
            <v>248.2</v>
          </cell>
          <cell r="M81">
            <v>846.8</v>
          </cell>
          <cell r="N81" t="str">
            <v>-</v>
          </cell>
          <cell r="O81">
            <v>846.8</v>
          </cell>
          <cell r="P81" t="str">
            <v>-</v>
          </cell>
          <cell r="Q81" t="str">
            <v>-</v>
          </cell>
          <cell r="R81">
            <v>4471.3</v>
          </cell>
          <cell r="S81" t="str">
            <v>-</v>
          </cell>
          <cell r="T81">
            <v>4089.3</v>
          </cell>
          <cell r="U81">
            <v>382</v>
          </cell>
          <cell r="V81">
            <v>33721.800000000003</v>
          </cell>
          <cell r="W81">
            <v>1344.5</v>
          </cell>
          <cell r="X81">
            <v>3865.6</v>
          </cell>
          <cell r="Y81">
            <v>28511.599999999999</v>
          </cell>
          <cell r="Z81">
            <v>2726</v>
          </cell>
          <cell r="AA81">
            <v>941289.5</v>
          </cell>
          <cell r="AB81">
            <v>162938.29999999999</v>
          </cell>
          <cell r="AC81">
            <v>744857.5</v>
          </cell>
          <cell r="AD81">
            <v>33493.699999999997</v>
          </cell>
          <cell r="AE81">
            <v>3.6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9975</v>
          </cell>
          <cell r="E82">
            <v>7568</v>
          </cell>
          <cell r="F82">
            <v>2407</v>
          </cell>
          <cell r="G82">
            <v>73015.8</v>
          </cell>
          <cell r="H82">
            <v>10483.299999999999</v>
          </cell>
          <cell r="I82">
            <v>817.5</v>
          </cell>
          <cell r="J82" t="str">
            <v>-</v>
          </cell>
          <cell r="K82">
            <v>626.70000000000005</v>
          </cell>
          <cell r="L82">
            <v>190.8</v>
          </cell>
          <cell r="M82">
            <v>145</v>
          </cell>
          <cell r="N82" t="str">
            <v>-</v>
          </cell>
          <cell r="O82">
            <v>145</v>
          </cell>
          <cell r="P82" t="str">
            <v>-</v>
          </cell>
          <cell r="Q82" t="str">
            <v>-</v>
          </cell>
          <cell r="R82">
            <v>161.9</v>
          </cell>
          <cell r="S82" t="str">
            <v>-</v>
          </cell>
          <cell r="T82">
            <v>161.9</v>
          </cell>
          <cell r="U82" t="str">
            <v>-</v>
          </cell>
          <cell r="V82">
            <v>9099.7000000000007</v>
          </cell>
          <cell r="W82">
            <v>5447.8</v>
          </cell>
          <cell r="X82" t="str">
            <v>-</v>
          </cell>
          <cell r="Y82">
            <v>3651.9</v>
          </cell>
          <cell r="Z82">
            <v>259.3</v>
          </cell>
          <cell r="AA82">
            <v>62532.5</v>
          </cell>
          <cell r="AB82">
            <v>15419.6</v>
          </cell>
          <cell r="AC82">
            <v>23323.9</v>
          </cell>
          <cell r="AD82">
            <v>23789</v>
          </cell>
          <cell r="AE82">
            <v>38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2676831</v>
          </cell>
          <cell r="E84">
            <v>2095784</v>
          </cell>
          <cell r="F84">
            <v>581047</v>
          </cell>
          <cell r="G84">
            <v>19128589.5</v>
          </cell>
          <cell r="H84">
            <v>1866816.5</v>
          </cell>
          <cell r="I84">
            <v>215975.5</v>
          </cell>
          <cell r="J84">
            <v>523</v>
          </cell>
          <cell r="K84">
            <v>203979.4</v>
          </cell>
          <cell r="L84">
            <v>11473.1</v>
          </cell>
          <cell r="M84">
            <v>27408.1</v>
          </cell>
          <cell r="N84">
            <v>149.6</v>
          </cell>
          <cell r="O84">
            <v>25982.3</v>
          </cell>
          <cell r="P84">
            <v>1001.6</v>
          </cell>
          <cell r="Q84">
            <v>274.60000000000002</v>
          </cell>
          <cell r="R84">
            <v>153796.70000000001</v>
          </cell>
          <cell r="S84">
            <v>17979.2</v>
          </cell>
          <cell r="T84">
            <v>120933.6</v>
          </cell>
          <cell r="U84">
            <v>14853.9</v>
          </cell>
          <cell r="V84">
            <v>1364764.1</v>
          </cell>
          <cell r="W84">
            <v>265760.2</v>
          </cell>
          <cell r="X84">
            <v>145136.29999999999</v>
          </cell>
          <cell r="Y84">
            <v>953867.7</v>
          </cell>
          <cell r="Z84">
            <v>104872</v>
          </cell>
          <cell r="AA84">
            <v>17261803</v>
          </cell>
          <cell r="AB84">
            <v>4978452.5</v>
          </cell>
          <cell r="AC84">
            <v>11151968</v>
          </cell>
          <cell r="AD84">
            <v>1131352.5</v>
          </cell>
          <cell r="AE84">
            <v>6.6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510013</v>
          </cell>
          <cell r="E85">
            <v>469212</v>
          </cell>
          <cell r="F85">
            <v>40801</v>
          </cell>
          <cell r="G85">
            <v>1224865.3999999999</v>
          </cell>
          <cell r="H85">
            <v>388539.5</v>
          </cell>
          <cell r="I85">
            <v>41902.699999999997</v>
          </cell>
          <cell r="J85" t="str">
            <v>-</v>
          </cell>
          <cell r="K85">
            <v>38316.300000000003</v>
          </cell>
          <cell r="L85">
            <v>3586.4</v>
          </cell>
          <cell r="M85">
            <v>5758.7</v>
          </cell>
          <cell r="N85" t="str">
            <v>-</v>
          </cell>
          <cell r="O85">
            <v>5758.7</v>
          </cell>
          <cell r="P85" t="str">
            <v>-</v>
          </cell>
          <cell r="Q85" t="str">
            <v>-</v>
          </cell>
          <cell r="R85">
            <v>41544.800000000003</v>
          </cell>
          <cell r="S85">
            <v>13957.8</v>
          </cell>
          <cell r="T85">
            <v>22436</v>
          </cell>
          <cell r="U85">
            <v>5151</v>
          </cell>
          <cell r="V85">
            <v>203401.9</v>
          </cell>
          <cell r="W85">
            <v>2487</v>
          </cell>
          <cell r="X85">
            <v>14398.2</v>
          </cell>
          <cell r="Y85">
            <v>186516.8</v>
          </cell>
          <cell r="Z85">
            <v>95931.4</v>
          </cell>
          <cell r="AA85">
            <v>836325.9</v>
          </cell>
          <cell r="AB85">
            <v>220949.5</v>
          </cell>
          <cell r="AC85">
            <v>588382.6</v>
          </cell>
          <cell r="AD85">
            <v>26993.8</v>
          </cell>
          <cell r="AE85">
            <v>3.2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256864</v>
          </cell>
          <cell r="E86">
            <v>216636</v>
          </cell>
          <cell r="F86">
            <v>40228</v>
          </cell>
          <cell r="G86">
            <v>1325033.2</v>
          </cell>
          <cell r="H86">
            <v>464832.5</v>
          </cell>
          <cell r="I86">
            <v>22324.1</v>
          </cell>
          <cell r="J86">
            <v>93.5</v>
          </cell>
          <cell r="K86">
            <v>21967.7</v>
          </cell>
          <cell r="L86">
            <v>263</v>
          </cell>
          <cell r="M86">
            <v>2937.6</v>
          </cell>
          <cell r="N86" t="str">
            <v>-</v>
          </cell>
          <cell r="O86">
            <v>2937.6</v>
          </cell>
          <cell r="P86" t="str">
            <v>-</v>
          </cell>
          <cell r="Q86" t="str">
            <v>-</v>
          </cell>
          <cell r="R86">
            <v>30219.5</v>
          </cell>
          <cell r="S86">
            <v>4021.4</v>
          </cell>
          <cell r="T86">
            <v>24359.1</v>
          </cell>
          <cell r="U86">
            <v>1839</v>
          </cell>
          <cell r="V86">
            <v>408153.7</v>
          </cell>
          <cell r="W86">
            <v>247724.6</v>
          </cell>
          <cell r="X86">
            <v>54528.1</v>
          </cell>
          <cell r="Y86">
            <v>105901</v>
          </cell>
          <cell r="Z86">
            <v>1197.5999999999999</v>
          </cell>
          <cell r="AA86">
            <v>860200.7</v>
          </cell>
          <cell r="AB86">
            <v>269099.2</v>
          </cell>
          <cell r="AC86">
            <v>555944.5</v>
          </cell>
          <cell r="AD86">
            <v>35157</v>
          </cell>
          <cell r="AE86">
            <v>4.0999999999999996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141104</v>
          </cell>
          <cell r="E87">
            <v>102516</v>
          </cell>
          <cell r="F87">
            <v>38588</v>
          </cell>
          <cell r="G87">
            <v>1009090</v>
          </cell>
          <cell r="H87">
            <v>64622.400000000001</v>
          </cell>
          <cell r="I87">
            <v>13748.8</v>
          </cell>
          <cell r="J87" t="str">
            <v>-</v>
          </cell>
          <cell r="K87">
            <v>11982.7</v>
          </cell>
          <cell r="L87">
            <v>1766.1</v>
          </cell>
          <cell r="M87">
            <v>1621</v>
          </cell>
          <cell r="N87">
            <v>149.6</v>
          </cell>
          <cell r="O87">
            <v>1471.4</v>
          </cell>
          <cell r="P87" t="str">
            <v>-</v>
          </cell>
          <cell r="Q87" t="str">
            <v>-</v>
          </cell>
          <cell r="R87">
            <v>6481.6</v>
          </cell>
          <cell r="S87" t="str">
            <v>-</v>
          </cell>
          <cell r="T87">
            <v>5929.8</v>
          </cell>
          <cell r="U87">
            <v>551.79999999999995</v>
          </cell>
          <cell r="V87">
            <v>42082.6</v>
          </cell>
          <cell r="W87">
            <v>454.9</v>
          </cell>
          <cell r="X87">
            <v>3340.9</v>
          </cell>
          <cell r="Y87">
            <v>38286.800000000003</v>
          </cell>
          <cell r="Z87">
            <v>688.4</v>
          </cell>
          <cell r="AA87">
            <v>944467.6</v>
          </cell>
          <cell r="AB87">
            <v>309823.5</v>
          </cell>
          <cell r="AC87">
            <v>633417.4</v>
          </cell>
          <cell r="AD87">
            <v>1226.7</v>
          </cell>
          <cell r="AE87">
            <v>0.1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162180</v>
          </cell>
          <cell r="E88">
            <v>121148</v>
          </cell>
          <cell r="F88">
            <v>41032</v>
          </cell>
          <cell r="G88">
            <v>1520907.8</v>
          </cell>
          <cell r="H88">
            <v>79029.100000000006</v>
          </cell>
          <cell r="I88">
            <v>14864.1</v>
          </cell>
          <cell r="J88">
            <v>185.7</v>
          </cell>
          <cell r="K88">
            <v>13931.8</v>
          </cell>
          <cell r="L88">
            <v>746.7</v>
          </cell>
          <cell r="M88">
            <v>1895.2</v>
          </cell>
          <cell r="N88" t="str">
            <v>-</v>
          </cell>
          <cell r="O88">
            <v>1719.5</v>
          </cell>
          <cell r="P88">
            <v>175.7</v>
          </cell>
          <cell r="Q88" t="str">
            <v>-</v>
          </cell>
          <cell r="R88">
            <v>2242.1999999999998</v>
          </cell>
          <cell r="S88" t="str">
            <v>-</v>
          </cell>
          <cell r="T88">
            <v>2104.3000000000002</v>
          </cell>
          <cell r="U88">
            <v>137.9</v>
          </cell>
          <cell r="V88">
            <v>60027.6</v>
          </cell>
          <cell r="W88">
            <v>2505.9</v>
          </cell>
          <cell r="X88">
            <v>2754.9</v>
          </cell>
          <cell r="Y88">
            <v>54766.8</v>
          </cell>
          <cell r="Z88" t="str">
            <v>-</v>
          </cell>
          <cell r="AA88">
            <v>1441878.7</v>
          </cell>
          <cell r="AB88">
            <v>451392.4</v>
          </cell>
          <cell r="AC88">
            <v>749166.4</v>
          </cell>
          <cell r="AD88">
            <v>241319.9</v>
          </cell>
          <cell r="AE88">
            <v>16.7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421494</v>
          </cell>
          <cell r="E89">
            <v>400943</v>
          </cell>
          <cell r="F89">
            <v>20551</v>
          </cell>
          <cell r="G89">
            <v>615546</v>
          </cell>
          <cell r="H89">
            <v>185781.8</v>
          </cell>
          <cell r="I89">
            <v>27316.2</v>
          </cell>
          <cell r="J89">
            <v>38.9</v>
          </cell>
          <cell r="K89">
            <v>26534.400000000001</v>
          </cell>
          <cell r="L89">
            <v>742.9</v>
          </cell>
          <cell r="M89">
            <v>3575.4</v>
          </cell>
          <cell r="N89" t="str">
            <v>-</v>
          </cell>
          <cell r="O89">
            <v>2971.5</v>
          </cell>
          <cell r="P89">
            <v>520.9</v>
          </cell>
          <cell r="Q89">
            <v>83</v>
          </cell>
          <cell r="R89">
            <v>28461.200000000001</v>
          </cell>
          <cell r="S89" t="str">
            <v>-</v>
          </cell>
          <cell r="T89">
            <v>25063</v>
          </cell>
          <cell r="U89">
            <v>3398.2</v>
          </cell>
          <cell r="V89">
            <v>126429</v>
          </cell>
          <cell r="W89">
            <v>2330.4</v>
          </cell>
          <cell r="X89">
            <v>12396.7</v>
          </cell>
          <cell r="Y89">
            <v>111701.9</v>
          </cell>
          <cell r="Z89" t="str">
            <v>-</v>
          </cell>
          <cell r="AA89">
            <v>429794.2</v>
          </cell>
          <cell r="AB89">
            <v>142093.29999999999</v>
          </cell>
          <cell r="AC89">
            <v>261230.4</v>
          </cell>
          <cell r="AD89">
            <v>26440.6</v>
          </cell>
          <cell r="AE89">
            <v>6.2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106801</v>
          </cell>
          <cell r="E90">
            <v>84515</v>
          </cell>
          <cell r="F90">
            <v>22286</v>
          </cell>
          <cell r="G90">
            <v>668868.69999999995</v>
          </cell>
          <cell r="H90">
            <v>50085.2</v>
          </cell>
          <cell r="I90">
            <v>8287.7000000000007</v>
          </cell>
          <cell r="J90" t="str">
            <v>-</v>
          </cell>
          <cell r="K90">
            <v>8078.7</v>
          </cell>
          <cell r="L90">
            <v>209</v>
          </cell>
          <cell r="M90">
            <v>1308</v>
          </cell>
          <cell r="N90" t="str">
            <v>-</v>
          </cell>
          <cell r="O90">
            <v>1308</v>
          </cell>
          <cell r="P90" t="str">
            <v>-</v>
          </cell>
          <cell r="Q90" t="str">
            <v>-</v>
          </cell>
          <cell r="R90">
            <v>3151.8</v>
          </cell>
          <cell r="S90" t="str">
            <v>-</v>
          </cell>
          <cell r="T90">
            <v>2801.3</v>
          </cell>
          <cell r="U90">
            <v>350.5</v>
          </cell>
          <cell r="V90">
            <v>37337.699999999997</v>
          </cell>
          <cell r="W90">
            <v>69.7</v>
          </cell>
          <cell r="X90">
            <v>2765.7</v>
          </cell>
          <cell r="Y90">
            <v>34502.300000000003</v>
          </cell>
          <cell r="Z90" t="str">
            <v>-</v>
          </cell>
          <cell r="AA90">
            <v>618783.5</v>
          </cell>
          <cell r="AB90">
            <v>258293.7</v>
          </cell>
          <cell r="AC90">
            <v>194226.5</v>
          </cell>
          <cell r="AD90">
            <v>166263.29999999999</v>
          </cell>
          <cell r="AE90">
            <v>26.9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101595</v>
          </cell>
          <cell r="E91">
            <v>65614</v>
          </cell>
          <cell r="F91">
            <v>35981</v>
          </cell>
          <cell r="G91">
            <v>919944</v>
          </cell>
          <cell r="H91">
            <v>56996.5</v>
          </cell>
          <cell r="I91">
            <v>9248.1</v>
          </cell>
          <cell r="J91" t="str">
            <v>-</v>
          </cell>
          <cell r="K91">
            <v>9174.4</v>
          </cell>
          <cell r="L91">
            <v>73.7</v>
          </cell>
          <cell r="M91">
            <v>921.3</v>
          </cell>
          <cell r="N91" t="str">
            <v>-</v>
          </cell>
          <cell r="O91">
            <v>921.3</v>
          </cell>
          <cell r="P91" t="str">
            <v>-</v>
          </cell>
          <cell r="Q91" t="str">
            <v>-</v>
          </cell>
          <cell r="R91">
            <v>7779.7</v>
          </cell>
          <cell r="S91" t="str">
            <v>-</v>
          </cell>
          <cell r="T91">
            <v>7302.1</v>
          </cell>
          <cell r="U91">
            <v>477.6</v>
          </cell>
          <cell r="V91">
            <v>39047.4</v>
          </cell>
          <cell r="W91" t="str">
            <v>-</v>
          </cell>
          <cell r="X91">
            <v>9569.4</v>
          </cell>
          <cell r="Y91">
            <v>29478</v>
          </cell>
          <cell r="Z91" t="str">
            <v>-</v>
          </cell>
          <cell r="AA91">
            <v>862947.5</v>
          </cell>
          <cell r="AB91">
            <v>246991.2</v>
          </cell>
          <cell r="AC91">
            <v>552830.9</v>
          </cell>
          <cell r="AD91">
            <v>63125.4</v>
          </cell>
          <cell r="AE91">
            <v>7.3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100297</v>
          </cell>
          <cell r="E92">
            <v>51602</v>
          </cell>
          <cell r="F92">
            <v>48695</v>
          </cell>
          <cell r="G92">
            <v>1254842.3</v>
          </cell>
          <cell r="H92">
            <v>50276.9</v>
          </cell>
          <cell r="I92">
            <v>9036.6</v>
          </cell>
          <cell r="J92" t="str">
            <v>-</v>
          </cell>
          <cell r="K92">
            <v>9006.7999999999993</v>
          </cell>
          <cell r="L92">
            <v>29.8</v>
          </cell>
          <cell r="M92">
            <v>1135.0999999999999</v>
          </cell>
          <cell r="N92" t="str">
            <v>-</v>
          </cell>
          <cell r="O92">
            <v>1100.5999999999999</v>
          </cell>
          <cell r="P92" t="str">
            <v>-</v>
          </cell>
          <cell r="Q92">
            <v>34.4</v>
          </cell>
          <cell r="R92">
            <v>2519.1</v>
          </cell>
          <cell r="S92" t="str">
            <v>-</v>
          </cell>
          <cell r="T92">
            <v>1633.7</v>
          </cell>
          <cell r="U92">
            <v>855.4</v>
          </cell>
          <cell r="V92">
            <v>37586.1</v>
          </cell>
          <cell r="W92" t="str">
            <v>-</v>
          </cell>
          <cell r="X92">
            <v>7080.5</v>
          </cell>
          <cell r="Y92">
            <v>30505.599999999999</v>
          </cell>
          <cell r="Z92" t="str">
            <v>-</v>
          </cell>
          <cell r="AA92">
            <v>1204565.3999999999</v>
          </cell>
          <cell r="AB92">
            <v>370036.2</v>
          </cell>
          <cell r="AC92">
            <v>781354.2</v>
          </cell>
          <cell r="AD92">
            <v>53175</v>
          </cell>
          <cell r="AE92">
            <v>4.4000000000000004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71874</v>
          </cell>
          <cell r="E93">
            <v>52905</v>
          </cell>
          <cell r="F93">
            <v>18969</v>
          </cell>
          <cell r="G93">
            <v>912082.1</v>
          </cell>
          <cell r="H93">
            <v>37900.800000000003</v>
          </cell>
          <cell r="I93">
            <v>6768.5</v>
          </cell>
          <cell r="J93" t="str">
            <v>-</v>
          </cell>
          <cell r="K93">
            <v>6682.6</v>
          </cell>
          <cell r="L93">
            <v>85.9</v>
          </cell>
          <cell r="M93">
            <v>1228.5999999999999</v>
          </cell>
          <cell r="N93" t="str">
            <v>-</v>
          </cell>
          <cell r="O93">
            <v>1228.5999999999999</v>
          </cell>
          <cell r="P93" t="str">
            <v>-</v>
          </cell>
          <cell r="Q93" t="str">
            <v>-</v>
          </cell>
          <cell r="R93">
            <v>2686.1</v>
          </cell>
          <cell r="S93" t="str">
            <v>-</v>
          </cell>
          <cell r="T93">
            <v>2523.6</v>
          </cell>
          <cell r="U93">
            <v>162.5</v>
          </cell>
          <cell r="V93">
            <v>27217.599999999999</v>
          </cell>
          <cell r="W93">
            <v>233</v>
          </cell>
          <cell r="X93">
            <v>2648</v>
          </cell>
          <cell r="Y93">
            <v>24336.6</v>
          </cell>
          <cell r="Z93" t="str">
            <v>-</v>
          </cell>
          <cell r="AA93">
            <v>874181.3</v>
          </cell>
          <cell r="AB93">
            <v>221804.79999999999</v>
          </cell>
          <cell r="AC93">
            <v>564327.6</v>
          </cell>
          <cell r="AD93">
            <v>88049</v>
          </cell>
          <cell r="AE93">
            <v>11.2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261093</v>
          </cell>
          <cell r="E94">
            <v>231308</v>
          </cell>
          <cell r="F94">
            <v>29785</v>
          </cell>
          <cell r="G94">
            <v>411815.2</v>
          </cell>
          <cell r="H94">
            <v>114831.8</v>
          </cell>
          <cell r="I94">
            <v>17688.3</v>
          </cell>
          <cell r="J94">
            <v>204.9</v>
          </cell>
          <cell r="K94">
            <v>16961.599999999999</v>
          </cell>
          <cell r="L94">
            <v>521.70000000000005</v>
          </cell>
          <cell r="M94">
            <v>1712.5</v>
          </cell>
          <cell r="N94" t="str">
            <v>-</v>
          </cell>
          <cell r="O94">
            <v>1530.9</v>
          </cell>
          <cell r="P94">
            <v>42</v>
          </cell>
          <cell r="Q94">
            <v>139.5</v>
          </cell>
          <cell r="R94">
            <v>9817.5</v>
          </cell>
          <cell r="S94" t="str">
            <v>-</v>
          </cell>
          <cell r="T94">
            <v>8984.7000000000007</v>
          </cell>
          <cell r="U94">
            <v>832.8</v>
          </cell>
          <cell r="V94">
            <v>85613.6</v>
          </cell>
          <cell r="W94">
            <v>2707.4</v>
          </cell>
          <cell r="X94">
            <v>7776</v>
          </cell>
          <cell r="Y94">
            <v>75130.2</v>
          </cell>
          <cell r="Z94" t="str">
            <v>-</v>
          </cell>
          <cell r="AA94">
            <v>296983.40000000002</v>
          </cell>
          <cell r="AB94">
            <v>102544.5</v>
          </cell>
          <cell r="AC94">
            <v>184476.9</v>
          </cell>
          <cell r="AD94">
            <v>9962</v>
          </cell>
          <cell r="AE94">
            <v>3.4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23919</v>
          </cell>
          <cell r="E95">
            <v>4573</v>
          </cell>
          <cell r="F95">
            <v>19346</v>
          </cell>
          <cell r="G95">
            <v>614147.6</v>
          </cell>
          <cell r="H95">
            <v>7443.5</v>
          </cell>
          <cell r="I95">
            <v>992.9</v>
          </cell>
          <cell r="J95" t="str">
            <v>-</v>
          </cell>
          <cell r="K95">
            <v>958.8</v>
          </cell>
          <cell r="L95">
            <v>34.1</v>
          </cell>
          <cell r="M95">
            <v>147.80000000000001</v>
          </cell>
          <cell r="N95" t="str">
            <v>-</v>
          </cell>
          <cell r="O95">
            <v>130.1</v>
          </cell>
          <cell r="P95" t="str">
            <v>-</v>
          </cell>
          <cell r="Q95">
            <v>17.7</v>
          </cell>
          <cell r="R95">
            <v>197.5</v>
          </cell>
          <cell r="S95" t="str">
            <v>-</v>
          </cell>
          <cell r="T95">
            <v>197.5</v>
          </cell>
          <cell r="U95" t="str">
            <v>-</v>
          </cell>
          <cell r="V95">
            <v>6105.4</v>
          </cell>
          <cell r="W95" t="str">
            <v>-</v>
          </cell>
          <cell r="X95">
            <v>1030.3</v>
          </cell>
          <cell r="Y95">
            <v>5075</v>
          </cell>
          <cell r="Z95" t="str">
            <v>-</v>
          </cell>
          <cell r="AA95">
            <v>606704.1</v>
          </cell>
          <cell r="AB95">
            <v>164061.29999999999</v>
          </cell>
          <cell r="AC95">
            <v>419423.3</v>
          </cell>
          <cell r="AD95">
            <v>23219.5</v>
          </cell>
          <cell r="AE95">
            <v>3.8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52944</v>
          </cell>
          <cell r="E96">
            <v>26863</v>
          </cell>
          <cell r="F96">
            <v>26081</v>
          </cell>
          <cell r="G96">
            <v>1175767.3999999999</v>
          </cell>
          <cell r="H96">
            <v>32583</v>
          </cell>
          <cell r="I96">
            <v>3977</v>
          </cell>
          <cell r="J96" t="str">
            <v>-</v>
          </cell>
          <cell r="K96">
            <v>3820.5</v>
          </cell>
          <cell r="L96">
            <v>156.5</v>
          </cell>
          <cell r="M96">
            <v>525.79999999999995</v>
          </cell>
          <cell r="N96" t="str">
            <v>-</v>
          </cell>
          <cell r="O96">
            <v>525.79999999999995</v>
          </cell>
          <cell r="P96" t="str">
            <v>-</v>
          </cell>
          <cell r="Q96" t="str">
            <v>-</v>
          </cell>
          <cell r="R96">
            <v>966.2</v>
          </cell>
          <cell r="S96" t="str">
            <v>-</v>
          </cell>
          <cell r="T96">
            <v>896</v>
          </cell>
          <cell r="U96">
            <v>70.2</v>
          </cell>
          <cell r="V96">
            <v>27114</v>
          </cell>
          <cell r="W96" t="str">
            <v>-</v>
          </cell>
          <cell r="X96">
            <v>4471.8999999999996</v>
          </cell>
          <cell r="Y96">
            <v>22642.1</v>
          </cell>
          <cell r="Z96" t="str">
            <v>-</v>
          </cell>
          <cell r="AA96">
            <v>1143184.3999999999</v>
          </cell>
          <cell r="AB96">
            <v>348296.1</v>
          </cell>
          <cell r="AC96">
            <v>790784.3</v>
          </cell>
          <cell r="AD96">
            <v>4104</v>
          </cell>
          <cell r="AE96">
            <v>0.4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25678</v>
          </cell>
          <cell r="E97">
            <v>12193</v>
          </cell>
          <cell r="F97">
            <v>13485</v>
          </cell>
          <cell r="G97">
            <v>847056.9</v>
          </cell>
          <cell r="H97">
            <v>6196.3</v>
          </cell>
          <cell r="I97">
            <v>1571.4</v>
          </cell>
          <cell r="J97" t="str">
            <v>-</v>
          </cell>
          <cell r="K97">
            <v>1569.8</v>
          </cell>
          <cell r="L97">
            <v>1.6</v>
          </cell>
          <cell r="M97">
            <v>295.10000000000002</v>
          </cell>
          <cell r="N97" t="str">
            <v>-</v>
          </cell>
          <cell r="O97">
            <v>295.10000000000002</v>
          </cell>
          <cell r="P97" t="str">
            <v>-</v>
          </cell>
          <cell r="Q97" t="str">
            <v>-</v>
          </cell>
          <cell r="R97">
            <v>39.700000000000003</v>
          </cell>
          <cell r="S97" t="str">
            <v>-</v>
          </cell>
          <cell r="T97">
            <v>39.700000000000003</v>
          </cell>
          <cell r="U97" t="str">
            <v>-</v>
          </cell>
          <cell r="V97">
            <v>4290.1000000000004</v>
          </cell>
          <cell r="W97" t="str">
            <v>-</v>
          </cell>
          <cell r="X97">
            <v>754.3</v>
          </cell>
          <cell r="Y97">
            <v>3535.8</v>
          </cell>
          <cell r="Z97" t="str">
            <v>-</v>
          </cell>
          <cell r="AA97">
            <v>840860.6</v>
          </cell>
          <cell r="AB97">
            <v>202401.8</v>
          </cell>
          <cell r="AC97">
            <v>564383.5</v>
          </cell>
          <cell r="AD97">
            <v>74075.3</v>
          </cell>
          <cell r="AE97">
            <v>8.8000000000000007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17356</v>
          </cell>
          <cell r="E98">
            <v>7540</v>
          </cell>
          <cell r="F98">
            <v>9816</v>
          </cell>
          <cell r="G98">
            <v>815095.5</v>
          </cell>
          <cell r="H98">
            <v>11453</v>
          </cell>
          <cell r="I98">
            <v>1349.6</v>
          </cell>
          <cell r="J98" t="str">
            <v>-</v>
          </cell>
          <cell r="K98">
            <v>1349.6</v>
          </cell>
          <cell r="L98" t="str">
            <v>-</v>
          </cell>
          <cell r="M98">
            <v>272.3</v>
          </cell>
          <cell r="N98" t="str">
            <v>-</v>
          </cell>
          <cell r="O98">
            <v>272.3</v>
          </cell>
          <cell r="P98" t="str">
            <v>-</v>
          </cell>
          <cell r="Q98" t="str">
            <v>-</v>
          </cell>
          <cell r="R98">
            <v>64.7</v>
          </cell>
          <cell r="S98" t="str">
            <v>-</v>
          </cell>
          <cell r="T98">
            <v>64.7</v>
          </cell>
          <cell r="U98" t="str">
            <v>-</v>
          </cell>
          <cell r="V98">
            <v>9766.5</v>
          </cell>
          <cell r="W98" t="str">
            <v>-</v>
          </cell>
          <cell r="X98">
            <v>2854.9</v>
          </cell>
          <cell r="Y98">
            <v>6911.5</v>
          </cell>
          <cell r="Z98" t="str">
            <v>-</v>
          </cell>
          <cell r="AA98">
            <v>803642.5</v>
          </cell>
          <cell r="AB98">
            <v>155126.70000000001</v>
          </cell>
          <cell r="AC98">
            <v>648045.69999999995</v>
          </cell>
          <cell r="AD98">
            <v>470</v>
          </cell>
          <cell r="AE98">
            <v>0.1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38108</v>
          </cell>
          <cell r="E99">
            <v>18695</v>
          </cell>
          <cell r="F99">
            <v>19413</v>
          </cell>
          <cell r="G99">
            <v>741849.9</v>
          </cell>
          <cell r="H99">
            <v>18911.3</v>
          </cell>
          <cell r="I99">
            <v>3206.8</v>
          </cell>
          <cell r="J99" t="str">
            <v>-</v>
          </cell>
          <cell r="K99">
            <v>3095.6</v>
          </cell>
          <cell r="L99">
            <v>111.2</v>
          </cell>
          <cell r="M99">
            <v>674.5</v>
          </cell>
          <cell r="N99" t="str">
            <v>-</v>
          </cell>
          <cell r="O99">
            <v>674.5</v>
          </cell>
          <cell r="P99" t="str">
            <v>-</v>
          </cell>
          <cell r="Q99" t="str">
            <v>-</v>
          </cell>
          <cell r="R99">
            <v>344.7</v>
          </cell>
          <cell r="S99" t="str">
            <v>-</v>
          </cell>
          <cell r="T99">
            <v>252.1</v>
          </cell>
          <cell r="U99">
            <v>92.6</v>
          </cell>
          <cell r="V99">
            <v>10728.7</v>
          </cell>
          <cell r="W99" t="str">
            <v>-</v>
          </cell>
          <cell r="X99">
            <v>1565.8</v>
          </cell>
          <cell r="Y99">
            <v>9162.7999999999993</v>
          </cell>
          <cell r="Z99">
            <v>3956.6</v>
          </cell>
          <cell r="AA99">
            <v>722938.6</v>
          </cell>
          <cell r="AB99">
            <v>149684.79999999999</v>
          </cell>
          <cell r="AC99">
            <v>516714</v>
          </cell>
          <cell r="AD99">
            <v>56539.8</v>
          </cell>
          <cell r="AE99">
            <v>7.8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43057</v>
          </cell>
          <cell r="E100">
            <v>16057</v>
          </cell>
          <cell r="F100">
            <v>27000</v>
          </cell>
          <cell r="G100">
            <v>696533</v>
          </cell>
          <cell r="H100">
            <v>21150</v>
          </cell>
          <cell r="I100">
            <v>2263.1</v>
          </cell>
          <cell r="J100" t="str">
            <v>-</v>
          </cell>
          <cell r="K100">
            <v>2175.4</v>
          </cell>
          <cell r="L100">
            <v>87.7</v>
          </cell>
          <cell r="M100">
            <v>313.7</v>
          </cell>
          <cell r="N100" t="str">
            <v>-</v>
          </cell>
          <cell r="O100">
            <v>313.7</v>
          </cell>
          <cell r="P100" t="str">
            <v>-</v>
          </cell>
          <cell r="Q100" t="str">
            <v>-</v>
          </cell>
          <cell r="R100">
            <v>202.2</v>
          </cell>
          <cell r="S100" t="str">
            <v>-</v>
          </cell>
          <cell r="T100">
            <v>178.2</v>
          </cell>
          <cell r="U100">
            <v>24</v>
          </cell>
          <cell r="V100">
            <v>18371</v>
          </cell>
          <cell r="W100" t="str">
            <v>-</v>
          </cell>
          <cell r="X100">
            <v>2871.2</v>
          </cell>
          <cell r="Y100">
            <v>15499.8</v>
          </cell>
          <cell r="Z100" t="str">
            <v>-</v>
          </cell>
          <cell r="AA100">
            <v>675383</v>
          </cell>
          <cell r="AB100">
            <v>187750.7</v>
          </cell>
          <cell r="AC100">
            <v>425685.4</v>
          </cell>
          <cell r="AD100">
            <v>61947</v>
          </cell>
          <cell r="AE100">
            <v>9.1999999999999993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32969</v>
          </cell>
          <cell r="E101">
            <v>19452</v>
          </cell>
          <cell r="F101">
            <v>13517</v>
          </cell>
          <cell r="G101">
            <v>384048.3</v>
          </cell>
          <cell r="H101">
            <v>32492.6</v>
          </cell>
          <cell r="I101">
            <v>2933.1</v>
          </cell>
          <cell r="J101" t="str">
            <v>-</v>
          </cell>
          <cell r="K101">
            <v>1888.5</v>
          </cell>
          <cell r="L101">
            <v>1044.7</v>
          </cell>
          <cell r="M101">
            <v>143.9</v>
          </cell>
          <cell r="N101" t="str">
            <v>-</v>
          </cell>
          <cell r="O101">
            <v>143.9</v>
          </cell>
          <cell r="P101" t="str">
            <v>-</v>
          </cell>
          <cell r="Q101" t="str">
            <v>-</v>
          </cell>
          <cell r="R101">
            <v>3502.6</v>
          </cell>
          <cell r="S101" t="str">
            <v>-</v>
          </cell>
          <cell r="T101">
            <v>3340.3</v>
          </cell>
          <cell r="U101">
            <v>162.4</v>
          </cell>
          <cell r="V101">
            <v>25800.3</v>
          </cell>
          <cell r="W101" t="str">
            <v>-</v>
          </cell>
          <cell r="X101">
            <v>912.4</v>
          </cell>
          <cell r="Y101">
            <v>24887.9</v>
          </cell>
          <cell r="Z101">
            <v>112.7</v>
          </cell>
          <cell r="AA101">
            <v>351555.7</v>
          </cell>
          <cell r="AB101">
            <v>117482.3</v>
          </cell>
          <cell r="AC101">
            <v>232857.5</v>
          </cell>
          <cell r="AD101">
            <v>1216</v>
          </cell>
          <cell r="AE101">
            <v>0.3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44672</v>
          </cell>
          <cell r="E102">
            <v>14120</v>
          </cell>
          <cell r="F102">
            <v>30552</v>
          </cell>
          <cell r="G102">
            <v>616158.80000000005</v>
          </cell>
          <cell r="H102">
            <v>10584.7</v>
          </cell>
          <cell r="I102">
            <v>1969.1</v>
          </cell>
          <cell r="J102" t="str">
            <v>-</v>
          </cell>
          <cell r="K102">
            <v>1892</v>
          </cell>
          <cell r="L102">
            <v>77.2</v>
          </cell>
          <cell r="M102">
            <v>177.8</v>
          </cell>
          <cell r="N102" t="str">
            <v>-</v>
          </cell>
          <cell r="O102">
            <v>177.8</v>
          </cell>
          <cell r="P102" t="str">
            <v>-</v>
          </cell>
          <cell r="Q102" t="str">
            <v>-</v>
          </cell>
          <cell r="R102">
            <v>1947.1</v>
          </cell>
          <cell r="S102" t="str">
            <v>-</v>
          </cell>
          <cell r="T102">
            <v>1922.1</v>
          </cell>
          <cell r="U102">
            <v>25</v>
          </cell>
          <cell r="V102">
            <v>6490.7</v>
          </cell>
          <cell r="W102" t="str">
            <v>-</v>
          </cell>
          <cell r="X102">
            <v>2889.4</v>
          </cell>
          <cell r="Y102">
            <v>3601.3</v>
          </cell>
          <cell r="Z102" t="str">
            <v>-</v>
          </cell>
          <cell r="AA102">
            <v>605574.1</v>
          </cell>
          <cell r="AB102">
            <v>206559.3</v>
          </cell>
          <cell r="AC102">
            <v>366691</v>
          </cell>
          <cell r="AD102">
            <v>32323.8</v>
          </cell>
          <cell r="AE102">
            <v>5.3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118828</v>
          </cell>
          <cell r="E103">
            <v>98176</v>
          </cell>
          <cell r="F103">
            <v>20652</v>
          </cell>
          <cell r="G103">
            <v>450970</v>
          </cell>
          <cell r="H103">
            <v>148869.4</v>
          </cell>
          <cell r="I103">
            <v>11886.8</v>
          </cell>
          <cell r="J103" t="str">
            <v>-</v>
          </cell>
          <cell r="K103">
            <v>11240.2</v>
          </cell>
          <cell r="L103">
            <v>646.6</v>
          </cell>
          <cell r="M103">
            <v>725.3</v>
          </cell>
          <cell r="N103" t="str">
            <v>-</v>
          </cell>
          <cell r="O103">
            <v>583.5</v>
          </cell>
          <cell r="P103">
            <v>141.80000000000001</v>
          </cell>
          <cell r="Q103" t="str">
            <v>-</v>
          </cell>
          <cell r="R103">
            <v>6553.8</v>
          </cell>
          <cell r="S103" t="str">
            <v>-</v>
          </cell>
          <cell r="T103">
            <v>6212.7</v>
          </cell>
          <cell r="U103">
            <v>341.2</v>
          </cell>
          <cell r="V103">
            <v>129703.5</v>
          </cell>
          <cell r="W103">
            <v>455</v>
          </cell>
          <cell r="X103">
            <v>5789.9</v>
          </cell>
          <cell r="Y103">
            <v>123458.6</v>
          </cell>
          <cell r="Z103" t="str">
            <v>-</v>
          </cell>
          <cell r="AA103">
            <v>302100.59999999998</v>
          </cell>
          <cell r="AB103">
            <v>123781.1</v>
          </cell>
          <cell r="AC103">
            <v>140954.20000000001</v>
          </cell>
          <cell r="AD103">
            <v>37365.300000000003</v>
          </cell>
          <cell r="AE103">
            <v>12.4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53274</v>
          </cell>
          <cell r="E104">
            <v>27344</v>
          </cell>
          <cell r="F104">
            <v>25930</v>
          </cell>
          <cell r="G104">
            <v>660712.4</v>
          </cell>
          <cell r="H104">
            <v>16347.8</v>
          </cell>
          <cell r="I104">
            <v>5957</v>
          </cell>
          <cell r="J104" t="str">
            <v>-</v>
          </cell>
          <cell r="K104">
            <v>5131.3999999999996</v>
          </cell>
          <cell r="L104">
            <v>825.6</v>
          </cell>
          <cell r="M104">
            <v>834.5</v>
          </cell>
          <cell r="N104" t="str">
            <v>-</v>
          </cell>
          <cell r="O104">
            <v>713.3</v>
          </cell>
          <cell r="P104">
            <v>121.2</v>
          </cell>
          <cell r="Q104" t="str">
            <v>-</v>
          </cell>
          <cell r="R104">
            <v>148.6</v>
          </cell>
          <cell r="S104" t="str">
            <v>-</v>
          </cell>
          <cell r="T104">
            <v>148.6</v>
          </cell>
          <cell r="U104" t="str">
            <v>-</v>
          </cell>
          <cell r="V104">
            <v>9407.7999999999993</v>
          </cell>
          <cell r="W104" t="str">
            <v>-</v>
          </cell>
          <cell r="X104">
            <v>347.7</v>
          </cell>
          <cell r="Y104">
            <v>9060</v>
          </cell>
          <cell r="Z104" t="str">
            <v>-</v>
          </cell>
          <cell r="AA104">
            <v>644364.6</v>
          </cell>
          <cell r="AB104">
            <v>316929.5</v>
          </cell>
          <cell r="AC104">
            <v>326847.09999999998</v>
          </cell>
          <cell r="AD104">
            <v>588</v>
          </cell>
          <cell r="AE104">
            <v>0.1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32843</v>
          </cell>
          <cell r="E105">
            <v>10428</v>
          </cell>
          <cell r="F105">
            <v>22415</v>
          </cell>
          <cell r="G105">
            <v>1201029.3</v>
          </cell>
          <cell r="H105">
            <v>9484.7000000000007</v>
          </cell>
          <cell r="I105">
            <v>1711.5</v>
          </cell>
          <cell r="J105" t="str">
            <v>-</v>
          </cell>
          <cell r="K105">
            <v>1687.7</v>
          </cell>
          <cell r="L105">
            <v>23.9</v>
          </cell>
          <cell r="M105">
            <v>212.4</v>
          </cell>
          <cell r="N105" t="str">
            <v>-</v>
          </cell>
          <cell r="O105">
            <v>212.4</v>
          </cell>
          <cell r="P105" t="str">
            <v>-</v>
          </cell>
          <cell r="Q105" t="str">
            <v>-</v>
          </cell>
          <cell r="R105">
            <v>293</v>
          </cell>
          <cell r="S105" t="str">
            <v>-</v>
          </cell>
          <cell r="T105">
            <v>293</v>
          </cell>
          <cell r="U105" t="str">
            <v>-</v>
          </cell>
          <cell r="V105">
            <v>7267.7</v>
          </cell>
          <cell r="W105" t="str">
            <v>-</v>
          </cell>
          <cell r="X105">
            <v>524.6</v>
          </cell>
          <cell r="Y105">
            <v>6743.1</v>
          </cell>
          <cell r="Z105" t="str">
            <v>-</v>
          </cell>
          <cell r="AA105">
            <v>1191544.6000000001</v>
          </cell>
          <cell r="AB105">
            <v>234992.2</v>
          </cell>
          <cell r="AC105">
            <v>886043.8</v>
          </cell>
          <cell r="AD105">
            <v>70508.600000000006</v>
          </cell>
          <cell r="AE105">
            <v>5.9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50036</v>
          </cell>
          <cell r="E106">
            <v>36376</v>
          </cell>
          <cell r="F106">
            <v>13660</v>
          </cell>
          <cell r="G106">
            <v>989209.9</v>
          </cell>
          <cell r="H106">
            <v>47920.4</v>
          </cell>
          <cell r="I106">
            <v>6154.6</v>
          </cell>
          <cell r="J106" t="str">
            <v>-</v>
          </cell>
          <cell r="K106">
            <v>5906.4</v>
          </cell>
          <cell r="L106">
            <v>248.2</v>
          </cell>
          <cell r="M106">
            <v>846.8</v>
          </cell>
          <cell r="N106" t="str">
            <v>-</v>
          </cell>
          <cell r="O106">
            <v>846.8</v>
          </cell>
          <cell r="P106" t="str">
            <v>-</v>
          </cell>
          <cell r="Q106" t="str">
            <v>-</v>
          </cell>
          <cell r="R106">
            <v>4471.3</v>
          </cell>
          <cell r="S106" t="str">
            <v>-</v>
          </cell>
          <cell r="T106">
            <v>4089.3</v>
          </cell>
          <cell r="U106">
            <v>382</v>
          </cell>
          <cell r="V106">
            <v>33721.800000000003</v>
          </cell>
          <cell r="W106">
            <v>1344.5</v>
          </cell>
          <cell r="X106">
            <v>3865.6</v>
          </cell>
          <cell r="Y106">
            <v>28511.599999999999</v>
          </cell>
          <cell r="Z106">
            <v>2726</v>
          </cell>
          <cell r="AA106">
            <v>941289.5</v>
          </cell>
          <cell r="AB106">
            <v>162939</v>
          </cell>
          <cell r="AC106">
            <v>744856.9</v>
          </cell>
          <cell r="AD106">
            <v>33493.699999999997</v>
          </cell>
          <cell r="AE106">
            <v>3.6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9832</v>
          </cell>
          <cell r="E107">
            <v>7568</v>
          </cell>
          <cell r="F107">
            <v>2264</v>
          </cell>
          <cell r="G107">
            <v>73015.8</v>
          </cell>
          <cell r="H107">
            <v>10483.299999999999</v>
          </cell>
          <cell r="I107">
            <v>817.5</v>
          </cell>
          <cell r="J107" t="str">
            <v>-</v>
          </cell>
          <cell r="K107">
            <v>626.70000000000005</v>
          </cell>
          <cell r="L107">
            <v>190.8</v>
          </cell>
          <cell r="M107">
            <v>145</v>
          </cell>
          <cell r="N107" t="str">
            <v>-</v>
          </cell>
          <cell r="O107">
            <v>145</v>
          </cell>
          <cell r="P107" t="str">
            <v>-</v>
          </cell>
          <cell r="Q107" t="str">
            <v>-</v>
          </cell>
          <cell r="R107">
            <v>161.9</v>
          </cell>
          <cell r="S107" t="str">
            <v>-</v>
          </cell>
          <cell r="T107">
            <v>161.9</v>
          </cell>
          <cell r="U107" t="str">
            <v>-</v>
          </cell>
          <cell r="V107">
            <v>9099.7000000000007</v>
          </cell>
          <cell r="W107">
            <v>5447.8</v>
          </cell>
          <cell r="X107" t="str">
            <v>-</v>
          </cell>
          <cell r="Y107">
            <v>3651.9</v>
          </cell>
          <cell r="Z107">
            <v>259.3</v>
          </cell>
          <cell r="AA107">
            <v>62532.5</v>
          </cell>
          <cell r="AB107">
            <v>15419.6</v>
          </cell>
          <cell r="AC107">
            <v>23323.9</v>
          </cell>
          <cell r="AD107">
            <v>23789</v>
          </cell>
          <cell r="AE107">
            <v>38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2665836</v>
          </cell>
          <cell r="E109">
            <v>2094138</v>
          </cell>
          <cell r="F109">
            <v>571698</v>
          </cell>
          <cell r="G109">
            <v>19128558.5</v>
          </cell>
          <cell r="H109">
            <v>1879985.3</v>
          </cell>
          <cell r="I109">
            <v>216592.1</v>
          </cell>
          <cell r="J109">
            <v>536.20000000000005</v>
          </cell>
          <cell r="K109">
            <v>204311.3</v>
          </cell>
          <cell r="L109">
            <v>11744.5</v>
          </cell>
          <cell r="M109">
            <v>27702.7</v>
          </cell>
          <cell r="N109">
            <v>149.6</v>
          </cell>
          <cell r="O109">
            <v>26147.7</v>
          </cell>
          <cell r="P109">
            <v>1226.5999999999999</v>
          </cell>
          <cell r="Q109">
            <v>178.8</v>
          </cell>
          <cell r="R109">
            <v>153610</v>
          </cell>
          <cell r="S109">
            <v>17979.2</v>
          </cell>
          <cell r="T109">
            <v>120808.5</v>
          </cell>
          <cell r="U109">
            <v>14822.4</v>
          </cell>
          <cell r="V109">
            <v>1377251</v>
          </cell>
          <cell r="W109">
            <v>265712.40000000002</v>
          </cell>
          <cell r="X109">
            <v>149102.39999999999</v>
          </cell>
          <cell r="Y109">
            <v>962436.3</v>
          </cell>
          <cell r="Z109">
            <v>104829.5</v>
          </cell>
          <cell r="AA109">
            <v>17248573.199999999</v>
          </cell>
          <cell r="AB109">
            <v>4977594.3</v>
          </cell>
          <cell r="AC109">
            <v>11139466</v>
          </cell>
          <cell r="AD109">
            <v>1131512.8</v>
          </cell>
          <cell r="AE109">
            <v>6.6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507025</v>
          </cell>
          <cell r="E110">
            <v>472731</v>
          </cell>
          <cell r="F110">
            <v>34294</v>
          </cell>
          <cell r="G110">
            <v>1224891.6000000001</v>
          </cell>
          <cell r="H110">
            <v>393162.2</v>
          </cell>
          <cell r="I110">
            <v>42087.3</v>
          </cell>
          <cell r="J110" t="str">
            <v>-</v>
          </cell>
          <cell r="K110">
            <v>38426.5</v>
          </cell>
          <cell r="L110">
            <v>3660.8</v>
          </cell>
          <cell r="M110">
            <v>5933.2</v>
          </cell>
          <cell r="N110" t="str">
            <v>-</v>
          </cell>
          <cell r="O110">
            <v>5933.2</v>
          </cell>
          <cell r="P110" t="str">
            <v>-</v>
          </cell>
          <cell r="Q110" t="str">
            <v>-</v>
          </cell>
          <cell r="R110">
            <v>41765.199999999997</v>
          </cell>
          <cell r="S110">
            <v>13957.8</v>
          </cell>
          <cell r="T110">
            <v>22628.3</v>
          </cell>
          <cell r="U110">
            <v>5179.1000000000004</v>
          </cell>
          <cell r="V110">
            <v>207494.1</v>
          </cell>
          <cell r="W110">
            <v>2463.6999999999998</v>
          </cell>
          <cell r="X110">
            <v>18577.099999999999</v>
          </cell>
          <cell r="Y110">
            <v>186453.3</v>
          </cell>
          <cell r="Z110">
            <v>95882.4</v>
          </cell>
          <cell r="AA110">
            <v>831729.4</v>
          </cell>
          <cell r="AB110">
            <v>223860.1</v>
          </cell>
          <cell r="AC110">
            <v>581012</v>
          </cell>
          <cell r="AD110">
            <v>26857.3</v>
          </cell>
          <cell r="AE110">
            <v>3.2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255402</v>
          </cell>
          <cell r="E111">
            <v>215403</v>
          </cell>
          <cell r="F111">
            <v>39999</v>
          </cell>
          <cell r="G111">
            <v>1325041.8</v>
          </cell>
          <cell r="H111">
            <v>464678.9</v>
          </cell>
          <cell r="I111">
            <v>22333.5</v>
          </cell>
          <cell r="J111">
            <v>93.5</v>
          </cell>
          <cell r="K111">
            <v>21966.3</v>
          </cell>
          <cell r="L111">
            <v>273.7</v>
          </cell>
          <cell r="M111">
            <v>2937.6</v>
          </cell>
          <cell r="N111" t="str">
            <v>-</v>
          </cell>
          <cell r="O111">
            <v>2937.6</v>
          </cell>
          <cell r="P111" t="str">
            <v>-</v>
          </cell>
          <cell r="Q111" t="str">
            <v>-</v>
          </cell>
          <cell r="R111">
            <v>30219.5</v>
          </cell>
          <cell r="S111">
            <v>4021.4</v>
          </cell>
          <cell r="T111">
            <v>24359.1</v>
          </cell>
          <cell r="U111">
            <v>1839</v>
          </cell>
          <cell r="V111">
            <v>407990.6</v>
          </cell>
          <cell r="W111">
            <v>247724.5</v>
          </cell>
          <cell r="X111">
            <v>54528.1</v>
          </cell>
          <cell r="Y111">
            <v>105738.1</v>
          </cell>
          <cell r="Z111">
            <v>1197.5999999999999</v>
          </cell>
          <cell r="AA111">
            <v>860362.9</v>
          </cell>
          <cell r="AB111">
            <v>269260.5</v>
          </cell>
          <cell r="AC111">
            <v>555945.5</v>
          </cell>
          <cell r="AD111">
            <v>35157</v>
          </cell>
          <cell r="AE111">
            <v>4.0999999999999996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141229</v>
          </cell>
          <cell r="E112">
            <v>104323</v>
          </cell>
          <cell r="F112">
            <v>36906</v>
          </cell>
          <cell r="G112">
            <v>1009090</v>
          </cell>
          <cell r="H112">
            <v>64622.400000000001</v>
          </cell>
          <cell r="I112">
            <v>13748.8</v>
          </cell>
          <cell r="J112" t="str">
            <v>-</v>
          </cell>
          <cell r="K112">
            <v>11982.7</v>
          </cell>
          <cell r="L112">
            <v>1766.1</v>
          </cell>
          <cell r="M112">
            <v>1621</v>
          </cell>
          <cell r="N112">
            <v>149.6</v>
          </cell>
          <cell r="O112">
            <v>1471.4</v>
          </cell>
          <cell r="P112" t="str">
            <v>-</v>
          </cell>
          <cell r="Q112" t="str">
            <v>-</v>
          </cell>
          <cell r="R112">
            <v>6481.6</v>
          </cell>
          <cell r="S112" t="str">
            <v>-</v>
          </cell>
          <cell r="T112">
            <v>5929.8</v>
          </cell>
          <cell r="U112">
            <v>551.79999999999995</v>
          </cell>
          <cell r="V112">
            <v>42082.6</v>
          </cell>
          <cell r="W112">
            <v>454.9</v>
          </cell>
          <cell r="X112">
            <v>3340.9</v>
          </cell>
          <cell r="Y112">
            <v>38286.800000000003</v>
          </cell>
          <cell r="Z112">
            <v>688.4</v>
          </cell>
          <cell r="AA112">
            <v>944467.6</v>
          </cell>
          <cell r="AB112">
            <v>309823.5</v>
          </cell>
          <cell r="AC112">
            <v>633417.4</v>
          </cell>
          <cell r="AD112">
            <v>1226.7</v>
          </cell>
          <cell r="AE112">
            <v>0.1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160052</v>
          </cell>
          <cell r="E113">
            <v>119559</v>
          </cell>
          <cell r="F113">
            <v>40493</v>
          </cell>
          <cell r="G113">
            <v>1520912.5</v>
          </cell>
          <cell r="H113">
            <v>79027.399999999994</v>
          </cell>
          <cell r="I113">
            <v>14865.6</v>
          </cell>
          <cell r="J113">
            <v>185.7</v>
          </cell>
          <cell r="K113">
            <v>13933.3</v>
          </cell>
          <cell r="L113">
            <v>746.7</v>
          </cell>
          <cell r="M113">
            <v>1895.2</v>
          </cell>
          <cell r="N113" t="str">
            <v>-</v>
          </cell>
          <cell r="O113">
            <v>1719.5</v>
          </cell>
          <cell r="P113">
            <v>175.7</v>
          </cell>
          <cell r="Q113" t="str">
            <v>-</v>
          </cell>
          <cell r="R113">
            <v>2227.8000000000002</v>
          </cell>
          <cell r="S113" t="str">
            <v>-</v>
          </cell>
          <cell r="T113">
            <v>2089.9</v>
          </cell>
          <cell r="U113">
            <v>137.9</v>
          </cell>
          <cell r="V113">
            <v>60038.8</v>
          </cell>
          <cell r="W113">
            <v>2505.9</v>
          </cell>
          <cell r="X113">
            <v>2769.8</v>
          </cell>
          <cell r="Y113">
            <v>54763.199999999997</v>
          </cell>
          <cell r="Z113" t="str">
            <v>-</v>
          </cell>
          <cell r="AA113">
            <v>1441885.1</v>
          </cell>
          <cell r="AB113">
            <v>451394.1</v>
          </cell>
          <cell r="AC113">
            <v>749171.1</v>
          </cell>
          <cell r="AD113">
            <v>241319.9</v>
          </cell>
          <cell r="AE113">
            <v>16.7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419742</v>
          </cell>
          <cell r="E114">
            <v>394818</v>
          </cell>
          <cell r="F114">
            <v>24924</v>
          </cell>
          <cell r="G114">
            <v>615546</v>
          </cell>
          <cell r="H114">
            <v>185820.3</v>
          </cell>
          <cell r="I114">
            <v>27324.400000000001</v>
          </cell>
          <cell r="J114">
            <v>38.9</v>
          </cell>
          <cell r="K114">
            <v>26542.5</v>
          </cell>
          <cell r="L114">
            <v>742.9</v>
          </cell>
          <cell r="M114">
            <v>3575.4</v>
          </cell>
          <cell r="N114" t="str">
            <v>-</v>
          </cell>
          <cell r="O114">
            <v>2971.5</v>
          </cell>
          <cell r="P114">
            <v>520.9</v>
          </cell>
          <cell r="Q114">
            <v>83</v>
          </cell>
          <cell r="R114">
            <v>28461.200000000001</v>
          </cell>
          <cell r="S114" t="str">
            <v>-</v>
          </cell>
          <cell r="T114">
            <v>25063</v>
          </cell>
          <cell r="U114">
            <v>3398.2</v>
          </cell>
          <cell r="V114">
            <v>126459.3</v>
          </cell>
          <cell r="W114">
            <v>2335.4</v>
          </cell>
          <cell r="X114">
            <v>12396.7</v>
          </cell>
          <cell r="Y114">
            <v>111727.1</v>
          </cell>
          <cell r="Z114" t="str">
            <v>-</v>
          </cell>
          <cell r="AA114">
            <v>429725.7</v>
          </cell>
          <cell r="AB114">
            <v>143028.6</v>
          </cell>
          <cell r="AC114">
            <v>260298</v>
          </cell>
          <cell r="AD114">
            <v>26399.1</v>
          </cell>
          <cell r="AE114">
            <v>6.1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105067</v>
          </cell>
          <cell r="E115">
            <v>84621</v>
          </cell>
          <cell r="F115">
            <v>20446</v>
          </cell>
          <cell r="G115">
            <v>668868.69999999995</v>
          </cell>
          <cell r="H115">
            <v>50085.1</v>
          </cell>
          <cell r="I115">
            <v>8287.7000000000007</v>
          </cell>
          <cell r="J115" t="str">
            <v>-</v>
          </cell>
          <cell r="K115">
            <v>8078.7</v>
          </cell>
          <cell r="L115">
            <v>209</v>
          </cell>
          <cell r="M115">
            <v>1308</v>
          </cell>
          <cell r="N115" t="str">
            <v>-</v>
          </cell>
          <cell r="O115">
            <v>1308</v>
          </cell>
          <cell r="P115" t="str">
            <v>-</v>
          </cell>
          <cell r="Q115" t="str">
            <v>-</v>
          </cell>
          <cell r="R115">
            <v>3151.7</v>
          </cell>
          <cell r="S115" t="str">
            <v>-</v>
          </cell>
          <cell r="T115">
            <v>2801.2</v>
          </cell>
          <cell r="U115">
            <v>350.5</v>
          </cell>
          <cell r="V115">
            <v>37337.699999999997</v>
          </cell>
          <cell r="W115">
            <v>69.7</v>
          </cell>
          <cell r="X115">
            <v>2765.7</v>
          </cell>
          <cell r="Y115">
            <v>34502.300000000003</v>
          </cell>
          <cell r="Z115" t="str">
            <v>-</v>
          </cell>
          <cell r="AA115">
            <v>618783.6</v>
          </cell>
          <cell r="AB115">
            <v>258293.9</v>
          </cell>
          <cell r="AC115">
            <v>194226.5</v>
          </cell>
          <cell r="AD115">
            <v>166263.29999999999</v>
          </cell>
          <cell r="AE115">
            <v>26.9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102470</v>
          </cell>
          <cell r="E116">
            <v>66297</v>
          </cell>
          <cell r="F116">
            <v>36173</v>
          </cell>
          <cell r="G116">
            <v>919944</v>
          </cell>
          <cell r="H116">
            <v>56996.5</v>
          </cell>
          <cell r="I116">
            <v>9248.6</v>
          </cell>
          <cell r="J116" t="str">
            <v>-</v>
          </cell>
          <cell r="K116">
            <v>9166.1</v>
          </cell>
          <cell r="L116">
            <v>82.5</v>
          </cell>
          <cell r="M116">
            <v>921.3</v>
          </cell>
          <cell r="N116" t="str">
            <v>-</v>
          </cell>
          <cell r="O116">
            <v>921.3</v>
          </cell>
          <cell r="P116" t="str">
            <v>-</v>
          </cell>
          <cell r="Q116" t="str">
            <v>-</v>
          </cell>
          <cell r="R116">
            <v>7779.7</v>
          </cell>
          <cell r="S116" t="str">
            <v>-</v>
          </cell>
          <cell r="T116">
            <v>7302.1</v>
          </cell>
          <cell r="U116">
            <v>477.6</v>
          </cell>
          <cell r="V116">
            <v>39046.800000000003</v>
          </cell>
          <cell r="W116" t="str">
            <v>-</v>
          </cell>
          <cell r="X116">
            <v>9569.4</v>
          </cell>
          <cell r="Y116">
            <v>29477.5</v>
          </cell>
          <cell r="Z116" t="str">
            <v>-</v>
          </cell>
          <cell r="AA116">
            <v>862947.5</v>
          </cell>
          <cell r="AB116">
            <v>246991.2</v>
          </cell>
          <cell r="AC116">
            <v>552830.9</v>
          </cell>
          <cell r="AD116">
            <v>63125.4</v>
          </cell>
          <cell r="AE116">
            <v>7.3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100688</v>
          </cell>
          <cell r="E117">
            <v>52006</v>
          </cell>
          <cell r="F117">
            <v>48682</v>
          </cell>
          <cell r="G117">
            <v>1254812.2</v>
          </cell>
          <cell r="H117">
            <v>50246.8</v>
          </cell>
          <cell r="I117">
            <v>9036.6</v>
          </cell>
          <cell r="J117" t="str">
            <v>-</v>
          </cell>
          <cell r="K117">
            <v>9006.7999999999993</v>
          </cell>
          <cell r="L117">
            <v>29.8</v>
          </cell>
          <cell r="M117">
            <v>1135</v>
          </cell>
          <cell r="N117" t="str">
            <v>-</v>
          </cell>
          <cell r="O117">
            <v>1100.5999999999999</v>
          </cell>
          <cell r="P117" t="str">
            <v>-</v>
          </cell>
          <cell r="Q117">
            <v>34.4</v>
          </cell>
          <cell r="R117">
            <v>2489.1</v>
          </cell>
          <cell r="S117" t="str">
            <v>-</v>
          </cell>
          <cell r="T117">
            <v>1633.7</v>
          </cell>
          <cell r="U117">
            <v>855.4</v>
          </cell>
          <cell r="V117">
            <v>37586.1</v>
          </cell>
          <cell r="W117" t="str">
            <v>-</v>
          </cell>
          <cell r="X117">
            <v>7080.5</v>
          </cell>
          <cell r="Y117">
            <v>30505.599999999999</v>
          </cell>
          <cell r="Z117" t="str">
            <v>-</v>
          </cell>
          <cell r="AA117">
            <v>1204565.3</v>
          </cell>
          <cell r="AB117">
            <v>370129.6</v>
          </cell>
          <cell r="AC117">
            <v>781260.7</v>
          </cell>
          <cell r="AD117">
            <v>53175</v>
          </cell>
          <cell r="AE117">
            <v>4.4000000000000004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72242</v>
          </cell>
          <cell r="E118">
            <v>53124</v>
          </cell>
          <cell r="F118">
            <v>19118</v>
          </cell>
          <cell r="G118">
            <v>912082.1</v>
          </cell>
          <cell r="H118">
            <v>37900.800000000003</v>
          </cell>
          <cell r="I118">
            <v>6768.5</v>
          </cell>
          <cell r="J118" t="str">
            <v>-</v>
          </cell>
          <cell r="K118">
            <v>6682.6</v>
          </cell>
          <cell r="L118">
            <v>85.9</v>
          </cell>
          <cell r="M118">
            <v>1228.5999999999999</v>
          </cell>
          <cell r="N118" t="str">
            <v>-</v>
          </cell>
          <cell r="O118">
            <v>1228.5999999999999</v>
          </cell>
          <cell r="P118" t="str">
            <v>-</v>
          </cell>
          <cell r="Q118" t="str">
            <v>-</v>
          </cell>
          <cell r="R118">
            <v>2686.1</v>
          </cell>
          <cell r="S118" t="str">
            <v>-</v>
          </cell>
          <cell r="T118">
            <v>2523.6</v>
          </cell>
          <cell r="U118">
            <v>162.5</v>
          </cell>
          <cell r="V118">
            <v>27217.599999999999</v>
          </cell>
          <cell r="W118">
            <v>233</v>
          </cell>
          <cell r="X118">
            <v>2648</v>
          </cell>
          <cell r="Y118">
            <v>24336.6</v>
          </cell>
          <cell r="Z118" t="str">
            <v>-</v>
          </cell>
          <cell r="AA118">
            <v>874181.3</v>
          </cell>
          <cell r="AB118">
            <v>221804.79999999999</v>
          </cell>
          <cell r="AC118">
            <v>564327.6</v>
          </cell>
          <cell r="AD118">
            <v>88049</v>
          </cell>
          <cell r="AE118">
            <v>10.1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263185</v>
          </cell>
          <cell r="E119">
            <v>233300</v>
          </cell>
          <cell r="F119">
            <v>29885</v>
          </cell>
          <cell r="G119">
            <v>411770.4</v>
          </cell>
          <cell r="H119">
            <v>123741.2</v>
          </cell>
          <cell r="I119">
            <v>18089.099999999999</v>
          </cell>
          <cell r="J119">
            <v>218.2</v>
          </cell>
          <cell r="K119">
            <v>17171.7</v>
          </cell>
          <cell r="L119">
            <v>699.2</v>
          </cell>
          <cell r="M119">
            <v>1832.6</v>
          </cell>
          <cell r="N119" t="str">
            <v>-</v>
          </cell>
          <cell r="O119">
            <v>1521.9</v>
          </cell>
          <cell r="P119">
            <v>266.89999999999998</v>
          </cell>
          <cell r="Q119">
            <v>43.8</v>
          </cell>
          <cell r="R119">
            <v>9673.9</v>
          </cell>
          <cell r="S119" t="str">
            <v>-</v>
          </cell>
          <cell r="T119">
            <v>8900.6</v>
          </cell>
          <cell r="U119">
            <v>773.3</v>
          </cell>
          <cell r="V119">
            <v>94139.199999999997</v>
          </cell>
          <cell r="W119">
            <v>2677.9</v>
          </cell>
          <cell r="X119">
            <v>7561.4</v>
          </cell>
          <cell r="Y119">
            <v>83899.8</v>
          </cell>
          <cell r="Z119">
            <v>6.4</v>
          </cell>
          <cell r="AA119">
            <v>288029.2</v>
          </cell>
          <cell r="AB119">
            <v>96447.7</v>
          </cell>
          <cell r="AC119">
            <v>181255.1</v>
          </cell>
          <cell r="AD119">
            <v>10326.299999999999</v>
          </cell>
          <cell r="AE119">
            <v>3.6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23843</v>
          </cell>
          <cell r="E120">
            <v>4559</v>
          </cell>
          <cell r="F120">
            <v>19284</v>
          </cell>
          <cell r="G120">
            <v>614152</v>
          </cell>
          <cell r="H120">
            <v>7246</v>
          </cell>
          <cell r="I120">
            <v>1004.4</v>
          </cell>
          <cell r="J120" t="str">
            <v>-</v>
          </cell>
          <cell r="K120">
            <v>970.3</v>
          </cell>
          <cell r="L120">
            <v>34.1</v>
          </cell>
          <cell r="M120">
            <v>147.69999999999999</v>
          </cell>
          <cell r="N120" t="str">
            <v>-</v>
          </cell>
          <cell r="O120">
            <v>130</v>
          </cell>
          <cell r="P120" t="str">
            <v>-</v>
          </cell>
          <cell r="Q120">
            <v>17.7</v>
          </cell>
          <cell r="R120" t="str">
            <v>-</v>
          </cell>
          <cell r="S120" t="str">
            <v>-</v>
          </cell>
          <cell r="T120" t="str">
            <v>-</v>
          </cell>
          <cell r="U120" t="str">
            <v>-</v>
          </cell>
          <cell r="V120">
            <v>6093.9</v>
          </cell>
          <cell r="W120" t="str">
            <v>-</v>
          </cell>
          <cell r="X120">
            <v>1017.2</v>
          </cell>
          <cell r="Y120">
            <v>5076.8</v>
          </cell>
          <cell r="Z120" t="str">
            <v>-</v>
          </cell>
          <cell r="AA120">
            <v>606906</v>
          </cell>
          <cell r="AB120">
            <v>164922.9</v>
          </cell>
          <cell r="AC120">
            <v>418763.6</v>
          </cell>
          <cell r="AD120">
            <v>23219.5</v>
          </cell>
          <cell r="AE120">
            <v>3.8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52595</v>
          </cell>
          <cell r="E121">
            <v>26793</v>
          </cell>
          <cell r="F121">
            <v>25802</v>
          </cell>
          <cell r="G121">
            <v>1175767.3999999999</v>
          </cell>
          <cell r="H121">
            <v>32583</v>
          </cell>
          <cell r="I121">
            <v>3977</v>
          </cell>
          <cell r="J121" t="str">
            <v>-</v>
          </cell>
          <cell r="K121">
            <v>3820.5</v>
          </cell>
          <cell r="L121">
            <v>156.5</v>
          </cell>
          <cell r="M121">
            <v>525.79999999999995</v>
          </cell>
          <cell r="N121" t="str">
            <v>-</v>
          </cell>
          <cell r="O121">
            <v>525.79999999999995</v>
          </cell>
          <cell r="P121" t="str">
            <v>-</v>
          </cell>
          <cell r="Q121" t="str">
            <v>-</v>
          </cell>
          <cell r="R121">
            <v>966.2</v>
          </cell>
          <cell r="S121" t="str">
            <v>-</v>
          </cell>
          <cell r="T121">
            <v>896</v>
          </cell>
          <cell r="U121">
            <v>70.2</v>
          </cell>
          <cell r="V121">
            <v>27114</v>
          </cell>
          <cell r="W121" t="str">
            <v>-</v>
          </cell>
          <cell r="X121">
            <v>4471.8999999999996</v>
          </cell>
          <cell r="Y121">
            <v>22642.1</v>
          </cell>
          <cell r="Z121" t="str">
            <v>-</v>
          </cell>
          <cell r="AA121">
            <v>1143184.3999999999</v>
          </cell>
          <cell r="AB121">
            <v>348296.1</v>
          </cell>
          <cell r="AC121">
            <v>790784.3</v>
          </cell>
          <cell r="AD121">
            <v>4104</v>
          </cell>
          <cell r="AE121">
            <v>0.4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25416</v>
          </cell>
          <cell r="E122">
            <v>11960</v>
          </cell>
          <cell r="F122">
            <v>13456</v>
          </cell>
          <cell r="G122">
            <v>847056.9</v>
          </cell>
          <cell r="H122">
            <v>6196.3</v>
          </cell>
          <cell r="I122">
            <v>1571.4</v>
          </cell>
          <cell r="J122" t="str">
            <v>-</v>
          </cell>
          <cell r="K122">
            <v>1569.8</v>
          </cell>
          <cell r="L122">
            <v>1.6</v>
          </cell>
          <cell r="M122">
            <v>295.10000000000002</v>
          </cell>
          <cell r="N122" t="str">
            <v>-</v>
          </cell>
          <cell r="O122">
            <v>295.10000000000002</v>
          </cell>
          <cell r="P122" t="str">
            <v>-</v>
          </cell>
          <cell r="Q122" t="str">
            <v>-</v>
          </cell>
          <cell r="R122">
            <v>39.700000000000003</v>
          </cell>
          <cell r="S122" t="str">
            <v>-</v>
          </cell>
          <cell r="T122">
            <v>39.700000000000003</v>
          </cell>
          <cell r="U122" t="str">
            <v>-</v>
          </cell>
          <cell r="V122">
            <v>4290.1000000000004</v>
          </cell>
          <cell r="W122" t="str">
            <v>-</v>
          </cell>
          <cell r="X122">
            <v>754.3</v>
          </cell>
          <cell r="Y122">
            <v>3535.8</v>
          </cell>
          <cell r="Z122" t="str">
            <v>-</v>
          </cell>
          <cell r="AA122">
            <v>840860.6</v>
          </cell>
          <cell r="AB122">
            <v>202410.1</v>
          </cell>
          <cell r="AC122">
            <v>564375.19999999995</v>
          </cell>
          <cell r="AD122">
            <v>74075.3</v>
          </cell>
          <cell r="AE122">
            <v>8.8000000000000007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16993</v>
          </cell>
          <cell r="E123">
            <v>7261</v>
          </cell>
          <cell r="F123">
            <v>9732</v>
          </cell>
          <cell r="G123">
            <v>815095.5</v>
          </cell>
          <cell r="H123">
            <v>11453</v>
          </cell>
          <cell r="I123">
            <v>1349.6</v>
          </cell>
          <cell r="J123" t="str">
            <v>-</v>
          </cell>
          <cell r="K123">
            <v>1349.6</v>
          </cell>
          <cell r="L123" t="str">
            <v>-</v>
          </cell>
          <cell r="M123">
            <v>272.3</v>
          </cell>
          <cell r="N123" t="str">
            <v>-</v>
          </cell>
          <cell r="O123">
            <v>272.3</v>
          </cell>
          <cell r="P123" t="str">
            <v>-</v>
          </cell>
          <cell r="Q123" t="str">
            <v>-</v>
          </cell>
          <cell r="R123">
            <v>64.7</v>
          </cell>
          <cell r="S123" t="str">
            <v>-</v>
          </cell>
          <cell r="T123">
            <v>64.7</v>
          </cell>
          <cell r="U123" t="str">
            <v>-</v>
          </cell>
          <cell r="V123">
            <v>9766.5</v>
          </cell>
          <cell r="W123" t="str">
            <v>-</v>
          </cell>
          <cell r="X123">
            <v>2854.9</v>
          </cell>
          <cell r="Y123">
            <v>6911.5</v>
          </cell>
          <cell r="Z123" t="str">
            <v>-</v>
          </cell>
          <cell r="AA123">
            <v>803642.5</v>
          </cell>
          <cell r="AB123">
            <v>155339.4</v>
          </cell>
          <cell r="AC123">
            <v>647833.1</v>
          </cell>
          <cell r="AD123">
            <v>470</v>
          </cell>
          <cell r="AE123">
            <v>0.1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37361</v>
          </cell>
          <cell r="E124">
            <v>18422</v>
          </cell>
          <cell r="F124">
            <v>18939</v>
          </cell>
          <cell r="G124">
            <v>741849.9</v>
          </cell>
          <cell r="H124">
            <v>18911.3</v>
          </cell>
          <cell r="I124">
            <v>3206.8</v>
          </cell>
          <cell r="J124" t="str">
            <v>-</v>
          </cell>
          <cell r="K124">
            <v>3095.6</v>
          </cell>
          <cell r="L124">
            <v>111.2</v>
          </cell>
          <cell r="M124">
            <v>674.5</v>
          </cell>
          <cell r="N124" t="str">
            <v>-</v>
          </cell>
          <cell r="O124">
            <v>674.5</v>
          </cell>
          <cell r="P124" t="str">
            <v>-</v>
          </cell>
          <cell r="Q124" t="str">
            <v>-</v>
          </cell>
          <cell r="R124">
            <v>344.7</v>
          </cell>
          <cell r="S124" t="str">
            <v>-</v>
          </cell>
          <cell r="T124">
            <v>252.1</v>
          </cell>
          <cell r="U124">
            <v>92.6</v>
          </cell>
          <cell r="V124">
            <v>10728.7</v>
          </cell>
          <cell r="W124" t="str">
            <v>-</v>
          </cell>
          <cell r="X124">
            <v>1565.8</v>
          </cell>
          <cell r="Y124">
            <v>9162.7999999999993</v>
          </cell>
          <cell r="Z124">
            <v>3956.7</v>
          </cell>
          <cell r="AA124">
            <v>722938.6</v>
          </cell>
          <cell r="AB124">
            <v>149710.9</v>
          </cell>
          <cell r="AC124">
            <v>516714</v>
          </cell>
          <cell r="AD124">
            <v>56513.7</v>
          </cell>
          <cell r="AE124">
            <v>7.8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42910</v>
          </cell>
          <cell r="E125">
            <v>16001</v>
          </cell>
          <cell r="F125">
            <v>26909</v>
          </cell>
          <cell r="G125">
            <v>696533</v>
          </cell>
          <cell r="H125">
            <v>21150</v>
          </cell>
          <cell r="I125">
            <v>2263.1</v>
          </cell>
          <cell r="J125" t="str">
            <v>-</v>
          </cell>
          <cell r="K125">
            <v>2175.4</v>
          </cell>
          <cell r="L125">
            <v>87.7</v>
          </cell>
          <cell r="M125">
            <v>313.7</v>
          </cell>
          <cell r="N125" t="str">
            <v>-</v>
          </cell>
          <cell r="O125">
            <v>313.7</v>
          </cell>
          <cell r="P125" t="str">
            <v>-</v>
          </cell>
          <cell r="Q125" t="str">
            <v>-</v>
          </cell>
          <cell r="R125">
            <v>202.2</v>
          </cell>
          <cell r="S125" t="str">
            <v>-</v>
          </cell>
          <cell r="T125">
            <v>178.2</v>
          </cell>
          <cell r="U125">
            <v>24</v>
          </cell>
          <cell r="V125">
            <v>18371</v>
          </cell>
          <cell r="W125" t="str">
            <v>-</v>
          </cell>
          <cell r="X125">
            <v>2871.2</v>
          </cell>
          <cell r="Y125">
            <v>15499.8</v>
          </cell>
          <cell r="Z125" t="str">
            <v>-</v>
          </cell>
          <cell r="AA125">
            <v>675383</v>
          </cell>
          <cell r="AB125">
            <v>187750.7</v>
          </cell>
          <cell r="AC125">
            <v>425685.4</v>
          </cell>
          <cell r="AD125">
            <v>61947</v>
          </cell>
          <cell r="AE125">
            <v>9.1999999999999993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32373</v>
          </cell>
          <cell r="E126">
            <v>19131</v>
          </cell>
          <cell r="F126">
            <v>13242</v>
          </cell>
          <cell r="G126">
            <v>384048.3</v>
          </cell>
          <cell r="H126">
            <v>32473.7</v>
          </cell>
          <cell r="I126">
            <v>2933.1</v>
          </cell>
          <cell r="J126" t="str">
            <v>-</v>
          </cell>
          <cell r="K126">
            <v>1888.5</v>
          </cell>
          <cell r="L126">
            <v>1044.7</v>
          </cell>
          <cell r="M126">
            <v>143.9</v>
          </cell>
          <cell r="N126" t="str">
            <v>-</v>
          </cell>
          <cell r="O126">
            <v>143.9</v>
          </cell>
          <cell r="P126" t="str">
            <v>-</v>
          </cell>
          <cell r="Q126" t="str">
            <v>-</v>
          </cell>
          <cell r="R126">
            <v>3481.2</v>
          </cell>
          <cell r="S126" t="str">
            <v>-</v>
          </cell>
          <cell r="T126">
            <v>3319</v>
          </cell>
          <cell r="U126">
            <v>162.19999999999999</v>
          </cell>
          <cell r="V126">
            <v>25802.9</v>
          </cell>
          <cell r="W126" t="str">
            <v>-</v>
          </cell>
          <cell r="X126">
            <v>912.4</v>
          </cell>
          <cell r="Y126">
            <v>24890.5</v>
          </cell>
          <cell r="Z126">
            <v>112.7</v>
          </cell>
          <cell r="AA126">
            <v>351574.6</v>
          </cell>
          <cell r="AB126">
            <v>117492.8</v>
          </cell>
          <cell r="AC126">
            <v>232865.7</v>
          </cell>
          <cell r="AD126">
            <v>1216</v>
          </cell>
          <cell r="AE126">
            <v>0.3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44015</v>
          </cell>
          <cell r="E127">
            <v>13923</v>
          </cell>
          <cell r="F127">
            <v>30092</v>
          </cell>
          <cell r="G127">
            <v>616158.80000000005</v>
          </cell>
          <cell r="H127">
            <v>10584.7</v>
          </cell>
          <cell r="I127">
            <v>1969.1</v>
          </cell>
          <cell r="J127" t="str">
            <v>-</v>
          </cell>
          <cell r="K127">
            <v>1892</v>
          </cell>
          <cell r="L127">
            <v>77.2</v>
          </cell>
          <cell r="M127">
            <v>177.8</v>
          </cell>
          <cell r="N127" t="str">
            <v>-</v>
          </cell>
          <cell r="O127">
            <v>177.8</v>
          </cell>
          <cell r="P127" t="str">
            <v>-</v>
          </cell>
          <cell r="Q127" t="str">
            <v>-</v>
          </cell>
          <cell r="R127">
            <v>1947.1</v>
          </cell>
          <cell r="S127" t="str">
            <v>-</v>
          </cell>
          <cell r="T127">
            <v>1922.1</v>
          </cell>
          <cell r="U127">
            <v>25</v>
          </cell>
          <cell r="V127">
            <v>6490.7</v>
          </cell>
          <cell r="W127" t="str">
            <v>-</v>
          </cell>
          <cell r="X127">
            <v>2889.4</v>
          </cell>
          <cell r="Y127">
            <v>3601.3</v>
          </cell>
          <cell r="Z127" t="str">
            <v>-</v>
          </cell>
          <cell r="AA127">
            <v>605574.1</v>
          </cell>
          <cell r="AB127">
            <v>206559.3</v>
          </cell>
          <cell r="AC127">
            <v>366691</v>
          </cell>
          <cell r="AD127">
            <v>32323.8</v>
          </cell>
          <cell r="AE127">
            <v>5.3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117047</v>
          </cell>
          <cell r="E128">
            <v>97176</v>
          </cell>
          <cell r="F128">
            <v>19871</v>
          </cell>
          <cell r="G128">
            <v>450970</v>
          </cell>
          <cell r="H128">
            <v>148869.4</v>
          </cell>
          <cell r="I128">
            <v>11886.8</v>
          </cell>
          <cell r="J128" t="str">
            <v>-</v>
          </cell>
          <cell r="K128">
            <v>11240.2</v>
          </cell>
          <cell r="L128">
            <v>646.6</v>
          </cell>
          <cell r="M128">
            <v>725.3</v>
          </cell>
          <cell r="N128" t="str">
            <v>-</v>
          </cell>
          <cell r="O128">
            <v>583.5</v>
          </cell>
          <cell r="P128">
            <v>141.80000000000001</v>
          </cell>
          <cell r="Q128" t="str">
            <v>-</v>
          </cell>
          <cell r="R128">
            <v>6553.8</v>
          </cell>
          <cell r="S128" t="str">
            <v>-</v>
          </cell>
          <cell r="T128">
            <v>6212.7</v>
          </cell>
          <cell r="U128">
            <v>341.2</v>
          </cell>
          <cell r="V128">
            <v>129703.5</v>
          </cell>
          <cell r="W128">
            <v>455</v>
          </cell>
          <cell r="X128">
            <v>5789.9</v>
          </cell>
          <cell r="Y128">
            <v>123458.6</v>
          </cell>
          <cell r="Z128" t="str">
            <v>-</v>
          </cell>
          <cell r="AA128">
            <v>302100.59999999998</v>
          </cell>
          <cell r="AB128">
            <v>123781.1</v>
          </cell>
          <cell r="AC128">
            <v>140954.20000000001</v>
          </cell>
          <cell r="AD128">
            <v>37365.300000000003</v>
          </cell>
          <cell r="AE128">
            <v>12.4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55100</v>
          </cell>
          <cell r="E129">
            <v>29875</v>
          </cell>
          <cell r="F129">
            <v>25225</v>
          </cell>
          <cell r="G129">
            <v>660712.4</v>
          </cell>
          <cell r="H129">
            <v>16347.8</v>
          </cell>
          <cell r="I129">
            <v>5957</v>
          </cell>
          <cell r="J129" t="str">
            <v>-</v>
          </cell>
          <cell r="K129">
            <v>5131.3999999999996</v>
          </cell>
          <cell r="L129">
            <v>825.6</v>
          </cell>
          <cell r="M129">
            <v>834.5</v>
          </cell>
          <cell r="N129" t="str">
            <v>-</v>
          </cell>
          <cell r="O129">
            <v>713.3</v>
          </cell>
          <cell r="P129">
            <v>121.2</v>
          </cell>
          <cell r="Q129" t="str">
            <v>-</v>
          </cell>
          <cell r="R129">
            <v>148.6</v>
          </cell>
          <cell r="S129" t="str">
            <v>-</v>
          </cell>
          <cell r="T129">
            <v>148.6</v>
          </cell>
          <cell r="U129" t="str">
            <v>-</v>
          </cell>
          <cell r="V129">
            <v>9407.7999999999993</v>
          </cell>
          <cell r="W129" t="str">
            <v>-</v>
          </cell>
          <cell r="X129">
            <v>347.7</v>
          </cell>
          <cell r="Y129">
            <v>9060</v>
          </cell>
          <cell r="Z129" t="str">
            <v>-</v>
          </cell>
          <cell r="AA129">
            <v>644364.6</v>
          </cell>
          <cell r="AB129">
            <v>316946.5</v>
          </cell>
          <cell r="AC129">
            <v>326830.09999999998</v>
          </cell>
          <cell r="AD129">
            <v>588</v>
          </cell>
          <cell r="AE129">
            <v>0.1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32150</v>
          </cell>
          <cell r="E130">
            <v>10237</v>
          </cell>
          <cell r="F130">
            <v>21913</v>
          </cell>
          <cell r="G130">
            <v>1201029.3</v>
          </cell>
          <cell r="H130">
            <v>9484.7000000000007</v>
          </cell>
          <cell r="I130">
            <v>1711.5</v>
          </cell>
          <cell r="J130" t="str">
            <v>-</v>
          </cell>
          <cell r="K130">
            <v>1687.7</v>
          </cell>
          <cell r="L130">
            <v>23.9</v>
          </cell>
          <cell r="M130">
            <v>212.4</v>
          </cell>
          <cell r="N130" t="str">
            <v>-</v>
          </cell>
          <cell r="O130">
            <v>212.4</v>
          </cell>
          <cell r="P130" t="str">
            <v>-</v>
          </cell>
          <cell r="Q130" t="str">
            <v>-</v>
          </cell>
          <cell r="R130">
            <v>293</v>
          </cell>
          <cell r="S130" t="str">
            <v>-</v>
          </cell>
          <cell r="T130">
            <v>293</v>
          </cell>
          <cell r="U130" t="str">
            <v>-</v>
          </cell>
          <cell r="V130">
            <v>7267.7</v>
          </cell>
          <cell r="W130" t="str">
            <v>-</v>
          </cell>
          <cell r="X130">
            <v>524.6</v>
          </cell>
          <cell r="Y130">
            <v>6743.1</v>
          </cell>
          <cell r="Z130" t="str">
            <v>-</v>
          </cell>
          <cell r="AA130">
            <v>1191544.6000000001</v>
          </cell>
          <cell r="AB130">
            <v>234992.2</v>
          </cell>
          <cell r="AC130">
            <v>886043.8</v>
          </cell>
          <cell r="AD130">
            <v>70508.600000000006</v>
          </cell>
          <cell r="AE130">
            <v>5.9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49314</v>
          </cell>
          <cell r="E131">
            <v>35852</v>
          </cell>
          <cell r="F131">
            <v>13462</v>
          </cell>
          <cell r="G131">
            <v>989209.9</v>
          </cell>
          <cell r="H131">
            <v>47920.4</v>
          </cell>
          <cell r="I131">
            <v>6154.6</v>
          </cell>
          <cell r="J131" t="str">
            <v>-</v>
          </cell>
          <cell r="K131">
            <v>5906.4</v>
          </cell>
          <cell r="L131">
            <v>248.2</v>
          </cell>
          <cell r="M131">
            <v>846.8</v>
          </cell>
          <cell r="N131" t="str">
            <v>-</v>
          </cell>
          <cell r="O131">
            <v>846.8</v>
          </cell>
          <cell r="P131" t="str">
            <v>-</v>
          </cell>
          <cell r="Q131" t="str">
            <v>-</v>
          </cell>
          <cell r="R131">
            <v>4471.3</v>
          </cell>
          <cell r="S131" t="str">
            <v>-</v>
          </cell>
          <cell r="T131">
            <v>4089.3</v>
          </cell>
          <cell r="U131">
            <v>382</v>
          </cell>
          <cell r="V131">
            <v>33721.800000000003</v>
          </cell>
          <cell r="W131">
            <v>1344.5</v>
          </cell>
          <cell r="X131">
            <v>3865.6</v>
          </cell>
          <cell r="Y131">
            <v>28511.599999999999</v>
          </cell>
          <cell r="Z131">
            <v>2726</v>
          </cell>
          <cell r="AA131">
            <v>941289.5</v>
          </cell>
          <cell r="AB131">
            <v>162939</v>
          </cell>
          <cell r="AC131">
            <v>744856.9</v>
          </cell>
          <cell r="AD131">
            <v>33493.699999999997</v>
          </cell>
          <cell r="AE131">
            <v>3.6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9617</v>
          </cell>
          <cell r="E132">
            <v>6766</v>
          </cell>
          <cell r="F132">
            <v>2851</v>
          </cell>
          <cell r="G132">
            <v>73015.8</v>
          </cell>
          <cell r="H132">
            <v>10483.299999999999</v>
          </cell>
          <cell r="I132">
            <v>817.5</v>
          </cell>
          <cell r="J132" t="str">
            <v>-</v>
          </cell>
          <cell r="K132">
            <v>626.70000000000005</v>
          </cell>
          <cell r="L132">
            <v>190.8</v>
          </cell>
          <cell r="M132">
            <v>145</v>
          </cell>
          <cell r="N132" t="str">
            <v>-</v>
          </cell>
          <cell r="O132">
            <v>145</v>
          </cell>
          <cell r="P132" t="str">
            <v>-</v>
          </cell>
          <cell r="Q132" t="str">
            <v>-</v>
          </cell>
          <cell r="R132">
            <v>161.9</v>
          </cell>
          <cell r="S132" t="str">
            <v>-</v>
          </cell>
          <cell r="T132">
            <v>161.9</v>
          </cell>
          <cell r="U132" t="str">
            <v>-</v>
          </cell>
          <cell r="V132">
            <v>9099.7000000000007</v>
          </cell>
          <cell r="W132">
            <v>5447.8</v>
          </cell>
          <cell r="X132" t="str">
            <v>-</v>
          </cell>
          <cell r="Y132">
            <v>3651.9</v>
          </cell>
          <cell r="Z132">
            <v>259.3</v>
          </cell>
          <cell r="AA132">
            <v>62532.5</v>
          </cell>
          <cell r="AB132">
            <v>15419.6</v>
          </cell>
          <cell r="AC132">
            <v>23323.9</v>
          </cell>
          <cell r="AD132">
            <v>23789</v>
          </cell>
          <cell r="AE132">
            <v>38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2639422</v>
          </cell>
          <cell r="E134">
            <v>2059716</v>
          </cell>
          <cell r="F134">
            <v>579706</v>
          </cell>
          <cell r="G134">
            <v>19128079.095000003</v>
          </cell>
          <cell r="H134">
            <v>1879972.6909999999</v>
          </cell>
          <cell r="I134">
            <v>216874.50000000006</v>
          </cell>
          <cell r="J134">
            <v>536.19999999999993</v>
          </cell>
          <cell r="K134">
            <v>204557.7</v>
          </cell>
          <cell r="L134">
            <v>11780.600000000002</v>
          </cell>
          <cell r="M134">
            <v>27728.239000000001</v>
          </cell>
          <cell r="N134">
            <v>149.6</v>
          </cell>
          <cell r="O134">
            <v>26173.252000000004</v>
          </cell>
          <cell r="P134">
            <v>1226.5679999999998</v>
          </cell>
          <cell r="Q134">
            <v>178.81899999999999</v>
          </cell>
          <cell r="R134">
            <v>154436.576</v>
          </cell>
          <cell r="S134">
            <v>17979.179</v>
          </cell>
          <cell r="T134">
            <v>121546.94600000001</v>
          </cell>
          <cell r="U134">
            <v>14910.451000000001</v>
          </cell>
          <cell r="V134">
            <v>1376103.929</v>
          </cell>
          <cell r="W134">
            <v>265694.78900000005</v>
          </cell>
          <cell r="X134">
            <v>148730.74400000006</v>
          </cell>
          <cell r="Y134">
            <v>961678.39600000007</v>
          </cell>
          <cell r="Z134">
            <v>104829.447</v>
          </cell>
          <cell r="AA134">
            <v>17248106.403999995</v>
          </cell>
          <cell r="AB134">
            <v>4990637.0360000003</v>
          </cell>
          <cell r="AC134">
            <v>11126025.534</v>
          </cell>
          <cell r="AD134">
            <v>1131443.8339999998</v>
          </cell>
          <cell r="AE134">
            <v>6.5598147848717332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502916</v>
          </cell>
          <cell r="E135">
            <v>457890</v>
          </cell>
          <cell r="F135">
            <v>45026</v>
          </cell>
          <cell r="G135">
            <v>1224894.216</v>
          </cell>
          <cell r="H135">
            <v>393164.84499999997</v>
          </cell>
          <cell r="I135">
            <v>42378</v>
          </cell>
          <cell r="J135">
            <v>0</v>
          </cell>
          <cell r="K135">
            <v>38706.400000000001</v>
          </cell>
          <cell r="L135">
            <v>3671.6</v>
          </cell>
          <cell r="M135">
            <v>5933.33</v>
          </cell>
          <cell r="N135">
            <v>0</v>
          </cell>
          <cell r="O135">
            <v>5933.33</v>
          </cell>
          <cell r="P135">
            <v>0</v>
          </cell>
          <cell r="Q135">
            <v>0</v>
          </cell>
          <cell r="R135">
            <v>42607.082999999999</v>
          </cell>
          <cell r="S135">
            <v>13957.823</v>
          </cell>
          <cell r="T135">
            <v>23502.839</v>
          </cell>
          <cell r="U135">
            <v>5146.4210000000003</v>
          </cell>
          <cell r="V135">
            <v>206364.07899999997</v>
          </cell>
          <cell r="W135">
            <v>2444.9549999999999</v>
          </cell>
          <cell r="X135">
            <v>18561.225999999999</v>
          </cell>
          <cell r="Y135">
            <v>185357.89799999999</v>
          </cell>
          <cell r="Z135">
            <v>95882.353000000003</v>
          </cell>
          <cell r="AA135">
            <v>831729.37099999993</v>
          </cell>
          <cell r="AB135">
            <v>223872.89199999999</v>
          </cell>
          <cell r="AC135">
            <v>580999.17099999997</v>
          </cell>
          <cell r="AD135">
            <v>26857.308000000001</v>
          </cell>
          <cell r="AE135">
            <v>3.229092170655111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253502</v>
          </cell>
          <cell r="E136">
            <v>213804</v>
          </cell>
          <cell r="F136">
            <v>39698</v>
          </cell>
          <cell r="G136">
            <v>1325041.8419999999</v>
          </cell>
          <cell r="H136">
            <v>464678.90400000004</v>
          </cell>
          <cell r="I136">
            <v>22333.500000000004</v>
          </cell>
          <cell r="J136">
            <v>93.5</v>
          </cell>
          <cell r="K136">
            <v>21966.300000000003</v>
          </cell>
          <cell r="L136">
            <v>273.7</v>
          </cell>
          <cell r="M136">
            <v>2937.6370000000002</v>
          </cell>
          <cell r="N136">
            <v>0</v>
          </cell>
          <cell r="O136">
            <v>2937.6370000000002</v>
          </cell>
          <cell r="P136">
            <v>0</v>
          </cell>
          <cell r="Q136">
            <v>0</v>
          </cell>
          <cell r="R136">
            <v>30219.491999999998</v>
          </cell>
          <cell r="S136">
            <v>4021.3560000000002</v>
          </cell>
          <cell r="T136">
            <v>24359.101999999999</v>
          </cell>
          <cell r="U136">
            <v>1839.0340000000001</v>
          </cell>
          <cell r="V136">
            <v>407990.64500000002</v>
          </cell>
          <cell r="W136">
            <v>247724.49900000001</v>
          </cell>
          <cell r="X136">
            <v>54528.063000000002</v>
          </cell>
          <cell r="Y136">
            <v>105738.083</v>
          </cell>
          <cell r="Z136">
            <v>1197.6300000000001</v>
          </cell>
          <cell r="AA136">
            <v>860362.93799999997</v>
          </cell>
          <cell r="AB136">
            <v>269260.46600000001</v>
          </cell>
          <cell r="AC136">
            <v>555945.52099999995</v>
          </cell>
          <cell r="AD136">
            <v>35156.951000000001</v>
          </cell>
          <cell r="AE136">
            <v>4.0862930569424414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140548</v>
          </cell>
          <cell r="E137">
            <v>97556</v>
          </cell>
          <cell r="F137">
            <v>42992</v>
          </cell>
          <cell r="G137">
            <v>1009090.01</v>
          </cell>
          <cell r="H137">
            <v>64622.369999999995</v>
          </cell>
          <cell r="I137">
            <v>13748.800000000001</v>
          </cell>
          <cell r="J137">
            <v>0</v>
          </cell>
          <cell r="K137">
            <v>11982.7</v>
          </cell>
          <cell r="L137">
            <v>1766.1</v>
          </cell>
          <cell r="M137">
            <v>1620.9889999999998</v>
          </cell>
          <cell r="N137">
            <v>149.6</v>
          </cell>
          <cell r="O137">
            <v>1471.3889999999999</v>
          </cell>
          <cell r="P137">
            <v>0</v>
          </cell>
          <cell r="Q137">
            <v>0</v>
          </cell>
          <cell r="R137">
            <v>6481.6019999999999</v>
          </cell>
          <cell r="S137">
            <v>0</v>
          </cell>
          <cell r="T137">
            <v>5929.8130000000001</v>
          </cell>
          <cell r="U137">
            <v>551.78899999999999</v>
          </cell>
          <cell r="V137">
            <v>42082.616000000002</v>
          </cell>
          <cell r="W137">
            <v>454.89299999999997</v>
          </cell>
          <cell r="X137">
            <v>3340.884</v>
          </cell>
          <cell r="Y137">
            <v>38286.839</v>
          </cell>
          <cell r="Z137">
            <v>688.36300000000006</v>
          </cell>
          <cell r="AA137">
            <v>944467.64</v>
          </cell>
          <cell r="AB137">
            <v>313376.85800000001</v>
          </cell>
          <cell r="AC137">
            <v>629864.10400000005</v>
          </cell>
          <cell r="AD137">
            <v>1226.6780000000001</v>
          </cell>
          <cell r="AE137">
            <v>0.12988036307945924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158907</v>
          </cell>
          <cell r="E138">
            <v>118704</v>
          </cell>
          <cell r="F138">
            <v>40203</v>
          </cell>
          <cell r="G138">
            <v>1520912.5460000001</v>
          </cell>
          <cell r="H138">
            <v>79027.483999999997</v>
          </cell>
          <cell r="I138">
            <v>14847</v>
          </cell>
          <cell r="J138">
            <v>185.7</v>
          </cell>
          <cell r="K138">
            <v>13914.599999999999</v>
          </cell>
          <cell r="L138">
            <v>746.7</v>
          </cell>
          <cell r="M138">
            <v>1930.6959999999999</v>
          </cell>
          <cell r="N138">
            <v>0</v>
          </cell>
          <cell r="O138">
            <v>1754.9939999999999</v>
          </cell>
          <cell r="P138">
            <v>175.702</v>
          </cell>
          <cell r="Q138">
            <v>0</v>
          </cell>
          <cell r="R138">
            <v>2227.7869999999998</v>
          </cell>
          <cell r="S138">
            <v>0</v>
          </cell>
          <cell r="T138">
            <v>2089.9279999999999</v>
          </cell>
          <cell r="U138">
            <v>137.85900000000001</v>
          </cell>
          <cell r="V138">
            <v>60022.001000000004</v>
          </cell>
          <cell r="W138">
            <v>2507.067</v>
          </cell>
          <cell r="X138">
            <v>2748.672</v>
          </cell>
          <cell r="Y138">
            <v>54766.262000000002</v>
          </cell>
          <cell r="Z138">
            <v>0</v>
          </cell>
          <cell r="AA138">
            <v>1441885.0620000002</v>
          </cell>
          <cell r="AB138">
            <v>455273.16700000002</v>
          </cell>
          <cell r="AC138">
            <v>745277.60900000005</v>
          </cell>
          <cell r="AD138">
            <v>241334.28599999999</v>
          </cell>
          <cell r="AE138">
            <v>16.737414954923775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416328</v>
          </cell>
          <cell r="E139">
            <v>392927</v>
          </cell>
          <cell r="F139">
            <v>23401</v>
          </cell>
          <cell r="G139">
            <v>615547.63800000004</v>
          </cell>
          <cell r="H139">
            <v>185821.93700000001</v>
          </cell>
          <cell r="I139">
            <v>27324.300000000003</v>
          </cell>
          <cell r="J139">
            <v>38.9</v>
          </cell>
          <cell r="K139">
            <v>26542.5</v>
          </cell>
          <cell r="L139">
            <v>742.9</v>
          </cell>
          <cell r="M139">
            <v>3575.395</v>
          </cell>
          <cell r="N139">
            <v>0</v>
          </cell>
          <cell r="O139">
            <v>2971.4949999999999</v>
          </cell>
          <cell r="P139">
            <v>520.9</v>
          </cell>
          <cell r="Q139">
            <v>83</v>
          </cell>
          <cell r="R139">
            <v>28461.214999999997</v>
          </cell>
          <cell r="S139">
            <v>0</v>
          </cell>
          <cell r="T139">
            <v>25062.991999999998</v>
          </cell>
          <cell r="U139">
            <v>3398.223</v>
          </cell>
          <cell r="V139">
            <v>126461.027</v>
          </cell>
          <cell r="W139">
            <v>2335.4470000000001</v>
          </cell>
          <cell r="X139">
            <v>12396.743</v>
          </cell>
          <cell r="Y139">
            <v>111728.837</v>
          </cell>
          <cell r="Z139">
            <v>0</v>
          </cell>
          <cell r="AA139">
            <v>429725.701</v>
          </cell>
          <cell r="AB139">
            <v>143028.58299999998</v>
          </cell>
          <cell r="AC139">
            <v>260297.981</v>
          </cell>
          <cell r="AD139">
            <v>26399.136999999999</v>
          </cell>
          <cell r="AE139">
            <v>6.1432529957057422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103119</v>
          </cell>
          <cell r="E140">
            <v>83542</v>
          </cell>
          <cell r="F140">
            <v>19577</v>
          </cell>
          <cell r="G140">
            <v>668868.75799999991</v>
          </cell>
          <cell r="H140">
            <v>50073.303</v>
          </cell>
          <cell r="I140">
            <v>8287.7999999999993</v>
          </cell>
          <cell r="J140">
            <v>0</v>
          </cell>
          <cell r="K140">
            <v>8078.8</v>
          </cell>
          <cell r="L140">
            <v>209</v>
          </cell>
          <cell r="M140">
            <v>1307.9829999999999</v>
          </cell>
          <cell r="N140">
            <v>0</v>
          </cell>
          <cell r="O140">
            <v>1307.9829999999999</v>
          </cell>
          <cell r="P140">
            <v>0</v>
          </cell>
          <cell r="Q140">
            <v>0</v>
          </cell>
          <cell r="R140">
            <v>3139.877</v>
          </cell>
          <cell r="S140">
            <v>0</v>
          </cell>
          <cell r="T140">
            <v>2789.41</v>
          </cell>
          <cell r="U140">
            <v>350.46699999999998</v>
          </cell>
          <cell r="V140">
            <v>37337.642999999996</v>
          </cell>
          <cell r="W140">
            <v>69.7</v>
          </cell>
          <cell r="X140">
            <v>2765.7179999999998</v>
          </cell>
          <cell r="Y140">
            <v>34502.224999999999</v>
          </cell>
          <cell r="Z140">
            <v>0</v>
          </cell>
          <cell r="AA140">
            <v>618795.45499999996</v>
          </cell>
          <cell r="AB140">
            <v>258281.26199999999</v>
          </cell>
          <cell r="AC140">
            <v>194250.92300000001</v>
          </cell>
          <cell r="AD140">
            <v>166263.26999999999</v>
          </cell>
          <cell r="AE140">
            <v>26.868857658303259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102015</v>
          </cell>
          <cell r="E141">
            <v>66004</v>
          </cell>
          <cell r="F141">
            <v>36011</v>
          </cell>
          <cell r="G141">
            <v>919943.97100000002</v>
          </cell>
          <cell r="H141">
            <v>56996.469000000005</v>
          </cell>
          <cell r="I141">
            <v>9248.6</v>
          </cell>
          <cell r="J141">
            <v>0</v>
          </cell>
          <cell r="K141">
            <v>9166.1</v>
          </cell>
          <cell r="L141">
            <v>82.5</v>
          </cell>
          <cell r="M141">
            <v>921.33199999999999</v>
          </cell>
          <cell r="N141">
            <v>0</v>
          </cell>
          <cell r="O141">
            <v>921.33199999999999</v>
          </cell>
          <cell r="P141">
            <v>0</v>
          </cell>
          <cell r="Q141">
            <v>0</v>
          </cell>
          <cell r="R141">
            <v>7779.6990000000005</v>
          </cell>
          <cell r="S141">
            <v>0</v>
          </cell>
          <cell r="T141">
            <v>7302.1</v>
          </cell>
          <cell r="U141">
            <v>477.59899999999999</v>
          </cell>
          <cell r="V141">
            <v>39046.838000000003</v>
          </cell>
          <cell r="W141">
            <v>0</v>
          </cell>
          <cell r="X141">
            <v>9569.3850000000002</v>
          </cell>
          <cell r="Y141">
            <v>29477.453000000001</v>
          </cell>
          <cell r="Z141">
            <v>0</v>
          </cell>
          <cell r="AA141">
            <v>862947.50199999998</v>
          </cell>
          <cell r="AB141">
            <v>246991.16499999998</v>
          </cell>
          <cell r="AC141">
            <v>552830.89899999998</v>
          </cell>
          <cell r="AD141">
            <v>63125.438000000002</v>
          </cell>
          <cell r="AE141">
            <v>7.3150959767191033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97228</v>
          </cell>
          <cell r="E142">
            <v>50371</v>
          </cell>
          <cell r="F142">
            <v>46857</v>
          </cell>
          <cell r="G142">
            <v>1254812.128</v>
          </cell>
          <cell r="H142">
            <v>50246.785000000003</v>
          </cell>
          <cell r="I142">
            <v>9036.5999999999985</v>
          </cell>
          <cell r="J142">
            <v>0</v>
          </cell>
          <cell r="K142">
            <v>9006.7999999999993</v>
          </cell>
          <cell r="L142">
            <v>29.8</v>
          </cell>
          <cell r="M142">
            <v>1135.0149999999999</v>
          </cell>
          <cell r="N142">
            <v>0</v>
          </cell>
          <cell r="O142">
            <v>1100.645</v>
          </cell>
          <cell r="P142">
            <v>0</v>
          </cell>
          <cell r="Q142">
            <v>34.369999999999997</v>
          </cell>
          <cell r="R142">
            <v>2489.0860000000002</v>
          </cell>
          <cell r="S142">
            <v>0</v>
          </cell>
          <cell r="T142">
            <v>1633.67</v>
          </cell>
          <cell r="U142">
            <v>855.41600000000005</v>
          </cell>
          <cell r="V142">
            <v>37586.084000000003</v>
          </cell>
          <cell r="W142">
            <v>0</v>
          </cell>
          <cell r="X142">
            <v>7080.4979999999996</v>
          </cell>
          <cell r="Y142">
            <v>30505.585999999999</v>
          </cell>
          <cell r="Z142">
            <v>0</v>
          </cell>
          <cell r="AA142">
            <v>1204565.3430000001</v>
          </cell>
          <cell r="AB142">
            <v>370129.60100000002</v>
          </cell>
          <cell r="AC142">
            <v>781260.74699999997</v>
          </cell>
          <cell r="AD142">
            <v>53174.995000000003</v>
          </cell>
          <cell r="AE142">
            <v>4.41445499897634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71406</v>
          </cell>
          <cell r="E143">
            <v>52840</v>
          </cell>
          <cell r="F143">
            <v>18566</v>
          </cell>
          <cell r="G143">
            <v>912082.05099999998</v>
          </cell>
          <cell r="H143">
            <v>37900.740000000005</v>
          </cell>
          <cell r="I143">
            <v>6768.5</v>
          </cell>
          <cell r="J143">
            <v>0</v>
          </cell>
          <cell r="K143">
            <v>6682.6</v>
          </cell>
          <cell r="L143">
            <v>85.9</v>
          </cell>
          <cell r="M143">
            <v>1228.6120000000001</v>
          </cell>
          <cell r="N143">
            <v>0</v>
          </cell>
          <cell r="O143">
            <v>1228.6120000000001</v>
          </cell>
          <cell r="P143">
            <v>0</v>
          </cell>
          <cell r="Q143">
            <v>0</v>
          </cell>
          <cell r="R143">
            <v>2686.0720000000001</v>
          </cell>
          <cell r="S143">
            <v>0</v>
          </cell>
          <cell r="T143">
            <v>2523.6080000000002</v>
          </cell>
          <cell r="U143">
            <v>162.464</v>
          </cell>
          <cell r="V143">
            <v>27217.556</v>
          </cell>
          <cell r="W143">
            <v>232.964</v>
          </cell>
          <cell r="X143">
            <v>2647.9969999999998</v>
          </cell>
          <cell r="Y143">
            <v>24336.595000000001</v>
          </cell>
          <cell r="Z143">
            <v>0</v>
          </cell>
          <cell r="AA143">
            <v>874181.31099999999</v>
          </cell>
          <cell r="AB143">
            <v>221804.77600000001</v>
          </cell>
          <cell r="AC143">
            <v>564327.576</v>
          </cell>
          <cell r="AD143">
            <v>88048.959000000003</v>
          </cell>
          <cell r="AE143">
            <v>10.07216213525297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263728</v>
          </cell>
          <cell r="E144">
            <v>233768</v>
          </cell>
          <cell r="F144">
            <v>29960</v>
          </cell>
          <cell r="G144">
            <v>411770.277</v>
          </cell>
          <cell r="H144">
            <v>123741.10800000001</v>
          </cell>
          <cell r="I144">
            <v>18089</v>
          </cell>
          <cell r="J144">
            <v>218.1</v>
          </cell>
          <cell r="K144">
            <v>17171.7</v>
          </cell>
          <cell r="L144">
            <v>699.2</v>
          </cell>
          <cell r="M144">
            <v>1832.605</v>
          </cell>
          <cell r="N144">
            <v>0</v>
          </cell>
          <cell r="O144">
            <v>1521.8920000000001</v>
          </cell>
          <cell r="P144">
            <v>266.94099999999997</v>
          </cell>
          <cell r="Q144">
            <v>43.771999999999998</v>
          </cell>
          <cell r="R144">
            <v>9673.9050000000007</v>
          </cell>
          <cell r="S144">
            <v>0</v>
          </cell>
          <cell r="T144">
            <v>8900.5660000000007</v>
          </cell>
          <cell r="U144">
            <v>773.33900000000006</v>
          </cell>
          <cell r="V144">
            <v>94139.153000000006</v>
          </cell>
          <cell r="W144">
            <v>2677.9470000000001</v>
          </cell>
          <cell r="X144">
            <v>7561.3940000000002</v>
          </cell>
          <cell r="Y144">
            <v>83899.812000000005</v>
          </cell>
          <cell r="Z144">
            <v>6.4450000000000003</v>
          </cell>
          <cell r="AA144">
            <v>288029.16899999999</v>
          </cell>
          <cell r="AB144">
            <v>96447.703999999998</v>
          </cell>
          <cell r="AC144">
            <v>181255.141</v>
          </cell>
          <cell r="AD144">
            <v>10326.324000000001</v>
          </cell>
          <cell r="AE144">
            <v>3.5851660565670005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23256</v>
          </cell>
          <cell r="E145">
            <v>4447</v>
          </cell>
          <cell r="F145">
            <v>18809</v>
          </cell>
          <cell r="G145">
            <v>614152.00199999998</v>
          </cell>
          <cell r="H145">
            <v>7246.0019999999995</v>
          </cell>
          <cell r="I145">
            <v>1004.4000000000001</v>
          </cell>
          <cell r="J145">
            <v>0</v>
          </cell>
          <cell r="K145">
            <v>970.30000000000007</v>
          </cell>
          <cell r="L145">
            <v>34.1</v>
          </cell>
          <cell r="M145">
            <v>147.666</v>
          </cell>
          <cell r="N145">
            <v>0</v>
          </cell>
          <cell r="O145">
            <v>129.989</v>
          </cell>
          <cell r="P145">
            <v>0</v>
          </cell>
          <cell r="Q145">
            <v>17.677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6093.9359999999997</v>
          </cell>
          <cell r="W145">
            <v>0</v>
          </cell>
          <cell r="X145">
            <v>1017.164</v>
          </cell>
          <cell r="Y145">
            <v>5076.7719999999999</v>
          </cell>
          <cell r="Z145">
            <v>0</v>
          </cell>
          <cell r="AA145">
            <v>606906</v>
          </cell>
          <cell r="AB145">
            <v>165048.21400000001</v>
          </cell>
          <cell r="AC145">
            <v>418668.348</v>
          </cell>
          <cell r="AD145">
            <v>23189.437999999998</v>
          </cell>
          <cell r="AE145">
            <v>3.8209274582884332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51724</v>
          </cell>
          <cell r="E146">
            <v>26319</v>
          </cell>
          <cell r="F146">
            <v>25405</v>
          </cell>
          <cell r="G146">
            <v>1175793.5839999998</v>
          </cell>
          <cell r="H146">
            <v>32582.983999999997</v>
          </cell>
          <cell r="I146">
            <v>3977</v>
          </cell>
          <cell r="J146">
            <v>0</v>
          </cell>
          <cell r="K146">
            <v>3820.5</v>
          </cell>
          <cell r="L146">
            <v>156.5</v>
          </cell>
          <cell r="M146">
            <v>525.78499999999997</v>
          </cell>
          <cell r="N146">
            <v>0</v>
          </cell>
          <cell r="O146">
            <v>525.78499999999997</v>
          </cell>
          <cell r="P146">
            <v>0</v>
          </cell>
          <cell r="Q146">
            <v>0</v>
          </cell>
          <cell r="R146">
            <v>967.69399999999996</v>
          </cell>
          <cell r="S146">
            <v>0</v>
          </cell>
          <cell r="T146">
            <v>776.755</v>
          </cell>
          <cell r="U146">
            <v>190.93899999999999</v>
          </cell>
          <cell r="V146">
            <v>27112.504999999997</v>
          </cell>
          <cell r="W146">
            <v>0</v>
          </cell>
          <cell r="X146">
            <v>4160.92</v>
          </cell>
          <cell r="Y146">
            <v>22951.584999999999</v>
          </cell>
          <cell r="Z146">
            <v>0</v>
          </cell>
          <cell r="AA146">
            <v>1143210.5999999999</v>
          </cell>
          <cell r="AB146">
            <v>351601.95400000003</v>
          </cell>
          <cell r="AC146">
            <v>787514.446</v>
          </cell>
          <cell r="AD146">
            <v>4094.2</v>
          </cell>
          <cell r="AE146">
            <v>0.35813173880648064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25044</v>
          </cell>
          <cell r="E147">
            <v>11634</v>
          </cell>
          <cell r="F147">
            <v>13410</v>
          </cell>
          <cell r="G147">
            <v>847056.82200000004</v>
          </cell>
          <cell r="H147">
            <v>6196.2470000000003</v>
          </cell>
          <cell r="I147">
            <v>1571.3999999999999</v>
          </cell>
          <cell r="J147">
            <v>0</v>
          </cell>
          <cell r="K147">
            <v>1569.8</v>
          </cell>
          <cell r="L147">
            <v>1.6</v>
          </cell>
          <cell r="M147">
            <v>295.07499999999999</v>
          </cell>
          <cell r="N147">
            <v>0</v>
          </cell>
          <cell r="O147">
            <v>295.07499999999999</v>
          </cell>
          <cell r="P147">
            <v>0</v>
          </cell>
          <cell r="Q147">
            <v>0</v>
          </cell>
          <cell r="R147">
            <v>39.662999999999997</v>
          </cell>
          <cell r="S147">
            <v>0</v>
          </cell>
          <cell r="T147">
            <v>39.662999999999997</v>
          </cell>
          <cell r="U147">
            <v>0</v>
          </cell>
          <cell r="V147">
            <v>4290.1090000000004</v>
          </cell>
          <cell r="W147">
            <v>0</v>
          </cell>
          <cell r="X147">
            <v>754.26300000000003</v>
          </cell>
          <cell r="Y147">
            <v>3535.846</v>
          </cell>
          <cell r="Z147">
            <v>0</v>
          </cell>
          <cell r="AA147">
            <v>840860.57500000007</v>
          </cell>
          <cell r="AB147">
            <v>202410.05800000002</v>
          </cell>
          <cell r="AC147">
            <v>564375.23100000003</v>
          </cell>
          <cell r="AD147">
            <v>74075.285999999993</v>
          </cell>
          <cell r="AE147">
            <v>8.8094611880215687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16692</v>
          </cell>
          <cell r="E148">
            <v>7254</v>
          </cell>
          <cell r="F148">
            <v>9438</v>
          </cell>
          <cell r="G148">
            <v>814587.68700000003</v>
          </cell>
          <cell r="H148">
            <v>11452.99</v>
          </cell>
          <cell r="I148">
            <v>1349.6</v>
          </cell>
          <cell r="J148">
            <v>0</v>
          </cell>
          <cell r="K148">
            <v>1349.6</v>
          </cell>
          <cell r="L148">
            <v>0</v>
          </cell>
          <cell r="M148">
            <v>272.255</v>
          </cell>
          <cell r="N148">
            <v>0</v>
          </cell>
          <cell r="O148">
            <v>272.255</v>
          </cell>
          <cell r="P148">
            <v>0</v>
          </cell>
          <cell r="Q148">
            <v>0</v>
          </cell>
          <cell r="R148">
            <v>64.665000000000006</v>
          </cell>
          <cell r="S148">
            <v>0</v>
          </cell>
          <cell r="T148">
            <v>64.665000000000006</v>
          </cell>
          <cell r="U148">
            <v>0</v>
          </cell>
          <cell r="V148">
            <v>9766.4699999999993</v>
          </cell>
          <cell r="W148">
            <v>0</v>
          </cell>
          <cell r="X148">
            <v>2854.9450000000002</v>
          </cell>
          <cell r="Y148">
            <v>6911.5249999999996</v>
          </cell>
          <cell r="Z148">
            <v>0</v>
          </cell>
          <cell r="AA148">
            <v>803134.69700000004</v>
          </cell>
          <cell r="AB148">
            <v>154004.66399999999</v>
          </cell>
          <cell r="AC148">
            <v>648660.03300000005</v>
          </cell>
          <cell r="AD148">
            <v>470</v>
          </cell>
          <cell r="AE148">
            <v>5.8520694194338856E-2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36313</v>
          </cell>
          <cell r="E149">
            <v>18122</v>
          </cell>
          <cell r="F149">
            <v>18191</v>
          </cell>
          <cell r="G149">
            <v>741849.85100000002</v>
          </cell>
          <cell r="H149">
            <v>18911.236999999997</v>
          </cell>
          <cell r="I149">
            <v>3206.7</v>
          </cell>
          <cell r="J149">
            <v>0</v>
          </cell>
          <cell r="K149">
            <v>3095.5</v>
          </cell>
          <cell r="L149">
            <v>111.2</v>
          </cell>
          <cell r="M149">
            <v>674.54899999999998</v>
          </cell>
          <cell r="N149">
            <v>0</v>
          </cell>
          <cell r="O149">
            <v>674.54899999999998</v>
          </cell>
          <cell r="P149">
            <v>0</v>
          </cell>
          <cell r="Q149">
            <v>0</v>
          </cell>
          <cell r="R149">
            <v>344.65199999999999</v>
          </cell>
          <cell r="S149">
            <v>0</v>
          </cell>
          <cell r="T149">
            <v>252.08199999999999</v>
          </cell>
          <cell r="U149">
            <v>92.57</v>
          </cell>
          <cell r="V149">
            <v>10728.655999999999</v>
          </cell>
          <cell r="W149">
            <v>0</v>
          </cell>
          <cell r="X149">
            <v>1565.82</v>
          </cell>
          <cell r="Y149">
            <v>9162.8359999999993</v>
          </cell>
          <cell r="Z149">
            <v>3956.68</v>
          </cell>
          <cell r="AA149">
            <v>722938.61400000006</v>
          </cell>
          <cell r="AB149">
            <v>149710.88999999998</v>
          </cell>
          <cell r="AC149">
            <v>516714.00300000003</v>
          </cell>
          <cell r="AD149">
            <v>56513.720999999998</v>
          </cell>
          <cell r="AE149">
            <v>7.8172226390441493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42263</v>
          </cell>
          <cell r="E150">
            <v>15760</v>
          </cell>
          <cell r="F150">
            <v>26503</v>
          </cell>
          <cell r="G150">
            <v>696532.98199999984</v>
          </cell>
          <cell r="H150">
            <v>21149.982</v>
          </cell>
          <cell r="I150">
            <v>2263.1</v>
          </cell>
          <cell r="J150">
            <v>0</v>
          </cell>
          <cell r="K150">
            <v>2175.4</v>
          </cell>
          <cell r="L150">
            <v>87.7</v>
          </cell>
          <cell r="M150">
            <v>313.68</v>
          </cell>
          <cell r="N150">
            <v>0</v>
          </cell>
          <cell r="O150">
            <v>313.68</v>
          </cell>
          <cell r="P150">
            <v>0</v>
          </cell>
          <cell r="Q150">
            <v>0</v>
          </cell>
          <cell r="R150">
            <v>202.2</v>
          </cell>
          <cell r="S150">
            <v>0</v>
          </cell>
          <cell r="T150">
            <v>178.2</v>
          </cell>
          <cell r="U150">
            <v>24</v>
          </cell>
          <cell r="V150">
            <v>18371.002</v>
          </cell>
          <cell r="W150">
            <v>0</v>
          </cell>
          <cell r="X150">
            <v>2871.1669999999999</v>
          </cell>
          <cell r="Y150">
            <v>15499.834999999999</v>
          </cell>
          <cell r="Z150">
            <v>0</v>
          </cell>
          <cell r="AA150">
            <v>675382.99999999988</v>
          </cell>
          <cell r="AB150">
            <v>187691.87400000001</v>
          </cell>
          <cell r="AC150">
            <v>425744.17099999997</v>
          </cell>
          <cell r="AD150">
            <v>61946.955000000002</v>
          </cell>
          <cell r="AE150">
            <v>9.1721223365112845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31361</v>
          </cell>
          <cell r="E151">
            <v>18534</v>
          </cell>
          <cell r="F151">
            <v>12827</v>
          </cell>
          <cell r="G151">
            <v>384048.37900000002</v>
          </cell>
          <cell r="H151">
            <v>32473.802999999996</v>
          </cell>
          <cell r="I151">
            <v>2933.2</v>
          </cell>
          <cell r="J151">
            <v>0</v>
          </cell>
          <cell r="K151">
            <v>1888.5</v>
          </cell>
          <cell r="L151">
            <v>1044.7</v>
          </cell>
          <cell r="M151">
            <v>143.886</v>
          </cell>
          <cell r="N151">
            <v>0</v>
          </cell>
          <cell r="O151">
            <v>143.886</v>
          </cell>
          <cell r="P151">
            <v>0</v>
          </cell>
          <cell r="Q151">
            <v>0</v>
          </cell>
          <cell r="R151">
            <v>3481.163</v>
          </cell>
          <cell r="S151">
            <v>0</v>
          </cell>
          <cell r="T151">
            <v>3318.998</v>
          </cell>
          <cell r="U151">
            <v>162.16499999999999</v>
          </cell>
          <cell r="V151">
            <v>25802.894999999997</v>
          </cell>
          <cell r="W151">
            <v>0</v>
          </cell>
          <cell r="X151">
            <v>912.38599999999997</v>
          </cell>
          <cell r="Y151">
            <v>24890.508999999998</v>
          </cell>
          <cell r="Z151">
            <v>112.65900000000001</v>
          </cell>
          <cell r="AA151">
            <v>351574.576</v>
          </cell>
          <cell r="AB151">
            <v>117495.674</v>
          </cell>
          <cell r="AC151">
            <v>232862.902</v>
          </cell>
          <cell r="AD151">
            <v>1216</v>
          </cell>
          <cell r="AE151">
            <v>0.34587256389096804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43414</v>
          </cell>
          <cell r="E152">
            <v>13732</v>
          </cell>
          <cell r="F152">
            <v>29682</v>
          </cell>
          <cell r="G152">
            <v>616157.33599999989</v>
          </cell>
          <cell r="H152">
            <v>10583.213</v>
          </cell>
          <cell r="I152">
            <v>1969.2</v>
          </cell>
          <cell r="J152">
            <v>0</v>
          </cell>
          <cell r="K152">
            <v>1892</v>
          </cell>
          <cell r="L152">
            <v>77.2</v>
          </cell>
          <cell r="M152">
            <v>177.81</v>
          </cell>
          <cell r="N152">
            <v>0</v>
          </cell>
          <cell r="O152">
            <v>177.81</v>
          </cell>
          <cell r="P152">
            <v>0</v>
          </cell>
          <cell r="Q152">
            <v>0</v>
          </cell>
          <cell r="R152">
            <v>1945.5130000000001</v>
          </cell>
          <cell r="S152">
            <v>0</v>
          </cell>
          <cell r="T152">
            <v>1920.5530000000001</v>
          </cell>
          <cell r="U152">
            <v>24.96</v>
          </cell>
          <cell r="V152">
            <v>6490.6900000000005</v>
          </cell>
          <cell r="W152">
            <v>0</v>
          </cell>
          <cell r="X152">
            <v>2889.38</v>
          </cell>
          <cell r="Y152">
            <v>3601.31</v>
          </cell>
          <cell r="Z152">
            <v>0</v>
          </cell>
          <cell r="AA152">
            <v>605574.12299999991</v>
          </cell>
          <cell r="AB152">
            <v>206559.34899999999</v>
          </cell>
          <cell r="AC152">
            <v>366690.96600000001</v>
          </cell>
          <cell r="AD152">
            <v>32323.808000000001</v>
          </cell>
          <cell r="AE152">
            <v>5.3377128863876511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114758</v>
          </cell>
          <cell r="E153">
            <v>94976</v>
          </cell>
          <cell r="F153">
            <v>19782</v>
          </cell>
          <cell r="G153">
            <v>450969.48200000002</v>
          </cell>
          <cell r="H153">
            <v>148865.924</v>
          </cell>
          <cell r="I153">
            <v>11887.1</v>
          </cell>
          <cell r="J153">
            <v>0</v>
          </cell>
          <cell r="K153">
            <v>11240.5</v>
          </cell>
          <cell r="L153">
            <v>646.6</v>
          </cell>
          <cell r="M153">
            <v>725.31</v>
          </cell>
          <cell r="N153">
            <v>0</v>
          </cell>
          <cell r="O153">
            <v>583.46299999999997</v>
          </cell>
          <cell r="P153">
            <v>141.84700000000001</v>
          </cell>
          <cell r="Q153">
            <v>0</v>
          </cell>
          <cell r="R153">
            <v>6550.3719999999994</v>
          </cell>
          <cell r="S153">
            <v>0</v>
          </cell>
          <cell r="T153">
            <v>6209.1819999999998</v>
          </cell>
          <cell r="U153">
            <v>341.19</v>
          </cell>
          <cell r="V153">
            <v>129703.14199999999</v>
          </cell>
          <cell r="W153">
            <v>455</v>
          </cell>
          <cell r="X153">
            <v>5789.8519999999999</v>
          </cell>
          <cell r="Y153">
            <v>123458.29</v>
          </cell>
          <cell r="Z153">
            <v>0</v>
          </cell>
          <cell r="AA153">
            <v>302103.55800000002</v>
          </cell>
          <cell r="AB153">
            <v>123788.425</v>
          </cell>
          <cell r="AC153">
            <v>140949.84099999999</v>
          </cell>
          <cell r="AD153">
            <v>37365.292000000001</v>
          </cell>
          <cell r="AE153">
            <v>12.368372040159818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55613</v>
          </cell>
          <cell r="E154">
            <v>31060</v>
          </cell>
          <cell r="F154">
            <v>24553</v>
          </cell>
          <cell r="G154">
            <v>660712.31700000004</v>
          </cell>
          <cell r="H154">
            <v>16347.764999999999</v>
          </cell>
          <cell r="I154">
            <v>5956.9000000000005</v>
          </cell>
          <cell r="J154">
            <v>0</v>
          </cell>
          <cell r="K154">
            <v>5131.3</v>
          </cell>
          <cell r="L154">
            <v>825.6</v>
          </cell>
          <cell r="M154">
            <v>834.52099999999996</v>
          </cell>
          <cell r="N154">
            <v>0</v>
          </cell>
          <cell r="O154">
            <v>713.34299999999996</v>
          </cell>
          <cell r="P154">
            <v>121.178</v>
          </cell>
          <cell r="Q154">
            <v>0</v>
          </cell>
          <cell r="R154">
            <v>148.59299999999999</v>
          </cell>
          <cell r="S154">
            <v>0</v>
          </cell>
          <cell r="T154">
            <v>148.59299999999999</v>
          </cell>
          <cell r="U154">
            <v>0</v>
          </cell>
          <cell r="V154">
            <v>9407.7510000000002</v>
          </cell>
          <cell r="W154">
            <v>0</v>
          </cell>
          <cell r="X154">
            <v>347.72</v>
          </cell>
          <cell r="Y154">
            <v>9060.0310000000009</v>
          </cell>
          <cell r="Z154">
            <v>0</v>
          </cell>
          <cell r="AA154">
            <v>644364.55200000003</v>
          </cell>
          <cell r="AB154">
            <v>319832.13900000002</v>
          </cell>
          <cell r="AC154">
            <v>323944.413</v>
          </cell>
          <cell r="AD154">
            <v>588</v>
          </cell>
          <cell r="AE154">
            <v>9.1252692000971525E-2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31494</v>
          </cell>
          <cell r="E155">
            <v>10028</v>
          </cell>
          <cell r="F155">
            <v>21466</v>
          </cell>
          <cell r="G155">
            <v>1201029.371</v>
          </cell>
          <cell r="H155">
            <v>9484.7380000000012</v>
          </cell>
          <cell r="I155">
            <v>1711.6000000000001</v>
          </cell>
          <cell r="J155">
            <v>0</v>
          </cell>
          <cell r="K155">
            <v>1687.7</v>
          </cell>
          <cell r="L155">
            <v>23.9</v>
          </cell>
          <cell r="M155">
            <v>212.41800000000001</v>
          </cell>
          <cell r="N155">
            <v>0</v>
          </cell>
          <cell r="O155">
            <v>212.41800000000001</v>
          </cell>
          <cell r="P155">
            <v>0</v>
          </cell>
          <cell r="Q155">
            <v>0</v>
          </cell>
          <cell r="R155">
            <v>293.03500000000003</v>
          </cell>
          <cell r="S155">
            <v>0</v>
          </cell>
          <cell r="T155">
            <v>293.03500000000003</v>
          </cell>
          <cell r="U155">
            <v>0</v>
          </cell>
          <cell r="V155">
            <v>7267.6850000000004</v>
          </cell>
          <cell r="W155">
            <v>0</v>
          </cell>
          <cell r="X155">
            <v>524.56700000000001</v>
          </cell>
          <cell r="Y155">
            <v>6743.1180000000004</v>
          </cell>
          <cell r="Z155">
            <v>0</v>
          </cell>
          <cell r="AA155">
            <v>1191544.6330000001</v>
          </cell>
          <cell r="AB155">
            <v>235070.24400000001</v>
          </cell>
          <cell r="AC155">
            <v>885965.74100000004</v>
          </cell>
          <cell r="AD155">
            <v>70508.648000000001</v>
          </cell>
          <cell r="AE155">
            <v>5.9174156004947562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48716</v>
          </cell>
          <cell r="E156">
            <v>34058</v>
          </cell>
          <cell r="F156">
            <v>14658</v>
          </cell>
          <cell r="G156">
            <v>989210.02</v>
          </cell>
          <cell r="H156">
            <v>47920.505999999994</v>
          </cell>
          <cell r="I156">
            <v>6164.7000000000007</v>
          </cell>
          <cell r="J156">
            <v>0</v>
          </cell>
          <cell r="K156">
            <v>5891.4000000000005</v>
          </cell>
          <cell r="L156">
            <v>273.3</v>
          </cell>
          <cell r="M156">
            <v>836.73299999999995</v>
          </cell>
          <cell r="N156">
            <v>0</v>
          </cell>
          <cell r="O156">
            <v>836.73299999999995</v>
          </cell>
          <cell r="P156">
            <v>0</v>
          </cell>
          <cell r="Q156">
            <v>0</v>
          </cell>
          <cell r="R156">
            <v>4471.317</v>
          </cell>
          <cell r="S156">
            <v>0</v>
          </cell>
          <cell r="T156">
            <v>4089.3009999999999</v>
          </cell>
          <cell r="U156">
            <v>382.01600000000002</v>
          </cell>
          <cell r="V156">
            <v>33721.771999999997</v>
          </cell>
          <cell r="W156">
            <v>1344.529</v>
          </cell>
          <cell r="X156">
            <v>3841.98</v>
          </cell>
          <cell r="Y156">
            <v>28535.262999999999</v>
          </cell>
          <cell r="Z156">
            <v>2725.9839999999999</v>
          </cell>
          <cell r="AA156">
            <v>941289.51399999997</v>
          </cell>
          <cell r="AB156">
            <v>163537.52299999999</v>
          </cell>
          <cell r="AC156">
            <v>744301.87199999997</v>
          </cell>
          <cell r="AD156">
            <v>33450.118999999999</v>
          </cell>
          <cell r="AE156">
            <v>3.5536483199365589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9077</v>
          </cell>
          <cell r="E157">
            <v>6386</v>
          </cell>
          <cell r="F157">
            <v>2691</v>
          </cell>
          <cell r="G157">
            <v>73015.824999999997</v>
          </cell>
          <cell r="H157">
            <v>10483.355</v>
          </cell>
          <cell r="I157">
            <v>817.5</v>
          </cell>
          <cell r="J157">
            <v>0</v>
          </cell>
          <cell r="K157">
            <v>626.69999999999993</v>
          </cell>
          <cell r="L157">
            <v>190.8</v>
          </cell>
          <cell r="M157">
            <v>144.95699999999999</v>
          </cell>
          <cell r="N157">
            <v>0</v>
          </cell>
          <cell r="O157">
            <v>144.95699999999999</v>
          </cell>
          <cell r="P157">
            <v>0</v>
          </cell>
          <cell r="Q157">
            <v>0</v>
          </cell>
          <cell r="R157">
            <v>161.89099999999999</v>
          </cell>
          <cell r="S157">
            <v>0</v>
          </cell>
          <cell r="T157">
            <v>161.89099999999999</v>
          </cell>
          <cell r="U157">
            <v>0</v>
          </cell>
          <cell r="V157">
            <v>9099.6739999999991</v>
          </cell>
          <cell r="W157">
            <v>5447.7879999999996</v>
          </cell>
          <cell r="X157">
            <v>0</v>
          </cell>
          <cell r="Y157">
            <v>3651.886</v>
          </cell>
          <cell r="Z157">
            <v>259.33300000000003</v>
          </cell>
          <cell r="AA157">
            <v>62532.47</v>
          </cell>
          <cell r="AB157">
            <v>15419.554</v>
          </cell>
          <cell r="AC157">
            <v>23323.895</v>
          </cell>
          <cell r="AD157">
            <v>23789.021000000001</v>
          </cell>
          <cell r="AE157">
            <v>38.042669672251876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</row>
        <row r="159">
          <cell r="C159" t="str">
            <v xml:space="preserve"> </v>
          </cell>
          <cell r="D159">
            <v>0</v>
          </cell>
          <cell r="E159">
            <v>0</v>
          </cell>
          <cell r="F159">
            <v>0</v>
          </cell>
        </row>
        <row r="160">
          <cell r="C160" t="str">
            <v>주:1)도시지역인구는 동·읍 인구, 비도시지역 인구는 면 인구임</v>
          </cell>
          <cell r="D160">
            <v>0</v>
          </cell>
          <cell r="E160">
            <v>0</v>
          </cell>
          <cell r="F160">
            <v>0</v>
          </cell>
          <cell r="I160" t="str">
            <v xml:space="preserve"> </v>
          </cell>
          <cell r="J160">
            <v>0</v>
          </cell>
          <cell r="K160">
            <v>0</v>
          </cell>
          <cell r="L160">
            <v>0</v>
          </cell>
          <cell r="M160" t="str">
            <v xml:space="preserve"> 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 t="str">
            <v xml:space="preserve"> </v>
          </cell>
          <cell r="S160">
            <v>0</v>
          </cell>
          <cell r="T160">
            <v>0</v>
          </cell>
          <cell r="U160">
            <v>0</v>
          </cell>
          <cell r="Z160">
            <v>0</v>
          </cell>
        </row>
      </sheetData>
      <sheetData sheetId="35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12943501</v>
          </cell>
          <cell r="E9">
            <v>10302327</v>
          </cell>
          <cell r="F9">
            <v>79.599999999999994</v>
          </cell>
          <cell r="G9">
            <v>1617246</v>
          </cell>
          <cell r="H9">
            <v>1023928</v>
          </cell>
          <cell r="I9">
            <v>567960</v>
          </cell>
          <cell r="J9">
            <v>2270083</v>
          </cell>
          <cell r="K9">
            <v>2260233</v>
          </cell>
          <cell r="L9">
            <v>99.6</v>
          </cell>
          <cell r="M9" t="str">
            <v>-</v>
          </cell>
          <cell r="N9">
            <v>9850</v>
          </cell>
          <cell r="O9">
            <v>3011401</v>
          </cell>
          <cell r="P9">
            <v>2526630</v>
          </cell>
          <cell r="Q9">
            <v>83.9</v>
          </cell>
          <cell r="R9">
            <v>402341</v>
          </cell>
          <cell r="S9">
            <v>82430</v>
          </cell>
          <cell r="T9">
            <v>7094057</v>
          </cell>
          <cell r="U9">
            <v>4947504</v>
          </cell>
          <cell r="V9">
            <v>69.7</v>
          </cell>
          <cell r="W9">
            <v>1214905</v>
          </cell>
          <cell r="X9">
            <v>931648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927440</v>
          </cell>
          <cell r="E10">
            <v>771867</v>
          </cell>
          <cell r="F10">
            <v>83.2</v>
          </cell>
          <cell r="G10">
            <v>33850</v>
          </cell>
          <cell r="H10">
            <v>121723</v>
          </cell>
          <cell r="I10">
            <v>25220</v>
          </cell>
          <cell r="J10">
            <v>193941</v>
          </cell>
          <cell r="K10">
            <v>193941</v>
          </cell>
          <cell r="L10">
            <v>100</v>
          </cell>
          <cell r="M10" t="str">
            <v>-</v>
          </cell>
          <cell r="N10" t="str">
            <v>-</v>
          </cell>
          <cell r="O10">
            <v>170188</v>
          </cell>
          <cell r="P10">
            <v>151588</v>
          </cell>
          <cell r="Q10">
            <v>89.1</v>
          </cell>
          <cell r="R10">
            <v>10600</v>
          </cell>
          <cell r="S10">
            <v>8000</v>
          </cell>
          <cell r="T10">
            <v>538091</v>
          </cell>
          <cell r="U10">
            <v>401118</v>
          </cell>
          <cell r="V10">
            <v>74.5</v>
          </cell>
          <cell r="W10">
            <v>23250</v>
          </cell>
          <cell r="X10">
            <v>113723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1026144</v>
          </cell>
          <cell r="E11">
            <v>756618</v>
          </cell>
          <cell r="F11">
            <v>73.7</v>
          </cell>
          <cell r="G11">
            <v>87910</v>
          </cell>
          <cell r="H11">
            <v>181616</v>
          </cell>
          <cell r="I11">
            <v>54490</v>
          </cell>
          <cell r="J11">
            <v>244556</v>
          </cell>
          <cell r="K11">
            <v>235406</v>
          </cell>
          <cell r="L11">
            <v>96.3</v>
          </cell>
          <cell r="M11" t="str">
            <v>-</v>
          </cell>
          <cell r="N11">
            <v>9150</v>
          </cell>
          <cell r="O11">
            <v>139320</v>
          </cell>
          <cell r="P11">
            <v>118810</v>
          </cell>
          <cell r="Q11">
            <v>85.3</v>
          </cell>
          <cell r="R11">
            <v>20510</v>
          </cell>
          <cell r="S11" t="str">
            <v>-</v>
          </cell>
          <cell r="T11">
            <v>587778</v>
          </cell>
          <cell r="U11">
            <v>347912</v>
          </cell>
          <cell r="V11">
            <v>59.2</v>
          </cell>
          <cell r="W11">
            <v>67400</v>
          </cell>
          <cell r="X11">
            <v>172466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1004180</v>
          </cell>
          <cell r="E12">
            <v>710051</v>
          </cell>
          <cell r="F12">
            <v>70.7</v>
          </cell>
          <cell r="G12">
            <v>78010</v>
          </cell>
          <cell r="H12">
            <v>216119</v>
          </cell>
          <cell r="I12">
            <v>50220</v>
          </cell>
          <cell r="J12">
            <v>152450</v>
          </cell>
          <cell r="K12">
            <v>152450</v>
          </cell>
          <cell r="L12">
            <v>100</v>
          </cell>
          <cell r="M12" t="str">
            <v>-</v>
          </cell>
          <cell r="N12" t="str">
            <v>-</v>
          </cell>
          <cell r="O12">
            <v>160175</v>
          </cell>
          <cell r="P12">
            <v>140895</v>
          </cell>
          <cell r="Q12">
            <v>88</v>
          </cell>
          <cell r="R12">
            <v>12500</v>
          </cell>
          <cell r="S12">
            <v>6780</v>
          </cell>
          <cell r="T12">
            <v>641335</v>
          </cell>
          <cell r="U12">
            <v>366486</v>
          </cell>
          <cell r="V12">
            <v>57.1</v>
          </cell>
          <cell r="W12">
            <v>65510</v>
          </cell>
          <cell r="X12">
            <v>209339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980074</v>
          </cell>
          <cell r="E13">
            <v>731392</v>
          </cell>
          <cell r="F13">
            <v>74.599999999999994</v>
          </cell>
          <cell r="G13">
            <v>97600</v>
          </cell>
          <cell r="H13">
            <v>151082</v>
          </cell>
          <cell r="I13">
            <v>32050</v>
          </cell>
          <cell r="J13">
            <v>169979</v>
          </cell>
          <cell r="K13">
            <v>169979</v>
          </cell>
          <cell r="L13">
            <v>100</v>
          </cell>
          <cell r="M13" t="str">
            <v>-</v>
          </cell>
          <cell r="N13" t="str">
            <v>-</v>
          </cell>
          <cell r="O13">
            <v>247781</v>
          </cell>
          <cell r="P13">
            <v>187681</v>
          </cell>
          <cell r="Q13">
            <v>75.7</v>
          </cell>
          <cell r="R13">
            <v>51400</v>
          </cell>
          <cell r="S13">
            <v>8700</v>
          </cell>
          <cell r="T13">
            <v>530264</v>
          </cell>
          <cell r="U13">
            <v>341682</v>
          </cell>
          <cell r="V13">
            <v>64.400000000000006</v>
          </cell>
          <cell r="W13">
            <v>46200</v>
          </cell>
          <cell r="X13">
            <v>142382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536190</v>
          </cell>
          <cell r="E14">
            <v>414597</v>
          </cell>
          <cell r="F14">
            <v>77.3</v>
          </cell>
          <cell r="G14">
            <v>48645</v>
          </cell>
          <cell r="H14">
            <v>72948</v>
          </cell>
          <cell r="I14">
            <v>34860</v>
          </cell>
          <cell r="J14">
            <v>107504</v>
          </cell>
          <cell r="K14">
            <v>106804</v>
          </cell>
          <cell r="L14">
            <v>99.3</v>
          </cell>
          <cell r="M14" t="str">
            <v>-</v>
          </cell>
          <cell r="N14">
            <v>700</v>
          </cell>
          <cell r="O14">
            <v>85292</v>
          </cell>
          <cell r="P14">
            <v>64892</v>
          </cell>
          <cell r="Q14">
            <v>76.099999999999994</v>
          </cell>
          <cell r="R14">
            <v>19100</v>
          </cell>
          <cell r="S14">
            <v>1300</v>
          </cell>
          <cell r="T14">
            <v>308534</v>
          </cell>
          <cell r="U14">
            <v>208041</v>
          </cell>
          <cell r="V14">
            <v>67.400000000000006</v>
          </cell>
          <cell r="W14">
            <v>29545</v>
          </cell>
          <cell r="X14">
            <v>70948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812690</v>
          </cell>
          <cell r="E15">
            <v>761068</v>
          </cell>
          <cell r="F15">
            <v>93.6</v>
          </cell>
          <cell r="G15">
            <v>29960</v>
          </cell>
          <cell r="H15">
            <v>21662</v>
          </cell>
          <cell r="I15">
            <v>24320</v>
          </cell>
          <cell r="J15">
            <v>65074</v>
          </cell>
          <cell r="K15">
            <v>65074</v>
          </cell>
          <cell r="L15">
            <v>100</v>
          </cell>
          <cell r="M15" t="str">
            <v>-</v>
          </cell>
          <cell r="N15" t="str">
            <v>-</v>
          </cell>
          <cell r="O15">
            <v>85795</v>
          </cell>
          <cell r="P15">
            <v>73275</v>
          </cell>
          <cell r="Q15">
            <v>85.4</v>
          </cell>
          <cell r="R15">
            <v>12520</v>
          </cell>
          <cell r="S15" t="str">
            <v>-</v>
          </cell>
          <cell r="T15">
            <v>637501</v>
          </cell>
          <cell r="U15">
            <v>598399</v>
          </cell>
          <cell r="V15">
            <v>93.9</v>
          </cell>
          <cell r="W15">
            <v>17440</v>
          </cell>
          <cell r="X15">
            <v>21662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703484</v>
          </cell>
          <cell r="E16">
            <v>664874</v>
          </cell>
          <cell r="F16">
            <v>94.5</v>
          </cell>
          <cell r="G16">
            <v>20700</v>
          </cell>
          <cell r="H16">
            <v>17910</v>
          </cell>
          <cell r="I16">
            <v>54080</v>
          </cell>
          <cell r="J16">
            <v>108330</v>
          </cell>
          <cell r="K16">
            <v>108330</v>
          </cell>
          <cell r="L16">
            <v>100</v>
          </cell>
          <cell r="M16" t="str">
            <v>-</v>
          </cell>
          <cell r="N16" t="str">
            <v>-</v>
          </cell>
          <cell r="O16">
            <v>124835</v>
          </cell>
          <cell r="P16">
            <v>105635</v>
          </cell>
          <cell r="Q16">
            <v>84.6</v>
          </cell>
          <cell r="R16">
            <v>19200</v>
          </cell>
          <cell r="S16" t="str">
            <v>-</v>
          </cell>
          <cell r="T16">
            <v>416239</v>
          </cell>
          <cell r="U16">
            <v>396829</v>
          </cell>
          <cell r="V16">
            <v>95.3</v>
          </cell>
          <cell r="W16">
            <v>1500</v>
          </cell>
          <cell r="X16">
            <v>17910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825190</v>
          </cell>
          <cell r="E17">
            <v>727221</v>
          </cell>
          <cell r="F17">
            <v>88.1</v>
          </cell>
          <cell r="G17">
            <v>33825</v>
          </cell>
          <cell r="H17">
            <v>64144</v>
          </cell>
          <cell r="I17">
            <v>71650</v>
          </cell>
          <cell r="J17">
            <v>113990</v>
          </cell>
          <cell r="K17">
            <v>113990</v>
          </cell>
          <cell r="L17">
            <v>100</v>
          </cell>
          <cell r="M17" t="str">
            <v>-</v>
          </cell>
          <cell r="N17" t="str">
            <v>-</v>
          </cell>
          <cell r="O17">
            <v>224704</v>
          </cell>
          <cell r="P17">
            <v>207394</v>
          </cell>
          <cell r="Q17">
            <v>92.3</v>
          </cell>
          <cell r="R17">
            <v>16010</v>
          </cell>
          <cell r="S17">
            <v>1300</v>
          </cell>
          <cell r="T17">
            <v>414846</v>
          </cell>
          <cell r="U17">
            <v>334187</v>
          </cell>
          <cell r="V17">
            <v>80.599999999999994</v>
          </cell>
          <cell r="W17">
            <v>17815</v>
          </cell>
          <cell r="X17">
            <v>62844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583968</v>
          </cell>
          <cell r="E18">
            <v>516120</v>
          </cell>
          <cell r="F18">
            <v>88.4</v>
          </cell>
          <cell r="G18">
            <v>45509</v>
          </cell>
          <cell r="H18">
            <v>22339</v>
          </cell>
          <cell r="I18">
            <v>22510</v>
          </cell>
          <cell r="J18">
            <v>86385</v>
          </cell>
          <cell r="K18">
            <v>86385</v>
          </cell>
          <cell r="L18">
            <v>100</v>
          </cell>
          <cell r="M18" t="str">
            <v>-</v>
          </cell>
          <cell r="N18" t="str">
            <v>-</v>
          </cell>
          <cell r="O18">
            <v>141595</v>
          </cell>
          <cell r="P18">
            <v>127395</v>
          </cell>
          <cell r="Q18">
            <v>90</v>
          </cell>
          <cell r="R18">
            <v>7400</v>
          </cell>
          <cell r="S18">
            <v>6800</v>
          </cell>
          <cell r="T18">
            <v>333478</v>
          </cell>
          <cell r="U18">
            <v>279830</v>
          </cell>
          <cell r="V18">
            <v>83.9</v>
          </cell>
          <cell r="W18">
            <v>38109</v>
          </cell>
          <cell r="X18">
            <v>15539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953288</v>
          </cell>
          <cell r="E19">
            <v>568250</v>
          </cell>
          <cell r="F19">
            <v>59.6</v>
          </cell>
          <cell r="G19">
            <v>379311</v>
          </cell>
          <cell r="H19">
            <v>5727</v>
          </cell>
          <cell r="I19">
            <v>32430</v>
          </cell>
          <cell r="J19">
            <v>29102</v>
          </cell>
          <cell r="K19">
            <v>29102</v>
          </cell>
          <cell r="L19">
            <v>100</v>
          </cell>
          <cell r="M19" t="str">
            <v>-</v>
          </cell>
          <cell r="N19" t="str">
            <v>-</v>
          </cell>
          <cell r="O19">
            <v>92240</v>
          </cell>
          <cell r="P19">
            <v>89040</v>
          </cell>
          <cell r="Q19">
            <v>96.5</v>
          </cell>
          <cell r="R19">
            <v>3200</v>
          </cell>
          <cell r="S19" t="str">
            <v>-</v>
          </cell>
          <cell r="T19">
            <v>799516</v>
          </cell>
          <cell r="U19">
            <v>417678</v>
          </cell>
          <cell r="V19">
            <v>52.2</v>
          </cell>
          <cell r="W19">
            <v>376111</v>
          </cell>
          <cell r="X19">
            <v>5727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270179</v>
          </cell>
          <cell r="E20">
            <v>213309</v>
          </cell>
          <cell r="F20">
            <v>79</v>
          </cell>
          <cell r="G20">
            <v>30430</v>
          </cell>
          <cell r="H20">
            <v>26440</v>
          </cell>
          <cell r="I20">
            <v>13800</v>
          </cell>
          <cell r="J20">
            <v>48013</v>
          </cell>
          <cell r="K20">
            <v>48013</v>
          </cell>
          <cell r="L20">
            <v>100</v>
          </cell>
          <cell r="M20" t="str">
            <v>-</v>
          </cell>
          <cell r="N20" t="str">
            <v>-</v>
          </cell>
          <cell r="O20">
            <v>119366</v>
          </cell>
          <cell r="P20">
            <v>89166</v>
          </cell>
          <cell r="Q20">
            <v>74.7</v>
          </cell>
          <cell r="R20">
            <v>12900</v>
          </cell>
          <cell r="S20">
            <v>17300</v>
          </cell>
          <cell r="T20">
            <v>89000</v>
          </cell>
          <cell r="U20">
            <v>62330</v>
          </cell>
          <cell r="V20">
            <v>70</v>
          </cell>
          <cell r="W20">
            <v>17530</v>
          </cell>
          <cell r="X20">
            <v>9140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523067</v>
          </cell>
          <cell r="E21">
            <v>421829</v>
          </cell>
          <cell r="F21">
            <v>80.599999999999994</v>
          </cell>
          <cell r="G21">
            <v>101238</v>
          </cell>
          <cell r="H21" t="str">
            <v>-</v>
          </cell>
          <cell r="I21">
            <v>15780</v>
          </cell>
          <cell r="J21">
            <v>84636</v>
          </cell>
          <cell r="K21">
            <v>84636</v>
          </cell>
          <cell r="L21">
            <v>100</v>
          </cell>
          <cell r="M21" t="str">
            <v>-</v>
          </cell>
          <cell r="N21" t="str">
            <v>-</v>
          </cell>
          <cell r="O21">
            <v>264951</v>
          </cell>
          <cell r="P21">
            <v>205591</v>
          </cell>
          <cell r="Q21">
            <v>77.599999999999994</v>
          </cell>
          <cell r="R21">
            <v>59360</v>
          </cell>
          <cell r="S21" t="str">
            <v>-</v>
          </cell>
          <cell r="T21">
            <v>157700</v>
          </cell>
          <cell r="U21">
            <v>115822</v>
          </cell>
          <cell r="V21">
            <v>73.400000000000006</v>
          </cell>
          <cell r="W21">
            <v>41878</v>
          </cell>
          <cell r="X21" t="str">
            <v>-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360834</v>
          </cell>
          <cell r="E22">
            <v>272764</v>
          </cell>
          <cell r="F22">
            <v>75.599999999999994</v>
          </cell>
          <cell r="G22">
            <v>67670</v>
          </cell>
          <cell r="H22">
            <v>20400</v>
          </cell>
          <cell r="I22" t="str">
            <v>-</v>
          </cell>
          <cell r="J22">
            <v>98764</v>
          </cell>
          <cell r="K22">
            <v>98764</v>
          </cell>
          <cell r="L22">
            <v>100</v>
          </cell>
          <cell r="M22" t="str">
            <v>-</v>
          </cell>
          <cell r="N22" t="str">
            <v>-</v>
          </cell>
          <cell r="O22">
            <v>136370</v>
          </cell>
          <cell r="P22">
            <v>99770</v>
          </cell>
          <cell r="Q22">
            <v>73.2</v>
          </cell>
          <cell r="R22">
            <v>36600</v>
          </cell>
          <cell r="S22" t="str">
            <v>-</v>
          </cell>
          <cell r="T22">
            <v>125700</v>
          </cell>
          <cell r="U22">
            <v>74230</v>
          </cell>
          <cell r="V22">
            <v>59.1</v>
          </cell>
          <cell r="W22">
            <v>31070</v>
          </cell>
          <cell r="X22">
            <v>20400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331411</v>
          </cell>
          <cell r="E23">
            <v>249781</v>
          </cell>
          <cell r="F23">
            <v>75.400000000000006</v>
          </cell>
          <cell r="G23">
            <v>61570</v>
          </cell>
          <cell r="H23">
            <v>20060</v>
          </cell>
          <cell r="I23" t="str">
            <v>-</v>
          </cell>
          <cell r="J23">
            <v>60678</v>
          </cell>
          <cell r="K23">
            <v>60678</v>
          </cell>
          <cell r="L23">
            <v>100</v>
          </cell>
          <cell r="M23" t="str">
            <v>-</v>
          </cell>
          <cell r="N23" t="str">
            <v>-</v>
          </cell>
          <cell r="O23">
            <v>158133</v>
          </cell>
          <cell r="P23">
            <v>137303</v>
          </cell>
          <cell r="Q23">
            <v>86.8</v>
          </cell>
          <cell r="R23">
            <v>13370</v>
          </cell>
          <cell r="S23">
            <v>7460</v>
          </cell>
          <cell r="T23">
            <v>112600</v>
          </cell>
          <cell r="U23">
            <v>51800</v>
          </cell>
          <cell r="V23">
            <v>46</v>
          </cell>
          <cell r="W23">
            <v>48200</v>
          </cell>
          <cell r="X23">
            <v>12600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419303</v>
          </cell>
          <cell r="E24">
            <v>330957</v>
          </cell>
          <cell r="F24">
            <v>78.900000000000006</v>
          </cell>
          <cell r="G24">
            <v>62486</v>
          </cell>
          <cell r="H24">
            <v>25860</v>
          </cell>
          <cell r="I24" t="str">
            <v>-</v>
          </cell>
          <cell r="J24">
            <v>81935</v>
          </cell>
          <cell r="K24">
            <v>81935</v>
          </cell>
          <cell r="L24">
            <v>100</v>
          </cell>
          <cell r="M24" t="str">
            <v>-</v>
          </cell>
          <cell r="N24" t="str">
            <v>-</v>
          </cell>
          <cell r="O24">
            <v>142470</v>
          </cell>
          <cell r="P24">
            <v>108550</v>
          </cell>
          <cell r="Q24">
            <v>76.2</v>
          </cell>
          <cell r="R24">
            <v>27420</v>
          </cell>
          <cell r="S24">
            <v>6500</v>
          </cell>
          <cell r="T24">
            <v>194898</v>
          </cell>
          <cell r="U24">
            <v>140472</v>
          </cell>
          <cell r="V24">
            <v>72.099999999999994</v>
          </cell>
          <cell r="W24">
            <v>35066</v>
          </cell>
          <cell r="X24">
            <v>19360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378485</v>
          </cell>
          <cell r="E25">
            <v>263970</v>
          </cell>
          <cell r="F25">
            <v>69.7</v>
          </cell>
          <cell r="G25">
            <v>110075</v>
          </cell>
          <cell r="H25">
            <v>4440</v>
          </cell>
          <cell r="I25">
            <v>16300</v>
          </cell>
          <cell r="J25">
            <v>100052</v>
          </cell>
          <cell r="K25">
            <v>100052</v>
          </cell>
          <cell r="L25">
            <v>100</v>
          </cell>
          <cell r="M25" t="str">
            <v>-</v>
          </cell>
          <cell r="N25" t="str">
            <v>-</v>
          </cell>
          <cell r="O25">
            <v>97833</v>
          </cell>
          <cell r="P25">
            <v>92493</v>
          </cell>
          <cell r="Q25">
            <v>94.5</v>
          </cell>
          <cell r="R25">
            <v>900</v>
          </cell>
          <cell r="S25">
            <v>4440</v>
          </cell>
          <cell r="T25">
            <v>164300</v>
          </cell>
          <cell r="U25">
            <v>55125</v>
          </cell>
          <cell r="V25">
            <v>33.6</v>
          </cell>
          <cell r="W25">
            <v>109175</v>
          </cell>
          <cell r="X25" t="str">
            <v>-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222923</v>
          </cell>
          <cell r="E26">
            <v>194177</v>
          </cell>
          <cell r="F26">
            <v>87.1</v>
          </cell>
          <cell r="G26">
            <v>23476</v>
          </cell>
          <cell r="H26">
            <v>5270</v>
          </cell>
          <cell r="I26">
            <v>32610</v>
          </cell>
          <cell r="J26">
            <v>38933</v>
          </cell>
          <cell r="K26">
            <v>38933</v>
          </cell>
          <cell r="L26">
            <v>100</v>
          </cell>
          <cell r="M26" t="str">
            <v>-</v>
          </cell>
          <cell r="N26" t="str">
            <v>-</v>
          </cell>
          <cell r="O26">
            <v>45580</v>
          </cell>
          <cell r="P26">
            <v>31004</v>
          </cell>
          <cell r="Q26">
            <v>68</v>
          </cell>
          <cell r="R26">
            <v>14576</v>
          </cell>
          <cell r="S26" t="str">
            <v>-</v>
          </cell>
          <cell r="T26">
            <v>105800</v>
          </cell>
          <cell r="U26">
            <v>91630</v>
          </cell>
          <cell r="V26">
            <v>86.6</v>
          </cell>
          <cell r="W26">
            <v>8900</v>
          </cell>
          <cell r="X26">
            <v>5270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380194</v>
          </cell>
          <cell r="E27">
            <v>344794</v>
          </cell>
          <cell r="F27">
            <v>90.7</v>
          </cell>
          <cell r="G27">
            <v>28500</v>
          </cell>
          <cell r="H27">
            <v>6900</v>
          </cell>
          <cell r="I27">
            <v>32980</v>
          </cell>
          <cell r="J27">
            <v>88654</v>
          </cell>
          <cell r="K27">
            <v>88654</v>
          </cell>
          <cell r="L27">
            <v>100</v>
          </cell>
          <cell r="M27" t="str">
            <v>-</v>
          </cell>
          <cell r="N27" t="str">
            <v>-</v>
          </cell>
          <cell r="O27">
            <v>94860</v>
          </cell>
          <cell r="P27">
            <v>86160</v>
          </cell>
          <cell r="Q27">
            <v>90.8</v>
          </cell>
          <cell r="R27">
            <v>8700</v>
          </cell>
          <cell r="S27" t="str">
            <v>-</v>
          </cell>
          <cell r="T27">
            <v>163700</v>
          </cell>
          <cell r="U27">
            <v>137000</v>
          </cell>
          <cell r="V27">
            <v>83.7</v>
          </cell>
          <cell r="W27">
            <v>19800</v>
          </cell>
          <cell r="X27">
            <v>6900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328870</v>
          </cell>
          <cell r="E28">
            <v>277447</v>
          </cell>
          <cell r="F28">
            <v>84.4</v>
          </cell>
          <cell r="G28">
            <v>30895</v>
          </cell>
          <cell r="H28">
            <v>20528</v>
          </cell>
          <cell r="I28">
            <v>42520</v>
          </cell>
          <cell r="J28">
            <v>80350</v>
          </cell>
          <cell r="K28">
            <v>80350</v>
          </cell>
          <cell r="L28">
            <v>100</v>
          </cell>
          <cell r="M28" t="str">
            <v>-</v>
          </cell>
          <cell r="N28" t="str">
            <v>-</v>
          </cell>
          <cell r="O28">
            <v>53100</v>
          </cell>
          <cell r="P28">
            <v>45850</v>
          </cell>
          <cell r="Q28">
            <v>86.3</v>
          </cell>
          <cell r="R28">
            <v>3900</v>
          </cell>
          <cell r="S28">
            <v>3350</v>
          </cell>
          <cell r="T28">
            <v>152900</v>
          </cell>
          <cell r="U28">
            <v>108727</v>
          </cell>
          <cell r="V28">
            <v>71.099999999999994</v>
          </cell>
          <cell r="W28">
            <v>26995</v>
          </cell>
          <cell r="X28">
            <v>17178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379871</v>
          </cell>
          <cell r="E29">
            <v>325555</v>
          </cell>
          <cell r="F29">
            <v>85.7</v>
          </cell>
          <cell r="G29">
            <v>50756</v>
          </cell>
          <cell r="H29">
            <v>3560</v>
          </cell>
          <cell r="I29">
            <v>12140</v>
          </cell>
          <cell r="J29">
            <v>62352</v>
          </cell>
          <cell r="K29">
            <v>62352</v>
          </cell>
          <cell r="L29">
            <v>100</v>
          </cell>
          <cell r="M29" t="str">
            <v>-</v>
          </cell>
          <cell r="N29" t="str">
            <v>-</v>
          </cell>
          <cell r="O29">
            <v>132093</v>
          </cell>
          <cell r="P29">
            <v>119293</v>
          </cell>
          <cell r="Q29">
            <v>90.3</v>
          </cell>
          <cell r="R29">
            <v>11700</v>
          </cell>
          <cell r="S29">
            <v>1100</v>
          </cell>
          <cell r="T29">
            <v>173286</v>
          </cell>
          <cell r="U29">
            <v>131770</v>
          </cell>
          <cell r="V29">
            <v>76</v>
          </cell>
          <cell r="W29">
            <v>39056</v>
          </cell>
          <cell r="X29">
            <v>2460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484865</v>
          </cell>
          <cell r="E30">
            <v>360685</v>
          </cell>
          <cell r="F30">
            <v>74.400000000000006</v>
          </cell>
          <cell r="G30">
            <v>116580</v>
          </cell>
          <cell r="H30">
            <v>7600</v>
          </cell>
          <cell r="I30" t="str">
            <v>-</v>
          </cell>
          <cell r="J30">
            <v>128235</v>
          </cell>
          <cell r="K30">
            <v>128235</v>
          </cell>
          <cell r="L30">
            <v>100</v>
          </cell>
          <cell r="M30" t="str">
            <v>-</v>
          </cell>
          <cell r="N30" t="str">
            <v>-</v>
          </cell>
          <cell r="O30">
            <v>138430</v>
          </cell>
          <cell r="P30">
            <v>130330</v>
          </cell>
          <cell r="Q30">
            <v>94.1</v>
          </cell>
          <cell r="R30">
            <v>3100</v>
          </cell>
          <cell r="S30">
            <v>5000</v>
          </cell>
          <cell r="T30">
            <v>218200</v>
          </cell>
          <cell r="U30">
            <v>102120</v>
          </cell>
          <cell r="V30">
            <v>46.8</v>
          </cell>
          <cell r="W30">
            <v>113480</v>
          </cell>
          <cell r="X30">
            <v>2600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427851</v>
          </cell>
          <cell r="E31">
            <v>361501</v>
          </cell>
          <cell r="F31">
            <v>84.5</v>
          </cell>
          <cell r="G31">
            <v>66350</v>
          </cell>
          <cell r="H31" t="str">
            <v>-</v>
          </cell>
          <cell r="I31" t="str">
            <v>-</v>
          </cell>
          <cell r="J31">
            <v>126170</v>
          </cell>
          <cell r="K31">
            <v>126170</v>
          </cell>
          <cell r="L31">
            <v>100</v>
          </cell>
          <cell r="M31" t="str">
            <v>-</v>
          </cell>
          <cell r="N31" t="str">
            <v>-</v>
          </cell>
          <cell r="O31">
            <v>112090</v>
          </cell>
          <cell r="P31">
            <v>74715</v>
          </cell>
          <cell r="Q31">
            <v>66.7</v>
          </cell>
          <cell r="R31">
            <v>37375</v>
          </cell>
          <cell r="S31" t="str">
            <v>-</v>
          </cell>
          <cell r="T31">
            <v>189591</v>
          </cell>
          <cell r="U31">
            <v>160616</v>
          </cell>
          <cell r="V31">
            <v>84.7</v>
          </cell>
          <cell r="W31">
            <v>28975</v>
          </cell>
          <cell r="X31" t="str">
            <v>-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83000</v>
          </cell>
          <cell r="E32">
            <v>63500</v>
          </cell>
          <cell r="F32">
            <v>76.5</v>
          </cell>
          <cell r="G32">
            <v>11900</v>
          </cell>
          <cell r="H32">
            <v>7600</v>
          </cell>
          <cell r="I32" t="str">
            <v>-</v>
          </cell>
          <cell r="J32" t="str">
            <v>-</v>
          </cell>
          <cell r="K32" t="str">
            <v>-</v>
          </cell>
          <cell r="L32" t="str">
            <v>-</v>
          </cell>
          <cell r="M32" t="str">
            <v>-</v>
          </cell>
          <cell r="N32" t="str">
            <v>-</v>
          </cell>
          <cell r="O32">
            <v>44200</v>
          </cell>
          <cell r="P32">
            <v>39800</v>
          </cell>
          <cell r="Q32">
            <v>90</v>
          </cell>
          <cell r="R32" t="str">
            <v>-</v>
          </cell>
          <cell r="S32">
            <v>4400</v>
          </cell>
          <cell r="T32">
            <v>38800</v>
          </cell>
          <cell r="U32">
            <v>23700</v>
          </cell>
          <cell r="V32">
            <v>61.1</v>
          </cell>
          <cell r="W32">
            <v>11900</v>
          </cell>
          <cell r="X32">
            <v>3200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13197078</v>
          </cell>
          <cell r="E34">
            <v>10543185</v>
          </cell>
          <cell r="F34">
            <v>79.900000000000006</v>
          </cell>
          <cell r="G34">
            <v>1564802</v>
          </cell>
          <cell r="H34">
            <v>1089091</v>
          </cell>
          <cell r="I34">
            <v>691180</v>
          </cell>
          <cell r="J34">
            <v>2260659</v>
          </cell>
          <cell r="K34">
            <v>2250809</v>
          </cell>
          <cell r="L34">
            <v>99.6</v>
          </cell>
          <cell r="M34" t="str">
            <v>-</v>
          </cell>
          <cell r="N34">
            <v>9850</v>
          </cell>
          <cell r="O34">
            <v>3019012</v>
          </cell>
          <cell r="P34">
            <v>2564651</v>
          </cell>
          <cell r="Q34">
            <v>85</v>
          </cell>
          <cell r="R34">
            <v>378431</v>
          </cell>
          <cell r="S34">
            <v>75930</v>
          </cell>
          <cell r="T34">
            <v>7226227</v>
          </cell>
          <cell r="U34">
            <v>5036545</v>
          </cell>
          <cell r="V34">
            <v>69.7</v>
          </cell>
          <cell r="W34">
            <v>1186371</v>
          </cell>
          <cell r="X34">
            <v>1003311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1312362</v>
          </cell>
          <cell r="E35">
            <v>1073112</v>
          </cell>
          <cell r="F35">
            <v>81.8</v>
          </cell>
          <cell r="G35">
            <v>32714</v>
          </cell>
          <cell r="H35">
            <v>206536</v>
          </cell>
          <cell r="I35">
            <v>25220</v>
          </cell>
          <cell r="J35">
            <v>203091</v>
          </cell>
          <cell r="K35">
            <v>193941</v>
          </cell>
          <cell r="L35">
            <v>95.5</v>
          </cell>
          <cell r="M35" t="str">
            <v>-</v>
          </cell>
          <cell r="N35">
            <v>9150</v>
          </cell>
          <cell r="O35">
            <v>170188</v>
          </cell>
          <cell r="P35">
            <v>151588</v>
          </cell>
          <cell r="Q35">
            <v>89.1</v>
          </cell>
          <cell r="R35">
            <v>10600</v>
          </cell>
          <cell r="S35">
            <v>8000</v>
          </cell>
          <cell r="T35">
            <v>913863</v>
          </cell>
          <cell r="U35">
            <v>702363</v>
          </cell>
          <cell r="V35">
            <v>76.900000000000006</v>
          </cell>
          <cell r="W35">
            <v>22114</v>
          </cell>
          <cell r="X35">
            <v>189386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1028684</v>
          </cell>
          <cell r="E36">
            <v>773818</v>
          </cell>
          <cell r="F36">
            <v>75.2</v>
          </cell>
          <cell r="G36">
            <v>82400</v>
          </cell>
          <cell r="H36">
            <v>172466</v>
          </cell>
          <cell r="I36">
            <v>65980</v>
          </cell>
          <cell r="J36">
            <v>235406</v>
          </cell>
          <cell r="K36">
            <v>235406</v>
          </cell>
          <cell r="L36">
            <v>100</v>
          </cell>
          <cell r="M36" t="str">
            <v>-</v>
          </cell>
          <cell r="N36" t="str">
            <v>-</v>
          </cell>
          <cell r="O36">
            <v>139520</v>
          </cell>
          <cell r="P36">
            <v>123520</v>
          </cell>
          <cell r="Q36">
            <v>88.5</v>
          </cell>
          <cell r="R36">
            <v>16000</v>
          </cell>
          <cell r="S36" t="str">
            <v>-</v>
          </cell>
          <cell r="T36">
            <v>587778</v>
          </cell>
          <cell r="U36">
            <v>348912</v>
          </cell>
          <cell r="V36">
            <v>59.4</v>
          </cell>
          <cell r="W36">
            <v>66400</v>
          </cell>
          <cell r="X36">
            <v>172466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1004180</v>
          </cell>
          <cell r="E37">
            <v>729051</v>
          </cell>
          <cell r="F37">
            <v>72.599999999999994</v>
          </cell>
          <cell r="G37">
            <v>62810</v>
          </cell>
          <cell r="H37">
            <v>212319</v>
          </cell>
          <cell r="I37">
            <v>50220</v>
          </cell>
          <cell r="J37">
            <v>152450</v>
          </cell>
          <cell r="K37">
            <v>152450</v>
          </cell>
          <cell r="L37">
            <v>100</v>
          </cell>
          <cell r="M37" t="str">
            <v>-</v>
          </cell>
          <cell r="N37" t="str">
            <v>-</v>
          </cell>
          <cell r="O37">
            <v>160175</v>
          </cell>
          <cell r="P37">
            <v>140895</v>
          </cell>
          <cell r="Q37">
            <v>88</v>
          </cell>
          <cell r="R37">
            <v>12500</v>
          </cell>
          <cell r="S37">
            <v>6780</v>
          </cell>
          <cell r="T37">
            <v>641335</v>
          </cell>
          <cell r="U37">
            <v>385486</v>
          </cell>
          <cell r="V37">
            <v>60.1</v>
          </cell>
          <cell r="W37">
            <v>50310</v>
          </cell>
          <cell r="X37">
            <v>205539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1005244</v>
          </cell>
          <cell r="E38">
            <v>758025</v>
          </cell>
          <cell r="F38">
            <v>75.400000000000006</v>
          </cell>
          <cell r="G38">
            <v>96680</v>
          </cell>
          <cell r="H38">
            <v>150539</v>
          </cell>
          <cell r="I38">
            <v>51520</v>
          </cell>
          <cell r="J38">
            <v>170679</v>
          </cell>
          <cell r="K38">
            <v>169979</v>
          </cell>
          <cell r="L38">
            <v>99.6</v>
          </cell>
          <cell r="M38" t="str">
            <v>-</v>
          </cell>
          <cell r="N38">
            <v>700</v>
          </cell>
          <cell r="O38">
            <v>247781</v>
          </cell>
          <cell r="P38">
            <v>187681</v>
          </cell>
          <cell r="Q38">
            <v>75.7</v>
          </cell>
          <cell r="R38">
            <v>51400</v>
          </cell>
          <cell r="S38">
            <v>8700</v>
          </cell>
          <cell r="T38">
            <v>535264</v>
          </cell>
          <cell r="U38">
            <v>348845</v>
          </cell>
          <cell r="V38">
            <v>65.2</v>
          </cell>
          <cell r="W38">
            <v>45280</v>
          </cell>
          <cell r="X38">
            <v>141139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535490</v>
          </cell>
          <cell r="E39">
            <v>415333</v>
          </cell>
          <cell r="F39">
            <v>77.599999999999994</v>
          </cell>
          <cell r="G39">
            <v>47909</v>
          </cell>
          <cell r="H39">
            <v>72248</v>
          </cell>
          <cell r="I39">
            <v>34860</v>
          </cell>
          <cell r="J39">
            <v>106804</v>
          </cell>
          <cell r="K39">
            <v>106804</v>
          </cell>
          <cell r="L39">
            <v>100</v>
          </cell>
          <cell r="M39" t="str">
            <v>-</v>
          </cell>
          <cell r="N39" t="str">
            <v>-</v>
          </cell>
          <cell r="O39">
            <v>85292</v>
          </cell>
          <cell r="P39">
            <v>64892</v>
          </cell>
          <cell r="Q39">
            <v>76.099999999999994</v>
          </cell>
          <cell r="R39">
            <v>19100</v>
          </cell>
          <cell r="S39">
            <v>1300</v>
          </cell>
          <cell r="T39">
            <v>308534</v>
          </cell>
          <cell r="U39">
            <v>208777</v>
          </cell>
          <cell r="V39">
            <v>67.7</v>
          </cell>
          <cell r="W39">
            <v>28809</v>
          </cell>
          <cell r="X39">
            <v>70948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574350</v>
          </cell>
          <cell r="E40">
            <v>521469</v>
          </cell>
          <cell r="F40">
            <v>90.8</v>
          </cell>
          <cell r="G40">
            <v>31200</v>
          </cell>
          <cell r="H40">
            <v>21681</v>
          </cell>
          <cell r="I40">
            <v>24320</v>
          </cell>
          <cell r="J40">
            <v>65074</v>
          </cell>
          <cell r="K40">
            <v>65074</v>
          </cell>
          <cell r="L40">
            <v>100</v>
          </cell>
          <cell r="M40" t="str">
            <v>-</v>
          </cell>
          <cell r="N40" t="str">
            <v>-</v>
          </cell>
          <cell r="O40">
            <v>85795</v>
          </cell>
          <cell r="P40">
            <v>73275</v>
          </cell>
          <cell r="Q40">
            <v>85.4</v>
          </cell>
          <cell r="R40">
            <v>12520</v>
          </cell>
          <cell r="S40" t="str">
            <v>-</v>
          </cell>
          <cell r="T40">
            <v>399161</v>
          </cell>
          <cell r="U40">
            <v>358800</v>
          </cell>
          <cell r="V40">
            <v>89.9</v>
          </cell>
          <cell r="W40">
            <v>18680</v>
          </cell>
          <cell r="X40">
            <v>21681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703744</v>
          </cell>
          <cell r="E41">
            <v>664501</v>
          </cell>
          <cell r="F41">
            <v>94.4</v>
          </cell>
          <cell r="G41">
            <v>21333</v>
          </cell>
          <cell r="H41">
            <v>17910</v>
          </cell>
          <cell r="I41">
            <v>54080</v>
          </cell>
          <cell r="J41">
            <v>108330</v>
          </cell>
          <cell r="K41">
            <v>108330</v>
          </cell>
          <cell r="L41">
            <v>100</v>
          </cell>
          <cell r="M41" t="str">
            <v>-</v>
          </cell>
          <cell r="N41" t="str">
            <v>-</v>
          </cell>
          <cell r="O41">
            <v>125095</v>
          </cell>
          <cell r="P41">
            <v>106495</v>
          </cell>
          <cell r="Q41">
            <v>85.1</v>
          </cell>
          <cell r="R41">
            <v>18600</v>
          </cell>
          <cell r="S41" t="str">
            <v>-</v>
          </cell>
          <cell r="T41">
            <v>416239</v>
          </cell>
          <cell r="U41">
            <v>395596</v>
          </cell>
          <cell r="V41">
            <v>95</v>
          </cell>
          <cell r="W41">
            <v>2733</v>
          </cell>
          <cell r="X41">
            <v>17910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832780</v>
          </cell>
          <cell r="E42">
            <v>747518</v>
          </cell>
          <cell r="F42">
            <v>89.8</v>
          </cell>
          <cell r="G42">
            <v>22825</v>
          </cell>
          <cell r="H42">
            <v>62437</v>
          </cell>
          <cell r="I42">
            <v>78880</v>
          </cell>
          <cell r="J42">
            <v>113990</v>
          </cell>
          <cell r="K42">
            <v>113990</v>
          </cell>
          <cell r="L42">
            <v>100</v>
          </cell>
          <cell r="M42" t="str">
            <v>-</v>
          </cell>
          <cell r="N42" t="str">
            <v>-</v>
          </cell>
          <cell r="O42">
            <v>225064</v>
          </cell>
          <cell r="P42">
            <v>218754</v>
          </cell>
          <cell r="Q42">
            <v>97.2</v>
          </cell>
          <cell r="R42">
            <v>5010</v>
          </cell>
          <cell r="S42">
            <v>1300</v>
          </cell>
          <cell r="T42">
            <v>414846</v>
          </cell>
          <cell r="U42">
            <v>335894</v>
          </cell>
          <cell r="V42">
            <v>81</v>
          </cell>
          <cell r="W42">
            <v>17815</v>
          </cell>
          <cell r="X42">
            <v>61137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584482</v>
          </cell>
          <cell r="E43">
            <v>516634</v>
          </cell>
          <cell r="F43">
            <v>88.4</v>
          </cell>
          <cell r="G43">
            <v>45509</v>
          </cell>
          <cell r="H43">
            <v>22339</v>
          </cell>
          <cell r="I43">
            <v>22510</v>
          </cell>
          <cell r="J43">
            <v>86385</v>
          </cell>
          <cell r="K43">
            <v>86385</v>
          </cell>
          <cell r="L43">
            <v>100</v>
          </cell>
          <cell r="M43" t="str">
            <v>-</v>
          </cell>
          <cell r="N43" t="str">
            <v>-</v>
          </cell>
          <cell r="O43">
            <v>141595</v>
          </cell>
          <cell r="P43">
            <v>127395</v>
          </cell>
          <cell r="Q43">
            <v>90</v>
          </cell>
          <cell r="R43">
            <v>7400</v>
          </cell>
          <cell r="S43">
            <v>6800</v>
          </cell>
          <cell r="T43">
            <v>333992</v>
          </cell>
          <cell r="U43">
            <v>280344</v>
          </cell>
          <cell r="V43">
            <v>83.9</v>
          </cell>
          <cell r="W43">
            <v>38109</v>
          </cell>
          <cell r="X43">
            <v>15539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953540</v>
          </cell>
          <cell r="E44">
            <v>570657</v>
          </cell>
          <cell r="F44">
            <v>59.8</v>
          </cell>
          <cell r="G44">
            <v>376825</v>
          </cell>
          <cell r="H44">
            <v>6058</v>
          </cell>
          <cell r="I44">
            <v>32430</v>
          </cell>
          <cell r="J44">
            <v>29102</v>
          </cell>
          <cell r="K44">
            <v>29102</v>
          </cell>
          <cell r="L44">
            <v>100</v>
          </cell>
          <cell r="M44" t="str">
            <v>-</v>
          </cell>
          <cell r="N44" t="str">
            <v>-</v>
          </cell>
          <cell r="O44">
            <v>92492</v>
          </cell>
          <cell r="P44">
            <v>89292</v>
          </cell>
          <cell r="Q44">
            <v>96.5</v>
          </cell>
          <cell r="R44">
            <v>3200</v>
          </cell>
          <cell r="S44" t="str">
            <v>-</v>
          </cell>
          <cell r="T44">
            <v>799516</v>
          </cell>
          <cell r="U44">
            <v>419833</v>
          </cell>
          <cell r="V44">
            <v>52.5</v>
          </cell>
          <cell r="W44">
            <v>373625</v>
          </cell>
          <cell r="X44">
            <v>6058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278710</v>
          </cell>
          <cell r="E45">
            <v>236640</v>
          </cell>
          <cell r="F45">
            <v>84.9</v>
          </cell>
          <cell r="G45">
            <v>19630</v>
          </cell>
          <cell r="H45">
            <v>22440</v>
          </cell>
          <cell r="I45">
            <v>13800</v>
          </cell>
          <cell r="J45">
            <v>48010</v>
          </cell>
          <cell r="K45">
            <v>48010</v>
          </cell>
          <cell r="L45">
            <v>100</v>
          </cell>
          <cell r="M45" t="str">
            <v>-</v>
          </cell>
          <cell r="N45" t="str">
            <v>-</v>
          </cell>
          <cell r="O45">
            <v>127000</v>
          </cell>
          <cell r="P45">
            <v>111100</v>
          </cell>
          <cell r="Q45">
            <v>87.5</v>
          </cell>
          <cell r="R45">
            <v>5100</v>
          </cell>
          <cell r="S45">
            <v>10800</v>
          </cell>
          <cell r="T45">
            <v>89900</v>
          </cell>
          <cell r="U45">
            <v>63730</v>
          </cell>
          <cell r="V45">
            <v>70.900000000000006</v>
          </cell>
          <cell r="W45">
            <v>14530</v>
          </cell>
          <cell r="X45">
            <v>11640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563341</v>
          </cell>
          <cell r="E46">
            <v>465203</v>
          </cell>
          <cell r="F46">
            <v>82.6</v>
          </cell>
          <cell r="G46">
            <v>98138</v>
          </cell>
          <cell r="H46" t="str">
            <v>-</v>
          </cell>
          <cell r="I46">
            <v>59010</v>
          </cell>
          <cell r="J46">
            <v>84780</v>
          </cell>
          <cell r="K46">
            <v>84780</v>
          </cell>
          <cell r="L46">
            <v>100</v>
          </cell>
          <cell r="M46" t="str">
            <v>-</v>
          </cell>
          <cell r="N46" t="str">
            <v>-</v>
          </cell>
          <cell r="O46">
            <v>264951</v>
          </cell>
          <cell r="P46">
            <v>205591</v>
          </cell>
          <cell r="Q46">
            <v>77.599999999999994</v>
          </cell>
          <cell r="R46">
            <v>59360</v>
          </cell>
          <cell r="S46" t="str">
            <v>-</v>
          </cell>
          <cell r="T46">
            <v>154600</v>
          </cell>
          <cell r="U46">
            <v>115822</v>
          </cell>
          <cell r="V46">
            <v>74.900000000000006</v>
          </cell>
          <cell r="W46">
            <v>38778</v>
          </cell>
          <cell r="X46" t="str">
            <v>-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378374</v>
          </cell>
          <cell r="E47">
            <v>290304</v>
          </cell>
          <cell r="F47">
            <v>76.7</v>
          </cell>
          <cell r="G47">
            <v>67670</v>
          </cell>
          <cell r="H47">
            <v>20400</v>
          </cell>
          <cell r="I47">
            <v>17540</v>
          </cell>
          <cell r="J47">
            <v>98764</v>
          </cell>
          <cell r="K47">
            <v>98764</v>
          </cell>
          <cell r="L47">
            <v>100</v>
          </cell>
          <cell r="M47" t="str">
            <v>-</v>
          </cell>
          <cell r="N47" t="str">
            <v>-</v>
          </cell>
          <cell r="O47">
            <v>136370</v>
          </cell>
          <cell r="P47">
            <v>99770</v>
          </cell>
          <cell r="Q47">
            <v>73.2</v>
          </cell>
          <cell r="R47">
            <v>36600</v>
          </cell>
          <cell r="S47" t="str">
            <v>-</v>
          </cell>
          <cell r="T47">
            <v>125700</v>
          </cell>
          <cell r="U47">
            <v>74230</v>
          </cell>
          <cell r="V47">
            <v>59.1</v>
          </cell>
          <cell r="W47">
            <v>31070</v>
          </cell>
          <cell r="X47">
            <v>20400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331316</v>
          </cell>
          <cell r="E48">
            <v>249686</v>
          </cell>
          <cell r="F48">
            <v>75.400000000000006</v>
          </cell>
          <cell r="G48">
            <v>61570</v>
          </cell>
          <cell r="H48">
            <v>20060</v>
          </cell>
          <cell r="I48" t="str">
            <v>-</v>
          </cell>
          <cell r="J48">
            <v>60678</v>
          </cell>
          <cell r="K48">
            <v>60678</v>
          </cell>
          <cell r="L48">
            <v>100</v>
          </cell>
          <cell r="M48" t="str">
            <v>-</v>
          </cell>
          <cell r="N48" t="str">
            <v>-</v>
          </cell>
          <cell r="O48">
            <v>158038</v>
          </cell>
          <cell r="P48">
            <v>137208</v>
          </cell>
          <cell r="Q48">
            <v>86.8</v>
          </cell>
          <cell r="R48">
            <v>13370</v>
          </cell>
          <cell r="S48">
            <v>7460</v>
          </cell>
          <cell r="T48">
            <v>112600</v>
          </cell>
          <cell r="U48">
            <v>51800</v>
          </cell>
          <cell r="V48">
            <v>46</v>
          </cell>
          <cell r="W48">
            <v>48200</v>
          </cell>
          <cell r="X48">
            <v>12600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443563</v>
          </cell>
          <cell r="E49">
            <v>355507</v>
          </cell>
          <cell r="F49">
            <v>80.099999999999994</v>
          </cell>
          <cell r="G49">
            <v>62196</v>
          </cell>
          <cell r="H49">
            <v>25860</v>
          </cell>
          <cell r="I49">
            <v>24260</v>
          </cell>
          <cell r="J49">
            <v>81935</v>
          </cell>
          <cell r="K49">
            <v>81935</v>
          </cell>
          <cell r="L49">
            <v>100</v>
          </cell>
          <cell r="M49" t="str">
            <v>-</v>
          </cell>
          <cell r="N49" t="str">
            <v>-</v>
          </cell>
          <cell r="O49">
            <v>142470</v>
          </cell>
          <cell r="P49">
            <v>108550</v>
          </cell>
          <cell r="Q49">
            <v>76.2</v>
          </cell>
          <cell r="R49">
            <v>27420</v>
          </cell>
          <cell r="S49">
            <v>6500</v>
          </cell>
          <cell r="T49">
            <v>194898</v>
          </cell>
          <cell r="U49">
            <v>140762</v>
          </cell>
          <cell r="V49">
            <v>72.2</v>
          </cell>
          <cell r="W49">
            <v>34776</v>
          </cell>
          <cell r="X49">
            <v>19360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378485</v>
          </cell>
          <cell r="E50">
            <v>264893</v>
          </cell>
          <cell r="F50">
            <v>70</v>
          </cell>
          <cell r="G50">
            <v>109152</v>
          </cell>
          <cell r="H50">
            <v>4440</v>
          </cell>
          <cell r="I50">
            <v>16300</v>
          </cell>
          <cell r="J50">
            <v>100052</v>
          </cell>
          <cell r="K50">
            <v>100052</v>
          </cell>
          <cell r="L50">
            <v>100</v>
          </cell>
          <cell r="M50" t="str">
            <v>-</v>
          </cell>
          <cell r="N50" t="str">
            <v>-</v>
          </cell>
          <cell r="O50">
            <v>97833</v>
          </cell>
          <cell r="P50">
            <v>92493</v>
          </cell>
          <cell r="Q50">
            <v>94.5</v>
          </cell>
          <cell r="R50">
            <v>900</v>
          </cell>
          <cell r="S50">
            <v>4440</v>
          </cell>
          <cell r="T50">
            <v>164300</v>
          </cell>
          <cell r="U50">
            <v>56048</v>
          </cell>
          <cell r="V50">
            <v>34.1</v>
          </cell>
          <cell r="W50">
            <v>108252</v>
          </cell>
          <cell r="X50" t="str">
            <v>-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222923</v>
          </cell>
          <cell r="E51">
            <v>194177</v>
          </cell>
          <cell r="F51">
            <v>87.1</v>
          </cell>
          <cell r="G51">
            <v>23476</v>
          </cell>
          <cell r="H51">
            <v>5270</v>
          </cell>
          <cell r="I51">
            <v>32610</v>
          </cell>
          <cell r="J51">
            <v>38933</v>
          </cell>
          <cell r="K51">
            <v>38933</v>
          </cell>
          <cell r="L51">
            <v>100</v>
          </cell>
          <cell r="M51" t="str">
            <v>-</v>
          </cell>
          <cell r="N51" t="str">
            <v>-</v>
          </cell>
          <cell r="O51">
            <v>45580</v>
          </cell>
          <cell r="P51">
            <v>31004</v>
          </cell>
          <cell r="Q51">
            <v>68</v>
          </cell>
          <cell r="R51">
            <v>14576</v>
          </cell>
          <cell r="S51" t="str">
            <v>-</v>
          </cell>
          <cell r="T51">
            <v>105800</v>
          </cell>
          <cell r="U51">
            <v>91630</v>
          </cell>
          <cell r="V51">
            <v>86.6</v>
          </cell>
          <cell r="W51">
            <v>8900</v>
          </cell>
          <cell r="X51">
            <v>5270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380194</v>
          </cell>
          <cell r="E52">
            <v>344794</v>
          </cell>
          <cell r="F52">
            <v>90.7</v>
          </cell>
          <cell r="G52">
            <v>28500</v>
          </cell>
          <cell r="H52">
            <v>6900</v>
          </cell>
          <cell r="I52">
            <v>32980</v>
          </cell>
          <cell r="J52">
            <v>88654</v>
          </cell>
          <cell r="K52">
            <v>88654</v>
          </cell>
          <cell r="L52">
            <v>100</v>
          </cell>
          <cell r="M52" t="str">
            <v>-</v>
          </cell>
          <cell r="N52" t="str">
            <v>-</v>
          </cell>
          <cell r="O52">
            <v>94860</v>
          </cell>
          <cell r="P52">
            <v>86160</v>
          </cell>
          <cell r="Q52">
            <v>90.8</v>
          </cell>
          <cell r="R52">
            <v>8700</v>
          </cell>
          <cell r="S52" t="str">
            <v>-</v>
          </cell>
          <cell r="T52">
            <v>163700</v>
          </cell>
          <cell r="U52">
            <v>137000</v>
          </cell>
          <cell r="V52">
            <v>83.7</v>
          </cell>
          <cell r="W52">
            <v>19800</v>
          </cell>
          <cell r="X52">
            <v>6900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328870</v>
          </cell>
          <cell r="E53">
            <v>277447</v>
          </cell>
          <cell r="F53">
            <v>84.4</v>
          </cell>
          <cell r="G53">
            <v>30895</v>
          </cell>
          <cell r="H53">
            <v>20528</v>
          </cell>
          <cell r="I53">
            <v>42520</v>
          </cell>
          <cell r="J53">
            <v>80350</v>
          </cell>
          <cell r="K53">
            <v>80350</v>
          </cell>
          <cell r="L53">
            <v>100</v>
          </cell>
          <cell r="M53" t="str">
            <v>-</v>
          </cell>
          <cell r="N53" t="str">
            <v>-</v>
          </cell>
          <cell r="O53">
            <v>53100</v>
          </cell>
          <cell r="P53">
            <v>45850</v>
          </cell>
          <cell r="Q53">
            <v>86.3</v>
          </cell>
          <cell r="R53">
            <v>3900</v>
          </cell>
          <cell r="S53">
            <v>3350</v>
          </cell>
          <cell r="T53">
            <v>152900</v>
          </cell>
          <cell r="U53">
            <v>108727</v>
          </cell>
          <cell r="V53">
            <v>71.099999999999994</v>
          </cell>
          <cell r="W53">
            <v>26995</v>
          </cell>
          <cell r="X53">
            <v>17178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379975</v>
          </cell>
          <cell r="E54">
            <v>326435</v>
          </cell>
          <cell r="F54">
            <v>85.9</v>
          </cell>
          <cell r="G54">
            <v>50080</v>
          </cell>
          <cell r="H54">
            <v>3460</v>
          </cell>
          <cell r="I54">
            <v>12140</v>
          </cell>
          <cell r="J54">
            <v>62352</v>
          </cell>
          <cell r="K54">
            <v>62352</v>
          </cell>
          <cell r="L54">
            <v>100</v>
          </cell>
          <cell r="M54" t="str">
            <v>-</v>
          </cell>
          <cell r="N54" t="str">
            <v>-</v>
          </cell>
          <cell r="O54">
            <v>131093</v>
          </cell>
          <cell r="P54">
            <v>118293</v>
          </cell>
          <cell r="Q54">
            <v>90.2</v>
          </cell>
          <cell r="R54">
            <v>11700</v>
          </cell>
          <cell r="S54">
            <v>1100</v>
          </cell>
          <cell r="T54">
            <v>174390</v>
          </cell>
          <cell r="U54">
            <v>133650</v>
          </cell>
          <cell r="V54">
            <v>76.599999999999994</v>
          </cell>
          <cell r="W54">
            <v>38380</v>
          </cell>
          <cell r="X54">
            <v>2360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464940</v>
          </cell>
          <cell r="E55">
            <v>340760</v>
          </cell>
          <cell r="F55">
            <v>73.3</v>
          </cell>
          <cell r="G55">
            <v>116580</v>
          </cell>
          <cell r="H55">
            <v>7600</v>
          </cell>
          <cell r="I55" t="str">
            <v>-</v>
          </cell>
          <cell r="J55">
            <v>108310</v>
          </cell>
          <cell r="K55">
            <v>108310</v>
          </cell>
          <cell r="L55">
            <v>100</v>
          </cell>
          <cell r="M55" t="str">
            <v>-</v>
          </cell>
          <cell r="N55" t="str">
            <v>-</v>
          </cell>
          <cell r="O55">
            <v>138430</v>
          </cell>
          <cell r="P55">
            <v>130330</v>
          </cell>
          <cell r="Q55">
            <v>94.1</v>
          </cell>
          <cell r="R55">
            <v>3100</v>
          </cell>
          <cell r="S55">
            <v>5000</v>
          </cell>
          <cell r="T55">
            <v>218200</v>
          </cell>
          <cell r="U55">
            <v>102120</v>
          </cell>
          <cell r="V55">
            <v>46.8</v>
          </cell>
          <cell r="W55">
            <v>113480</v>
          </cell>
          <cell r="X55">
            <v>2600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428531</v>
          </cell>
          <cell r="E56">
            <v>363721</v>
          </cell>
          <cell r="F56">
            <v>84.9</v>
          </cell>
          <cell r="G56">
            <v>64810</v>
          </cell>
          <cell r="H56" t="str">
            <v>-</v>
          </cell>
          <cell r="I56" t="str">
            <v>-</v>
          </cell>
          <cell r="J56">
            <v>136530</v>
          </cell>
          <cell r="K56">
            <v>136530</v>
          </cell>
          <cell r="L56">
            <v>100</v>
          </cell>
          <cell r="M56" t="str">
            <v>-</v>
          </cell>
          <cell r="N56" t="str">
            <v>-</v>
          </cell>
          <cell r="O56">
            <v>112090</v>
          </cell>
          <cell r="P56">
            <v>74715</v>
          </cell>
          <cell r="Q56">
            <v>66.7</v>
          </cell>
          <cell r="R56">
            <v>37375</v>
          </cell>
          <cell r="S56" t="str">
            <v>-</v>
          </cell>
          <cell r="T56">
            <v>179911</v>
          </cell>
          <cell r="U56">
            <v>152476</v>
          </cell>
          <cell r="V56">
            <v>84.8</v>
          </cell>
          <cell r="W56">
            <v>27435</v>
          </cell>
          <cell r="X56" t="str">
            <v>-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83000</v>
          </cell>
          <cell r="E57">
            <v>63500</v>
          </cell>
          <cell r="F57">
            <v>76.5</v>
          </cell>
          <cell r="G57">
            <v>11900</v>
          </cell>
          <cell r="H57">
            <v>7600</v>
          </cell>
          <cell r="I57" t="str">
            <v>-</v>
          </cell>
          <cell r="J57" t="str">
            <v>-</v>
          </cell>
          <cell r="K57" t="str">
            <v>-</v>
          </cell>
          <cell r="L57" t="str">
            <v>-</v>
          </cell>
          <cell r="M57" t="str">
            <v>-</v>
          </cell>
          <cell r="N57" t="str">
            <v>-</v>
          </cell>
          <cell r="O57">
            <v>44200</v>
          </cell>
          <cell r="P57">
            <v>39800</v>
          </cell>
          <cell r="Q57">
            <v>90</v>
          </cell>
          <cell r="R57" t="str">
            <v>-</v>
          </cell>
          <cell r="S57">
            <v>4400</v>
          </cell>
          <cell r="T57">
            <v>38800</v>
          </cell>
          <cell r="U57">
            <v>23700</v>
          </cell>
          <cell r="V57">
            <v>61.1</v>
          </cell>
          <cell r="W57">
            <v>11900</v>
          </cell>
          <cell r="X57">
            <v>3200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13369034</v>
          </cell>
          <cell r="E59">
            <v>10746658</v>
          </cell>
          <cell r="F59">
            <v>80.400000000000006</v>
          </cell>
          <cell r="G59">
            <v>1539450</v>
          </cell>
          <cell r="H59">
            <v>1082926</v>
          </cell>
          <cell r="I59">
            <v>781350</v>
          </cell>
          <cell r="J59">
            <v>2279965</v>
          </cell>
          <cell r="K59">
            <v>2269775</v>
          </cell>
          <cell r="L59">
            <v>99.6</v>
          </cell>
          <cell r="M59" t="str">
            <v>-</v>
          </cell>
          <cell r="N59">
            <v>10190</v>
          </cell>
          <cell r="O59">
            <v>3026268</v>
          </cell>
          <cell r="P59">
            <v>2581536</v>
          </cell>
          <cell r="Q59">
            <v>85.3</v>
          </cell>
          <cell r="R59">
            <v>372152</v>
          </cell>
          <cell r="S59">
            <v>72580</v>
          </cell>
          <cell r="T59">
            <v>7281451</v>
          </cell>
          <cell r="U59">
            <v>5113997</v>
          </cell>
          <cell r="V59">
            <v>70.2</v>
          </cell>
          <cell r="W59">
            <v>1167298</v>
          </cell>
          <cell r="X59">
            <v>1000156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1313348</v>
          </cell>
          <cell r="E60">
            <v>1078753</v>
          </cell>
          <cell r="F60">
            <v>82.1</v>
          </cell>
          <cell r="G60">
            <v>33714</v>
          </cell>
          <cell r="H60">
            <v>200881</v>
          </cell>
          <cell r="I60">
            <v>25220</v>
          </cell>
          <cell r="J60">
            <v>193941</v>
          </cell>
          <cell r="K60">
            <v>193941</v>
          </cell>
          <cell r="L60">
            <v>100</v>
          </cell>
          <cell r="M60" t="str">
            <v>-</v>
          </cell>
          <cell r="N60" t="str">
            <v>-</v>
          </cell>
          <cell r="O60">
            <v>170188</v>
          </cell>
          <cell r="P60">
            <v>151588</v>
          </cell>
          <cell r="Q60">
            <v>89.1</v>
          </cell>
          <cell r="R60">
            <v>10600</v>
          </cell>
          <cell r="S60">
            <v>8000</v>
          </cell>
          <cell r="T60">
            <v>923999</v>
          </cell>
          <cell r="U60">
            <v>708004</v>
          </cell>
          <cell r="V60">
            <v>76.599999999999994</v>
          </cell>
          <cell r="W60">
            <v>23114</v>
          </cell>
          <cell r="X60">
            <v>192881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1053234</v>
          </cell>
          <cell r="E61">
            <v>792268</v>
          </cell>
          <cell r="F61">
            <v>75.2</v>
          </cell>
          <cell r="G61">
            <v>80900</v>
          </cell>
          <cell r="H61">
            <v>180066</v>
          </cell>
          <cell r="I61">
            <v>65980</v>
          </cell>
          <cell r="J61">
            <v>259956</v>
          </cell>
          <cell r="K61">
            <v>250806</v>
          </cell>
          <cell r="L61">
            <v>96.5</v>
          </cell>
          <cell r="M61" t="str">
            <v>-</v>
          </cell>
          <cell r="N61">
            <v>9150</v>
          </cell>
          <cell r="O61">
            <v>139520</v>
          </cell>
          <cell r="P61">
            <v>123520</v>
          </cell>
          <cell r="Q61">
            <v>88.5</v>
          </cell>
          <cell r="R61">
            <v>16000</v>
          </cell>
          <cell r="S61" t="str">
            <v>-</v>
          </cell>
          <cell r="T61">
            <v>587778</v>
          </cell>
          <cell r="U61">
            <v>351962</v>
          </cell>
          <cell r="V61">
            <v>59.9</v>
          </cell>
          <cell r="W61">
            <v>64900</v>
          </cell>
          <cell r="X61">
            <v>170916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1004180</v>
          </cell>
          <cell r="E62">
            <v>729051</v>
          </cell>
          <cell r="F62">
            <v>72.599999999999994</v>
          </cell>
          <cell r="G62">
            <v>62810</v>
          </cell>
          <cell r="H62">
            <v>212319</v>
          </cell>
          <cell r="I62">
            <v>50220</v>
          </cell>
          <cell r="J62">
            <v>152450</v>
          </cell>
          <cell r="K62">
            <v>152450</v>
          </cell>
          <cell r="L62">
            <v>100</v>
          </cell>
          <cell r="M62" t="str">
            <v>-</v>
          </cell>
          <cell r="N62" t="str">
            <v>-</v>
          </cell>
          <cell r="O62">
            <v>160175</v>
          </cell>
          <cell r="P62">
            <v>140895</v>
          </cell>
          <cell r="Q62">
            <v>88</v>
          </cell>
          <cell r="R62">
            <v>12500</v>
          </cell>
          <cell r="S62">
            <v>6780</v>
          </cell>
          <cell r="T62">
            <v>641335</v>
          </cell>
          <cell r="U62">
            <v>385486</v>
          </cell>
          <cell r="V62">
            <v>60.1</v>
          </cell>
          <cell r="W62">
            <v>50310</v>
          </cell>
          <cell r="X62">
            <v>205539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1001544</v>
          </cell>
          <cell r="E63">
            <v>755928</v>
          </cell>
          <cell r="F63">
            <v>75.5</v>
          </cell>
          <cell r="G63">
            <v>96320</v>
          </cell>
          <cell r="H63">
            <v>149296</v>
          </cell>
          <cell r="I63">
            <v>51520</v>
          </cell>
          <cell r="J63">
            <v>169979</v>
          </cell>
          <cell r="K63">
            <v>169979</v>
          </cell>
          <cell r="L63">
            <v>100</v>
          </cell>
          <cell r="M63" t="str">
            <v>-</v>
          </cell>
          <cell r="N63" t="str">
            <v>-</v>
          </cell>
          <cell r="O63">
            <v>247781</v>
          </cell>
          <cell r="P63">
            <v>187681</v>
          </cell>
          <cell r="Q63">
            <v>75.7</v>
          </cell>
          <cell r="R63">
            <v>51400</v>
          </cell>
          <cell r="S63">
            <v>8700</v>
          </cell>
          <cell r="T63">
            <v>532264</v>
          </cell>
          <cell r="U63">
            <v>346748</v>
          </cell>
          <cell r="V63">
            <v>65.099999999999994</v>
          </cell>
          <cell r="W63">
            <v>44920</v>
          </cell>
          <cell r="X63">
            <v>140596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558907</v>
          </cell>
          <cell r="E64">
            <v>436934</v>
          </cell>
          <cell r="F64">
            <v>78.2</v>
          </cell>
          <cell r="G64">
            <v>47909</v>
          </cell>
          <cell r="H64">
            <v>74064</v>
          </cell>
          <cell r="I64">
            <v>52550</v>
          </cell>
          <cell r="J64">
            <v>107504</v>
          </cell>
          <cell r="K64">
            <v>106804</v>
          </cell>
          <cell r="L64">
            <v>99.3</v>
          </cell>
          <cell r="M64" t="str">
            <v>-</v>
          </cell>
          <cell r="N64">
            <v>700</v>
          </cell>
          <cell r="O64">
            <v>85292</v>
          </cell>
          <cell r="P64">
            <v>64892</v>
          </cell>
          <cell r="Q64">
            <v>76.099999999999994</v>
          </cell>
          <cell r="R64">
            <v>19100</v>
          </cell>
          <cell r="S64">
            <v>1300</v>
          </cell>
          <cell r="T64">
            <v>313561</v>
          </cell>
          <cell r="U64">
            <v>212688</v>
          </cell>
          <cell r="V64">
            <v>67.8</v>
          </cell>
          <cell r="W64">
            <v>28809</v>
          </cell>
          <cell r="X64">
            <v>72064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576452</v>
          </cell>
          <cell r="E65">
            <v>523571</v>
          </cell>
          <cell r="F65">
            <v>90.8</v>
          </cell>
          <cell r="G65">
            <v>31200</v>
          </cell>
          <cell r="H65">
            <v>21681</v>
          </cell>
          <cell r="I65">
            <v>24320</v>
          </cell>
          <cell r="J65">
            <v>65074</v>
          </cell>
          <cell r="K65">
            <v>65074</v>
          </cell>
          <cell r="L65">
            <v>100</v>
          </cell>
          <cell r="M65" t="str">
            <v>-</v>
          </cell>
          <cell r="N65" t="str">
            <v>-</v>
          </cell>
          <cell r="O65">
            <v>85795</v>
          </cell>
          <cell r="P65">
            <v>73275</v>
          </cell>
          <cell r="Q65">
            <v>85.4</v>
          </cell>
          <cell r="R65">
            <v>12520</v>
          </cell>
          <cell r="S65" t="str">
            <v>-</v>
          </cell>
          <cell r="T65">
            <v>401263</v>
          </cell>
          <cell r="U65">
            <v>360902</v>
          </cell>
          <cell r="V65">
            <v>89.9</v>
          </cell>
          <cell r="W65">
            <v>18680</v>
          </cell>
          <cell r="X65">
            <v>21681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739884</v>
          </cell>
          <cell r="E66">
            <v>700641</v>
          </cell>
          <cell r="F66">
            <v>94.7</v>
          </cell>
          <cell r="G66">
            <v>21333</v>
          </cell>
          <cell r="H66">
            <v>17910</v>
          </cell>
          <cell r="I66">
            <v>90220</v>
          </cell>
          <cell r="J66">
            <v>108330</v>
          </cell>
          <cell r="K66">
            <v>108330</v>
          </cell>
          <cell r="L66">
            <v>100</v>
          </cell>
          <cell r="M66" t="str">
            <v>-</v>
          </cell>
          <cell r="N66" t="str">
            <v>-</v>
          </cell>
          <cell r="O66">
            <v>125095</v>
          </cell>
          <cell r="P66">
            <v>106495</v>
          </cell>
          <cell r="Q66">
            <v>85.1</v>
          </cell>
          <cell r="R66">
            <v>18600</v>
          </cell>
          <cell r="S66" t="str">
            <v>-</v>
          </cell>
          <cell r="T66">
            <v>416239</v>
          </cell>
          <cell r="U66">
            <v>395596</v>
          </cell>
          <cell r="V66">
            <v>95</v>
          </cell>
          <cell r="W66">
            <v>2733</v>
          </cell>
          <cell r="X66">
            <v>17910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836070</v>
          </cell>
          <cell r="E67">
            <v>750808</v>
          </cell>
          <cell r="F67">
            <v>89.8</v>
          </cell>
          <cell r="G67">
            <v>22825</v>
          </cell>
          <cell r="H67">
            <v>62437</v>
          </cell>
          <cell r="I67">
            <v>82170</v>
          </cell>
          <cell r="J67">
            <v>113990</v>
          </cell>
          <cell r="K67">
            <v>113990</v>
          </cell>
          <cell r="L67">
            <v>100</v>
          </cell>
          <cell r="M67" t="str">
            <v>-</v>
          </cell>
          <cell r="N67" t="str">
            <v>-</v>
          </cell>
          <cell r="O67">
            <v>225064</v>
          </cell>
          <cell r="P67">
            <v>218754</v>
          </cell>
          <cell r="Q67">
            <v>97.2</v>
          </cell>
          <cell r="R67">
            <v>5010</v>
          </cell>
          <cell r="S67">
            <v>1300</v>
          </cell>
          <cell r="T67">
            <v>414846</v>
          </cell>
          <cell r="U67">
            <v>335894</v>
          </cell>
          <cell r="V67">
            <v>81</v>
          </cell>
          <cell r="W67">
            <v>17815</v>
          </cell>
          <cell r="X67">
            <v>61137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617191</v>
          </cell>
          <cell r="E68">
            <v>535924</v>
          </cell>
          <cell r="F68">
            <v>86.8</v>
          </cell>
          <cell r="G68">
            <v>59128</v>
          </cell>
          <cell r="H68">
            <v>22139</v>
          </cell>
          <cell r="I68">
            <v>22510</v>
          </cell>
          <cell r="J68">
            <v>90785</v>
          </cell>
          <cell r="K68">
            <v>90785</v>
          </cell>
          <cell r="L68">
            <v>100</v>
          </cell>
          <cell r="M68" t="str">
            <v>-</v>
          </cell>
          <cell r="N68" t="str">
            <v>-</v>
          </cell>
          <cell r="O68">
            <v>156485</v>
          </cell>
          <cell r="P68">
            <v>142285</v>
          </cell>
          <cell r="Q68">
            <v>90.9</v>
          </cell>
          <cell r="R68">
            <v>7400</v>
          </cell>
          <cell r="S68">
            <v>6800</v>
          </cell>
          <cell r="T68">
            <v>347411</v>
          </cell>
          <cell r="U68">
            <v>280344</v>
          </cell>
          <cell r="V68">
            <v>80.7</v>
          </cell>
          <cell r="W68">
            <v>51728</v>
          </cell>
          <cell r="X68">
            <v>15339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953540</v>
          </cell>
          <cell r="E69">
            <v>574448</v>
          </cell>
          <cell r="F69">
            <v>60.2</v>
          </cell>
          <cell r="G69">
            <v>372987</v>
          </cell>
          <cell r="H69">
            <v>6105</v>
          </cell>
          <cell r="I69">
            <v>32430</v>
          </cell>
          <cell r="J69">
            <v>29102</v>
          </cell>
          <cell r="K69">
            <v>29102</v>
          </cell>
          <cell r="L69">
            <v>100</v>
          </cell>
          <cell r="M69" t="str">
            <v>-</v>
          </cell>
          <cell r="N69" t="str">
            <v>-</v>
          </cell>
          <cell r="O69">
            <v>92492</v>
          </cell>
          <cell r="P69">
            <v>90452</v>
          </cell>
          <cell r="Q69">
            <v>97.8</v>
          </cell>
          <cell r="R69">
            <v>2040</v>
          </cell>
          <cell r="S69" t="str">
            <v>-</v>
          </cell>
          <cell r="T69">
            <v>799516</v>
          </cell>
          <cell r="U69">
            <v>422464</v>
          </cell>
          <cell r="V69">
            <v>52.8</v>
          </cell>
          <cell r="W69">
            <v>370947</v>
          </cell>
          <cell r="X69">
            <v>6105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302409</v>
          </cell>
          <cell r="E70">
            <v>257839</v>
          </cell>
          <cell r="F70">
            <v>85.3</v>
          </cell>
          <cell r="G70">
            <v>22130</v>
          </cell>
          <cell r="H70">
            <v>22440</v>
          </cell>
          <cell r="I70">
            <v>45130</v>
          </cell>
          <cell r="J70">
            <v>48013</v>
          </cell>
          <cell r="K70">
            <v>48013</v>
          </cell>
          <cell r="L70">
            <v>100</v>
          </cell>
          <cell r="M70" t="str">
            <v>-</v>
          </cell>
          <cell r="N70" t="str">
            <v>-</v>
          </cell>
          <cell r="O70">
            <v>119366</v>
          </cell>
          <cell r="P70">
            <v>100966</v>
          </cell>
          <cell r="Q70">
            <v>84.6</v>
          </cell>
          <cell r="R70">
            <v>7600</v>
          </cell>
          <cell r="S70">
            <v>10800</v>
          </cell>
          <cell r="T70">
            <v>89900</v>
          </cell>
          <cell r="U70">
            <v>63730</v>
          </cell>
          <cell r="V70">
            <v>70.900000000000006</v>
          </cell>
          <cell r="W70">
            <v>14530</v>
          </cell>
          <cell r="X70">
            <v>11640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568361</v>
          </cell>
          <cell r="E71">
            <v>473903</v>
          </cell>
          <cell r="F71">
            <v>83.4</v>
          </cell>
          <cell r="G71">
            <v>94458</v>
          </cell>
          <cell r="H71" t="str">
            <v>-</v>
          </cell>
          <cell r="I71">
            <v>60730</v>
          </cell>
          <cell r="J71">
            <v>84780</v>
          </cell>
          <cell r="K71">
            <v>84780</v>
          </cell>
          <cell r="L71">
            <v>100</v>
          </cell>
          <cell r="M71" t="str">
            <v>-</v>
          </cell>
          <cell r="N71" t="str">
            <v>-</v>
          </cell>
          <cell r="O71">
            <v>264951</v>
          </cell>
          <cell r="P71">
            <v>205591</v>
          </cell>
          <cell r="Q71">
            <v>77.599999999999994</v>
          </cell>
          <cell r="R71">
            <v>59360</v>
          </cell>
          <cell r="S71" t="str">
            <v>-</v>
          </cell>
          <cell r="T71">
            <v>157900</v>
          </cell>
          <cell r="U71">
            <v>122802</v>
          </cell>
          <cell r="V71">
            <v>77.8</v>
          </cell>
          <cell r="W71">
            <v>35098</v>
          </cell>
          <cell r="X71" t="str">
            <v>-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378374</v>
          </cell>
          <cell r="E72">
            <v>290304</v>
          </cell>
          <cell r="F72">
            <v>76.7</v>
          </cell>
          <cell r="G72">
            <v>67670</v>
          </cell>
          <cell r="H72">
            <v>20400</v>
          </cell>
          <cell r="I72">
            <v>17540</v>
          </cell>
          <cell r="J72">
            <v>98764</v>
          </cell>
          <cell r="K72">
            <v>98764</v>
          </cell>
          <cell r="L72">
            <v>100</v>
          </cell>
          <cell r="M72" t="str">
            <v>-</v>
          </cell>
          <cell r="N72" t="str">
            <v>-</v>
          </cell>
          <cell r="O72">
            <v>136370</v>
          </cell>
          <cell r="P72">
            <v>99770</v>
          </cell>
          <cell r="Q72">
            <v>73.2</v>
          </cell>
          <cell r="R72">
            <v>36600</v>
          </cell>
          <cell r="S72" t="str">
            <v>-</v>
          </cell>
          <cell r="T72">
            <v>125700</v>
          </cell>
          <cell r="U72">
            <v>74230</v>
          </cell>
          <cell r="V72">
            <v>59.1</v>
          </cell>
          <cell r="W72">
            <v>31070</v>
          </cell>
          <cell r="X72">
            <v>20400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331316</v>
          </cell>
          <cell r="E73">
            <v>249686</v>
          </cell>
          <cell r="F73">
            <v>75.400000000000006</v>
          </cell>
          <cell r="G73">
            <v>61570</v>
          </cell>
          <cell r="H73">
            <v>20060</v>
          </cell>
          <cell r="I73" t="str">
            <v>-</v>
          </cell>
          <cell r="J73">
            <v>60678</v>
          </cell>
          <cell r="K73">
            <v>60678</v>
          </cell>
          <cell r="L73">
            <v>100</v>
          </cell>
          <cell r="M73" t="str">
            <v>-</v>
          </cell>
          <cell r="N73" t="str">
            <v>-</v>
          </cell>
          <cell r="O73">
            <v>158038</v>
          </cell>
          <cell r="P73">
            <v>137208</v>
          </cell>
          <cell r="Q73">
            <v>86.8</v>
          </cell>
          <cell r="R73">
            <v>13370</v>
          </cell>
          <cell r="S73">
            <v>7460</v>
          </cell>
          <cell r="T73">
            <v>112600</v>
          </cell>
          <cell r="U73">
            <v>51800</v>
          </cell>
          <cell r="V73">
            <v>46</v>
          </cell>
          <cell r="W73">
            <v>48200</v>
          </cell>
          <cell r="X73">
            <v>12600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443563</v>
          </cell>
          <cell r="E74">
            <v>355983</v>
          </cell>
          <cell r="F74">
            <v>80.3</v>
          </cell>
          <cell r="G74">
            <v>61720</v>
          </cell>
          <cell r="H74">
            <v>25860</v>
          </cell>
          <cell r="I74">
            <v>24260</v>
          </cell>
          <cell r="J74">
            <v>81935</v>
          </cell>
          <cell r="K74">
            <v>81935</v>
          </cell>
          <cell r="L74">
            <v>100</v>
          </cell>
          <cell r="M74" t="str">
            <v>-</v>
          </cell>
          <cell r="N74" t="str">
            <v>-</v>
          </cell>
          <cell r="O74">
            <v>142470</v>
          </cell>
          <cell r="P74">
            <v>108550</v>
          </cell>
          <cell r="Q74">
            <v>76.2</v>
          </cell>
          <cell r="R74">
            <v>27420</v>
          </cell>
          <cell r="S74">
            <v>6500</v>
          </cell>
          <cell r="T74">
            <v>194898</v>
          </cell>
          <cell r="U74">
            <v>141238</v>
          </cell>
          <cell r="V74">
            <v>72.5</v>
          </cell>
          <cell r="W74">
            <v>34300</v>
          </cell>
          <cell r="X74">
            <v>19360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400425</v>
          </cell>
          <cell r="E75">
            <v>289685</v>
          </cell>
          <cell r="F75">
            <v>72.3</v>
          </cell>
          <cell r="G75">
            <v>106300</v>
          </cell>
          <cell r="H75">
            <v>4440</v>
          </cell>
          <cell r="I75">
            <v>16300</v>
          </cell>
          <cell r="J75">
            <v>100052</v>
          </cell>
          <cell r="K75">
            <v>100052</v>
          </cell>
          <cell r="L75">
            <v>100</v>
          </cell>
          <cell r="M75" t="str">
            <v>-</v>
          </cell>
          <cell r="N75" t="str">
            <v>-</v>
          </cell>
          <cell r="O75">
            <v>97833</v>
          </cell>
          <cell r="P75">
            <v>92493</v>
          </cell>
          <cell r="Q75">
            <v>94.5</v>
          </cell>
          <cell r="R75">
            <v>900</v>
          </cell>
          <cell r="S75">
            <v>4440</v>
          </cell>
          <cell r="T75">
            <v>186240</v>
          </cell>
          <cell r="U75">
            <v>80840</v>
          </cell>
          <cell r="V75">
            <v>43.4</v>
          </cell>
          <cell r="W75">
            <v>105400</v>
          </cell>
          <cell r="X75" t="str">
            <v>-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222426</v>
          </cell>
          <cell r="E76">
            <v>210189</v>
          </cell>
          <cell r="F76">
            <v>94.5</v>
          </cell>
          <cell r="G76">
            <v>6957</v>
          </cell>
          <cell r="H76">
            <v>5280</v>
          </cell>
          <cell r="I76">
            <v>32610</v>
          </cell>
          <cell r="J76">
            <v>38436</v>
          </cell>
          <cell r="K76">
            <v>38096</v>
          </cell>
          <cell r="L76">
            <v>99.1</v>
          </cell>
          <cell r="M76" t="str">
            <v>-</v>
          </cell>
          <cell r="N76">
            <v>340</v>
          </cell>
          <cell r="O76">
            <v>45580</v>
          </cell>
          <cell r="P76">
            <v>38623</v>
          </cell>
          <cell r="Q76">
            <v>84.7</v>
          </cell>
          <cell r="R76">
            <v>6957</v>
          </cell>
          <cell r="S76" t="str">
            <v>-</v>
          </cell>
          <cell r="T76">
            <v>105800</v>
          </cell>
          <cell r="U76">
            <v>100860</v>
          </cell>
          <cell r="V76">
            <v>95.3</v>
          </cell>
          <cell r="W76" t="str">
            <v>-</v>
          </cell>
          <cell r="X76">
            <v>4940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380194</v>
          </cell>
          <cell r="E77">
            <v>344794</v>
          </cell>
          <cell r="F77">
            <v>90.7</v>
          </cell>
          <cell r="G77">
            <v>28500</v>
          </cell>
          <cell r="H77">
            <v>6900</v>
          </cell>
          <cell r="I77">
            <v>32980</v>
          </cell>
          <cell r="J77">
            <v>88654</v>
          </cell>
          <cell r="K77">
            <v>88654</v>
          </cell>
          <cell r="L77">
            <v>100</v>
          </cell>
          <cell r="M77" t="str">
            <v>-</v>
          </cell>
          <cell r="N77" t="str">
            <v>-</v>
          </cell>
          <cell r="O77">
            <v>94860</v>
          </cell>
          <cell r="P77">
            <v>86160</v>
          </cell>
          <cell r="Q77">
            <v>90.8</v>
          </cell>
          <cell r="R77">
            <v>8700</v>
          </cell>
          <cell r="S77" t="str">
            <v>-</v>
          </cell>
          <cell r="T77">
            <v>163700</v>
          </cell>
          <cell r="U77">
            <v>137000</v>
          </cell>
          <cell r="V77">
            <v>83.7</v>
          </cell>
          <cell r="W77">
            <v>19800</v>
          </cell>
          <cell r="X77">
            <v>6900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328870</v>
          </cell>
          <cell r="E78">
            <v>284683</v>
          </cell>
          <cell r="F78">
            <v>86.6</v>
          </cell>
          <cell r="G78">
            <v>29839</v>
          </cell>
          <cell r="H78">
            <v>14348</v>
          </cell>
          <cell r="I78">
            <v>42520</v>
          </cell>
          <cell r="J78">
            <v>80350</v>
          </cell>
          <cell r="K78">
            <v>80350</v>
          </cell>
          <cell r="L78">
            <v>100</v>
          </cell>
          <cell r="M78" t="str">
            <v>-</v>
          </cell>
          <cell r="N78" t="str">
            <v>-</v>
          </cell>
          <cell r="O78">
            <v>53100</v>
          </cell>
          <cell r="P78">
            <v>49200</v>
          </cell>
          <cell r="Q78">
            <v>92.7</v>
          </cell>
          <cell r="R78">
            <v>3900</v>
          </cell>
          <cell r="S78" t="str">
            <v>-</v>
          </cell>
          <cell r="T78">
            <v>152900</v>
          </cell>
          <cell r="U78">
            <v>112613</v>
          </cell>
          <cell r="V78">
            <v>73.7</v>
          </cell>
          <cell r="W78">
            <v>25939</v>
          </cell>
          <cell r="X78">
            <v>14348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382275</v>
          </cell>
          <cell r="E79">
            <v>333275</v>
          </cell>
          <cell r="F79">
            <v>87.2</v>
          </cell>
          <cell r="G79">
            <v>47900</v>
          </cell>
          <cell r="H79">
            <v>1100</v>
          </cell>
          <cell r="I79">
            <v>12140</v>
          </cell>
          <cell r="J79">
            <v>62352</v>
          </cell>
          <cell r="K79">
            <v>62352</v>
          </cell>
          <cell r="L79">
            <v>100</v>
          </cell>
          <cell r="M79" t="str">
            <v>-</v>
          </cell>
          <cell r="N79" t="str">
            <v>-</v>
          </cell>
          <cell r="O79">
            <v>131093</v>
          </cell>
          <cell r="P79">
            <v>118293</v>
          </cell>
          <cell r="Q79">
            <v>90.2</v>
          </cell>
          <cell r="R79">
            <v>11700</v>
          </cell>
          <cell r="S79">
            <v>1100</v>
          </cell>
          <cell r="T79">
            <v>176690</v>
          </cell>
          <cell r="U79">
            <v>140490</v>
          </cell>
          <cell r="V79">
            <v>79.5</v>
          </cell>
          <cell r="W79">
            <v>36200</v>
          </cell>
          <cell r="X79" t="str">
            <v>-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464940</v>
          </cell>
          <cell r="E80">
            <v>350770</v>
          </cell>
          <cell r="F80">
            <v>75.400000000000006</v>
          </cell>
          <cell r="G80">
            <v>106570</v>
          </cell>
          <cell r="H80">
            <v>7600</v>
          </cell>
          <cell r="I80" t="str">
            <v>-</v>
          </cell>
          <cell r="J80">
            <v>108310</v>
          </cell>
          <cell r="K80">
            <v>108310</v>
          </cell>
          <cell r="L80">
            <v>100</v>
          </cell>
          <cell r="M80" t="str">
            <v>-</v>
          </cell>
          <cell r="N80" t="str">
            <v>-</v>
          </cell>
          <cell r="O80">
            <v>138430</v>
          </cell>
          <cell r="P80">
            <v>130330</v>
          </cell>
          <cell r="Q80">
            <v>94.1</v>
          </cell>
          <cell r="R80">
            <v>3100</v>
          </cell>
          <cell r="S80">
            <v>5000</v>
          </cell>
          <cell r="T80">
            <v>218200</v>
          </cell>
          <cell r="U80">
            <v>112130</v>
          </cell>
          <cell r="V80">
            <v>51.4</v>
          </cell>
          <cell r="W80">
            <v>103470</v>
          </cell>
          <cell r="X80">
            <v>2600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428531</v>
          </cell>
          <cell r="E81">
            <v>363721</v>
          </cell>
          <cell r="F81">
            <v>84.9</v>
          </cell>
          <cell r="G81">
            <v>64810</v>
          </cell>
          <cell r="H81" t="str">
            <v>-</v>
          </cell>
          <cell r="I81" t="str">
            <v>-</v>
          </cell>
          <cell r="J81">
            <v>136530</v>
          </cell>
          <cell r="K81">
            <v>136530</v>
          </cell>
          <cell r="L81">
            <v>100</v>
          </cell>
          <cell r="M81" t="str">
            <v>-</v>
          </cell>
          <cell r="N81" t="str">
            <v>-</v>
          </cell>
          <cell r="O81">
            <v>112090</v>
          </cell>
          <cell r="P81">
            <v>74715</v>
          </cell>
          <cell r="Q81">
            <v>66.7</v>
          </cell>
          <cell r="R81">
            <v>37375</v>
          </cell>
          <cell r="S81" t="str">
            <v>-</v>
          </cell>
          <cell r="T81">
            <v>179911</v>
          </cell>
          <cell r="U81">
            <v>152476</v>
          </cell>
          <cell r="V81">
            <v>84.8</v>
          </cell>
          <cell r="W81">
            <v>27435</v>
          </cell>
          <cell r="X81" t="str">
            <v>-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83000</v>
          </cell>
          <cell r="E82">
            <v>63500</v>
          </cell>
          <cell r="F82">
            <v>76.5</v>
          </cell>
          <cell r="G82">
            <v>11900</v>
          </cell>
          <cell r="H82">
            <v>7600</v>
          </cell>
          <cell r="I82" t="str">
            <v>-</v>
          </cell>
          <cell r="J82" t="str">
            <v>-</v>
          </cell>
          <cell r="K82" t="str">
            <v>-</v>
          </cell>
          <cell r="L82" t="str">
            <v>-</v>
          </cell>
          <cell r="M82" t="str">
            <v>-</v>
          </cell>
          <cell r="N82" t="str">
            <v>-</v>
          </cell>
          <cell r="O82">
            <v>44200</v>
          </cell>
          <cell r="P82">
            <v>39800</v>
          </cell>
          <cell r="Q82">
            <v>90</v>
          </cell>
          <cell r="R82" t="str">
            <v>-</v>
          </cell>
          <cell r="S82">
            <v>4400</v>
          </cell>
          <cell r="T82">
            <v>38800</v>
          </cell>
          <cell r="U82">
            <v>23700</v>
          </cell>
          <cell r="V82">
            <v>61.1</v>
          </cell>
          <cell r="W82">
            <v>11900</v>
          </cell>
          <cell r="X82">
            <v>3200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13323679</v>
          </cell>
          <cell r="E84">
            <v>10793384</v>
          </cell>
          <cell r="F84">
            <v>81</v>
          </cell>
          <cell r="G84">
            <v>1486332</v>
          </cell>
          <cell r="H84">
            <v>1043963</v>
          </cell>
          <cell r="I84">
            <v>781270</v>
          </cell>
          <cell r="J84">
            <v>2272652</v>
          </cell>
          <cell r="K84">
            <v>2262462</v>
          </cell>
          <cell r="L84">
            <v>99.6</v>
          </cell>
          <cell r="M84" t="str">
            <v>-</v>
          </cell>
          <cell r="N84">
            <v>10190</v>
          </cell>
          <cell r="O84">
            <v>3013803</v>
          </cell>
          <cell r="P84">
            <v>2573471</v>
          </cell>
          <cell r="Q84">
            <v>85.4</v>
          </cell>
          <cell r="R84">
            <v>372152</v>
          </cell>
          <cell r="S84">
            <v>68180</v>
          </cell>
          <cell r="T84">
            <v>7255954</v>
          </cell>
          <cell r="U84">
            <v>5176181</v>
          </cell>
          <cell r="V84">
            <v>71.3</v>
          </cell>
          <cell r="W84">
            <v>1114180</v>
          </cell>
          <cell r="X84">
            <v>965593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1327617</v>
          </cell>
          <cell r="E85">
            <v>1092502</v>
          </cell>
          <cell r="F85">
            <v>82.3</v>
          </cell>
          <cell r="G85">
            <v>33714</v>
          </cell>
          <cell r="H85">
            <v>201401</v>
          </cell>
          <cell r="I85">
            <v>25220</v>
          </cell>
          <cell r="J85">
            <v>205441</v>
          </cell>
          <cell r="K85">
            <v>205441</v>
          </cell>
          <cell r="L85">
            <v>100</v>
          </cell>
          <cell r="M85" t="str">
            <v>-</v>
          </cell>
          <cell r="N85" t="str">
            <v>-</v>
          </cell>
          <cell r="O85">
            <v>170188</v>
          </cell>
          <cell r="P85">
            <v>151588</v>
          </cell>
          <cell r="Q85">
            <v>89.1</v>
          </cell>
          <cell r="R85">
            <v>10600</v>
          </cell>
          <cell r="S85">
            <v>8000</v>
          </cell>
          <cell r="T85">
            <v>926768</v>
          </cell>
          <cell r="U85">
            <v>710253</v>
          </cell>
          <cell r="V85">
            <v>76.599999999999994</v>
          </cell>
          <cell r="W85">
            <v>23114</v>
          </cell>
          <cell r="X85">
            <v>193401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1041461</v>
          </cell>
          <cell r="E86">
            <v>781677</v>
          </cell>
          <cell r="F86">
            <v>75.099999999999994</v>
          </cell>
          <cell r="G86">
            <v>79852</v>
          </cell>
          <cell r="H86">
            <v>179932</v>
          </cell>
          <cell r="I86">
            <v>67440</v>
          </cell>
          <cell r="J86">
            <v>246723</v>
          </cell>
          <cell r="K86">
            <v>237573</v>
          </cell>
          <cell r="L86">
            <v>96.3</v>
          </cell>
          <cell r="M86" t="str">
            <v>-</v>
          </cell>
          <cell r="N86">
            <v>9150</v>
          </cell>
          <cell r="O86">
            <v>139520</v>
          </cell>
          <cell r="P86">
            <v>123520</v>
          </cell>
          <cell r="Q86">
            <v>88.5</v>
          </cell>
          <cell r="R86">
            <v>16000</v>
          </cell>
          <cell r="S86" t="str">
            <v>-</v>
          </cell>
          <cell r="T86">
            <v>587778</v>
          </cell>
          <cell r="U86">
            <v>353144</v>
          </cell>
          <cell r="V86">
            <v>60.1</v>
          </cell>
          <cell r="W86">
            <v>63852</v>
          </cell>
          <cell r="X86">
            <v>170782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1004180</v>
          </cell>
          <cell r="E87">
            <v>729051</v>
          </cell>
          <cell r="F87">
            <v>72.599999999999994</v>
          </cell>
          <cell r="G87">
            <v>62810</v>
          </cell>
          <cell r="H87">
            <v>212319</v>
          </cell>
          <cell r="I87">
            <v>50220</v>
          </cell>
          <cell r="J87">
            <v>152450</v>
          </cell>
          <cell r="K87">
            <v>152450</v>
          </cell>
          <cell r="L87">
            <v>100</v>
          </cell>
          <cell r="M87" t="str">
            <v>-</v>
          </cell>
          <cell r="N87" t="str">
            <v>-</v>
          </cell>
          <cell r="O87">
            <v>160175</v>
          </cell>
          <cell r="P87">
            <v>140895</v>
          </cell>
          <cell r="Q87">
            <v>88</v>
          </cell>
          <cell r="R87">
            <v>12500</v>
          </cell>
          <cell r="S87">
            <v>6780</v>
          </cell>
          <cell r="T87">
            <v>641335</v>
          </cell>
          <cell r="U87">
            <v>385486</v>
          </cell>
          <cell r="V87">
            <v>60.1</v>
          </cell>
          <cell r="W87">
            <v>50310</v>
          </cell>
          <cell r="X87">
            <v>205539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1001385</v>
          </cell>
          <cell r="E88">
            <v>766835</v>
          </cell>
          <cell r="F88">
            <v>76.599999999999994</v>
          </cell>
          <cell r="G88">
            <v>85600</v>
          </cell>
          <cell r="H88">
            <v>148950</v>
          </cell>
          <cell r="I88">
            <v>51520</v>
          </cell>
          <cell r="J88">
            <v>170738</v>
          </cell>
          <cell r="K88">
            <v>170738</v>
          </cell>
          <cell r="L88">
            <v>100</v>
          </cell>
          <cell r="M88" t="str">
            <v>-</v>
          </cell>
          <cell r="N88" t="str">
            <v>-</v>
          </cell>
          <cell r="O88">
            <v>247781</v>
          </cell>
          <cell r="P88">
            <v>187681</v>
          </cell>
          <cell r="Q88">
            <v>75.7</v>
          </cell>
          <cell r="R88">
            <v>51400</v>
          </cell>
          <cell r="S88">
            <v>8700</v>
          </cell>
          <cell r="T88">
            <v>531346</v>
          </cell>
          <cell r="U88">
            <v>356896</v>
          </cell>
          <cell r="V88">
            <v>67.2</v>
          </cell>
          <cell r="W88">
            <v>34200</v>
          </cell>
          <cell r="X88">
            <v>140250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564844</v>
          </cell>
          <cell r="E89">
            <v>440829</v>
          </cell>
          <cell r="F89">
            <v>78</v>
          </cell>
          <cell r="G89">
            <v>47909</v>
          </cell>
          <cell r="H89">
            <v>76106</v>
          </cell>
          <cell r="I89">
            <v>52550</v>
          </cell>
          <cell r="J89">
            <v>107504</v>
          </cell>
          <cell r="K89">
            <v>106804</v>
          </cell>
          <cell r="L89">
            <v>99.3</v>
          </cell>
          <cell r="M89" t="str">
            <v>-</v>
          </cell>
          <cell r="N89">
            <v>700</v>
          </cell>
          <cell r="O89">
            <v>85292</v>
          </cell>
          <cell r="P89">
            <v>64892</v>
          </cell>
          <cell r="Q89">
            <v>76.099999999999994</v>
          </cell>
          <cell r="R89">
            <v>19100</v>
          </cell>
          <cell r="S89">
            <v>1300</v>
          </cell>
          <cell r="T89">
            <v>319498</v>
          </cell>
          <cell r="U89">
            <v>216583</v>
          </cell>
          <cell r="V89">
            <v>67.8</v>
          </cell>
          <cell r="W89">
            <v>28809</v>
          </cell>
          <cell r="X89">
            <v>74106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579672</v>
          </cell>
          <cell r="E90">
            <v>530931</v>
          </cell>
          <cell r="F90">
            <v>91.6</v>
          </cell>
          <cell r="G90">
            <v>27060</v>
          </cell>
          <cell r="H90">
            <v>21681</v>
          </cell>
          <cell r="I90">
            <v>24320</v>
          </cell>
          <cell r="J90">
            <v>72244</v>
          </cell>
          <cell r="K90">
            <v>72244</v>
          </cell>
          <cell r="L90">
            <v>100</v>
          </cell>
          <cell r="M90" t="str">
            <v>-</v>
          </cell>
          <cell r="N90" t="str">
            <v>-</v>
          </cell>
          <cell r="O90">
            <v>85795</v>
          </cell>
          <cell r="P90">
            <v>73275</v>
          </cell>
          <cell r="Q90">
            <v>85.4</v>
          </cell>
          <cell r="R90">
            <v>12520</v>
          </cell>
          <cell r="S90" t="str">
            <v>-</v>
          </cell>
          <cell r="T90">
            <v>397313</v>
          </cell>
          <cell r="U90">
            <v>361092</v>
          </cell>
          <cell r="V90">
            <v>90.9</v>
          </cell>
          <cell r="W90">
            <v>14540</v>
          </cell>
          <cell r="X90">
            <v>21681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738619</v>
          </cell>
          <cell r="E91">
            <v>699376</v>
          </cell>
          <cell r="F91">
            <v>94.7</v>
          </cell>
          <cell r="G91">
            <v>21333</v>
          </cell>
          <cell r="H91">
            <v>17910</v>
          </cell>
          <cell r="I91">
            <v>88680</v>
          </cell>
          <cell r="J91">
            <v>108330</v>
          </cell>
          <cell r="K91">
            <v>108330</v>
          </cell>
          <cell r="L91">
            <v>100</v>
          </cell>
          <cell r="M91" t="str">
            <v>-</v>
          </cell>
          <cell r="N91" t="str">
            <v>-</v>
          </cell>
          <cell r="O91">
            <v>125370</v>
          </cell>
          <cell r="P91">
            <v>106770</v>
          </cell>
          <cell r="Q91">
            <v>85.2</v>
          </cell>
          <cell r="R91">
            <v>18600</v>
          </cell>
          <cell r="S91" t="str">
            <v>-</v>
          </cell>
          <cell r="T91">
            <v>416239</v>
          </cell>
          <cell r="U91">
            <v>395596</v>
          </cell>
          <cell r="V91">
            <v>95</v>
          </cell>
          <cell r="W91">
            <v>2733</v>
          </cell>
          <cell r="X91">
            <v>17910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835370</v>
          </cell>
          <cell r="E92">
            <v>751651</v>
          </cell>
          <cell r="F92">
            <v>90</v>
          </cell>
          <cell r="G92">
            <v>21465</v>
          </cell>
          <cell r="H92">
            <v>62254</v>
          </cell>
          <cell r="I92">
            <v>82170</v>
          </cell>
          <cell r="J92">
            <v>113290</v>
          </cell>
          <cell r="K92">
            <v>113290</v>
          </cell>
          <cell r="L92">
            <v>100</v>
          </cell>
          <cell r="M92" t="str">
            <v>-</v>
          </cell>
          <cell r="N92" t="str">
            <v>-</v>
          </cell>
          <cell r="O92">
            <v>225064</v>
          </cell>
          <cell r="P92">
            <v>218754</v>
          </cell>
          <cell r="Q92">
            <v>97.2</v>
          </cell>
          <cell r="R92">
            <v>5010</v>
          </cell>
          <cell r="S92">
            <v>1300</v>
          </cell>
          <cell r="T92">
            <v>414846</v>
          </cell>
          <cell r="U92">
            <v>337437</v>
          </cell>
          <cell r="V92">
            <v>81.3</v>
          </cell>
          <cell r="W92">
            <v>16455</v>
          </cell>
          <cell r="X92">
            <v>60954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584649</v>
          </cell>
          <cell r="E93">
            <v>517636</v>
          </cell>
          <cell r="F93">
            <v>88.5</v>
          </cell>
          <cell r="G93">
            <v>45509</v>
          </cell>
          <cell r="H93">
            <v>21504</v>
          </cell>
          <cell r="I93">
            <v>22510</v>
          </cell>
          <cell r="J93">
            <v>86552</v>
          </cell>
          <cell r="K93">
            <v>86552</v>
          </cell>
          <cell r="L93">
            <v>100</v>
          </cell>
          <cell r="M93" t="str">
            <v>-</v>
          </cell>
          <cell r="N93" t="str">
            <v>-</v>
          </cell>
          <cell r="O93">
            <v>141595</v>
          </cell>
          <cell r="P93">
            <v>127395</v>
          </cell>
          <cell r="Q93">
            <v>90</v>
          </cell>
          <cell r="R93">
            <v>7400</v>
          </cell>
          <cell r="S93">
            <v>6800</v>
          </cell>
          <cell r="T93">
            <v>333992</v>
          </cell>
          <cell r="U93">
            <v>281179</v>
          </cell>
          <cell r="V93">
            <v>84.2</v>
          </cell>
          <cell r="W93">
            <v>38109</v>
          </cell>
          <cell r="X93">
            <v>14704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944014</v>
          </cell>
          <cell r="E94">
            <v>582273</v>
          </cell>
          <cell r="F94">
            <v>61.7</v>
          </cell>
          <cell r="G94">
            <v>356273</v>
          </cell>
          <cell r="H94">
            <v>5468</v>
          </cell>
          <cell r="I94">
            <v>32430</v>
          </cell>
          <cell r="J94">
            <v>29102</v>
          </cell>
          <cell r="K94">
            <v>29102</v>
          </cell>
          <cell r="L94">
            <v>100</v>
          </cell>
          <cell r="M94" t="str">
            <v>-</v>
          </cell>
          <cell r="N94" t="str">
            <v>-</v>
          </cell>
          <cell r="O94">
            <v>92492</v>
          </cell>
          <cell r="P94">
            <v>90452</v>
          </cell>
          <cell r="Q94">
            <v>97.8</v>
          </cell>
          <cell r="R94">
            <v>2040</v>
          </cell>
          <cell r="S94" t="str">
            <v>-</v>
          </cell>
          <cell r="T94">
            <v>789990</v>
          </cell>
          <cell r="U94">
            <v>430289</v>
          </cell>
          <cell r="V94">
            <v>54.5</v>
          </cell>
          <cell r="W94">
            <v>354233</v>
          </cell>
          <cell r="X94">
            <v>5468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308709</v>
          </cell>
          <cell r="E95">
            <v>284609</v>
          </cell>
          <cell r="F95">
            <v>92.2</v>
          </cell>
          <cell r="G95">
            <v>11300</v>
          </cell>
          <cell r="H95">
            <v>12800</v>
          </cell>
          <cell r="I95">
            <v>45130</v>
          </cell>
          <cell r="J95">
            <v>48013</v>
          </cell>
          <cell r="K95">
            <v>48013</v>
          </cell>
          <cell r="L95">
            <v>100</v>
          </cell>
          <cell r="M95" t="str">
            <v>-</v>
          </cell>
          <cell r="N95" t="str">
            <v>-</v>
          </cell>
          <cell r="O95">
            <v>119366</v>
          </cell>
          <cell r="P95">
            <v>100966</v>
          </cell>
          <cell r="Q95">
            <v>84.6</v>
          </cell>
          <cell r="R95">
            <v>7600</v>
          </cell>
          <cell r="S95">
            <v>10800</v>
          </cell>
          <cell r="T95">
            <v>96200</v>
          </cell>
          <cell r="U95">
            <v>90500</v>
          </cell>
          <cell r="V95">
            <v>94.1</v>
          </cell>
          <cell r="W95">
            <v>3700</v>
          </cell>
          <cell r="X95">
            <v>2000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568761</v>
          </cell>
          <cell r="E96">
            <v>474303</v>
          </cell>
          <cell r="F96">
            <v>83.4</v>
          </cell>
          <cell r="G96">
            <v>94458</v>
          </cell>
          <cell r="H96" t="str">
            <v>-</v>
          </cell>
          <cell r="I96">
            <v>60730</v>
          </cell>
          <cell r="J96">
            <v>84780</v>
          </cell>
          <cell r="K96">
            <v>84780</v>
          </cell>
          <cell r="L96">
            <v>100</v>
          </cell>
          <cell r="M96" t="str">
            <v>-</v>
          </cell>
          <cell r="N96" t="str">
            <v>-</v>
          </cell>
          <cell r="O96">
            <v>265351</v>
          </cell>
          <cell r="P96">
            <v>205991</v>
          </cell>
          <cell r="Q96">
            <v>77.599999999999994</v>
          </cell>
          <cell r="R96">
            <v>59360</v>
          </cell>
          <cell r="S96" t="str">
            <v>-</v>
          </cell>
          <cell r="T96">
            <v>157900</v>
          </cell>
          <cell r="U96">
            <v>122802</v>
          </cell>
          <cell r="V96">
            <v>77.8</v>
          </cell>
          <cell r="W96">
            <v>35098</v>
          </cell>
          <cell r="X96" t="str">
            <v>-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372074</v>
          </cell>
          <cell r="E97">
            <v>296974</v>
          </cell>
          <cell r="F97">
            <v>79.8</v>
          </cell>
          <cell r="G97">
            <v>75100</v>
          </cell>
          <cell r="H97" t="str">
            <v>-</v>
          </cell>
          <cell r="I97">
            <v>17540</v>
          </cell>
          <cell r="J97">
            <v>98764</v>
          </cell>
          <cell r="K97">
            <v>98764</v>
          </cell>
          <cell r="L97">
            <v>100</v>
          </cell>
          <cell r="M97" t="str">
            <v>-</v>
          </cell>
          <cell r="N97" t="str">
            <v>-</v>
          </cell>
          <cell r="O97">
            <v>136370</v>
          </cell>
          <cell r="P97">
            <v>99770</v>
          </cell>
          <cell r="Q97">
            <v>73.2</v>
          </cell>
          <cell r="R97">
            <v>36600</v>
          </cell>
          <cell r="S97" t="str">
            <v>-</v>
          </cell>
          <cell r="T97">
            <v>119400</v>
          </cell>
          <cell r="U97">
            <v>80900</v>
          </cell>
          <cell r="V97">
            <v>67.8</v>
          </cell>
          <cell r="W97">
            <v>38500</v>
          </cell>
          <cell r="X97" t="str">
            <v>-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323716</v>
          </cell>
          <cell r="E98">
            <v>245686</v>
          </cell>
          <cell r="F98">
            <v>75.900000000000006</v>
          </cell>
          <cell r="G98">
            <v>62870</v>
          </cell>
          <cell r="H98">
            <v>15160</v>
          </cell>
          <cell r="I98" t="str">
            <v>-</v>
          </cell>
          <cell r="J98">
            <v>60678</v>
          </cell>
          <cell r="K98">
            <v>60678</v>
          </cell>
          <cell r="L98">
            <v>100</v>
          </cell>
          <cell r="M98" t="str">
            <v>-</v>
          </cell>
          <cell r="N98" t="str">
            <v>-</v>
          </cell>
          <cell r="O98">
            <v>158038</v>
          </cell>
          <cell r="P98">
            <v>137208</v>
          </cell>
          <cell r="Q98">
            <v>86.8</v>
          </cell>
          <cell r="R98">
            <v>13370</v>
          </cell>
          <cell r="S98">
            <v>7460</v>
          </cell>
          <cell r="T98">
            <v>105000</v>
          </cell>
          <cell r="U98">
            <v>47800</v>
          </cell>
          <cell r="V98">
            <v>45.5</v>
          </cell>
          <cell r="W98">
            <v>49500</v>
          </cell>
          <cell r="X98">
            <v>7700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443563</v>
          </cell>
          <cell r="E99">
            <v>356322</v>
          </cell>
          <cell r="F99">
            <v>80.3</v>
          </cell>
          <cell r="G99">
            <v>61381</v>
          </cell>
          <cell r="H99">
            <v>25860</v>
          </cell>
          <cell r="I99">
            <v>24260</v>
          </cell>
          <cell r="J99">
            <v>81935</v>
          </cell>
          <cell r="K99">
            <v>81935</v>
          </cell>
          <cell r="L99">
            <v>100</v>
          </cell>
          <cell r="M99" t="str">
            <v>-</v>
          </cell>
          <cell r="N99" t="str">
            <v>-</v>
          </cell>
          <cell r="O99">
            <v>142470</v>
          </cell>
          <cell r="P99">
            <v>108550</v>
          </cell>
          <cell r="Q99">
            <v>76.2</v>
          </cell>
          <cell r="R99">
            <v>27420</v>
          </cell>
          <cell r="S99">
            <v>6500</v>
          </cell>
          <cell r="T99">
            <v>194898</v>
          </cell>
          <cell r="U99">
            <v>141577</v>
          </cell>
          <cell r="V99">
            <v>72.599999999999994</v>
          </cell>
          <cell r="W99">
            <v>33961</v>
          </cell>
          <cell r="X99">
            <v>19360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400425</v>
          </cell>
          <cell r="E100">
            <v>290069</v>
          </cell>
          <cell r="F100">
            <v>72.400000000000006</v>
          </cell>
          <cell r="G100">
            <v>105916</v>
          </cell>
          <cell r="H100">
            <v>4440</v>
          </cell>
          <cell r="I100">
            <v>16300</v>
          </cell>
          <cell r="J100">
            <v>100052</v>
          </cell>
          <cell r="K100">
            <v>100052</v>
          </cell>
          <cell r="L100">
            <v>100</v>
          </cell>
          <cell r="M100" t="str">
            <v>-</v>
          </cell>
          <cell r="N100" t="str">
            <v>-</v>
          </cell>
          <cell r="O100">
            <v>97833</v>
          </cell>
          <cell r="P100">
            <v>92493</v>
          </cell>
          <cell r="Q100">
            <v>94.5</v>
          </cell>
          <cell r="R100">
            <v>900</v>
          </cell>
          <cell r="S100">
            <v>4440</v>
          </cell>
          <cell r="T100">
            <v>186240</v>
          </cell>
          <cell r="U100">
            <v>81224</v>
          </cell>
          <cell r="V100">
            <v>43.6</v>
          </cell>
          <cell r="W100">
            <v>105016</v>
          </cell>
          <cell r="X100" t="str">
            <v>-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222426</v>
          </cell>
          <cell r="E101">
            <v>210439</v>
          </cell>
          <cell r="F101">
            <v>94.6</v>
          </cell>
          <cell r="G101">
            <v>6957</v>
          </cell>
          <cell r="H101">
            <v>5030</v>
          </cell>
          <cell r="I101">
            <v>32610</v>
          </cell>
          <cell r="J101">
            <v>38436</v>
          </cell>
          <cell r="K101">
            <v>38096</v>
          </cell>
          <cell r="L101">
            <v>99.1</v>
          </cell>
          <cell r="M101" t="str">
            <v>-</v>
          </cell>
          <cell r="N101">
            <v>340</v>
          </cell>
          <cell r="O101">
            <v>45580</v>
          </cell>
          <cell r="P101">
            <v>38623</v>
          </cell>
          <cell r="Q101">
            <v>84.7</v>
          </cell>
          <cell r="R101">
            <v>6957</v>
          </cell>
          <cell r="S101" t="str">
            <v>-</v>
          </cell>
          <cell r="T101">
            <v>105800</v>
          </cell>
          <cell r="U101">
            <v>101110</v>
          </cell>
          <cell r="V101">
            <v>95.6</v>
          </cell>
          <cell r="W101" t="str">
            <v>-</v>
          </cell>
          <cell r="X101">
            <v>4690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380194</v>
          </cell>
          <cell r="E102">
            <v>344794</v>
          </cell>
          <cell r="F102">
            <v>90.7</v>
          </cell>
          <cell r="G102">
            <v>28500</v>
          </cell>
          <cell r="H102">
            <v>6900</v>
          </cell>
          <cell r="I102">
            <v>32980</v>
          </cell>
          <cell r="J102">
            <v>88654</v>
          </cell>
          <cell r="K102">
            <v>88654</v>
          </cell>
          <cell r="L102">
            <v>100</v>
          </cell>
          <cell r="M102" t="str">
            <v>-</v>
          </cell>
          <cell r="N102" t="str">
            <v>-</v>
          </cell>
          <cell r="O102">
            <v>94860</v>
          </cell>
          <cell r="P102">
            <v>86160</v>
          </cell>
          <cell r="Q102">
            <v>90.8</v>
          </cell>
          <cell r="R102">
            <v>8700</v>
          </cell>
          <cell r="S102" t="str">
            <v>-</v>
          </cell>
          <cell r="T102">
            <v>163700</v>
          </cell>
          <cell r="U102">
            <v>137000</v>
          </cell>
          <cell r="V102">
            <v>83.7</v>
          </cell>
          <cell r="W102">
            <v>19800</v>
          </cell>
          <cell r="X102">
            <v>6900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328870</v>
          </cell>
          <cell r="E103">
            <v>285007</v>
          </cell>
          <cell r="F103">
            <v>86.7</v>
          </cell>
          <cell r="G103">
            <v>29515</v>
          </cell>
          <cell r="H103">
            <v>14348</v>
          </cell>
          <cell r="I103">
            <v>42520</v>
          </cell>
          <cell r="J103">
            <v>80350</v>
          </cell>
          <cell r="K103">
            <v>80350</v>
          </cell>
          <cell r="L103">
            <v>100</v>
          </cell>
          <cell r="M103" t="str">
            <v>-</v>
          </cell>
          <cell r="N103" t="str">
            <v>-</v>
          </cell>
          <cell r="O103">
            <v>53100</v>
          </cell>
          <cell r="P103">
            <v>49200</v>
          </cell>
          <cell r="Q103">
            <v>92.7</v>
          </cell>
          <cell r="R103">
            <v>3900</v>
          </cell>
          <cell r="S103" t="str">
            <v>-</v>
          </cell>
          <cell r="T103">
            <v>152900</v>
          </cell>
          <cell r="U103">
            <v>112937</v>
          </cell>
          <cell r="V103">
            <v>73.900000000000006</v>
          </cell>
          <cell r="W103">
            <v>25615</v>
          </cell>
          <cell r="X103">
            <v>14348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383485</v>
          </cell>
          <cell r="E104">
            <v>335935</v>
          </cell>
          <cell r="F104">
            <v>87.6</v>
          </cell>
          <cell r="G104">
            <v>46450</v>
          </cell>
          <cell r="H104">
            <v>1100</v>
          </cell>
          <cell r="I104">
            <v>12140</v>
          </cell>
          <cell r="J104">
            <v>62352</v>
          </cell>
          <cell r="K104">
            <v>62352</v>
          </cell>
          <cell r="L104">
            <v>100</v>
          </cell>
          <cell r="M104" t="str">
            <v>-</v>
          </cell>
          <cell r="N104" t="str">
            <v>-</v>
          </cell>
          <cell r="O104">
            <v>131093</v>
          </cell>
          <cell r="P104">
            <v>118293</v>
          </cell>
          <cell r="Q104">
            <v>90.2</v>
          </cell>
          <cell r="R104">
            <v>11700</v>
          </cell>
          <cell r="S104">
            <v>1100</v>
          </cell>
          <cell r="T104">
            <v>177900</v>
          </cell>
          <cell r="U104">
            <v>143150</v>
          </cell>
          <cell r="V104">
            <v>80.5</v>
          </cell>
          <cell r="W104">
            <v>34750</v>
          </cell>
          <cell r="X104" t="str">
            <v>-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456364</v>
          </cell>
          <cell r="E105">
            <v>342314</v>
          </cell>
          <cell r="F105">
            <v>75</v>
          </cell>
          <cell r="G105">
            <v>106450</v>
          </cell>
          <cell r="H105">
            <v>7600</v>
          </cell>
          <cell r="I105" t="str">
            <v>-</v>
          </cell>
          <cell r="J105">
            <v>99734</v>
          </cell>
          <cell r="K105">
            <v>99734</v>
          </cell>
          <cell r="L105">
            <v>100</v>
          </cell>
          <cell r="M105" t="str">
            <v>-</v>
          </cell>
          <cell r="N105" t="str">
            <v>-</v>
          </cell>
          <cell r="O105">
            <v>138430</v>
          </cell>
          <cell r="P105">
            <v>130330</v>
          </cell>
          <cell r="Q105">
            <v>94.1</v>
          </cell>
          <cell r="R105">
            <v>3100</v>
          </cell>
          <cell r="S105">
            <v>5000</v>
          </cell>
          <cell r="T105">
            <v>218200</v>
          </cell>
          <cell r="U105">
            <v>112250</v>
          </cell>
          <cell r="V105">
            <v>51.4</v>
          </cell>
          <cell r="W105">
            <v>103350</v>
          </cell>
          <cell r="X105">
            <v>2600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430281</v>
          </cell>
          <cell r="E106">
            <v>366271</v>
          </cell>
          <cell r="F106">
            <v>85.1</v>
          </cell>
          <cell r="G106">
            <v>64010</v>
          </cell>
          <cell r="H106" t="str">
            <v>-</v>
          </cell>
          <cell r="I106" t="str">
            <v>-</v>
          </cell>
          <cell r="J106">
            <v>136530</v>
          </cell>
          <cell r="K106">
            <v>136530</v>
          </cell>
          <cell r="L106">
            <v>100</v>
          </cell>
          <cell r="M106" t="str">
            <v>-</v>
          </cell>
          <cell r="N106" t="str">
            <v>-</v>
          </cell>
          <cell r="O106">
            <v>113840</v>
          </cell>
          <cell r="P106">
            <v>76465</v>
          </cell>
          <cell r="Q106">
            <v>67.2</v>
          </cell>
          <cell r="R106">
            <v>37375</v>
          </cell>
          <cell r="S106" t="str">
            <v>-</v>
          </cell>
          <cell r="T106">
            <v>179911</v>
          </cell>
          <cell r="U106">
            <v>153276</v>
          </cell>
          <cell r="V106">
            <v>85.2</v>
          </cell>
          <cell r="W106">
            <v>26635</v>
          </cell>
          <cell r="X106" t="str">
            <v>-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83000</v>
          </cell>
          <cell r="E107">
            <v>67900</v>
          </cell>
          <cell r="F107">
            <v>81.8</v>
          </cell>
          <cell r="G107">
            <v>11900</v>
          </cell>
          <cell r="H107">
            <v>3200</v>
          </cell>
          <cell r="I107" t="str">
            <v>-</v>
          </cell>
          <cell r="J107" t="str">
            <v>-</v>
          </cell>
          <cell r="K107" t="str">
            <v>-</v>
          </cell>
          <cell r="L107" t="str">
            <v>-</v>
          </cell>
          <cell r="M107" t="str">
            <v>-</v>
          </cell>
          <cell r="N107" t="str">
            <v>-</v>
          </cell>
          <cell r="O107">
            <v>44200</v>
          </cell>
          <cell r="P107">
            <v>44200</v>
          </cell>
          <cell r="Q107">
            <v>100</v>
          </cell>
          <cell r="R107" t="str">
            <v>-</v>
          </cell>
          <cell r="S107" t="str">
            <v>-</v>
          </cell>
          <cell r="T107">
            <v>38800</v>
          </cell>
          <cell r="U107">
            <v>23700</v>
          </cell>
          <cell r="V107">
            <v>61.1</v>
          </cell>
          <cell r="W107">
            <v>11900</v>
          </cell>
          <cell r="X107">
            <v>3200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13422407</v>
          </cell>
          <cell r="E109">
            <v>10919427</v>
          </cell>
          <cell r="F109">
            <v>81.400000000000006</v>
          </cell>
          <cell r="G109">
            <v>1467979</v>
          </cell>
          <cell r="H109">
            <v>1035001</v>
          </cell>
          <cell r="I109">
            <v>781270</v>
          </cell>
          <cell r="J109">
            <v>2272652</v>
          </cell>
          <cell r="K109">
            <v>2262462</v>
          </cell>
          <cell r="L109">
            <v>99.6</v>
          </cell>
          <cell r="M109" t="str">
            <v>-</v>
          </cell>
          <cell r="N109">
            <v>10190</v>
          </cell>
          <cell r="O109">
            <v>3061908</v>
          </cell>
          <cell r="P109">
            <v>2623876</v>
          </cell>
          <cell r="Q109">
            <v>85.7</v>
          </cell>
          <cell r="R109">
            <v>369852</v>
          </cell>
          <cell r="S109">
            <v>68180</v>
          </cell>
          <cell r="T109">
            <v>7306577</v>
          </cell>
          <cell r="U109">
            <v>5251819</v>
          </cell>
          <cell r="V109">
            <v>71.900000000000006</v>
          </cell>
          <cell r="W109">
            <v>1098127</v>
          </cell>
          <cell r="X109">
            <v>956631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1335898</v>
          </cell>
          <cell r="E110">
            <v>1101800</v>
          </cell>
          <cell r="F110">
            <v>82.5</v>
          </cell>
          <cell r="G110">
            <v>33181</v>
          </cell>
          <cell r="H110">
            <v>200917</v>
          </cell>
          <cell r="I110">
            <v>25220</v>
          </cell>
          <cell r="J110">
            <v>205441</v>
          </cell>
          <cell r="K110">
            <v>205441</v>
          </cell>
          <cell r="L110">
            <v>100</v>
          </cell>
          <cell r="M110" t="str">
            <v>-</v>
          </cell>
          <cell r="N110" t="str">
            <v>-</v>
          </cell>
          <cell r="O110">
            <v>174988</v>
          </cell>
          <cell r="P110">
            <v>156388</v>
          </cell>
          <cell r="Q110">
            <v>89.4</v>
          </cell>
          <cell r="R110">
            <v>10600</v>
          </cell>
          <cell r="S110">
            <v>8000</v>
          </cell>
          <cell r="T110">
            <v>930249</v>
          </cell>
          <cell r="U110">
            <v>714751</v>
          </cell>
          <cell r="V110">
            <v>76.8</v>
          </cell>
          <cell r="W110">
            <v>22581</v>
          </cell>
          <cell r="X110">
            <v>192917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1045856</v>
          </cell>
          <cell r="E111">
            <v>787052</v>
          </cell>
          <cell r="F111">
            <v>75.3</v>
          </cell>
          <cell r="G111">
            <v>78872</v>
          </cell>
          <cell r="H111">
            <v>179932</v>
          </cell>
          <cell r="I111">
            <v>67440</v>
          </cell>
          <cell r="J111">
            <v>246723</v>
          </cell>
          <cell r="K111">
            <v>237573</v>
          </cell>
          <cell r="L111">
            <v>96.3</v>
          </cell>
          <cell r="M111" t="str">
            <v>-</v>
          </cell>
          <cell r="N111">
            <v>9150</v>
          </cell>
          <cell r="O111">
            <v>143915</v>
          </cell>
          <cell r="P111">
            <v>127915</v>
          </cell>
          <cell r="Q111">
            <v>88.9</v>
          </cell>
          <cell r="R111">
            <v>16000</v>
          </cell>
          <cell r="S111" t="str">
            <v>-</v>
          </cell>
          <cell r="T111">
            <v>587778</v>
          </cell>
          <cell r="U111">
            <v>354124</v>
          </cell>
          <cell r="V111">
            <v>60.2</v>
          </cell>
          <cell r="W111">
            <v>62872</v>
          </cell>
          <cell r="X111">
            <v>170782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1028813</v>
          </cell>
          <cell r="E112">
            <v>753684</v>
          </cell>
          <cell r="F112">
            <v>73.3</v>
          </cell>
          <cell r="G112">
            <v>62810</v>
          </cell>
          <cell r="H112">
            <v>212319</v>
          </cell>
          <cell r="I112">
            <v>50220</v>
          </cell>
          <cell r="J112">
            <v>152450</v>
          </cell>
          <cell r="K112">
            <v>152450</v>
          </cell>
          <cell r="L112">
            <v>100</v>
          </cell>
          <cell r="M112" t="str">
            <v>-</v>
          </cell>
          <cell r="N112" t="str">
            <v>-</v>
          </cell>
          <cell r="O112">
            <v>184808</v>
          </cell>
          <cell r="P112">
            <v>165528</v>
          </cell>
          <cell r="Q112">
            <v>89.6</v>
          </cell>
          <cell r="R112">
            <v>12500</v>
          </cell>
          <cell r="S112">
            <v>6780</v>
          </cell>
          <cell r="T112">
            <v>641335</v>
          </cell>
          <cell r="U112">
            <v>385486</v>
          </cell>
          <cell r="V112">
            <v>60.1</v>
          </cell>
          <cell r="W112">
            <v>50310</v>
          </cell>
          <cell r="X112">
            <v>205539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1002396</v>
          </cell>
          <cell r="E113">
            <v>770130</v>
          </cell>
          <cell r="F113">
            <v>76.8</v>
          </cell>
          <cell r="G113">
            <v>83980</v>
          </cell>
          <cell r="H113">
            <v>148286</v>
          </cell>
          <cell r="I113">
            <v>51520</v>
          </cell>
          <cell r="J113">
            <v>170738</v>
          </cell>
          <cell r="K113">
            <v>170738</v>
          </cell>
          <cell r="L113">
            <v>100</v>
          </cell>
          <cell r="M113" t="str">
            <v>-</v>
          </cell>
          <cell r="N113" t="str">
            <v>-</v>
          </cell>
          <cell r="O113">
            <v>247781</v>
          </cell>
          <cell r="P113">
            <v>187681</v>
          </cell>
          <cell r="Q113">
            <v>75.7</v>
          </cell>
          <cell r="R113">
            <v>51400</v>
          </cell>
          <cell r="S113">
            <v>8700</v>
          </cell>
          <cell r="T113">
            <v>532357</v>
          </cell>
          <cell r="U113">
            <v>360191</v>
          </cell>
          <cell r="V113">
            <v>67.7</v>
          </cell>
          <cell r="W113">
            <v>32580</v>
          </cell>
          <cell r="X113">
            <v>139586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567535</v>
          </cell>
          <cell r="E114">
            <v>444106</v>
          </cell>
          <cell r="F114">
            <v>78.3</v>
          </cell>
          <cell r="G114">
            <v>47589</v>
          </cell>
          <cell r="H114">
            <v>75840</v>
          </cell>
          <cell r="I114">
            <v>52550</v>
          </cell>
          <cell r="J114">
            <v>107504</v>
          </cell>
          <cell r="K114">
            <v>106804</v>
          </cell>
          <cell r="L114">
            <v>99.3</v>
          </cell>
          <cell r="M114" t="str">
            <v>-</v>
          </cell>
          <cell r="N114">
            <v>700</v>
          </cell>
          <cell r="O114">
            <v>85292</v>
          </cell>
          <cell r="P114">
            <v>64892</v>
          </cell>
          <cell r="Q114">
            <v>76.099999999999994</v>
          </cell>
          <cell r="R114">
            <v>19100</v>
          </cell>
          <cell r="S114">
            <v>1300</v>
          </cell>
          <cell r="T114">
            <v>322189</v>
          </cell>
          <cell r="U114">
            <v>219860</v>
          </cell>
          <cell r="V114">
            <v>68.2</v>
          </cell>
          <cell r="W114">
            <v>28489</v>
          </cell>
          <cell r="X114">
            <v>73840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579672</v>
          </cell>
          <cell r="E115">
            <v>530931</v>
          </cell>
          <cell r="F115">
            <v>91.6</v>
          </cell>
          <cell r="G115">
            <v>27060</v>
          </cell>
          <cell r="H115">
            <v>21681</v>
          </cell>
          <cell r="I115">
            <v>24320</v>
          </cell>
          <cell r="J115">
            <v>72244</v>
          </cell>
          <cell r="K115">
            <v>72244</v>
          </cell>
          <cell r="L115">
            <v>100</v>
          </cell>
          <cell r="M115" t="str">
            <v>-</v>
          </cell>
          <cell r="N115" t="str">
            <v>-</v>
          </cell>
          <cell r="O115">
            <v>85795</v>
          </cell>
          <cell r="P115">
            <v>73275</v>
          </cell>
          <cell r="Q115">
            <v>85.4</v>
          </cell>
          <cell r="R115">
            <v>12520</v>
          </cell>
          <cell r="S115" t="str">
            <v>-</v>
          </cell>
          <cell r="T115">
            <v>397313</v>
          </cell>
          <cell r="U115">
            <v>361092</v>
          </cell>
          <cell r="V115">
            <v>90.9</v>
          </cell>
          <cell r="W115">
            <v>14540</v>
          </cell>
          <cell r="X115">
            <v>21681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739199</v>
          </cell>
          <cell r="E116">
            <v>701189</v>
          </cell>
          <cell r="F116">
            <v>94.9</v>
          </cell>
          <cell r="G116">
            <v>20100</v>
          </cell>
          <cell r="H116">
            <v>17910</v>
          </cell>
          <cell r="I116">
            <v>88680</v>
          </cell>
          <cell r="J116">
            <v>108330</v>
          </cell>
          <cell r="K116">
            <v>108330</v>
          </cell>
          <cell r="L116">
            <v>100</v>
          </cell>
          <cell r="M116" t="str">
            <v>-</v>
          </cell>
          <cell r="N116" t="str">
            <v>-</v>
          </cell>
          <cell r="O116">
            <v>125370</v>
          </cell>
          <cell r="P116">
            <v>106770</v>
          </cell>
          <cell r="Q116">
            <v>85.2</v>
          </cell>
          <cell r="R116">
            <v>18600</v>
          </cell>
          <cell r="S116" t="str">
            <v>-</v>
          </cell>
          <cell r="T116">
            <v>416819</v>
          </cell>
          <cell r="U116">
            <v>397409</v>
          </cell>
          <cell r="V116">
            <v>95.3</v>
          </cell>
          <cell r="W116">
            <v>1500</v>
          </cell>
          <cell r="X116">
            <v>17910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835370</v>
          </cell>
          <cell r="E117">
            <v>751651</v>
          </cell>
          <cell r="F117">
            <v>90</v>
          </cell>
          <cell r="G117">
            <v>21465</v>
          </cell>
          <cell r="H117">
            <v>62254</v>
          </cell>
          <cell r="I117">
            <v>82170</v>
          </cell>
          <cell r="J117">
            <v>113290</v>
          </cell>
          <cell r="K117">
            <v>113290</v>
          </cell>
          <cell r="L117">
            <v>100</v>
          </cell>
          <cell r="M117" t="str">
            <v>-</v>
          </cell>
          <cell r="N117" t="str">
            <v>-</v>
          </cell>
          <cell r="O117">
            <v>225064</v>
          </cell>
          <cell r="P117">
            <v>218754</v>
          </cell>
          <cell r="Q117">
            <v>97.2</v>
          </cell>
          <cell r="R117">
            <v>5010</v>
          </cell>
          <cell r="S117">
            <v>1300</v>
          </cell>
          <cell r="T117">
            <v>414846</v>
          </cell>
          <cell r="U117">
            <v>337437</v>
          </cell>
          <cell r="V117">
            <v>81.3</v>
          </cell>
          <cell r="W117">
            <v>16455</v>
          </cell>
          <cell r="X117">
            <v>60954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584279</v>
          </cell>
          <cell r="E118">
            <v>517266</v>
          </cell>
          <cell r="F118">
            <v>88.5</v>
          </cell>
          <cell r="G118">
            <v>45509</v>
          </cell>
          <cell r="H118">
            <v>21504</v>
          </cell>
          <cell r="I118">
            <v>22510</v>
          </cell>
          <cell r="J118">
            <v>86552</v>
          </cell>
          <cell r="K118">
            <v>86552</v>
          </cell>
          <cell r="L118">
            <v>100</v>
          </cell>
          <cell r="M118" t="str">
            <v>-</v>
          </cell>
          <cell r="N118" t="str">
            <v>-</v>
          </cell>
          <cell r="O118">
            <v>141225</v>
          </cell>
          <cell r="P118">
            <v>127025</v>
          </cell>
          <cell r="Q118">
            <v>89.9</v>
          </cell>
          <cell r="R118">
            <v>7400</v>
          </cell>
          <cell r="S118">
            <v>6800</v>
          </cell>
          <cell r="T118">
            <v>333992</v>
          </cell>
          <cell r="U118">
            <v>281179</v>
          </cell>
          <cell r="V118">
            <v>84.2</v>
          </cell>
          <cell r="W118">
            <v>38109</v>
          </cell>
          <cell r="X118">
            <v>14704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943714</v>
          </cell>
          <cell r="E119">
            <v>582965</v>
          </cell>
          <cell r="F119">
            <v>61.8</v>
          </cell>
          <cell r="G119">
            <v>355281</v>
          </cell>
          <cell r="H119">
            <v>5468</v>
          </cell>
          <cell r="I119">
            <v>32430</v>
          </cell>
          <cell r="J119">
            <v>29102</v>
          </cell>
          <cell r="K119">
            <v>29102</v>
          </cell>
          <cell r="L119">
            <v>100</v>
          </cell>
          <cell r="M119" t="str">
            <v>-</v>
          </cell>
          <cell r="N119" t="str">
            <v>-</v>
          </cell>
          <cell r="O119">
            <v>92192</v>
          </cell>
          <cell r="P119">
            <v>90152</v>
          </cell>
          <cell r="Q119">
            <v>97.8</v>
          </cell>
          <cell r="R119">
            <v>2040</v>
          </cell>
          <cell r="S119" t="str">
            <v>-</v>
          </cell>
          <cell r="T119">
            <v>789990</v>
          </cell>
          <cell r="U119">
            <v>431281</v>
          </cell>
          <cell r="V119">
            <v>54.6</v>
          </cell>
          <cell r="W119">
            <v>353241</v>
          </cell>
          <cell r="X119">
            <v>5468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308709</v>
          </cell>
          <cell r="E120">
            <v>284609</v>
          </cell>
          <cell r="F120">
            <v>92.2</v>
          </cell>
          <cell r="G120">
            <v>11300</v>
          </cell>
          <cell r="H120">
            <v>12800</v>
          </cell>
          <cell r="I120">
            <v>45130</v>
          </cell>
          <cell r="J120">
            <v>48013</v>
          </cell>
          <cell r="K120">
            <v>48013</v>
          </cell>
          <cell r="L120">
            <v>100</v>
          </cell>
          <cell r="M120" t="str">
            <v>-</v>
          </cell>
          <cell r="N120" t="str">
            <v>-</v>
          </cell>
          <cell r="O120">
            <v>119366</v>
          </cell>
          <cell r="P120">
            <v>100966</v>
          </cell>
          <cell r="Q120">
            <v>84.6</v>
          </cell>
          <cell r="R120">
            <v>7600</v>
          </cell>
          <cell r="S120">
            <v>10800</v>
          </cell>
          <cell r="T120">
            <v>96200</v>
          </cell>
          <cell r="U120">
            <v>90500</v>
          </cell>
          <cell r="V120">
            <v>94.1</v>
          </cell>
          <cell r="W120">
            <v>3700</v>
          </cell>
          <cell r="X120">
            <v>2000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568761</v>
          </cell>
          <cell r="E121">
            <v>474303</v>
          </cell>
          <cell r="F121">
            <v>83.4</v>
          </cell>
          <cell r="G121">
            <v>94458</v>
          </cell>
          <cell r="H121" t="str">
            <v>-</v>
          </cell>
          <cell r="I121">
            <v>60730</v>
          </cell>
          <cell r="J121">
            <v>84780</v>
          </cell>
          <cell r="K121">
            <v>84780</v>
          </cell>
          <cell r="L121">
            <v>100</v>
          </cell>
          <cell r="M121" t="str">
            <v>-</v>
          </cell>
          <cell r="N121" t="str">
            <v>-</v>
          </cell>
          <cell r="O121">
            <v>265351</v>
          </cell>
          <cell r="P121">
            <v>205991</v>
          </cell>
          <cell r="Q121">
            <v>77.599999999999994</v>
          </cell>
          <cell r="R121">
            <v>59360</v>
          </cell>
          <cell r="S121" t="str">
            <v>-</v>
          </cell>
          <cell r="T121">
            <v>157900</v>
          </cell>
          <cell r="U121">
            <v>122802</v>
          </cell>
          <cell r="V121">
            <v>77.8</v>
          </cell>
          <cell r="W121">
            <v>35098</v>
          </cell>
          <cell r="X121" t="str">
            <v>-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372094</v>
          </cell>
          <cell r="E122">
            <v>299294</v>
          </cell>
          <cell r="F122">
            <v>80.400000000000006</v>
          </cell>
          <cell r="G122">
            <v>72800</v>
          </cell>
          <cell r="H122" t="str">
            <v>-</v>
          </cell>
          <cell r="I122">
            <v>17540</v>
          </cell>
          <cell r="J122">
            <v>98764</v>
          </cell>
          <cell r="K122">
            <v>98764</v>
          </cell>
          <cell r="L122">
            <v>100</v>
          </cell>
          <cell r="M122" t="str">
            <v>-</v>
          </cell>
          <cell r="N122" t="str">
            <v>-</v>
          </cell>
          <cell r="O122">
            <v>136390</v>
          </cell>
          <cell r="P122">
            <v>102090</v>
          </cell>
          <cell r="Q122">
            <v>74.900000000000006</v>
          </cell>
          <cell r="R122">
            <v>34300</v>
          </cell>
          <cell r="S122" t="str">
            <v>-</v>
          </cell>
          <cell r="T122">
            <v>119400</v>
          </cell>
          <cell r="U122">
            <v>80900</v>
          </cell>
          <cell r="V122">
            <v>67.8</v>
          </cell>
          <cell r="W122">
            <v>38500</v>
          </cell>
          <cell r="X122" t="str">
            <v>-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323716</v>
          </cell>
          <cell r="E123">
            <v>245686</v>
          </cell>
          <cell r="F123">
            <v>75.900000000000006</v>
          </cell>
          <cell r="G123">
            <v>62870</v>
          </cell>
          <cell r="H123">
            <v>15160</v>
          </cell>
          <cell r="I123" t="str">
            <v>-</v>
          </cell>
          <cell r="J123">
            <v>60678</v>
          </cell>
          <cell r="K123">
            <v>60678</v>
          </cell>
          <cell r="L123">
            <v>100</v>
          </cell>
          <cell r="M123" t="str">
            <v>-</v>
          </cell>
          <cell r="N123" t="str">
            <v>-</v>
          </cell>
          <cell r="O123">
            <v>158038</v>
          </cell>
          <cell r="P123">
            <v>137208</v>
          </cell>
          <cell r="Q123">
            <v>86.8</v>
          </cell>
          <cell r="R123">
            <v>13370</v>
          </cell>
          <cell r="S123">
            <v>7460</v>
          </cell>
          <cell r="T123">
            <v>105000</v>
          </cell>
          <cell r="U123">
            <v>47800</v>
          </cell>
          <cell r="V123">
            <v>45.5</v>
          </cell>
          <cell r="W123">
            <v>49500</v>
          </cell>
          <cell r="X123">
            <v>7700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444163</v>
          </cell>
          <cell r="E124">
            <v>356922</v>
          </cell>
          <cell r="F124">
            <v>80.400000000000006</v>
          </cell>
          <cell r="G124">
            <v>61381</v>
          </cell>
          <cell r="H124">
            <v>25860</v>
          </cell>
          <cell r="I124">
            <v>24260</v>
          </cell>
          <cell r="J124">
            <v>81935</v>
          </cell>
          <cell r="K124">
            <v>81935</v>
          </cell>
          <cell r="L124">
            <v>100</v>
          </cell>
          <cell r="M124" t="str">
            <v>-</v>
          </cell>
          <cell r="N124" t="str">
            <v>-</v>
          </cell>
          <cell r="O124">
            <v>142470</v>
          </cell>
          <cell r="P124">
            <v>108550</v>
          </cell>
          <cell r="Q124">
            <v>76.2</v>
          </cell>
          <cell r="R124">
            <v>27420</v>
          </cell>
          <cell r="S124">
            <v>6500</v>
          </cell>
          <cell r="T124">
            <v>195498</v>
          </cell>
          <cell r="U124">
            <v>142177</v>
          </cell>
          <cell r="V124">
            <v>72.7</v>
          </cell>
          <cell r="W124">
            <v>33961</v>
          </cell>
          <cell r="X124">
            <v>19360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400411</v>
          </cell>
          <cell r="E125">
            <v>290055</v>
          </cell>
          <cell r="F125">
            <v>72.400000000000006</v>
          </cell>
          <cell r="G125">
            <v>105916</v>
          </cell>
          <cell r="H125">
            <v>4440</v>
          </cell>
          <cell r="I125">
            <v>16300</v>
          </cell>
          <cell r="J125">
            <v>100052</v>
          </cell>
          <cell r="K125">
            <v>100052</v>
          </cell>
          <cell r="L125">
            <v>100</v>
          </cell>
          <cell r="M125" t="str">
            <v>-</v>
          </cell>
          <cell r="N125" t="str">
            <v>-</v>
          </cell>
          <cell r="O125">
            <v>97819</v>
          </cell>
          <cell r="P125">
            <v>92479</v>
          </cell>
          <cell r="Q125">
            <v>94.5</v>
          </cell>
          <cell r="R125">
            <v>900</v>
          </cell>
          <cell r="S125">
            <v>4440</v>
          </cell>
          <cell r="T125">
            <v>186240</v>
          </cell>
          <cell r="U125">
            <v>81224</v>
          </cell>
          <cell r="V125">
            <v>43.6</v>
          </cell>
          <cell r="W125">
            <v>105016</v>
          </cell>
          <cell r="X125" t="str">
            <v>-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260401</v>
          </cell>
          <cell r="E126">
            <v>248414</v>
          </cell>
          <cell r="F126">
            <v>95.4</v>
          </cell>
          <cell r="G126">
            <v>6957</v>
          </cell>
          <cell r="H126">
            <v>5030</v>
          </cell>
          <cell r="I126">
            <v>32610</v>
          </cell>
          <cell r="J126">
            <v>38436</v>
          </cell>
          <cell r="K126">
            <v>38096</v>
          </cell>
          <cell r="L126">
            <v>99.1</v>
          </cell>
          <cell r="M126" t="str">
            <v>-</v>
          </cell>
          <cell r="N126">
            <v>340</v>
          </cell>
          <cell r="O126">
            <v>53855</v>
          </cell>
          <cell r="P126">
            <v>46898</v>
          </cell>
          <cell r="Q126">
            <v>87.1</v>
          </cell>
          <cell r="R126">
            <v>6957</v>
          </cell>
          <cell r="S126" t="str">
            <v>-</v>
          </cell>
          <cell r="T126">
            <v>135500</v>
          </cell>
          <cell r="U126">
            <v>130810</v>
          </cell>
          <cell r="V126">
            <v>96.5</v>
          </cell>
          <cell r="W126" t="str">
            <v>-</v>
          </cell>
          <cell r="X126">
            <v>4690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386810</v>
          </cell>
          <cell r="E127">
            <v>351410</v>
          </cell>
          <cell r="F127">
            <v>90.8</v>
          </cell>
          <cell r="G127">
            <v>28500</v>
          </cell>
          <cell r="H127">
            <v>6900</v>
          </cell>
          <cell r="I127">
            <v>32980</v>
          </cell>
          <cell r="J127">
            <v>88654</v>
          </cell>
          <cell r="K127">
            <v>88654</v>
          </cell>
          <cell r="L127">
            <v>100</v>
          </cell>
          <cell r="M127" t="str">
            <v>-</v>
          </cell>
          <cell r="N127" t="str">
            <v>-</v>
          </cell>
          <cell r="O127">
            <v>101476</v>
          </cell>
          <cell r="P127">
            <v>92776</v>
          </cell>
          <cell r="Q127">
            <v>91.4</v>
          </cell>
          <cell r="R127">
            <v>8700</v>
          </cell>
          <cell r="S127" t="str">
            <v>-</v>
          </cell>
          <cell r="T127">
            <v>163700</v>
          </cell>
          <cell r="U127">
            <v>137000</v>
          </cell>
          <cell r="V127">
            <v>83.7</v>
          </cell>
          <cell r="W127">
            <v>19800</v>
          </cell>
          <cell r="X127">
            <v>6900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335470</v>
          </cell>
          <cell r="E128">
            <v>297870</v>
          </cell>
          <cell r="F128">
            <v>88.8</v>
          </cell>
          <cell r="G128">
            <v>30800</v>
          </cell>
          <cell r="H128">
            <v>6800</v>
          </cell>
          <cell r="I128">
            <v>42520</v>
          </cell>
          <cell r="J128">
            <v>80350</v>
          </cell>
          <cell r="K128">
            <v>80350</v>
          </cell>
          <cell r="L128">
            <v>100</v>
          </cell>
          <cell r="M128" t="str">
            <v>-</v>
          </cell>
          <cell r="N128" t="str">
            <v>-</v>
          </cell>
          <cell r="O128">
            <v>53100</v>
          </cell>
          <cell r="P128">
            <v>49200</v>
          </cell>
          <cell r="Q128">
            <v>92.7</v>
          </cell>
          <cell r="R128">
            <v>3900</v>
          </cell>
          <cell r="S128" t="str">
            <v>-</v>
          </cell>
          <cell r="T128">
            <v>159500</v>
          </cell>
          <cell r="U128">
            <v>125800</v>
          </cell>
          <cell r="V128">
            <v>78.900000000000006</v>
          </cell>
          <cell r="W128">
            <v>26900</v>
          </cell>
          <cell r="X128">
            <v>6800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389445</v>
          </cell>
          <cell r="E129">
            <v>341655</v>
          </cell>
          <cell r="F129">
            <v>87.7</v>
          </cell>
          <cell r="G129">
            <v>46690</v>
          </cell>
          <cell r="H129">
            <v>1100</v>
          </cell>
          <cell r="I129">
            <v>12140</v>
          </cell>
          <cell r="J129">
            <v>62352</v>
          </cell>
          <cell r="K129">
            <v>62352</v>
          </cell>
          <cell r="L129">
            <v>100</v>
          </cell>
          <cell r="M129" t="str">
            <v>-</v>
          </cell>
          <cell r="N129" t="str">
            <v>-</v>
          </cell>
          <cell r="O129">
            <v>131093</v>
          </cell>
          <cell r="P129">
            <v>118293</v>
          </cell>
          <cell r="Q129">
            <v>90.2</v>
          </cell>
          <cell r="R129">
            <v>11700</v>
          </cell>
          <cell r="S129">
            <v>1100</v>
          </cell>
          <cell r="T129">
            <v>183860</v>
          </cell>
          <cell r="U129">
            <v>148870</v>
          </cell>
          <cell r="V129">
            <v>81</v>
          </cell>
          <cell r="W129">
            <v>34990</v>
          </cell>
          <cell r="X129" t="str">
            <v>-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456414</v>
          </cell>
          <cell r="E130">
            <v>342364</v>
          </cell>
          <cell r="F130">
            <v>75</v>
          </cell>
          <cell r="G130">
            <v>106450</v>
          </cell>
          <cell r="H130">
            <v>7600</v>
          </cell>
          <cell r="I130" t="str">
            <v>-</v>
          </cell>
          <cell r="J130">
            <v>99734</v>
          </cell>
          <cell r="K130">
            <v>99734</v>
          </cell>
          <cell r="L130">
            <v>100</v>
          </cell>
          <cell r="M130" t="str">
            <v>-</v>
          </cell>
          <cell r="N130" t="str">
            <v>-</v>
          </cell>
          <cell r="O130">
            <v>138480</v>
          </cell>
          <cell r="P130">
            <v>130380</v>
          </cell>
          <cell r="Q130">
            <v>94.2</v>
          </cell>
          <cell r="R130">
            <v>3100</v>
          </cell>
          <cell r="S130">
            <v>5000</v>
          </cell>
          <cell r="T130">
            <v>218200</v>
          </cell>
          <cell r="U130">
            <v>112250</v>
          </cell>
          <cell r="V130">
            <v>51.4</v>
          </cell>
          <cell r="W130">
            <v>103350</v>
          </cell>
          <cell r="X130">
            <v>2600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430281</v>
          </cell>
          <cell r="E131">
            <v>366271</v>
          </cell>
          <cell r="F131">
            <v>85.1</v>
          </cell>
          <cell r="G131">
            <v>64010</v>
          </cell>
          <cell r="H131" t="str">
            <v>-</v>
          </cell>
          <cell r="I131" t="str">
            <v>-</v>
          </cell>
          <cell r="J131">
            <v>136530</v>
          </cell>
          <cell r="K131">
            <v>136530</v>
          </cell>
          <cell r="L131">
            <v>100</v>
          </cell>
          <cell r="M131" t="str">
            <v>-</v>
          </cell>
          <cell r="N131" t="str">
            <v>-</v>
          </cell>
          <cell r="O131">
            <v>113840</v>
          </cell>
          <cell r="P131">
            <v>76465</v>
          </cell>
          <cell r="Q131">
            <v>67.2</v>
          </cell>
          <cell r="R131">
            <v>37375</v>
          </cell>
          <cell r="S131" t="str">
            <v>-</v>
          </cell>
          <cell r="T131">
            <v>179911</v>
          </cell>
          <cell r="U131">
            <v>153276</v>
          </cell>
          <cell r="V131">
            <v>85.2</v>
          </cell>
          <cell r="W131">
            <v>26635</v>
          </cell>
          <cell r="X131" t="str">
            <v>-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83000</v>
          </cell>
          <cell r="E132">
            <v>79800</v>
          </cell>
          <cell r="F132">
            <v>96.1</v>
          </cell>
          <cell r="G132" t="str">
            <v>-</v>
          </cell>
          <cell r="H132">
            <v>3200</v>
          </cell>
          <cell r="I132" t="str">
            <v>-</v>
          </cell>
          <cell r="J132" t="str">
            <v>-</v>
          </cell>
          <cell r="K132" t="str">
            <v>-</v>
          </cell>
          <cell r="L132" t="str">
            <v>-</v>
          </cell>
          <cell r="M132" t="str">
            <v>-</v>
          </cell>
          <cell r="N132" t="str">
            <v>-</v>
          </cell>
          <cell r="O132">
            <v>44200</v>
          </cell>
          <cell r="P132">
            <v>44200</v>
          </cell>
          <cell r="Q132">
            <v>100</v>
          </cell>
          <cell r="R132" t="str">
            <v>-</v>
          </cell>
          <cell r="S132" t="str">
            <v>-</v>
          </cell>
          <cell r="T132">
            <v>38800</v>
          </cell>
          <cell r="U132">
            <v>35600</v>
          </cell>
          <cell r="V132">
            <v>91.8</v>
          </cell>
          <cell r="W132" t="str">
            <v>-</v>
          </cell>
          <cell r="X132">
            <v>3200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13479046</v>
          </cell>
          <cell r="E134">
            <v>11062487</v>
          </cell>
          <cell r="F134">
            <v>82.1</v>
          </cell>
          <cell r="G134">
            <v>1363779</v>
          </cell>
          <cell r="H134">
            <v>1052780</v>
          </cell>
          <cell r="I134">
            <v>781270</v>
          </cell>
          <cell r="J134">
            <v>2308542</v>
          </cell>
          <cell r="K134">
            <v>2298352</v>
          </cell>
          <cell r="L134">
            <v>99.6</v>
          </cell>
          <cell r="M134" t="str">
            <v>-</v>
          </cell>
          <cell r="N134">
            <v>10190</v>
          </cell>
          <cell r="O134">
            <v>3061185</v>
          </cell>
          <cell r="P134">
            <v>2625043</v>
          </cell>
          <cell r="Q134">
            <v>85.8</v>
          </cell>
          <cell r="R134">
            <v>367962</v>
          </cell>
          <cell r="S134">
            <v>68180</v>
          </cell>
          <cell r="T134">
            <v>7328049</v>
          </cell>
          <cell r="U134">
            <v>5357822</v>
          </cell>
          <cell r="V134">
            <v>73.099999999999994</v>
          </cell>
          <cell r="W134">
            <v>995817</v>
          </cell>
          <cell r="X134">
            <v>974410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1341210</v>
          </cell>
          <cell r="E135">
            <v>1110811</v>
          </cell>
          <cell r="F135">
            <v>82.8</v>
          </cell>
          <cell r="G135">
            <v>33181</v>
          </cell>
          <cell r="H135">
            <v>197218</v>
          </cell>
          <cell r="I135">
            <v>25220</v>
          </cell>
          <cell r="J135">
            <v>205441</v>
          </cell>
          <cell r="K135">
            <v>205441</v>
          </cell>
          <cell r="L135">
            <v>100</v>
          </cell>
          <cell r="M135" t="str">
            <v>-</v>
          </cell>
          <cell r="N135" t="str">
            <v>-</v>
          </cell>
          <cell r="O135">
            <v>174988</v>
          </cell>
          <cell r="P135">
            <v>156388</v>
          </cell>
          <cell r="Q135">
            <v>89.4</v>
          </cell>
          <cell r="R135">
            <v>10600</v>
          </cell>
          <cell r="S135">
            <v>8000</v>
          </cell>
          <cell r="T135">
            <v>935561</v>
          </cell>
          <cell r="U135">
            <v>723762</v>
          </cell>
          <cell r="V135">
            <v>77.400000000000006</v>
          </cell>
          <cell r="W135">
            <v>22581</v>
          </cell>
          <cell r="X135">
            <v>189218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1045856</v>
          </cell>
          <cell r="E136">
            <v>788056</v>
          </cell>
          <cell r="F136">
            <v>75.400000000000006</v>
          </cell>
          <cell r="G136">
            <v>78058</v>
          </cell>
          <cell r="H136">
            <v>179742</v>
          </cell>
          <cell r="I136">
            <v>67440</v>
          </cell>
          <cell r="J136">
            <v>246723</v>
          </cell>
          <cell r="K136">
            <v>237573</v>
          </cell>
          <cell r="L136">
            <v>96.3</v>
          </cell>
          <cell r="M136" t="str">
            <v>-</v>
          </cell>
          <cell r="N136">
            <v>9150</v>
          </cell>
          <cell r="O136">
            <v>143915</v>
          </cell>
          <cell r="P136">
            <v>127915</v>
          </cell>
          <cell r="Q136">
            <v>88.9</v>
          </cell>
          <cell r="R136">
            <v>16000</v>
          </cell>
          <cell r="S136" t="str">
            <v>-</v>
          </cell>
          <cell r="T136">
            <v>587778</v>
          </cell>
          <cell r="U136">
            <v>355128</v>
          </cell>
          <cell r="V136">
            <v>60.4</v>
          </cell>
          <cell r="W136">
            <v>62058</v>
          </cell>
          <cell r="X136">
            <v>170592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1028813</v>
          </cell>
          <cell r="E137">
            <v>753684</v>
          </cell>
          <cell r="F137">
            <v>73.3</v>
          </cell>
          <cell r="G137">
            <v>62810</v>
          </cell>
          <cell r="H137">
            <v>212319</v>
          </cell>
          <cell r="I137">
            <v>50220</v>
          </cell>
          <cell r="J137">
            <v>152450</v>
          </cell>
          <cell r="K137">
            <v>152450</v>
          </cell>
          <cell r="L137">
            <v>100</v>
          </cell>
          <cell r="M137" t="str">
            <v>-</v>
          </cell>
          <cell r="N137" t="str">
            <v>-</v>
          </cell>
          <cell r="O137">
            <v>184808</v>
          </cell>
          <cell r="P137">
            <v>165528</v>
          </cell>
          <cell r="Q137">
            <v>89.6</v>
          </cell>
          <cell r="R137">
            <v>12500</v>
          </cell>
          <cell r="S137">
            <v>6780</v>
          </cell>
          <cell r="T137">
            <v>641335</v>
          </cell>
          <cell r="U137">
            <v>385486</v>
          </cell>
          <cell r="V137">
            <v>60.1</v>
          </cell>
          <cell r="W137">
            <v>50310</v>
          </cell>
          <cell r="X137">
            <v>205539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1003382</v>
          </cell>
          <cell r="E138">
            <v>771116</v>
          </cell>
          <cell r="F138">
            <v>76.900000000000006</v>
          </cell>
          <cell r="G138">
            <v>83980</v>
          </cell>
          <cell r="H138">
            <v>148286</v>
          </cell>
          <cell r="I138">
            <v>51520</v>
          </cell>
          <cell r="J138">
            <v>170738</v>
          </cell>
          <cell r="K138">
            <v>170738</v>
          </cell>
          <cell r="L138">
            <v>100</v>
          </cell>
          <cell r="M138" t="str">
            <v>-</v>
          </cell>
          <cell r="N138" t="str">
            <v>-</v>
          </cell>
          <cell r="O138">
            <v>247781</v>
          </cell>
          <cell r="P138">
            <v>187681</v>
          </cell>
          <cell r="Q138">
            <v>75.7</v>
          </cell>
          <cell r="R138">
            <v>51400</v>
          </cell>
          <cell r="S138">
            <v>8700</v>
          </cell>
          <cell r="T138">
            <v>533343</v>
          </cell>
          <cell r="U138">
            <v>361177</v>
          </cell>
          <cell r="V138">
            <v>67.7</v>
          </cell>
          <cell r="W138">
            <v>32580</v>
          </cell>
          <cell r="X138">
            <v>139586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579389</v>
          </cell>
          <cell r="E139">
            <v>456256</v>
          </cell>
          <cell r="F139">
            <v>78.7</v>
          </cell>
          <cell r="G139">
            <v>47589</v>
          </cell>
          <cell r="H139">
            <v>75544</v>
          </cell>
          <cell r="I139">
            <v>52550</v>
          </cell>
          <cell r="J139">
            <v>115804</v>
          </cell>
          <cell r="K139">
            <v>115104</v>
          </cell>
          <cell r="L139">
            <v>99.4</v>
          </cell>
          <cell r="M139" t="str">
            <v>-</v>
          </cell>
          <cell r="N139">
            <v>700</v>
          </cell>
          <cell r="O139">
            <v>85292</v>
          </cell>
          <cell r="P139">
            <v>64892</v>
          </cell>
          <cell r="Q139">
            <v>76.099999999999994</v>
          </cell>
          <cell r="R139">
            <v>19100</v>
          </cell>
          <cell r="S139">
            <v>1300</v>
          </cell>
          <cell r="T139">
            <v>325743</v>
          </cell>
          <cell r="U139">
            <v>223710</v>
          </cell>
          <cell r="V139">
            <v>68.7</v>
          </cell>
          <cell r="W139">
            <v>28489</v>
          </cell>
          <cell r="X139">
            <v>73544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573358</v>
          </cell>
          <cell r="E140">
            <v>523507</v>
          </cell>
          <cell r="F140">
            <v>91.3</v>
          </cell>
          <cell r="G140">
            <v>28170</v>
          </cell>
          <cell r="H140">
            <v>21681</v>
          </cell>
          <cell r="I140">
            <v>24320</v>
          </cell>
          <cell r="J140">
            <v>64764</v>
          </cell>
          <cell r="K140">
            <v>64764</v>
          </cell>
          <cell r="L140">
            <v>100</v>
          </cell>
          <cell r="M140" t="str">
            <v>-</v>
          </cell>
          <cell r="N140" t="str">
            <v>-</v>
          </cell>
          <cell r="O140">
            <v>85795</v>
          </cell>
          <cell r="P140">
            <v>73275</v>
          </cell>
          <cell r="Q140">
            <v>85.4</v>
          </cell>
          <cell r="R140">
            <v>12520</v>
          </cell>
          <cell r="S140" t="str">
            <v>-</v>
          </cell>
          <cell r="T140">
            <v>398479</v>
          </cell>
          <cell r="U140">
            <v>361148</v>
          </cell>
          <cell r="V140">
            <v>90.6</v>
          </cell>
          <cell r="W140">
            <v>15650</v>
          </cell>
          <cell r="X140">
            <v>21681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742274</v>
          </cell>
          <cell r="E141">
            <v>704264</v>
          </cell>
          <cell r="F141">
            <v>94.9</v>
          </cell>
          <cell r="G141">
            <v>20100</v>
          </cell>
          <cell r="H141">
            <v>17910</v>
          </cell>
          <cell r="I141">
            <v>88680</v>
          </cell>
          <cell r="J141">
            <v>108330</v>
          </cell>
          <cell r="K141">
            <v>108330</v>
          </cell>
          <cell r="L141">
            <v>100</v>
          </cell>
          <cell r="M141" t="str">
            <v>-</v>
          </cell>
          <cell r="N141" t="str">
            <v>-</v>
          </cell>
          <cell r="O141">
            <v>125370</v>
          </cell>
          <cell r="P141">
            <v>106770</v>
          </cell>
          <cell r="Q141">
            <v>85.2</v>
          </cell>
          <cell r="R141">
            <v>18600</v>
          </cell>
          <cell r="S141" t="str">
            <v>-</v>
          </cell>
          <cell r="T141">
            <v>419894</v>
          </cell>
          <cell r="U141">
            <v>400484</v>
          </cell>
          <cell r="V141">
            <v>95.4</v>
          </cell>
          <cell r="W141">
            <v>1500</v>
          </cell>
          <cell r="X141">
            <v>17910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835370</v>
          </cell>
          <cell r="E142">
            <v>757367</v>
          </cell>
          <cell r="F142">
            <v>90.7</v>
          </cell>
          <cell r="G142">
            <v>20585</v>
          </cell>
          <cell r="H142">
            <v>57418</v>
          </cell>
          <cell r="I142">
            <v>82170</v>
          </cell>
          <cell r="J142">
            <v>113290</v>
          </cell>
          <cell r="K142">
            <v>113290</v>
          </cell>
          <cell r="L142">
            <v>100</v>
          </cell>
          <cell r="M142" t="str">
            <v>-</v>
          </cell>
          <cell r="N142" t="str">
            <v>-</v>
          </cell>
          <cell r="O142">
            <v>225064</v>
          </cell>
          <cell r="P142">
            <v>218754</v>
          </cell>
          <cell r="Q142">
            <v>97.2</v>
          </cell>
          <cell r="R142">
            <v>5010</v>
          </cell>
          <cell r="S142">
            <v>1300</v>
          </cell>
          <cell r="T142">
            <v>414846</v>
          </cell>
          <cell r="U142">
            <v>343153</v>
          </cell>
          <cell r="V142">
            <v>82.7</v>
          </cell>
          <cell r="W142">
            <v>15575</v>
          </cell>
          <cell r="X142">
            <v>56118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584279</v>
          </cell>
          <cell r="E143">
            <v>517266</v>
          </cell>
          <cell r="F143">
            <v>88.5</v>
          </cell>
          <cell r="G143">
            <v>45509</v>
          </cell>
          <cell r="H143">
            <v>21504</v>
          </cell>
          <cell r="I143">
            <v>22510</v>
          </cell>
          <cell r="J143">
            <v>86552</v>
          </cell>
          <cell r="K143">
            <v>86552</v>
          </cell>
          <cell r="L143">
            <v>100</v>
          </cell>
          <cell r="M143" t="str">
            <v>-</v>
          </cell>
          <cell r="N143" t="str">
            <v>-</v>
          </cell>
          <cell r="O143">
            <v>141225</v>
          </cell>
          <cell r="P143">
            <v>127025</v>
          </cell>
          <cell r="Q143">
            <v>89.9</v>
          </cell>
          <cell r="R143">
            <v>7400</v>
          </cell>
          <cell r="S143">
            <v>6800</v>
          </cell>
          <cell r="T143">
            <v>333992</v>
          </cell>
          <cell r="U143">
            <v>281179</v>
          </cell>
          <cell r="V143">
            <v>84.2</v>
          </cell>
          <cell r="W143">
            <v>38109</v>
          </cell>
          <cell r="X143">
            <v>14704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943714</v>
          </cell>
          <cell r="E144">
            <v>584141</v>
          </cell>
          <cell r="F144">
            <v>61.9</v>
          </cell>
          <cell r="G144">
            <v>354105</v>
          </cell>
          <cell r="H144">
            <v>5468</v>
          </cell>
          <cell r="I144">
            <v>32430</v>
          </cell>
          <cell r="J144">
            <v>29102</v>
          </cell>
          <cell r="K144">
            <v>29102</v>
          </cell>
          <cell r="L144">
            <v>100</v>
          </cell>
          <cell r="M144" t="str">
            <v>-</v>
          </cell>
          <cell r="N144" t="str">
            <v>-</v>
          </cell>
          <cell r="O144">
            <v>92192</v>
          </cell>
          <cell r="P144">
            <v>90152</v>
          </cell>
          <cell r="Q144">
            <v>97.8</v>
          </cell>
          <cell r="R144">
            <v>2040</v>
          </cell>
          <cell r="S144" t="str">
            <v>-</v>
          </cell>
          <cell r="T144">
            <v>789990</v>
          </cell>
          <cell r="U144">
            <v>432457</v>
          </cell>
          <cell r="V144">
            <v>54.7</v>
          </cell>
          <cell r="W144">
            <v>352065</v>
          </cell>
          <cell r="X144">
            <v>5468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308709</v>
          </cell>
          <cell r="E145">
            <v>284609</v>
          </cell>
          <cell r="F145">
            <v>92.2</v>
          </cell>
          <cell r="G145">
            <v>11300</v>
          </cell>
          <cell r="H145">
            <v>12800</v>
          </cell>
          <cell r="I145">
            <v>45130</v>
          </cell>
          <cell r="J145">
            <v>48013</v>
          </cell>
          <cell r="K145">
            <v>48013</v>
          </cell>
          <cell r="L145">
            <v>100</v>
          </cell>
          <cell r="M145" t="str">
            <v>-</v>
          </cell>
          <cell r="N145" t="str">
            <v>-</v>
          </cell>
          <cell r="O145">
            <v>119366</v>
          </cell>
          <cell r="P145">
            <v>100966</v>
          </cell>
          <cell r="Q145">
            <v>84.6</v>
          </cell>
          <cell r="R145">
            <v>7600</v>
          </cell>
          <cell r="S145">
            <v>10800</v>
          </cell>
          <cell r="T145">
            <v>96200</v>
          </cell>
          <cell r="U145">
            <v>90500</v>
          </cell>
          <cell r="V145">
            <v>94.1</v>
          </cell>
          <cell r="W145">
            <v>3700</v>
          </cell>
          <cell r="X145">
            <v>2000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568761</v>
          </cell>
          <cell r="E146">
            <v>474303</v>
          </cell>
          <cell r="F146">
            <v>83.4</v>
          </cell>
          <cell r="G146">
            <v>94458</v>
          </cell>
          <cell r="H146" t="str">
            <v>-</v>
          </cell>
          <cell r="I146">
            <v>60730</v>
          </cell>
          <cell r="J146">
            <v>84780</v>
          </cell>
          <cell r="K146">
            <v>84780</v>
          </cell>
          <cell r="L146">
            <v>100</v>
          </cell>
          <cell r="M146" t="str">
            <v>-</v>
          </cell>
          <cell r="N146" t="str">
            <v>-</v>
          </cell>
          <cell r="O146">
            <v>265351</v>
          </cell>
          <cell r="P146">
            <v>205991</v>
          </cell>
          <cell r="Q146">
            <v>77.599999999999994</v>
          </cell>
          <cell r="R146">
            <v>59360</v>
          </cell>
          <cell r="S146" t="str">
            <v>-</v>
          </cell>
          <cell r="T146">
            <v>157900</v>
          </cell>
          <cell r="U146">
            <v>122802</v>
          </cell>
          <cell r="V146">
            <v>77.8</v>
          </cell>
          <cell r="W146">
            <v>35098</v>
          </cell>
          <cell r="X146" t="str">
            <v>-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372394</v>
          </cell>
          <cell r="E147">
            <v>299594</v>
          </cell>
          <cell r="F147">
            <v>80.5</v>
          </cell>
          <cell r="G147">
            <v>72800</v>
          </cell>
          <cell r="H147" t="str">
            <v>-</v>
          </cell>
          <cell r="I147">
            <v>17540</v>
          </cell>
          <cell r="J147">
            <v>99064</v>
          </cell>
          <cell r="K147">
            <v>99064</v>
          </cell>
          <cell r="L147">
            <v>100</v>
          </cell>
          <cell r="M147" t="str">
            <v>-</v>
          </cell>
          <cell r="N147" t="str">
            <v>-</v>
          </cell>
          <cell r="O147">
            <v>136390</v>
          </cell>
          <cell r="P147">
            <v>102090</v>
          </cell>
          <cell r="Q147">
            <v>74.900000000000006</v>
          </cell>
          <cell r="R147">
            <v>34300</v>
          </cell>
          <cell r="S147" t="str">
            <v>-</v>
          </cell>
          <cell r="T147">
            <v>119400</v>
          </cell>
          <cell r="U147">
            <v>80900</v>
          </cell>
          <cell r="V147">
            <v>67.8</v>
          </cell>
          <cell r="W147">
            <v>38500</v>
          </cell>
          <cell r="X147" t="str">
            <v>-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323716</v>
          </cell>
          <cell r="E148">
            <v>245686</v>
          </cell>
          <cell r="F148">
            <v>75.900000000000006</v>
          </cell>
          <cell r="G148">
            <v>62870</v>
          </cell>
          <cell r="H148">
            <v>15160</v>
          </cell>
          <cell r="I148" t="str">
            <v>-</v>
          </cell>
          <cell r="J148">
            <v>60678</v>
          </cell>
          <cell r="K148">
            <v>60678</v>
          </cell>
          <cell r="L148">
            <v>100</v>
          </cell>
          <cell r="M148" t="str">
            <v>-</v>
          </cell>
          <cell r="N148" t="str">
            <v>-</v>
          </cell>
          <cell r="O148">
            <v>158038</v>
          </cell>
          <cell r="P148">
            <v>137208</v>
          </cell>
          <cell r="Q148">
            <v>86.8</v>
          </cell>
          <cell r="R148">
            <v>13370</v>
          </cell>
          <cell r="S148">
            <v>7460</v>
          </cell>
          <cell r="T148">
            <v>105000</v>
          </cell>
          <cell r="U148">
            <v>47800</v>
          </cell>
          <cell r="V148">
            <v>45.5</v>
          </cell>
          <cell r="W148">
            <v>49500</v>
          </cell>
          <cell r="X148">
            <v>7700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443713</v>
          </cell>
          <cell r="E149">
            <v>358762</v>
          </cell>
          <cell r="F149">
            <v>80.900000000000006</v>
          </cell>
          <cell r="G149">
            <v>59091</v>
          </cell>
          <cell r="H149">
            <v>25860</v>
          </cell>
          <cell r="I149">
            <v>24260</v>
          </cell>
          <cell r="J149">
            <v>81935</v>
          </cell>
          <cell r="K149">
            <v>81935</v>
          </cell>
          <cell r="L149">
            <v>100</v>
          </cell>
          <cell r="M149" t="str">
            <v>-</v>
          </cell>
          <cell r="N149" t="str">
            <v>-</v>
          </cell>
          <cell r="O149">
            <v>142420</v>
          </cell>
          <cell r="P149">
            <v>110390</v>
          </cell>
          <cell r="Q149">
            <v>77.5</v>
          </cell>
          <cell r="R149">
            <v>25530</v>
          </cell>
          <cell r="S149">
            <v>6500</v>
          </cell>
          <cell r="T149">
            <v>195098</v>
          </cell>
          <cell r="U149">
            <v>142177</v>
          </cell>
          <cell r="V149">
            <v>72.900000000000006</v>
          </cell>
          <cell r="W149">
            <v>33561</v>
          </cell>
          <cell r="X149">
            <v>19360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400031</v>
          </cell>
          <cell r="E150">
            <v>291245</v>
          </cell>
          <cell r="F150">
            <v>72.8</v>
          </cell>
          <cell r="G150">
            <v>104346</v>
          </cell>
          <cell r="H150">
            <v>4440</v>
          </cell>
          <cell r="I150">
            <v>16300</v>
          </cell>
          <cell r="J150">
            <v>100052</v>
          </cell>
          <cell r="K150">
            <v>100052</v>
          </cell>
          <cell r="L150">
            <v>100</v>
          </cell>
          <cell r="M150" t="str">
            <v>-</v>
          </cell>
          <cell r="N150" t="str">
            <v>-</v>
          </cell>
          <cell r="O150">
            <v>97439</v>
          </cell>
          <cell r="P150">
            <v>92099</v>
          </cell>
          <cell r="Q150">
            <v>94.5</v>
          </cell>
          <cell r="R150">
            <v>900</v>
          </cell>
          <cell r="S150">
            <v>4440</v>
          </cell>
          <cell r="T150">
            <v>186240</v>
          </cell>
          <cell r="U150">
            <v>82794</v>
          </cell>
          <cell r="V150">
            <v>44.5</v>
          </cell>
          <cell r="W150">
            <v>103446</v>
          </cell>
          <cell r="X150" t="str">
            <v>-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260401</v>
          </cell>
          <cell r="E151">
            <v>248414</v>
          </cell>
          <cell r="F151">
            <v>95.4</v>
          </cell>
          <cell r="G151">
            <v>6957</v>
          </cell>
          <cell r="H151">
            <v>5030</v>
          </cell>
          <cell r="I151">
            <v>32610</v>
          </cell>
          <cell r="J151">
            <v>38436</v>
          </cell>
          <cell r="K151">
            <v>38096</v>
          </cell>
          <cell r="L151">
            <v>99.1</v>
          </cell>
          <cell r="M151" t="str">
            <v>-</v>
          </cell>
          <cell r="N151">
            <v>340</v>
          </cell>
          <cell r="O151">
            <v>53855</v>
          </cell>
          <cell r="P151">
            <v>46898</v>
          </cell>
          <cell r="Q151">
            <v>87.1</v>
          </cell>
          <cell r="R151">
            <v>6957</v>
          </cell>
          <cell r="S151" t="str">
            <v>-</v>
          </cell>
          <cell r="T151">
            <v>135500</v>
          </cell>
          <cell r="U151">
            <v>130810</v>
          </cell>
          <cell r="V151">
            <v>96.5</v>
          </cell>
          <cell r="W151" t="str">
            <v>-</v>
          </cell>
          <cell r="X151">
            <v>4690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395510</v>
          </cell>
          <cell r="E152">
            <v>360110</v>
          </cell>
          <cell r="F152">
            <v>91</v>
          </cell>
          <cell r="G152">
            <v>28500</v>
          </cell>
          <cell r="H152">
            <v>6900</v>
          </cell>
          <cell r="I152">
            <v>32980</v>
          </cell>
          <cell r="J152">
            <v>97354</v>
          </cell>
          <cell r="K152">
            <v>97354</v>
          </cell>
          <cell r="L152">
            <v>100</v>
          </cell>
          <cell r="M152" t="str">
            <v>-</v>
          </cell>
          <cell r="N152" t="str">
            <v>-</v>
          </cell>
          <cell r="O152">
            <v>101476</v>
          </cell>
          <cell r="P152">
            <v>92776</v>
          </cell>
          <cell r="Q152">
            <v>91.4</v>
          </cell>
          <cell r="R152">
            <v>8700</v>
          </cell>
          <cell r="S152" t="str">
            <v>-</v>
          </cell>
          <cell r="T152">
            <v>163700</v>
          </cell>
          <cell r="U152">
            <v>137000</v>
          </cell>
          <cell r="V152">
            <v>83.7</v>
          </cell>
          <cell r="W152">
            <v>19800</v>
          </cell>
          <cell r="X152">
            <v>6900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341947</v>
          </cell>
          <cell r="E153">
            <v>304802</v>
          </cell>
          <cell r="F153">
            <v>89.1</v>
          </cell>
          <cell r="G153">
            <v>30345</v>
          </cell>
          <cell r="H153">
            <v>6800</v>
          </cell>
          <cell r="I153">
            <v>42520</v>
          </cell>
          <cell r="J153">
            <v>87120</v>
          </cell>
          <cell r="K153">
            <v>87120</v>
          </cell>
          <cell r="L153">
            <v>100</v>
          </cell>
          <cell r="M153" t="str">
            <v>-</v>
          </cell>
          <cell r="N153" t="str">
            <v>-</v>
          </cell>
          <cell r="O153">
            <v>52807</v>
          </cell>
          <cell r="P153">
            <v>48907</v>
          </cell>
          <cell r="Q153">
            <v>92.6</v>
          </cell>
          <cell r="R153">
            <v>3900</v>
          </cell>
          <cell r="S153" t="str">
            <v>-</v>
          </cell>
          <cell r="T153">
            <v>159500</v>
          </cell>
          <cell r="U153">
            <v>126255</v>
          </cell>
          <cell r="V153">
            <v>79.2</v>
          </cell>
          <cell r="W153">
            <v>26445</v>
          </cell>
          <cell r="X153">
            <v>6800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398105</v>
          </cell>
          <cell r="E154">
            <v>350305</v>
          </cell>
          <cell r="F154">
            <v>88</v>
          </cell>
          <cell r="G154">
            <v>30000</v>
          </cell>
          <cell r="H154">
            <v>17800</v>
          </cell>
          <cell r="I154">
            <v>12140</v>
          </cell>
          <cell r="J154">
            <v>62352</v>
          </cell>
          <cell r="K154">
            <v>62352</v>
          </cell>
          <cell r="L154">
            <v>100</v>
          </cell>
          <cell r="M154" t="str">
            <v>-</v>
          </cell>
          <cell r="N154" t="str">
            <v>-</v>
          </cell>
          <cell r="O154">
            <v>131093</v>
          </cell>
          <cell r="P154">
            <v>118293</v>
          </cell>
          <cell r="Q154">
            <v>90.2</v>
          </cell>
          <cell r="R154">
            <v>11700</v>
          </cell>
          <cell r="S154">
            <v>1100</v>
          </cell>
          <cell r="T154">
            <v>192520</v>
          </cell>
          <cell r="U154">
            <v>157520</v>
          </cell>
          <cell r="V154">
            <v>81.8</v>
          </cell>
          <cell r="W154">
            <v>18300</v>
          </cell>
          <cell r="X154">
            <v>16700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449114</v>
          </cell>
          <cell r="E155">
            <v>413614</v>
          </cell>
          <cell r="F155">
            <v>92.1</v>
          </cell>
          <cell r="G155">
            <v>17800</v>
          </cell>
          <cell r="H155">
            <v>17700</v>
          </cell>
          <cell r="I155" t="str">
            <v>-</v>
          </cell>
          <cell r="J155">
            <v>99734</v>
          </cell>
          <cell r="K155">
            <v>99734</v>
          </cell>
          <cell r="L155">
            <v>100</v>
          </cell>
          <cell r="M155" t="str">
            <v>-</v>
          </cell>
          <cell r="N155" t="str">
            <v>-</v>
          </cell>
          <cell r="O155">
            <v>138480</v>
          </cell>
          <cell r="P155">
            <v>130380</v>
          </cell>
          <cell r="Q155">
            <v>94.2</v>
          </cell>
          <cell r="R155">
            <v>3100</v>
          </cell>
          <cell r="S155">
            <v>5000</v>
          </cell>
          <cell r="T155">
            <v>210900</v>
          </cell>
          <cell r="U155">
            <v>183500</v>
          </cell>
          <cell r="V155">
            <v>87</v>
          </cell>
          <cell r="W155">
            <v>14700</v>
          </cell>
          <cell r="X155">
            <v>12700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456000</v>
          </cell>
          <cell r="E156">
            <v>384775</v>
          </cell>
          <cell r="F156">
            <v>84.4</v>
          </cell>
          <cell r="G156">
            <v>71225</v>
          </cell>
          <cell r="H156" t="str">
            <v>-</v>
          </cell>
          <cell r="I156" t="str">
            <v>-</v>
          </cell>
          <cell r="J156">
            <v>155830</v>
          </cell>
          <cell r="K156">
            <v>155830</v>
          </cell>
          <cell r="L156">
            <v>100</v>
          </cell>
          <cell r="M156" t="str">
            <v>-</v>
          </cell>
          <cell r="N156" t="str">
            <v>-</v>
          </cell>
          <cell r="O156">
            <v>113840</v>
          </cell>
          <cell r="P156">
            <v>76465</v>
          </cell>
          <cell r="Q156">
            <v>67.2</v>
          </cell>
          <cell r="R156">
            <v>37375</v>
          </cell>
          <cell r="S156" t="str">
            <v>-</v>
          </cell>
          <cell r="T156">
            <v>186330</v>
          </cell>
          <cell r="U156">
            <v>152480</v>
          </cell>
          <cell r="V156">
            <v>81.8</v>
          </cell>
          <cell r="W156">
            <v>33850</v>
          </cell>
          <cell r="X156" t="str">
            <v>-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83000</v>
          </cell>
          <cell r="E157">
            <v>79800</v>
          </cell>
          <cell r="F157">
            <v>96.1</v>
          </cell>
          <cell r="G157" t="str">
            <v>-</v>
          </cell>
          <cell r="H157">
            <v>3200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>
            <v>44200</v>
          </cell>
          <cell r="P157">
            <v>44200</v>
          </cell>
          <cell r="Q157">
            <v>100</v>
          </cell>
          <cell r="R157" t="str">
            <v>-</v>
          </cell>
          <cell r="S157" t="str">
            <v>-</v>
          </cell>
          <cell r="T157">
            <v>38800</v>
          </cell>
          <cell r="U157">
            <v>35600</v>
          </cell>
          <cell r="V157">
            <v>91.8</v>
          </cell>
          <cell r="W157" t="str">
            <v>-</v>
          </cell>
          <cell r="X157">
            <v>3200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</row>
        <row r="159">
          <cell r="F159">
            <v>0</v>
          </cell>
          <cell r="L159">
            <v>0</v>
          </cell>
          <cell r="Q159">
            <v>0</v>
          </cell>
          <cell r="V159">
            <v>0</v>
          </cell>
          <cell r="AA159">
            <v>0</v>
          </cell>
        </row>
      </sheetData>
      <sheetData sheetId="36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1307515</v>
          </cell>
          <cell r="E9">
            <v>6192</v>
          </cell>
          <cell r="F9">
            <v>1252782</v>
          </cell>
          <cell r="G9">
            <v>48541</v>
          </cell>
          <cell r="H9">
            <v>947320</v>
          </cell>
          <cell r="I9">
            <v>2054</v>
          </cell>
          <cell r="J9">
            <v>929226</v>
          </cell>
          <cell r="K9">
            <v>16040</v>
          </cell>
          <cell r="L9">
            <v>53862</v>
          </cell>
          <cell r="M9">
            <v>1493</v>
          </cell>
          <cell r="N9">
            <v>46667</v>
          </cell>
          <cell r="O9">
            <v>5702</v>
          </cell>
          <cell r="P9">
            <v>300083</v>
          </cell>
          <cell r="Q9">
            <v>2452</v>
          </cell>
          <cell r="R9">
            <v>275234</v>
          </cell>
          <cell r="S9">
            <v>22397</v>
          </cell>
          <cell r="T9">
            <v>6250</v>
          </cell>
          <cell r="U9">
            <v>193</v>
          </cell>
          <cell r="V9">
            <v>1655</v>
          </cell>
          <cell r="W9">
            <v>4402</v>
          </cell>
          <cell r="X9">
            <v>187762</v>
          </cell>
          <cell r="Y9">
            <v>2149</v>
          </cell>
          <cell r="Z9">
            <v>185613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245447</v>
          </cell>
          <cell r="E10">
            <v>648</v>
          </cell>
          <cell r="F10">
            <v>231936</v>
          </cell>
          <cell r="G10">
            <v>12863</v>
          </cell>
          <cell r="H10">
            <v>194670</v>
          </cell>
          <cell r="I10">
            <v>230</v>
          </cell>
          <cell r="J10">
            <v>190335</v>
          </cell>
          <cell r="K10">
            <v>4105</v>
          </cell>
          <cell r="L10">
            <v>9413</v>
          </cell>
          <cell r="M10">
            <v>136</v>
          </cell>
          <cell r="N10">
            <v>8011</v>
          </cell>
          <cell r="O10">
            <v>1266</v>
          </cell>
          <cell r="P10">
            <v>39091</v>
          </cell>
          <cell r="Q10">
            <v>261</v>
          </cell>
          <cell r="R10">
            <v>33341</v>
          </cell>
          <cell r="S10">
            <v>5489</v>
          </cell>
          <cell r="T10">
            <v>2273</v>
          </cell>
          <cell r="U10">
            <v>21</v>
          </cell>
          <cell r="V10">
            <v>249</v>
          </cell>
          <cell r="W10">
            <v>2003</v>
          </cell>
          <cell r="X10">
            <v>23696</v>
          </cell>
          <cell r="Y10">
            <v>281</v>
          </cell>
          <cell r="Z10">
            <v>23415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130229</v>
          </cell>
          <cell r="E11">
            <v>488</v>
          </cell>
          <cell r="F11">
            <v>124736</v>
          </cell>
          <cell r="G11">
            <v>5005</v>
          </cell>
          <cell r="H11">
            <v>97265</v>
          </cell>
          <cell r="I11">
            <v>154</v>
          </cell>
          <cell r="J11">
            <v>95016</v>
          </cell>
          <cell r="K11">
            <v>2095</v>
          </cell>
          <cell r="L11">
            <v>5639</v>
          </cell>
          <cell r="M11">
            <v>126</v>
          </cell>
          <cell r="N11">
            <v>4940</v>
          </cell>
          <cell r="O11">
            <v>573</v>
          </cell>
          <cell r="P11">
            <v>26754</v>
          </cell>
          <cell r="Q11">
            <v>197</v>
          </cell>
          <cell r="R11">
            <v>24603</v>
          </cell>
          <cell r="S11">
            <v>1954</v>
          </cell>
          <cell r="T11">
            <v>571</v>
          </cell>
          <cell r="U11">
            <v>11</v>
          </cell>
          <cell r="V11">
            <v>177</v>
          </cell>
          <cell r="W11">
            <v>383</v>
          </cell>
          <cell r="X11">
            <v>15059</v>
          </cell>
          <cell r="Y11">
            <v>148</v>
          </cell>
          <cell r="Z11">
            <v>14911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65243</v>
          </cell>
          <cell r="E12">
            <v>291</v>
          </cell>
          <cell r="F12">
            <v>63232</v>
          </cell>
          <cell r="G12">
            <v>1720</v>
          </cell>
          <cell r="H12">
            <v>45700</v>
          </cell>
          <cell r="I12">
            <v>91</v>
          </cell>
          <cell r="J12">
            <v>44964</v>
          </cell>
          <cell r="K12">
            <v>645</v>
          </cell>
          <cell r="L12">
            <v>2752</v>
          </cell>
          <cell r="M12">
            <v>72</v>
          </cell>
          <cell r="N12">
            <v>2445</v>
          </cell>
          <cell r="O12">
            <v>235</v>
          </cell>
          <cell r="P12">
            <v>16616</v>
          </cell>
          <cell r="Q12">
            <v>120</v>
          </cell>
          <cell r="R12">
            <v>15718</v>
          </cell>
          <cell r="S12">
            <v>778</v>
          </cell>
          <cell r="T12">
            <v>175</v>
          </cell>
          <cell r="U12">
            <v>8</v>
          </cell>
          <cell r="V12">
            <v>105</v>
          </cell>
          <cell r="W12">
            <v>62</v>
          </cell>
          <cell r="X12">
            <v>10425</v>
          </cell>
          <cell r="Y12">
            <v>95</v>
          </cell>
          <cell r="Z12">
            <v>10330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77487</v>
          </cell>
          <cell r="E13">
            <v>450</v>
          </cell>
          <cell r="F13">
            <v>74450</v>
          </cell>
          <cell r="G13">
            <v>2587</v>
          </cell>
          <cell r="H13">
            <v>54628</v>
          </cell>
          <cell r="I13">
            <v>118</v>
          </cell>
          <cell r="J13">
            <v>53585</v>
          </cell>
          <cell r="K13">
            <v>925</v>
          </cell>
          <cell r="L13">
            <v>3143</v>
          </cell>
          <cell r="M13">
            <v>119</v>
          </cell>
          <cell r="N13">
            <v>2740</v>
          </cell>
          <cell r="O13">
            <v>284</v>
          </cell>
          <cell r="P13">
            <v>19428</v>
          </cell>
          <cell r="Q13">
            <v>189</v>
          </cell>
          <cell r="R13">
            <v>18021</v>
          </cell>
          <cell r="S13">
            <v>1218</v>
          </cell>
          <cell r="T13">
            <v>288</v>
          </cell>
          <cell r="U13">
            <v>24</v>
          </cell>
          <cell r="V13">
            <v>104</v>
          </cell>
          <cell r="W13">
            <v>160</v>
          </cell>
          <cell r="X13">
            <v>10747</v>
          </cell>
          <cell r="Y13">
            <v>142</v>
          </cell>
          <cell r="Z13">
            <v>10605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195007</v>
          </cell>
          <cell r="E14">
            <v>432</v>
          </cell>
          <cell r="F14">
            <v>186962</v>
          </cell>
          <cell r="G14">
            <v>7613</v>
          </cell>
          <cell r="H14">
            <v>156938</v>
          </cell>
          <cell r="I14">
            <v>153</v>
          </cell>
          <cell r="J14">
            <v>153435</v>
          </cell>
          <cell r="K14">
            <v>3350</v>
          </cell>
          <cell r="L14">
            <v>8542</v>
          </cell>
          <cell r="M14">
            <v>97</v>
          </cell>
          <cell r="N14">
            <v>7523</v>
          </cell>
          <cell r="O14">
            <v>922</v>
          </cell>
          <cell r="P14">
            <v>29074</v>
          </cell>
          <cell r="Q14">
            <v>173</v>
          </cell>
          <cell r="R14">
            <v>25884</v>
          </cell>
          <cell r="S14">
            <v>3017</v>
          </cell>
          <cell r="T14">
            <v>453</v>
          </cell>
          <cell r="U14">
            <v>9</v>
          </cell>
          <cell r="V14">
            <v>120</v>
          </cell>
          <cell r="W14">
            <v>324</v>
          </cell>
          <cell r="X14">
            <v>16139</v>
          </cell>
          <cell r="Y14">
            <v>146</v>
          </cell>
          <cell r="Z14">
            <v>15993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52655</v>
          </cell>
          <cell r="E15">
            <v>300</v>
          </cell>
          <cell r="F15">
            <v>50701</v>
          </cell>
          <cell r="G15">
            <v>1654</v>
          </cell>
          <cell r="H15">
            <v>35247</v>
          </cell>
          <cell r="I15">
            <v>89</v>
          </cell>
          <cell r="J15">
            <v>34576</v>
          </cell>
          <cell r="K15">
            <v>582</v>
          </cell>
          <cell r="L15">
            <v>2210</v>
          </cell>
          <cell r="M15">
            <v>56</v>
          </cell>
          <cell r="N15">
            <v>1979</v>
          </cell>
          <cell r="O15">
            <v>175</v>
          </cell>
          <cell r="P15">
            <v>14986</v>
          </cell>
          <cell r="Q15">
            <v>134</v>
          </cell>
          <cell r="R15">
            <v>14064</v>
          </cell>
          <cell r="S15">
            <v>788</v>
          </cell>
          <cell r="T15">
            <v>212</v>
          </cell>
          <cell r="U15">
            <v>21</v>
          </cell>
          <cell r="V15">
            <v>82</v>
          </cell>
          <cell r="W15">
            <v>109</v>
          </cell>
          <cell r="X15">
            <v>7675</v>
          </cell>
          <cell r="Y15">
            <v>84</v>
          </cell>
          <cell r="Z15">
            <v>7591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53766</v>
          </cell>
          <cell r="E16">
            <v>228</v>
          </cell>
          <cell r="F16">
            <v>50997</v>
          </cell>
          <cell r="G16">
            <v>2541</v>
          </cell>
          <cell r="H16">
            <v>35045</v>
          </cell>
          <cell r="I16">
            <v>72</v>
          </cell>
          <cell r="J16">
            <v>34485</v>
          </cell>
          <cell r="K16">
            <v>488</v>
          </cell>
          <cell r="L16">
            <v>2247</v>
          </cell>
          <cell r="M16">
            <v>61</v>
          </cell>
          <cell r="N16">
            <v>1928</v>
          </cell>
          <cell r="O16">
            <v>258</v>
          </cell>
          <cell r="P16">
            <v>16096</v>
          </cell>
          <cell r="Q16">
            <v>86</v>
          </cell>
          <cell r="R16">
            <v>14500</v>
          </cell>
          <cell r="S16">
            <v>1510</v>
          </cell>
          <cell r="T16">
            <v>378</v>
          </cell>
          <cell r="U16">
            <v>9</v>
          </cell>
          <cell r="V16">
            <v>84</v>
          </cell>
          <cell r="W16">
            <v>285</v>
          </cell>
          <cell r="X16">
            <v>9356</v>
          </cell>
          <cell r="Y16">
            <v>89</v>
          </cell>
          <cell r="Z16">
            <v>9267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48978</v>
          </cell>
          <cell r="E17">
            <v>332</v>
          </cell>
          <cell r="F17">
            <v>46850</v>
          </cell>
          <cell r="G17">
            <v>1796</v>
          </cell>
          <cell r="H17">
            <v>30133</v>
          </cell>
          <cell r="I17">
            <v>90</v>
          </cell>
          <cell r="J17">
            <v>29575</v>
          </cell>
          <cell r="K17">
            <v>468</v>
          </cell>
          <cell r="L17">
            <v>2114</v>
          </cell>
          <cell r="M17">
            <v>89</v>
          </cell>
          <cell r="N17">
            <v>1757</v>
          </cell>
          <cell r="O17">
            <v>268</v>
          </cell>
          <cell r="P17">
            <v>16516</v>
          </cell>
          <cell r="Q17">
            <v>145</v>
          </cell>
          <cell r="R17">
            <v>15451</v>
          </cell>
          <cell r="S17">
            <v>920</v>
          </cell>
          <cell r="T17">
            <v>215</v>
          </cell>
          <cell r="U17">
            <v>8</v>
          </cell>
          <cell r="V17">
            <v>67</v>
          </cell>
          <cell r="W17">
            <v>140</v>
          </cell>
          <cell r="X17">
            <v>16466</v>
          </cell>
          <cell r="Y17">
            <v>115</v>
          </cell>
          <cell r="Z17">
            <v>16351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33566</v>
          </cell>
          <cell r="E18">
            <v>246</v>
          </cell>
          <cell r="F18">
            <v>32411</v>
          </cell>
          <cell r="G18">
            <v>909</v>
          </cell>
          <cell r="H18">
            <v>22567</v>
          </cell>
          <cell r="I18">
            <v>70</v>
          </cell>
          <cell r="J18">
            <v>22108</v>
          </cell>
          <cell r="K18">
            <v>389</v>
          </cell>
          <cell r="L18">
            <v>1537</v>
          </cell>
          <cell r="M18">
            <v>53</v>
          </cell>
          <cell r="N18">
            <v>1367</v>
          </cell>
          <cell r="O18">
            <v>117</v>
          </cell>
          <cell r="P18">
            <v>9371</v>
          </cell>
          <cell r="Q18">
            <v>114</v>
          </cell>
          <cell r="R18">
            <v>8904</v>
          </cell>
          <cell r="S18">
            <v>353</v>
          </cell>
          <cell r="T18">
            <v>91</v>
          </cell>
          <cell r="U18">
            <v>9</v>
          </cell>
          <cell r="V18">
            <v>32</v>
          </cell>
          <cell r="W18">
            <v>50</v>
          </cell>
          <cell r="X18">
            <v>6442</v>
          </cell>
          <cell r="Y18">
            <v>71</v>
          </cell>
          <cell r="Z18">
            <v>6371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123227</v>
          </cell>
          <cell r="E19">
            <v>412</v>
          </cell>
          <cell r="F19">
            <v>118728</v>
          </cell>
          <cell r="G19">
            <v>4087</v>
          </cell>
          <cell r="H19">
            <v>94308</v>
          </cell>
          <cell r="I19">
            <v>134</v>
          </cell>
          <cell r="J19">
            <v>92905</v>
          </cell>
          <cell r="K19">
            <v>1269</v>
          </cell>
          <cell r="L19">
            <v>4484</v>
          </cell>
          <cell r="M19">
            <v>135</v>
          </cell>
          <cell r="N19">
            <v>3967</v>
          </cell>
          <cell r="O19">
            <v>382</v>
          </cell>
          <cell r="P19">
            <v>23953</v>
          </cell>
          <cell r="Q19">
            <v>134</v>
          </cell>
          <cell r="R19">
            <v>21691</v>
          </cell>
          <cell r="S19">
            <v>2128</v>
          </cell>
          <cell r="T19">
            <v>482</v>
          </cell>
          <cell r="U19">
            <v>9</v>
          </cell>
          <cell r="V19">
            <v>165</v>
          </cell>
          <cell r="W19">
            <v>308</v>
          </cell>
          <cell r="X19">
            <v>13019</v>
          </cell>
          <cell r="Y19">
            <v>153</v>
          </cell>
          <cell r="Z19">
            <v>12866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13051</v>
          </cell>
          <cell r="E20">
            <v>104</v>
          </cell>
          <cell r="F20">
            <v>12662</v>
          </cell>
          <cell r="G20">
            <v>285</v>
          </cell>
          <cell r="H20">
            <v>7722</v>
          </cell>
          <cell r="I20">
            <v>43</v>
          </cell>
          <cell r="J20">
            <v>7640</v>
          </cell>
          <cell r="K20">
            <v>39</v>
          </cell>
          <cell r="L20">
            <v>511</v>
          </cell>
          <cell r="M20">
            <v>34</v>
          </cell>
          <cell r="N20">
            <v>457</v>
          </cell>
          <cell r="O20">
            <v>20</v>
          </cell>
          <cell r="P20">
            <v>4783</v>
          </cell>
          <cell r="Q20">
            <v>26</v>
          </cell>
          <cell r="R20">
            <v>4546</v>
          </cell>
          <cell r="S20">
            <v>211</v>
          </cell>
          <cell r="T20">
            <v>35</v>
          </cell>
          <cell r="U20">
            <v>1</v>
          </cell>
          <cell r="V20">
            <v>19</v>
          </cell>
          <cell r="W20">
            <v>15</v>
          </cell>
          <cell r="X20">
            <v>3078</v>
          </cell>
          <cell r="Y20">
            <v>37</v>
          </cell>
          <cell r="Z20">
            <v>3041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27780</v>
          </cell>
          <cell r="E21">
            <v>270</v>
          </cell>
          <cell r="F21">
            <v>26496</v>
          </cell>
          <cell r="G21">
            <v>1014</v>
          </cell>
          <cell r="H21">
            <v>15318</v>
          </cell>
          <cell r="I21">
            <v>64</v>
          </cell>
          <cell r="J21">
            <v>15132</v>
          </cell>
          <cell r="K21">
            <v>122</v>
          </cell>
          <cell r="L21">
            <v>1083</v>
          </cell>
          <cell r="M21">
            <v>83</v>
          </cell>
          <cell r="N21">
            <v>936</v>
          </cell>
          <cell r="O21">
            <v>64</v>
          </cell>
          <cell r="P21">
            <v>11208</v>
          </cell>
          <cell r="Q21">
            <v>114</v>
          </cell>
          <cell r="R21">
            <v>10379</v>
          </cell>
          <cell r="S21">
            <v>715</v>
          </cell>
          <cell r="T21">
            <v>171</v>
          </cell>
          <cell r="U21">
            <v>9</v>
          </cell>
          <cell r="V21">
            <v>49</v>
          </cell>
          <cell r="W21">
            <v>113</v>
          </cell>
          <cell r="X21">
            <v>7227</v>
          </cell>
          <cell r="Y21">
            <v>67</v>
          </cell>
          <cell r="Z21">
            <v>7160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13876</v>
          </cell>
          <cell r="E22">
            <v>182</v>
          </cell>
          <cell r="F22">
            <v>13483</v>
          </cell>
          <cell r="G22">
            <v>211</v>
          </cell>
          <cell r="H22">
            <v>8046</v>
          </cell>
          <cell r="I22">
            <v>54</v>
          </cell>
          <cell r="J22">
            <v>7942</v>
          </cell>
          <cell r="K22">
            <v>50</v>
          </cell>
          <cell r="L22">
            <v>518</v>
          </cell>
          <cell r="M22">
            <v>60</v>
          </cell>
          <cell r="N22">
            <v>423</v>
          </cell>
          <cell r="O22">
            <v>35</v>
          </cell>
          <cell r="P22">
            <v>5271</v>
          </cell>
          <cell r="Q22">
            <v>66</v>
          </cell>
          <cell r="R22">
            <v>5088</v>
          </cell>
          <cell r="S22">
            <v>117</v>
          </cell>
          <cell r="T22">
            <v>41</v>
          </cell>
          <cell r="U22">
            <v>2</v>
          </cell>
          <cell r="V22">
            <v>30</v>
          </cell>
          <cell r="W22">
            <v>9</v>
          </cell>
          <cell r="X22">
            <v>1918</v>
          </cell>
          <cell r="Y22">
            <v>56</v>
          </cell>
          <cell r="Z22">
            <v>1862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8611</v>
          </cell>
          <cell r="E23">
            <v>121</v>
          </cell>
          <cell r="F23">
            <v>8382</v>
          </cell>
          <cell r="G23">
            <v>108</v>
          </cell>
          <cell r="H23">
            <v>4880</v>
          </cell>
          <cell r="I23">
            <v>42</v>
          </cell>
          <cell r="J23">
            <v>4798</v>
          </cell>
          <cell r="K23">
            <v>40</v>
          </cell>
          <cell r="L23">
            <v>323</v>
          </cell>
          <cell r="M23">
            <v>28</v>
          </cell>
          <cell r="N23">
            <v>272</v>
          </cell>
          <cell r="O23">
            <v>23</v>
          </cell>
          <cell r="P23">
            <v>3390</v>
          </cell>
          <cell r="Q23">
            <v>50</v>
          </cell>
          <cell r="R23">
            <v>3297</v>
          </cell>
          <cell r="S23">
            <v>43</v>
          </cell>
          <cell r="T23">
            <v>18</v>
          </cell>
          <cell r="U23">
            <v>1</v>
          </cell>
          <cell r="V23">
            <v>15</v>
          </cell>
          <cell r="W23">
            <v>2</v>
          </cell>
          <cell r="X23">
            <v>1971</v>
          </cell>
          <cell r="Y23">
            <v>82</v>
          </cell>
          <cell r="Z23">
            <v>1889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17458</v>
          </cell>
          <cell r="E24">
            <v>204</v>
          </cell>
          <cell r="F24">
            <v>16946</v>
          </cell>
          <cell r="G24">
            <v>308</v>
          </cell>
          <cell r="H24">
            <v>10830</v>
          </cell>
          <cell r="I24">
            <v>65</v>
          </cell>
          <cell r="J24">
            <v>10616</v>
          </cell>
          <cell r="K24">
            <v>149</v>
          </cell>
          <cell r="L24">
            <v>807</v>
          </cell>
          <cell r="M24">
            <v>50</v>
          </cell>
          <cell r="N24">
            <v>707</v>
          </cell>
          <cell r="O24">
            <v>50</v>
          </cell>
          <cell r="P24">
            <v>5769</v>
          </cell>
          <cell r="Q24">
            <v>85</v>
          </cell>
          <cell r="R24">
            <v>5592</v>
          </cell>
          <cell r="S24">
            <v>92</v>
          </cell>
          <cell r="T24">
            <v>52</v>
          </cell>
          <cell r="U24">
            <v>4</v>
          </cell>
          <cell r="V24">
            <v>31</v>
          </cell>
          <cell r="W24">
            <v>17</v>
          </cell>
          <cell r="X24">
            <v>4265</v>
          </cell>
          <cell r="Y24">
            <v>51</v>
          </cell>
          <cell r="Z24">
            <v>4214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22634</v>
          </cell>
          <cell r="E25">
            <v>141</v>
          </cell>
          <cell r="F25">
            <v>21850</v>
          </cell>
          <cell r="G25">
            <v>643</v>
          </cell>
          <cell r="H25">
            <v>14248</v>
          </cell>
          <cell r="I25">
            <v>46</v>
          </cell>
          <cell r="J25">
            <v>14098</v>
          </cell>
          <cell r="K25">
            <v>104</v>
          </cell>
          <cell r="L25">
            <v>847</v>
          </cell>
          <cell r="M25">
            <v>31</v>
          </cell>
          <cell r="N25">
            <v>772</v>
          </cell>
          <cell r="O25">
            <v>44</v>
          </cell>
          <cell r="P25">
            <v>7503</v>
          </cell>
          <cell r="Q25">
            <v>64</v>
          </cell>
          <cell r="R25">
            <v>6958</v>
          </cell>
          <cell r="S25">
            <v>481</v>
          </cell>
          <cell r="T25">
            <v>36</v>
          </cell>
          <cell r="U25" t="str">
            <v>-</v>
          </cell>
          <cell r="V25">
            <v>22</v>
          </cell>
          <cell r="W25">
            <v>14</v>
          </cell>
          <cell r="X25">
            <v>5397</v>
          </cell>
          <cell r="Y25">
            <v>37</v>
          </cell>
          <cell r="Z25">
            <v>5360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19824</v>
          </cell>
          <cell r="E26">
            <v>139</v>
          </cell>
          <cell r="F26">
            <v>19253</v>
          </cell>
          <cell r="G26">
            <v>432</v>
          </cell>
          <cell r="H26">
            <v>12696</v>
          </cell>
          <cell r="I26">
            <v>47</v>
          </cell>
          <cell r="J26">
            <v>12604</v>
          </cell>
          <cell r="K26">
            <v>45</v>
          </cell>
          <cell r="L26">
            <v>801</v>
          </cell>
          <cell r="M26">
            <v>25</v>
          </cell>
          <cell r="N26">
            <v>732</v>
          </cell>
          <cell r="O26">
            <v>44</v>
          </cell>
          <cell r="P26">
            <v>6239</v>
          </cell>
          <cell r="Q26">
            <v>63</v>
          </cell>
          <cell r="R26">
            <v>5882</v>
          </cell>
          <cell r="S26">
            <v>294</v>
          </cell>
          <cell r="T26">
            <v>88</v>
          </cell>
          <cell r="U26">
            <v>4</v>
          </cell>
          <cell r="V26">
            <v>35</v>
          </cell>
          <cell r="W26">
            <v>49</v>
          </cell>
          <cell r="X26">
            <v>4314</v>
          </cell>
          <cell r="Y26">
            <v>66</v>
          </cell>
          <cell r="Z26">
            <v>4248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28353</v>
          </cell>
          <cell r="E27">
            <v>167</v>
          </cell>
          <cell r="F27">
            <v>26697</v>
          </cell>
          <cell r="G27">
            <v>1489</v>
          </cell>
          <cell r="H27">
            <v>16432</v>
          </cell>
          <cell r="I27">
            <v>50</v>
          </cell>
          <cell r="J27">
            <v>16124</v>
          </cell>
          <cell r="K27">
            <v>258</v>
          </cell>
          <cell r="L27">
            <v>1019</v>
          </cell>
          <cell r="M27">
            <v>43</v>
          </cell>
          <cell r="N27">
            <v>921</v>
          </cell>
          <cell r="O27">
            <v>55</v>
          </cell>
          <cell r="P27">
            <v>10662</v>
          </cell>
          <cell r="Q27">
            <v>70</v>
          </cell>
          <cell r="R27">
            <v>9585</v>
          </cell>
          <cell r="S27">
            <v>1007</v>
          </cell>
          <cell r="T27">
            <v>240</v>
          </cell>
          <cell r="U27">
            <v>4</v>
          </cell>
          <cell r="V27">
            <v>67</v>
          </cell>
          <cell r="W27">
            <v>169</v>
          </cell>
          <cell r="X27">
            <v>8136</v>
          </cell>
          <cell r="Y27">
            <v>70</v>
          </cell>
          <cell r="Z27">
            <v>8066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64831</v>
          </cell>
          <cell r="E28">
            <v>320</v>
          </cell>
          <cell r="F28">
            <v>62582</v>
          </cell>
          <cell r="G28">
            <v>1929</v>
          </cell>
          <cell r="H28">
            <v>49072</v>
          </cell>
          <cell r="I28">
            <v>139</v>
          </cell>
          <cell r="J28">
            <v>48620</v>
          </cell>
          <cell r="K28">
            <v>313</v>
          </cell>
          <cell r="L28">
            <v>3005</v>
          </cell>
          <cell r="M28">
            <v>57</v>
          </cell>
          <cell r="N28">
            <v>2408</v>
          </cell>
          <cell r="O28">
            <v>540</v>
          </cell>
          <cell r="P28">
            <v>12530</v>
          </cell>
          <cell r="Q28">
            <v>110</v>
          </cell>
          <cell r="R28">
            <v>11487</v>
          </cell>
          <cell r="S28">
            <v>933</v>
          </cell>
          <cell r="T28">
            <v>224</v>
          </cell>
          <cell r="U28">
            <v>14</v>
          </cell>
          <cell r="V28">
            <v>67</v>
          </cell>
          <cell r="W28">
            <v>143</v>
          </cell>
          <cell r="X28">
            <v>5836</v>
          </cell>
          <cell r="Y28">
            <v>79</v>
          </cell>
          <cell r="Z28">
            <v>5757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20815</v>
          </cell>
          <cell r="E29">
            <v>169</v>
          </cell>
          <cell r="F29">
            <v>20233</v>
          </cell>
          <cell r="G29">
            <v>413</v>
          </cell>
          <cell r="H29">
            <v>12716</v>
          </cell>
          <cell r="I29">
            <v>64</v>
          </cell>
          <cell r="J29">
            <v>12473</v>
          </cell>
          <cell r="K29">
            <v>179</v>
          </cell>
          <cell r="L29">
            <v>863</v>
          </cell>
          <cell r="M29">
            <v>35</v>
          </cell>
          <cell r="N29">
            <v>763</v>
          </cell>
          <cell r="O29">
            <v>65</v>
          </cell>
          <cell r="P29">
            <v>7168</v>
          </cell>
          <cell r="Q29">
            <v>57</v>
          </cell>
          <cell r="R29">
            <v>6961</v>
          </cell>
          <cell r="S29">
            <v>150</v>
          </cell>
          <cell r="T29">
            <v>68</v>
          </cell>
          <cell r="U29">
            <v>13</v>
          </cell>
          <cell r="V29">
            <v>36</v>
          </cell>
          <cell r="W29">
            <v>19</v>
          </cell>
          <cell r="X29">
            <v>6510</v>
          </cell>
          <cell r="Y29">
            <v>63</v>
          </cell>
          <cell r="Z29">
            <v>6447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15987</v>
          </cell>
          <cell r="E30">
            <v>171</v>
          </cell>
          <cell r="F30">
            <v>15610</v>
          </cell>
          <cell r="G30">
            <v>206</v>
          </cell>
          <cell r="H30">
            <v>9054</v>
          </cell>
          <cell r="I30">
            <v>69</v>
          </cell>
          <cell r="J30">
            <v>8918</v>
          </cell>
          <cell r="K30">
            <v>67</v>
          </cell>
          <cell r="L30">
            <v>604</v>
          </cell>
          <cell r="M30">
            <v>39</v>
          </cell>
          <cell r="N30">
            <v>538</v>
          </cell>
          <cell r="O30">
            <v>27</v>
          </cell>
          <cell r="P30">
            <v>6284</v>
          </cell>
          <cell r="Q30">
            <v>61</v>
          </cell>
          <cell r="R30">
            <v>6120</v>
          </cell>
          <cell r="S30">
            <v>103</v>
          </cell>
          <cell r="T30">
            <v>45</v>
          </cell>
          <cell r="U30">
            <v>2</v>
          </cell>
          <cell r="V30">
            <v>34</v>
          </cell>
          <cell r="W30">
            <v>9</v>
          </cell>
          <cell r="X30">
            <v>2998</v>
          </cell>
          <cell r="Y30">
            <v>99</v>
          </cell>
          <cell r="Z30">
            <v>2899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23761</v>
          </cell>
          <cell r="E31">
            <v>228</v>
          </cell>
          <cell r="F31">
            <v>23137</v>
          </cell>
          <cell r="G31">
            <v>396</v>
          </cell>
          <cell r="H31">
            <v>16670</v>
          </cell>
          <cell r="I31">
            <v>84</v>
          </cell>
          <cell r="J31">
            <v>16374</v>
          </cell>
          <cell r="K31">
            <v>212</v>
          </cell>
          <cell r="L31">
            <v>1003</v>
          </cell>
          <cell r="M31">
            <v>50</v>
          </cell>
          <cell r="N31">
            <v>856</v>
          </cell>
          <cell r="O31">
            <v>97</v>
          </cell>
          <cell r="P31">
            <v>6005</v>
          </cell>
          <cell r="Q31">
            <v>88</v>
          </cell>
          <cell r="R31">
            <v>5849</v>
          </cell>
          <cell r="S31">
            <v>68</v>
          </cell>
          <cell r="T31">
            <v>83</v>
          </cell>
          <cell r="U31">
            <v>6</v>
          </cell>
          <cell r="V31">
            <v>58</v>
          </cell>
          <cell r="W31">
            <v>19</v>
          </cell>
          <cell r="X31">
            <v>5426</v>
          </cell>
          <cell r="Y31">
            <v>71</v>
          </cell>
          <cell r="Z31">
            <v>5355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4929</v>
          </cell>
          <cell r="E32">
            <v>149</v>
          </cell>
          <cell r="F32">
            <v>4448</v>
          </cell>
          <cell r="G32">
            <v>332</v>
          </cell>
          <cell r="H32">
            <v>3135</v>
          </cell>
          <cell r="I32">
            <v>86</v>
          </cell>
          <cell r="J32">
            <v>2903</v>
          </cell>
          <cell r="K32">
            <v>146</v>
          </cell>
          <cell r="L32">
            <v>397</v>
          </cell>
          <cell r="M32">
            <v>14</v>
          </cell>
          <cell r="N32">
            <v>225</v>
          </cell>
          <cell r="O32">
            <v>158</v>
          </cell>
          <cell r="P32">
            <v>1386</v>
          </cell>
          <cell r="Q32">
            <v>45</v>
          </cell>
          <cell r="R32">
            <v>1313</v>
          </cell>
          <cell r="S32">
            <v>28</v>
          </cell>
          <cell r="T32">
            <v>11</v>
          </cell>
          <cell r="U32">
            <v>4</v>
          </cell>
          <cell r="V32">
            <v>7</v>
          </cell>
          <cell r="W32" t="str">
            <v>-</v>
          </cell>
          <cell r="X32">
            <v>1662</v>
          </cell>
          <cell r="Y32">
            <v>47</v>
          </cell>
          <cell r="Z32">
            <v>1615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1353654</v>
          </cell>
          <cell r="E34">
            <v>6374</v>
          </cell>
          <cell r="F34">
            <v>1298395</v>
          </cell>
          <cell r="G34">
            <v>48885</v>
          </cell>
          <cell r="H34">
            <v>987605</v>
          </cell>
          <cell r="I34">
            <v>2070</v>
          </cell>
          <cell r="J34">
            <v>969445</v>
          </cell>
          <cell r="K34">
            <v>16090</v>
          </cell>
          <cell r="L34">
            <v>52381</v>
          </cell>
          <cell r="M34">
            <v>1549</v>
          </cell>
          <cell r="N34">
            <v>45055</v>
          </cell>
          <cell r="O34">
            <v>5777</v>
          </cell>
          <cell r="P34">
            <v>306891</v>
          </cell>
          <cell r="Q34">
            <v>2551</v>
          </cell>
          <cell r="R34">
            <v>281932</v>
          </cell>
          <cell r="S34">
            <v>22408</v>
          </cell>
          <cell r="T34">
            <v>6777</v>
          </cell>
          <cell r="U34">
            <v>204</v>
          </cell>
          <cell r="V34">
            <v>1963</v>
          </cell>
          <cell r="W34">
            <v>4610</v>
          </cell>
          <cell r="X34">
            <v>189437</v>
          </cell>
          <cell r="Y34">
            <v>2152</v>
          </cell>
          <cell r="Z34">
            <v>187285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251935</v>
          </cell>
          <cell r="E35">
            <v>673</v>
          </cell>
          <cell r="F35">
            <v>238348</v>
          </cell>
          <cell r="G35">
            <v>12914</v>
          </cell>
          <cell r="H35">
            <v>201044</v>
          </cell>
          <cell r="I35">
            <v>242</v>
          </cell>
          <cell r="J35">
            <v>196641</v>
          </cell>
          <cell r="K35">
            <v>4161</v>
          </cell>
          <cell r="L35">
            <v>8921</v>
          </cell>
          <cell r="M35">
            <v>147</v>
          </cell>
          <cell r="N35">
            <v>7495</v>
          </cell>
          <cell r="O35">
            <v>1279</v>
          </cell>
          <cell r="P35">
            <v>39620</v>
          </cell>
          <cell r="Q35">
            <v>262</v>
          </cell>
          <cell r="R35">
            <v>33923</v>
          </cell>
          <cell r="S35">
            <v>5435</v>
          </cell>
          <cell r="T35">
            <v>2350</v>
          </cell>
          <cell r="U35">
            <v>22</v>
          </cell>
          <cell r="V35">
            <v>289</v>
          </cell>
          <cell r="W35">
            <v>2039</v>
          </cell>
          <cell r="X35">
            <v>25171</v>
          </cell>
          <cell r="Y35">
            <v>281</v>
          </cell>
          <cell r="Z35">
            <v>24890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134852</v>
          </cell>
          <cell r="E36">
            <v>497</v>
          </cell>
          <cell r="F36">
            <v>129200</v>
          </cell>
          <cell r="G36">
            <v>5155</v>
          </cell>
          <cell r="H36">
            <v>101495</v>
          </cell>
          <cell r="I36">
            <v>154</v>
          </cell>
          <cell r="J36">
            <v>99173</v>
          </cell>
          <cell r="K36">
            <v>2168</v>
          </cell>
          <cell r="L36">
            <v>5533</v>
          </cell>
          <cell r="M36">
            <v>127</v>
          </cell>
          <cell r="N36">
            <v>4806</v>
          </cell>
          <cell r="O36">
            <v>600</v>
          </cell>
          <cell r="P36">
            <v>27224</v>
          </cell>
          <cell r="Q36">
            <v>204</v>
          </cell>
          <cell r="R36">
            <v>25031</v>
          </cell>
          <cell r="S36">
            <v>1989</v>
          </cell>
          <cell r="T36">
            <v>600</v>
          </cell>
          <cell r="U36">
            <v>12</v>
          </cell>
          <cell r="V36">
            <v>190</v>
          </cell>
          <cell r="W36">
            <v>398</v>
          </cell>
          <cell r="X36">
            <v>14996</v>
          </cell>
          <cell r="Y36">
            <v>147</v>
          </cell>
          <cell r="Z36">
            <v>14849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68562</v>
          </cell>
          <cell r="E37">
            <v>321</v>
          </cell>
          <cell r="F37">
            <v>66487</v>
          </cell>
          <cell r="G37">
            <v>1754</v>
          </cell>
          <cell r="H37">
            <v>48752</v>
          </cell>
          <cell r="I37">
            <v>109</v>
          </cell>
          <cell r="J37">
            <v>48000</v>
          </cell>
          <cell r="K37">
            <v>643</v>
          </cell>
          <cell r="L37">
            <v>2666</v>
          </cell>
          <cell r="M37">
            <v>78</v>
          </cell>
          <cell r="N37">
            <v>2345</v>
          </cell>
          <cell r="O37">
            <v>243</v>
          </cell>
          <cell r="P37">
            <v>16958</v>
          </cell>
          <cell r="Q37">
            <v>126</v>
          </cell>
          <cell r="R37">
            <v>16044</v>
          </cell>
          <cell r="S37">
            <v>788</v>
          </cell>
          <cell r="T37">
            <v>186</v>
          </cell>
          <cell r="U37">
            <v>8</v>
          </cell>
          <cell r="V37">
            <v>98</v>
          </cell>
          <cell r="W37">
            <v>80</v>
          </cell>
          <cell r="X37">
            <v>10437</v>
          </cell>
          <cell r="Y37">
            <v>97</v>
          </cell>
          <cell r="Z37">
            <v>10340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80348</v>
          </cell>
          <cell r="E38">
            <v>526</v>
          </cell>
          <cell r="F38">
            <v>77276</v>
          </cell>
          <cell r="G38">
            <v>2546</v>
          </cell>
          <cell r="H38">
            <v>57152</v>
          </cell>
          <cell r="I38">
            <v>148</v>
          </cell>
          <cell r="J38">
            <v>56113</v>
          </cell>
          <cell r="K38">
            <v>891</v>
          </cell>
          <cell r="L38">
            <v>3090</v>
          </cell>
          <cell r="M38">
            <v>140</v>
          </cell>
          <cell r="N38">
            <v>2643</v>
          </cell>
          <cell r="O38">
            <v>307</v>
          </cell>
          <cell r="P38">
            <v>19791</v>
          </cell>
          <cell r="Q38">
            <v>208</v>
          </cell>
          <cell r="R38">
            <v>18409</v>
          </cell>
          <cell r="S38">
            <v>1174</v>
          </cell>
          <cell r="T38">
            <v>315</v>
          </cell>
          <cell r="U38">
            <v>30</v>
          </cell>
          <cell r="V38">
            <v>111</v>
          </cell>
          <cell r="W38">
            <v>174</v>
          </cell>
          <cell r="X38">
            <v>10661</v>
          </cell>
          <cell r="Y38">
            <v>140</v>
          </cell>
          <cell r="Z38">
            <v>10521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200343</v>
          </cell>
          <cell r="E39">
            <v>439</v>
          </cell>
          <cell r="F39">
            <v>192380</v>
          </cell>
          <cell r="G39">
            <v>7524</v>
          </cell>
          <cell r="H39">
            <v>162326</v>
          </cell>
          <cell r="I39">
            <v>156</v>
          </cell>
          <cell r="J39">
            <v>158952</v>
          </cell>
          <cell r="K39">
            <v>3218</v>
          </cell>
          <cell r="L39">
            <v>8067</v>
          </cell>
          <cell r="M39">
            <v>95</v>
          </cell>
          <cell r="N39">
            <v>7103</v>
          </cell>
          <cell r="O39">
            <v>869</v>
          </cell>
          <cell r="P39">
            <v>29442</v>
          </cell>
          <cell r="Q39">
            <v>180</v>
          </cell>
          <cell r="R39">
            <v>26184</v>
          </cell>
          <cell r="S39">
            <v>3078</v>
          </cell>
          <cell r="T39">
            <v>508</v>
          </cell>
          <cell r="U39">
            <v>8</v>
          </cell>
          <cell r="V39">
            <v>141</v>
          </cell>
          <cell r="W39">
            <v>359</v>
          </cell>
          <cell r="X39">
            <v>16156</v>
          </cell>
          <cell r="Y39">
            <v>147</v>
          </cell>
          <cell r="Z39">
            <v>16009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54275</v>
          </cell>
          <cell r="E40">
            <v>310</v>
          </cell>
          <cell r="F40">
            <v>52413</v>
          </cell>
          <cell r="G40">
            <v>1552</v>
          </cell>
          <cell r="H40">
            <v>36721</v>
          </cell>
          <cell r="I40">
            <v>93</v>
          </cell>
          <cell r="J40">
            <v>36067</v>
          </cell>
          <cell r="K40">
            <v>561</v>
          </cell>
          <cell r="L40">
            <v>2158</v>
          </cell>
          <cell r="M40">
            <v>58</v>
          </cell>
          <cell r="N40">
            <v>1930</v>
          </cell>
          <cell r="O40">
            <v>170</v>
          </cell>
          <cell r="P40">
            <v>15157</v>
          </cell>
          <cell r="Q40">
            <v>137</v>
          </cell>
          <cell r="R40">
            <v>14325</v>
          </cell>
          <cell r="S40">
            <v>695</v>
          </cell>
          <cell r="T40">
            <v>239</v>
          </cell>
          <cell r="U40">
            <v>22</v>
          </cell>
          <cell r="V40">
            <v>91</v>
          </cell>
          <cell r="W40">
            <v>126</v>
          </cell>
          <cell r="X40">
            <v>7588</v>
          </cell>
          <cell r="Y40">
            <v>85</v>
          </cell>
          <cell r="Z40">
            <v>7503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56038</v>
          </cell>
          <cell r="E41">
            <v>238</v>
          </cell>
          <cell r="F41">
            <v>53126</v>
          </cell>
          <cell r="G41">
            <v>2674</v>
          </cell>
          <cell r="H41">
            <v>36703</v>
          </cell>
          <cell r="I41">
            <v>74</v>
          </cell>
          <cell r="J41">
            <v>36126</v>
          </cell>
          <cell r="K41">
            <v>503</v>
          </cell>
          <cell r="L41">
            <v>2305</v>
          </cell>
          <cell r="M41">
            <v>66</v>
          </cell>
          <cell r="N41">
            <v>1963</v>
          </cell>
          <cell r="O41">
            <v>276</v>
          </cell>
          <cell r="P41">
            <v>16596</v>
          </cell>
          <cell r="Q41">
            <v>88</v>
          </cell>
          <cell r="R41">
            <v>14936</v>
          </cell>
          <cell r="S41">
            <v>1572</v>
          </cell>
          <cell r="T41">
            <v>434</v>
          </cell>
          <cell r="U41">
            <v>10</v>
          </cell>
          <cell r="V41">
            <v>101</v>
          </cell>
          <cell r="W41">
            <v>323</v>
          </cell>
          <cell r="X41">
            <v>9347</v>
          </cell>
          <cell r="Y41">
            <v>90</v>
          </cell>
          <cell r="Z41">
            <v>9257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50825</v>
          </cell>
          <cell r="E42">
            <v>342</v>
          </cell>
          <cell r="F42">
            <v>48664</v>
          </cell>
          <cell r="G42">
            <v>1819</v>
          </cell>
          <cell r="H42">
            <v>31640</v>
          </cell>
          <cell r="I42">
            <v>92</v>
          </cell>
          <cell r="J42">
            <v>31068</v>
          </cell>
          <cell r="K42">
            <v>480</v>
          </cell>
          <cell r="L42">
            <v>2123</v>
          </cell>
          <cell r="M42">
            <v>91</v>
          </cell>
          <cell r="N42">
            <v>1755</v>
          </cell>
          <cell r="O42">
            <v>277</v>
          </cell>
          <cell r="P42">
            <v>16840</v>
          </cell>
          <cell r="Q42">
            <v>150</v>
          </cell>
          <cell r="R42">
            <v>15770</v>
          </cell>
          <cell r="S42">
            <v>920</v>
          </cell>
          <cell r="T42">
            <v>222</v>
          </cell>
          <cell r="U42">
            <v>9</v>
          </cell>
          <cell r="V42">
            <v>71</v>
          </cell>
          <cell r="W42">
            <v>142</v>
          </cell>
          <cell r="X42">
            <v>16458</v>
          </cell>
          <cell r="Y42">
            <v>116</v>
          </cell>
          <cell r="Z42">
            <v>16342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34419</v>
          </cell>
          <cell r="E43">
            <v>253</v>
          </cell>
          <cell r="F43">
            <v>33387</v>
          </cell>
          <cell r="G43">
            <v>779</v>
          </cell>
          <cell r="H43">
            <v>23250</v>
          </cell>
          <cell r="I43">
            <v>70</v>
          </cell>
          <cell r="J43">
            <v>22798</v>
          </cell>
          <cell r="K43">
            <v>382</v>
          </cell>
          <cell r="L43">
            <v>1568</v>
          </cell>
          <cell r="M43">
            <v>57</v>
          </cell>
          <cell r="N43">
            <v>1389</v>
          </cell>
          <cell r="O43">
            <v>122</v>
          </cell>
          <cell r="P43">
            <v>9498</v>
          </cell>
          <cell r="Q43">
            <v>117</v>
          </cell>
          <cell r="R43">
            <v>9159</v>
          </cell>
          <cell r="S43">
            <v>222</v>
          </cell>
          <cell r="T43">
            <v>103</v>
          </cell>
          <cell r="U43">
            <v>9</v>
          </cell>
          <cell r="V43">
            <v>41</v>
          </cell>
          <cell r="W43">
            <v>53</v>
          </cell>
          <cell r="X43">
            <v>6473</v>
          </cell>
          <cell r="Y43">
            <v>68</v>
          </cell>
          <cell r="Z43">
            <v>6405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128333</v>
          </cell>
          <cell r="E44">
            <v>388</v>
          </cell>
          <cell r="F44">
            <v>123734</v>
          </cell>
          <cell r="G44">
            <v>4211</v>
          </cell>
          <cell r="H44">
            <v>98329</v>
          </cell>
          <cell r="I44">
            <v>118</v>
          </cell>
          <cell r="J44">
            <v>96936</v>
          </cell>
          <cell r="K44">
            <v>1275</v>
          </cell>
          <cell r="L44">
            <v>4320</v>
          </cell>
          <cell r="M44">
            <v>128</v>
          </cell>
          <cell r="N44">
            <v>3804</v>
          </cell>
          <cell r="O44">
            <v>388</v>
          </cell>
          <cell r="P44">
            <v>25031</v>
          </cell>
          <cell r="Q44">
            <v>134</v>
          </cell>
          <cell r="R44">
            <v>22681</v>
          </cell>
          <cell r="S44">
            <v>2216</v>
          </cell>
          <cell r="T44">
            <v>653</v>
          </cell>
          <cell r="U44">
            <v>8</v>
          </cell>
          <cell r="V44">
            <v>313</v>
          </cell>
          <cell r="W44">
            <v>332</v>
          </cell>
          <cell r="X44">
            <v>13099</v>
          </cell>
          <cell r="Y44">
            <v>154</v>
          </cell>
          <cell r="Z44">
            <v>12945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13709</v>
          </cell>
          <cell r="E45">
            <v>106</v>
          </cell>
          <cell r="F45">
            <v>13354</v>
          </cell>
          <cell r="G45">
            <v>249</v>
          </cell>
          <cell r="H45">
            <v>8251</v>
          </cell>
          <cell r="I45">
            <v>41</v>
          </cell>
          <cell r="J45">
            <v>8172</v>
          </cell>
          <cell r="K45">
            <v>38</v>
          </cell>
          <cell r="L45">
            <v>512</v>
          </cell>
          <cell r="M45">
            <v>36</v>
          </cell>
          <cell r="N45">
            <v>456</v>
          </cell>
          <cell r="O45">
            <v>20</v>
          </cell>
          <cell r="P45">
            <v>4906</v>
          </cell>
          <cell r="Q45">
            <v>28</v>
          </cell>
          <cell r="R45">
            <v>4699</v>
          </cell>
          <cell r="S45">
            <v>179</v>
          </cell>
          <cell r="T45">
            <v>40</v>
          </cell>
          <cell r="U45">
            <v>1</v>
          </cell>
          <cell r="V45">
            <v>27</v>
          </cell>
          <cell r="W45">
            <v>12</v>
          </cell>
          <cell r="X45">
            <v>3082</v>
          </cell>
          <cell r="Y45">
            <v>37</v>
          </cell>
          <cell r="Z45">
            <v>3045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28812</v>
          </cell>
          <cell r="E46">
            <v>275</v>
          </cell>
          <cell r="F46">
            <v>27549</v>
          </cell>
          <cell r="G46">
            <v>988</v>
          </cell>
          <cell r="H46">
            <v>16050</v>
          </cell>
          <cell r="I46">
            <v>63</v>
          </cell>
          <cell r="J46">
            <v>15867</v>
          </cell>
          <cell r="K46">
            <v>120</v>
          </cell>
          <cell r="L46">
            <v>1078</v>
          </cell>
          <cell r="M46">
            <v>83</v>
          </cell>
          <cell r="N46">
            <v>928</v>
          </cell>
          <cell r="O46">
            <v>67</v>
          </cell>
          <cell r="P46">
            <v>11520</v>
          </cell>
          <cell r="Q46">
            <v>121</v>
          </cell>
          <cell r="R46">
            <v>10701</v>
          </cell>
          <cell r="S46">
            <v>698</v>
          </cell>
          <cell r="T46">
            <v>164</v>
          </cell>
          <cell r="U46">
            <v>8</v>
          </cell>
          <cell r="V46">
            <v>53</v>
          </cell>
          <cell r="W46">
            <v>103</v>
          </cell>
          <cell r="X46">
            <v>7218</v>
          </cell>
          <cell r="Y46">
            <v>67</v>
          </cell>
          <cell r="Z46">
            <v>7151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14348</v>
          </cell>
          <cell r="E47">
            <v>186</v>
          </cell>
          <cell r="F47">
            <v>13957</v>
          </cell>
          <cell r="G47">
            <v>205</v>
          </cell>
          <cell r="H47">
            <v>8407</v>
          </cell>
          <cell r="I47">
            <v>55</v>
          </cell>
          <cell r="J47">
            <v>8302</v>
          </cell>
          <cell r="K47">
            <v>50</v>
          </cell>
          <cell r="L47">
            <v>521</v>
          </cell>
          <cell r="M47">
            <v>61</v>
          </cell>
          <cell r="N47">
            <v>417</v>
          </cell>
          <cell r="O47">
            <v>43</v>
          </cell>
          <cell r="P47">
            <v>5376</v>
          </cell>
          <cell r="Q47">
            <v>68</v>
          </cell>
          <cell r="R47">
            <v>5206</v>
          </cell>
          <cell r="S47">
            <v>102</v>
          </cell>
          <cell r="T47">
            <v>44</v>
          </cell>
          <cell r="U47">
            <v>2</v>
          </cell>
          <cell r="V47">
            <v>32</v>
          </cell>
          <cell r="W47">
            <v>10</v>
          </cell>
          <cell r="X47">
            <v>1919</v>
          </cell>
          <cell r="Y47">
            <v>57</v>
          </cell>
          <cell r="Z47">
            <v>1862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8848</v>
          </cell>
          <cell r="E48">
            <v>125</v>
          </cell>
          <cell r="F48">
            <v>8625</v>
          </cell>
          <cell r="G48">
            <v>98</v>
          </cell>
          <cell r="H48">
            <v>5021</v>
          </cell>
          <cell r="I48">
            <v>42</v>
          </cell>
          <cell r="J48">
            <v>4946</v>
          </cell>
          <cell r="K48">
            <v>33</v>
          </cell>
          <cell r="L48">
            <v>328</v>
          </cell>
          <cell r="M48">
            <v>31</v>
          </cell>
          <cell r="N48">
            <v>277</v>
          </cell>
          <cell r="O48">
            <v>20</v>
          </cell>
          <cell r="P48">
            <v>3474</v>
          </cell>
          <cell r="Q48">
            <v>51</v>
          </cell>
          <cell r="R48">
            <v>3380</v>
          </cell>
          <cell r="S48">
            <v>43</v>
          </cell>
          <cell r="T48">
            <v>25</v>
          </cell>
          <cell r="U48">
            <v>1</v>
          </cell>
          <cell r="V48">
            <v>22</v>
          </cell>
          <cell r="W48">
            <v>2</v>
          </cell>
          <cell r="X48">
            <v>1985</v>
          </cell>
          <cell r="Y48">
            <v>82</v>
          </cell>
          <cell r="Z48">
            <v>1903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18150</v>
          </cell>
          <cell r="E49">
            <v>219</v>
          </cell>
          <cell r="F49">
            <v>17618</v>
          </cell>
          <cell r="G49">
            <v>313</v>
          </cell>
          <cell r="H49">
            <v>11442</v>
          </cell>
          <cell r="I49">
            <v>65</v>
          </cell>
          <cell r="J49">
            <v>11227</v>
          </cell>
          <cell r="K49">
            <v>150</v>
          </cell>
          <cell r="L49">
            <v>806</v>
          </cell>
          <cell r="M49">
            <v>48</v>
          </cell>
          <cell r="N49">
            <v>710</v>
          </cell>
          <cell r="O49">
            <v>48</v>
          </cell>
          <cell r="P49">
            <v>5847</v>
          </cell>
          <cell r="Q49">
            <v>102</v>
          </cell>
          <cell r="R49">
            <v>5649</v>
          </cell>
          <cell r="S49">
            <v>96</v>
          </cell>
          <cell r="T49">
            <v>55</v>
          </cell>
          <cell r="U49">
            <v>4</v>
          </cell>
          <cell r="V49">
            <v>32</v>
          </cell>
          <cell r="W49">
            <v>19</v>
          </cell>
          <cell r="X49">
            <v>4299</v>
          </cell>
          <cell r="Y49">
            <v>57</v>
          </cell>
          <cell r="Z49">
            <v>4242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23487</v>
          </cell>
          <cell r="E50">
            <v>138</v>
          </cell>
          <cell r="F50">
            <v>22719</v>
          </cell>
          <cell r="G50">
            <v>630</v>
          </cell>
          <cell r="H50">
            <v>14925</v>
          </cell>
          <cell r="I50">
            <v>46</v>
          </cell>
          <cell r="J50">
            <v>14775</v>
          </cell>
          <cell r="K50">
            <v>104</v>
          </cell>
          <cell r="L50">
            <v>823</v>
          </cell>
          <cell r="M50">
            <v>28</v>
          </cell>
          <cell r="N50">
            <v>754</v>
          </cell>
          <cell r="O50">
            <v>41</v>
          </cell>
          <cell r="P50">
            <v>7695</v>
          </cell>
          <cell r="Q50">
            <v>64</v>
          </cell>
          <cell r="R50">
            <v>7162</v>
          </cell>
          <cell r="S50">
            <v>469</v>
          </cell>
          <cell r="T50">
            <v>44</v>
          </cell>
          <cell r="U50" t="str">
            <v>-</v>
          </cell>
          <cell r="V50">
            <v>28</v>
          </cell>
          <cell r="W50">
            <v>16</v>
          </cell>
          <cell r="X50">
            <v>5481</v>
          </cell>
          <cell r="Y50">
            <v>36</v>
          </cell>
          <cell r="Z50">
            <v>5445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20404</v>
          </cell>
          <cell r="E51">
            <v>140</v>
          </cell>
          <cell r="F51">
            <v>19828</v>
          </cell>
          <cell r="G51">
            <v>436</v>
          </cell>
          <cell r="H51">
            <v>13129</v>
          </cell>
          <cell r="I51">
            <v>43</v>
          </cell>
          <cell r="J51">
            <v>13043</v>
          </cell>
          <cell r="K51">
            <v>43</v>
          </cell>
          <cell r="L51">
            <v>815</v>
          </cell>
          <cell r="M51">
            <v>26</v>
          </cell>
          <cell r="N51">
            <v>746</v>
          </cell>
          <cell r="O51">
            <v>43</v>
          </cell>
          <cell r="P51">
            <v>6369</v>
          </cell>
          <cell r="Q51">
            <v>67</v>
          </cell>
          <cell r="R51">
            <v>6003</v>
          </cell>
          <cell r="S51">
            <v>299</v>
          </cell>
          <cell r="T51">
            <v>91</v>
          </cell>
          <cell r="U51">
            <v>4</v>
          </cell>
          <cell r="V51">
            <v>36</v>
          </cell>
          <cell r="W51">
            <v>51</v>
          </cell>
          <cell r="X51">
            <v>4325</v>
          </cell>
          <cell r="Y51">
            <v>65</v>
          </cell>
          <cell r="Z51">
            <v>4260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29393</v>
          </cell>
          <cell r="E52">
            <v>168</v>
          </cell>
          <cell r="F52">
            <v>27760</v>
          </cell>
          <cell r="G52">
            <v>1465</v>
          </cell>
          <cell r="H52">
            <v>17263</v>
          </cell>
          <cell r="I52">
            <v>51</v>
          </cell>
          <cell r="J52">
            <v>16911</v>
          </cell>
          <cell r="K52">
            <v>301</v>
          </cell>
          <cell r="L52">
            <v>985</v>
          </cell>
          <cell r="M52">
            <v>42</v>
          </cell>
          <cell r="N52">
            <v>895</v>
          </cell>
          <cell r="O52">
            <v>48</v>
          </cell>
          <cell r="P52">
            <v>10917</v>
          </cell>
          <cell r="Q52">
            <v>71</v>
          </cell>
          <cell r="R52">
            <v>9890</v>
          </cell>
          <cell r="S52">
            <v>956</v>
          </cell>
          <cell r="T52">
            <v>228</v>
          </cell>
          <cell r="U52">
            <v>4</v>
          </cell>
          <cell r="V52">
            <v>64</v>
          </cell>
          <cell r="W52">
            <v>160</v>
          </cell>
          <cell r="X52">
            <v>8152</v>
          </cell>
          <cell r="Y52">
            <v>76</v>
          </cell>
          <cell r="Z52">
            <v>8076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67640</v>
          </cell>
          <cell r="E53">
            <v>303</v>
          </cell>
          <cell r="F53">
            <v>65176</v>
          </cell>
          <cell r="G53">
            <v>2161</v>
          </cell>
          <cell r="H53">
            <v>51264</v>
          </cell>
          <cell r="I53">
            <v>118</v>
          </cell>
          <cell r="J53">
            <v>50825</v>
          </cell>
          <cell r="K53">
            <v>321</v>
          </cell>
          <cell r="L53">
            <v>2954</v>
          </cell>
          <cell r="M53">
            <v>61</v>
          </cell>
          <cell r="N53">
            <v>2334</v>
          </cell>
          <cell r="O53">
            <v>559</v>
          </cell>
          <cell r="P53">
            <v>13169</v>
          </cell>
          <cell r="Q53">
            <v>111</v>
          </cell>
          <cell r="R53">
            <v>11938</v>
          </cell>
          <cell r="S53">
            <v>1120</v>
          </cell>
          <cell r="T53">
            <v>253</v>
          </cell>
          <cell r="U53">
            <v>13</v>
          </cell>
          <cell r="V53">
            <v>79</v>
          </cell>
          <cell r="W53">
            <v>161</v>
          </cell>
          <cell r="X53">
            <v>5921</v>
          </cell>
          <cell r="Y53">
            <v>77</v>
          </cell>
          <cell r="Z53">
            <v>5844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22496</v>
          </cell>
          <cell r="E54">
            <v>172</v>
          </cell>
          <cell r="F54">
            <v>21891</v>
          </cell>
          <cell r="G54">
            <v>433</v>
          </cell>
          <cell r="H54">
            <v>14114</v>
          </cell>
          <cell r="I54">
            <v>63</v>
          </cell>
          <cell r="J54">
            <v>13864</v>
          </cell>
          <cell r="K54">
            <v>187</v>
          </cell>
          <cell r="L54">
            <v>860</v>
          </cell>
          <cell r="M54">
            <v>37</v>
          </cell>
          <cell r="N54">
            <v>757</v>
          </cell>
          <cell r="O54">
            <v>66</v>
          </cell>
          <cell r="P54">
            <v>7445</v>
          </cell>
          <cell r="Q54">
            <v>59</v>
          </cell>
          <cell r="R54">
            <v>7229</v>
          </cell>
          <cell r="S54">
            <v>157</v>
          </cell>
          <cell r="T54">
            <v>77</v>
          </cell>
          <cell r="U54">
            <v>13</v>
          </cell>
          <cell r="V54">
            <v>41</v>
          </cell>
          <cell r="W54">
            <v>23</v>
          </cell>
          <cell r="X54">
            <v>6501</v>
          </cell>
          <cell r="Y54">
            <v>62</v>
          </cell>
          <cell r="Z54">
            <v>6439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16587</v>
          </cell>
          <cell r="E55">
            <v>181</v>
          </cell>
          <cell r="F55">
            <v>16199</v>
          </cell>
          <cell r="G55">
            <v>207</v>
          </cell>
          <cell r="H55">
            <v>9481</v>
          </cell>
          <cell r="I55">
            <v>70</v>
          </cell>
          <cell r="J55">
            <v>9347</v>
          </cell>
          <cell r="K55">
            <v>64</v>
          </cell>
          <cell r="L55">
            <v>585</v>
          </cell>
          <cell r="M55">
            <v>44</v>
          </cell>
          <cell r="N55">
            <v>513</v>
          </cell>
          <cell r="O55">
            <v>28</v>
          </cell>
          <cell r="P55">
            <v>6475</v>
          </cell>
          <cell r="Q55">
            <v>65</v>
          </cell>
          <cell r="R55">
            <v>6302</v>
          </cell>
          <cell r="S55">
            <v>108</v>
          </cell>
          <cell r="T55">
            <v>46</v>
          </cell>
          <cell r="U55">
            <v>2</v>
          </cell>
          <cell r="V55">
            <v>37</v>
          </cell>
          <cell r="W55">
            <v>7</v>
          </cell>
          <cell r="X55">
            <v>3016</v>
          </cell>
          <cell r="Y55">
            <v>98</v>
          </cell>
          <cell r="Z55">
            <v>2918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24698</v>
          </cell>
          <cell r="E56">
            <v>244</v>
          </cell>
          <cell r="F56">
            <v>24079</v>
          </cell>
          <cell r="G56">
            <v>375</v>
          </cell>
          <cell r="H56">
            <v>17500</v>
          </cell>
          <cell r="I56">
            <v>89</v>
          </cell>
          <cell r="J56">
            <v>17217</v>
          </cell>
          <cell r="K56">
            <v>194</v>
          </cell>
          <cell r="L56">
            <v>953</v>
          </cell>
          <cell r="M56">
            <v>52</v>
          </cell>
          <cell r="N56">
            <v>806</v>
          </cell>
          <cell r="O56">
            <v>95</v>
          </cell>
          <cell r="P56">
            <v>6157</v>
          </cell>
          <cell r="Q56">
            <v>93</v>
          </cell>
          <cell r="R56">
            <v>5998</v>
          </cell>
          <cell r="S56">
            <v>66</v>
          </cell>
          <cell r="T56">
            <v>88</v>
          </cell>
          <cell r="U56">
            <v>10</v>
          </cell>
          <cell r="V56">
            <v>58</v>
          </cell>
          <cell r="W56">
            <v>20</v>
          </cell>
          <cell r="X56">
            <v>5455</v>
          </cell>
          <cell r="Y56">
            <v>75</v>
          </cell>
          <cell r="Z56">
            <v>5380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5152</v>
          </cell>
          <cell r="E57">
            <v>130</v>
          </cell>
          <cell r="F57">
            <v>4625</v>
          </cell>
          <cell r="G57">
            <v>397</v>
          </cell>
          <cell r="H57">
            <v>3346</v>
          </cell>
          <cell r="I57">
            <v>68</v>
          </cell>
          <cell r="J57">
            <v>3075</v>
          </cell>
          <cell r="K57">
            <v>203</v>
          </cell>
          <cell r="L57">
            <v>410</v>
          </cell>
          <cell r="M57">
            <v>13</v>
          </cell>
          <cell r="N57">
            <v>229</v>
          </cell>
          <cell r="O57">
            <v>168</v>
          </cell>
          <cell r="P57">
            <v>1384</v>
          </cell>
          <cell r="Q57">
            <v>45</v>
          </cell>
          <cell r="R57">
            <v>1313</v>
          </cell>
          <cell r="S57">
            <v>26</v>
          </cell>
          <cell r="T57">
            <v>12</v>
          </cell>
          <cell r="U57">
            <v>4</v>
          </cell>
          <cell r="V57">
            <v>8</v>
          </cell>
          <cell r="W57" t="str">
            <v>-</v>
          </cell>
          <cell r="X57">
            <v>1697</v>
          </cell>
          <cell r="Y57">
            <v>38</v>
          </cell>
          <cell r="Z57">
            <v>1659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1392151</v>
          </cell>
          <cell r="E59">
            <v>6821</v>
          </cell>
          <cell r="F59">
            <v>1336954</v>
          </cell>
          <cell r="G59">
            <v>48376</v>
          </cell>
          <cell r="H59">
            <v>1022056</v>
          </cell>
          <cell r="I59">
            <v>2295</v>
          </cell>
          <cell r="J59">
            <v>1004322</v>
          </cell>
          <cell r="K59">
            <v>15439</v>
          </cell>
          <cell r="L59">
            <v>51349</v>
          </cell>
          <cell r="M59">
            <v>1645</v>
          </cell>
          <cell r="N59">
            <v>44009</v>
          </cell>
          <cell r="O59">
            <v>5695</v>
          </cell>
          <cell r="P59">
            <v>311546</v>
          </cell>
          <cell r="Q59">
            <v>2638</v>
          </cell>
          <cell r="R59">
            <v>286371</v>
          </cell>
          <cell r="S59">
            <v>22537</v>
          </cell>
          <cell r="T59">
            <v>7200</v>
          </cell>
          <cell r="U59">
            <v>243</v>
          </cell>
          <cell r="V59">
            <v>2252</v>
          </cell>
          <cell r="W59">
            <v>4705</v>
          </cell>
          <cell r="X59">
            <v>182910</v>
          </cell>
          <cell r="Y59">
            <v>2112</v>
          </cell>
          <cell r="Z59">
            <v>180798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257335</v>
          </cell>
          <cell r="E60">
            <v>693</v>
          </cell>
          <cell r="F60">
            <v>243850</v>
          </cell>
          <cell r="G60">
            <v>12792</v>
          </cell>
          <cell r="H60">
            <v>206392</v>
          </cell>
          <cell r="I60">
            <v>248</v>
          </cell>
          <cell r="J60">
            <v>202014</v>
          </cell>
          <cell r="K60">
            <v>4130</v>
          </cell>
          <cell r="L60">
            <v>8624</v>
          </cell>
          <cell r="M60">
            <v>150</v>
          </cell>
          <cell r="N60">
            <v>7228</v>
          </cell>
          <cell r="O60">
            <v>1246</v>
          </cell>
          <cell r="P60">
            <v>39935</v>
          </cell>
          <cell r="Q60">
            <v>263</v>
          </cell>
          <cell r="R60">
            <v>34286</v>
          </cell>
          <cell r="S60">
            <v>5386</v>
          </cell>
          <cell r="T60">
            <v>2384</v>
          </cell>
          <cell r="U60">
            <v>32</v>
          </cell>
          <cell r="V60">
            <v>322</v>
          </cell>
          <cell r="W60">
            <v>2030</v>
          </cell>
          <cell r="X60">
            <v>23966</v>
          </cell>
          <cell r="Y60">
            <v>255</v>
          </cell>
          <cell r="Z60">
            <v>23711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137984</v>
          </cell>
          <cell r="E61">
            <v>529</v>
          </cell>
          <cell r="F61">
            <v>132469</v>
          </cell>
          <cell r="G61">
            <v>4986</v>
          </cell>
          <cell r="H61">
            <v>104571</v>
          </cell>
          <cell r="I61">
            <v>174</v>
          </cell>
          <cell r="J61">
            <v>102287</v>
          </cell>
          <cell r="K61">
            <v>2110</v>
          </cell>
          <cell r="L61">
            <v>5395</v>
          </cell>
          <cell r="M61">
            <v>134</v>
          </cell>
          <cell r="N61">
            <v>4661</v>
          </cell>
          <cell r="O61">
            <v>600</v>
          </cell>
          <cell r="P61">
            <v>27379</v>
          </cell>
          <cell r="Q61">
            <v>208</v>
          </cell>
          <cell r="R61">
            <v>25292</v>
          </cell>
          <cell r="S61">
            <v>1879</v>
          </cell>
          <cell r="T61">
            <v>639</v>
          </cell>
          <cell r="U61">
            <v>13</v>
          </cell>
          <cell r="V61">
            <v>229</v>
          </cell>
          <cell r="W61">
            <v>397</v>
          </cell>
          <cell r="X61">
            <v>14871</v>
          </cell>
          <cell r="Y61">
            <v>152</v>
          </cell>
          <cell r="Z61">
            <v>14719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71147</v>
          </cell>
          <cell r="E62">
            <v>341</v>
          </cell>
          <cell r="F62">
            <v>69028</v>
          </cell>
          <cell r="G62">
            <v>1778</v>
          </cell>
          <cell r="H62">
            <v>51006</v>
          </cell>
          <cell r="I62">
            <v>114</v>
          </cell>
          <cell r="J62">
            <v>50263</v>
          </cell>
          <cell r="K62">
            <v>629</v>
          </cell>
          <cell r="L62">
            <v>2693</v>
          </cell>
          <cell r="M62">
            <v>89</v>
          </cell>
          <cell r="N62">
            <v>2343</v>
          </cell>
          <cell r="O62">
            <v>261</v>
          </cell>
          <cell r="P62">
            <v>17242</v>
          </cell>
          <cell r="Q62">
            <v>130</v>
          </cell>
          <cell r="R62">
            <v>16321</v>
          </cell>
          <cell r="S62">
            <v>791</v>
          </cell>
          <cell r="T62">
            <v>206</v>
          </cell>
          <cell r="U62">
            <v>8</v>
          </cell>
          <cell r="V62">
            <v>101</v>
          </cell>
          <cell r="W62">
            <v>97</v>
          </cell>
          <cell r="X62">
            <v>10420</v>
          </cell>
          <cell r="Y62">
            <v>87</v>
          </cell>
          <cell r="Z62">
            <v>10333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81825</v>
          </cell>
          <cell r="E63">
            <v>556</v>
          </cell>
          <cell r="F63">
            <v>78725</v>
          </cell>
          <cell r="G63">
            <v>2544</v>
          </cell>
          <cell r="H63">
            <v>58456</v>
          </cell>
          <cell r="I63">
            <v>157</v>
          </cell>
          <cell r="J63">
            <v>57398</v>
          </cell>
          <cell r="K63">
            <v>901</v>
          </cell>
          <cell r="L63">
            <v>2992</v>
          </cell>
          <cell r="M63">
            <v>144</v>
          </cell>
          <cell r="N63">
            <v>2558</v>
          </cell>
          <cell r="O63">
            <v>290</v>
          </cell>
          <cell r="P63">
            <v>20019</v>
          </cell>
          <cell r="Q63">
            <v>216</v>
          </cell>
          <cell r="R63">
            <v>18639</v>
          </cell>
          <cell r="S63">
            <v>1164</v>
          </cell>
          <cell r="T63">
            <v>358</v>
          </cell>
          <cell r="U63">
            <v>39</v>
          </cell>
          <cell r="V63">
            <v>130</v>
          </cell>
          <cell r="W63">
            <v>189</v>
          </cell>
          <cell r="X63">
            <v>10641</v>
          </cell>
          <cell r="Y63">
            <v>141</v>
          </cell>
          <cell r="Z63">
            <v>10500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207633</v>
          </cell>
          <cell r="E64">
            <v>475</v>
          </cell>
          <cell r="F64">
            <v>199867</v>
          </cell>
          <cell r="G64">
            <v>7291</v>
          </cell>
          <cell r="H64">
            <v>169554</v>
          </cell>
          <cell r="I64">
            <v>174</v>
          </cell>
          <cell r="J64">
            <v>166500</v>
          </cell>
          <cell r="K64">
            <v>2880</v>
          </cell>
          <cell r="L64">
            <v>7777</v>
          </cell>
          <cell r="M64">
            <v>95</v>
          </cell>
          <cell r="N64">
            <v>6855</v>
          </cell>
          <cell r="O64">
            <v>827</v>
          </cell>
          <cell r="P64">
            <v>29756</v>
          </cell>
          <cell r="Q64">
            <v>194</v>
          </cell>
          <cell r="R64">
            <v>26355</v>
          </cell>
          <cell r="S64">
            <v>3207</v>
          </cell>
          <cell r="T64">
            <v>546</v>
          </cell>
          <cell r="U64">
            <v>12</v>
          </cell>
          <cell r="V64">
            <v>157</v>
          </cell>
          <cell r="W64">
            <v>377</v>
          </cell>
          <cell r="X64">
            <v>16238</v>
          </cell>
          <cell r="Y64">
            <v>148</v>
          </cell>
          <cell r="Z64">
            <v>16090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55318</v>
          </cell>
          <cell r="E65">
            <v>331</v>
          </cell>
          <cell r="F65">
            <v>53464</v>
          </cell>
          <cell r="G65">
            <v>1523</v>
          </cell>
          <cell r="H65">
            <v>37738</v>
          </cell>
          <cell r="I65">
            <v>106</v>
          </cell>
          <cell r="J65">
            <v>37090</v>
          </cell>
          <cell r="K65">
            <v>542</v>
          </cell>
          <cell r="L65">
            <v>2119</v>
          </cell>
          <cell r="M65">
            <v>63</v>
          </cell>
          <cell r="N65">
            <v>1894</v>
          </cell>
          <cell r="O65">
            <v>162</v>
          </cell>
          <cell r="P65">
            <v>15199</v>
          </cell>
          <cell r="Q65">
            <v>139</v>
          </cell>
          <cell r="R65">
            <v>14376</v>
          </cell>
          <cell r="S65">
            <v>684</v>
          </cell>
          <cell r="T65">
            <v>262</v>
          </cell>
          <cell r="U65">
            <v>23</v>
          </cell>
          <cell r="V65">
            <v>104</v>
          </cell>
          <cell r="W65">
            <v>135</v>
          </cell>
          <cell r="X65">
            <v>7550</v>
          </cell>
          <cell r="Y65">
            <v>74</v>
          </cell>
          <cell r="Z65">
            <v>7476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57806</v>
          </cell>
          <cell r="E66">
            <v>257</v>
          </cell>
          <cell r="F66">
            <v>54895</v>
          </cell>
          <cell r="G66">
            <v>2654</v>
          </cell>
          <cell r="H66">
            <v>38099</v>
          </cell>
          <cell r="I66">
            <v>85</v>
          </cell>
          <cell r="J66">
            <v>37549</v>
          </cell>
          <cell r="K66">
            <v>465</v>
          </cell>
          <cell r="L66">
            <v>2261</v>
          </cell>
          <cell r="M66">
            <v>71</v>
          </cell>
          <cell r="N66">
            <v>1928</v>
          </cell>
          <cell r="O66">
            <v>262</v>
          </cell>
          <cell r="P66">
            <v>17004</v>
          </cell>
          <cell r="Q66">
            <v>92</v>
          </cell>
          <cell r="R66">
            <v>15312</v>
          </cell>
          <cell r="S66">
            <v>1600</v>
          </cell>
          <cell r="T66">
            <v>442</v>
          </cell>
          <cell r="U66">
            <v>9</v>
          </cell>
          <cell r="V66">
            <v>106</v>
          </cell>
          <cell r="W66">
            <v>327</v>
          </cell>
          <cell r="X66">
            <v>9350</v>
          </cell>
          <cell r="Y66">
            <v>92</v>
          </cell>
          <cell r="Z66">
            <v>9258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51986</v>
          </cell>
          <cell r="E67">
            <v>362</v>
          </cell>
          <cell r="F67">
            <v>49813</v>
          </cell>
          <cell r="G67">
            <v>1811</v>
          </cell>
          <cell r="H67">
            <v>32557</v>
          </cell>
          <cell r="I67">
            <v>95</v>
          </cell>
          <cell r="J67">
            <v>31993</v>
          </cell>
          <cell r="K67">
            <v>469</v>
          </cell>
          <cell r="L67">
            <v>2107</v>
          </cell>
          <cell r="M67">
            <v>99</v>
          </cell>
          <cell r="N67">
            <v>1738</v>
          </cell>
          <cell r="O67">
            <v>270</v>
          </cell>
          <cell r="P67">
            <v>17091</v>
          </cell>
          <cell r="Q67">
            <v>160</v>
          </cell>
          <cell r="R67">
            <v>16004</v>
          </cell>
          <cell r="S67">
            <v>927</v>
          </cell>
          <cell r="T67">
            <v>231</v>
          </cell>
          <cell r="U67">
            <v>8</v>
          </cell>
          <cell r="V67">
            <v>78</v>
          </cell>
          <cell r="W67">
            <v>145</v>
          </cell>
          <cell r="X67">
            <v>16409</v>
          </cell>
          <cell r="Y67">
            <v>116</v>
          </cell>
          <cell r="Z67">
            <v>16293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35166</v>
          </cell>
          <cell r="E68">
            <v>280</v>
          </cell>
          <cell r="F68">
            <v>34136</v>
          </cell>
          <cell r="G68">
            <v>750</v>
          </cell>
          <cell r="H68">
            <v>23835</v>
          </cell>
          <cell r="I68">
            <v>82</v>
          </cell>
          <cell r="J68">
            <v>23405</v>
          </cell>
          <cell r="K68">
            <v>348</v>
          </cell>
          <cell r="L68">
            <v>1564</v>
          </cell>
          <cell r="M68">
            <v>61</v>
          </cell>
          <cell r="N68">
            <v>1377</v>
          </cell>
          <cell r="O68">
            <v>126</v>
          </cell>
          <cell r="P68">
            <v>9643</v>
          </cell>
          <cell r="Q68">
            <v>121</v>
          </cell>
          <cell r="R68">
            <v>9306</v>
          </cell>
          <cell r="S68">
            <v>216</v>
          </cell>
          <cell r="T68">
            <v>124</v>
          </cell>
          <cell r="U68">
            <v>16</v>
          </cell>
          <cell r="V68">
            <v>48</v>
          </cell>
          <cell r="W68">
            <v>60</v>
          </cell>
          <cell r="X68">
            <v>6522</v>
          </cell>
          <cell r="Y68">
            <v>69</v>
          </cell>
          <cell r="Z68">
            <v>6453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132614</v>
          </cell>
          <cell r="E69">
            <v>396</v>
          </cell>
          <cell r="F69">
            <v>128004</v>
          </cell>
          <cell r="G69">
            <v>4214</v>
          </cell>
          <cell r="H69">
            <v>102280</v>
          </cell>
          <cell r="I69">
            <v>126</v>
          </cell>
          <cell r="J69">
            <v>100922</v>
          </cell>
          <cell r="K69">
            <v>1232</v>
          </cell>
          <cell r="L69">
            <v>4250</v>
          </cell>
          <cell r="M69">
            <v>136</v>
          </cell>
          <cell r="N69">
            <v>3723</v>
          </cell>
          <cell r="O69">
            <v>391</v>
          </cell>
          <cell r="P69">
            <v>25323</v>
          </cell>
          <cell r="Q69">
            <v>126</v>
          </cell>
          <cell r="R69">
            <v>22942</v>
          </cell>
          <cell r="S69">
            <v>2255</v>
          </cell>
          <cell r="T69">
            <v>761</v>
          </cell>
          <cell r="U69">
            <v>8</v>
          </cell>
          <cell r="V69">
            <v>417</v>
          </cell>
          <cell r="W69">
            <v>336</v>
          </cell>
          <cell r="X69">
            <v>13266</v>
          </cell>
          <cell r="Y69">
            <v>151</v>
          </cell>
          <cell r="Z69">
            <v>13115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14306</v>
          </cell>
          <cell r="E70">
            <v>111</v>
          </cell>
          <cell r="F70">
            <v>13923</v>
          </cell>
          <cell r="G70">
            <v>272</v>
          </cell>
          <cell r="H70">
            <v>8655</v>
          </cell>
          <cell r="I70">
            <v>42</v>
          </cell>
          <cell r="J70">
            <v>8577</v>
          </cell>
          <cell r="K70">
            <v>36</v>
          </cell>
          <cell r="L70">
            <v>497</v>
          </cell>
          <cell r="M70">
            <v>35</v>
          </cell>
          <cell r="N70">
            <v>441</v>
          </cell>
          <cell r="O70">
            <v>21</v>
          </cell>
          <cell r="P70">
            <v>5105</v>
          </cell>
          <cell r="Q70">
            <v>33</v>
          </cell>
          <cell r="R70">
            <v>4878</v>
          </cell>
          <cell r="S70">
            <v>194</v>
          </cell>
          <cell r="T70">
            <v>49</v>
          </cell>
          <cell r="U70">
            <v>1</v>
          </cell>
          <cell r="V70">
            <v>27</v>
          </cell>
          <cell r="W70">
            <v>21</v>
          </cell>
          <cell r="X70">
            <v>3082</v>
          </cell>
          <cell r="Y70">
            <v>38</v>
          </cell>
          <cell r="Z70">
            <v>3044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29595</v>
          </cell>
          <cell r="E71">
            <v>284</v>
          </cell>
          <cell r="F71">
            <v>28299</v>
          </cell>
          <cell r="G71">
            <v>1012</v>
          </cell>
          <cell r="H71">
            <v>16533</v>
          </cell>
          <cell r="I71">
            <v>66</v>
          </cell>
          <cell r="J71">
            <v>16354</v>
          </cell>
          <cell r="K71">
            <v>113</v>
          </cell>
          <cell r="L71">
            <v>1083</v>
          </cell>
          <cell r="M71">
            <v>85</v>
          </cell>
          <cell r="N71">
            <v>926</v>
          </cell>
          <cell r="O71">
            <v>72</v>
          </cell>
          <cell r="P71">
            <v>11804</v>
          </cell>
          <cell r="Q71">
            <v>124</v>
          </cell>
          <cell r="R71">
            <v>10957</v>
          </cell>
          <cell r="S71">
            <v>723</v>
          </cell>
          <cell r="T71">
            <v>175</v>
          </cell>
          <cell r="U71">
            <v>9</v>
          </cell>
          <cell r="V71">
            <v>62</v>
          </cell>
          <cell r="W71">
            <v>104</v>
          </cell>
          <cell r="X71">
            <v>7147</v>
          </cell>
          <cell r="Y71">
            <v>67</v>
          </cell>
          <cell r="Z71">
            <v>7080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14746</v>
          </cell>
          <cell r="E72">
            <v>191</v>
          </cell>
          <cell r="F72">
            <v>14358</v>
          </cell>
          <cell r="G72">
            <v>197</v>
          </cell>
          <cell r="H72">
            <v>8665</v>
          </cell>
          <cell r="I72">
            <v>61</v>
          </cell>
          <cell r="J72">
            <v>8557</v>
          </cell>
          <cell r="K72">
            <v>47</v>
          </cell>
          <cell r="L72">
            <v>535</v>
          </cell>
          <cell r="M72">
            <v>61</v>
          </cell>
          <cell r="N72">
            <v>433</v>
          </cell>
          <cell r="O72">
            <v>41</v>
          </cell>
          <cell r="P72">
            <v>5498</v>
          </cell>
          <cell r="Q72">
            <v>67</v>
          </cell>
          <cell r="R72">
            <v>5333</v>
          </cell>
          <cell r="S72">
            <v>98</v>
          </cell>
          <cell r="T72">
            <v>48</v>
          </cell>
          <cell r="U72">
            <v>2</v>
          </cell>
          <cell r="V72">
            <v>35</v>
          </cell>
          <cell r="W72">
            <v>11</v>
          </cell>
          <cell r="X72">
            <v>1928</v>
          </cell>
          <cell r="Y72">
            <v>57</v>
          </cell>
          <cell r="Z72">
            <v>1871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9157</v>
          </cell>
          <cell r="E73">
            <v>132</v>
          </cell>
          <cell r="F73">
            <v>8930</v>
          </cell>
          <cell r="G73">
            <v>95</v>
          </cell>
          <cell r="H73">
            <v>5232</v>
          </cell>
          <cell r="I73">
            <v>48</v>
          </cell>
          <cell r="J73">
            <v>5152</v>
          </cell>
          <cell r="K73">
            <v>32</v>
          </cell>
          <cell r="L73">
            <v>346</v>
          </cell>
          <cell r="M73">
            <v>33</v>
          </cell>
          <cell r="N73">
            <v>291</v>
          </cell>
          <cell r="O73">
            <v>22</v>
          </cell>
          <cell r="P73">
            <v>3554</v>
          </cell>
          <cell r="Q73">
            <v>50</v>
          </cell>
          <cell r="R73">
            <v>3465</v>
          </cell>
          <cell r="S73">
            <v>39</v>
          </cell>
          <cell r="T73">
            <v>25</v>
          </cell>
          <cell r="U73">
            <v>1</v>
          </cell>
          <cell r="V73">
            <v>22</v>
          </cell>
          <cell r="W73">
            <v>2</v>
          </cell>
          <cell r="X73">
            <v>1988</v>
          </cell>
          <cell r="Y73">
            <v>83</v>
          </cell>
          <cell r="Z73">
            <v>1905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18634</v>
          </cell>
          <cell r="E74">
            <v>239</v>
          </cell>
          <cell r="F74">
            <v>18094</v>
          </cell>
          <cell r="G74">
            <v>301</v>
          </cell>
          <cell r="H74">
            <v>11853</v>
          </cell>
          <cell r="I74">
            <v>73</v>
          </cell>
          <cell r="J74">
            <v>11645</v>
          </cell>
          <cell r="K74">
            <v>135</v>
          </cell>
          <cell r="L74">
            <v>773</v>
          </cell>
          <cell r="M74">
            <v>51</v>
          </cell>
          <cell r="N74">
            <v>669</v>
          </cell>
          <cell r="O74">
            <v>53</v>
          </cell>
          <cell r="P74">
            <v>5943</v>
          </cell>
          <cell r="Q74">
            <v>109</v>
          </cell>
          <cell r="R74">
            <v>5744</v>
          </cell>
          <cell r="S74">
            <v>90</v>
          </cell>
          <cell r="T74">
            <v>65</v>
          </cell>
          <cell r="U74">
            <v>6</v>
          </cell>
          <cell r="V74">
            <v>36</v>
          </cell>
          <cell r="W74">
            <v>23</v>
          </cell>
          <cell r="X74">
            <v>4347</v>
          </cell>
          <cell r="Y74">
            <v>57</v>
          </cell>
          <cell r="Z74">
            <v>4290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24123</v>
          </cell>
          <cell r="E75">
            <v>191</v>
          </cell>
          <cell r="F75">
            <v>23314</v>
          </cell>
          <cell r="G75">
            <v>618</v>
          </cell>
          <cell r="H75">
            <v>15428</v>
          </cell>
          <cell r="I75">
            <v>65</v>
          </cell>
          <cell r="J75">
            <v>15268</v>
          </cell>
          <cell r="K75">
            <v>95</v>
          </cell>
          <cell r="L75">
            <v>823</v>
          </cell>
          <cell r="M75">
            <v>43</v>
          </cell>
          <cell r="N75">
            <v>739</v>
          </cell>
          <cell r="O75">
            <v>41</v>
          </cell>
          <cell r="P75">
            <v>7804</v>
          </cell>
          <cell r="Q75">
            <v>78</v>
          </cell>
          <cell r="R75">
            <v>7270</v>
          </cell>
          <cell r="S75">
            <v>456</v>
          </cell>
          <cell r="T75">
            <v>68</v>
          </cell>
          <cell r="U75">
            <v>5</v>
          </cell>
          <cell r="V75">
            <v>37</v>
          </cell>
          <cell r="W75">
            <v>26</v>
          </cell>
          <cell r="X75">
            <v>5459</v>
          </cell>
          <cell r="Y75">
            <v>34</v>
          </cell>
          <cell r="Z75">
            <v>5425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20680</v>
          </cell>
          <cell r="E76">
            <v>154</v>
          </cell>
          <cell r="F76">
            <v>20020</v>
          </cell>
          <cell r="G76">
            <v>506</v>
          </cell>
          <cell r="H76">
            <v>13296</v>
          </cell>
          <cell r="I76">
            <v>55</v>
          </cell>
          <cell r="J76">
            <v>13203</v>
          </cell>
          <cell r="K76">
            <v>38</v>
          </cell>
          <cell r="L76">
            <v>815</v>
          </cell>
          <cell r="M76">
            <v>29</v>
          </cell>
          <cell r="N76">
            <v>742</v>
          </cell>
          <cell r="O76">
            <v>44</v>
          </cell>
          <cell r="P76">
            <v>6480</v>
          </cell>
          <cell r="Q76">
            <v>66</v>
          </cell>
          <cell r="R76">
            <v>6037</v>
          </cell>
          <cell r="S76">
            <v>377</v>
          </cell>
          <cell r="T76">
            <v>89</v>
          </cell>
          <cell r="U76">
            <v>4</v>
          </cell>
          <cell r="V76">
            <v>38</v>
          </cell>
          <cell r="W76">
            <v>47</v>
          </cell>
          <cell r="X76">
            <v>4266</v>
          </cell>
          <cell r="Y76">
            <v>57</v>
          </cell>
          <cell r="Z76">
            <v>4209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30490</v>
          </cell>
          <cell r="E77">
            <v>189</v>
          </cell>
          <cell r="F77">
            <v>28839</v>
          </cell>
          <cell r="G77">
            <v>1462</v>
          </cell>
          <cell r="H77">
            <v>18146</v>
          </cell>
          <cell r="I77">
            <v>61</v>
          </cell>
          <cell r="J77">
            <v>17759</v>
          </cell>
          <cell r="K77">
            <v>326</v>
          </cell>
          <cell r="L77">
            <v>981</v>
          </cell>
          <cell r="M77">
            <v>46</v>
          </cell>
          <cell r="N77">
            <v>887</v>
          </cell>
          <cell r="O77">
            <v>48</v>
          </cell>
          <cell r="P77">
            <v>11143</v>
          </cell>
          <cell r="Q77">
            <v>77</v>
          </cell>
          <cell r="R77">
            <v>10126</v>
          </cell>
          <cell r="S77">
            <v>940</v>
          </cell>
          <cell r="T77">
            <v>220</v>
          </cell>
          <cell r="U77">
            <v>5</v>
          </cell>
          <cell r="V77">
            <v>67</v>
          </cell>
          <cell r="W77">
            <v>148</v>
          </cell>
          <cell r="X77">
            <v>8172</v>
          </cell>
          <cell r="Y77">
            <v>80</v>
          </cell>
          <cell r="Z77">
            <v>8092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68947</v>
          </cell>
          <cell r="E78">
            <v>315</v>
          </cell>
          <cell r="F78">
            <v>66429</v>
          </cell>
          <cell r="G78">
            <v>2203</v>
          </cell>
          <cell r="H78">
            <v>52101</v>
          </cell>
          <cell r="I78">
            <v>128</v>
          </cell>
          <cell r="J78">
            <v>51678</v>
          </cell>
          <cell r="K78">
            <v>295</v>
          </cell>
          <cell r="L78">
            <v>2924</v>
          </cell>
          <cell r="M78">
            <v>64</v>
          </cell>
          <cell r="N78">
            <v>2295</v>
          </cell>
          <cell r="O78">
            <v>565</v>
          </cell>
          <cell r="P78">
            <v>13654</v>
          </cell>
          <cell r="Q78">
            <v>110</v>
          </cell>
          <cell r="R78">
            <v>12369</v>
          </cell>
          <cell r="S78">
            <v>1175</v>
          </cell>
          <cell r="T78">
            <v>268</v>
          </cell>
          <cell r="U78">
            <v>13</v>
          </cell>
          <cell r="V78">
            <v>87</v>
          </cell>
          <cell r="W78">
            <v>168</v>
          </cell>
          <cell r="X78">
            <v>5967</v>
          </cell>
          <cell r="Y78">
            <v>74</v>
          </cell>
          <cell r="Z78">
            <v>5893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24748</v>
          </cell>
          <cell r="E79">
            <v>188</v>
          </cell>
          <cell r="F79">
            <v>24133</v>
          </cell>
          <cell r="G79">
            <v>427</v>
          </cell>
          <cell r="H79">
            <v>16144</v>
          </cell>
          <cell r="I79">
            <v>76</v>
          </cell>
          <cell r="J79">
            <v>15887</v>
          </cell>
          <cell r="K79">
            <v>181</v>
          </cell>
          <cell r="L79">
            <v>858</v>
          </cell>
          <cell r="M79">
            <v>35</v>
          </cell>
          <cell r="N79">
            <v>758</v>
          </cell>
          <cell r="O79">
            <v>65</v>
          </cell>
          <cell r="P79">
            <v>7663</v>
          </cell>
          <cell r="Q79">
            <v>64</v>
          </cell>
          <cell r="R79">
            <v>7445</v>
          </cell>
          <cell r="S79">
            <v>154</v>
          </cell>
          <cell r="T79">
            <v>83</v>
          </cell>
          <cell r="U79">
            <v>13</v>
          </cell>
          <cell r="V79">
            <v>43</v>
          </cell>
          <cell r="W79">
            <v>27</v>
          </cell>
          <cell r="X79">
            <v>6533</v>
          </cell>
          <cell r="Y79">
            <v>61</v>
          </cell>
          <cell r="Z79">
            <v>6472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17043</v>
          </cell>
          <cell r="E80">
            <v>196</v>
          </cell>
          <cell r="F80">
            <v>16644</v>
          </cell>
          <cell r="G80">
            <v>203</v>
          </cell>
          <cell r="H80">
            <v>9827</v>
          </cell>
          <cell r="I80">
            <v>82</v>
          </cell>
          <cell r="J80">
            <v>9680</v>
          </cell>
          <cell r="K80">
            <v>65</v>
          </cell>
          <cell r="L80">
            <v>584</v>
          </cell>
          <cell r="M80">
            <v>47</v>
          </cell>
          <cell r="N80">
            <v>501</v>
          </cell>
          <cell r="O80">
            <v>36</v>
          </cell>
          <cell r="P80">
            <v>6585</v>
          </cell>
          <cell r="Q80">
            <v>65</v>
          </cell>
          <cell r="R80">
            <v>6427</v>
          </cell>
          <cell r="S80">
            <v>93</v>
          </cell>
          <cell r="T80">
            <v>47</v>
          </cell>
          <cell r="U80">
            <v>2</v>
          </cell>
          <cell r="V80">
            <v>36</v>
          </cell>
          <cell r="W80">
            <v>9</v>
          </cell>
          <cell r="X80">
            <v>2987</v>
          </cell>
          <cell r="Y80">
            <v>103</v>
          </cell>
          <cell r="Z80">
            <v>2884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25406</v>
          </cell>
          <cell r="E81">
            <v>270</v>
          </cell>
          <cell r="F81">
            <v>24782</v>
          </cell>
          <cell r="G81">
            <v>354</v>
          </cell>
          <cell r="H81">
            <v>18052</v>
          </cell>
          <cell r="I81">
            <v>106</v>
          </cell>
          <cell r="J81">
            <v>17766</v>
          </cell>
          <cell r="K81">
            <v>180</v>
          </cell>
          <cell r="L81">
            <v>936</v>
          </cell>
          <cell r="M81">
            <v>59</v>
          </cell>
          <cell r="N81">
            <v>790</v>
          </cell>
          <cell r="O81">
            <v>87</v>
          </cell>
          <cell r="P81">
            <v>6321</v>
          </cell>
          <cell r="Q81">
            <v>96</v>
          </cell>
          <cell r="R81">
            <v>6162</v>
          </cell>
          <cell r="S81">
            <v>63</v>
          </cell>
          <cell r="T81">
            <v>97</v>
          </cell>
          <cell r="U81">
            <v>9</v>
          </cell>
          <cell r="V81">
            <v>64</v>
          </cell>
          <cell r="W81">
            <v>24</v>
          </cell>
          <cell r="X81">
            <v>79</v>
          </cell>
          <cell r="Y81">
            <v>79</v>
          </cell>
          <cell r="Z81" t="str">
            <v>-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5462</v>
          </cell>
          <cell r="E82">
            <v>141</v>
          </cell>
          <cell r="F82">
            <v>4938</v>
          </cell>
          <cell r="G82">
            <v>383</v>
          </cell>
          <cell r="H82">
            <v>3636</v>
          </cell>
          <cell r="I82">
            <v>71</v>
          </cell>
          <cell r="J82">
            <v>3375</v>
          </cell>
          <cell r="K82">
            <v>190</v>
          </cell>
          <cell r="L82">
            <v>412</v>
          </cell>
          <cell r="M82">
            <v>15</v>
          </cell>
          <cell r="N82">
            <v>232</v>
          </cell>
          <cell r="O82">
            <v>165</v>
          </cell>
          <cell r="P82">
            <v>1401</v>
          </cell>
          <cell r="Q82">
            <v>50</v>
          </cell>
          <cell r="R82">
            <v>1325</v>
          </cell>
          <cell r="S82">
            <v>26</v>
          </cell>
          <cell r="T82">
            <v>13</v>
          </cell>
          <cell r="U82">
            <v>5</v>
          </cell>
          <cell r="V82">
            <v>6</v>
          </cell>
          <cell r="W82">
            <v>2</v>
          </cell>
          <cell r="X82">
            <v>1722</v>
          </cell>
          <cell r="Y82">
            <v>37</v>
          </cell>
          <cell r="Z82">
            <v>1685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1422157</v>
          </cell>
          <cell r="E84">
            <v>7284</v>
          </cell>
          <cell r="F84">
            <v>1366544</v>
          </cell>
          <cell r="G84">
            <v>48329</v>
          </cell>
          <cell r="H84">
            <v>1048829</v>
          </cell>
          <cell r="I84">
            <v>2560</v>
          </cell>
          <cell r="J84">
            <v>1031457</v>
          </cell>
          <cell r="K84">
            <v>14812</v>
          </cell>
          <cell r="L84">
            <v>50291</v>
          </cell>
          <cell r="M84">
            <v>1721</v>
          </cell>
          <cell r="N84">
            <v>43110</v>
          </cell>
          <cell r="O84">
            <v>5460</v>
          </cell>
          <cell r="P84">
            <v>315530</v>
          </cell>
          <cell r="Q84">
            <v>2753</v>
          </cell>
          <cell r="R84">
            <v>289545</v>
          </cell>
          <cell r="S84">
            <v>23232</v>
          </cell>
          <cell r="T84">
            <v>7507</v>
          </cell>
          <cell r="U84">
            <v>250</v>
          </cell>
          <cell r="V84">
            <v>2432</v>
          </cell>
          <cell r="W84">
            <v>4825</v>
          </cell>
          <cell r="X84">
            <v>187785</v>
          </cell>
          <cell r="Y84">
            <v>2080</v>
          </cell>
          <cell r="Z84">
            <v>185705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262141</v>
          </cell>
          <cell r="E85">
            <v>736</v>
          </cell>
          <cell r="F85">
            <v>248665</v>
          </cell>
          <cell r="G85">
            <v>12740</v>
          </cell>
          <cell r="H85">
            <v>210989</v>
          </cell>
          <cell r="I85">
            <v>274</v>
          </cell>
          <cell r="J85">
            <v>206667</v>
          </cell>
          <cell r="K85">
            <v>4048</v>
          </cell>
          <cell r="L85">
            <v>8384</v>
          </cell>
          <cell r="M85">
            <v>166</v>
          </cell>
          <cell r="N85">
            <v>7028</v>
          </cell>
          <cell r="O85">
            <v>1190</v>
          </cell>
          <cell r="P85">
            <v>40387</v>
          </cell>
          <cell r="Q85">
            <v>266</v>
          </cell>
          <cell r="R85">
            <v>34651</v>
          </cell>
          <cell r="S85">
            <v>5470</v>
          </cell>
          <cell r="T85">
            <v>2381</v>
          </cell>
          <cell r="U85">
            <v>30</v>
          </cell>
          <cell r="V85">
            <v>319</v>
          </cell>
          <cell r="W85">
            <v>2032</v>
          </cell>
          <cell r="X85">
            <v>23823</v>
          </cell>
          <cell r="Y85">
            <v>252</v>
          </cell>
          <cell r="Z85">
            <v>23571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141075</v>
          </cell>
          <cell r="E86">
            <v>575</v>
          </cell>
          <cell r="F86">
            <v>135836</v>
          </cell>
          <cell r="G86">
            <v>4664</v>
          </cell>
          <cell r="H86">
            <v>107606</v>
          </cell>
          <cell r="I86">
            <v>203</v>
          </cell>
          <cell r="J86">
            <v>105496</v>
          </cell>
          <cell r="K86">
            <v>1907</v>
          </cell>
          <cell r="L86">
            <v>5255</v>
          </cell>
          <cell r="M86">
            <v>146</v>
          </cell>
          <cell r="N86">
            <v>4540</v>
          </cell>
          <cell r="O86">
            <v>569</v>
          </cell>
          <cell r="P86">
            <v>27592</v>
          </cell>
          <cell r="Q86">
            <v>211</v>
          </cell>
          <cell r="R86">
            <v>25559</v>
          </cell>
          <cell r="S86">
            <v>1822</v>
          </cell>
          <cell r="T86">
            <v>622</v>
          </cell>
          <cell r="U86">
            <v>15</v>
          </cell>
          <cell r="V86">
            <v>241</v>
          </cell>
          <cell r="W86">
            <v>366</v>
          </cell>
          <cell r="X86">
            <v>14807</v>
          </cell>
          <cell r="Y86">
            <v>159</v>
          </cell>
          <cell r="Z86">
            <v>14648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72569</v>
          </cell>
          <cell r="E87">
            <v>375</v>
          </cell>
          <cell r="F87">
            <v>70357</v>
          </cell>
          <cell r="G87">
            <v>1837</v>
          </cell>
          <cell r="H87">
            <v>52167</v>
          </cell>
          <cell r="I87">
            <v>139</v>
          </cell>
          <cell r="J87">
            <v>51392</v>
          </cell>
          <cell r="K87">
            <v>636</v>
          </cell>
          <cell r="L87">
            <v>2657</v>
          </cell>
          <cell r="M87">
            <v>86</v>
          </cell>
          <cell r="N87">
            <v>2321</v>
          </cell>
          <cell r="O87">
            <v>250</v>
          </cell>
          <cell r="P87">
            <v>17519</v>
          </cell>
          <cell r="Q87">
            <v>142</v>
          </cell>
          <cell r="R87">
            <v>16542</v>
          </cell>
          <cell r="S87">
            <v>835</v>
          </cell>
          <cell r="T87">
            <v>226</v>
          </cell>
          <cell r="U87">
            <v>8</v>
          </cell>
          <cell r="V87">
            <v>102</v>
          </cell>
          <cell r="W87">
            <v>116</v>
          </cell>
          <cell r="X87">
            <v>10392</v>
          </cell>
          <cell r="Y87">
            <v>91</v>
          </cell>
          <cell r="Z87">
            <v>10301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82463</v>
          </cell>
          <cell r="E88">
            <v>695</v>
          </cell>
          <cell r="F88">
            <v>79171</v>
          </cell>
          <cell r="G88">
            <v>2597</v>
          </cell>
          <cell r="H88">
            <v>59000</v>
          </cell>
          <cell r="I88">
            <v>208</v>
          </cell>
          <cell r="J88">
            <v>57874</v>
          </cell>
          <cell r="K88">
            <v>918</v>
          </cell>
          <cell r="L88">
            <v>2946</v>
          </cell>
          <cell r="M88">
            <v>212</v>
          </cell>
          <cell r="N88">
            <v>2446</v>
          </cell>
          <cell r="O88">
            <v>288</v>
          </cell>
          <cell r="P88">
            <v>20134</v>
          </cell>
          <cell r="Q88">
            <v>232</v>
          </cell>
          <cell r="R88">
            <v>18707</v>
          </cell>
          <cell r="S88">
            <v>1195</v>
          </cell>
          <cell r="T88">
            <v>383</v>
          </cell>
          <cell r="U88">
            <v>43</v>
          </cell>
          <cell r="V88">
            <v>144</v>
          </cell>
          <cell r="W88">
            <v>196</v>
          </cell>
          <cell r="X88">
            <v>10623</v>
          </cell>
          <cell r="Y88">
            <v>139</v>
          </cell>
          <cell r="Z88">
            <v>10484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212449</v>
          </cell>
          <cell r="E89">
            <v>523</v>
          </cell>
          <cell r="F89">
            <v>204650</v>
          </cell>
          <cell r="G89">
            <v>7276</v>
          </cell>
          <cell r="H89">
            <v>174428</v>
          </cell>
          <cell r="I89">
            <v>190</v>
          </cell>
          <cell r="J89">
            <v>171530</v>
          </cell>
          <cell r="K89">
            <v>2708</v>
          </cell>
          <cell r="L89">
            <v>7509</v>
          </cell>
          <cell r="M89">
            <v>107</v>
          </cell>
          <cell r="N89">
            <v>6593</v>
          </cell>
          <cell r="O89">
            <v>809</v>
          </cell>
          <cell r="P89">
            <v>29935</v>
          </cell>
          <cell r="Q89">
            <v>212</v>
          </cell>
          <cell r="R89">
            <v>26370</v>
          </cell>
          <cell r="S89">
            <v>3353</v>
          </cell>
          <cell r="T89">
            <v>577</v>
          </cell>
          <cell r="U89">
            <v>14</v>
          </cell>
          <cell r="V89">
            <v>157</v>
          </cell>
          <cell r="W89">
            <v>406</v>
          </cell>
          <cell r="X89">
            <v>16346</v>
          </cell>
          <cell r="Y89">
            <v>148</v>
          </cell>
          <cell r="Z89">
            <v>16198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55885</v>
          </cell>
          <cell r="E90">
            <v>350</v>
          </cell>
          <cell r="F90">
            <v>54020</v>
          </cell>
          <cell r="G90">
            <v>1515</v>
          </cell>
          <cell r="H90">
            <v>38265</v>
          </cell>
          <cell r="I90">
            <v>122</v>
          </cell>
          <cell r="J90">
            <v>37620</v>
          </cell>
          <cell r="K90">
            <v>523</v>
          </cell>
          <cell r="L90">
            <v>2095</v>
          </cell>
          <cell r="M90">
            <v>69</v>
          </cell>
          <cell r="N90">
            <v>1866</v>
          </cell>
          <cell r="O90">
            <v>160</v>
          </cell>
          <cell r="P90">
            <v>15244</v>
          </cell>
          <cell r="Q90">
            <v>137</v>
          </cell>
          <cell r="R90">
            <v>14415</v>
          </cell>
          <cell r="S90">
            <v>692</v>
          </cell>
          <cell r="T90">
            <v>281</v>
          </cell>
          <cell r="U90">
            <v>22</v>
          </cell>
          <cell r="V90">
            <v>119</v>
          </cell>
          <cell r="W90">
            <v>140</v>
          </cell>
          <cell r="X90">
            <v>7464</v>
          </cell>
          <cell r="Y90">
            <v>73</v>
          </cell>
          <cell r="Z90">
            <v>7391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59749</v>
          </cell>
          <cell r="E91">
            <v>287</v>
          </cell>
          <cell r="F91">
            <v>56777</v>
          </cell>
          <cell r="G91">
            <v>2685</v>
          </cell>
          <cell r="H91">
            <v>39731</v>
          </cell>
          <cell r="I91">
            <v>100</v>
          </cell>
          <cell r="J91">
            <v>39174</v>
          </cell>
          <cell r="K91">
            <v>457</v>
          </cell>
          <cell r="L91">
            <v>2235</v>
          </cell>
          <cell r="M91">
            <v>71</v>
          </cell>
          <cell r="N91">
            <v>1915</v>
          </cell>
          <cell r="O91">
            <v>249</v>
          </cell>
          <cell r="P91">
            <v>17311</v>
          </cell>
          <cell r="Q91">
            <v>108</v>
          </cell>
          <cell r="R91">
            <v>15573</v>
          </cell>
          <cell r="S91">
            <v>1630</v>
          </cell>
          <cell r="T91">
            <v>472</v>
          </cell>
          <cell r="U91">
            <v>8</v>
          </cell>
          <cell r="V91">
            <v>115</v>
          </cell>
          <cell r="W91">
            <v>349</v>
          </cell>
          <cell r="X91">
            <v>9396</v>
          </cell>
          <cell r="Y91">
            <v>89</v>
          </cell>
          <cell r="Z91">
            <v>9307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53358</v>
          </cell>
          <cell r="E92">
            <v>379</v>
          </cell>
          <cell r="F92">
            <v>51135</v>
          </cell>
          <cell r="G92">
            <v>1844</v>
          </cell>
          <cell r="H92">
            <v>33635</v>
          </cell>
          <cell r="I92">
            <v>119</v>
          </cell>
          <cell r="J92">
            <v>33061</v>
          </cell>
          <cell r="K92">
            <v>455</v>
          </cell>
          <cell r="L92">
            <v>2088</v>
          </cell>
          <cell r="M92">
            <v>95</v>
          </cell>
          <cell r="N92">
            <v>1723</v>
          </cell>
          <cell r="O92">
            <v>270</v>
          </cell>
          <cell r="P92">
            <v>17385</v>
          </cell>
          <cell r="Q92">
            <v>154</v>
          </cell>
          <cell r="R92">
            <v>16257</v>
          </cell>
          <cell r="S92">
            <v>974</v>
          </cell>
          <cell r="T92">
            <v>250</v>
          </cell>
          <cell r="U92">
            <v>11</v>
          </cell>
          <cell r="V92">
            <v>94</v>
          </cell>
          <cell r="W92">
            <v>145</v>
          </cell>
          <cell r="X92">
            <v>16300</v>
          </cell>
          <cell r="Y92">
            <v>117</v>
          </cell>
          <cell r="Z92">
            <v>16183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35664</v>
          </cell>
          <cell r="E93">
            <v>307</v>
          </cell>
          <cell r="F93">
            <v>34558</v>
          </cell>
          <cell r="G93">
            <v>799</v>
          </cell>
          <cell r="H93">
            <v>24187</v>
          </cell>
          <cell r="I93">
            <v>90</v>
          </cell>
          <cell r="J93">
            <v>23725</v>
          </cell>
          <cell r="K93">
            <v>372</v>
          </cell>
          <cell r="L93">
            <v>1535</v>
          </cell>
          <cell r="M93">
            <v>70</v>
          </cell>
          <cell r="N93">
            <v>1338</v>
          </cell>
          <cell r="O93">
            <v>127</v>
          </cell>
          <cell r="P93">
            <v>9808</v>
          </cell>
          <cell r="Q93">
            <v>131</v>
          </cell>
          <cell r="R93">
            <v>9440</v>
          </cell>
          <cell r="S93">
            <v>237</v>
          </cell>
          <cell r="T93">
            <v>134</v>
          </cell>
          <cell r="U93">
            <v>16</v>
          </cell>
          <cell r="V93">
            <v>55</v>
          </cell>
          <cell r="W93">
            <v>63</v>
          </cell>
          <cell r="X93">
            <v>6493</v>
          </cell>
          <cell r="Y93">
            <v>62</v>
          </cell>
          <cell r="Z93">
            <v>6431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135884</v>
          </cell>
          <cell r="E94">
            <v>321</v>
          </cell>
          <cell r="F94">
            <v>131270</v>
          </cell>
          <cell r="G94">
            <v>4293</v>
          </cell>
          <cell r="H94">
            <v>105376</v>
          </cell>
          <cell r="I94">
            <v>112</v>
          </cell>
          <cell r="J94">
            <v>104176</v>
          </cell>
          <cell r="K94">
            <v>1088</v>
          </cell>
          <cell r="L94">
            <v>4129</v>
          </cell>
          <cell r="M94">
            <v>80</v>
          </cell>
          <cell r="N94">
            <v>3669</v>
          </cell>
          <cell r="O94">
            <v>380</v>
          </cell>
          <cell r="P94">
            <v>25521</v>
          </cell>
          <cell r="Q94">
            <v>122</v>
          </cell>
          <cell r="R94">
            <v>22928</v>
          </cell>
          <cell r="S94">
            <v>2471</v>
          </cell>
          <cell r="T94">
            <v>858</v>
          </cell>
          <cell r="U94">
            <v>7</v>
          </cell>
          <cell r="V94">
            <v>497</v>
          </cell>
          <cell r="W94">
            <v>354</v>
          </cell>
          <cell r="X94">
            <v>13303</v>
          </cell>
          <cell r="Y94">
            <v>143</v>
          </cell>
          <cell r="Z94">
            <v>13160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14567</v>
          </cell>
          <cell r="E95">
            <v>117</v>
          </cell>
          <cell r="F95">
            <v>14169</v>
          </cell>
          <cell r="G95">
            <v>281</v>
          </cell>
          <cell r="H95">
            <v>8829</v>
          </cell>
          <cell r="I95">
            <v>47</v>
          </cell>
          <cell r="J95">
            <v>8744</v>
          </cell>
          <cell r="K95">
            <v>38</v>
          </cell>
          <cell r="L95">
            <v>503</v>
          </cell>
          <cell r="M95">
            <v>36</v>
          </cell>
          <cell r="N95">
            <v>447</v>
          </cell>
          <cell r="O95">
            <v>20</v>
          </cell>
          <cell r="P95">
            <v>5181</v>
          </cell>
          <cell r="Q95">
            <v>33</v>
          </cell>
          <cell r="R95">
            <v>4948</v>
          </cell>
          <cell r="S95">
            <v>200</v>
          </cell>
          <cell r="T95">
            <v>54</v>
          </cell>
          <cell r="U95">
            <v>1</v>
          </cell>
          <cell r="V95">
            <v>30</v>
          </cell>
          <cell r="W95">
            <v>23</v>
          </cell>
          <cell r="X95">
            <v>3056</v>
          </cell>
          <cell r="Y95">
            <v>40</v>
          </cell>
          <cell r="Z95">
            <v>3016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30302</v>
          </cell>
          <cell r="E96">
            <v>304</v>
          </cell>
          <cell r="F96">
            <v>29029</v>
          </cell>
          <cell r="G96">
            <v>969</v>
          </cell>
          <cell r="H96">
            <v>17099</v>
          </cell>
          <cell r="I96">
            <v>77</v>
          </cell>
          <cell r="J96">
            <v>16913</v>
          </cell>
          <cell r="K96">
            <v>109</v>
          </cell>
          <cell r="L96">
            <v>1083</v>
          </cell>
          <cell r="M96">
            <v>90</v>
          </cell>
          <cell r="N96">
            <v>920</v>
          </cell>
          <cell r="O96">
            <v>73</v>
          </cell>
          <cell r="P96">
            <v>11961</v>
          </cell>
          <cell r="Q96">
            <v>127</v>
          </cell>
          <cell r="R96">
            <v>11136</v>
          </cell>
          <cell r="S96">
            <v>698</v>
          </cell>
          <cell r="T96">
            <v>159</v>
          </cell>
          <cell r="U96">
            <v>10</v>
          </cell>
          <cell r="V96">
            <v>60</v>
          </cell>
          <cell r="W96">
            <v>89</v>
          </cell>
          <cell r="X96">
            <v>7027</v>
          </cell>
          <cell r="Y96">
            <v>67</v>
          </cell>
          <cell r="Z96">
            <v>6960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15140</v>
          </cell>
          <cell r="E97">
            <v>195</v>
          </cell>
          <cell r="F97">
            <v>14752</v>
          </cell>
          <cell r="G97">
            <v>193</v>
          </cell>
          <cell r="H97">
            <v>8910</v>
          </cell>
          <cell r="I97">
            <v>61</v>
          </cell>
          <cell r="J97">
            <v>8805</v>
          </cell>
          <cell r="K97">
            <v>44</v>
          </cell>
          <cell r="L97">
            <v>551</v>
          </cell>
          <cell r="M97">
            <v>64</v>
          </cell>
          <cell r="N97">
            <v>446</v>
          </cell>
          <cell r="O97">
            <v>41</v>
          </cell>
          <cell r="P97">
            <v>5624</v>
          </cell>
          <cell r="Q97">
            <v>68</v>
          </cell>
          <cell r="R97">
            <v>5460</v>
          </cell>
          <cell r="S97">
            <v>96</v>
          </cell>
          <cell r="T97">
            <v>55</v>
          </cell>
          <cell r="U97">
            <v>2</v>
          </cell>
          <cell r="V97">
            <v>41</v>
          </cell>
          <cell r="W97">
            <v>12</v>
          </cell>
          <cell r="X97">
            <v>1948</v>
          </cell>
          <cell r="Y97">
            <v>55</v>
          </cell>
          <cell r="Z97">
            <v>1893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9460</v>
          </cell>
          <cell r="E98">
            <v>143</v>
          </cell>
          <cell r="F98">
            <v>9217</v>
          </cell>
          <cell r="G98">
            <v>100</v>
          </cell>
          <cell r="H98">
            <v>5453</v>
          </cell>
          <cell r="I98">
            <v>52</v>
          </cell>
          <cell r="J98">
            <v>5369</v>
          </cell>
          <cell r="K98">
            <v>32</v>
          </cell>
          <cell r="L98">
            <v>351</v>
          </cell>
          <cell r="M98">
            <v>37</v>
          </cell>
          <cell r="N98">
            <v>292</v>
          </cell>
          <cell r="O98">
            <v>22</v>
          </cell>
          <cell r="P98">
            <v>3631</v>
          </cell>
          <cell r="Q98">
            <v>53</v>
          </cell>
          <cell r="R98">
            <v>3535</v>
          </cell>
          <cell r="S98">
            <v>43</v>
          </cell>
          <cell r="T98">
            <v>25</v>
          </cell>
          <cell r="U98">
            <v>1</v>
          </cell>
          <cell r="V98">
            <v>21</v>
          </cell>
          <cell r="W98">
            <v>3</v>
          </cell>
          <cell r="X98">
            <v>1976</v>
          </cell>
          <cell r="Y98">
            <v>80</v>
          </cell>
          <cell r="Z98">
            <v>1896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18929</v>
          </cell>
          <cell r="E99">
            <v>250</v>
          </cell>
          <cell r="F99">
            <v>18373</v>
          </cell>
          <cell r="G99">
            <v>306</v>
          </cell>
          <cell r="H99">
            <v>12082</v>
          </cell>
          <cell r="I99">
            <v>79</v>
          </cell>
          <cell r="J99">
            <v>11869</v>
          </cell>
          <cell r="K99">
            <v>134</v>
          </cell>
          <cell r="L99">
            <v>760</v>
          </cell>
          <cell r="M99">
            <v>51</v>
          </cell>
          <cell r="N99">
            <v>656</v>
          </cell>
          <cell r="O99">
            <v>53</v>
          </cell>
          <cell r="P99">
            <v>6026</v>
          </cell>
          <cell r="Q99">
            <v>113</v>
          </cell>
          <cell r="R99">
            <v>5814</v>
          </cell>
          <cell r="S99">
            <v>99</v>
          </cell>
          <cell r="T99">
            <v>61</v>
          </cell>
          <cell r="U99">
            <v>7</v>
          </cell>
          <cell r="V99">
            <v>34</v>
          </cell>
          <cell r="W99">
            <v>20</v>
          </cell>
          <cell r="X99">
            <v>4334</v>
          </cell>
          <cell r="Y99">
            <v>55</v>
          </cell>
          <cell r="Z99">
            <v>4279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24659</v>
          </cell>
          <cell r="E100">
            <v>194</v>
          </cell>
          <cell r="F100">
            <v>23835</v>
          </cell>
          <cell r="G100">
            <v>630</v>
          </cell>
          <cell r="H100">
            <v>15875</v>
          </cell>
          <cell r="I100">
            <v>70</v>
          </cell>
          <cell r="J100">
            <v>15714</v>
          </cell>
          <cell r="K100">
            <v>91</v>
          </cell>
          <cell r="L100">
            <v>796</v>
          </cell>
          <cell r="M100">
            <v>40</v>
          </cell>
          <cell r="N100">
            <v>714</v>
          </cell>
          <cell r="O100">
            <v>42</v>
          </cell>
          <cell r="P100">
            <v>7909</v>
          </cell>
          <cell r="Q100">
            <v>79</v>
          </cell>
          <cell r="R100">
            <v>7367</v>
          </cell>
          <cell r="S100">
            <v>463</v>
          </cell>
          <cell r="T100">
            <v>79</v>
          </cell>
          <cell r="U100">
            <v>5</v>
          </cell>
          <cell r="V100">
            <v>40</v>
          </cell>
          <cell r="W100">
            <v>34</v>
          </cell>
          <cell r="X100">
            <v>5442</v>
          </cell>
          <cell r="Y100">
            <v>33</v>
          </cell>
          <cell r="Z100">
            <v>5409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20829</v>
          </cell>
          <cell r="E101">
            <v>156</v>
          </cell>
          <cell r="F101">
            <v>20150</v>
          </cell>
          <cell r="G101">
            <v>523</v>
          </cell>
          <cell r="H101">
            <v>13345</v>
          </cell>
          <cell r="I101">
            <v>55</v>
          </cell>
          <cell r="J101">
            <v>13253</v>
          </cell>
          <cell r="K101">
            <v>37</v>
          </cell>
          <cell r="L101">
            <v>805</v>
          </cell>
          <cell r="M101">
            <v>30</v>
          </cell>
          <cell r="N101">
            <v>730</v>
          </cell>
          <cell r="O101">
            <v>45</v>
          </cell>
          <cell r="P101">
            <v>6584</v>
          </cell>
          <cell r="Q101">
            <v>66</v>
          </cell>
          <cell r="R101">
            <v>6128</v>
          </cell>
          <cell r="S101">
            <v>390</v>
          </cell>
          <cell r="T101">
            <v>95</v>
          </cell>
          <cell r="U101">
            <v>5</v>
          </cell>
          <cell r="V101">
            <v>39</v>
          </cell>
          <cell r="W101">
            <v>51</v>
          </cell>
          <cell r="X101">
            <v>4292</v>
          </cell>
          <cell r="Y101">
            <v>57</v>
          </cell>
          <cell r="Z101">
            <v>4235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30901</v>
          </cell>
          <cell r="E102">
            <v>197</v>
          </cell>
          <cell r="F102">
            <v>29273</v>
          </cell>
          <cell r="G102">
            <v>1431</v>
          </cell>
          <cell r="H102">
            <v>18322</v>
          </cell>
          <cell r="I102">
            <v>66</v>
          </cell>
          <cell r="J102">
            <v>17951</v>
          </cell>
          <cell r="K102">
            <v>305</v>
          </cell>
          <cell r="L102">
            <v>988</v>
          </cell>
          <cell r="M102">
            <v>44</v>
          </cell>
          <cell r="N102">
            <v>893</v>
          </cell>
          <cell r="O102">
            <v>51</v>
          </cell>
          <cell r="P102">
            <v>11369</v>
          </cell>
          <cell r="Q102">
            <v>82</v>
          </cell>
          <cell r="R102">
            <v>10363</v>
          </cell>
          <cell r="S102">
            <v>924</v>
          </cell>
          <cell r="T102">
            <v>222</v>
          </cell>
          <cell r="U102">
            <v>5</v>
          </cell>
          <cell r="V102">
            <v>66</v>
          </cell>
          <cell r="W102">
            <v>151</v>
          </cell>
          <cell r="X102">
            <v>8125</v>
          </cell>
          <cell r="Y102">
            <v>80</v>
          </cell>
          <cell r="Z102">
            <v>8045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69718</v>
          </cell>
          <cell r="E103">
            <v>338</v>
          </cell>
          <cell r="F103">
            <v>67154</v>
          </cell>
          <cell r="G103">
            <v>2226</v>
          </cell>
          <cell r="H103">
            <v>52704</v>
          </cell>
          <cell r="I103">
            <v>142</v>
          </cell>
          <cell r="J103">
            <v>52279</v>
          </cell>
          <cell r="K103">
            <v>283</v>
          </cell>
          <cell r="L103">
            <v>2802</v>
          </cell>
          <cell r="M103">
            <v>66</v>
          </cell>
          <cell r="N103">
            <v>2276</v>
          </cell>
          <cell r="O103">
            <v>460</v>
          </cell>
          <cell r="P103">
            <v>13908</v>
          </cell>
          <cell r="Q103">
            <v>118</v>
          </cell>
          <cell r="R103">
            <v>12507</v>
          </cell>
          <cell r="S103">
            <v>1283</v>
          </cell>
          <cell r="T103">
            <v>304</v>
          </cell>
          <cell r="U103">
            <v>12</v>
          </cell>
          <cell r="V103">
            <v>92</v>
          </cell>
          <cell r="W103">
            <v>200</v>
          </cell>
          <cell r="X103">
            <v>5912</v>
          </cell>
          <cell r="Y103">
            <v>74</v>
          </cell>
          <cell r="Z103">
            <v>5838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27510</v>
          </cell>
          <cell r="E104">
            <v>215</v>
          </cell>
          <cell r="F104">
            <v>26840</v>
          </cell>
          <cell r="G104">
            <v>455</v>
          </cell>
          <cell r="H104">
            <v>18550</v>
          </cell>
          <cell r="I104">
            <v>84</v>
          </cell>
          <cell r="J104">
            <v>18282</v>
          </cell>
          <cell r="K104">
            <v>184</v>
          </cell>
          <cell r="L104">
            <v>892</v>
          </cell>
          <cell r="M104">
            <v>43</v>
          </cell>
          <cell r="N104">
            <v>781</v>
          </cell>
          <cell r="O104">
            <v>68</v>
          </cell>
          <cell r="P104">
            <v>7963</v>
          </cell>
          <cell r="Q104">
            <v>75</v>
          </cell>
          <cell r="R104">
            <v>7722</v>
          </cell>
          <cell r="S104">
            <v>166</v>
          </cell>
          <cell r="T104">
            <v>105</v>
          </cell>
          <cell r="U104">
            <v>13</v>
          </cell>
          <cell r="V104">
            <v>55</v>
          </cell>
          <cell r="W104">
            <v>37</v>
          </cell>
          <cell r="X104">
            <v>6544</v>
          </cell>
          <cell r="Y104">
            <v>61</v>
          </cell>
          <cell r="Z104">
            <v>6483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17541</v>
          </cell>
          <cell r="E105">
            <v>194</v>
          </cell>
          <cell r="F105">
            <v>17144</v>
          </cell>
          <cell r="G105">
            <v>203</v>
          </cell>
          <cell r="H105">
            <v>10193</v>
          </cell>
          <cell r="I105">
            <v>85</v>
          </cell>
          <cell r="J105">
            <v>10038</v>
          </cell>
          <cell r="K105">
            <v>70</v>
          </cell>
          <cell r="L105">
            <v>580</v>
          </cell>
          <cell r="M105">
            <v>42</v>
          </cell>
          <cell r="N105">
            <v>500</v>
          </cell>
          <cell r="O105">
            <v>38</v>
          </cell>
          <cell r="P105">
            <v>6719</v>
          </cell>
          <cell r="Q105">
            <v>65</v>
          </cell>
          <cell r="R105">
            <v>6569</v>
          </cell>
          <cell r="S105">
            <v>85</v>
          </cell>
          <cell r="T105">
            <v>49</v>
          </cell>
          <cell r="U105">
            <v>2</v>
          </cell>
          <cell r="V105">
            <v>37</v>
          </cell>
          <cell r="W105">
            <v>10</v>
          </cell>
          <cell r="X105">
            <v>2980</v>
          </cell>
          <cell r="Y105">
            <v>94</v>
          </cell>
          <cell r="Z105">
            <v>2886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25732</v>
          </cell>
          <cell r="E106">
            <v>285</v>
          </cell>
          <cell r="F106">
            <v>25082</v>
          </cell>
          <cell r="G106">
            <v>365</v>
          </cell>
          <cell r="H106">
            <v>18317</v>
          </cell>
          <cell r="I106">
            <v>111</v>
          </cell>
          <cell r="J106">
            <v>18033</v>
          </cell>
          <cell r="K106">
            <v>173</v>
          </cell>
          <cell r="L106">
            <v>923</v>
          </cell>
          <cell r="M106">
            <v>60</v>
          </cell>
          <cell r="N106">
            <v>774</v>
          </cell>
          <cell r="O106">
            <v>89</v>
          </cell>
          <cell r="P106">
            <v>6393</v>
          </cell>
          <cell r="Q106">
            <v>105</v>
          </cell>
          <cell r="R106">
            <v>6210</v>
          </cell>
          <cell r="S106">
            <v>78</v>
          </cell>
          <cell r="T106">
            <v>99</v>
          </cell>
          <cell r="U106">
            <v>9</v>
          </cell>
          <cell r="V106">
            <v>65</v>
          </cell>
          <cell r="W106">
            <v>25</v>
          </cell>
          <cell r="X106">
            <v>5468</v>
          </cell>
          <cell r="Y106">
            <v>75</v>
          </cell>
          <cell r="Z106">
            <v>5393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5632</v>
          </cell>
          <cell r="E107">
            <v>148</v>
          </cell>
          <cell r="F107">
            <v>5087</v>
          </cell>
          <cell r="G107">
            <v>397</v>
          </cell>
          <cell r="H107">
            <v>3766</v>
          </cell>
          <cell r="I107">
            <v>74</v>
          </cell>
          <cell r="J107">
            <v>3492</v>
          </cell>
          <cell r="K107">
            <v>200</v>
          </cell>
          <cell r="L107">
            <v>424</v>
          </cell>
          <cell r="M107">
            <v>16</v>
          </cell>
          <cell r="N107">
            <v>242</v>
          </cell>
          <cell r="O107">
            <v>166</v>
          </cell>
          <cell r="P107">
            <v>1426</v>
          </cell>
          <cell r="Q107">
            <v>54</v>
          </cell>
          <cell r="R107">
            <v>1344</v>
          </cell>
          <cell r="S107">
            <v>28</v>
          </cell>
          <cell r="T107">
            <v>16</v>
          </cell>
          <cell r="U107">
            <v>4</v>
          </cell>
          <cell r="V107">
            <v>9</v>
          </cell>
          <cell r="W107">
            <v>3</v>
          </cell>
          <cell r="X107">
            <v>1734</v>
          </cell>
          <cell r="Y107">
            <v>36</v>
          </cell>
          <cell r="Z107">
            <v>1698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1446262</v>
          </cell>
          <cell r="E109">
            <v>7456</v>
          </cell>
          <cell r="F109">
            <v>1390321</v>
          </cell>
          <cell r="G109">
            <v>48485</v>
          </cell>
          <cell r="H109">
            <v>1072203</v>
          </cell>
          <cell r="I109">
            <v>2617</v>
          </cell>
          <cell r="J109">
            <v>1055185</v>
          </cell>
          <cell r="K109">
            <v>14401</v>
          </cell>
          <cell r="L109">
            <v>49038</v>
          </cell>
          <cell r="M109">
            <v>1720</v>
          </cell>
          <cell r="N109">
            <v>41905</v>
          </cell>
          <cell r="O109">
            <v>5413</v>
          </cell>
          <cell r="P109">
            <v>317057</v>
          </cell>
          <cell r="Q109">
            <v>2872</v>
          </cell>
          <cell r="R109">
            <v>290448</v>
          </cell>
          <cell r="S109">
            <v>23737</v>
          </cell>
          <cell r="T109">
            <v>7964</v>
          </cell>
          <cell r="U109">
            <v>247</v>
          </cell>
          <cell r="V109">
            <v>2783</v>
          </cell>
          <cell r="W109">
            <v>4934</v>
          </cell>
          <cell r="X109">
            <v>187427</v>
          </cell>
          <cell r="Y109">
            <v>2088</v>
          </cell>
          <cell r="Z109">
            <v>185339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266425</v>
          </cell>
          <cell r="E110">
            <v>777</v>
          </cell>
          <cell r="F110">
            <v>253074</v>
          </cell>
          <cell r="G110">
            <v>12574</v>
          </cell>
          <cell r="H110">
            <v>215432</v>
          </cell>
          <cell r="I110">
            <v>285</v>
          </cell>
          <cell r="J110">
            <v>211305</v>
          </cell>
          <cell r="K110">
            <v>3842</v>
          </cell>
          <cell r="L110">
            <v>8129</v>
          </cell>
          <cell r="M110">
            <v>172</v>
          </cell>
          <cell r="N110">
            <v>6787</v>
          </cell>
          <cell r="O110">
            <v>1170</v>
          </cell>
          <cell r="P110">
            <v>40440</v>
          </cell>
          <cell r="Q110">
            <v>289</v>
          </cell>
          <cell r="R110">
            <v>34649</v>
          </cell>
          <cell r="S110">
            <v>5502</v>
          </cell>
          <cell r="T110">
            <v>2424</v>
          </cell>
          <cell r="U110">
            <v>31</v>
          </cell>
          <cell r="V110">
            <v>333</v>
          </cell>
          <cell r="W110">
            <v>2060</v>
          </cell>
          <cell r="X110">
            <v>23970</v>
          </cell>
          <cell r="Y110">
            <v>259</v>
          </cell>
          <cell r="Z110">
            <v>23711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142880</v>
          </cell>
          <cell r="E111">
            <v>580</v>
          </cell>
          <cell r="F111">
            <v>137679</v>
          </cell>
          <cell r="G111">
            <v>4621</v>
          </cell>
          <cell r="H111">
            <v>109563</v>
          </cell>
          <cell r="I111">
            <v>205</v>
          </cell>
          <cell r="J111">
            <v>107501</v>
          </cell>
          <cell r="K111">
            <v>1857</v>
          </cell>
          <cell r="L111">
            <v>5052</v>
          </cell>
          <cell r="M111">
            <v>145</v>
          </cell>
          <cell r="N111">
            <v>4356</v>
          </cell>
          <cell r="O111">
            <v>551</v>
          </cell>
          <cell r="P111">
            <v>27611</v>
          </cell>
          <cell r="Q111">
            <v>218</v>
          </cell>
          <cell r="R111">
            <v>25538</v>
          </cell>
          <cell r="S111">
            <v>1855</v>
          </cell>
          <cell r="T111">
            <v>654</v>
          </cell>
          <cell r="U111">
            <v>12</v>
          </cell>
          <cell r="V111">
            <v>284</v>
          </cell>
          <cell r="W111">
            <v>358</v>
          </cell>
          <cell r="X111">
            <v>14844</v>
          </cell>
          <cell r="Y111">
            <v>168</v>
          </cell>
          <cell r="Z111">
            <v>14676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74070</v>
          </cell>
          <cell r="E112">
            <v>384</v>
          </cell>
          <cell r="F112">
            <v>71820</v>
          </cell>
          <cell r="G112">
            <v>1866</v>
          </cell>
          <cell r="H112">
            <v>53617</v>
          </cell>
          <cell r="I112">
            <v>144</v>
          </cell>
          <cell r="J112">
            <v>52849</v>
          </cell>
          <cell r="K112">
            <v>624</v>
          </cell>
          <cell r="L112">
            <v>2586</v>
          </cell>
          <cell r="M112">
            <v>83</v>
          </cell>
          <cell r="N112">
            <v>2254</v>
          </cell>
          <cell r="O112">
            <v>249</v>
          </cell>
          <cell r="P112">
            <v>17601</v>
          </cell>
          <cell r="Q112">
            <v>147</v>
          </cell>
          <cell r="R112">
            <v>16581</v>
          </cell>
          <cell r="S112">
            <v>873</v>
          </cell>
          <cell r="T112">
            <v>266</v>
          </cell>
          <cell r="U112">
            <v>10</v>
          </cell>
          <cell r="V112">
            <v>136</v>
          </cell>
          <cell r="W112">
            <v>120</v>
          </cell>
          <cell r="X112">
            <v>10289</v>
          </cell>
          <cell r="Y112">
            <v>88</v>
          </cell>
          <cell r="Z112">
            <v>10201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83225</v>
          </cell>
          <cell r="E113">
            <v>719</v>
          </cell>
          <cell r="F113">
            <v>79887</v>
          </cell>
          <cell r="G113">
            <v>2619</v>
          </cell>
          <cell r="H113">
            <v>59873</v>
          </cell>
          <cell r="I113">
            <v>209</v>
          </cell>
          <cell r="J113">
            <v>58768</v>
          </cell>
          <cell r="K113">
            <v>896</v>
          </cell>
          <cell r="L113">
            <v>2860</v>
          </cell>
          <cell r="M113">
            <v>214</v>
          </cell>
          <cell r="N113">
            <v>2348</v>
          </cell>
          <cell r="O113">
            <v>298</v>
          </cell>
          <cell r="P113">
            <v>20098</v>
          </cell>
          <cell r="Q113">
            <v>253</v>
          </cell>
          <cell r="R113">
            <v>18630</v>
          </cell>
          <cell r="S113">
            <v>1215</v>
          </cell>
          <cell r="T113">
            <v>394</v>
          </cell>
          <cell r="U113">
            <v>43</v>
          </cell>
          <cell r="V113">
            <v>141</v>
          </cell>
          <cell r="W113">
            <v>210</v>
          </cell>
          <cell r="X113">
            <v>10545</v>
          </cell>
          <cell r="Y113">
            <v>138</v>
          </cell>
          <cell r="Z113">
            <v>10407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216166</v>
          </cell>
          <cell r="E114">
            <v>515</v>
          </cell>
          <cell r="F114">
            <v>208410</v>
          </cell>
          <cell r="G114">
            <v>7241</v>
          </cell>
          <cell r="H114">
            <v>178373</v>
          </cell>
          <cell r="I114">
            <v>187</v>
          </cell>
          <cell r="J114">
            <v>175618</v>
          </cell>
          <cell r="K114">
            <v>2568</v>
          </cell>
          <cell r="L114">
            <v>7241</v>
          </cell>
          <cell r="M114">
            <v>100</v>
          </cell>
          <cell r="N114">
            <v>6328</v>
          </cell>
          <cell r="O114">
            <v>813</v>
          </cell>
          <cell r="P114">
            <v>29931</v>
          </cell>
          <cell r="Q114">
            <v>215</v>
          </cell>
          <cell r="R114">
            <v>26282</v>
          </cell>
          <cell r="S114">
            <v>3434</v>
          </cell>
          <cell r="T114">
            <v>621</v>
          </cell>
          <cell r="U114">
            <v>13</v>
          </cell>
          <cell r="V114">
            <v>182</v>
          </cell>
          <cell r="W114">
            <v>426</v>
          </cell>
          <cell r="X114">
            <v>16480</v>
          </cell>
          <cell r="Y114">
            <v>151</v>
          </cell>
          <cell r="Z114">
            <v>16329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56274</v>
          </cell>
          <cell r="E115">
            <v>365</v>
          </cell>
          <cell r="F115">
            <v>54394</v>
          </cell>
          <cell r="G115">
            <v>1515</v>
          </cell>
          <cell r="H115">
            <v>38680</v>
          </cell>
          <cell r="I115">
            <v>130</v>
          </cell>
          <cell r="J115">
            <v>38031</v>
          </cell>
          <cell r="K115">
            <v>519</v>
          </cell>
          <cell r="L115">
            <v>2011</v>
          </cell>
          <cell r="M115">
            <v>68</v>
          </cell>
          <cell r="N115">
            <v>1788</v>
          </cell>
          <cell r="O115">
            <v>155</v>
          </cell>
          <cell r="P115">
            <v>15298</v>
          </cell>
          <cell r="Q115">
            <v>142</v>
          </cell>
          <cell r="R115">
            <v>14448</v>
          </cell>
          <cell r="S115">
            <v>708</v>
          </cell>
          <cell r="T115">
            <v>285</v>
          </cell>
          <cell r="U115">
            <v>25</v>
          </cell>
          <cell r="V115">
            <v>127</v>
          </cell>
          <cell r="W115">
            <v>133</v>
          </cell>
          <cell r="X115">
            <v>7323</v>
          </cell>
          <cell r="Y115">
            <v>70</v>
          </cell>
          <cell r="Z115">
            <v>7253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60921</v>
          </cell>
          <cell r="E116">
            <v>288</v>
          </cell>
          <cell r="F116">
            <v>57990</v>
          </cell>
          <cell r="G116">
            <v>2643</v>
          </cell>
          <cell r="H116">
            <v>40832</v>
          </cell>
          <cell r="I116">
            <v>107</v>
          </cell>
          <cell r="J116">
            <v>40278</v>
          </cell>
          <cell r="K116">
            <v>447</v>
          </cell>
          <cell r="L116">
            <v>2221</v>
          </cell>
          <cell r="M116">
            <v>68</v>
          </cell>
          <cell r="N116">
            <v>1907</v>
          </cell>
          <cell r="O116">
            <v>246</v>
          </cell>
          <cell r="P116">
            <v>17388</v>
          </cell>
          <cell r="Q116">
            <v>106</v>
          </cell>
          <cell r="R116">
            <v>15672</v>
          </cell>
          <cell r="S116">
            <v>1610</v>
          </cell>
          <cell r="T116">
            <v>480</v>
          </cell>
          <cell r="U116">
            <v>7</v>
          </cell>
          <cell r="V116">
            <v>133</v>
          </cell>
          <cell r="W116">
            <v>340</v>
          </cell>
          <cell r="X116">
            <v>9397</v>
          </cell>
          <cell r="Y116">
            <v>91</v>
          </cell>
          <cell r="Z116">
            <v>9306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54625</v>
          </cell>
          <cell r="E117">
            <v>380</v>
          </cell>
          <cell r="F117">
            <v>52388</v>
          </cell>
          <cell r="G117">
            <v>1857</v>
          </cell>
          <cell r="H117">
            <v>34629</v>
          </cell>
          <cell r="I117">
            <v>116</v>
          </cell>
          <cell r="J117">
            <v>34060</v>
          </cell>
          <cell r="K117">
            <v>453</v>
          </cell>
          <cell r="L117">
            <v>2095</v>
          </cell>
          <cell r="M117">
            <v>92</v>
          </cell>
          <cell r="N117">
            <v>1759</v>
          </cell>
          <cell r="O117">
            <v>244</v>
          </cell>
          <cell r="P117">
            <v>17643</v>
          </cell>
          <cell r="Q117">
            <v>161</v>
          </cell>
          <cell r="R117">
            <v>16473</v>
          </cell>
          <cell r="S117">
            <v>1009</v>
          </cell>
          <cell r="T117">
            <v>258</v>
          </cell>
          <cell r="U117">
            <v>11</v>
          </cell>
          <cell r="V117">
            <v>96</v>
          </cell>
          <cell r="W117">
            <v>151</v>
          </cell>
          <cell r="X117">
            <v>16175</v>
          </cell>
          <cell r="Y117">
            <v>115</v>
          </cell>
          <cell r="Z117">
            <v>16060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36754</v>
          </cell>
          <cell r="E118">
            <v>281</v>
          </cell>
          <cell r="F118">
            <v>35649</v>
          </cell>
          <cell r="G118">
            <v>824</v>
          </cell>
          <cell r="H118">
            <v>25158</v>
          </cell>
          <cell r="I118">
            <v>89</v>
          </cell>
          <cell r="J118">
            <v>24690</v>
          </cell>
          <cell r="K118">
            <v>379</v>
          </cell>
          <cell r="L118">
            <v>1530</v>
          </cell>
          <cell r="M118">
            <v>58</v>
          </cell>
          <cell r="N118">
            <v>1344</v>
          </cell>
          <cell r="O118">
            <v>128</v>
          </cell>
          <cell r="P118">
            <v>9926</v>
          </cell>
          <cell r="Q118">
            <v>125</v>
          </cell>
          <cell r="R118">
            <v>9549</v>
          </cell>
          <cell r="S118">
            <v>252</v>
          </cell>
          <cell r="T118">
            <v>140</v>
          </cell>
          <cell r="U118">
            <v>9</v>
          </cell>
          <cell r="V118">
            <v>66</v>
          </cell>
          <cell r="W118">
            <v>65</v>
          </cell>
          <cell r="X118">
            <v>6471</v>
          </cell>
          <cell r="Y118">
            <v>61</v>
          </cell>
          <cell r="Z118">
            <v>6410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138916</v>
          </cell>
          <cell r="E119">
            <v>321</v>
          </cell>
          <cell r="F119">
            <v>134093</v>
          </cell>
          <cell r="G119">
            <v>4502</v>
          </cell>
          <cell r="H119">
            <v>108143</v>
          </cell>
          <cell r="I119">
            <v>114</v>
          </cell>
          <cell r="J119">
            <v>106946</v>
          </cell>
          <cell r="K119">
            <v>1083</v>
          </cell>
          <cell r="L119">
            <v>4078</v>
          </cell>
          <cell r="M119">
            <v>79</v>
          </cell>
          <cell r="N119">
            <v>3587</v>
          </cell>
          <cell r="O119">
            <v>412</v>
          </cell>
          <cell r="P119">
            <v>25639</v>
          </cell>
          <cell r="Q119">
            <v>122</v>
          </cell>
          <cell r="R119">
            <v>22919</v>
          </cell>
          <cell r="S119">
            <v>2598</v>
          </cell>
          <cell r="T119">
            <v>1056</v>
          </cell>
          <cell r="U119">
            <v>6</v>
          </cell>
          <cell r="V119">
            <v>641</v>
          </cell>
          <cell r="W119">
            <v>409</v>
          </cell>
          <cell r="X119">
            <v>13477</v>
          </cell>
          <cell r="Y119">
            <v>144</v>
          </cell>
          <cell r="Z119">
            <v>13333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14935</v>
          </cell>
          <cell r="E120">
            <v>114</v>
          </cell>
          <cell r="F120">
            <v>14539</v>
          </cell>
          <cell r="G120">
            <v>282</v>
          </cell>
          <cell r="H120">
            <v>9105</v>
          </cell>
          <cell r="I120">
            <v>40</v>
          </cell>
          <cell r="J120">
            <v>9029</v>
          </cell>
          <cell r="K120">
            <v>36</v>
          </cell>
          <cell r="L120">
            <v>479</v>
          </cell>
          <cell r="M120">
            <v>37</v>
          </cell>
          <cell r="N120">
            <v>424</v>
          </cell>
          <cell r="O120">
            <v>18</v>
          </cell>
          <cell r="P120">
            <v>5285</v>
          </cell>
          <cell r="Q120">
            <v>36</v>
          </cell>
          <cell r="R120">
            <v>5049</v>
          </cell>
          <cell r="S120">
            <v>200</v>
          </cell>
          <cell r="T120">
            <v>66</v>
          </cell>
          <cell r="U120">
            <v>1</v>
          </cell>
          <cell r="V120">
            <v>37</v>
          </cell>
          <cell r="W120">
            <v>28</v>
          </cell>
          <cell r="X120">
            <v>3040</v>
          </cell>
          <cell r="Y120">
            <v>41</v>
          </cell>
          <cell r="Z120">
            <v>2999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31071</v>
          </cell>
          <cell r="E121">
            <v>304</v>
          </cell>
          <cell r="F121">
            <v>29817</v>
          </cell>
          <cell r="G121">
            <v>950</v>
          </cell>
          <cell r="H121">
            <v>17759</v>
          </cell>
          <cell r="I121">
            <v>77</v>
          </cell>
          <cell r="J121">
            <v>17578</v>
          </cell>
          <cell r="K121">
            <v>104</v>
          </cell>
          <cell r="L121">
            <v>1088</v>
          </cell>
          <cell r="M121">
            <v>87</v>
          </cell>
          <cell r="N121">
            <v>930</v>
          </cell>
          <cell r="O121">
            <v>71</v>
          </cell>
          <cell r="P121">
            <v>12064</v>
          </cell>
          <cell r="Q121">
            <v>130</v>
          </cell>
          <cell r="R121">
            <v>11244</v>
          </cell>
          <cell r="S121">
            <v>690</v>
          </cell>
          <cell r="T121">
            <v>160</v>
          </cell>
          <cell r="U121">
            <v>10</v>
          </cell>
          <cell r="V121">
            <v>65</v>
          </cell>
          <cell r="W121">
            <v>85</v>
          </cell>
          <cell r="X121">
            <v>6924</v>
          </cell>
          <cell r="Y121">
            <v>67</v>
          </cell>
          <cell r="Z121">
            <v>6857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15462</v>
          </cell>
          <cell r="E122">
            <v>202</v>
          </cell>
          <cell r="F122">
            <v>15056</v>
          </cell>
          <cell r="G122">
            <v>204</v>
          </cell>
          <cell r="H122">
            <v>9164</v>
          </cell>
          <cell r="I122">
            <v>65</v>
          </cell>
          <cell r="J122">
            <v>9055</v>
          </cell>
          <cell r="K122">
            <v>44</v>
          </cell>
          <cell r="L122">
            <v>562</v>
          </cell>
          <cell r="M122">
            <v>64</v>
          </cell>
          <cell r="N122">
            <v>456</v>
          </cell>
          <cell r="O122">
            <v>42</v>
          </cell>
          <cell r="P122">
            <v>5687</v>
          </cell>
          <cell r="Q122">
            <v>71</v>
          </cell>
          <cell r="R122">
            <v>5510</v>
          </cell>
          <cell r="S122">
            <v>106</v>
          </cell>
          <cell r="T122">
            <v>49</v>
          </cell>
          <cell r="U122">
            <v>2</v>
          </cell>
          <cell r="V122">
            <v>35</v>
          </cell>
          <cell r="W122">
            <v>12</v>
          </cell>
          <cell r="X122">
            <v>1925</v>
          </cell>
          <cell r="Y122">
            <v>54</v>
          </cell>
          <cell r="Z122">
            <v>1871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9641</v>
          </cell>
          <cell r="E123">
            <v>140</v>
          </cell>
          <cell r="F123">
            <v>9395</v>
          </cell>
          <cell r="G123">
            <v>106</v>
          </cell>
          <cell r="H123">
            <v>5574</v>
          </cell>
          <cell r="I123">
            <v>50</v>
          </cell>
          <cell r="J123">
            <v>5492</v>
          </cell>
          <cell r="K123">
            <v>32</v>
          </cell>
          <cell r="L123">
            <v>356</v>
          </cell>
          <cell r="M123">
            <v>37</v>
          </cell>
          <cell r="N123">
            <v>295</v>
          </cell>
          <cell r="O123">
            <v>24</v>
          </cell>
          <cell r="P123">
            <v>3682</v>
          </cell>
          <cell r="Q123">
            <v>52</v>
          </cell>
          <cell r="R123">
            <v>3585</v>
          </cell>
          <cell r="S123">
            <v>45</v>
          </cell>
          <cell r="T123">
            <v>29</v>
          </cell>
          <cell r="U123">
            <v>1</v>
          </cell>
          <cell r="V123">
            <v>23</v>
          </cell>
          <cell r="W123">
            <v>5</v>
          </cell>
          <cell r="X123">
            <v>1974</v>
          </cell>
          <cell r="Y123">
            <v>79</v>
          </cell>
          <cell r="Z123">
            <v>1895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19080</v>
          </cell>
          <cell r="E124">
            <v>248</v>
          </cell>
          <cell r="F124">
            <v>18538</v>
          </cell>
          <cell r="G124">
            <v>294</v>
          </cell>
          <cell r="H124">
            <v>12252</v>
          </cell>
          <cell r="I124">
            <v>75</v>
          </cell>
          <cell r="J124">
            <v>12058</v>
          </cell>
          <cell r="K124">
            <v>119</v>
          </cell>
          <cell r="L124">
            <v>748</v>
          </cell>
          <cell r="M124">
            <v>53</v>
          </cell>
          <cell r="N124">
            <v>645</v>
          </cell>
          <cell r="O124">
            <v>50</v>
          </cell>
          <cell r="P124">
            <v>6019</v>
          </cell>
          <cell r="Q124">
            <v>112</v>
          </cell>
          <cell r="R124">
            <v>5804</v>
          </cell>
          <cell r="S124">
            <v>103</v>
          </cell>
          <cell r="T124">
            <v>61</v>
          </cell>
          <cell r="U124">
            <v>8</v>
          </cell>
          <cell r="V124">
            <v>31</v>
          </cell>
          <cell r="W124">
            <v>22</v>
          </cell>
          <cell r="X124">
            <v>4281</v>
          </cell>
          <cell r="Y124">
            <v>56</v>
          </cell>
          <cell r="Z124">
            <v>4225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25233</v>
          </cell>
          <cell r="E125">
            <v>208</v>
          </cell>
          <cell r="F125">
            <v>24326</v>
          </cell>
          <cell r="G125">
            <v>699</v>
          </cell>
          <cell r="H125">
            <v>16300</v>
          </cell>
          <cell r="I125">
            <v>75</v>
          </cell>
          <cell r="J125">
            <v>16119</v>
          </cell>
          <cell r="K125">
            <v>106</v>
          </cell>
          <cell r="L125">
            <v>772</v>
          </cell>
          <cell r="M125">
            <v>41</v>
          </cell>
          <cell r="N125">
            <v>690</v>
          </cell>
          <cell r="O125">
            <v>41</v>
          </cell>
          <cell r="P125">
            <v>8062</v>
          </cell>
          <cell r="Q125">
            <v>87</v>
          </cell>
          <cell r="R125">
            <v>7471</v>
          </cell>
          <cell r="S125">
            <v>504</v>
          </cell>
          <cell r="T125">
            <v>99</v>
          </cell>
          <cell r="U125">
            <v>5</v>
          </cell>
          <cell r="V125">
            <v>46</v>
          </cell>
          <cell r="W125">
            <v>48</v>
          </cell>
          <cell r="X125">
            <v>5452</v>
          </cell>
          <cell r="Y125">
            <v>35</v>
          </cell>
          <cell r="Z125">
            <v>5417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20882</v>
          </cell>
          <cell r="E126">
            <v>164</v>
          </cell>
          <cell r="F126">
            <v>20220</v>
          </cell>
          <cell r="G126">
            <v>498</v>
          </cell>
          <cell r="H126">
            <v>13437</v>
          </cell>
          <cell r="I126">
            <v>59</v>
          </cell>
          <cell r="J126">
            <v>13338</v>
          </cell>
          <cell r="K126">
            <v>40</v>
          </cell>
          <cell r="L126">
            <v>770</v>
          </cell>
          <cell r="M126">
            <v>30</v>
          </cell>
          <cell r="N126">
            <v>697</v>
          </cell>
          <cell r="O126">
            <v>43</v>
          </cell>
          <cell r="P126">
            <v>6589</v>
          </cell>
          <cell r="Q126">
            <v>67</v>
          </cell>
          <cell r="R126">
            <v>6142</v>
          </cell>
          <cell r="S126">
            <v>380</v>
          </cell>
          <cell r="T126">
            <v>86</v>
          </cell>
          <cell r="U126">
            <v>8</v>
          </cell>
          <cell r="V126">
            <v>43</v>
          </cell>
          <cell r="W126">
            <v>35</v>
          </cell>
          <cell r="X126">
            <v>4250</v>
          </cell>
          <cell r="Y126">
            <v>57</v>
          </cell>
          <cell r="Z126">
            <v>4193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31195</v>
          </cell>
          <cell r="E127">
            <v>204</v>
          </cell>
          <cell r="F127">
            <v>29593</v>
          </cell>
          <cell r="G127">
            <v>1398</v>
          </cell>
          <cell r="H127">
            <v>18538</v>
          </cell>
          <cell r="I127">
            <v>68</v>
          </cell>
          <cell r="J127">
            <v>18201</v>
          </cell>
          <cell r="K127">
            <v>269</v>
          </cell>
          <cell r="L127">
            <v>957</v>
          </cell>
          <cell r="M127">
            <v>44</v>
          </cell>
          <cell r="N127">
            <v>865</v>
          </cell>
          <cell r="O127">
            <v>48</v>
          </cell>
          <cell r="P127">
            <v>11474</v>
          </cell>
          <cell r="Q127">
            <v>87</v>
          </cell>
          <cell r="R127">
            <v>10451</v>
          </cell>
          <cell r="S127">
            <v>936</v>
          </cell>
          <cell r="T127">
            <v>226</v>
          </cell>
          <cell r="U127">
            <v>5</v>
          </cell>
          <cell r="V127">
            <v>76</v>
          </cell>
          <cell r="W127">
            <v>145</v>
          </cell>
          <cell r="X127">
            <v>8058</v>
          </cell>
          <cell r="Y127">
            <v>78</v>
          </cell>
          <cell r="Z127">
            <v>7980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70014</v>
          </cell>
          <cell r="E128">
            <v>350</v>
          </cell>
          <cell r="F128">
            <v>67389</v>
          </cell>
          <cell r="G128">
            <v>2275</v>
          </cell>
          <cell r="H128">
            <v>53116</v>
          </cell>
          <cell r="I128">
            <v>144</v>
          </cell>
          <cell r="J128">
            <v>52664</v>
          </cell>
          <cell r="K128">
            <v>308</v>
          </cell>
          <cell r="L128">
            <v>2687</v>
          </cell>
          <cell r="M128">
            <v>68</v>
          </cell>
          <cell r="N128">
            <v>2186</v>
          </cell>
          <cell r="O128">
            <v>433</v>
          </cell>
          <cell r="P128">
            <v>13893</v>
          </cell>
          <cell r="Q128">
            <v>130</v>
          </cell>
          <cell r="R128">
            <v>12435</v>
          </cell>
          <cell r="S128">
            <v>1328</v>
          </cell>
          <cell r="T128">
            <v>318</v>
          </cell>
          <cell r="U128">
            <v>8</v>
          </cell>
          <cell r="V128">
            <v>104</v>
          </cell>
          <cell r="W128">
            <v>206</v>
          </cell>
          <cell r="X128">
            <v>5865</v>
          </cell>
          <cell r="Y128">
            <v>76</v>
          </cell>
          <cell r="Z128">
            <v>5789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28904</v>
          </cell>
          <cell r="E129">
            <v>261</v>
          </cell>
          <cell r="F129">
            <v>28172</v>
          </cell>
          <cell r="G129">
            <v>471</v>
          </cell>
          <cell r="H129">
            <v>19753</v>
          </cell>
          <cell r="I129">
            <v>97</v>
          </cell>
          <cell r="J129">
            <v>19472</v>
          </cell>
          <cell r="K129">
            <v>184</v>
          </cell>
          <cell r="L129">
            <v>920</v>
          </cell>
          <cell r="M129">
            <v>57</v>
          </cell>
          <cell r="N129">
            <v>790</v>
          </cell>
          <cell r="O129">
            <v>73</v>
          </cell>
          <cell r="P129">
            <v>8114</v>
          </cell>
          <cell r="Q129">
            <v>89</v>
          </cell>
          <cell r="R129">
            <v>7848</v>
          </cell>
          <cell r="S129">
            <v>177</v>
          </cell>
          <cell r="T129">
            <v>117</v>
          </cell>
          <cell r="U129">
            <v>18</v>
          </cell>
          <cell r="V129">
            <v>62</v>
          </cell>
          <cell r="W129">
            <v>37</v>
          </cell>
          <cell r="X129">
            <v>6521</v>
          </cell>
          <cell r="Y129">
            <v>54</v>
          </cell>
          <cell r="Z129">
            <v>6467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17800</v>
          </cell>
          <cell r="E130">
            <v>205</v>
          </cell>
          <cell r="F130">
            <v>17395</v>
          </cell>
          <cell r="G130">
            <v>200</v>
          </cell>
          <cell r="H130">
            <v>10405</v>
          </cell>
          <cell r="I130">
            <v>93</v>
          </cell>
          <cell r="J130">
            <v>10249</v>
          </cell>
          <cell r="K130">
            <v>63</v>
          </cell>
          <cell r="L130">
            <v>573</v>
          </cell>
          <cell r="M130">
            <v>43</v>
          </cell>
          <cell r="N130">
            <v>490</v>
          </cell>
          <cell r="O130">
            <v>40</v>
          </cell>
          <cell r="P130">
            <v>6773</v>
          </cell>
          <cell r="Q130">
            <v>67</v>
          </cell>
          <cell r="R130">
            <v>6619</v>
          </cell>
          <cell r="S130">
            <v>87</v>
          </cell>
          <cell r="T130">
            <v>49</v>
          </cell>
          <cell r="U130">
            <v>2</v>
          </cell>
          <cell r="V130">
            <v>37</v>
          </cell>
          <cell r="W130">
            <v>10</v>
          </cell>
          <cell r="X130">
            <v>2942</v>
          </cell>
          <cell r="Y130">
            <v>98</v>
          </cell>
          <cell r="Z130">
            <v>2844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25980</v>
          </cell>
          <cell r="E131">
            <v>297</v>
          </cell>
          <cell r="F131">
            <v>25331</v>
          </cell>
          <cell r="G131">
            <v>352</v>
          </cell>
          <cell r="H131">
            <v>18572</v>
          </cell>
          <cell r="I131">
            <v>116</v>
          </cell>
          <cell r="J131">
            <v>18312</v>
          </cell>
          <cell r="K131">
            <v>144</v>
          </cell>
          <cell r="L131">
            <v>874</v>
          </cell>
          <cell r="M131">
            <v>63</v>
          </cell>
          <cell r="N131">
            <v>727</v>
          </cell>
          <cell r="O131">
            <v>84</v>
          </cell>
          <cell r="P131">
            <v>6427</v>
          </cell>
          <cell r="Q131">
            <v>110</v>
          </cell>
          <cell r="R131">
            <v>6219</v>
          </cell>
          <cell r="S131">
            <v>98</v>
          </cell>
          <cell r="T131">
            <v>107</v>
          </cell>
          <cell r="U131">
            <v>8</v>
          </cell>
          <cell r="V131">
            <v>73</v>
          </cell>
          <cell r="W131">
            <v>26</v>
          </cell>
          <cell r="X131">
            <v>5456</v>
          </cell>
          <cell r="Y131">
            <v>71</v>
          </cell>
          <cell r="Z131">
            <v>5385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5809</v>
          </cell>
          <cell r="E132">
            <v>149</v>
          </cell>
          <cell r="F132">
            <v>5166</v>
          </cell>
          <cell r="G132">
            <v>494</v>
          </cell>
          <cell r="H132">
            <v>3928</v>
          </cell>
          <cell r="I132">
            <v>72</v>
          </cell>
          <cell r="J132">
            <v>3572</v>
          </cell>
          <cell r="K132">
            <v>284</v>
          </cell>
          <cell r="L132">
            <v>449</v>
          </cell>
          <cell r="M132">
            <v>17</v>
          </cell>
          <cell r="N132">
            <v>252</v>
          </cell>
          <cell r="O132">
            <v>180</v>
          </cell>
          <cell r="P132">
            <v>1413</v>
          </cell>
          <cell r="Q132">
            <v>56</v>
          </cell>
          <cell r="R132">
            <v>1330</v>
          </cell>
          <cell r="S132">
            <v>27</v>
          </cell>
          <cell r="T132">
            <v>19</v>
          </cell>
          <cell r="U132">
            <v>4</v>
          </cell>
          <cell r="V132">
            <v>12</v>
          </cell>
          <cell r="W132">
            <v>3</v>
          </cell>
          <cell r="X132">
            <v>1768</v>
          </cell>
          <cell r="Y132">
            <v>37</v>
          </cell>
          <cell r="Z132">
            <v>1731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1475389</v>
          </cell>
          <cell r="E134">
            <v>7563</v>
          </cell>
          <cell r="F134">
            <v>1419411</v>
          </cell>
          <cell r="G134">
            <v>48415</v>
          </cell>
          <cell r="H134">
            <v>1098846</v>
          </cell>
          <cell r="I134">
            <v>2601</v>
          </cell>
          <cell r="J134">
            <v>1082408</v>
          </cell>
          <cell r="K134">
            <v>13837</v>
          </cell>
          <cell r="L134">
            <v>48083</v>
          </cell>
          <cell r="M134">
            <v>1768</v>
          </cell>
          <cell r="N134">
            <v>40958</v>
          </cell>
          <cell r="O134">
            <v>5357</v>
          </cell>
          <cell r="P134">
            <v>320230</v>
          </cell>
          <cell r="Q134">
            <v>2946</v>
          </cell>
          <cell r="R134">
            <v>293101</v>
          </cell>
          <cell r="S134">
            <v>24183</v>
          </cell>
          <cell r="T134">
            <v>8230</v>
          </cell>
          <cell r="U134">
            <v>248</v>
          </cell>
          <cell r="V134">
            <v>2944</v>
          </cell>
          <cell r="W134">
            <v>5038</v>
          </cell>
          <cell r="X134">
            <v>187924</v>
          </cell>
          <cell r="Y134">
            <v>2094</v>
          </cell>
          <cell r="Z134">
            <v>185830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271960</v>
          </cell>
          <cell r="E135">
            <v>788</v>
          </cell>
          <cell r="F135">
            <v>258886</v>
          </cell>
          <cell r="G135">
            <v>12286</v>
          </cell>
          <cell r="H135">
            <v>220649</v>
          </cell>
          <cell r="I135">
            <v>286</v>
          </cell>
          <cell r="J135">
            <v>216750</v>
          </cell>
          <cell r="K135">
            <v>3613</v>
          </cell>
          <cell r="L135">
            <v>7971</v>
          </cell>
          <cell r="M135">
            <v>173</v>
          </cell>
          <cell r="N135">
            <v>6664</v>
          </cell>
          <cell r="O135">
            <v>1134</v>
          </cell>
          <cell r="P135">
            <v>40791</v>
          </cell>
          <cell r="Q135">
            <v>300</v>
          </cell>
          <cell r="R135">
            <v>35013</v>
          </cell>
          <cell r="S135">
            <v>5478</v>
          </cell>
          <cell r="T135">
            <v>2549</v>
          </cell>
          <cell r="U135">
            <v>29</v>
          </cell>
          <cell r="V135">
            <v>459</v>
          </cell>
          <cell r="W135">
            <v>2061</v>
          </cell>
          <cell r="X135">
            <v>24346</v>
          </cell>
          <cell r="Y135">
            <v>258</v>
          </cell>
          <cell r="Z135">
            <v>24088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145520</v>
          </cell>
          <cell r="E136">
            <v>586</v>
          </cell>
          <cell r="F136">
            <v>140376</v>
          </cell>
          <cell r="G136">
            <v>4558</v>
          </cell>
          <cell r="H136">
            <v>112348</v>
          </cell>
          <cell r="I136">
            <v>202</v>
          </cell>
          <cell r="J136">
            <v>110397</v>
          </cell>
          <cell r="K136">
            <v>1749</v>
          </cell>
          <cell r="L136">
            <v>4870</v>
          </cell>
          <cell r="M136">
            <v>151</v>
          </cell>
          <cell r="N136">
            <v>4176</v>
          </cell>
          <cell r="O136">
            <v>543</v>
          </cell>
          <cell r="P136">
            <v>27602</v>
          </cell>
          <cell r="Q136">
            <v>221</v>
          </cell>
          <cell r="R136">
            <v>25478</v>
          </cell>
          <cell r="S136">
            <v>1903</v>
          </cell>
          <cell r="T136">
            <v>700</v>
          </cell>
          <cell r="U136">
            <v>12</v>
          </cell>
          <cell r="V136">
            <v>325</v>
          </cell>
          <cell r="W136">
            <v>363</v>
          </cell>
          <cell r="X136">
            <v>14892</v>
          </cell>
          <cell r="Y136">
            <v>170</v>
          </cell>
          <cell r="Z136">
            <v>14722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76063</v>
          </cell>
          <cell r="E137">
            <v>389</v>
          </cell>
          <cell r="F137">
            <v>73766</v>
          </cell>
          <cell r="G137">
            <v>1908</v>
          </cell>
          <cell r="H137">
            <v>55134</v>
          </cell>
          <cell r="I137">
            <v>148</v>
          </cell>
          <cell r="J137">
            <v>54389</v>
          </cell>
          <cell r="K137">
            <v>597</v>
          </cell>
          <cell r="L137">
            <v>2565</v>
          </cell>
          <cell r="M137">
            <v>83</v>
          </cell>
          <cell r="N137">
            <v>2228</v>
          </cell>
          <cell r="O137">
            <v>254</v>
          </cell>
          <cell r="P137">
            <v>18080</v>
          </cell>
          <cell r="Q137">
            <v>149</v>
          </cell>
          <cell r="R137">
            <v>17007</v>
          </cell>
          <cell r="S137">
            <v>924</v>
          </cell>
          <cell r="T137">
            <v>284</v>
          </cell>
          <cell r="U137">
            <v>9</v>
          </cell>
          <cell r="V137">
            <v>142</v>
          </cell>
          <cell r="W137">
            <v>133</v>
          </cell>
          <cell r="X137">
            <v>10218</v>
          </cell>
          <cell r="Y137">
            <v>84</v>
          </cell>
          <cell r="Z137">
            <v>10134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85324</v>
          </cell>
          <cell r="E138">
            <v>717</v>
          </cell>
          <cell r="F138">
            <v>81989</v>
          </cell>
          <cell r="G138">
            <v>2618</v>
          </cell>
          <cell r="H138">
            <v>61590</v>
          </cell>
          <cell r="I138">
            <v>202</v>
          </cell>
          <cell r="J138">
            <v>60505</v>
          </cell>
          <cell r="K138">
            <v>883</v>
          </cell>
          <cell r="L138">
            <v>2846</v>
          </cell>
          <cell r="M138">
            <v>218</v>
          </cell>
          <cell r="N138">
            <v>2339</v>
          </cell>
          <cell r="O138">
            <v>289</v>
          </cell>
          <cell r="P138">
            <v>20464</v>
          </cell>
          <cell r="Q138">
            <v>257</v>
          </cell>
          <cell r="R138">
            <v>18980</v>
          </cell>
          <cell r="S138">
            <v>1227</v>
          </cell>
          <cell r="T138">
            <v>424</v>
          </cell>
          <cell r="U138">
            <v>40</v>
          </cell>
          <cell r="V138">
            <v>165</v>
          </cell>
          <cell r="W138">
            <v>219</v>
          </cell>
          <cell r="X138">
            <v>10563</v>
          </cell>
          <cell r="Y138">
            <v>138</v>
          </cell>
          <cell r="Z138">
            <v>10425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220317</v>
          </cell>
          <cell r="E139">
            <v>549</v>
          </cell>
          <cell r="F139">
            <v>212504</v>
          </cell>
          <cell r="G139">
            <v>7264</v>
          </cell>
          <cell r="H139">
            <v>182995</v>
          </cell>
          <cell r="I139">
            <v>193</v>
          </cell>
          <cell r="J139">
            <v>180329</v>
          </cell>
          <cell r="K139">
            <v>2473</v>
          </cell>
          <cell r="L139">
            <v>6913</v>
          </cell>
          <cell r="M139">
            <v>113</v>
          </cell>
          <cell r="N139">
            <v>5975</v>
          </cell>
          <cell r="O139">
            <v>825</v>
          </cell>
          <cell r="P139">
            <v>29642</v>
          </cell>
          <cell r="Q139">
            <v>230</v>
          </cell>
          <cell r="R139">
            <v>25892</v>
          </cell>
          <cell r="S139">
            <v>3520</v>
          </cell>
          <cell r="T139">
            <v>767</v>
          </cell>
          <cell r="U139">
            <v>13</v>
          </cell>
          <cell r="V139">
            <v>308</v>
          </cell>
          <cell r="W139">
            <v>446</v>
          </cell>
          <cell r="X139">
            <v>16811</v>
          </cell>
          <cell r="Y139">
            <v>183</v>
          </cell>
          <cell r="Z139">
            <v>16628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57225</v>
          </cell>
          <cell r="E140">
            <v>370</v>
          </cell>
          <cell r="F140">
            <v>55323</v>
          </cell>
          <cell r="G140">
            <v>1532</v>
          </cell>
          <cell r="H140">
            <v>39513</v>
          </cell>
          <cell r="I140">
            <v>126</v>
          </cell>
          <cell r="J140">
            <v>38865</v>
          </cell>
          <cell r="K140">
            <v>522</v>
          </cell>
          <cell r="L140">
            <v>2007</v>
          </cell>
          <cell r="M140">
            <v>72</v>
          </cell>
          <cell r="N140">
            <v>1780</v>
          </cell>
          <cell r="O140">
            <v>155</v>
          </cell>
          <cell r="P140">
            <v>15390</v>
          </cell>
          <cell r="Q140">
            <v>144</v>
          </cell>
          <cell r="R140">
            <v>14523</v>
          </cell>
          <cell r="S140">
            <v>723</v>
          </cell>
          <cell r="T140">
            <v>315</v>
          </cell>
          <cell r="U140">
            <v>28</v>
          </cell>
          <cell r="V140">
            <v>155</v>
          </cell>
          <cell r="W140">
            <v>132</v>
          </cell>
          <cell r="X140">
            <v>7292</v>
          </cell>
          <cell r="Y140">
            <v>64</v>
          </cell>
          <cell r="Z140">
            <v>7228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62199</v>
          </cell>
          <cell r="E141">
            <v>305</v>
          </cell>
          <cell r="F141">
            <v>59342</v>
          </cell>
          <cell r="G141">
            <v>2552</v>
          </cell>
          <cell r="H141">
            <v>42158</v>
          </cell>
          <cell r="I141">
            <v>111</v>
          </cell>
          <cell r="J141">
            <v>41570</v>
          </cell>
          <cell r="K141">
            <v>477</v>
          </cell>
          <cell r="L141">
            <v>2198</v>
          </cell>
          <cell r="M141">
            <v>72</v>
          </cell>
          <cell r="N141">
            <v>1878</v>
          </cell>
          <cell r="O141">
            <v>248</v>
          </cell>
          <cell r="P141">
            <v>17357</v>
          </cell>
          <cell r="Q141">
            <v>114</v>
          </cell>
          <cell r="R141">
            <v>15735</v>
          </cell>
          <cell r="S141">
            <v>1508</v>
          </cell>
          <cell r="T141">
            <v>486</v>
          </cell>
          <cell r="U141">
            <v>8</v>
          </cell>
          <cell r="V141">
            <v>159</v>
          </cell>
          <cell r="W141">
            <v>319</v>
          </cell>
          <cell r="X141">
            <v>9457</v>
          </cell>
          <cell r="Y141">
            <v>92</v>
          </cell>
          <cell r="Z141">
            <v>9365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54957</v>
          </cell>
          <cell r="E142">
            <v>382</v>
          </cell>
          <cell r="F142">
            <v>52742</v>
          </cell>
          <cell r="G142">
            <v>1833</v>
          </cell>
          <cell r="H142">
            <v>34835</v>
          </cell>
          <cell r="I142">
            <v>117</v>
          </cell>
          <cell r="J142">
            <v>34275</v>
          </cell>
          <cell r="K142">
            <v>443</v>
          </cell>
          <cell r="L142">
            <v>2085</v>
          </cell>
          <cell r="M142">
            <v>92</v>
          </cell>
          <cell r="N142">
            <v>1752</v>
          </cell>
          <cell r="O142">
            <v>241</v>
          </cell>
          <cell r="P142">
            <v>17756</v>
          </cell>
          <cell r="Q142">
            <v>163</v>
          </cell>
          <cell r="R142">
            <v>16592</v>
          </cell>
          <cell r="S142">
            <v>1001</v>
          </cell>
          <cell r="T142">
            <v>281</v>
          </cell>
          <cell r="U142">
            <v>10</v>
          </cell>
          <cell r="V142">
            <v>123</v>
          </cell>
          <cell r="W142">
            <v>148</v>
          </cell>
          <cell r="X142">
            <v>15961</v>
          </cell>
          <cell r="Y142">
            <v>115</v>
          </cell>
          <cell r="Z142">
            <v>15846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37684</v>
          </cell>
          <cell r="E143">
            <v>274</v>
          </cell>
          <cell r="F143">
            <v>36573</v>
          </cell>
          <cell r="G143">
            <v>837</v>
          </cell>
          <cell r="H143">
            <v>25864</v>
          </cell>
          <cell r="I143">
            <v>83</v>
          </cell>
          <cell r="J143">
            <v>25392</v>
          </cell>
          <cell r="K143">
            <v>389</v>
          </cell>
          <cell r="L143">
            <v>1538</v>
          </cell>
          <cell r="M143">
            <v>59</v>
          </cell>
          <cell r="N143">
            <v>1353</v>
          </cell>
          <cell r="O143">
            <v>126</v>
          </cell>
          <cell r="P143">
            <v>10131</v>
          </cell>
          <cell r="Q143">
            <v>123</v>
          </cell>
          <cell r="R143">
            <v>9753</v>
          </cell>
          <cell r="S143">
            <v>255</v>
          </cell>
          <cell r="T143">
            <v>151</v>
          </cell>
          <cell r="U143">
            <v>9</v>
          </cell>
          <cell r="V143">
            <v>75</v>
          </cell>
          <cell r="W143">
            <v>67</v>
          </cell>
          <cell r="X143">
            <v>6411</v>
          </cell>
          <cell r="Y143">
            <v>57</v>
          </cell>
          <cell r="Z143">
            <v>6354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141274</v>
          </cell>
          <cell r="E144">
            <v>326</v>
          </cell>
          <cell r="F144">
            <v>136495</v>
          </cell>
          <cell r="G144">
            <v>4453</v>
          </cell>
          <cell r="H144">
            <v>111237</v>
          </cell>
          <cell r="I144">
            <v>114</v>
          </cell>
          <cell r="J144">
            <v>110098</v>
          </cell>
          <cell r="K144">
            <v>1025</v>
          </cell>
          <cell r="L144">
            <v>3940</v>
          </cell>
          <cell r="M144">
            <v>83</v>
          </cell>
          <cell r="N144">
            <v>3463</v>
          </cell>
          <cell r="O144">
            <v>394</v>
          </cell>
          <cell r="P144">
            <v>25469</v>
          </cell>
          <cell r="Q144">
            <v>122</v>
          </cell>
          <cell r="R144">
            <v>22704</v>
          </cell>
          <cell r="S144">
            <v>2643</v>
          </cell>
          <cell r="T144">
            <v>628</v>
          </cell>
          <cell r="U144">
            <v>7</v>
          </cell>
          <cell r="V144">
            <v>230</v>
          </cell>
          <cell r="W144">
            <v>391</v>
          </cell>
          <cell r="X144">
            <v>13716</v>
          </cell>
          <cell r="Y144">
            <v>145</v>
          </cell>
          <cell r="Z144">
            <v>13571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15249</v>
          </cell>
          <cell r="E145">
            <v>125</v>
          </cell>
          <cell r="F145">
            <v>14821</v>
          </cell>
          <cell r="G145">
            <v>303</v>
          </cell>
          <cell r="H145">
            <v>9266</v>
          </cell>
          <cell r="I145">
            <v>42</v>
          </cell>
          <cell r="J145">
            <v>9188</v>
          </cell>
          <cell r="K145">
            <v>36</v>
          </cell>
          <cell r="L145">
            <v>493</v>
          </cell>
          <cell r="M145">
            <v>41</v>
          </cell>
          <cell r="N145">
            <v>434</v>
          </cell>
          <cell r="O145">
            <v>18</v>
          </cell>
          <cell r="P145">
            <v>5391</v>
          </cell>
          <cell r="Q145">
            <v>41</v>
          </cell>
          <cell r="R145">
            <v>5155</v>
          </cell>
          <cell r="S145">
            <v>195</v>
          </cell>
          <cell r="T145">
            <v>99</v>
          </cell>
          <cell r="U145">
            <v>1</v>
          </cell>
          <cell r="V145">
            <v>44</v>
          </cell>
          <cell r="W145">
            <v>54</v>
          </cell>
          <cell r="X145">
            <v>3021</v>
          </cell>
          <cell r="Y145">
            <v>37</v>
          </cell>
          <cell r="Z145">
            <v>2984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31871</v>
          </cell>
          <cell r="E146">
            <v>317</v>
          </cell>
          <cell r="F146">
            <v>30572</v>
          </cell>
          <cell r="G146">
            <v>982</v>
          </cell>
          <cell r="H146">
            <v>18154</v>
          </cell>
          <cell r="I146">
            <v>74</v>
          </cell>
          <cell r="J146">
            <v>17989</v>
          </cell>
          <cell r="K146">
            <v>91</v>
          </cell>
          <cell r="L146">
            <v>1087</v>
          </cell>
          <cell r="M146">
            <v>87</v>
          </cell>
          <cell r="N146">
            <v>922</v>
          </cell>
          <cell r="O146">
            <v>78</v>
          </cell>
          <cell r="P146">
            <v>12451</v>
          </cell>
          <cell r="Q146">
            <v>147</v>
          </cell>
          <cell r="R146">
            <v>11583</v>
          </cell>
          <cell r="S146">
            <v>721</v>
          </cell>
          <cell r="T146">
            <v>179</v>
          </cell>
          <cell r="U146">
            <v>9</v>
          </cell>
          <cell r="V146">
            <v>78</v>
          </cell>
          <cell r="W146">
            <v>92</v>
          </cell>
          <cell r="X146">
            <v>6828</v>
          </cell>
          <cell r="Y146">
            <v>62</v>
          </cell>
          <cell r="Z146">
            <v>6766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15957</v>
          </cell>
          <cell r="E147">
            <v>197</v>
          </cell>
          <cell r="F147">
            <v>15551</v>
          </cell>
          <cell r="G147">
            <v>209</v>
          </cell>
          <cell r="H147">
            <v>9428</v>
          </cell>
          <cell r="I147">
            <v>64</v>
          </cell>
          <cell r="J147">
            <v>9319</v>
          </cell>
          <cell r="K147">
            <v>45</v>
          </cell>
          <cell r="L147">
            <v>570</v>
          </cell>
          <cell r="M147">
            <v>60</v>
          </cell>
          <cell r="N147">
            <v>464</v>
          </cell>
          <cell r="O147">
            <v>46</v>
          </cell>
          <cell r="P147">
            <v>5898</v>
          </cell>
          <cell r="Q147">
            <v>71</v>
          </cell>
          <cell r="R147">
            <v>5723</v>
          </cell>
          <cell r="S147">
            <v>104</v>
          </cell>
          <cell r="T147">
            <v>61</v>
          </cell>
          <cell r="U147">
            <v>2</v>
          </cell>
          <cell r="V147">
            <v>45</v>
          </cell>
          <cell r="W147">
            <v>14</v>
          </cell>
          <cell r="X147">
            <v>1935</v>
          </cell>
          <cell r="Y147">
            <v>51</v>
          </cell>
          <cell r="Z147">
            <v>1884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9904</v>
          </cell>
          <cell r="E148">
            <v>142</v>
          </cell>
          <cell r="F148">
            <v>9650</v>
          </cell>
          <cell r="G148">
            <v>112</v>
          </cell>
          <cell r="H148">
            <v>5730</v>
          </cell>
          <cell r="I148">
            <v>52</v>
          </cell>
          <cell r="J148">
            <v>5646</v>
          </cell>
          <cell r="K148">
            <v>32</v>
          </cell>
          <cell r="L148">
            <v>363</v>
          </cell>
          <cell r="M148">
            <v>34</v>
          </cell>
          <cell r="N148">
            <v>302</v>
          </cell>
          <cell r="O148">
            <v>27</v>
          </cell>
          <cell r="P148">
            <v>3781</v>
          </cell>
          <cell r="Q148">
            <v>55</v>
          </cell>
          <cell r="R148">
            <v>3678</v>
          </cell>
          <cell r="S148">
            <v>48</v>
          </cell>
          <cell r="T148">
            <v>30</v>
          </cell>
          <cell r="U148">
            <v>1</v>
          </cell>
          <cell r="V148">
            <v>24</v>
          </cell>
          <cell r="W148">
            <v>5</v>
          </cell>
          <cell r="X148">
            <v>1974</v>
          </cell>
          <cell r="Y148">
            <v>76</v>
          </cell>
          <cell r="Z148">
            <v>1898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19363</v>
          </cell>
          <cell r="E149">
            <v>255</v>
          </cell>
          <cell r="F149">
            <v>18804</v>
          </cell>
          <cell r="G149">
            <v>304</v>
          </cell>
          <cell r="H149">
            <v>12396</v>
          </cell>
          <cell r="I149">
            <v>78</v>
          </cell>
          <cell r="J149">
            <v>12193</v>
          </cell>
          <cell r="K149">
            <v>125</v>
          </cell>
          <cell r="L149">
            <v>767</v>
          </cell>
          <cell r="M149">
            <v>53</v>
          </cell>
          <cell r="N149">
            <v>661</v>
          </cell>
          <cell r="O149">
            <v>53</v>
          </cell>
          <cell r="P149">
            <v>6135</v>
          </cell>
          <cell r="Q149">
            <v>116</v>
          </cell>
          <cell r="R149">
            <v>5914</v>
          </cell>
          <cell r="S149">
            <v>105</v>
          </cell>
          <cell r="T149">
            <v>65</v>
          </cell>
          <cell r="U149">
            <v>8</v>
          </cell>
          <cell r="V149">
            <v>36</v>
          </cell>
          <cell r="W149">
            <v>21</v>
          </cell>
          <cell r="X149">
            <v>4261</v>
          </cell>
          <cell r="Y149">
            <v>54</v>
          </cell>
          <cell r="Z149">
            <v>4207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25790</v>
          </cell>
          <cell r="E150">
            <v>221</v>
          </cell>
          <cell r="F150">
            <v>24789</v>
          </cell>
          <cell r="G150">
            <v>780</v>
          </cell>
          <cell r="H150">
            <v>16624</v>
          </cell>
          <cell r="I150">
            <v>77</v>
          </cell>
          <cell r="J150">
            <v>16416</v>
          </cell>
          <cell r="K150">
            <v>131</v>
          </cell>
          <cell r="L150">
            <v>775</v>
          </cell>
          <cell r="M150">
            <v>45</v>
          </cell>
          <cell r="N150">
            <v>685</v>
          </cell>
          <cell r="O150">
            <v>45</v>
          </cell>
          <cell r="P150">
            <v>8242</v>
          </cell>
          <cell r="Q150">
            <v>92</v>
          </cell>
          <cell r="R150">
            <v>7630</v>
          </cell>
          <cell r="S150">
            <v>520</v>
          </cell>
          <cell r="T150">
            <v>149</v>
          </cell>
          <cell r="U150">
            <v>7</v>
          </cell>
          <cell r="V150">
            <v>58</v>
          </cell>
          <cell r="W150">
            <v>84</v>
          </cell>
          <cell r="X150">
            <v>5430</v>
          </cell>
          <cell r="Y150">
            <v>34</v>
          </cell>
          <cell r="Z150">
            <v>5396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21202</v>
          </cell>
          <cell r="E151">
            <v>174</v>
          </cell>
          <cell r="F151">
            <v>20352</v>
          </cell>
          <cell r="G151">
            <v>676</v>
          </cell>
          <cell r="H151">
            <v>13420</v>
          </cell>
          <cell r="I151">
            <v>60</v>
          </cell>
          <cell r="J151">
            <v>13322</v>
          </cell>
          <cell r="K151">
            <v>38</v>
          </cell>
          <cell r="L151">
            <v>783</v>
          </cell>
          <cell r="M151">
            <v>36</v>
          </cell>
          <cell r="N151">
            <v>710</v>
          </cell>
          <cell r="O151">
            <v>37</v>
          </cell>
          <cell r="P151">
            <v>6898</v>
          </cell>
          <cell r="Q151">
            <v>70</v>
          </cell>
          <cell r="R151">
            <v>6263</v>
          </cell>
          <cell r="S151">
            <v>565</v>
          </cell>
          <cell r="T151">
            <v>101</v>
          </cell>
          <cell r="U151">
            <v>8</v>
          </cell>
          <cell r="V151">
            <v>57</v>
          </cell>
          <cell r="W151">
            <v>36</v>
          </cell>
          <cell r="X151">
            <v>4228</v>
          </cell>
          <cell r="Y151">
            <v>56</v>
          </cell>
          <cell r="Z151">
            <v>4172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32003</v>
          </cell>
          <cell r="E152">
            <v>201</v>
          </cell>
          <cell r="F152">
            <v>30462</v>
          </cell>
          <cell r="G152">
            <v>1340</v>
          </cell>
          <cell r="H152">
            <v>19049</v>
          </cell>
          <cell r="I152">
            <v>65</v>
          </cell>
          <cell r="J152">
            <v>18795</v>
          </cell>
          <cell r="K152">
            <v>189</v>
          </cell>
          <cell r="L152">
            <v>958</v>
          </cell>
          <cell r="M152">
            <v>46</v>
          </cell>
          <cell r="N152">
            <v>866</v>
          </cell>
          <cell r="O152">
            <v>46</v>
          </cell>
          <cell r="P152">
            <v>11750</v>
          </cell>
          <cell r="Q152">
            <v>86</v>
          </cell>
          <cell r="R152">
            <v>10705</v>
          </cell>
          <cell r="S152">
            <v>959</v>
          </cell>
          <cell r="T152">
            <v>246</v>
          </cell>
          <cell r="U152">
            <v>4</v>
          </cell>
          <cell r="V152">
            <v>96</v>
          </cell>
          <cell r="W152">
            <v>146</v>
          </cell>
          <cell r="X152">
            <v>8046</v>
          </cell>
          <cell r="Y152">
            <v>78</v>
          </cell>
          <cell r="Z152">
            <v>7968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70529</v>
          </cell>
          <cell r="E153">
            <v>316</v>
          </cell>
          <cell r="F153">
            <v>67889</v>
          </cell>
          <cell r="G153">
            <v>2324</v>
          </cell>
          <cell r="H153">
            <v>53745</v>
          </cell>
          <cell r="I153">
            <v>132</v>
          </cell>
          <cell r="J153">
            <v>53312</v>
          </cell>
          <cell r="K153">
            <v>301</v>
          </cell>
          <cell r="L153">
            <v>2579</v>
          </cell>
          <cell r="M153">
            <v>66</v>
          </cell>
          <cell r="N153">
            <v>2096</v>
          </cell>
          <cell r="O153">
            <v>417</v>
          </cell>
          <cell r="P153">
            <v>13831</v>
          </cell>
          <cell r="Q153">
            <v>109</v>
          </cell>
          <cell r="R153">
            <v>12348</v>
          </cell>
          <cell r="S153">
            <v>1374</v>
          </cell>
          <cell r="T153">
            <v>374</v>
          </cell>
          <cell r="U153">
            <v>9</v>
          </cell>
          <cell r="V153">
            <v>133</v>
          </cell>
          <cell r="W153">
            <v>232</v>
          </cell>
          <cell r="X153">
            <v>5928</v>
          </cell>
          <cell r="Y153">
            <v>77</v>
          </cell>
          <cell r="Z153">
            <v>5851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30282</v>
          </cell>
          <cell r="E154">
            <v>260</v>
          </cell>
          <cell r="F154">
            <v>29532</v>
          </cell>
          <cell r="G154">
            <v>490</v>
          </cell>
          <cell r="H154">
            <v>20922</v>
          </cell>
          <cell r="I154">
            <v>95</v>
          </cell>
          <cell r="J154">
            <v>20640</v>
          </cell>
          <cell r="K154">
            <v>187</v>
          </cell>
          <cell r="L154">
            <v>931</v>
          </cell>
          <cell r="M154">
            <v>57</v>
          </cell>
          <cell r="N154">
            <v>797</v>
          </cell>
          <cell r="O154">
            <v>77</v>
          </cell>
          <cell r="P154">
            <v>8302</v>
          </cell>
          <cell r="Q154">
            <v>89</v>
          </cell>
          <cell r="R154">
            <v>8021</v>
          </cell>
          <cell r="S154">
            <v>192</v>
          </cell>
          <cell r="T154">
            <v>127</v>
          </cell>
          <cell r="U154">
            <v>19</v>
          </cell>
          <cell r="V154">
            <v>74</v>
          </cell>
          <cell r="W154">
            <v>34</v>
          </cell>
          <cell r="X154">
            <v>6468</v>
          </cell>
          <cell r="Y154">
            <v>56</v>
          </cell>
          <cell r="Z154">
            <v>6412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18282</v>
          </cell>
          <cell r="E155">
            <v>209</v>
          </cell>
          <cell r="F155">
            <v>17875</v>
          </cell>
          <cell r="G155">
            <v>198</v>
          </cell>
          <cell r="H155">
            <v>10746</v>
          </cell>
          <cell r="I155">
            <v>93</v>
          </cell>
          <cell r="J155">
            <v>10590</v>
          </cell>
          <cell r="K155">
            <v>63</v>
          </cell>
          <cell r="L155">
            <v>566</v>
          </cell>
          <cell r="M155">
            <v>44</v>
          </cell>
          <cell r="N155">
            <v>485</v>
          </cell>
          <cell r="O155">
            <v>37</v>
          </cell>
          <cell r="P155">
            <v>6903</v>
          </cell>
          <cell r="Q155">
            <v>70</v>
          </cell>
          <cell r="R155">
            <v>6746</v>
          </cell>
          <cell r="S155">
            <v>87</v>
          </cell>
          <cell r="T155">
            <v>67</v>
          </cell>
          <cell r="U155">
            <v>2</v>
          </cell>
          <cell r="V155">
            <v>54</v>
          </cell>
          <cell r="W155">
            <v>11</v>
          </cell>
          <cell r="X155">
            <v>2923</v>
          </cell>
          <cell r="Y155">
            <v>101</v>
          </cell>
          <cell r="Z155">
            <v>2822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26681</v>
          </cell>
          <cell r="E156">
            <v>309</v>
          </cell>
          <cell r="F156">
            <v>26009</v>
          </cell>
          <cell r="G156">
            <v>363</v>
          </cell>
          <cell r="H156">
            <v>19129</v>
          </cell>
          <cell r="I156">
            <v>118</v>
          </cell>
          <cell r="J156">
            <v>18864</v>
          </cell>
          <cell r="K156">
            <v>147</v>
          </cell>
          <cell r="L156">
            <v>841</v>
          </cell>
          <cell r="M156">
            <v>65</v>
          </cell>
          <cell r="N156">
            <v>689</v>
          </cell>
          <cell r="O156">
            <v>87</v>
          </cell>
          <cell r="P156">
            <v>6587</v>
          </cell>
          <cell r="Q156">
            <v>119</v>
          </cell>
          <cell r="R156">
            <v>6366</v>
          </cell>
          <cell r="S156">
            <v>102</v>
          </cell>
          <cell r="T156">
            <v>124</v>
          </cell>
          <cell r="U156">
            <v>7</v>
          </cell>
          <cell r="V156">
            <v>90</v>
          </cell>
          <cell r="W156">
            <v>27</v>
          </cell>
          <cell r="X156">
            <v>5453</v>
          </cell>
          <cell r="Y156">
            <v>65</v>
          </cell>
          <cell r="Z156">
            <v>5388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5753</v>
          </cell>
          <cell r="E157">
            <v>151</v>
          </cell>
          <cell r="F157">
            <v>5109</v>
          </cell>
          <cell r="G157">
            <v>493</v>
          </cell>
          <cell r="H157">
            <v>3914</v>
          </cell>
          <cell r="I157">
            <v>69</v>
          </cell>
          <cell r="J157">
            <v>3564</v>
          </cell>
          <cell r="K157">
            <v>281</v>
          </cell>
          <cell r="L157">
            <v>437</v>
          </cell>
          <cell r="M157">
            <v>18</v>
          </cell>
          <cell r="N157">
            <v>239</v>
          </cell>
          <cell r="O157">
            <v>180</v>
          </cell>
          <cell r="P157">
            <v>1379</v>
          </cell>
          <cell r="Q157">
            <v>58</v>
          </cell>
          <cell r="R157">
            <v>1292</v>
          </cell>
          <cell r="S157">
            <v>29</v>
          </cell>
          <cell r="T157">
            <v>23</v>
          </cell>
          <cell r="U157">
            <v>6</v>
          </cell>
          <cell r="V157">
            <v>14</v>
          </cell>
          <cell r="W157">
            <v>3</v>
          </cell>
          <cell r="X157">
            <v>1762</v>
          </cell>
          <cell r="Y157">
            <v>41</v>
          </cell>
          <cell r="Z157">
            <v>1721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</row>
        <row r="159">
          <cell r="C159" t="str">
            <v>주:1)이륜자동차 미포함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 t="str">
            <v xml:space="preserve"> 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 t="str">
            <v xml:space="preserve"> </v>
          </cell>
          <cell r="S159" t="str">
            <v xml:space="preserve"> </v>
          </cell>
          <cell r="T159">
            <v>0</v>
          </cell>
          <cell r="U159">
            <v>0</v>
          </cell>
          <cell r="V159" t="str">
            <v xml:space="preserve"> </v>
          </cell>
          <cell r="W159">
            <v>0</v>
          </cell>
          <cell r="X159">
            <v>0</v>
          </cell>
        </row>
      </sheetData>
      <sheetData sheetId="37">
        <row r="9">
          <cell r="A9" t="str">
            <v>2015경상북도</v>
          </cell>
        </row>
      </sheetData>
      <sheetData sheetId="38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42</v>
          </cell>
          <cell r="E9">
            <v>308</v>
          </cell>
          <cell r="F9">
            <v>376</v>
          </cell>
          <cell r="G9">
            <v>265</v>
          </cell>
          <cell r="H9">
            <v>75</v>
          </cell>
          <cell r="I9">
            <v>33</v>
          </cell>
          <cell r="J9">
            <v>10</v>
          </cell>
          <cell r="K9">
            <v>65</v>
          </cell>
          <cell r="L9">
            <v>65</v>
          </cell>
          <cell r="M9">
            <v>452</v>
          </cell>
          <cell r="N9">
            <v>3</v>
          </cell>
          <cell r="O9">
            <v>0</v>
          </cell>
          <cell r="P9">
            <v>36</v>
          </cell>
          <cell r="Q9">
            <v>3</v>
          </cell>
          <cell r="R9">
            <v>2</v>
          </cell>
          <cell r="S9" t="str">
            <v>-</v>
          </cell>
          <cell r="T9">
            <v>59</v>
          </cell>
          <cell r="U9">
            <v>0</v>
          </cell>
          <cell r="V9">
            <v>1</v>
          </cell>
          <cell r="W9">
            <v>324</v>
          </cell>
          <cell r="X9">
            <v>24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9</v>
          </cell>
          <cell r="E10">
            <v>83</v>
          </cell>
          <cell r="F10">
            <v>87</v>
          </cell>
          <cell r="G10">
            <v>71</v>
          </cell>
          <cell r="H10">
            <v>12</v>
          </cell>
          <cell r="I10">
            <v>1</v>
          </cell>
          <cell r="J10">
            <v>1</v>
          </cell>
          <cell r="K10">
            <v>3</v>
          </cell>
          <cell r="L10">
            <v>3</v>
          </cell>
          <cell r="M10">
            <v>19</v>
          </cell>
          <cell r="N10">
            <v>3</v>
          </cell>
          <cell r="O10">
            <v>0</v>
          </cell>
          <cell r="P10">
            <v>8</v>
          </cell>
          <cell r="Q10">
            <v>3</v>
          </cell>
          <cell r="R10" t="str">
            <v>-</v>
          </cell>
          <cell r="S10" t="str">
            <v>-</v>
          </cell>
          <cell r="T10">
            <v>4</v>
          </cell>
          <cell r="U10">
            <v>0</v>
          </cell>
          <cell r="V10" t="str">
            <v>-</v>
          </cell>
          <cell r="W10">
            <v>1</v>
          </cell>
          <cell r="X10" t="str">
            <v>-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15</v>
          </cell>
          <cell r="E11">
            <v>36</v>
          </cell>
          <cell r="F11">
            <v>50</v>
          </cell>
          <cell r="G11">
            <v>32</v>
          </cell>
          <cell r="H11">
            <v>25</v>
          </cell>
          <cell r="I11">
            <v>7</v>
          </cell>
          <cell r="J11">
            <v>7</v>
          </cell>
          <cell r="K11">
            <v>10</v>
          </cell>
          <cell r="L11">
            <v>10</v>
          </cell>
          <cell r="M11">
            <v>133</v>
          </cell>
          <cell r="N11" t="str">
            <v>-</v>
          </cell>
          <cell r="O11">
            <v>0</v>
          </cell>
          <cell r="P11">
            <v>5</v>
          </cell>
          <cell r="Q11" t="str">
            <v>-</v>
          </cell>
          <cell r="R11">
            <v>1</v>
          </cell>
          <cell r="S11" t="str">
            <v>-</v>
          </cell>
          <cell r="T11">
            <v>32</v>
          </cell>
          <cell r="U11">
            <v>0</v>
          </cell>
          <cell r="V11" t="str">
            <v>-</v>
          </cell>
          <cell r="W11">
            <v>78</v>
          </cell>
          <cell r="X11">
            <v>17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 t="str">
            <v>-</v>
          </cell>
          <cell r="E12">
            <v>12</v>
          </cell>
          <cell r="F12">
            <v>15</v>
          </cell>
          <cell r="G12">
            <v>10</v>
          </cell>
          <cell r="H12">
            <v>2</v>
          </cell>
          <cell r="I12">
            <v>3</v>
          </cell>
          <cell r="J12">
            <v>0</v>
          </cell>
          <cell r="K12">
            <v>6</v>
          </cell>
          <cell r="L12">
            <v>6</v>
          </cell>
          <cell r="M12">
            <v>3</v>
          </cell>
          <cell r="N12" t="str">
            <v>-</v>
          </cell>
          <cell r="O12">
            <v>0</v>
          </cell>
          <cell r="P12">
            <v>1</v>
          </cell>
          <cell r="Q12" t="str">
            <v>-</v>
          </cell>
          <cell r="R12" t="str">
            <v>-</v>
          </cell>
          <cell r="S12" t="str">
            <v>-</v>
          </cell>
          <cell r="T12" t="str">
            <v>-</v>
          </cell>
          <cell r="U12">
            <v>0</v>
          </cell>
          <cell r="V12" t="str">
            <v>-</v>
          </cell>
          <cell r="W12">
            <v>2</v>
          </cell>
          <cell r="X12" t="str">
            <v>-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4</v>
          </cell>
          <cell r="E13">
            <v>23</v>
          </cell>
          <cell r="F13">
            <v>24</v>
          </cell>
          <cell r="G13">
            <v>21</v>
          </cell>
          <cell r="H13">
            <v>4</v>
          </cell>
          <cell r="I13">
            <v>1</v>
          </cell>
          <cell r="J13">
            <v>0</v>
          </cell>
          <cell r="K13">
            <v>3</v>
          </cell>
          <cell r="L13">
            <v>3</v>
          </cell>
          <cell r="M13">
            <v>108</v>
          </cell>
          <cell r="N13" t="str">
            <v>-</v>
          </cell>
          <cell r="O13">
            <v>0</v>
          </cell>
          <cell r="P13" t="str">
            <v>-</v>
          </cell>
          <cell r="Q13" t="str">
            <v>-</v>
          </cell>
          <cell r="R13">
            <v>1</v>
          </cell>
          <cell r="S13" t="str">
            <v>-</v>
          </cell>
          <cell r="T13" t="str">
            <v>-</v>
          </cell>
          <cell r="U13">
            <v>0</v>
          </cell>
          <cell r="V13" t="str">
            <v>-</v>
          </cell>
          <cell r="W13">
            <v>101</v>
          </cell>
          <cell r="X13">
            <v>6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5</v>
          </cell>
          <cell r="E14">
            <v>51</v>
          </cell>
          <cell r="F14">
            <v>54</v>
          </cell>
          <cell r="G14">
            <v>39</v>
          </cell>
          <cell r="H14">
            <v>7</v>
          </cell>
          <cell r="I14">
            <v>0</v>
          </cell>
          <cell r="J14">
            <v>0</v>
          </cell>
          <cell r="K14">
            <v>15</v>
          </cell>
          <cell r="L14">
            <v>15</v>
          </cell>
          <cell r="M14">
            <v>6</v>
          </cell>
          <cell r="N14" t="str">
            <v>-</v>
          </cell>
          <cell r="O14">
            <v>0</v>
          </cell>
          <cell r="P14">
            <v>5</v>
          </cell>
          <cell r="Q14" t="str">
            <v>-</v>
          </cell>
          <cell r="R14" t="str">
            <v>-</v>
          </cell>
          <cell r="S14" t="str">
            <v>-</v>
          </cell>
          <cell r="T14" t="str">
            <v>-</v>
          </cell>
          <cell r="U14">
            <v>0</v>
          </cell>
          <cell r="V14" t="str">
            <v>-</v>
          </cell>
          <cell r="W14">
            <v>1</v>
          </cell>
          <cell r="X14" t="str">
            <v>-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 t="str">
            <v>-</v>
          </cell>
          <cell r="E15">
            <v>13</v>
          </cell>
          <cell r="F15">
            <v>16</v>
          </cell>
          <cell r="G15">
            <v>12</v>
          </cell>
          <cell r="H15">
            <v>1</v>
          </cell>
          <cell r="I15">
            <v>2</v>
          </cell>
          <cell r="J15">
            <v>0</v>
          </cell>
          <cell r="K15">
            <v>4</v>
          </cell>
          <cell r="L15">
            <v>4</v>
          </cell>
          <cell r="M15">
            <v>22</v>
          </cell>
          <cell r="N15" t="str">
            <v>-</v>
          </cell>
          <cell r="O15">
            <v>0</v>
          </cell>
          <cell r="P15" t="str">
            <v>-</v>
          </cell>
          <cell r="Q15" t="str">
            <v>-</v>
          </cell>
          <cell r="R15" t="str">
            <v>-</v>
          </cell>
          <cell r="S15" t="str">
            <v>-</v>
          </cell>
          <cell r="T15" t="str">
            <v>-</v>
          </cell>
          <cell r="U15">
            <v>0</v>
          </cell>
          <cell r="V15" t="str">
            <v>-</v>
          </cell>
          <cell r="W15">
            <v>22</v>
          </cell>
          <cell r="X15" t="str">
            <v>-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1</v>
          </cell>
          <cell r="E16">
            <v>12</v>
          </cell>
          <cell r="F16">
            <v>14</v>
          </cell>
          <cell r="G16">
            <v>12</v>
          </cell>
          <cell r="H16">
            <v>0</v>
          </cell>
          <cell r="I16">
            <v>6</v>
          </cell>
          <cell r="J16">
            <v>0</v>
          </cell>
          <cell r="K16">
            <v>0</v>
          </cell>
          <cell r="L16">
            <v>0</v>
          </cell>
          <cell r="M16">
            <v>7</v>
          </cell>
          <cell r="N16" t="str">
            <v>-</v>
          </cell>
          <cell r="O16">
            <v>0</v>
          </cell>
          <cell r="P16">
            <v>1</v>
          </cell>
          <cell r="Q16" t="str">
            <v>-</v>
          </cell>
          <cell r="R16" t="str">
            <v>-</v>
          </cell>
          <cell r="S16" t="str">
            <v>-</v>
          </cell>
          <cell r="T16" t="str">
            <v>-</v>
          </cell>
          <cell r="U16">
            <v>0</v>
          </cell>
          <cell r="V16" t="str">
            <v>-</v>
          </cell>
          <cell r="W16">
            <v>6</v>
          </cell>
          <cell r="X16" t="str">
            <v>-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 t="str">
            <v>-</v>
          </cell>
          <cell r="E17">
            <v>14</v>
          </cell>
          <cell r="F17">
            <v>15</v>
          </cell>
          <cell r="G17">
            <v>11</v>
          </cell>
          <cell r="H17">
            <v>2</v>
          </cell>
          <cell r="I17">
            <v>0</v>
          </cell>
          <cell r="J17">
            <v>0</v>
          </cell>
          <cell r="K17">
            <v>1</v>
          </cell>
          <cell r="L17">
            <v>1</v>
          </cell>
          <cell r="M17">
            <v>10</v>
          </cell>
          <cell r="N17" t="str">
            <v>-</v>
          </cell>
          <cell r="O17">
            <v>0</v>
          </cell>
          <cell r="P17">
            <v>1</v>
          </cell>
          <cell r="Q17" t="str">
            <v>-</v>
          </cell>
          <cell r="R17" t="str">
            <v>-</v>
          </cell>
          <cell r="S17" t="str">
            <v>-</v>
          </cell>
          <cell r="T17">
            <v>1</v>
          </cell>
          <cell r="U17">
            <v>0</v>
          </cell>
          <cell r="V17" t="str">
            <v>-</v>
          </cell>
          <cell r="W17">
            <v>8</v>
          </cell>
          <cell r="X17" t="str">
            <v>-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 t="str">
            <v>-</v>
          </cell>
          <cell r="E18">
            <v>9</v>
          </cell>
          <cell r="F18">
            <v>10</v>
          </cell>
          <cell r="G18">
            <v>9</v>
          </cell>
          <cell r="H18">
            <v>3</v>
          </cell>
          <cell r="I18">
            <v>1</v>
          </cell>
          <cell r="J18">
            <v>0</v>
          </cell>
          <cell r="K18">
            <v>4</v>
          </cell>
          <cell r="L18">
            <v>4</v>
          </cell>
          <cell r="M18">
            <v>8</v>
          </cell>
          <cell r="N18" t="str">
            <v>-</v>
          </cell>
          <cell r="O18">
            <v>0</v>
          </cell>
          <cell r="P18" t="str">
            <v>-</v>
          </cell>
          <cell r="Q18" t="str">
            <v>-</v>
          </cell>
          <cell r="R18" t="str">
            <v>-</v>
          </cell>
          <cell r="S18" t="str">
            <v>-</v>
          </cell>
          <cell r="T18">
            <v>6</v>
          </cell>
          <cell r="U18">
            <v>0</v>
          </cell>
          <cell r="V18">
            <v>1</v>
          </cell>
          <cell r="W18">
            <v>1</v>
          </cell>
          <cell r="X18" t="str">
            <v>-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4</v>
          </cell>
          <cell r="E19">
            <v>10</v>
          </cell>
          <cell r="F19">
            <v>9</v>
          </cell>
          <cell r="G19">
            <v>8</v>
          </cell>
          <cell r="H19">
            <v>1</v>
          </cell>
          <cell r="I19">
            <v>0</v>
          </cell>
          <cell r="J19">
            <v>1</v>
          </cell>
          <cell r="K19">
            <v>13</v>
          </cell>
          <cell r="L19">
            <v>13</v>
          </cell>
          <cell r="M19">
            <v>4</v>
          </cell>
          <cell r="N19" t="str">
            <v>-</v>
          </cell>
          <cell r="O19">
            <v>0</v>
          </cell>
          <cell r="P19">
            <v>1</v>
          </cell>
          <cell r="Q19" t="str">
            <v>-</v>
          </cell>
          <cell r="R19" t="str">
            <v>-</v>
          </cell>
          <cell r="S19" t="str">
            <v>-</v>
          </cell>
          <cell r="T19" t="str">
            <v>-</v>
          </cell>
          <cell r="U19">
            <v>0</v>
          </cell>
          <cell r="V19" t="str">
            <v>-</v>
          </cell>
          <cell r="W19">
            <v>3</v>
          </cell>
          <cell r="X19" t="str">
            <v>-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 t="str">
            <v>-</v>
          </cell>
          <cell r="E20">
            <v>1</v>
          </cell>
          <cell r="F20">
            <v>1</v>
          </cell>
          <cell r="G20">
            <v>1</v>
          </cell>
          <cell r="H20">
            <v>1</v>
          </cell>
          <cell r="I20">
            <v>1</v>
          </cell>
          <cell r="J20">
            <v>0</v>
          </cell>
          <cell r="K20">
            <v>0</v>
          </cell>
          <cell r="L20">
            <v>0</v>
          </cell>
          <cell r="M20">
            <v>1</v>
          </cell>
          <cell r="N20" t="str">
            <v>-</v>
          </cell>
          <cell r="O20">
            <v>0</v>
          </cell>
          <cell r="P20" t="str">
            <v>-</v>
          </cell>
          <cell r="Q20" t="str">
            <v>-</v>
          </cell>
          <cell r="R20" t="str">
            <v>-</v>
          </cell>
          <cell r="S20" t="str">
            <v>-</v>
          </cell>
          <cell r="T20" t="str">
            <v>-</v>
          </cell>
          <cell r="U20">
            <v>0</v>
          </cell>
          <cell r="V20" t="str">
            <v>-</v>
          </cell>
          <cell r="W20">
            <v>1</v>
          </cell>
          <cell r="X20" t="str">
            <v>-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1</v>
          </cell>
          <cell r="E21">
            <v>6</v>
          </cell>
          <cell r="F21">
            <v>6</v>
          </cell>
          <cell r="G21">
            <v>5</v>
          </cell>
          <cell r="H21">
            <v>0</v>
          </cell>
          <cell r="I21">
            <v>0</v>
          </cell>
          <cell r="J21">
            <v>0</v>
          </cell>
          <cell r="K21">
            <v>1</v>
          </cell>
          <cell r="L21">
            <v>1</v>
          </cell>
          <cell r="M21">
            <v>9</v>
          </cell>
          <cell r="N21" t="str">
            <v>-</v>
          </cell>
          <cell r="O21">
            <v>0</v>
          </cell>
          <cell r="P21" t="str">
            <v>-</v>
          </cell>
          <cell r="Q21" t="str">
            <v>-</v>
          </cell>
          <cell r="R21" t="str">
            <v>-</v>
          </cell>
          <cell r="S21" t="str">
            <v>-</v>
          </cell>
          <cell r="T21">
            <v>1</v>
          </cell>
          <cell r="U21">
            <v>0</v>
          </cell>
          <cell r="V21" t="str">
            <v>-</v>
          </cell>
          <cell r="W21">
            <v>8</v>
          </cell>
          <cell r="X21" t="str">
            <v>-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1</v>
          </cell>
          <cell r="E22">
            <v>1</v>
          </cell>
          <cell r="F22">
            <v>1</v>
          </cell>
          <cell r="G22">
            <v>1</v>
          </cell>
          <cell r="H22">
            <v>1</v>
          </cell>
          <cell r="I22">
            <v>3</v>
          </cell>
          <cell r="J22">
            <v>0</v>
          </cell>
          <cell r="K22">
            <v>0</v>
          </cell>
          <cell r="L22">
            <v>0</v>
          </cell>
          <cell r="M22">
            <v>18</v>
          </cell>
          <cell r="N22" t="str">
            <v>-</v>
          </cell>
          <cell r="O22">
            <v>0</v>
          </cell>
          <cell r="P22" t="str">
            <v>-</v>
          </cell>
          <cell r="Q22" t="str">
            <v>-</v>
          </cell>
          <cell r="R22" t="str">
            <v>-</v>
          </cell>
          <cell r="S22" t="str">
            <v>-</v>
          </cell>
          <cell r="T22">
            <v>2</v>
          </cell>
          <cell r="U22">
            <v>0</v>
          </cell>
          <cell r="V22" t="str">
            <v>-</v>
          </cell>
          <cell r="W22">
            <v>15</v>
          </cell>
          <cell r="X22">
            <v>1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 t="str">
            <v>-</v>
          </cell>
          <cell r="E23">
            <v>2</v>
          </cell>
          <cell r="F23">
            <v>4</v>
          </cell>
          <cell r="G23">
            <v>2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5</v>
          </cell>
          <cell r="N23" t="str">
            <v>-</v>
          </cell>
          <cell r="O23">
            <v>0</v>
          </cell>
          <cell r="P23" t="str">
            <v>-</v>
          </cell>
          <cell r="Q23" t="str">
            <v>-</v>
          </cell>
          <cell r="R23" t="str">
            <v>-</v>
          </cell>
          <cell r="S23" t="str">
            <v>-</v>
          </cell>
          <cell r="T23" t="str">
            <v>-</v>
          </cell>
          <cell r="U23">
            <v>0</v>
          </cell>
          <cell r="V23" t="str">
            <v>-</v>
          </cell>
          <cell r="W23">
            <v>5</v>
          </cell>
          <cell r="X23" t="str">
            <v>-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 t="str">
            <v>-</v>
          </cell>
          <cell r="E24">
            <v>2</v>
          </cell>
          <cell r="F24">
            <v>4</v>
          </cell>
          <cell r="G24">
            <v>2</v>
          </cell>
          <cell r="H24">
            <v>1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21</v>
          </cell>
          <cell r="N24" t="str">
            <v>-</v>
          </cell>
          <cell r="O24">
            <v>0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  <cell r="T24">
            <v>5</v>
          </cell>
          <cell r="U24">
            <v>0</v>
          </cell>
          <cell r="V24" t="str">
            <v>-</v>
          </cell>
          <cell r="W24">
            <v>16</v>
          </cell>
          <cell r="X24" t="str">
            <v>-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 t="str">
            <v>-</v>
          </cell>
          <cell r="E25">
            <v>3</v>
          </cell>
          <cell r="F25">
            <v>4</v>
          </cell>
          <cell r="G25">
            <v>3</v>
          </cell>
          <cell r="H25">
            <v>1</v>
          </cell>
          <cell r="I25">
            <v>2</v>
          </cell>
          <cell r="J25">
            <v>0</v>
          </cell>
          <cell r="K25">
            <v>1</v>
          </cell>
          <cell r="L25">
            <v>1</v>
          </cell>
          <cell r="M25">
            <v>2</v>
          </cell>
          <cell r="N25" t="str">
            <v>-</v>
          </cell>
          <cell r="O25">
            <v>0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  <cell r="T25" t="str">
            <v>-</v>
          </cell>
          <cell r="U25">
            <v>0</v>
          </cell>
          <cell r="V25" t="str">
            <v>-</v>
          </cell>
          <cell r="W25">
            <v>2</v>
          </cell>
          <cell r="X25" t="str">
            <v>-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 t="str">
            <v>-</v>
          </cell>
          <cell r="E26">
            <v>2</v>
          </cell>
          <cell r="F26">
            <v>5</v>
          </cell>
          <cell r="G26">
            <v>2</v>
          </cell>
          <cell r="H26">
            <v>0</v>
          </cell>
          <cell r="I26">
            <v>0</v>
          </cell>
          <cell r="J26">
            <v>0</v>
          </cell>
          <cell r="K26">
            <v>1</v>
          </cell>
          <cell r="L26">
            <v>1</v>
          </cell>
          <cell r="M26">
            <v>20</v>
          </cell>
          <cell r="N26" t="str">
            <v>-</v>
          </cell>
          <cell r="O26">
            <v>0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  <cell r="T26" t="str">
            <v>-</v>
          </cell>
          <cell r="U26">
            <v>0</v>
          </cell>
          <cell r="V26" t="str">
            <v>-</v>
          </cell>
          <cell r="W26">
            <v>20</v>
          </cell>
          <cell r="X26" t="str">
            <v>-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 t="str">
            <v>-</v>
          </cell>
          <cell r="E27">
            <v>7</v>
          </cell>
          <cell r="F27">
            <v>7</v>
          </cell>
          <cell r="G27">
            <v>6</v>
          </cell>
          <cell r="H27">
            <v>1</v>
          </cell>
          <cell r="I27">
            <v>1</v>
          </cell>
          <cell r="J27">
            <v>0</v>
          </cell>
          <cell r="K27">
            <v>0</v>
          </cell>
          <cell r="L27">
            <v>0</v>
          </cell>
          <cell r="M27">
            <v>4</v>
          </cell>
          <cell r="N27" t="str">
            <v>-</v>
          </cell>
          <cell r="O27">
            <v>0</v>
          </cell>
          <cell r="P27" t="str">
            <v>-</v>
          </cell>
          <cell r="Q27" t="str">
            <v>-</v>
          </cell>
          <cell r="R27" t="str">
            <v>-</v>
          </cell>
          <cell r="S27" t="str">
            <v>-</v>
          </cell>
          <cell r="T27" t="str">
            <v>-</v>
          </cell>
          <cell r="U27">
            <v>0</v>
          </cell>
          <cell r="V27" t="str">
            <v>-</v>
          </cell>
          <cell r="W27">
            <v>4</v>
          </cell>
          <cell r="X27" t="str">
            <v>-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 t="str">
            <v>-</v>
          </cell>
          <cell r="E28">
            <v>9</v>
          </cell>
          <cell r="F28">
            <v>9</v>
          </cell>
          <cell r="G28">
            <v>8</v>
          </cell>
          <cell r="H28">
            <v>0</v>
          </cell>
          <cell r="I28">
            <v>3</v>
          </cell>
          <cell r="J28">
            <v>0</v>
          </cell>
          <cell r="K28">
            <v>1</v>
          </cell>
          <cell r="L28">
            <v>1</v>
          </cell>
          <cell r="M28">
            <v>19</v>
          </cell>
          <cell r="N28" t="str">
            <v>-</v>
          </cell>
          <cell r="O28">
            <v>0</v>
          </cell>
          <cell r="P28">
            <v>13</v>
          </cell>
          <cell r="Q28" t="str">
            <v>-</v>
          </cell>
          <cell r="R28" t="str">
            <v>-</v>
          </cell>
          <cell r="S28" t="str">
            <v>-</v>
          </cell>
          <cell r="T28" t="str">
            <v>-</v>
          </cell>
          <cell r="U28">
            <v>0</v>
          </cell>
          <cell r="V28" t="str">
            <v>-</v>
          </cell>
          <cell r="W28">
            <v>6</v>
          </cell>
          <cell r="X28" t="str">
            <v>-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 t="str">
            <v>-</v>
          </cell>
          <cell r="E29">
            <v>5</v>
          </cell>
          <cell r="F29">
            <v>5</v>
          </cell>
          <cell r="G29">
            <v>5</v>
          </cell>
          <cell r="H29">
            <v>0</v>
          </cell>
          <cell r="I29">
            <v>0</v>
          </cell>
          <cell r="J29">
            <v>1</v>
          </cell>
          <cell r="K29">
            <v>0</v>
          </cell>
          <cell r="L29">
            <v>0</v>
          </cell>
          <cell r="M29">
            <v>7</v>
          </cell>
          <cell r="N29" t="str">
            <v>-</v>
          </cell>
          <cell r="O29">
            <v>0</v>
          </cell>
          <cell r="P29" t="str">
            <v>-</v>
          </cell>
          <cell r="Q29" t="str">
            <v>-</v>
          </cell>
          <cell r="R29" t="str">
            <v>-</v>
          </cell>
          <cell r="S29" t="str">
            <v>-</v>
          </cell>
          <cell r="T29" t="str">
            <v>-</v>
          </cell>
          <cell r="U29">
            <v>0</v>
          </cell>
          <cell r="V29" t="str">
            <v>-</v>
          </cell>
          <cell r="W29">
            <v>7</v>
          </cell>
          <cell r="X29" t="str">
            <v>-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 t="str">
            <v>-</v>
          </cell>
          <cell r="E30">
            <v>1</v>
          </cell>
          <cell r="F30">
            <v>1</v>
          </cell>
          <cell r="G30">
            <v>1</v>
          </cell>
          <cell r="H30">
            <v>0</v>
          </cell>
          <cell r="I30">
            <v>1</v>
          </cell>
          <cell r="J30">
            <v>0</v>
          </cell>
          <cell r="K30">
            <v>1</v>
          </cell>
          <cell r="L30">
            <v>1</v>
          </cell>
          <cell r="M30">
            <v>15</v>
          </cell>
          <cell r="N30" t="str">
            <v>-</v>
          </cell>
          <cell r="O30">
            <v>0</v>
          </cell>
          <cell r="P30" t="str">
            <v>-</v>
          </cell>
          <cell r="Q30" t="str">
            <v>-</v>
          </cell>
          <cell r="R30" t="str">
            <v>-</v>
          </cell>
          <cell r="S30" t="str">
            <v>-</v>
          </cell>
          <cell r="T30">
            <v>1</v>
          </cell>
          <cell r="U30">
            <v>0</v>
          </cell>
          <cell r="V30" t="str">
            <v>-</v>
          </cell>
          <cell r="W30">
            <v>14</v>
          </cell>
          <cell r="X30" t="str">
            <v>-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1</v>
          </cell>
          <cell r="E31">
            <v>6</v>
          </cell>
          <cell r="F31">
            <v>4</v>
          </cell>
          <cell r="G31">
            <v>4</v>
          </cell>
          <cell r="H31">
            <v>5</v>
          </cell>
          <cell r="I31">
            <v>1</v>
          </cell>
          <cell r="J31">
            <v>0</v>
          </cell>
          <cell r="K31">
            <v>1</v>
          </cell>
          <cell r="L31">
            <v>1</v>
          </cell>
          <cell r="M31">
            <v>3</v>
          </cell>
          <cell r="N31" t="str">
            <v>-</v>
          </cell>
          <cell r="O31">
            <v>0</v>
          </cell>
          <cell r="P31" t="str">
            <v>-</v>
          </cell>
          <cell r="Q31" t="str">
            <v>-</v>
          </cell>
          <cell r="R31" t="str">
            <v>-</v>
          </cell>
          <cell r="S31" t="str">
            <v>-</v>
          </cell>
          <cell r="T31" t="str">
            <v>-</v>
          </cell>
          <cell r="U31">
            <v>0</v>
          </cell>
          <cell r="V31" t="str">
            <v>-</v>
          </cell>
          <cell r="W31">
            <v>3</v>
          </cell>
          <cell r="X31" t="str">
            <v>-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1</v>
          </cell>
          <cell r="E32" t="str">
            <v>-</v>
          </cell>
          <cell r="F32">
            <v>31</v>
          </cell>
          <cell r="G32" t="str">
            <v>-</v>
          </cell>
          <cell r="H32">
            <v>8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8</v>
          </cell>
          <cell r="N32" t="str">
            <v>-</v>
          </cell>
          <cell r="O32">
            <v>0</v>
          </cell>
          <cell r="P32">
            <v>1</v>
          </cell>
          <cell r="Q32" t="str">
            <v>-</v>
          </cell>
          <cell r="R32" t="str">
            <v>-</v>
          </cell>
          <cell r="S32" t="str">
            <v>-</v>
          </cell>
          <cell r="T32">
            <v>7</v>
          </cell>
          <cell r="U32">
            <v>0</v>
          </cell>
          <cell r="V32" t="str">
            <v>-</v>
          </cell>
          <cell r="W32" t="str">
            <v>-</v>
          </cell>
          <cell r="X32" t="str">
            <v>-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47</v>
          </cell>
          <cell r="E34">
            <v>40</v>
          </cell>
          <cell r="F34">
            <v>105</v>
          </cell>
          <cell r="G34">
            <v>267</v>
          </cell>
          <cell r="H34">
            <v>67</v>
          </cell>
          <cell r="I34">
            <v>46</v>
          </cell>
          <cell r="J34">
            <v>12</v>
          </cell>
          <cell r="K34" t="str">
            <v>-</v>
          </cell>
          <cell r="L34">
            <v>90</v>
          </cell>
          <cell r="M34">
            <v>485</v>
          </cell>
          <cell r="N34">
            <v>1</v>
          </cell>
          <cell r="O34">
            <v>7</v>
          </cell>
          <cell r="P34">
            <v>34</v>
          </cell>
          <cell r="Q34">
            <v>4</v>
          </cell>
          <cell r="R34">
            <v>5</v>
          </cell>
          <cell r="S34" t="str">
            <v>-</v>
          </cell>
          <cell r="T34">
            <v>63</v>
          </cell>
          <cell r="U34">
            <v>0</v>
          </cell>
          <cell r="V34">
            <v>1</v>
          </cell>
          <cell r="W34">
            <v>340</v>
          </cell>
          <cell r="X34">
            <v>30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8</v>
          </cell>
          <cell r="E35">
            <v>14</v>
          </cell>
          <cell r="F35">
            <v>16</v>
          </cell>
          <cell r="G35">
            <v>67</v>
          </cell>
          <cell r="H35">
            <v>8</v>
          </cell>
          <cell r="I35">
            <v>3</v>
          </cell>
          <cell r="J35">
            <v>1</v>
          </cell>
          <cell r="K35" t="str">
            <v>-</v>
          </cell>
          <cell r="L35">
            <v>12</v>
          </cell>
          <cell r="M35">
            <v>21</v>
          </cell>
          <cell r="N35">
            <v>1</v>
          </cell>
          <cell r="O35">
            <v>4</v>
          </cell>
          <cell r="P35">
            <v>7</v>
          </cell>
          <cell r="Q35">
            <v>2</v>
          </cell>
          <cell r="R35" t="str">
            <v>-</v>
          </cell>
          <cell r="S35" t="str">
            <v>-</v>
          </cell>
          <cell r="T35">
            <v>5</v>
          </cell>
          <cell r="U35">
            <v>0</v>
          </cell>
          <cell r="V35" t="str">
            <v>-</v>
          </cell>
          <cell r="W35">
            <v>2</v>
          </cell>
          <cell r="X35" t="str">
            <v>-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16</v>
          </cell>
          <cell r="E36">
            <v>4</v>
          </cell>
          <cell r="F36">
            <v>15</v>
          </cell>
          <cell r="G36">
            <v>29</v>
          </cell>
          <cell r="H36">
            <v>21</v>
          </cell>
          <cell r="I36">
            <v>8</v>
          </cell>
          <cell r="J36">
            <v>9</v>
          </cell>
          <cell r="K36" t="str">
            <v>-</v>
          </cell>
          <cell r="L36">
            <v>20</v>
          </cell>
          <cell r="M36">
            <v>135</v>
          </cell>
          <cell r="N36" t="str">
            <v>-</v>
          </cell>
          <cell r="O36" t="str">
            <v>-</v>
          </cell>
          <cell r="P36">
            <v>4</v>
          </cell>
          <cell r="Q36" t="str">
            <v>-</v>
          </cell>
          <cell r="R36">
            <v>1</v>
          </cell>
          <cell r="S36" t="str">
            <v>-</v>
          </cell>
          <cell r="T36">
            <v>30</v>
          </cell>
          <cell r="U36">
            <v>0</v>
          </cell>
          <cell r="V36" t="str">
            <v>-</v>
          </cell>
          <cell r="W36">
            <v>80</v>
          </cell>
          <cell r="X36">
            <v>20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</v>
          </cell>
          <cell r="E37">
            <v>1</v>
          </cell>
          <cell r="F37">
            <v>3</v>
          </cell>
          <cell r="G37">
            <v>11</v>
          </cell>
          <cell r="H37">
            <v>0</v>
          </cell>
          <cell r="I37">
            <v>4</v>
          </cell>
          <cell r="J37">
            <v>0</v>
          </cell>
          <cell r="K37" t="str">
            <v>-</v>
          </cell>
          <cell r="L37">
            <v>7</v>
          </cell>
          <cell r="M37">
            <v>4</v>
          </cell>
          <cell r="N37" t="str">
            <v>-</v>
          </cell>
          <cell r="O37" t="str">
            <v>-</v>
          </cell>
          <cell r="P37">
            <v>1</v>
          </cell>
          <cell r="Q37" t="str">
            <v>-</v>
          </cell>
          <cell r="R37" t="str">
            <v>-</v>
          </cell>
          <cell r="S37" t="str">
            <v>-</v>
          </cell>
          <cell r="T37" t="str">
            <v>-</v>
          </cell>
          <cell r="U37">
            <v>0</v>
          </cell>
          <cell r="V37" t="str">
            <v>-</v>
          </cell>
          <cell r="W37">
            <v>2</v>
          </cell>
          <cell r="X37">
            <v>1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5</v>
          </cell>
          <cell r="E38">
            <v>4</v>
          </cell>
          <cell r="F38">
            <v>1</v>
          </cell>
          <cell r="G38">
            <v>23</v>
          </cell>
          <cell r="H38">
            <v>4</v>
          </cell>
          <cell r="I38">
            <v>1</v>
          </cell>
          <cell r="J38">
            <v>0</v>
          </cell>
          <cell r="K38" t="str">
            <v>-</v>
          </cell>
          <cell r="L38">
            <v>4</v>
          </cell>
          <cell r="M38">
            <v>117</v>
          </cell>
          <cell r="N38" t="str">
            <v>-</v>
          </cell>
          <cell r="O38" t="str">
            <v>-</v>
          </cell>
          <cell r="P38">
            <v>1</v>
          </cell>
          <cell r="Q38">
            <v>1</v>
          </cell>
          <cell r="R38">
            <v>3</v>
          </cell>
          <cell r="S38" t="str">
            <v>-</v>
          </cell>
          <cell r="T38" t="str">
            <v>-</v>
          </cell>
          <cell r="U38">
            <v>0</v>
          </cell>
          <cell r="V38" t="str">
            <v>-</v>
          </cell>
          <cell r="W38">
            <v>103</v>
          </cell>
          <cell r="X38">
            <v>9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6</v>
          </cell>
          <cell r="E39">
            <v>5</v>
          </cell>
          <cell r="F39">
            <v>10</v>
          </cell>
          <cell r="G39">
            <v>47</v>
          </cell>
          <cell r="H39">
            <v>7</v>
          </cell>
          <cell r="I39">
            <v>0</v>
          </cell>
          <cell r="J39">
            <v>0</v>
          </cell>
          <cell r="K39" t="str">
            <v>-</v>
          </cell>
          <cell r="L39">
            <v>15</v>
          </cell>
          <cell r="M39">
            <v>10</v>
          </cell>
          <cell r="N39" t="str">
            <v>-</v>
          </cell>
          <cell r="O39">
            <v>3</v>
          </cell>
          <cell r="P39">
            <v>4</v>
          </cell>
          <cell r="Q39">
            <v>1</v>
          </cell>
          <cell r="R39" t="str">
            <v>-</v>
          </cell>
          <cell r="S39" t="str">
            <v>-</v>
          </cell>
          <cell r="T39">
            <v>1</v>
          </cell>
          <cell r="U39">
            <v>0</v>
          </cell>
          <cell r="V39" t="str">
            <v>-</v>
          </cell>
          <cell r="W39">
            <v>1</v>
          </cell>
          <cell r="X39" t="str">
            <v>-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 t="str">
            <v>-</v>
          </cell>
          <cell r="E40">
            <v>1</v>
          </cell>
          <cell r="F40">
            <v>5</v>
          </cell>
          <cell r="G40">
            <v>10</v>
          </cell>
          <cell r="H40">
            <v>1</v>
          </cell>
          <cell r="I40">
            <v>2</v>
          </cell>
          <cell r="J40">
            <v>0</v>
          </cell>
          <cell r="K40" t="str">
            <v>-</v>
          </cell>
          <cell r="L40">
            <v>0</v>
          </cell>
          <cell r="M40">
            <v>23</v>
          </cell>
          <cell r="N40" t="str">
            <v>-</v>
          </cell>
          <cell r="O40" t="str">
            <v>-</v>
          </cell>
          <cell r="P40" t="str">
            <v>-</v>
          </cell>
          <cell r="Q40" t="str">
            <v>-</v>
          </cell>
          <cell r="R40">
            <v>1</v>
          </cell>
          <cell r="S40" t="str">
            <v>-</v>
          </cell>
          <cell r="T40" t="str">
            <v>-</v>
          </cell>
          <cell r="U40">
            <v>0</v>
          </cell>
          <cell r="V40" t="str">
            <v>-</v>
          </cell>
          <cell r="W40">
            <v>22</v>
          </cell>
          <cell r="X40" t="str">
            <v>-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1</v>
          </cell>
          <cell r="E41" t="str">
            <v>-</v>
          </cell>
          <cell r="F41">
            <v>2</v>
          </cell>
          <cell r="G41">
            <v>12</v>
          </cell>
          <cell r="H41">
            <v>0</v>
          </cell>
          <cell r="I41">
            <v>7</v>
          </cell>
          <cell r="J41">
            <v>0</v>
          </cell>
          <cell r="K41" t="str">
            <v>-</v>
          </cell>
          <cell r="L41">
            <v>0</v>
          </cell>
          <cell r="M41">
            <v>7</v>
          </cell>
          <cell r="N41" t="str">
            <v>-</v>
          </cell>
          <cell r="O41" t="str">
            <v>-</v>
          </cell>
          <cell r="P41">
            <v>1</v>
          </cell>
          <cell r="Q41" t="str">
            <v>-</v>
          </cell>
          <cell r="R41" t="str">
            <v>-</v>
          </cell>
          <cell r="S41" t="str">
            <v>-</v>
          </cell>
          <cell r="T41" t="str">
            <v>-</v>
          </cell>
          <cell r="U41">
            <v>0</v>
          </cell>
          <cell r="V41" t="str">
            <v>-</v>
          </cell>
          <cell r="W41">
            <v>6</v>
          </cell>
          <cell r="X41" t="str">
            <v>-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1</v>
          </cell>
          <cell r="E42">
            <v>1</v>
          </cell>
          <cell r="F42">
            <v>2</v>
          </cell>
          <cell r="G42">
            <v>10</v>
          </cell>
          <cell r="H42">
            <v>2</v>
          </cell>
          <cell r="I42">
            <v>1</v>
          </cell>
          <cell r="J42">
            <v>0</v>
          </cell>
          <cell r="K42" t="str">
            <v>-</v>
          </cell>
          <cell r="L42">
            <v>1</v>
          </cell>
          <cell r="M42">
            <v>10</v>
          </cell>
          <cell r="N42" t="str">
            <v>-</v>
          </cell>
          <cell r="O42" t="str">
            <v>-</v>
          </cell>
          <cell r="P42">
            <v>1</v>
          </cell>
          <cell r="Q42" t="str">
            <v>-</v>
          </cell>
          <cell r="R42" t="str">
            <v>-</v>
          </cell>
          <cell r="S42" t="str">
            <v>-</v>
          </cell>
          <cell r="T42">
            <v>1</v>
          </cell>
          <cell r="U42">
            <v>0</v>
          </cell>
          <cell r="V42" t="str">
            <v>-</v>
          </cell>
          <cell r="W42">
            <v>8</v>
          </cell>
          <cell r="X42" t="str">
            <v>-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 t="str">
            <v>-</v>
          </cell>
          <cell r="E43" t="str">
            <v>-</v>
          </cell>
          <cell r="F43" t="str">
            <v>-</v>
          </cell>
          <cell r="G43">
            <v>10</v>
          </cell>
          <cell r="H43">
            <v>3</v>
          </cell>
          <cell r="I43">
            <v>1</v>
          </cell>
          <cell r="J43">
            <v>0</v>
          </cell>
          <cell r="K43" t="str">
            <v>-</v>
          </cell>
          <cell r="L43">
            <v>4</v>
          </cell>
          <cell r="M43">
            <v>9</v>
          </cell>
          <cell r="N43" t="str">
            <v>-</v>
          </cell>
          <cell r="O43" t="str">
            <v>-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  <cell r="T43">
            <v>7</v>
          </cell>
          <cell r="U43">
            <v>0</v>
          </cell>
          <cell r="V43">
            <v>1</v>
          </cell>
          <cell r="W43">
            <v>1</v>
          </cell>
          <cell r="X43" t="str">
            <v>-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5</v>
          </cell>
          <cell r="E44">
            <v>1</v>
          </cell>
          <cell r="F44">
            <v>1</v>
          </cell>
          <cell r="G44">
            <v>9</v>
          </cell>
          <cell r="H44">
            <v>1</v>
          </cell>
          <cell r="I44">
            <v>0</v>
          </cell>
          <cell r="J44">
            <v>1</v>
          </cell>
          <cell r="K44" t="str">
            <v>-</v>
          </cell>
          <cell r="L44">
            <v>15</v>
          </cell>
          <cell r="M44">
            <v>4</v>
          </cell>
          <cell r="N44" t="str">
            <v>-</v>
          </cell>
          <cell r="O44" t="str">
            <v>-</v>
          </cell>
          <cell r="P44">
            <v>1</v>
          </cell>
          <cell r="Q44" t="str">
            <v>-</v>
          </cell>
          <cell r="R44" t="str">
            <v>-</v>
          </cell>
          <cell r="S44" t="str">
            <v>-</v>
          </cell>
          <cell r="T44" t="str">
            <v>-</v>
          </cell>
          <cell r="U44">
            <v>0</v>
          </cell>
          <cell r="V44" t="str">
            <v>-</v>
          </cell>
          <cell r="W44">
            <v>3</v>
          </cell>
          <cell r="X44" t="str">
            <v>-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 t="str">
            <v>-</v>
          </cell>
          <cell r="E45" t="str">
            <v>-</v>
          </cell>
          <cell r="F45" t="str">
            <v>-</v>
          </cell>
          <cell r="G45">
            <v>1</v>
          </cell>
          <cell r="H45">
            <v>1</v>
          </cell>
          <cell r="I45">
            <v>1</v>
          </cell>
          <cell r="J45">
            <v>0</v>
          </cell>
          <cell r="K45" t="str">
            <v>-</v>
          </cell>
          <cell r="L45">
            <v>0</v>
          </cell>
          <cell r="M45">
            <v>1</v>
          </cell>
          <cell r="N45" t="str">
            <v>-</v>
          </cell>
          <cell r="O45" t="str">
            <v>-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  <cell r="T45" t="str">
            <v>-</v>
          </cell>
          <cell r="U45">
            <v>0</v>
          </cell>
          <cell r="V45" t="str">
            <v>-</v>
          </cell>
          <cell r="W45">
            <v>1</v>
          </cell>
          <cell r="X45" t="str">
            <v>-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1</v>
          </cell>
          <cell r="E46">
            <v>1</v>
          </cell>
          <cell r="F46">
            <v>1</v>
          </cell>
          <cell r="G46">
            <v>5</v>
          </cell>
          <cell r="H46">
            <v>0</v>
          </cell>
          <cell r="I46">
            <v>0</v>
          </cell>
          <cell r="J46">
            <v>0</v>
          </cell>
          <cell r="K46" t="str">
            <v>-</v>
          </cell>
          <cell r="L46">
            <v>1</v>
          </cell>
          <cell r="M46">
            <v>10</v>
          </cell>
          <cell r="N46" t="str">
            <v>-</v>
          </cell>
          <cell r="O46" t="str">
            <v>-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  <cell r="T46">
            <v>1</v>
          </cell>
          <cell r="U46">
            <v>0</v>
          </cell>
          <cell r="V46" t="str">
            <v>-</v>
          </cell>
          <cell r="W46">
            <v>9</v>
          </cell>
          <cell r="X46" t="str">
            <v>-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1</v>
          </cell>
          <cell r="E47" t="str">
            <v>-</v>
          </cell>
          <cell r="F47">
            <v>1</v>
          </cell>
          <cell r="G47">
            <v>2</v>
          </cell>
          <cell r="H47">
            <v>1</v>
          </cell>
          <cell r="I47">
            <v>4</v>
          </cell>
          <cell r="J47">
            <v>0</v>
          </cell>
          <cell r="K47" t="str">
            <v>-</v>
          </cell>
          <cell r="L47">
            <v>0</v>
          </cell>
          <cell r="M47">
            <v>16</v>
          </cell>
          <cell r="N47" t="str">
            <v>-</v>
          </cell>
          <cell r="O47" t="str">
            <v>-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  <cell r="T47">
            <v>1</v>
          </cell>
          <cell r="U47">
            <v>0</v>
          </cell>
          <cell r="V47" t="str">
            <v>-</v>
          </cell>
          <cell r="W47">
            <v>15</v>
          </cell>
          <cell r="X47" t="str">
            <v>-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 t="str">
            <v>-</v>
          </cell>
          <cell r="E48" t="str">
            <v>-</v>
          </cell>
          <cell r="F48">
            <v>2</v>
          </cell>
          <cell r="G48">
            <v>2</v>
          </cell>
          <cell r="H48">
            <v>1</v>
          </cell>
          <cell r="I48">
            <v>0</v>
          </cell>
          <cell r="J48">
            <v>0</v>
          </cell>
          <cell r="K48" t="str">
            <v>-</v>
          </cell>
          <cell r="L48">
            <v>0</v>
          </cell>
          <cell r="M48">
            <v>8</v>
          </cell>
          <cell r="N48" t="str">
            <v>-</v>
          </cell>
          <cell r="O48" t="str">
            <v>-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  <cell r="T48" t="str">
            <v>-</v>
          </cell>
          <cell r="U48">
            <v>0</v>
          </cell>
          <cell r="V48" t="str">
            <v>-</v>
          </cell>
          <cell r="W48">
            <v>8</v>
          </cell>
          <cell r="X48" t="str">
            <v>-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 t="str">
            <v>-</v>
          </cell>
          <cell r="E49" t="str">
            <v>-</v>
          </cell>
          <cell r="F49">
            <v>1</v>
          </cell>
          <cell r="G49">
            <v>2</v>
          </cell>
          <cell r="H49">
            <v>2</v>
          </cell>
          <cell r="I49">
            <v>0</v>
          </cell>
          <cell r="J49">
            <v>0</v>
          </cell>
          <cell r="K49" t="str">
            <v>-</v>
          </cell>
          <cell r="L49">
            <v>1</v>
          </cell>
          <cell r="M49">
            <v>24</v>
          </cell>
          <cell r="N49" t="str">
            <v>-</v>
          </cell>
          <cell r="O49" t="str">
            <v>-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  <cell r="T49">
            <v>6</v>
          </cell>
          <cell r="U49">
            <v>0</v>
          </cell>
          <cell r="V49" t="str">
            <v>-</v>
          </cell>
          <cell r="W49">
            <v>18</v>
          </cell>
          <cell r="X49" t="str">
            <v>-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 t="str">
            <v>-</v>
          </cell>
          <cell r="E50" t="str">
            <v>-</v>
          </cell>
          <cell r="F50">
            <v>1</v>
          </cell>
          <cell r="G50">
            <v>3</v>
          </cell>
          <cell r="H50">
            <v>1</v>
          </cell>
          <cell r="I50">
            <v>4</v>
          </cell>
          <cell r="J50">
            <v>0</v>
          </cell>
          <cell r="K50" t="str">
            <v>-</v>
          </cell>
          <cell r="L50">
            <v>2</v>
          </cell>
          <cell r="M50">
            <v>2</v>
          </cell>
          <cell r="N50" t="str">
            <v>-</v>
          </cell>
          <cell r="O50" t="str">
            <v>-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  <cell r="T50" t="str">
            <v>-</v>
          </cell>
          <cell r="U50">
            <v>0</v>
          </cell>
          <cell r="V50" t="str">
            <v>-</v>
          </cell>
          <cell r="W50">
            <v>2</v>
          </cell>
          <cell r="X50" t="str">
            <v>-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 t="str">
            <v>-</v>
          </cell>
          <cell r="E51" t="str">
            <v>-</v>
          </cell>
          <cell r="F51">
            <v>1</v>
          </cell>
          <cell r="G51">
            <v>2</v>
          </cell>
          <cell r="H51">
            <v>0</v>
          </cell>
          <cell r="I51">
            <v>0</v>
          </cell>
          <cell r="J51">
            <v>0</v>
          </cell>
          <cell r="K51" t="str">
            <v>-</v>
          </cell>
          <cell r="L51">
            <v>1</v>
          </cell>
          <cell r="M51">
            <v>20</v>
          </cell>
          <cell r="N51" t="str">
            <v>-</v>
          </cell>
          <cell r="O51" t="str">
            <v>-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  <cell r="T51" t="str">
            <v>-</v>
          </cell>
          <cell r="U51">
            <v>0</v>
          </cell>
          <cell r="V51" t="str">
            <v>-</v>
          </cell>
          <cell r="W51">
            <v>20</v>
          </cell>
          <cell r="X51" t="str">
            <v>-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 t="str">
            <v>-</v>
          </cell>
          <cell r="E52" t="str">
            <v>-</v>
          </cell>
          <cell r="F52">
            <v>1</v>
          </cell>
          <cell r="G52">
            <v>6</v>
          </cell>
          <cell r="H52">
            <v>1</v>
          </cell>
          <cell r="I52">
            <v>3</v>
          </cell>
          <cell r="J52">
            <v>0</v>
          </cell>
          <cell r="K52" t="str">
            <v>-</v>
          </cell>
          <cell r="L52">
            <v>0</v>
          </cell>
          <cell r="M52">
            <v>4</v>
          </cell>
          <cell r="N52" t="str">
            <v>-</v>
          </cell>
          <cell r="O52" t="str">
            <v>-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  <cell r="T52" t="str">
            <v>-</v>
          </cell>
          <cell r="U52">
            <v>0</v>
          </cell>
          <cell r="V52" t="str">
            <v>-</v>
          </cell>
          <cell r="W52">
            <v>4</v>
          </cell>
          <cell r="X52" t="str">
            <v>-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 t="str">
            <v>-</v>
          </cell>
          <cell r="E53">
            <v>1</v>
          </cell>
          <cell r="F53" t="str">
            <v>-</v>
          </cell>
          <cell r="G53">
            <v>7</v>
          </cell>
          <cell r="H53">
            <v>0</v>
          </cell>
          <cell r="I53">
            <v>3</v>
          </cell>
          <cell r="J53">
            <v>0</v>
          </cell>
          <cell r="K53" t="str">
            <v>-</v>
          </cell>
          <cell r="L53">
            <v>3</v>
          </cell>
          <cell r="M53">
            <v>19</v>
          </cell>
          <cell r="N53" t="str">
            <v>-</v>
          </cell>
          <cell r="O53" t="str">
            <v>-</v>
          </cell>
          <cell r="P53">
            <v>13</v>
          </cell>
          <cell r="Q53" t="str">
            <v>-</v>
          </cell>
          <cell r="R53" t="str">
            <v>-</v>
          </cell>
          <cell r="S53" t="str">
            <v>-</v>
          </cell>
          <cell r="T53" t="str">
            <v>-</v>
          </cell>
          <cell r="U53">
            <v>0</v>
          </cell>
          <cell r="V53" t="str">
            <v>-</v>
          </cell>
          <cell r="W53">
            <v>6</v>
          </cell>
          <cell r="X53" t="str">
            <v>-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 t="str">
            <v>-</v>
          </cell>
          <cell r="E54" t="str">
            <v>-</v>
          </cell>
          <cell r="F54" t="str">
            <v>-</v>
          </cell>
          <cell r="G54">
            <v>5</v>
          </cell>
          <cell r="H54">
            <v>0</v>
          </cell>
          <cell r="I54">
            <v>0</v>
          </cell>
          <cell r="J54">
            <v>1</v>
          </cell>
          <cell r="K54" t="str">
            <v>-</v>
          </cell>
          <cell r="L54">
            <v>0</v>
          </cell>
          <cell r="M54">
            <v>12</v>
          </cell>
          <cell r="N54" t="str">
            <v>-</v>
          </cell>
          <cell r="O54" t="str">
            <v>-</v>
          </cell>
          <cell r="P54" t="str">
            <v>-</v>
          </cell>
          <cell r="Q54" t="str">
            <v>-</v>
          </cell>
          <cell r="R54" t="str">
            <v>-</v>
          </cell>
          <cell r="S54" t="str">
            <v>-</v>
          </cell>
          <cell r="T54" t="str">
            <v>-</v>
          </cell>
          <cell r="U54">
            <v>0</v>
          </cell>
          <cell r="V54" t="str">
            <v>-</v>
          </cell>
          <cell r="W54">
            <v>12</v>
          </cell>
          <cell r="X54" t="str">
            <v>-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 t="str">
            <v>-</v>
          </cell>
          <cell r="E55">
            <v>1</v>
          </cell>
          <cell r="F55" t="str">
            <v>-</v>
          </cell>
          <cell r="G55">
            <v>1</v>
          </cell>
          <cell r="H55">
            <v>0</v>
          </cell>
          <cell r="I55">
            <v>1</v>
          </cell>
          <cell r="J55">
            <v>0</v>
          </cell>
          <cell r="K55" t="str">
            <v>-</v>
          </cell>
          <cell r="L55">
            <v>1</v>
          </cell>
          <cell r="M55">
            <v>15</v>
          </cell>
          <cell r="N55" t="str">
            <v>-</v>
          </cell>
          <cell r="O55" t="str">
            <v>-</v>
          </cell>
          <cell r="P55" t="str">
            <v>-</v>
          </cell>
          <cell r="Q55" t="str">
            <v>-</v>
          </cell>
          <cell r="R55" t="str">
            <v>-</v>
          </cell>
          <cell r="S55" t="str">
            <v>-</v>
          </cell>
          <cell r="T55">
            <v>1</v>
          </cell>
          <cell r="U55">
            <v>0</v>
          </cell>
          <cell r="V55" t="str">
            <v>-</v>
          </cell>
          <cell r="W55">
            <v>14</v>
          </cell>
          <cell r="X55" t="str">
            <v>-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1</v>
          </cell>
          <cell r="E56">
            <v>6</v>
          </cell>
          <cell r="F56">
            <v>10</v>
          </cell>
          <cell r="G56">
            <v>3</v>
          </cell>
          <cell r="H56">
            <v>5</v>
          </cell>
          <cell r="I56">
            <v>3</v>
          </cell>
          <cell r="J56">
            <v>0</v>
          </cell>
          <cell r="K56" t="str">
            <v>-</v>
          </cell>
          <cell r="L56">
            <v>3</v>
          </cell>
          <cell r="M56">
            <v>6</v>
          </cell>
          <cell r="N56" t="str">
            <v>-</v>
          </cell>
          <cell r="O56" t="str">
            <v>-</v>
          </cell>
          <cell r="P56" t="str">
            <v>-</v>
          </cell>
          <cell r="Q56" t="str">
            <v>-</v>
          </cell>
          <cell r="R56" t="str">
            <v>-</v>
          </cell>
          <cell r="S56" t="str">
            <v>-</v>
          </cell>
          <cell r="T56">
            <v>3</v>
          </cell>
          <cell r="U56">
            <v>0</v>
          </cell>
          <cell r="V56" t="str">
            <v>-</v>
          </cell>
          <cell r="W56">
            <v>3</v>
          </cell>
          <cell r="X56" t="str">
            <v>-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1</v>
          </cell>
          <cell r="E57" t="str">
            <v>-</v>
          </cell>
          <cell r="F57">
            <v>32</v>
          </cell>
          <cell r="G57" t="str">
            <v>-</v>
          </cell>
          <cell r="H57">
            <v>8</v>
          </cell>
          <cell r="I57">
            <v>0</v>
          </cell>
          <cell r="J57">
            <v>0</v>
          </cell>
          <cell r="K57" t="str">
            <v>-</v>
          </cell>
          <cell r="L57">
            <v>0</v>
          </cell>
          <cell r="M57">
            <v>8</v>
          </cell>
          <cell r="N57" t="str">
            <v>-</v>
          </cell>
          <cell r="O57" t="str">
            <v>-</v>
          </cell>
          <cell r="P57">
            <v>1</v>
          </cell>
          <cell r="Q57" t="str">
            <v>-</v>
          </cell>
          <cell r="R57" t="str">
            <v>-</v>
          </cell>
          <cell r="S57" t="str">
            <v>-</v>
          </cell>
          <cell r="T57">
            <v>7</v>
          </cell>
          <cell r="U57">
            <v>0</v>
          </cell>
          <cell r="V57" t="str">
            <v>-</v>
          </cell>
          <cell r="W57" t="str">
            <v>-</v>
          </cell>
          <cell r="X57" t="str">
            <v>-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55</v>
          </cell>
          <cell r="E59">
            <v>211</v>
          </cell>
          <cell r="F59">
            <v>284</v>
          </cell>
          <cell r="G59">
            <v>261</v>
          </cell>
          <cell r="H59">
            <v>72</v>
          </cell>
          <cell r="I59">
            <v>64</v>
          </cell>
          <cell r="J59">
            <v>13</v>
          </cell>
          <cell r="K59" t="str">
            <v>-</v>
          </cell>
          <cell r="L59">
            <v>108</v>
          </cell>
          <cell r="M59">
            <v>448</v>
          </cell>
          <cell r="N59" t="str">
            <v>-</v>
          </cell>
          <cell r="O59">
            <v>6</v>
          </cell>
          <cell r="P59">
            <v>30</v>
          </cell>
          <cell r="Q59">
            <v>4</v>
          </cell>
          <cell r="R59">
            <v>4</v>
          </cell>
          <cell r="S59" t="str">
            <v>-</v>
          </cell>
          <cell r="T59">
            <v>26</v>
          </cell>
          <cell r="U59">
            <v>0</v>
          </cell>
          <cell r="V59">
            <v>1</v>
          </cell>
          <cell r="W59">
            <v>341</v>
          </cell>
          <cell r="X59">
            <v>36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11</v>
          </cell>
          <cell r="E60">
            <v>86</v>
          </cell>
          <cell r="F60">
            <v>85</v>
          </cell>
          <cell r="G60">
            <v>69</v>
          </cell>
          <cell r="H60">
            <v>10</v>
          </cell>
          <cell r="I60">
            <v>4</v>
          </cell>
          <cell r="J60">
            <v>1</v>
          </cell>
          <cell r="K60" t="str">
            <v>-</v>
          </cell>
          <cell r="L60">
            <v>2</v>
          </cell>
          <cell r="M60">
            <v>23</v>
          </cell>
          <cell r="N60" t="str">
            <v>-</v>
          </cell>
          <cell r="O60">
            <v>4</v>
          </cell>
          <cell r="P60">
            <v>8</v>
          </cell>
          <cell r="Q60">
            <v>2</v>
          </cell>
          <cell r="R60" t="str">
            <v>-</v>
          </cell>
          <cell r="S60" t="str">
            <v>-</v>
          </cell>
          <cell r="T60">
            <v>7</v>
          </cell>
          <cell r="U60">
            <v>0</v>
          </cell>
          <cell r="V60" t="str">
            <v>-</v>
          </cell>
          <cell r="W60">
            <v>2</v>
          </cell>
          <cell r="X60" t="str">
            <v>-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17</v>
          </cell>
          <cell r="E61">
            <v>3</v>
          </cell>
          <cell r="F61">
            <v>17</v>
          </cell>
          <cell r="G61">
            <v>33</v>
          </cell>
          <cell r="H61">
            <v>22</v>
          </cell>
          <cell r="I61">
            <v>9</v>
          </cell>
          <cell r="J61">
            <v>9</v>
          </cell>
          <cell r="K61" t="str">
            <v>-</v>
          </cell>
          <cell r="L61">
            <v>23</v>
          </cell>
          <cell r="M61">
            <v>129</v>
          </cell>
          <cell r="N61" t="str">
            <v>-</v>
          </cell>
          <cell r="O61" t="str">
            <v>-</v>
          </cell>
          <cell r="P61">
            <v>4</v>
          </cell>
          <cell r="Q61" t="str">
            <v>-</v>
          </cell>
          <cell r="R61">
            <v>1</v>
          </cell>
          <cell r="S61" t="str">
            <v>-</v>
          </cell>
          <cell r="T61">
            <v>6</v>
          </cell>
          <cell r="U61">
            <v>0</v>
          </cell>
          <cell r="V61" t="str">
            <v>-</v>
          </cell>
          <cell r="W61">
            <v>93</v>
          </cell>
          <cell r="X61">
            <v>25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</v>
          </cell>
          <cell r="E62">
            <v>13</v>
          </cell>
          <cell r="F62">
            <v>16</v>
          </cell>
          <cell r="G62" t="str">
            <v>-</v>
          </cell>
          <cell r="H62">
            <v>2</v>
          </cell>
          <cell r="I62">
            <v>4</v>
          </cell>
          <cell r="J62">
            <v>0</v>
          </cell>
          <cell r="K62" t="str">
            <v>-</v>
          </cell>
          <cell r="L62">
            <v>9</v>
          </cell>
          <cell r="M62">
            <v>4</v>
          </cell>
          <cell r="N62" t="str">
            <v>-</v>
          </cell>
          <cell r="O62" t="str">
            <v>-</v>
          </cell>
          <cell r="P62">
            <v>1</v>
          </cell>
          <cell r="Q62" t="str">
            <v>-</v>
          </cell>
          <cell r="R62" t="str">
            <v>-</v>
          </cell>
          <cell r="S62" t="str">
            <v>-</v>
          </cell>
          <cell r="T62" t="str">
            <v>-</v>
          </cell>
          <cell r="U62">
            <v>0</v>
          </cell>
          <cell r="V62" t="str">
            <v>-</v>
          </cell>
          <cell r="W62">
            <v>2</v>
          </cell>
          <cell r="X62">
            <v>1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8</v>
          </cell>
          <cell r="E63">
            <v>28</v>
          </cell>
          <cell r="F63">
            <v>26</v>
          </cell>
          <cell r="G63">
            <v>23</v>
          </cell>
          <cell r="H63">
            <v>5</v>
          </cell>
          <cell r="I63">
            <v>2</v>
          </cell>
          <cell r="J63">
            <v>0</v>
          </cell>
          <cell r="K63" t="str">
            <v>-</v>
          </cell>
          <cell r="L63">
            <v>8</v>
          </cell>
          <cell r="M63">
            <v>121</v>
          </cell>
          <cell r="N63" t="str">
            <v>-</v>
          </cell>
          <cell r="O63" t="str">
            <v>-</v>
          </cell>
          <cell r="P63">
            <v>1</v>
          </cell>
          <cell r="Q63">
            <v>1</v>
          </cell>
          <cell r="R63">
            <v>2</v>
          </cell>
          <cell r="S63" t="str">
            <v>-</v>
          </cell>
          <cell r="T63" t="str">
            <v>-</v>
          </cell>
          <cell r="U63">
            <v>0</v>
          </cell>
          <cell r="V63" t="str">
            <v>-</v>
          </cell>
          <cell r="W63">
            <v>107</v>
          </cell>
          <cell r="X63">
            <v>10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5</v>
          </cell>
          <cell r="E64">
            <v>6</v>
          </cell>
          <cell r="F64">
            <v>7</v>
          </cell>
          <cell r="G64">
            <v>51</v>
          </cell>
          <cell r="H64">
            <v>6</v>
          </cell>
          <cell r="I64">
            <v>0</v>
          </cell>
          <cell r="J64">
            <v>0</v>
          </cell>
          <cell r="K64" t="str">
            <v>-</v>
          </cell>
          <cell r="L64">
            <v>22</v>
          </cell>
          <cell r="M64">
            <v>5</v>
          </cell>
          <cell r="N64" t="str">
            <v>-</v>
          </cell>
          <cell r="O64">
            <v>2</v>
          </cell>
          <cell r="P64">
            <v>2</v>
          </cell>
          <cell r="Q64" t="str">
            <v>-</v>
          </cell>
          <cell r="R64" t="str">
            <v>-</v>
          </cell>
          <cell r="S64" t="str">
            <v>-</v>
          </cell>
          <cell r="T64" t="str">
            <v>-</v>
          </cell>
          <cell r="U64">
            <v>0</v>
          </cell>
          <cell r="V64" t="str">
            <v>-</v>
          </cell>
          <cell r="W64">
            <v>1</v>
          </cell>
          <cell r="X64" t="str">
            <v>-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 t="str">
            <v>-</v>
          </cell>
          <cell r="E65">
            <v>12</v>
          </cell>
          <cell r="F65">
            <v>16</v>
          </cell>
          <cell r="G65">
            <v>11</v>
          </cell>
          <cell r="H65">
            <v>0</v>
          </cell>
          <cell r="I65">
            <v>0</v>
          </cell>
          <cell r="J65">
            <v>0</v>
          </cell>
          <cell r="K65" t="str">
            <v>-</v>
          </cell>
          <cell r="L65">
            <v>10</v>
          </cell>
          <cell r="M65">
            <v>22</v>
          </cell>
          <cell r="N65" t="str">
            <v>-</v>
          </cell>
          <cell r="O65" t="str">
            <v>-</v>
          </cell>
          <cell r="P65" t="str">
            <v>-</v>
          </cell>
          <cell r="Q65" t="str">
            <v>-</v>
          </cell>
          <cell r="R65">
            <v>1</v>
          </cell>
          <cell r="S65" t="str">
            <v>-</v>
          </cell>
          <cell r="T65" t="str">
            <v>-</v>
          </cell>
          <cell r="U65">
            <v>0</v>
          </cell>
          <cell r="V65" t="str">
            <v>-</v>
          </cell>
          <cell r="W65">
            <v>21</v>
          </cell>
          <cell r="X65" t="str">
            <v>-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1</v>
          </cell>
          <cell r="E66">
            <v>12</v>
          </cell>
          <cell r="F66">
            <v>14</v>
          </cell>
          <cell r="G66">
            <v>12</v>
          </cell>
          <cell r="H66">
            <v>0</v>
          </cell>
          <cell r="I66">
            <v>8</v>
          </cell>
          <cell r="J66">
            <v>0</v>
          </cell>
          <cell r="K66" t="str">
            <v>-</v>
          </cell>
          <cell r="L66">
            <v>1</v>
          </cell>
          <cell r="M66">
            <v>6</v>
          </cell>
          <cell r="N66" t="str">
            <v>-</v>
          </cell>
          <cell r="O66" t="str">
            <v>-</v>
          </cell>
          <cell r="P66" t="str">
            <v>-</v>
          </cell>
          <cell r="Q66" t="str">
            <v>-</v>
          </cell>
          <cell r="R66" t="str">
            <v>-</v>
          </cell>
          <cell r="S66" t="str">
            <v>-</v>
          </cell>
          <cell r="T66" t="str">
            <v>-</v>
          </cell>
          <cell r="U66">
            <v>0</v>
          </cell>
          <cell r="V66" t="str">
            <v>-</v>
          </cell>
          <cell r="W66">
            <v>6</v>
          </cell>
          <cell r="X66" t="str">
            <v>-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2</v>
          </cell>
          <cell r="E67">
            <v>15</v>
          </cell>
          <cell r="F67">
            <v>15</v>
          </cell>
          <cell r="G67">
            <v>12</v>
          </cell>
          <cell r="H67">
            <v>0</v>
          </cell>
          <cell r="I67">
            <v>0</v>
          </cell>
          <cell r="J67">
            <v>0</v>
          </cell>
          <cell r="K67" t="str">
            <v>-</v>
          </cell>
          <cell r="L67">
            <v>1</v>
          </cell>
          <cell r="M67">
            <v>10</v>
          </cell>
          <cell r="N67" t="str">
            <v>-</v>
          </cell>
          <cell r="O67" t="str">
            <v>-</v>
          </cell>
          <cell r="P67">
            <v>1</v>
          </cell>
          <cell r="Q67" t="str">
            <v>-</v>
          </cell>
          <cell r="R67" t="str">
            <v>-</v>
          </cell>
          <cell r="S67" t="str">
            <v>-</v>
          </cell>
          <cell r="T67">
            <v>1</v>
          </cell>
          <cell r="U67">
            <v>0</v>
          </cell>
          <cell r="V67" t="str">
            <v>-</v>
          </cell>
          <cell r="W67">
            <v>8</v>
          </cell>
          <cell r="X67" t="str">
            <v>-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 t="str">
            <v>-</v>
          </cell>
          <cell r="E68">
            <v>11</v>
          </cell>
          <cell r="F68">
            <v>11</v>
          </cell>
          <cell r="G68" t="str">
            <v>-</v>
          </cell>
          <cell r="H68">
            <v>0</v>
          </cell>
          <cell r="I68">
            <v>4</v>
          </cell>
          <cell r="J68">
            <v>0</v>
          </cell>
          <cell r="K68" t="str">
            <v>-</v>
          </cell>
          <cell r="L68">
            <v>4</v>
          </cell>
          <cell r="M68">
            <v>9</v>
          </cell>
          <cell r="N68" t="str">
            <v>-</v>
          </cell>
          <cell r="O68" t="str">
            <v>-</v>
          </cell>
          <cell r="P68" t="str">
            <v>-</v>
          </cell>
          <cell r="Q68" t="str">
            <v>-</v>
          </cell>
          <cell r="R68" t="str">
            <v>-</v>
          </cell>
          <cell r="S68" t="str">
            <v>-</v>
          </cell>
          <cell r="T68">
            <v>7</v>
          </cell>
          <cell r="U68">
            <v>0</v>
          </cell>
          <cell r="V68">
            <v>1</v>
          </cell>
          <cell r="W68">
            <v>1</v>
          </cell>
          <cell r="X68" t="str">
            <v>-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7</v>
          </cell>
          <cell r="E69">
            <v>2</v>
          </cell>
          <cell r="F69">
            <v>1</v>
          </cell>
          <cell r="G69">
            <v>9</v>
          </cell>
          <cell r="H69">
            <v>1</v>
          </cell>
          <cell r="I69">
            <v>0</v>
          </cell>
          <cell r="J69">
            <v>1</v>
          </cell>
          <cell r="K69" t="str">
            <v>-</v>
          </cell>
          <cell r="L69">
            <v>15</v>
          </cell>
          <cell r="M69">
            <v>5</v>
          </cell>
          <cell r="N69" t="str">
            <v>-</v>
          </cell>
          <cell r="O69" t="str">
            <v>-</v>
          </cell>
          <cell r="P69" t="str">
            <v>-</v>
          </cell>
          <cell r="Q69">
            <v>1</v>
          </cell>
          <cell r="R69" t="str">
            <v>-</v>
          </cell>
          <cell r="S69" t="str">
            <v>-</v>
          </cell>
          <cell r="T69" t="str">
            <v>-</v>
          </cell>
          <cell r="U69">
            <v>0</v>
          </cell>
          <cell r="V69" t="str">
            <v>-</v>
          </cell>
          <cell r="W69">
            <v>4</v>
          </cell>
          <cell r="X69" t="str">
            <v>-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 t="str">
            <v>-</v>
          </cell>
          <cell r="E70">
            <v>1</v>
          </cell>
          <cell r="F70">
            <v>1</v>
          </cell>
          <cell r="G70" t="str">
            <v>-</v>
          </cell>
          <cell r="H70">
            <v>1</v>
          </cell>
          <cell r="I70">
            <v>4</v>
          </cell>
          <cell r="J70">
            <v>0</v>
          </cell>
          <cell r="K70" t="str">
            <v>-</v>
          </cell>
          <cell r="L70">
            <v>0</v>
          </cell>
          <cell r="M70">
            <v>1</v>
          </cell>
          <cell r="N70" t="str">
            <v>-</v>
          </cell>
          <cell r="O70" t="str">
            <v>-</v>
          </cell>
          <cell r="P70" t="str">
            <v>-</v>
          </cell>
          <cell r="Q70" t="str">
            <v>-</v>
          </cell>
          <cell r="R70" t="str">
            <v>-</v>
          </cell>
          <cell r="S70" t="str">
            <v>-</v>
          </cell>
          <cell r="T70" t="str">
            <v>-</v>
          </cell>
          <cell r="U70">
            <v>0</v>
          </cell>
          <cell r="V70" t="str">
            <v>-</v>
          </cell>
          <cell r="W70">
            <v>1</v>
          </cell>
          <cell r="X70" t="str">
            <v>-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1</v>
          </cell>
          <cell r="E71">
            <v>1</v>
          </cell>
          <cell r="F71">
            <v>1</v>
          </cell>
          <cell r="G71">
            <v>6</v>
          </cell>
          <cell r="H71">
            <v>0</v>
          </cell>
          <cell r="I71">
            <v>0</v>
          </cell>
          <cell r="J71">
            <v>0</v>
          </cell>
          <cell r="K71" t="str">
            <v>-</v>
          </cell>
          <cell r="L71">
            <v>1</v>
          </cell>
          <cell r="M71">
            <v>9</v>
          </cell>
          <cell r="N71" t="str">
            <v>-</v>
          </cell>
          <cell r="O71" t="str">
            <v>-</v>
          </cell>
          <cell r="P71" t="str">
            <v>-</v>
          </cell>
          <cell r="Q71" t="str">
            <v>-</v>
          </cell>
          <cell r="R71" t="str">
            <v>-</v>
          </cell>
          <cell r="S71" t="str">
            <v>-</v>
          </cell>
          <cell r="T71" t="str">
            <v>-</v>
          </cell>
          <cell r="U71">
            <v>0</v>
          </cell>
          <cell r="V71" t="str">
            <v>-</v>
          </cell>
          <cell r="W71">
            <v>9</v>
          </cell>
          <cell r="X71" t="str">
            <v>-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1</v>
          </cell>
          <cell r="E72" t="str">
            <v>-</v>
          </cell>
          <cell r="F72" t="str">
            <v>-</v>
          </cell>
          <cell r="G72">
            <v>3</v>
          </cell>
          <cell r="H72">
            <v>2</v>
          </cell>
          <cell r="I72">
            <v>5</v>
          </cell>
          <cell r="J72">
            <v>0</v>
          </cell>
          <cell r="K72" t="str">
            <v>-</v>
          </cell>
          <cell r="L72">
            <v>0</v>
          </cell>
          <cell r="M72">
            <v>16</v>
          </cell>
          <cell r="N72" t="str">
            <v>-</v>
          </cell>
          <cell r="O72" t="str">
            <v>-</v>
          </cell>
          <cell r="P72" t="str">
            <v>-</v>
          </cell>
          <cell r="Q72" t="str">
            <v>-</v>
          </cell>
          <cell r="R72" t="str">
            <v>-</v>
          </cell>
          <cell r="S72" t="str">
            <v>-</v>
          </cell>
          <cell r="T72">
            <v>1</v>
          </cell>
          <cell r="U72">
            <v>0</v>
          </cell>
          <cell r="V72" t="str">
            <v>-</v>
          </cell>
          <cell r="W72">
            <v>15</v>
          </cell>
          <cell r="X72" t="str">
            <v>-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 t="str">
            <v>-</v>
          </cell>
          <cell r="E73">
            <v>3</v>
          </cell>
          <cell r="F73">
            <v>4</v>
          </cell>
          <cell r="G73">
            <v>2</v>
          </cell>
          <cell r="H73">
            <v>0</v>
          </cell>
          <cell r="I73">
            <v>0</v>
          </cell>
          <cell r="J73">
            <v>0</v>
          </cell>
          <cell r="K73" t="str">
            <v>-</v>
          </cell>
          <cell r="L73">
            <v>0</v>
          </cell>
          <cell r="M73">
            <v>8</v>
          </cell>
          <cell r="N73" t="str">
            <v>-</v>
          </cell>
          <cell r="O73" t="str">
            <v>-</v>
          </cell>
          <cell r="P73" t="str">
            <v>-</v>
          </cell>
          <cell r="Q73" t="str">
            <v>-</v>
          </cell>
          <cell r="R73" t="str">
            <v>-</v>
          </cell>
          <cell r="S73" t="str">
            <v>-</v>
          </cell>
          <cell r="T73" t="str">
            <v>-</v>
          </cell>
          <cell r="U73">
            <v>0</v>
          </cell>
          <cell r="V73" t="str">
            <v>-</v>
          </cell>
          <cell r="W73">
            <v>8</v>
          </cell>
          <cell r="X73" t="str">
            <v>-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 t="str">
            <v>-</v>
          </cell>
          <cell r="E74">
            <v>2</v>
          </cell>
          <cell r="F74">
            <v>1</v>
          </cell>
          <cell r="G74">
            <v>3</v>
          </cell>
          <cell r="H74">
            <v>3</v>
          </cell>
          <cell r="I74">
            <v>2</v>
          </cell>
          <cell r="J74">
            <v>0</v>
          </cell>
          <cell r="K74" t="str">
            <v>-</v>
          </cell>
          <cell r="L74">
            <v>0</v>
          </cell>
          <cell r="M74">
            <v>0</v>
          </cell>
          <cell r="N74" t="str">
            <v>-</v>
          </cell>
          <cell r="O74" t="str">
            <v>-</v>
          </cell>
          <cell r="P74" t="str">
            <v>-</v>
          </cell>
          <cell r="Q74" t="str">
            <v>-</v>
          </cell>
          <cell r="R74" t="str">
            <v>-</v>
          </cell>
          <cell r="S74" t="str">
            <v>-</v>
          </cell>
          <cell r="T74" t="str">
            <v>-</v>
          </cell>
          <cell r="U74">
            <v>0</v>
          </cell>
          <cell r="V74" t="str">
            <v>-</v>
          </cell>
          <cell r="W74" t="str">
            <v>-</v>
          </cell>
          <cell r="X74" t="str">
            <v>-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 t="str">
            <v>-</v>
          </cell>
          <cell r="E75">
            <v>4</v>
          </cell>
          <cell r="F75">
            <v>5</v>
          </cell>
          <cell r="G75">
            <v>4</v>
          </cell>
          <cell r="H75">
            <v>1</v>
          </cell>
          <cell r="I75">
            <v>4</v>
          </cell>
          <cell r="J75">
            <v>0</v>
          </cell>
          <cell r="K75" t="str">
            <v>-</v>
          </cell>
          <cell r="L75">
            <v>2</v>
          </cell>
          <cell r="M75">
            <v>4</v>
          </cell>
          <cell r="N75" t="str">
            <v>-</v>
          </cell>
          <cell r="O75" t="str">
            <v>-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  <cell r="T75" t="str">
            <v>-</v>
          </cell>
          <cell r="U75">
            <v>0</v>
          </cell>
          <cell r="V75" t="str">
            <v>-</v>
          </cell>
          <cell r="W75">
            <v>4</v>
          </cell>
          <cell r="X75" t="str">
            <v>-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 t="str">
            <v>-</v>
          </cell>
          <cell r="E76" t="str">
            <v>-</v>
          </cell>
          <cell r="F76">
            <v>1</v>
          </cell>
          <cell r="G76">
            <v>2</v>
          </cell>
          <cell r="H76">
            <v>0</v>
          </cell>
          <cell r="I76">
            <v>0</v>
          </cell>
          <cell r="J76">
            <v>0</v>
          </cell>
          <cell r="K76" t="str">
            <v>-</v>
          </cell>
          <cell r="L76">
            <v>2</v>
          </cell>
          <cell r="M76">
            <v>20</v>
          </cell>
          <cell r="N76" t="str">
            <v>-</v>
          </cell>
          <cell r="O76" t="str">
            <v>-</v>
          </cell>
          <cell r="P76" t="str">
            <v>-</v>
          </cell>
          <cell r="Q76" t="str">
            <v>-</v>
          </cell>
          <cell r="R76" t="str">
            <v>-</v>
          </cell>
          <cell r="S76" t="str">
            <v>-</v>
          </cell>
          <cell r="T76" t="str">
            <v>-</v>
          </cell>
          <cell r="U76">
            <v>0</v>
          </cell>
          <cell r="V76" t="str">
            <v>-</v>
          </cell>
          <cell r="W76">
            <v>20</v>
          </cell>
          <cell r="X76" t="str">
            <v>-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 t="str">
            <v>-</v>
          </cell>
          <cell r="E77" t="str">
            <v>-</v>
          </cell>
          <cell r="F77">
            <v>8</v>
          </cell>
          <cell r="G77">
            <v>7</v>
          </cell>
          <cell r="H77">
            <v>1</v>
          </cell>
          <cell r="I77">
            <v>2</v>
          </cell>
          <cell r="J77">
            <v>0</v>
          </cell>
          <cell r="K77" t="str">
            <v>-</v>
          </cell>
          <cell r="L77">
            <v>1</v>
          </cell>
          <cell r="M77">
            <v>4</v>
          </cell>
          <cell r="N77" t="str">
            <v>-</v>
          </cell>
          <cell r="O77" t="str">
            <v>-</v>
          </cell>
          <cell r="P77" t="str">
            <v>-</v>
          </cell>
          <cell r="Q77" t="str">
            <v>-</v>
          </cell>
          <cell r="R77" t="str">
            <v>-</v>
          </cell>
          <cell r="S77" t="str">
            <v>-</v>
          </cell>
          <cell r="T77" t="str">
            <v>-</v>
          </cell>
          <cell r="U77">
            <v>0</v>
          </cell>
          <cell r="V77" t="str">
            <v>-</v>
          </cell>
          <cell r="W77">
            <v>4</v>
          </cell>
          <cell r="X77" t="str">
            <v>-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 t="str">
            <v>-</v>
          </cell>
          <cell r="E78">
            <v>2</v>
          </cell>
          <cell r="F78" t="str">
            <v>-</v>
          </cell>
          <cell r="G78">
            <v>9</v>
          </cell>
          <cell r="H78">
            <v>0</v>
          </cell>
          <cell r="I78">
            <v>4</v>
          </cell>
          <cell r="J78">
            <v>1</v>
          </cell>
          <cell r="K78" t="str">
            <v>-</v>
          </cell>
          <cell r="L78">
            <v>5</v>
          </cell>
          <cell r="M78">
            <v>19</v>
          </cell>
          <cell r="N78" t="str">
            <v>-</v>
          </cell>
          <cell r="O78" t="str">
            <v>-</v>
          </cell>
          <cell r="P78">
            <v>13</v>
          </cell>
          <cell r="Q78" t="str">
            <v>-</v>
          </cell>
          <cell r="R78" t="str">
            <v>-</v>
          </cell>
          <cell r="S78" t="str">
            <v>-</v>
          </cell>
          <cell r="T78" t="str">
            <v>-</v>
          </cell>
          <cell r="U78">
            <v>0</v>
          </cell>
          <cell r="V78" t="str">
            <v>-</v>
          </cell>
          <cell r="W78">
            <v>6</v>
          </cell>
          <cell r="X78" t="str">
            <v>-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 t="str">
            <v>-</v>
          </cell>
          <cell r="E79">
            <v>4</v>
          </cell>
          <cell r="F79">
            <v>4</v>
          </cell>
          <cell r="G79">
            <v>4</v>
          </cell>
          <cell r="H79">
            <v>0</v>
          </cell>
          <cell r="I79">
            <v>1</v>
          </cell>
          <cell r="J79">
            <v>1</v>
          </cell>
          <cell r="K79" t="str">
            <v>-</v>
          </cell>
          <cell r="L79">
            <v>0</v>
          </cell>
          <cell r="M79">
            <v>13</v>
          </cell>
          <cell r="N79" t="str">
            <v>-</v>
          </cell>
          <cell r="O79" t="str">
            <v>-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  <cell r="T79" t="str">
            <v>-</v>
          </cell>
          <cell r="U79">
            <v>0</v>
          </cell>
          <cell r="V79" t="str">
            <v>-</v>
          </cell>
          <cell r="W79">
            <v>13</v>
          </cell>
          <cell r="X79" t="str">
            <v>-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 t="str">
            <v>-</v>
          </cell>
          <cell r="E80">
            <v>1</v>
          </cell>
          <cell r="F80" t="str">
            <v>-</v>
          </cell>
          <cell r="G80">
            <v>1</v>
          </cell>
          <cell r="H80">
            <v>0</v>
          </cell>
          <cell r="I80">
            <v>2</v>
          </cell>
          <cell r="J80">
            <v>0</v>
          </cell>
          <cell r="K80" t="str">
            <v>-</v>
          </cell>
          <cell r="L80">
            <v>0</v>
          </cell>
          <cell r="M80">
            <v>15</v>
          </cell>
          <cell r="N80" t="str">
            <v>-</v>
          </cell>
          <cell r="O80" t="str">
            <v>-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  <cell r="T80">
            <v>1</v>
          </cell>
          <cell r="U80">
            <v>0</v>
          </cell>
          <cell r="V80" t="str">
            <v>-</v>
          </cell>
          <cell r="W80">
            <v>14</v>
          </cell>
          <cell r="X80" t="str">
            <v>-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1</v>
          </cell>
          <cell r="E81">
            <v>5</v>
          </cell>
          <cell r="F81">
            <v>8</v>
          </cell>
          <cell r="G81" t="str">
            <v>-</v>
          </cell>
          <cell r="H81">
            <v>5</v>
          </cell>
          <cell r="I81">
            <v>9</v>
          </cell>
          <cell r="J81">
            <v>0</v>
          </cell>
          <cell r="K81" t="str">
            <v>-</v>
          </cell>
          <cell r="L81">
            <v>2</v>
          </cell>
          <cell r="M81">
            <v>5</v>
          </cell>
          <cell r="N81" t="str">
            <v>-</v>
          </cell>
          <cell r="O81" t="str">
            <v>-</v>
          </cell>
          <cell r="P81" t="str">
            <v>-</v>
          </cell>
          <cell r="Q81" t="str">
            <v>-</v>
          </cell>
          <cell r="R81" t="str">
            <v>-</v>
          </cell>
          <cell r="S81" t="str">
            <v>-</v>
          </cell>
          <cell r="T81">
            <v>3</v>
          </cell>
          <cell r="U81">
            <v>0</v>
          </cell>
          <cell r="V81" t="str">
            <v>-</v>
          </cell>
          <cell r="W81">
            <v>2</v>
          </cell>
          <cell r="X81" t="str">
            <v>-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 t="str">
            <v>-</v>
          </cell>
          <cell r="E82" t="str">
            <v>-</v>
          </cell>
          <cell r="F82">
            <v>43</v>
          </cell>
          <cell r="G82" t="str">
            <v>-</v>
          </cell>
          <cell r="H82">
            <v>13</v>
          </cell>
          <cell r="I82">
            <v>0</v>
          </cell>
          <cell r="J82">
            <v>0</v>
          </cell>
          <cell r="K82" t="str">
            <v>-</v>
          </cell>
          <cell r="L82">
            <v>0</v>
          </cell>
          <cell r="M82">
            <v>0</v>
          </cell>
          <cell r="N82" t="str">
            <v>-</v>
          </cell>
          <cell r="O82" t="str">
            <v>-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  <cell r="T82" t="str">
            <v>-</v>
          </cell>
          <cell r="U82">
            <v>0</v>
          </cell>
          <cell r="V82" t="str">
            <v>-</v>
          </cell>
          <cell r="W82" t="str">
            <v>-</v>
          </cell>
          <cell r="X82" t="str">
            <v>-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61</v>
          </cell>
          <cell r="E84">
            <v>212</v>
          </cell>
          <cell r="F84">
            <v>260</v>
          </cell>
          <cell r="G84">
            <v>303</v>
          </cell>
          <cell r="H84">
            <v>84</v>
          </cell>
          <cell r="I84">
            <v>304</v>
          </cell>
          <cell r="J84">
            <v>11</v>
          </cell>
          <cell r="K84" t="str">
            <v>-</v>
          </cell>
          <cell r="L84">
            <v>125</v>
          </cell>
          <cell r="M84">
            <v>446</v>
          </cell>
          <cell r="N84" t="str">
            <v>-</v>
          </cell>
          <cell r="O84">
            <v>7</v>
          </cell>
          <cell r="P84">
            <v>31</v>
          </cell>
          <cell r="Q84">
            <v>7</v>
          </cell>
          <cell r="R84">
            <v>4</v>
          </cell>
          <cell r="S84" t="str">
            <v>-</v>
          </cell>
          <cell r="T84" t="str">
            <v>-</v>
          </cell>
          <cell r="U84">
            <v>0</v>
          </cell>
          <cell r="V84">
            <v>1</v>
          </cell>
          <cell r="W84">
            <v>396</v>
          </cell>
          <cell r="X84" t="str">
            <v>-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10</v>
          </cell>
          <cell r="E85">
            <v>85</v>
          </cell>
          <cell r="F85">
            <v>85</v>
          </cell>
          <cell r="G85">
            <v>81</v>
          </cell>
          <cell r="H85">
            <v>8</v>
          </cell>
          <cell r="I85">
            <v>30</v>
          </cell>
          <cell r="J85">
            <v>0</v>
          </cell>
          <cell r="K85" t="str">
            <v>-</v>
          </cell>
          <cell r="L85">
            <v>0</v>
          </cell>
          <cell r="M85">
            <v>16</v>
          </cell>
          <cell r="N85" t="str">
            <v>-</v>
          </cell>
          <cell r="O85">
            <v>5</v>
          </cell>
          <cell r="P85">
            <v>7</v>
          </cell>
          <cell r="Q85">
            <v>2</v>
          </cell>
          <cell r="R85" t="str">
            <v>-</v>
          </cell>
          <cell r="S85" t="str">
            <v>-</v>
          </cell>
          <cell r="T85" t="str">
            <v>-</v>
          </cell>
          <cell r="U85">
            <v>0</v>
          </cell>
          <cell r="V85" t="str">
            <v>-</v>
          </cell>
          <cell r="W85">
            <v>2</v>
          </cell>
          <cell r="X85" t="str">
            <v>-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19</v>
          </cell>
          <cell r="E86">
            <v>5</v>
          </cell>
          <cell r="F86">
            <v>16</v>
          </cell>
          <cell r="G86">
            <v>32</v>
          </cell>
          <cell r="H86">
            <v>22</v>
          </cell>
          <cell r="I86">
            <v>75</v>
          </cell>
          <cell r="J86">
            <v>9</v>
          </cell>
          <cell r="K86" t="str">
            <v>-</v>
          </cell>
          <cell r="L86">
            <v>21</v>
          </cell>
          <cell r="M86">
            <v>148</v>
          </cell>
          <cell r="N86" t="str">
            <v>-</v>
          </cell>
          <cell r="O86" t="str">
            <v>-</v>
          </cell>
          <cell r="P86">
            <v>4</v>
          </cell>
          <cell r="Q86">
            <v>4</v>
          </cell>
          <cell r="R86">
            <v>1</v>
          </cell>
          <cell r="S86" t="str">
            <v>-</v>
          </cell>
          <cell r="T86" t="str">
            <v>-</v>
          </cell>
          <cell r="U86">
            <v>0</v>
          </cell>
          <cell r="V86" t="str">
            <v>-</v>
          </cell>
          <cell r="W86">
            <v>139</v>
          </cell>
          <cell r="X86" t="str">
            <v>-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2</v>
          </cell>
          <cell r="E87">
            <v>11</v>
          </cell>
          <cell r="F87">
            <v>14</v>
          </cell>
          <cell r="G87">
            <v>11</v>
          </cell>
          <cell r="H87">
            <v>2</v>
          </cell>
          <cell r="I87">
            <v>12</v>
          </cell>
          <cell r="J87">
            <v>0</v>
          </cell>
          <cell r="K87" t="str">
            <v>-</v>
          </cell>
          <cell r="L87">
            <v>9</v>
          </cell>
          <cell r="M87">
            <v>3</v>
          </cell>
          <cell r="N87" t="str">
            <v>-</v>
          </cell>
          <cell r="O87" t="str">
            <v>-</v>
          </cell>
          <cell r="P87">
            <v>1</v>
          </cell>
          <cell r="Q87" t="str">
            <v>-</v>
          </cell>
          <cell r="R87" t="str">
            <v>-</v>
          </cell>
          <cell r="S87" t="str">
            <v>-</v>
          </cell>
          <cell r="T87" t="str">
            <v>-</v>
          </cell>
          <cell r="U87">
            <v>0</v>
          </cell>
          <cell r="V87" t="str">
            <v>-</v>
          </cell>
          <cell r="W87">
            <v>2</v>
          </cell>
          <cell r="X87" t="str">
            <v>-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8</v>
          </cell>
          <cell r="E88">
            <v>31</v>
          </cell>
          <cell r="F88">
            <v>28</v>
          </cell>
          <cell r="G88">
            <v>28</v>
          </cell>
          <cell r="H88">
            <v>6</v>
          </cell>
          <cell r="I88">
            <v>18</v>
          </cell>
          <cell r="J88">
            <v>0</v>
          </cell>
          <cell r="K88" t="str">
            <v>-</v>
          </cell>
          <cell r="L88">
            <v>13</v>
          </cell>
          <cell r="M88">
            <v>115</v>
          </cell>
          <cell r="N88" t="str">
            <v>-</v>
          </cell>
          <cell r="O88" t="str">
            <v>-</v>
          </cell>
          <cell r="P88">
            <v>1</v>
          </cell>
          <cell r="Q88">
            <v>1</v>
          </cell>
          <cell r="R88">
            <v>2</v>
          </cell>
          <cell r="S88" t="str">
            <v>-</v>
          </cell>
          <cell r="T88" t="str">
            <v>-</v>
          </cell>
          <cell r="U88">
            <v>0</v>
          </cell>
          <cell r="V88" t="str">
            <v>-</v>
          </cell>
          <cell r="W88">
            <v>111</v>
          </cell>
          <cell r="X88" t="str">
            <v>-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5</v>
          </cell>
          <cell r="E89">
            <v>8</v>
          </cell>
          <cell r="F89">
            <v>7</v>
          </cell>
          <cell r="G89">
            <v>50</v>
          </cell>
          <cell r="H89">
            <v>6</v>
          </cell>
          <cell r="I89">
            <v>4</v>
          </cell>
          <cell r="J89">
            <v>0</v>
          </cell>
          <cell r="K89" t="str">
            <v>-</v>
          </cell>
          <cell r="L89">
            <v>26</v>
          </cell>
          <cell r="M89">
            <v>5</v>
          </cell>
          <cell r="N89" t="str">
            <v>-</v>
          </cell>
          <cell r="O89">
            <v>2</v>
          </cell>
          <cell r="P89">
            <v>2</v>
          </cell>
          <cell r="Q89" t="str">
            <v>-</v>
          </cell>
          <cell r="R89" t="str">
            <v>-</v>
          </cell>
          <cell r="S89" t="str">
            <v>-</v>
          </cell>
          <cell r="T89" t="str">
            <v>-</v>
          </cell>
          <cell r="U89">
            <v>0</v>
          </cell>
          <cell r="V89" t="str">
            <v>-</v>
          </cell>
          <cell r="W89">
            <v>1</v>
          </cell>
          <cell r="X89" t="str">
            <v>-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1</v>
          </cell>
          <cell r="E90">
            <v>15</v>
          </cell>
          <cell r="F90">
            <v>19</v>
          </cell>
          <cell r="G90" t="str">
            <v>-</v>
          </cell>
          <cell r="H90">
            <v>2</v>
          </cell>
          <cell r="I90">
            <v>11</v>
          </cell>
          <cell r="J90">
            <v>0</v>
          </cell>
          <cell r="K90" t="str">
            <v>-</v>
          </cell>
          <cell r="L90">
            <v>15</v>
          </cell>
          <cell r="M90">
            <v>22</v>
          </cell>
          <cell r="N90" t="str">
            <v>-</v>
          </cell>
          <cell r="O90" t="str">
            <v>-</v>
          </cell>
          <cell r="P90" t="str">
            <v>-</v>
          </cell>
          <cell r="Q90" t="str">
            <v>-</v>
          </cell>
          <cell r="R90">
            <v>1</v>
          </cell>
          <cell r="S90" t="str">
            <v>-</v>
          </cell>
          <cell r="T90" t="str">
            <v>-</v>
          </cell>
          <cell r="U90">
            <v>0</v>
          </cell>
          <cell r="V90" t="str">
            <v>-</v>
          </cell>
          <cell r="W90">
            <v>21</v>
          </cell>
          <cell r="X90" t="str">
            <v>-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2</v>
          </cell>
          <cell r="E91">
            <v>12</v>
          </cell>
          <cell r="F91">
            <v>14</v>
          </cell>
          <cell r="G91">
            <v>12</v>
          </cell>
          <cell r="H91">
            <v>1</v>
          </cell>
          <cell r="I91">
            <v>20</v>
          </cell>
          <cell r="J91">
            <v>0</v>
          </cell>
          <cell r="K91" t="str">
            <v>-</v>
          </cell>
          <cell r="L91">
            <v>3</v>
          </cell>
          <cell r="M91">
            <v>2</v>
          </cell>
          <cell r="N91" t="str">
            <v>-</v>
          </cell>
          <cell r="O91" t="str">
            <v>-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  <cell r="T91" t="str">
            <v>-</v>
          </cell>
          <cell r="U91">
            <v>0</v>
          </cell>
          <cell r="V91" t="str">
            <v>-</v>
          </cell>
          <cell r="W91">
            <v>2</v>
          </cell>
          <cell r="X91" t="str">
            <v>-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</v>
          </cell>
          <cell r="E92">
            <v>15</v>
          </cell>
          <cell r="F92">
            <v>16</v>
          </cell>
          <cell r="G92">
            <v>13</v>
          </cell>
          <cell r="H92">
            <v>1</v>
          </cell>
          <cell r="I92">
            <v>1</v>
          </cell>
          <cell r="J92">
            <v>0</v>
          </cell>
          <cell r="K92" t="str">
            <v>-</v>
          </cell>
          <cell r="L92">
            <v>1</v>
          </cell>
          <cell r="M92">
            <v>9</v>
          </cell>
          <cell r="N92" t="str">
            <v>-</v>
          </cell>
          <cell r="O92" t="str">
            <v>-</v>
          </cell>
          <cell r="P92">
            <v>1</v>
          </cell>
          <cell r="Q92" t="str">
            <v>-</v>
          </cell>
          <cell r="R92" t="str">
            <v>-</v>
          </cell>
          <cell r="S92" t="str">
            <v>-</v>
          </cell>
          <cell r="T92" t="str">
            <v>-</v>
          </cell>
          <cell r="U92">
            <v>0</v>
          </cell>
          <cell r="V92" t="str">
            <v>-</v>
          </cell>
          <cell r="W92">
            <v>8</v>
          </cell>
          <cell r="X92" t="str">
            <v>-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 t="str">
            <v>-</v>
          </cell>
          <cell r="E93">
            <v>11</v>
          </cell>
          <cell r="F93">
            <v>12</v>
          </cell>
          <cell r="G93">
            <v>11</v>
          </cell>
          <cell r="H93">
            <v>3</v>
          </cell>
          <cell r="I93">
            <v>14</v>
          </cell>
          <cell r="J93">
            <v>0</v>
          </cell>
          <cell r="K93" t="str">
            <v>-</v>
          </cell>
          <cell r="L93">
            <v>5</v>
          </cell>
          <cell r="M93">
            <v>3</v>
          </cell>
          <cell r="N93" t="str">
            <v>-</v>
          </cell>
          <cell r="O93" t="str">
            <v>-</v>
          </cell>
          <cell r="P93" t="str">
            <v>-</v>
          </cell>
          <cell r="Q93" t="str">
            <v>-</v>
          </cell>
          <cell r="R93" t="str">
            <v>-</v>
          </cell>
          <cell r="S93" t="str">
            <v>-</v>
          </cell>
          <cell r="T93" t="str">
            <v>-</v>
          </cell>
          <cell r="U93">
            <v>0</v>
          </cell>
          <cell r="V93">
            <v>1</v>
          </cell>
          <cell r="W93">
            <v>2</v>
          </cell>
          <cell r="X93" t="str">
            <v>-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7</v>
          </cell>
          <cell r="E94">
            <v>1</v>
          </cell>
          <cell r="F94">
            <v>1</v>
          </cell>
          <cell r="G94">
            <v>11</v>
          </cell>
          <cell r="H94">
            <v>1</v>
          </cell>
          <cell r="I94">
            <v>0</v>
          </cell>
          <cell r="J94">
            <v>1</v>
          </cell>
          <cell r="K94" t="str">
            <v>-</v>
          </cell>
          <cell r="L94">
            <v>14</v>
          </cell>
          <cell r="M94">
            <v>5</v>
          </cell>
          <cell r="N94" t="str">
            <v>-</v>
          </cell>
          <cell r="O94" t="str">
            <v>-</v>
          </cell>
          <cell r="P94">
            <v>1</v>
          </cell>
          <cell r="Q94" t="str">
            <v>-</v>
          </cell>
          <cell r="R94" t="str">
            <v>-</v>
          </cell>
          <cell r="S94" t="str">
            <v>-</v>
          </cell>
          <cell r="T94" t="str">
            <v>-</v>
          </cell>
          <cell r="U94">
            <v>0</v>
          </cell>
          <cell r="V94" t="str">
            <v>-</v>
          </cell>
          <cell r="W94">
            <v>4</v>
          </cell>
          <cell r="X94" t="str">
            <v>-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1</v>
          </cell>
          <cell r="E95">
            <v>2</v>
          </cell>
          <cell r="F95">
            <v>2</v>
          </cell>
          <cell r="G95" t="str">
            <v>-</v>
          </cell>
          <cell r="H95">
            <v>1</v>
          </cell>
          <cell r="I95">
            <v>9</v>
          </cell>
          <cell r="J95">
            <v>0</v>
          </cell>
          <cell r="K95" t="str">
            <v>-</v>
          </cell>
          <cell r="L95">
            <v>0</v>
          </cell>
          <cell r="M95">
            <v>1</v>
          </cell>
          <cell r="N95" t="str">
            <v>-</v>
          </cell>
          <cell r="O95" t="str">
            <v>-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  <cell r="T95" t="str">
            <v>-</v>
          </cell>
          <cell r="U95">
            <v>0</v>
          </cell>
          <cell r="V95" t="str">
            <v>-</v>
          </cell>
          <cell r="W95">
            <v>1</v>
          </cell>
          <cell r="X95" t="str">
            <v>-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1</v>
          </cell>
          <cell r="E96">
            <v>1</v>
          </cell>
          <cell r="F96">
            <v>1</v>
          </cell>
          <cell r="G96">
            <v>7</v>
          </cell>
          <cell r="H96">
            <v>0</v>
          </cell>
          <cell r="I96">
            <v>0</v>
          </cell>
          <cell r="J96">
            <v>0</v>
          </cell>
          <cell r="K96" t="str">
            <v>-</v>
          </cell>
          <cell r="L96">
            <v>0</v>
          </cell>
          <cell r="M96">
            <v>9</v>
          </cell>
          <cell r="N96" t="str">
            <v>-</v>
          </cell>
          <cell r="O96" t="str">
            <v>-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  <cell r="T96" t="str">
            <v>-</v>
          </cell>
          <cell r="U96">
            <v>0</v>
          </cell>
          <cell r="V96" t="str">
            <v>-</v>
          </cell>
          <cell r="W96">
            <v>9</v>
          </cell>
          <cell r="X96" t="str">
            <v>-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1</v>
          </cell>
          <cell r="E97" t="str">
            <v>-</v>
          </cell>
          <cell r="F97" t="str">
            <v>-</v>
          </cell>
          <cell r="G97">
            <v>3</v>
          </cell>
          <cell r="H97">
            <v>2</v>
          </cell>
          <cell r="I97">
            <v>5</v>
          </cell>
          <cell r="J97">
            <v>0</v>
          </cell>
          <cell r="K97" t="str">
            <v>-</v>
          </cell>
          <cell r="L97">
            <v>0</v>
          </cell>
          <cell r="M97">
            <v>0</v>
          </cell>
          <cell r="N97" t="str">
            <v>-</v>
          </cell>
          <cell r="O97" t="str">
            <v>-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  <cell r="T97" t="str">
            <v>-</v>
          </cell>
          <cell r="U97">
            <v>0</v>
          </cell>
          <cell r="V97" t="str">
            <v>-</v>
          </cell>
          <cell r="W97" t="str">
            <v>-</v>
          </cell>
          <cell r="X97" t="str">
            <v>-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 t="str">
            <v>-</v>
          </cell>
          <cell r="E98">
            <v>3</v>
          </cell>
          <cell r="F98">
            <v>3</v>
          </cell>
          <cell r="G98">
            <v>2</v>
          </cell>
          <cell r="H98">
            <v>0</v>
          </cell>
          <cell r="I98">
            <v>3</v>
          </cell>
          <cell r="J98">
            <v>0</v>
          </cell>
          <cell r="K98" t="str">
            <v>-</v>
          </cell>
          <cell r="L98">
            <v>0</v>
          </cell>
          <cell r="M98">
            <v>9</v>
          </cell>
          <cell r="N98" t="str">
            <v>-</v>
          </cell>
          <cell r="O98" t="str">
            <v>-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  <cell r="T98" t="str">
            <v>-</v>
          </cell>
          <cell r="U98">
            <v>0</v>
          </cell>
          <cell r="V98" t="str">
            <v>-</v>
          </cell>
          <cell r="W98">
            <v>9</v>
          </cell>
          <cell r="X98" t="str">
            <v>-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1</v>
          </cell>
          <cell r="E99">
            <v>2</v>
          </cell>
          <cell r="F99">
            <v>1</v>
          </cell>
          <cell r="G99">
            <v>3</v>
          </cell>
          <cell r="H99">
            <v>3</v>
          </cell>
          <cell r="I99">
            <v>5</v>
          </cell>
          <cell r="J99">
            <v>0</v>
          </cell>
          <cell r="K99" t="str">
            <v>-</v>
          </cell>
          <cell r="L99">
            <v>0</v>
          </cell>
          <cell r="M99">
            <v>21</v>
          </cell>
          <cell r="N99" t="str">
            <v>-</v>
          </cell>
          <cell r="O99" t="str">
            <v>-</v>
          </cell>
          <cell r="P99" t="str">
            <v>-</v>
          </cell>
          <cell r="Q99" t="str">
            <v>-</v>
          </cell>
          <cell r="R99" t="str">
            <v>-</v>
          </cell>
          <cell r="S99" t="str">
            <v>-</v>
          </cell>
          <cell r="T99" t="str">
            <v>-</v>
          </cell>
          <cell r="U99">
            <v>0</v>
          </cell>
          <cell r="V99" t="str">
            <v>-</v>
          </cell>
          <cell r="W99">
            <v>21</v>
          </cell>
          <cell r="X99" t="str">
            <v>-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 t="str">
            <v>-</v>
          </cell>
          <cell r="E100" t="str">
            <v>-</v>
          </cell>
          <cell r="F100">
            <v>1</v>
          </cell>
          <cell r="G100">
            <v>5</v>
          </cell>
          <cell r="H100">
            <v>1</v>
          </cell>
          <cell r="I100">
            <v>33</v>
          </cell>
          <cell r="J100">
            <v>0</v>
          </cell>
          <cell r="K100" t="str">
            <v>-</v>
          </cell>
          <cell r="L100">
            <v>2</v>
          </cell>
          <cell r="M100">
            <v>5</v>
          </cell>
          <cell r="N100" t="str">
            <v>-</v>
          </cell>
          <cell r="O100" t="str">
            <v>-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  <cell r="T100" t="str">
            <v>-</v>
          </cell>
          <cell r="U100">
            <v>0</v>
          </cell>
          <cell r="V100" t="str">
            <v>-</v>
          </cell>
          <cell r="W100">
            <v>5</v>
          </cell>
          <cell r="X100" t="str">
            <v>-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 t="str">
            <v>-</v>
          </cell>
          <cell r="E101" t="str">
            <v>-</v>
          </cell>
          <cell r="F101">
            <v>1</v>
          </cell>
          <cell r="G101">
            <v>3</v>
          </cell>
          <cell r="H101">
            <v>1</v>
          </cell>
          <cell r="I101">
            <v>10</v>
          </cell>
          <cell r="J101">
            <v>0</v>
          </cell>
          <cell r="K101" t="str">
            <v>-</v>
          </cell>
          <cell r="L101">
            <v>2</v>
          </cell>
          <cell r="M101">
            <v>19</v>
          </cell>
          <cell r="N101" t="str">
            <v>-</v>
          </cell>
          <cell r="O101" t="str">
            <v>-</v>
          </cell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  <cell r="T101" t="str">
            <v>-</v>
          </cell>
          <cell r="U101">
            <v>0</v>
          </cell>
          <cell r="V101" t="str">
            <v>-</v>
          </cell>
          <cell r="W101">
            <v>19</v>
          </cell>
          <cell r="X101" t="str">
            <v>-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 t="str">
            <v>-</v>
          </cell>
          <cell r="E102" t="str">
            <v>-</v>
          </cell>
          <cell r="F102">
            <v>2</v>
          </cell>
          <cell r="G102">
            <v>7</v>
          </cell>
          <cell r="H102">
            <v>1</v>
          </cell>
          <cell r="I102">
            <v>11</v>
          </cell>
          <cell r="J102">
            <v>0</v>
          </cell>
          <cell r="K102" t="str">
            <v>-</v>
          </cell>
          <cell r="L102">
            <v>1</v>
          </cell>
          <cell r="M102">
            <v>5</v>
          </cell>
          <cell r="N102" t="str">
            <v>-</v>
          </cell>
          <cell r="O102" t="str">
            <v>-</v>
          </cell>
          <cell r="P102" t="str">
            <v>-</v>
          </cell>
          <cell r="Q102" t="str">
            <v>-</v>
          </cell>
          <cell r="R102" t="str">
            <v>-</v>
          </cell>
          <cell r="S102" t="str">
            <v>-</v>
          </cell>
          <cell r="T102" t="str">
            <v>-</v>
          </cell>
          <cell r="U102">
            <v>0</v>
          </cell>
          <cell r="V102" t="str">
            <v>-</v>
          </cell>
          <cell r="W102">
            <v>5</v>
          </cell>
          <cell r="X102" t="str">
            <v>-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 t="str">
            <v>-</v>
          </cell>
          <cell r="E103">
            <v>1</v>
          </cell>
          <cell r="F103" t="str">
            <v>-</v>
          </cell>
          <cell r="G103">
            <v>12</v>
          </cell>
          <cell r="H103">
            <v>0</v>
          </cell>
          <cell r="I103">
            <v>13</v>
          </cell>
          <cell r="J103">
            <v>1</v>
          </cell>
          <cell r="K103" t="str">
            <v>-</v>
          </cell>
          <cell r="L103">
            <v>8</v>
          </cell>
          <cell r="M103">
            <v>19</v>
          </cell>
          <cell r="N103" t="str">
            <v>-</v>
          </cell>
          <cell r="O103" t="str">
            <v>-</v>
          </cell>
          <cell r="P103">
            <v>13</v>
          </cell>
          <cell r="Q103" t="str">
            <v>-</v>
          </cell>
          <cell r="R103" t="str">
            <v>-</v>
          </cell>
          <cell r="S103" t="str">
            <v>-</v>
          </cell>
          <cell r="T103" t="str">
            <v>-</v>
          </cell>
          <cell r="U103">
            <v>0</v>
          </cell>
          <cell r="V103" t="str">
            <v>-</v>
          </cell>
          <cell r="W103">
            <v>6</v>
          </cell>
          <cell r="X103" t="str">
            <v>-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 t="str">
            <v>-</v>
          </cell>
          <cell r="E104">
            <v>6</v>
          </cell>
          <cell r="F104">
            <v>6</v>
          </cell>
          <cell r="G104">
            <v>6</v>
          </cell>
          <cell r="H104">
            <v>0</v>
          </cell>
          <cell r="I104">
            <v>3</v>
          </cell>
          <cell r="J104">
            <v>0</v>
          </cell>
          <cell r="K104" t="str">
            <v>-</v>
          </cell>
          <cell r="L104">
            <v>3</v>
          </cell>
          <cell r="M104">
            <v>14</v>
          </cell>
          <cell r="N104" t="str">
            <v>-</v>
          </cell>
          <cell r="O104" t="str">
            <v>-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  <cell r="T104" t="str">
            <v>-</v>
          </cell>
          <cell r="U104">
            <v>0</v>
          </cell>
          <cell r="V104" t="str">
            <v>-</v>
          </cell>
          <cell r="W104">
            <v>14</v>
          </cell>
          <cell r="X104" t="str">
            <v>-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 t="str">
            <v>-</v>
          </cell>
          <cell r="E105">
            <v>2</v>
          </cell>
          <cell r="F105" t="str">
            <v>-</v>
          </cell>
          <cell r="G105">
            <v>1</v>
          </cell>
          <cell r="H105">
            <v>1</v>
          </cell>
          <cell r="I105">
            <v>15</v>
          </cell>
          <cell r="J105">
            <v>0</v>
          </cell>
          <cell r="K105" t="str">
            <v>-</v>
          </cell>
          <cell r="L105">
            <v>0</v>
          </cell>
          <cell r="M105">
            <v>14</v>
          </cell>
          <cell r="N105" t="str">
            <v>-</v>
          </cell>
          <cell r="O105" t="str">
            <v>-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  <cell r="T105" t="str">
            <v>-</v>
          </cell>
          <cell r="U105">
            <v>0</v>
          </cell>
          <cell r="V105" t="str">
            <v>-</v>
          </cell>
          <cell r="W105">
            <v>14</v>
          </cell>
          <cell r="X105" t="str">
            <v>-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1</v>
          </cell>
          <cell r="E106">
            <v>1</v>
          </cell>
          <cell r="F106">
            <v>3</v>
          </cell>
          <cell r="G106">
            <v>5</v>
          </cell>
          <cell r="H106">
            <v>6</v>
          </cell>
          <cell r="I106">
            <v>10</v>
          </cell>
          <cell r="J106">
            <v>0</v>
          </cell>
          <cell r="K106" t="str">
            <v>-</v>
          </cell>
          <cell r="L106">
            <v>2</v>
          </cell>
          <cell r="M106">
            <v>1</v>
          </cell>
          <cell r="N106" t="str">
            <v>-</v>
          </cell>
          <cell r="O106" t="str">
            <v>-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  <cell r="T106" t="str">
            <v>-</v>
          </cell>
          <cell r="U106">
            <v>0</v>
          </cell>
          <cell r="V106" t="str">
            <v>-</v>
          </cell>
          <cell r="W106">
            <v>1</v>
          </cell>
          <cell r="X106" t="str">
            <v>-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1</v>
          </cell>
          <cell r="E107" t="str">
            <v>-</v>
          </cell>
          <cell r="F107">
            <v>28</v>
          </cell>
          <cell r="G107" t="str">
            <v>-</v>
          </cell>
          <cell r="H107">
            <v>16</v>
          </cell>
          <cell r="I107">
            <v>2</v>
          </cell>
          <cell r="J107">
            <v>0</v>
          </cell>
          <cell r="K107" t="str">
            <v>-</v>
          </cell>
          <cell r="L107">
            <v>0</v>
          </cell>
          <cell r="M107">
            <v>1</v>
          </cell>
          <cell r="N107" t="str">
            <v>-</v>
          </cell>
          <cell r="O107" t="str">
            <v>-</v>
          </cell>
          <cell r="P107">
            <v>1</v>
          </cell>
          <cell r="Q107" t="str">
            <v>-</v>
          </cell>
          <cell r="R107" t="str">
            <v>-</v>
          </cell>
          <cell r="S107" t="str">
            <v>-</v>
          </cell>
          <cell r="T107" t="str">
            <v>-</v>
          </cell>
          <cell r="U107">
            <v>0</v>
          </cell>
          <cell r="V107" t="str">
            <v>-</v>
          </cell>
          <cell r="W107" t="str">
            <v>-</v>
          </cell>
          <cell r="X107" t="str">
            <v>-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68</v>
          </cell>
          <cell r="E109">
            <v>264</v>
          </cell>
          <cell r="F109">
            <v>313</v>
          </cell>
          <cell r="G109">
            <v>298</v>
          </cell>
          <cell r="H109">
            <v>84</v>
          </cell>
          <cell r="I109">
            <v>302</v>
          </cell>
          <cell r="J109">
            <v>17</v>
          </cell>
          <cell r="K109" t="str">
            <v>-</v>
          </cell>
          <cell r="L109">
            <v>171</v>
          </cell>
          <cell r="M109">
            <v>508</v>
          </cell>
          <cell r="N109" t="str">
            <v>-</v>
          </cell>
          <cell r="O109">
            <v>7</v>
          </cell>
          <cell r="P109">
            <v>30</v>
          </cell>
          <cell r="Q109">
            <v>2</v>
          </cell>
          <cell r="R109">
            <v>4</v>
          </cell>
          <cell r="S109" t="str">
            <v>-</v>
          </cell>
          <cell r="T109" t="str">
            <v>-</v>
          </cell>
          <cell r="U109">
            <v>55</v>
          </cell>
          <cell r="V109">
            <v>1</v>
          </cell>
          <cell r="W109">
            <v>406</v>
          </cell>
          <cell r="X109" t="str">
            <v>-</v>
          </cell>
          <cell r="Y109">
            <v>3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10</v>
          </cell>
          <cell r="E110">
            <v>85</v>
          </cell>
          <cell r="F110">
            <v>85</v>
          </cell>
          <cell r="G110">
            <v>81</v>
          </cell>
          <cell r="H110">
            <v>8</v>
          </cell>
          <cell r="I110">
            <v>3</v>
          </cell>
          <cell r="J110">
            <v>1</v>
          </cell>
          <cell r="K110" t="str">
            <v>-</v>
          </cell>
          <cell r="L110">
            <v>27</v>
          </cell>
          <cell r="M110">
            <v>24</v>
          </cell>
          <cell r="N110" t="str">
            <v>-</v>
          </cell>
          <cell r="O110">
            <v>5</v>
          </cell>
          <cell r="P110">
            <v>7</v>
          </cell>
          <cell r="Q110" t="str">
            <v>-</v>
          </cell>
          <cell r="R110" t="str">
            <v>-</v>
          </cell>
          <cell r="S110" t="str">
            <v>-</v>
          </cell>
          <cell r="T110" t="str">
            <v>-</v>
          </cell>
          <cell r="U110">
            <v>10</v>
          </cell>
          <cell r="V110" t="str">
            <v>-</v>
          </cell>
          <cell r="W110">
            <v>2</v>
          </cell>
          <cell r="X110" t="str">
            <v>-</v>
          </cell>
          <cell r="Y110" t="str">
            <v>-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22</v>
          </cell>
          <cell r="E111">
            <v>37</v>
          </cell>
          <cell r="F111">
            <v>55</v>
          </cell>
          <cell r="G111" t="str">
            <v>-</v>
          </cell>
          <cell r="H111">
            <v>23</v>
          </cell>
          <cell r="I111">
            <v>81</v>
          </cell>
          <cell r="J111">
            <v>10</v>
          </cell>
          <cell r="K111" t="str">
            <v>-</v>
          </cell>
          <cell r="L111">
            <v>30</v>
          </cell>
          <cell r="M111">
            <v>147</v>
          </cell>
          <cell r="N111" t="str">
            <v>-</v>
          </cell>
          <cell r="O111" t="str">
            <v>-</v>
          </cell>
          <cell r="P111">
            <v>4</v>
          </cell>
          <cell r="Q111" t="str">
            <v>-</v>
          </cell>
          <cell r="R111">
            <v>1</v>
          </cell>
          <cell r="S111" t="str">
            <v>-</v>
          </cell>
          <cell r="T111" t="str">
            <v>-</v>
          </cell>
          <cell r="U111">
            <v>6</v>
          </cell>
          <cell r="V111" t="str">
            <v>-</v>
          </cell>
          <cell r="W111">
            <v>136</v>
          </cell>
          <cell r="X111" t="str">
            <v>-</v>
          </cell>
          <cell r="Y111" t="str">
            <v>-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2</v>
          </cell>
          <cell r="E112">
            <v>10</v>
          </cell>
          <cell r="F112">
            <v>12</v>
          </cell>
          <cell r="G112">
            <v>10</v>
          </cell>
          <cell r="H112">
            <v>2</v>
          </cell>
          <cell r="I112">
            <v>9</v>
          </cell>
          <cell r="J112">
            <v>0</v>
          </cell>
          <cell r="K112" t="str">
            <v>-</v>
          </cell>
          <cell r="L112">
            <v>9</v>
          </cell>
          <cell r="M112">
            <v>1</v>
          </cell>
          <cell r="N112" t="str">
            <v>-</v>
          </cell>
          <cell r="O112" t="str">
            <v>-</v>
          </cell>
          <cell r="P112">
            <v>1</v>
          </cell>
          <cell r="Q112" t="str">
            <v>-</v>
          </cell>
          <cell r="R112" t="str">
            <v>-</v>
          </cell>
          <cell r="S112" t="str">
            <v>-</v>
          </cell>
          <cell r="T112" t="str">
            <v>-</v>
          </cell>
          <cell r="U112" t="str">
            <v>-</v>
          </cell>
          <cell r="V112" t="str">
            <v>-</v>
          </cell>
          <cell r="W112" t="str">
            <v>-</v>
          </cell>
          <cell r="X112" t="str">
            <v>-</v>
          </cell>
          <cell r="Y112" t="str">
            <v>-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10</v>
          </cell>
          <cell r="E113">
            <v>33</v>
          </cell>
          <cell r="F113">
            <v>32</v>
          </cell>
          <cell r="G113">
            <v>31</v>
          </cell>
          <cell r="H113">
            <v>6</v>
          </cell>
          <cell r="I113">
            <v>18</v>
          </cell>
          <cell r="J113">
            <v>3</v>
          </cell>
          <cell r="K113" t="str">
            <v>-</v>
          </cell>
          <cell r="L113">
            <v>8</v>
          </cell>
          <cell r="M113">
            <v>114</v>
          </cell>
          <cell r="N113" t="str">
            <v>-</v>
          </cell>
          <cell r="O113" t="str">
            <v>-</v>
          </cell>
          <cell r="P113">
            <v>1</v>
          </cell>
          <cell r="Q113">
            <v>1</v>
          </cell>
          <cell r="R113">
            <v>2</v>
          </cell>
          <cell r="S113" t="str">
            <v>-</v>
          </cell>
          <cell r="T113" t="str">
            <v>-</v>
          </cell>
          <cell r="U113">
            <v>1</v>
          </cell>
          <cell r="V113" t="str">
            <v>-</v>
          </cell>
          <cell r="W113">
            <v>109</v>
          </cell>
          <cell r="X113" t="str">
            <v>-</v>
          </cell>
          <cell r="Y113" t="str">
            <v>-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7</v>
          </cell>
          <cell r="E114">
            <v>10</v>
          </cell>
          <cell r="F114">
            <v>7</v>
          </cell>
          <cell r="G114">
            <v>53</v>
          </cell>
          <cell r="H114">
            <v>5</v>
          </cell>
          <cell r="I114">
            <v>0</v>
          </cell>
          <cell r="J114">
            <v>0</v>
          </cell>
          <cell r="K114" t="str">
            <v>-</v>
          </cell>
          <cell r="L114">
            <v>35</v>
          </cell>
          <cell r="M114">
            <v>7</v>
          </cell>
          <cell r="N114" t="str">
            <v>-</v>
          </cell>
          <cell r="O114">
            <v>2</v>
          </cell>
          <cell r="P114">
            <v>2</v>
          </cell>
          <cell r="Q114" t="str">
            <v>-</v>
          </cell>
          <cell r="R114" t="str">
            <v>-</v>
          </cell>
          <cell r="S114" t="str">
            <v>-</v>
          </cell>
          <cell r="T114" t="str">
            <v>-</v>
          </cell>
          <cell r="U114">
            <v>1</v>
          </cell>
          <cell r="V114" t="str">
            <v>-</v>
          </cell>
          <cell r="W114">
            <v>2</v>
          </cell>
          <cell r="X114" t="str">
            <v>-</v>
          </cell>
          <cell r="Y114" t="str">
            <v>-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1</v>
          </cell>
          <cell r="E115">
            <v>14</v>
          </cell>
          <cell r="F115">
            <v>17</v>
          </cell>
          <cell r="G115">
            <v>14</v>
          </cell>
          <cell r="H115">
            <v>2</v>
          </cell>
          <cell r="I115">
            <v>14</v>
          </cell>
          <cell r="J115">
            <v>0</v>
          </cell>
          <cell r="K115" t="str">
            <v>-</v>
          </cell>
          <cell r="L115">
            <v>15</v>
          </cell>
          <cell r="M115">
            <v>34</v>
          </cell>
          <cell r="N115" t="str">
            <v>-</v>
          </cell>
          <cell r="O115" t="str">
            <v>-</v>
          </cell>
          <cell r="P115" t="str">
            <v>-</v>
          </cell>
          <cell r="Q115">
            <v>1</v>
          </cell>
          <cell r="R115">
            <v>1</v>
          </cell>
          <cell r="S115" t="str">
            <v>-</v>
          </cell>
          <cell r="T115" t="str">
            <v>-</v>
          </cell>
          <cell r="U115">
            <v>2</v>
          </cell>
          <cell r="V115" t="str">
            <v>-</v>
          </cell>
          <cell r="W115">
            <v>30</v>
          </cell>
          <cell r="X115" t="str">
            <v>-</v>
          </cell>
          <cell r="Y115" t="str">
            <v>-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2</v>
          </cell>
          <cell r="E116">
            <v>13</v>
          </cell>
          <cell r="F116">
            <v>14</v>
          </cell>
          <cell r="G116">
            <v>13</v>
          </cell>
          <cell r="H116">
            <v>1</v>
          </cell>
          <cell r="I116">
            <v>18</v>
          </cell>
          <cell r="J116">
            <v>0</v>
          </cell>
          <cell r="K116" t="str">
            <v>-</v>
          </cell>
          <cell r="L116">
            <v>4</v>
          </cell>
          <cell r="M116">
            <v>2</v>
          </cell>
          <cell r="N116" t="str">
            <v>-</v>
          </cell>
          <cell r="O116" t="str">
            <v>-</v>
          </cell>
          <cell r="P116" t="str">
            <v>-</v>
          </cell>
          <cell r="Q116" t="str">
            <v>-</v>
          </cell>
          <cell r="R116" t="str">
            <v>-</v>
          </cell>
          <cell r="S116" t="str">
            <v>-</v>
          </cell>
          <cell r="T116" t="str">
            <v>-</v>
          </cell>
          <cell r="U116" t="str">
            <v>-</v>
          </cell>
          <cell r="V116" t="str">
            <v>-</v>
          </cell>
          <cell r="W116">
            <v>2</v>
          </cell>
          <cell r="X116" t="str">
            <v>-</v>
          </cell>
          <cell r="Y116" t="str">
            <v>-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</v>
          </cell>
          <cell r="E117">
            <v>2</v>
          </cell>
          <cell r="F117">
            <v>2</v>
          </cell>
          <cell r="G117">
            <v>13</v>
          </cell>
          <cell r="H117">
            <v>1</v>
          </cell>
          <cell r="I117">
            <v>12</v>
          </cell>
          <cell r="J117">
            <v>0</v>
          </cell>
          <cell r="K117" t="str">
            <v>-</v>
          </cell>
          <cell r="L117">
            <v>1</v>
          </cell>
          <cell r="M117">
            <v>10</v>
          </cell>
          <cell r="N117" t="str">
            <v>-</v>
          </cell>
          <cell r="O117" t="str">
            <v>-</v>
          </cell>
          <cell r="P117">
            <v>1</v>
          </cell>
          <cell r="Q117" t="str">
            <v>-</v>
          </cell>
          <cell r="R117" t="str">
            <v>-</v>
          </cell>
          <cell r="S117" t="str">
            <v>-</v>
          </cell>
          <cell r="T117" t="str">
            <v>-</v>
          </cell>
          <cell r="U117">
            <v>1</v>
          </cell>
          <cell r="V117" t="str">
            <v>-</v>
          </cell>
          <cell r="W117">
            <v>8</v>
          </cell>
          <cell r="X117" t="str">
            <v>-</v>
          </cell>
          <cell r="Y117" t="str">
            <v>-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 t="str">
            <v>-</v>
          </cell>
          <cell r="E118">
            <v>11</v>
          </cell>
          <cell r="F118">
            <v>12</v>
          </cell>
          <cell r="G118">
            <v>11</v>
          </cell>
          <cell r="H118">
            <v>3</v>
          </cell>
          <cell r="I118">
            <v>17</v>
          </cell>
          <cell r="J118">
            <v>0</v>
          </cell>
          <cell r="K118" t="str">
            <v>-</v>
          </cell>
          <cell r="L118">
            <v>7</v>
          </cell>
          <cell r="M118">
            <v>11</v>
          </cell>
          <cell r="N118" t="str">
            <v>-</v>
          </cell>
          <cell r="O118" t="str">
            <v>-</v>
          </cell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  <cell r="T118" t="str">
            <v>-</v>
          </cell>
          <cell r="U118">
            <v>8</v>
          </cell>
          <cell r="V118">
            <v>1</v>
          </cell>
          <cell r="W118">
            <v>2</v>
          </cell>
          <cell r="X118" t="str">
            <v>-</v>
          </cell>
          <cell r="Y118" t="str">
            <v>-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6</v>
          </cell>
          <cell r="E119">
            <v>1</v>
          </cell>
          <cell r="F119" t="str">
            <v>-</v>
          </cell>
          <cell r="G119">
            <v>12</v>
          </cell>
          <cell r="H119">
            <v>1</v>
          </cell>
          <cell r="I119">
            <v>1</v>
          </cell>
          <cell r="J119">
            <v>1</v>
          </cell>
          <cell r="K119" t="str">
            <v>-</v>
          </cell>
          <cell r="L119">
            <v>11</v>
          </cell>
          <cell r="M119">
            <v>6</v>
          </cell>
          <cell r="N119" t="str">
            <v>-</v>
          </cell>
          <cell r="O119" t="str">
            <v>-</v>
          </cell>
          <cell r="P119">
            <v>1</v>
          </cell>
          <cell r="Q119" t="str">
            <v>-</v>
          </cell>
          <cell r="R119" t="str">
            <v>-</v>
          </cell>
          <cell r="S119" t="str">
            <v>-</v>
          </cell>
          <cell r="T119" t="str">
            <v>-</v>
          </cell>
          <cell r="U119" t="str">
            <v>-</v>
          </cell>
          <cell r="V119" t="str">
            <v>-</v>
          </cell>
          <cell r="W119">
            <v>4</v>
          </cell>
          <cell r="X119" t="str">
            <v>-</v>
          </cell>
          <cell r="Y119">
            <v>1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1</v>
          </cell>
          <cell r="E120">
            <v>2</v>
          </cell>
          <cell r="F120">
            <v>2</v>
          </cell>
          <cell r="G120" t="str">
            <v>-</v>
          </cell>
          <cell r="H120">
            <v>1</v>
          </cell>
          <cell r="I120">
            <v>9</v>
          </cell>
          <cell r="J120">
            <v>0</v>
          </cell>
          <cell r="K120" t="str">
            <v>-</v>
          </cell>
          <cell r="L120">
            <v>1</v>
          </cell>
          <cell r="M120">
            <v>1</v>
          </cell>
          <cell r="N120" t="str">
            <v>-</v>
          </cell>
          <cell r="O120" t="str">
            <v>-</v>
          </cell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  <cell r="T120" t="str">
            <v>-</v>
          </cell>
          <cell r="U120" t="str">
            <v>-</v>
          </cell>
          <cell r="V120" t="str">
            <v>-</v>
          </cell>
          <cell r="W120">
            <v>1</v>
          </cell>
          <cell r="X120" t="str">
            <v>-</v>
          </cell>
          <cell r="Y120" t="str">
            <v>-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2</v>
          </cell>
          <cell r="E121">
            <v>10</v>
          </cell>
          <cell r="F121">
            <v>10</v>
          </cell>
          <cell r="G121">
            <v>10</v>
          </cell>
          <cell r="H121">
            <v>0</v>
          </cell>
          <cell r="I121">
            <v>2</v>
          </cell>
          <cell r="J121">
            <v>0</v>
          </cell>
          <cell r="K121" t="str">
            <v>-</v>
          </cell>
          <cell r="L121">
            <v>0</v>
          </cell>
          <cell r="M121">
            <v>4</v>
          </cell>
          <cell r="N121" t="str">
            <v>-</v>
          </cell>
          <cell r="O121" t="str">
            <v>-</v>
          </cell>
          <cell r="P121" t="str">
            <v>-</v>
          </cell>
          <cell r="Q121" t="str">
            <v>-</v>
          </cell>
          <cell r="R121" t="str">
            <v>-</v>
          </cell>
          <cell r="S121" t="str">
            <v>-</v>
          </cell>
          <cell r="T121" t="str">
            <v>-</v>
          </cell>
          <cell r="U121" t="str">
            <v>-</v>
          </cell>
          <cell r="V121" t="str">
            <v>-</v>
          </cell>
          <cell r="W121">
            <v>4</v>
          </cell>
          <cell r="X121" t="str">
            <v>-</v>
          </cell>
          <cell r="Y121" t="str">
            <v>-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1</v>
          </cell>
          <cell r="E122" t="str">
            <v>-</v>
          </cell>
          <cell r="F122" t="str">
            <v>-</v>
          </cell>
          <cell r="G122">
            <v>3</v>
          </cell>
          <cell r="H122">
            <v>2</v>
          </cell>
          <cell r="I122">
            <v>3</v>
          </cell>
          <cell r="J122">
            <v>0</v>
          </cell>
          <cell r="K122" t="str">
            <v>-</v>
          </cell>
          <cell r="L122">
            <v>0</v>
          </cell>
          <cell r="M122">
            <v>17</v>
          </cell>
          <cell r="N122" t="str">
            <v>-</v>
          </cell>
          <cell r="O122" t="str">
            <v>-</v>
          </cell>
          <cell r="P122" t="str">
            <v>-</v>
          </cell>
          <cell r="Q122" t="str">
            <v>-</v>
          </cell>
          <cell r="R122" t="str">
            <v>-</v>
          </cell>
          <cell r="S122" t="str">
            <v>-</v>
          </cell>
          <cell r="T122" t="str">
            <v>-</v>
          </cell>
          <cell r="U122">
            <v>1</v>
          </cell>
          <cell r="V122" t="str">
            <v>-</v>
          </cell>
          <cell r="W122">
            <v>16</v>
          </cell>
          <cell r="X122" t="str">
            <v>-</v>
          </cell>
          <cell r="Y122" t="str">
            <v>-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1</v>
          </cell>
          <cell r="E123">
            <v>3</v>
          </cell>
          <cell r="F123">
            <v>3</v>
          </cell>
          <cell r="G123">
            <v>3</v>
          </cell>
          <cell r="H123">
            <v>0</v>
          </cell>
          <cell r="I123">
            <v>2</v>
          </cell>
          <cell r="J123">
            <v>0</v>
          </cell>
          <cell r="K123" t="str">
            <v>-</v>
          </cell>
          <cell r="L123">
            <v>0</v>
          </cell>
          <cell r="M123">
            <v>8</v>
          </cell>
          <cell r="N123" t="str">
            <v>-</v>
          </cell>
          <cell r="O123" t="str">
            <v>-</v>
          </cell>
          <cell r="P123" t="str">
            <v>-</v>
          </cell>
          <cell r="Q123" t="str">
            <v>-</v>
          </cell>
          <cell r="R123" t="str">
            <v>-</v>
          </cell>
          <cell r="S123" t="str">
            <v>-</v>
          </cell>
          <cell r="T123" t="str">
            <v>-</v>
          </cell>
          <cell r="U123" t="str">
            <v>-</v>
          </cell>
          <cell r="V123" t="str">
            <v>-</v>
          </cell>
          <cell r="W123">
            <v>8</v>
          </cell>
          <cell r="X123" t="str">
            <v>-</v>
          </cell>
          <cell r="Y123" t="str">
            <v>-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 t="str">
            <v>-</v>
          </cell>
          <cell r="E124">
            <v>5</v>
          </cell>
          <cell r="F124">
            <v>3</v>
          </cell>
          <cell r="G124">
            <v>3</v>
          </cell>
          <cell r="H124">
            <v>3</v>
          </cell>
          <cell r="I124">
            <v>6</v>
          </cell>
          <cell r="J124">
            <v>0</v>
          </cell>
          <cell r="K124" t="str">
            <v>-</v>
          </cell>
          <cell r="L124">
            <v>0</v>
          </cell>
          <cell r="M124">
            <v>30</v>
          </cell>
          <cell r="N124" t="str">
            <v>-</v>
          </cell>
          <cell r="O124" t="str">
            <v>-</v>
          </cell>
          <cell r="P124" t="str">
            <v>-</v>
          </cell>
          <cell r="Q124" t="str">
            <v>-</v>
          </cell>
          <cell r="R124" t="str">
            <v>-</v>
          </cell>
          <cell r="S124" t="str">
            <v>-</v>
          </cell>
          <cell r="T124" t="str">
            <v>-</v>
          </cell>
          <cell r="U124">
            <v>9</v>
          </cell>
          <cell r="V124" t="str">
            <v>-</v>
          </cell>
          <cell r="W124">
            <v>21</v>
          </cell>
          <cell r="X124" t="str">
            <v>-</v>
          </cell>
          <cell r="Y124" t="str">
            <v>-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 t="str">
            <v>-</v>
          </cell>
          <cell r="E125">
            <v>4</v>
          </cell>
          <cell r="F125">
            <v>5</v>
          </cell>
          <cell r="G125">
            <v>5</v>
          </cell>
          <cell r="H125">
            <v>1</v>
          </cell>
          <cell r="I125">
            <v>39</v>
          </cell>
          <cell r="J125">
            <v>0</v>
          </cell>
          <cell r="K125" t="str">
            <v>-</v>
          </cell>
          <cell r="L125">
            <v>2</v>
          </cell>
          <cell r="M125">
            <v>6</v>
          </cell>
          <cell r="N125" t="str">
            <v>-</v>
          </cell>
          <cell r="O125" t="str">
            <v>-</v>
          </cell>
          <cell r="P125" t="str">
            <v>-</v>
          </cell>
          <cell r="Q125" t="str">
            <v>-</v>
          </cell>
          <cell r="R125" t="str">
            <v>-</v>
          </cell>
          <cell r="S125" t="str">
            <v>-</v>
          </cell>
          <cell r="T125" t="str">
            <v>-</v>
          </cell>
          <cell r="U125">
            <v>1</v>
          </cell>
          <cell r="V125" t="str">
            <v>-</v>
          </cell>
          <cell r="W125">
            <v>5</v>
          </cell>
          <cell r="X125" t="str">
            <v>-</v>
          </cell>
          <cell r="Y125" t="str">
            <v>-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 t="str">
            <v>-</v>
          </cell>
          <cell r="E126">
            <v>4</v>
          </cell>
          <cell r="F126">
            <v>5</v>
          </cell>
          <cell r="G126">
            <v>4</v>
          </cell>
          <cell r="H126">
            <v>1</v>
          </cell>
          <cell r="I126">
            <v>12</v>
          </cell>
          <cell r="J126">
            <v>0</v>
          </cell>
          <cell r="K126" t="str">
            <v>-</v>
          </cell>
          <cell r="L126">
            <v>2</v>
          </cell>
          <cell r="M126">
            <v>19</v>
          </cell>
          <cell r="N126" t="str">
            <v>-</v>
          </cell>
          <cell r="O126" t="str">
            <v>-</v>
          </cell>
          <cell r="P126" t="str">
            <v>-</v>
          </cell>
          <cell r="Q126" t="str">
            <v>-</v>
          </cell>
          <cell r="R126" t="str">
            <v>-</v>
          </cell>
          <cell r="S126" t="str">
            <v>-</v>
          </cell>
          <cell r="T126" t="str">
            <v>-</v>
          </cell>
          <cell r="U126" t="str">
            <v>-</v>
          </cell>
          <cell r="V126" t="str">
            <v>-</v>
          </cell>
          <cell r="W126">
            <v>19</v>
          </cell>
          <cell r="X126" t="str">
            <v>-</v>
          </cell>
          <cell r="Y126" t="str">
            <v>-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 t="str">
            <v>-</v>
          </cell>
          <cell r="E127" t="str">
            <v>-</v>
          </cell>
          <cell r="F127">
            <v>2</v>
          </cell>
          <cell r="G127">
            <v>9</v>
          </cell>
          <cell r="H127">
            <v>1</v>
          </cell>
          <cell r="I127">
            <v>11</v>
          </cell>
          <cell r="J127">
            <v>0</v>
          </cell>
          <cell r="K127" t="str">
            <v>-</v>
          </cell>
          <cell r="L127">
            <v>1</v>
          </cell>
          <cell r="M127">
            <v>4</v>
          </cell>
          <cell r="N127" t="str">
            <v>-</v>
          </cell>
          <cell r="O127" t="str">
            <v>-</v>
          </cell>
          <cell r="P127" t="str">
            <v>-</v>
          </cell>
          <cell r="Q127" t="str">
            <v>-</v>
          </cell>
          <cell r="R127" t="str">
            <v>-</v>
          </cell>
          <cell r="S127" t="str">
            <v>-</v>
          </cell>
          <cell r="T127" t="str">
            <v>-</v>
          </cell>
          <cell r="U127" t="str">
            <v>-</v>
          </cell>
          <cell r="V127" t="str">
            <v>-</v>
          </cell>
          <cell r="W127">
            <v>4</v>
          </cell>
          <cell r="X127" t="str">
            <v>-</v>
          </cell>
          <cell r="Y127" t="str">
            <v>-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 t="str">
            <v>-</v>
          </cell>
          <cell r="E128">
            <v>13</v>
          </cell>
          <cell r="F128">
            <v>11</v>
          </cell>
          <cell r="G128">
            <v>11</v>
          </cell>
          <cell r="H128">
            <v>1</v>
          </cell>
          <cell r="I128">
            <v>13</v>
          </cell>
          <cell r="J128">
            <v>2</v>
          </cell>
          <cell r="K128" t="str">
            <v>-</v>
          </cell>
          <cell r="L128">
            <v>11</v>
          </cell>
          <cell r="M128">
            <v>20</v>
          </cell>
          <cell r="N128" t="str">
            <v>-</v>
          </cell>
          <cell r="O128" t="str">
            <v>-</v>
          </cell>
          <cell r="P128">
            <v>13</v>
          </cell>
          <cell r="Q128" t="str">
            <v>-</v>
          </cell>
          <cell r="R128" t="str">
            <v>-</v>
          </cell>
          <cell r="S128" t="str">
            <v>-</v>
          </cell>
          <cell r="T128" t="str">
            <v>-</v>
          </cell>
          <cell r="U128">
            <v>1</v>
          </cell>
          <cell r="V128" t="str">
            <v>-</v>
          </cell>
          <cell r="W128">
            <v>6</v>
          </cell>
          <cell r="X128" t="str">
            <v>-</v>
          </cell>
          <cell r="Y128" t="str">
            <v>-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 t="str">
            <v>-</v>
          </cell>
          <cell r="E129">
            <v>5</v>
          </cell>
          <cell r="F129">
            <v>5</v>
          </cell>
          <cell r="G129">
            <v>5</v>
          </cell>
          <cell r="H129">
            <v>0</v>
          </cell>
          <cell r="I129">
            <v>3</v>
          </cell>
          <cell r="J129">
            <v>0</v>
          </cell>
          <cell r="K129" t="str">
            <v>-</v>
          </cell>
          <cell r="L129">
            <v>5</v>
          </cell>
          <cell r="M129">
            <v>15</v>
          </cell>
          <cell r="N129" t="str">
            <v>-</v>
          </cell>
          <cell r="O129" t="str">
            <v>-</v>
          </cell>
          <cell r="P129" t="str">
            <v>-</v>
          </cell>
          <cell r="Q129" t="str">
            <v>-</v>
          </cell>
          <cell r="R129" t="str">
            <v>-</v>
          </cell>
          <cell r="S129" t="str">
            <v>-</v>
          </cell>
          <cell r="T129" t="str">
            <v>-</v>
          </cell>
          <cell r="U129" t="str">
            <v>-</v>
          </cell>
          <cell r="V129" t="str">
            <v>-</v>
          </cell>
          <cell r="W129">
            <v>14</v>
          </cell>
          <cell r="X129" t="str">
            <v>-</v>
          </cell>
          <cell r="Y129">
            <v>1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 t="str">
            <v>-</v>
          </cell>
          <cell r="E130">
            <v>1</v>
          </cell>
          <cell r="F130" t="str">
            <v>-</v>
          </cell>
          <cell r="G130">
            <v>2</v>
          </cell>
          <cell r="H130">
            <v>1</v>
          </cell>
          <cell r="I130">
            <v>16</v>
          </cell>
          <cell r="J130">
            <v>0</v>
          </cell>
          <cell r="K130" t="str">
            <v>-</v>
          </cell>
          <cell r="L130">
            <v>0</v>
          </cell>
          <cell r="M130">
            <v>13</v>
          </cell>
          <cell r="N130" t="str">
            <v>-</v>
          </cell>
          <cell r="O130" t="str">
            <v>-</v>
          </cell>
          <cell r="P130" t="str">
            <v>-</v>
          </cell>
          <cell r="Q130" t="str">
            <v>-</v>
          </cell>
          <cell r="R130" t="str">
            <v>-</v>
          </cell>
          <cell r="S130" t="str">
            <v>-</v>
          </cell>
          <cell r="T130" t="str">
            <v>-</v>
          </cell>
          <cell r="U130">
            <v>1</v>
          </cell>
          <cell r="V130" t="str">
            <v>-</v>
          </cell>
          <cell r="W130">
            <v>12</v>
          </cell>
          <cell r="X130" t="str">
            <v>-</v>
          </cell>
          <cell r="Y130" t="str">
            <v>-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1</v>
          </cell>
          <cell r="E131">
            <v>1</v>
          </cell>
          <cell r="F131">
            <v>3</v>
          </cell>
          <cell r="G131">
            <v>5</v>
          </cell>
          <cell r="H131">
            <v>5</v>
          </cell>
          <cell r="I131">
            <v>11</v>
          </cell>
          <cell r="J131">
            <v>0</v>
          </cell>
          <cell r="K131" t="str">
            <v>-</v>
          </cell>
          <cell r="L131">
            <v>2</v>
          </cell>
          <cell r="M131">
            <v>4</v>
          </cell>
          <cell r="N131" t="str">
            <v>-</v>
          </cell>
          <cell r="O131" t="str">
            <v>-</v>
          </cell>
          <cell r="P131" t="str">
            <v>-</v>
          </cell>
          <cell r="Q131" t="str">
            <v>-</v>
          </cell>
          <cell r="R131" t="str">
            <v>-</v>
          </cell>
          <cell r="S131" t="str">
            <v>-</v>
          </cell>
          <cell r="T131" t="str">
            <v>-</v>
          </cell>
          <cell r="U131">
            <v>3</v>
          </cell>
          <cell r="V131" t="str">
            <v>-</v>
          </cell>
          <cell r="W131">
            <v>1</v>
          </cell>
          <cell r="X131" t="str">
            <v>-</v>
          </cell>
          <cell r="Y131" t="str">
            <v>-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1</v>
          </cell>
          <cell r="E132" t="str">
            <v>-</v>
          </cell>
          <cell r="F132">
            <v>28</v>
          </cell>
          <cell r="G132" t="str">
            <v>-</v>
          </cell>
          <cell r="H132">
            <v>16</v>
          </cell>
          <cell r="I132">
            <v>2</v>
          </cell>
          <cell r="J132">
            <v>0</v>
          </cell>
          <cell r="K132" t="str">
            <v>-</v>
          </cell>
          <cell r="L132">
            <v>0</v>
          </cell>
          <cell r="M132">
            <v>11</v>
          </cell>
          <cell r="N132" t="str">
            <v>-</v>
          </cell>
          <cell r="O132" t="str">
            <v>-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  <cell r="T132" t="str">
            <v>-</v>
          </cell>
          <cell r="U132">
            <v>10</v>
          </cell>
          <cell r="V132" t="str">
            <v>-</v>
          </cell>
          <cell r="W132" t="str">
            <v>-</v>
          </cell>
          <cell r="X132" t="str">
            <v>-</v>
          </cell>
          <cell r="Y132">
            <v>1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68</v>
          </cell>
          <cell r="E134">
            <v>201</v>
          </cell>
          <cell r="F134">
            <v>288</v>
          </cell>
          <cell r="G134">
            <v>330</v>
          </cell>
          <cell r="H134">
            <v>91</v>
          </cell>
          <cell r="I134">
            <v>351</v>
          </cell>
          <cell r="J134">
            <v>18</v>
          </cell>
          <cell r="K134" t="str">
            <v>-</v>
          </cell>
          <cell r="L134">
            <v>163</v>
          </cell>
          <cell r="M134">
            <v>537</v>
          </cell>
          <cell r="N134" t="str">
            <v>-</v>
          </cell>
          <cell r="O134">
            <v>6</v>
          </cell>
          <cell r="P134">
            <v>24</v>
          </cell>
          <cell r="Q134">
            <v>6</v>
          </cell>
          <cell r="R134">
            <v>4</v>
          </cell>
          <cell r="S134" t="str">
            <v>-</v>
          </cell>
          <cell r="T134" t="str">
            <v>-</v>
          </cell>
          <cell r="U134">
            <v>62</v>
          </cell>
          <cell r="V134">
            <v>1</v>
          </cell>
          <cell r="W134">
            <v>421</v>
          </cell>
          <cell r="X134" t="str">
            <v>-</v>
          </cell>
          <cell r="Y134">
            <v>13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9</v>
          </cell>
          <cell r="E135">
            <v>85</v>
          </cell>
          <cell r="F135">
            <v>90</v>
          </cell>
          <cell r="G135">
            <v>85</v>
          </cell>
          <cell r="H135">
            <v>10</v>
          </cell>
          <cell r="I135">
            <v>40</v>
          </cell>
          <cell r="J135">
            <v>1</v>
          </cell>
          <cell r="K135" t="str">
            <v>-</v>
          </cell>
          <cell r="L135">
            <v>26</v>
          </cell>
          <cell r="M135">
            <v>26</v>
          </cell>
          <cell r="N135" t="str">
            <v>-</v>
          </cell>
          <cell r="O135">
            <v>3</v>
          </cell>
          <cell r="P135">
            <v>2</v>
          </cell>
          <cell r="Q135" t="str">
            <v>-</v>
          </cell>
          <cell r="R135" t="str">
            <v>-</v>
          </cell>
          <cell r="S135" t="str">
            <v>-</v>
          </cell>
          <cell r="T135" t="str">
            <v>-</v>
          </cell>
          <cell r="U135">
            <v>19</v>
          </cell>
          <cell r="V135" t="str">
            <v>-</v>
          </cell>
          <cell r="W135">
            <v>2</v>
          </cell>
          <cell r="X135" t="str">
            <v>-</v>
          </cell>
          <cell r="Y135" t="str">
            <v>-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22</v>
          </cell>
          <cell r="E136">
            <v>37</v>
          </cell>
          <cell r="F136">
            <v>52</v>
          </cell>
          <cell r="G136">
            <v>31</v>
          </cell>
          <cell r="H136">
            <v>26</v>
          </cell>
          <cell r="I136">
            <v>79</v>
          </cell>
          <cell r="J136">
            <v>10</v>
          </cell>
          <cell r="K136" t="str">
            <v>-</v>
          </cell>
          <cell r="L136">
            <v>29</v>
          </cell>
          <cell r="M136">
            <v>172</v>
          </cell>
          <cell r="N136" t="str">
            <v>-</v>
          </cell>
          <cell r="O136" t="str">
            <v>-</v>
          </cell>
          <cell r="P136">
            <v>4</v>
          </cell>
          <cell r="Q136">
            <v>4</v>
          </cell>
          <cell r="R136">
            <v>1</v>
          </cell>
          <cell r="S136" t="str">
            <v>-</v>
          </cell>
          <cell r="T136" t="str">
            <v>-</v>
          </cell>
          <cell r="U136">
            <v>10</v>
          </cell>
          <cell r="V136" t="str">
            <v>-</v>
          </cell>
          <cell r="W136">
            <v>148</v>
          </cell>
          <cell r="X136" t="str">
            <v>-</v>
          </cell>
          <cell r="Y136">
            <v>5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2</v>
          </cell>
          <cell r="E137" t="str">
            <v>-</v>
          </cell>
          <cell r="F137">
            <v>12</v>
          </cell>
          <cell r="G137">
            <v>10</v>
          </cell>
          <cell r="H137">
            <v>2</v>
          </cell>
          <cell r="I137">
            <v>16</v>
          </cell>
          <cell r="J137">
            <v>0</v>
          </cell>
          <cell r="K137" t="str">
            <v>-</v>
          </cell>
          <cell r="L137">
            <v>10</v>
          </cell>
          <cell r="M137">
            <v>1</v>
          </cell>
          <cell r="N137" t="str">
            <v>-</v>
          </cell>
          <cell r="O137" t="str">
            <v>-</v>
          </cell>
          <cell r="P137">
            <v>1</v>
          </cell>
          <cell r="Q137" t="str">
            <v>-</v>
          </cell>
          <cell r="R137" t="str">
            <v>-</v>
          </cell>
          <cell r="S137" t="str">
            <v>-</v>
          </cell>
          <cell r="T137" t="str">
            <v>-</v>
          </cell>
          <cell r="U137" t="str">
            <v>-</v>
          </cell>
          <cell r="V137" t="str">
            <v>-</v>
          </cell>
          <cell r="W137" t="str">
            <v>-</v>
          </cell>
          <cell r="X137" t="str">
            <v>-</v>
          </cell>
          <cell r="Y137" t="str">
            <v>-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10</v>
          </cell>
          <cell r="E138">
            <v>34</v>
          </cell>
          <cell r="F138">
            <v>33</v>
          </cell>
          <cell r="G138">
            <v>30</v>
          </cell>
          <cell r="H138">
            <v>8</v>
          </cell>
          <cell r="I138">
            <v>20</v>
          </cell>
          <cell r="J138">
            <v>4</v>
          </cell>
          <cell r="K138" t="str">
            <v>-</v>
          </cell>
          <cell r="L138">
            <v>10</v>
          </cell>
          <cell r="M138">
            <v>120</v>
          </cell>
          <cell r="N138" t="str">
            <v>-</v>
          </cell>
          <cell r="O138" t="str">
            <v>-</v>
          </cell>
          <cell r="P138" t="str">
            <v>-</v>
          </cell>
          <cell r="Q138">
            <v>1</v>
          </cell>
          <cell r="R138">
            <v>2</v>
          </cell>
          <cell r="S138" t="str">
            <v>-</v>
          </cell>
          <cell r="T138" t="str">
            <v>-</v>
          </cell>
          <cell r="U138">
            <v>2</v>
          </cell>
          <cell r="V138" t="str">
            <v>-</v>
          </cell>
          <cell r="W138">
            <v>114</v>
          </cell>
          <cell r="X138" t="str">
            <v>-</v>
          </cell>
          <cell r="Y138">
            <v>1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7</v>
          </cell>
          <cell r="E139">
            <v>10</v>
          </cell>
          <cell r="F139">
            <v>7</v>
          </cell>
          <cell r="G139">
            <v>53</v>
          </cell>
          <cell r="H139">
            <v>5</v>
          </cell>
          <cell r="I139">
            <v>5</v>
          </cell>
          <cell r="J139">
            <v>0</v>
          </cell>
          <cell r="K139" t="str">
            <v>-</v>
          </cell>
          <cell r="L139">
            <v>31</v>
          </cell>
          <cell r="M139">
            <v>8</v>
          </cell>
          <cell r="N139" t="str">
            <v>-</v>
          </cell>
          <cell r="O139">
            <v>3</v>
          </cell>
          <cell r="P139">
            <v>2</v>
          </cell>
          <cell r="Q139" t="str">
            <v>-</v>
          </cell>
          <cell r="R139" t="str">
            <v>-</v>
          </cell>
          <cell r="S139" t="str">
            <v>-</v>
          </cell>
          <cell r="T139" t="str">
            <v>-</v>
          </cell>
          <cell r="U139">
            <v>1</v>
          </cell>
          <cell r="V139" t="str">
            <v>-</v>
          </cell>
          <cell r="W139">
            <v>2</v>
          </cell>
          <cell r="X139" t="str">
            <v>-</v>
          </cell>
          <cell r="Y139" t="str">
            <v>-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2</v>
          </cell>
          <cell r="E140" t="str">
            <v>-</v>
          </cell>
          <cell r="F140">
            <v>15</v>
          </cell>
          <cell r="G140">
            <v>15</v>
          </cell>
          <cell r="H140">
            <v>2</v>
          </cell>
          <cell r="I140">
            <v>14</v>
          </cell>
          <cell r="J140">
            <v>0</v>
          </cell>
          <cell r="K140" t="str">
            <v>-</v>
          </cell>
          <cell r="L140">
            <v>9</v>
          </cell>
          <cell r="M140">
            <v>33</v>
          </cell>
          <cell r="N140" t="str">
            <v>-</v>
          </cell>
          <cell r="O140" t="str">
            <v>-</v>
          </cell>
          <cell r="P140" t="str">
            <v>-</v>
          </cell>
          <cell r="Q140">
            <v>1</v>
          </cell>
          <cell r="R140">
            <v>1</v>
          </cell>
          <cell r="S140" t="str">
            <v>-</v>
          </cell>
          <cell r="T140" t="str">
            <v>-</v>
          </cell>
          <cell r="U140">
            <v>2</v>
          </cell>
          <cell r="V140" t="str">
            <v>-</v>
          </cell>
          <cell r="W140">
            <v>29</v>
          </cell>
          <cell r="X140" t="str">
            <v>-</v>
          </cell>
          <cell r="Y140" t="str">
            <v>-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2</v>
          </cell>
          <cell r="E141" t="str">
            <v>-</v>
          </cell>
          <cell r="F141">
            <v>1</v>
          </cell>
          <cell r="G141">
            <v>12</v>
          </cell>
          <cell r="H141">
            <v>2</v>
          </cell>
          <cell r="I141">
            <v>1</v>
          </cell>
          <cell r="J141">
            <v>0</v>
          </cell>
          <cell r="K141" t="str">
            <v>-</v>
          </cell>
          <cell r="L141">
            <v>4</v>
          </cell>
          <cell r="M141">
            <v>4</v>
          </cell>
          <cell r="N141" t="str">
            <v>-</v>
          </cell>
          <cell r="O141" t="str">
            <v>-</v>
          </cell>
          <cell r="P141" t="str">
            <v>-</v>
          </cell>
          <cell r="Q141" t="str">
            <v>-</v>
          </cell>
          <cell r="R141" t="str">
            <v>-</v>
          </cell>
          <cell r="S141" t="str">
            <v>-</v>
          </cell>
          <cell r="T141" t="str">
            <v>-</v>
          </cell>
          <cell r="U141" t="str">
            <v>-</v>
          </cell>
          <cell r="V141" t="str">
            <v>-</v>
          </cell>
          <cell r="W141">
            <v>2</v>
          </cell>
          <cell r="X141" t="str">
            <v>-</v>
          </cell>
          <cell r="Y141">
            <v>2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1</v>
          </cell>
          <cell r="E142">
            <v>13</v>
          </cell>
          <cell r="F142">
            <v>13</v>
          </cell>
          <cell r="G142">
            <v>11</v>
          </cell>
          <cell r="H142">
            <v>1</v>
          </cell>
          <cell r="I142">
            <v>13</v>
          </cell>
          <cell r="J142">
            <v>0</v>
          </cell>
          <cell r="K142" t="str">
            <v>-</v>
          </cell>
          <cell r="L142">
            <v>2</v>
          </cell>
          <cell r="M142">
            <v>10</v>
          </cell>
          <cell r="N142" t="str">
            <v>-</v>
          </cell>
          <cell r="O142" t="str">
            <v>-</v>
          </cell>
          <cell r="P142">
            <v>1</v>
          </cell>
          <cell r="Q142" t="str">
            <v>-</v>
          </cell>
          <cell r="R142" t="str">
            <v>-</v>
          </cell>
          <cell r="S142" t="str">
            <v>-</v>
          </cell>
          <cell r="T142" t="str">
            <v>-</v>
          </cell>
          <cell r="U142">
            <v>1</v>
          </cell>
          <cell r="V142" t="str">
            <v>-</v>
          </cell>
          <cell r="W142">
            <v>8</v>
          </cell>
          <cell r="X142" t="str">
            <v>-</v>
          </cell>
          <cell r="Y142" t="str">
            <v>-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 t="str">
            <v>-</v>
          </cell>
          <cell r="E143" t="str">
            <v>-</v>
          </cell>
          <cell r="F143" t="str">
            <v>-</v>
          </cell>
          <cell r="G143">
            <v>11</v>
          </cell>
          <cell r="H143">
            <v>3</v>
          </cell>
          <cell r="I143">
            <v>20</v>
          </cell>
          <cell r="J143">
            <v>0</v>
          </cell>
          <cell r="K143" t="str">
            <v>-</v>
          </cell>
          <cell r="L143">
            <v>5</v>
          </cell>
          <cell r="M143">
            <v>13</v>
          </cell>
          <cell r="N143" t="str">
            <v>-</v>
          </cell>
          <cell r="O143" t="str">
            <v>-</v>
          </cell>
          <cell r="P143" t="str">
            <v>-</v>
          </cell>
          <cell r="Q143" t="str">
            <v>-</v>
          </cell>
          <cell r="R143" t="str">
            <v>-</v>
          </cell>
          <cell r="S143" t="str">
            <v>-</v>
          </cell>
          <cell r="T143" t="str">
            <v>-</v>
          </cell>
          <cell r="U143">
            <v>10</v>
          </cell>
          <cell r="V143">
            <v>1</v>
          </cell>
          <cell r="W143">
            <v>2</v>
          </cell>
          <cell r="X143" t="str">
            <v>-</v>
          </cell>
          <cell r="Y143" t="str">
            <v>-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6</v>
          </cell>
          <cell r="E144">
            <v>1</v>
          </cell>
          <cell r="F144" t="str">
            <v>-</v>
          </cell>
          <cell r="G144">
            <v>12</v>
          </cell>
          <cell r="H144">
            <v>1</v>
          </cell>
          <cell r="I144">
            <v>1</v>
          </cell>
          <cell r="J144">
            <v>1</v>
          </cell>
          <cell r="K144" t="str">
            <v>-</v>
          </cell>
          <cell r="L144">
            <v>11</v>
          </cell>
          <cell r="M144">
            <v>6</v>
          </cell>
          <cell r="N144" t="str">
            <v>-</v>
          </cell>
          <cell r="O144" t="str">
            <v>-</v>
          </cell>
          <cell r="P144">
            <v>1</v>
          </cell>
          <cell r="Q144" t="str">
            <v>-</v>
          </cell>
          <cell r="R144" t="str">
            <v>-</v>
          </cell>
          <cell r="S144" t="str">
            <v>-</v>
          </cell>
          <cell r="T144" t="str">
            <v>-</v>
          </cell>
          <cell r="U144" t="str">
            <v>-</v>
          </cell>
          <cell r="V144" t="str">
            <v>-</v>
          </cell>
          <cell r="W144">
            <v>4</v>
          </cell>
          <cell r="X144" t="str">
            <v>-</v>
          </cell>
          <cell r="Y144">
            <v>1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1</v>
          </cell>
          <cell r="E145" t="str">
            <v>-</v>
          </cell>
          <cell r="F145" t="str">
            <v>-</v>
          </cell>
          <cell r="G145">
            <v>2</v>
          </cell>
          <cell r="H145">
            <v>1</v>
          </cell>
          <cell r="I145">
            <v>10</v>
          </cell>
          <cell r="J145">
            <v>0</v>
          </cell>
          <cell r="K145" t="str">
            <v>-</v>
          </cell>
          <cell r="L145">
            <v>2</v>
          </cell>
          <cell r="M145">
            <v>1</v>
          </cell>
          <cell r="N145" t="str">
            <v>-</v>
          </cell>
          <cell r="O145" t="str">
            <v>-</v>
          </cell>
          <cell r="P145" t="str">
            <v>-</v>
          </cell>
          <cell r="Q145" t="str">
            <v>-</v>
          </cell>
          <cell r="R145" t="str">
            <v>-</v>
          </cell>
          <cell r="S145" t="str">
            <v>-</v>
          </cell>
          <cell r="T145" t="str">
            <v>-</v>
          </cell>
          <cell r="U145" t="str">
            <v>-</v>
          </cell>
          <cell r="V145" t="str">
            <v>-</v>
          </cell>
          <cell r="W145">
            <v>1</v>
          </cell>
          <cell r="X145" t="str">
            <v>-</v>
          </cell>
          <cell r="Y145" t="str">
            <v>-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3</v>
          </cell>
          <cell r="E146" t="str">
            <v>-</v>
          </cell>
          <cell r="F146">
            <v>10</v>
          </cell>
          <cell r="G146">
            <v>10</v>
          </cell>
          <cell r="H146">
            <v>0</v>
          </cell>
          <cell r="I146">
            <v>2</v>
          </cell>
          <cell r="J146">
            <v>0</v>
          </cell>
          <cell r="K146" t="str">
            <v>-</v>
          </cell>
          <cell r="L146">
            <v>0</v>
          </cell>
          <cell r="M146">
            <v>4</v>
          </cell>
          <cell r="N146" t="str">
            <v>-</v>
          </cell>
          <cell r="O146" t="str">
            <v>-</v>
          </cell>
          <cell r="P146" t="str">
            <v>-</v>
          </cell>
          <cell r="Q146" t="str">
            <v>-</v>
          </cell>
          <cell r="R146" t="str">
            <v>-</v>
          </cell>
          <cell r="S146" t="str">
            <v>-</v>
          </cell>
          <cell r="T146" t="str">
            <v>-</v>
          </cell>
          <cell r="U146" t="str">
            <v>-</v>
          </cell>
          <cell r="V146" t="str">
            <v>-</v>
          </cell>
          <cell r="W146">
            <v>4</v>
          </cell>
          <cell r="X146" t="str">
            <v>-</v>
          </cell>
          <cell r="Y146" t="str">
            <v>-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 t="str">
            <v>-</v>
          </cell>
          <cell r="E147" t="str">
            <v>-</v>
          </cell>
          <cell r="F147" t="str">
            <v>-</v>
          </cell>
          <cell r="G147">
            <v>3</v>
          </cell>
          <cell r="H147">
            <v>2</v>
          </cell>
          <cell r="I147">
            <v>5</v>
          </cell>
          <cell r="J147">
            <v>0</v>
          </cell>
          <cell r="K147" t="str">
            <v>-</v>
          </cell>
          <cell r="L147">
            <v>2</v>
          </cell>
          <cell r="M147">
            <v>16</v>
          </cell>
          <cell r="N147" t="str">
            <v>-</v>
          </cell>
          <cell r="O147" t="str">
            <v>-</v>
          </cell>
          <cell r="P147" t="str">
            <v>-</v>
          </cell>
          <cell r="Q147" t="str">
            <v>-</v>
          </cell>
          <cell r="R147" t="str">
            <v>-</v>
          </cell>
          <cell r="S147" t="str">
            <v>-</v>
          </cell>
          <cell r="T147" t="str">
            <v>-</v>
          </cell>
          <cell r="U147">
            <v>1</v>
          </cell>
          <cell r="V147" t="str">
            <v>-</v>
          </cell>
          <cell r="W147">
            <v>15</v>
          </cell>
          <cell r="X147" t="str">
            <v>-</v>
          </cell>
          <cell r="Y147" t="str">
            <v>-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1</v>
          </cell>
          <cell r="E148">
            <v>3</v>
          </cell>
          <cell r="F148">
            <v>3</v>
          </cell>
          <cell r="G148">
            <v>3</v>
          </cell>
          <cell r="H148">
            <v>0</v>
          </cell>
          <cell r="I148">
            <v>2</v>
          </cell>
          <cell r="J148">
            <v>0</v>
          </cell>
          <cell r="K148" t="str">
            <v>-</v>
          </cell>
          <cell r="L148">
            <v>1</v>
          </cell>
          <cell r="M148">
            <v>7</v>
          </cell>
          <cell r="N148" t="str">
            <v>-</v>
          </cell>
          <cell r="O148" t="str">
            <v>-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  <cell r="T148" t="str">
            <v>-</v>
          </cell>
          <cell r="U148" t="str">
            <v>-</v>
          </cell>
          <cell r="V148" t="str">
            <v>-</v>
          </cell>
          <cell r="W148">
            <v>7</v>
          </cell>
          <cell r="X148" t="str">
            <v>-</v>
          </cell>
          <cell r="Y148" t="str">
            <v>-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 t="str">
            <v>-</v>
          </cell>
          <cell r="E149">
            <v>5</v>
          </cell>
          <cell r="F149">
            <v>3</v>
          </cell>
          <cell r="G149">
            <v>3</v>
          </cell>
          <cell r="H149">
            <v>3</v>
          </cell>
          <cell r="I149">
            <v>6</v>
          </cell>
          <cell r="J149">
            <v>0</v>
          </cell>
          <cell r="K149" t="str">
            <v>-</v>
          </cell>
          <cell r="L149">
            <v>1</v>
          </cell>
          <cell r="M149">
            <v>31</v>
          </cell>
          <cell r="N149" t="str">
            <v>-</v>
          </cell>
          <cell r="O149" t="str">
            <v>-</v>
          </cell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  <cell r="T149" t="str">
            <v>-</v>
          </cell>
          <cell r="U149">
            <v>10</v>
          </cell>
          <cell r="V149" t="str">
            <v>-</v>
          </cell>
          <cell r="W149">
            <v>21</v>
          </cell>
          <cell r="X149" t="str">
            <v>-</v>
          </cell>
          <cell r="Y149" t="str">
            <v>-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 t="str">
            <v>-</v>
          </cell>
          <cell r="E150" t="str">
            <v>-</v>
          </cell>
          <cell r="F150">
            <v>1</v>
          </cell>
          <cell r="G150">
            <v>4</v>
          </cell>
          <cell r="H150">
            <v>1</v>
          </cell>
          <cell r="I150">
            <v>39</v>
          </cell>
          <cell r="J150">
            <v>0</v>
          </cell>
          <cell r="K150" t="str">
            <v>-</v>
          </cell>
          <cell r="L150">
            <v>2</v>
          </cell>
          <cell r="M150">
            <v>6</v>
          </cell>
          <cell r="N150" t="str">
            <v>-</v>
          </cell>
          <cell r="O150" t="str">
            <v>-</v>
          </cell>
          <cell r="P150" t="str">
            <v>-</v>
          </cell>
          <cell r="Q150" t="str">
            <v>-</v>
          </cell>
          <cell r="R150" t="str">
            <v>-</v>
          </cell>
          <cell r="S150" t="str">
            <v>-</v>
          </cell>
          <cell r="T150" t="str">
            <v>-</v>
          </cell>
          <cell r="U150">
            <v>1</v>
          </cell>
          <cell r="V150" t="str">
            <v>-</v>
          </cell>
          <cell r="W150">
            <v>5</v>
          </cell>
          <cell r="X150" t="str">
            <v>-</v>
          </cell>
          <cell r="Y150" t="str">
            <v>-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 t="str">
            <v>-</v>
          </cell>
          <cell r="E151" t="str">
            <v>-</v>
          </cell>
          <cell r="F151">
            <v>5</v>
          </cell>
          <cell r="G151">
            <v>4</v>
          </cell>
          <cell r="H151">
            <v>1</v>
          </cell>
          <cell r="I151">
            <v>13</v>
          </cell>
          <cell r="J151">
            <v>0</v>
          </cell>
          <cell r="K151" t="str">
            <v>-</v>
          </cell>
          <cell r="L151">
            <v>2</v>
          </cell>
          <cell r="M151">
            <v>19</v>
          </cell>
          <cell r="N151" t="str">
            <v>-</v>
          </cell>
          <cell r="O151" t="str">
            <v>-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  <cell r="T151" t="str">
            <v>-</v>
          </cell>
          <cell r="U151" t="str">
            <v>-</v>
          </cell>
          <cell r="V151" t="str">
            <v>-</v>
          </cell>
          <cell r="W151">
            <v>19</v>
          </cell>
          <cell r="X151" t="str">
            <v>-</v>
          </cell>
          <cell r="Y151" t="str">
            <v>-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 t="str">
            <v>-</v>
          </cell>
          <cell r="E152" t="str">
            <v>-</v>
          </cell>
          <cell r="F152">
            <v>2</v>
          </cell>
          <cell r="G152">
            <v>9</v>
          </cell>
          <cell r="H152">
            <v>0</v>
          </cell>
          <cell r="I152">
            <v>13</v>
          </cell>
          <cell r="J152">
            <v>0</v>
          </cell>
          <cell r="K152" t="str">
            <v>-</v>
          </cell>
          <cell r="L152">
            <v>1</v>
          </cell>
          <cell r="M152">
            <v>6</v>
          </cell>
          <cell r="N152" t="str">
            <v>-</v>
          </cell>
          <cell r="O152" t="str">
            <v>-</v>
          </cell>
          <cell r="P152" t="str">
            <v>-</v>
          </cell>
          <cell r="Q152" t="str">
            <v>-</v>
          </cell>
          <cell r="R152" t="str">
            <v>-</v>
          </cell>
          <cell r="S152" t="str">
            <v>-</v>
          </cell>
          <cell r="T152" t="str">
            <v>-</v>
          </cell>
          <cell r="U152" t="str">
            <v>-</v>
          </cell>
          <cell r="V152" t="str">
            <v>-</v>
          </cell>
          <cell r="W152">
            <v>4</v>
          </cell>
          <cell r="X152" t="str">
            <v>-</v>
          </cell>
          <cell r="Y152">
            <v>2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 t="str">
            <v>-</v>
          </cell>
          <cell r="E153">
            <v>2</v>
          </cell>
          <cell r="F153" t="str">
            <v>-</v>
          </cell>
          <cell r="G153">
            <v>11</v>
          </cell>
          <cell r="H153">
            <v>1</v>
          </cell>
          <cell r="I153">
            <v>16</v>
          </cell>
          <cell r="J153">
            <v>2</v>
          </cell>
          <cell r="K153" t="str">
            <v>-</v>
          </cell>
          <cell r="L153">
            <v>11</v>
          </cell>
          <cell r="M153">
            <v>20</v>
          </cell>
          <cell r="N153" t="str">
            <v>-</v>
          </cell>
          <cell r="O153" t="str">
            <v>-</v>
          </cell>
          <cell r="P153">
            <v>13</v>
          </cell>
          <cell r="Q153" t="str">
            <v>-</v>
          </cell>
          <cell r="R153" t="str">
            <v>-</v>
          </cell>
          <cell r="S153" t="str">
            <v>-</v>
          </cell>
          <cell r="T153" t="str">
            <v>-</v>
          </cell>
          <cell r="U153">
            <v>1</v>
          </cell>
          <cell r="V153" t="str">
            <v>-</v>
          </cell>
          <cell r="W153">
            <v>6</v>
          </cell>
          <cell r="X153" t="str">
            <v>-</v>
          </cell>
          <cell r="Y153" t="str">
            <v>-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 t="str">
            <v>-</v>
          </cell>
          <cell r="E154">
            <v>4</v>
          </cell>
          <cell r="F154">
            <v>4</v>
          </cell>
          <cell r="G154">
            <v>4</v>
          </cell>
          <cell r="H154">
            <v>0</v>
          </cell>
          <cell r="I154">
            <v>5</v>
          </cell>
          <cell r="J154">
            <v>0</v>
          </cell>
          <cell r="K154" t="str">
            <v>-</v>
          </cell>
          <cell r="L154">
            <v>3</v>
          </cell>
          <cell r="M154">
            <v>17</v>
          </cell>
          <cell r="N154" t="str">
            <v>-</v>
          </cell>
          <cell r="O154" t="str">
            <v>-</v>
          </cell>
          <cell r="P154" t="str">
            <v>-</v>
          </cell>
          <cell r="Q154" t="str">
            <v>-</v>
          </cell>
          <cell r="R154" t="str">
            <v>-</v>
          </cell>
          <cell r="S154" t="str">
            <v>-</v>
          </cell>
          <cell r="T154" t="str">
            <v>-</v>
          </cell>
          <cell r="U154" t="str">
            <v>-</v>
          </cell>
          <cell r="V154" t="str">
            <v>-</v>
          </cell>
          <cell r="W154">
            <v>15</v>
          </cell>
          <cell r="X154" t="str">
            <v>-</v>
          </cell>
          <cell r="Y154">
            <v>2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 t="str">
            <v>-</v>
          </cell>
          <cell r="E155">
            <v>1</v>
          </cell>
          <cell r="F155" t="str">
            <v>-</v>
          </cell>
          <cell r="G155">
            <v>2</v>
          </cell>
          <cell r="H155">
            <v>1</v>
          </cell>
          <cell r="I155">
            <v>18</v>
          </cell>
          <cell r="J155">
            <v>0</v>
          </cell>
          <cell r="K155" t="str">
            <v>-</v>
          </cell>
          <cell r="L155">
            <v>0</v>
          </cell>
          <cell r="M155">
            <v>13</v>
          </cell>
          <cell r="N155" t="str">
            <v>-</v>
          </cell>
          <cell r="O155" t="str">
            <v>-</v>
          </cell>
          <cell r="P155" t="str">
            <v>-</v>
          </cell>
          <cell r="Q155" t="str">
            <v>-</v>
          </cell>
          <cell r="R155" t="str">
            <v>-</v>
          </cell>
          <cell r="S155" t="str">
            <v>-</v>
          </cell>
          <cell r="T155" t="str">
            <v>-</v>
          </cell>
          <cell r="U155">
            <v>1</v>
          </cell>
          <cell r="V155" t="str">
            <v>-</v>
          </cell>
          <cell r="W155">
            <v>12</v>
          </cell>
          <cell r="X155" t="str">
            <v>-</v>
          </cell>
          <cell r="Y155" t="str">
            <v>-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1</v>
          </cell>
          <cell r="E156">
            <v>6</v>
          </cell>
          <cell r="F156">
            <v>8</v>
          </cell>
          <cell r="G156">
            <v>5</v>
          </cell>
          <cell r="H156">
            <v>5</v>
          </cell>
          <cell r="I156">
            <v>11</v>
          </cell>
          <cell r="J156">
            <v>0</v>
          </cell>
          <cell r="K156" t="str">
            <v>-</v>
          </cell>
          <cell r="L156">
            <v>1</v>
          </cell>
          <cell r="M156">
            <v>4</v>
          </cell>
          <cell r="N156" t="str">
            <v>-</v>
          </cell>
          <cell r="O156" t="str">
            <v>-</v>
          </cell>
          <cell r="P156" t="str">
            <v>-</v>
          </cell>
          <cell r="Q156" t="str">
            <v>-</v>
          </cell>
          <cell r="R156" t="str">
            <v>-</v>
          </cell>
          <cell r="S156" t="str">
            <v>-</v>
          </cell>
          <cell r="T156" t="str">
            <v>-</v>
          </cell>
          <cell r="U156">
            <v>3</v>
          </cell>
          <cell r="V156" t="str">
            <v>-</v>
          </cell>
          <cell r="W156">
            <v>1</v>
          </cell>
          <cell r="X156" t="str">
            <v>-</v>
          </cell>
          <cell r="Y156" t="str">
            <v>-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1</v>
          </cell>
          <cell r="E157" t="str">
            <v>-</v>
          </cell>
          <cell r="F157">
            <v>29</v>
          </cell>
          <cell r="G157" t="str">
            <v>-</v>
          </cell>
          <cell r="H157">
            <v>16</v>
          </cell>
          <cell r="I157">
            <v>2</v>
          </cell>
          <cell r="J157">
            <v>0</v>
          </cell>
          <cell r="K157" t="str">
            <v>-</v>
          </cell>
          <cell r="L157">
            <v>0</v>
          </cell>
          <cell r="M157">
            <v>0</v>
          </cell>
          <cell r="N157" t="str">
            <v>-</v>
          </cell>
          <cell r="O157" t="str">
            <v>-</v>
          </cell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  <cell r="T157" t="str">
            <v>-</v>
          </cell>
          <cell r="U157" t="str">
            <v>-</v>
          </cell>
          <cell r="V157" t="str">
            <v>-</v>
          </cell>
          <cell r="W157" t="str">
            <v>-</v>
          </cell>
          <cell r="X157" t="str">
            <v>-</v>
          </cell>
          <cell r="Y157" t="str">
            <v>-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</row>
        <row r="159"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</row>
        <row r="160"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</row>
      </sheetData>
      <sheetData sheetId="39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2708</v>
          </cell>
          <cell r="E9">
            <v>42027</v>
          </cell>
          <cell r="F9">
            <v>19</v>
          </cell>
          <cell r="G9">
            <v>7686</v>
          </cell>
          <cell r="H9">
            <v>71</v>
          </cell>
          <cell r="I9">
            <v>9779</v>
          </cell>
          <cell r="J9">
            <v>1223</v>
          </cell>
          <cell r="K9">
            <v>2884</v>
          </cell>
          <cell r="L9">
            <v>12</v>
          </cell>
          <cell r="M9">
            <v>3056</v>
          </cell>
          <cell r="N9">
            <v>112</v>
          </cell>
          <cell r="O9">
            <v>18197</v>
          </cell>
          <cell r="P9">
            <v>634</v>
          </cell>
          <cell r="Q9" t="str">
            <v>-</v>
          </cell>
          <cell r="R9">
            <v>6</v>
          </cell>
          <cell r="S9">
            <v>268</v>
          </cell>
          <cell r="T9">
            <v>611</v>
          </cell>
          <cell r="U9">
            <v>29</v>
          </cell>
          <cell r="V9" t="str">
            <v>-</v>
          </cell>
          <cell r="W9" t="str">
            <v>-</v>
          </cell>
          <cell r="X9">
            <v>20</v>
          </cell>
          <cell r="Y9">
            <v>128</v>
          </cell>
          <cell r="Z9">
            <v>2</v>
          </cell>
          <cell r="AA9">
            <v>23</v>
          </cell>
          <cell r="AB9">
            <v>224</v>
          </cell>
          <cell r="AC9">
            <v>311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578</v>
          </cell>
          <cell r="E10">
            <v>8203</v>
          </cell>
          <cell r="F10">
            <v>5</v>
          </cell>
          <cell r="G10">
            <v>1973</v>
          </cell>
          <cell r="H10">
            <v>11</v>
          </cell>
          <cell r="I10">
            <v>876</v>
          </cell>
          <cell r="J10">
            <v>262</v>
          </cell>
          <cell r="K10">
            <v>492</v>
          </cell>
          <cell r="L10">
            <v>1</v>
          </cell>
          <cell r="M10">
            <v>299</v>
          </cell>
          <cell r="N10">
            <v>25</v>
          </cell>
          <cell r="O10">
            <v>4433</v>
          </cell>
          <cell r="P10">
            <v>145</v>
          </cell>
          <cell r="Q10" t="str">
            <v>-</v>
          </cell>
          <cell r="R10">
            <v>1</v>
          </cell>
          <cell r="S10">
            <v>72</v>
          </cell>
          <cell r="T10">
            <v>124</v>
          </cell>
          <cell r="U10">
            <v>29</v>
          </cell>
          <cell r="V10" t="str">
            <v>-</v>
          </cell>
          <cell r="W10" t="str">
            <v>-</v>
          </cell>
          <cell r="X10">
            <v>4</v>
          </cell>
          <cell r="Y10">
            <v>29</v>
          </cell>
          <cell r="Z10" t="str">
            <v>-</v>
          </cell>
          <cell r="AA10">
            <v>2</v>
          </cell>
          <cell r="AB10">
            <v>14</v>
          </cell>
          <cell r="AC10">
            <v>22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266</v>
          </cell>
          <cell r="E11">
            <v>4434</v>
          </cell>
          <cell r="F11">
            <v>1</v>
          </cell>
          <cell r="G11">
            <v>366</v>
          </cell>
          <cell r="H11">
            <v>13</v>
          </cell>
          <cell r="I11">
            <v>1409</v>
          </cell>
          <cell r="J11">
            <v>107</v>
          </cell>
          <cell r="K11">
            <v>276</v>
          </cell>
          <cell r="L11" t="str">
            <v>-</v>
          </cell>
          <cell r="M11" t="str">
            <v>-</v>
          </cell>
          <cell r="N11">
            <v>15</v>
          </cell>
          <cell r="O11">
            <v>2351</v>
          </cell>
          <cell r="P11">
            <v>63</v>
          </cell>
          <cell r="Q11" t="str">
            <v>-</v>
          </cell>
          <cell r="R11">
            <v>1</v>
          </cell>
          <cell r="S11">
            <v>32</v>
          </cell>
          <cell r="T11">
            <v>66</v>
          </cell>
          <cell r="U11" t="str">
            <v>-</v>
          </cell>
          <cell r="V11" t="str">
            <v>-</v>
          </cell>
          <cell r="W11" t="str">
            <v>-</v>
          </cell>
          <cell r="X11" t="str">
            <v>-</v>
          </cell>
          <cell r="Y11" t="str">
            <v>-</v>
          </cell>
          <cell r="Z11" t="str">
            <v>-</v>
          </cell>
          <cell r="AA11">
            <v>1</v>
          </cell>
          <cell r="AB11">
            <v>12</v>
          </cell>
          <cell r="AC11">
            <v>16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115</v>
          </cell>
          <cell r="E12">
            <v>2248</v>
          </cell>
          <cell r="F12">
            <v>2</v>
          </cell>
          <cell r="G12">
            <v>556</v>
          </cell>
          <cell r="H12" t="str">
            <v>-</v>
          </cell>
          <cell r="I12" t="str">
            <v>-</v>
          </cell>
          <cell r="J12">
            <v>51</v>
          </cell>
          <cell r="K12">
            <v>98</v>
          </cell>
          <cell r="L12">
            <v>2</v>
          </cell>
          <cell r="M12">
            <v>821</v>
          </cell>
          <cell r="N12">
            <v>5</v>
          </cell>
          <cell r="O12">
            <v>746</v>
          </cell>
          <cell r="P12">
            <v>30</v>
          </cell>
          <cell r="Q12" t="str">
            <v>-</v>
          </cell>
          <cell r="R12" t="str">
            <v>-</v>
          </cell>
          <cell r="S12" t="str">
            <v>-</v>
          </cell>
          <cell r="T12">
            <v>23</v>
          </cell>
          <cell r="U12" t="str">
            <v>-</v>
          </cell>
          <cell r="V12" t="str">
            <v>-</v>
          </cell>
          <cell r="W12" t="str">
            <v>-</v>
          </cell>
          <cell r="X12">
            <v>2</v>
          </cell>
          <cell r="Y12">
            <v>27</v>
          </cell>
          <cell r="Z12" t="str">
            <v>-</v>
          </cell>
          <cell r="AA12">
            <v>1</v>
          </cell>
          <cell r="AB12">
            <v>16</v>
          </cell>
          <cell r="AC12">
            <v>16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179</v>
          </cell>
          <cell r="E13">
            <v>5167</v>
          </cell>
          <cell r="F13">
            <v>3</v>
          </cell>
          <cell r="G13">
            <v>1989</v>
          </cell>
          <cell r="H13">
            <v>4</v>
          </cell>
          <cell r="I13">
            <v>364</v>
          </cell>
          <cell r="J13">
            <v>78</v>
          </cell>
          <cell r="K13">
            <v>142</v>
          </cell>
          <cell r="L13">
            <v>2</v>
          </cell>
          <cell r="M13">
            <v>597</v>
          </cell>
          <cell r="N13">
            <v>8</v>
          </cell>
          <cell r="O13">
            <v>2013</v>
          </cell>
          <cell r="P13">
            <v>43</v>
          </cell>
          <cell r="Q13" t="str">
            <v>-</v>
          </cell>
          <cell r="R13">
            <v>1</v>
          </cell>
          <cell r="S13">
            <v>33</v>
          </cell>
          <cell r="T13">
            <v>39</v>
          </cell>
          <cell r="U13" t="str">
            <v>-</v>
          </cell>
          <cell r="V13" t="str">
            <v>-</v>
          </cell>
          <cell r="W13" t="str">
            <v>-</v>
          </cell>
          <cell r="X13">
            <v>1</v>
          </cell>
          <cell r="Y13">
            <v>29</v>
          </cell>
          <cell r="Z13" t="str">
            <v>-</v>
          </cell>
          <cell r="AA13">
            <v>1</v>
          </cell>
          <cell r="AB13">
            <v>14</v>
          </cell>
          <cell r="AC13">
            <v>25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423</v>
          </cell>
          <cell r="E14">
            <v>3651</v>
          </cell>
          <cell r="F14">
            <v>3</v>
          </cell>
          <cell r="G14">
            <v>970</v>
          </cell>
          <cell r="H14">
            <v>8</v>
          </cell>
          <cell r="I14">
            <v>789</v>
          </cell>
          <cell r="J14">
            <v>203</v>
          </cell>
          <cell r="K14">
            <v>660</v>
          </cell>
          <cell r="L14" t="str">
            <v>-</v>
          </cell>
          <cell r="M14" t="str">
            <v>-</v>
          </cell>
          <cell r="N14">
            <v>7</v>
          </cell>
          <cell r="O14">
            <v>1190</v>
          </cell>
          <cell r="P14">
            <v>105</v>
          </cell>
          <cell r="Q14" t="str">
            <v>-</v>
          </cell>
          <cell r="R14">
            <v>1</v>
          </cell>
          <cell r="S14">
            <v>30</v>
          </cell>
          <cell r="T14">
            <v>88</v>
          </cell>
          <cell r="U14" t="str">
            <v>-</v>
          </cell>
          <cell r="V14" t="str">
            <v>-</v>
          </cell>
          <cell r="W14" t="str">
            <v>-</v>
          </cell>
          <cell r="X14">
            <v>8</v>
          </cell>
          <cell r="Y14">
            <v>12</v>
          </cell>
          <cell r="Z14" t="str">
            <v>-</v>
          </cell>
          <cell r="AA14">
            <v>2</v>
          </cell>
          <cell r="AB14">
            <v>8</v>
          </cell>
          <cell r="AC14">
            <v>12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118</v>
          </cell>
          <cell r="E15">
            <v>2163</v>
          </cell>
          <cell r="F15" t="str">
            <v>-</v>
          </cell>
          <cell r="G15" t="str">
            <v>-</v>
          </cell>
          <cell r="H15">
            <v>4</v>
          </cell>
          <cell r="I15">
            <v>458</v>
          </cell>
          <cell r="J15">
            <v>55</v>
          </cell>
          <cell r="K15">
            <v>119</v>
          </cell>
          <cell r="L15">
            <v>2</v>
          </cell>
          <cell r="M15">
            <v>476</v>
          </cell>
          <cell r="N15">
            <v>4</v>
          </cell>
          <cell r="O15">
            <v>1040</v>
          </cell>
          <cell r="P15">
            <v>26</v>
          </cell>
          <cell r="Q15" t="str">
            <v>-</v>
          </cell>
          <cell r="R15">
            <v>1</v>
          </cell>
          <cell r="S15">
            <v>70</v>
          </cell>
          <cell r="T15">
            <v>26</v>
          </cell>
          <cell r="U15" t="str">
            <v>-</v>
          </cell>
          <cell r="V15" t="str">
            <v>-</v>
          </cell>
          <cell r="W15" t="str">
            <v>-</v>
          </cell>
          <cell r="X15" t="str">
            <v>-</v>
          </cell>
          <cell r="Y15" t="str">
            <v>-</v>
          </cell>
          <cell r="Z15" t="str">
            <v>-</v>
          </cell>
          <cell r="AA15">
            <v>1</v>
          </cell>
          <cell r="AB15">
            <v>10</v>
          </cell>
          <cell r="AC15">
            <v>13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120</v>
          </cell>
          <cell r="E16">
            <v>2078</v>
          </cell>
          <cell r="F16">
            <v>1</v>
          </cell>
          <cell r="G16">
            <v>200</v>
          </cell>
          <cell r="H16">
            <v>3</v>
          </cell>
          <cell r="I16">
            <v>1302</v>
          </cell>
          <cell r="J16">
            <v>58</v>
          </cell>
          <cell r="K16">
            <v>151</v>
          </cell>
          <cell r="L16" t="str">
            <v>-</v>
          </cell>
          <cell r="M16" t="str">
            <v>-</v>
          </cell>
          <cell r="N16">
            <v>3</v>
          </cell>
          <cell r="O16">
            <v>394</v>
          </cell>
          <cell r="P16">
            <v>19</v>
          </cell>
          <cell r="Q16" t="str">
            <v>-</v>
          </cell>
          <cell r="R16">
            <v>1</v>
          </cell>
          <cell r="S16">
            <v>31</v>
          </cell>
          <cell r="T16">
            <v>35</v>
          </cell>
          <cell r="U16" t="str">
            <v>-</v>
          </cell>
          <cell r="V16" t="str">
            <v>-</v>
          </cell>
          <cell r="W16" t="str">
            <v>-</v>
          </cell>
          <cell r="X16" t="str">
            <v>-</v>
          </cell>
          <cell r="Y16" t="str">
            <v>-</v>
          </cell>
          <cell r="Z16" t="str">
            <v>-</v>
          </cell>
          <cell r="AA16">
            <v>1</v>
          </cell>
          <cell r="AB16">
            <v>11</v>
          </cell>
          <cell r="AC16">
            <v>13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94</v>
          </cell>
          <cell r="E17">
            <v>1174</v>
          </cell>
          <cell r="F17">
            <v>2</v>
          </cell>
          <cell r="G17">
            <v>426</v>
          </cell>
          <cell r="H17">
            <v>1</v>
          </cell>
          <cell r="I17">
            <v>210</v>
          </cell>
          <cell r="J17">
            <v>45</v>
          </cell>
          <cell r="K17">
            <v>164</v>
          </cell>
          <cell r="L17" t="str">
            <v>-</v>
          </cell>
          <cell r="M17" t="str">
            <v>-</v>
          </cell>
          <cell r="N17">
            <v>2</v>
          </cell>
          <cell r="O17">
            <v>343</v>
          </cell>
          <cell r="P17">
            <v>22</v>
          </cell>
          <cell r="Q17" t="str">
            <v>-</v>
          </cell>
          <cell r="R17" t="str">
            <v>-</v>
          </cell>
          <cell r="S17" t="str">
            <v>-</v>
          </cell>
          <cell r="T17">
            <v>21</v>
          </cell>
          <cell r="U17" t="str">
            <v>-</v>
          </cell>
          <cell r="V17" t="str">
            <v>-</v>
          </cell>
          <cell r="W17" t="str">
            <v>-</v>
          </cell>
          <cell r="X17">
            <v>1</v>
          </cell>
          <cell r="Y17">
            <v>31</v>
          </cell>
          <cell r="Z17" t="str">
            <v>-</v>
          </cell>
          <cell r="AA17">
            <v>1</v>
          </cell>
          <cell r="AB17">
            <v>18</v>
          </cell>
          <cell r="AC17">
            <v>25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82</v>
          </cell>
          <cell r="E18">
            <v>1261</v>
          </cell>
          <cell r="F18">
            <v>1</v>
          </cell>
          <cell r="G18">
            <v>677</v>
          </cell>
          <cell r="H18">
            <v>2</v>
          </cell>
          <cell r="I18">
            <v>161</v>
          </cell>
          <cell r="J18">
            <v>46</v>
          </cell>
          <cell r="K18">
            <v>75</v>
          </cell>
          <cell r="L18" t="str">
            <v>-</v>
          </cell>
          <cell r="M18" t="str">
            <v>-</v>
          </cell>
          <cell r="N18">
            <v>2</v>
          </cell>
          <cell r="O18">
            <v>348</v>
          </cell>
          <cell r="P18">
            <v>16</v>
          </cell>
          <cell r="Q18" t="str">
            <v>-</v>
          </cell>
          <cell r="R18" t="str">
            <v>-</v>
          </cell>
          <cell r="S18" t="str">
            <v>-</v>
          </cell>
          <cell r="T18">
            <v>15</v>
          </cell>
          <cell r="U18" t="str">
            <v>-</v>
          </cell>
          <cell r="V18" t="str">
            <v>-</v>
          </cell>
          <cell r="W18" t="str">
            <v>-</v>
          </cell>
          <cell r="X18" t="str">
            <v>-</v>
          </cell>
          <cell r="Y18" t="str">
            <v>-</v>
          </cell>
          <cell r="Z18" t="str">
            <v>-</v>
          </cell>
          <cell r="AA18">
            <v>1</v>
          </cell>
          <cell r="AB18">
            <v>9</v>
          </cell>
          <cell r="AC18">
            <v>13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272</v>
          </cell>
          <cell r="E19">
            <v>3660</v>
          </cell>
          <cell r="F19">
            <v>1</v>
          </cell>
          <cell r="G19">
            <v>529</v>
          </cell>
          <cell r="H19">
            <v>4</v>
          </cell>
          <cell r="I19">
            <v>608</v>
          </cell>
          <cell r="J19">
            <v>130</v>
          </cell>
          <cell r="K19">
            <v>210</v>
          </cell>
          <cell r="L19">
            <v>1</v>
          </cell>
          <cell r="M19">
            <v>299</v>
          </cell>
          <cell r="N19">
            <v>13</v>
          </cell>
          <cell r="O19">
            <v>2014</v>
          </cell>
          <cell r="P19">
            <v>65</v>
          </cell>
          <cell r="Q19" t="str">
            <v>-</v>
          </cell>
          <cell r="R19" t="str">
            <v>-</v>
          </cell>
          <cell r="S19" t="str">
            <v>-</v>
          </cell>
          <cell r="T19">
            <v>58</v>
          </cell>
          <cell r="U19" t="str">
            <v>-</v>
          </cell>
          <cell r="V19" t="str">
            <v>-</v>
          </cell>
          <cell r="W19" t="str">
            <v>-</v>
          </cell>
          <cell r="X19" t="str">
            <v>-</v>
          </cell>
          <cell r="Y19" t="str">
            <v>-</v>
          </cell>
          <cell r="Z19" t="str">
            <v>-</v>
          </cell>
          <cell r="AA19">
            <v>1</v>
          </cell>
          <cell r="AB19">
            <v>8</v>
          </cell>
          <cell r="AC19">
            <v>10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18</v>
          </cell>
          <cell r="E20">
            <v>79</v>
          </cell>
          <cell r="F20" t="str">
            <v>-</v>
          </cell>
          <cell r="G20" t="str">
            <v>-</v>
          </cell>
          <cell r="H20">
            <v>1</v>
          </cell>
          <cell r="I20">
            <v>79</v>
          </cell>
          <cell r="J20">
            <v>9</v>
          </cell>
          <cell r="K20" t="str">
            <v>-</v>
          </cell>
          <cell r="L20" t="str">
            <v>-</v>
          </cell>
          <cell r="M20" t="str">
            <v>-</v>
          </cell>
          <cell r="N20" t="str">
            <v>-</v>
          </cell>
          <cell r="O20" t="str">
            <v>-</v>
          </cell>
          <cell r="P20">
            <v>3</v>
          </cell>
          <cell r="Q20" t="str">
            <v>-</v>
          </cell>
          <cell r="R20" t="str">
            <v>-</v>
          </cell>
          <cell r="S20" t="str">
            <v>-</v>
          </cell>
          <cell r="T20">
            <v>5</v>
          </cell>
          <cell r="U20" t="str">
            <v>-</v>
          </cell>
          <cell r="V20" t="str">
            <v>-</v>
          </cell>
          <cell r="W20" t="str">
            <v>-</v>
          </cell>
          <cell r="X20" t="str">
            <v>-</v>
          </cell>
          <cell r="Y20" t="str">
            <v>-</v>
          </cell>
          <cell r="Z20" t="str">
            <v>-</v>
          </cell>
          <cell r="AA20">
            <v>1</v>
          </cell>
          <cell r="AB20">
            <v>7</v>
          </cell>
          <cell r="AC20">
            <v>10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45</v>
          </cell>
          <cell r="E21">
            <v>1206</v>
          </cell>
          <cell r="F21" t="str">
            <v>-</v>
          </cell>
          <cell r="G21" t="str">
            <v>-</v>
          </cell>
          <cell r="H21">
            <v>3</v>
          </cell>
          <cell r="I21">
            <v>280</v>
          </cell>
          <cell r="J21">
            <v>16</v>
          </cell>
          <cell r="K21">
            <v>129</v>
          </cell>
          <cell r="L21">
            <v>3</v>
          </cell>
          <cell r="M21">
            <v>324</v>
          </cell>
          <cell r="N21">
            <v>5</v>
          </cell>
          <cell r="O21">
            <v>473</v>
          </cell>
          <cell r="P21">
            <v>9</v>
          </cell>
          <cell r="Q21" t="str">
            <v>-</v>
          </cell>
          <cell r="R21" t="str">
            <v>-</v>
          </cell>
          <cell r="S21" t="str">
            <v>-</v>
          </cell>
          <cell r="T21">
            <v>9</v>
          </cell>
          <cell r="U21" t="str">
            <v>-</v>
          </cell>
          <cell r="V21" t="str">
            <v>-</v>
          </cell>
          <cell r="W21" t="str">
            <v>-</v>
          </cell>
          <cell r="X21" t="str">
            <v>-</v>
          </cell>
          <cell r="Y21" t="str">
            <v>-</v>
          </cell>
          <cell r="Z21" t="str">
            <v>-</v>
          </cell>
          <cell r="AA21">
            <v>1</v>
          </cell>
          <cell r="AB21">
            <v>17</v>
          </cell>
          <cell r="AC21">
            <v>21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28</v>
          </cell>
          <cell r="E22">
            <v>304</v>
          </cell>
          <cell r="F22" t="str">
            <v>-</v>
          </cell>
          <cell r="G22" t="str">
            <v>-</v>
          </cell>
          <cell r="H22">
            <v>1</v>
          </cell>
          <cell r="I22">
            <v>304</v>
          </cell>
          <cell r="J22">
            <v>9</v>
          </cell>
          <cell r="K22" t="str">
            <v>-</v>
          </cell>
          <cell r="L22" t="str">
            <v>-</v>
          </cell>
          <cell r="M22" t="str">
            <v>-</v>
          </cell>
          <cell r="N22" t="str">
            <v>-</v>
          </cell>
          <cell r="O22" t="str">
            <v>-</v>
          </cell>
          <cell r="P22">
            <v>5</v>
          </cell>
          <cell r="Q22" t="str">
            <v>-</v>
          </cell>
          <cell r="R22" t="str">
            <v>-</v>
          </cell>
          <cell r="S22" t="str">
            <v>-</v>
          </cell>
          <cell r="T22">
            <v>9</v>
          </cell>
          <cell r="U22" t="str">
            <v>-</v>
          </cell>
          <cell r="V22" t="str">
            <v>-</v>
          </cell>
          <cell r="W22" t="str">
            <v>-</v>
          </cell>
          <cell r="X22">
            <v>4</v>
          </cell>
          <cell r="Y22" t="str">
            <v>-</v>
          </cell>
          <cell r="Z22">
            <v>1</v>
          </cell>
          <cell r="AA22" t="str">
            <v>-</v>
          </cell>
          <cell r="AB22">
            <v>6</v>
          </cell>
          <cell r="AC22">
            <v>11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8</v>
          </cell>
          <cell r="E23">
            <v>50</v>
          </cell>
          <cell r="F23" t="str">
            <v>-</v>
          </cell>
          <cell r="G23" t="str">
            <v>-</v>
          </cell>
          <cell r="H23">
            <v>1</v>
          </cell>
          <cell r="I23">
            <v>50</v>
          </cell>
          <cell r="J23">
            <v>1</v>
          </cell>
          <cell r="K23" t="str">
            <v>-</v>
          </cell>
          <cell r="L23" t="str">
            <v>-</v>
          </cell>
          <cell r="M23" t="str">
            <v>-</v>
          </cell>
          <cell r="N23" t="str">
            <v>-</v>
          </cell>
          <cell r="O23" t="str">
            <v>-</v>
          </cell>
          <cell r="P23">
            <v>3</v>
          </cell>
          <cell r="Q23" t="str">
            <v>-</v>
          </cell>
          <cell r="R23" t="str">
            <v>-</v>
          </cell>
          <cell r="S23" t="str">
            <v>-</v>
          </cell>
          <cell r="T23">
            <v>3</v>
          </cell>
          <cell r="U23" t="str">
            <v>-</v>
          </cell>
          <cell r="V23" t="str">
            <v>-</v>
          </cell>
          <cell r="W23" t="str">
            <v>-</v>
          </cell>
          <cell r="X23" t="str">
            <v>-</v>
          </cell>
          <cell r="Y23" t="str">
            <v>-</v>
          </cell>
          <cell r="Z23" t="str">
            <v>-</v>
          </cell>
          <cell r="AA23">
            <v>1</v>
          </cell>
          <cell r="AB23">
            <v>5</v>
          </cell>
          <cell r="AC23">
            <v>8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40</v>
          </cell>
          <cell r="E24">
            <v>560</v>
          </cell>
          <cell r="F24" t="str">
            <v>-</v>
          </cell>
          <cell r="G24" t="str">
            <v>-</v>
          </cell>
          <cell r="H24">
            <v>1</v>
          </cell>
          <cell r="I24">
            <v>299</v>
          </cell>
          <cell r="J24">
            <v>17</v>
          </cell>
          <cell r="K24">
            <v>37</v>
          </cell>
          <cell r="L24" t="str">
            <v>-</v>
          </cell>
          <cell r="M24" t="str">
            <v>-</v>
          </cell>
          <cell r="N24">
            <v>2</v>
          </cell>
          <cell r="O24">
            <v>224</v>
          </cell>
          <cell r="P24">
            <v>9</v>
          </cell>
          <cell r="Q24" t="str">
            <v>-</v>
          </cell>
          <cell r="R24" t="str">
            <v>-</v>
          </cell>
          <cell r="S24" t="str">
            <v>-</v>
          </cell>
          <cell r="T24">
            <v>11</v>
          </cell>
          <cell r="U24" t="str">
            <v>-</v>
          </cell>
          <cell r="V24" t="str">
            <v>-</v>
          </cell>
          <cell r="W24" t="str">
            <v>-</v>
          </cell>
          <cell r="X24" t="str">
            <v>-</v>
          </cell>
          <cell r="Y24" t="str">
            <v>-</v>
          </cell>
          <cell r="Z24" t="str">
            <v>-</v>
          </cell>
          <cell r="AA24">
            <v>1</v>
          </cell>
          <cell r="AB24">
            <v>8</v>
          </cell>
          <cell r="AC24">
            <v>13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52</v>
          </cell>
          <cell r="E25">
            <v>1536</v>
          </cell>
          <cell r="F25" t="str">
            <v>-</v>
          </cell>
          <cell r="G25" t="str">
            <v>-</v>
          </cell>
          <cell r="H25">
            <v>4</v>
          </cell>
          <cell r="I25">
            <v>975</v>
          </cell>
          <cell r="J25">
            <v>21</v>
          </cell>
          <cell r="K25">
            <v>55</v>
          </cell>
          <cell r="L25" t="str">
            <v>-</v>
          </cell>
          <cell r="M25" t="str">
            <v>-</v>
          </cell>
          <cell r="N25">
            <v>5</v>
          </cell>
          <cell r="O25">
            <v>506</v>
          </cell>
          <cell r="P25">
            <v>9</v>
          </cell>
          <cell r="Q25" t="str">
            <v>-</v>
          </cell>
          <cell r="R25" t="str">
            <v>-</v>
          </cell>
          <cell r="S25" t="str">
            <v>-</v>
          </cell>
          <cell r="T25">
            <v>13</v>
          </cell>
          <cell r="U25" t="str">
            <v>-</v>
          </cell>
          <cell r="V25" t="str">
            <v>-</v>
          </cell>
          <cell r="W25" t="str">
            <v>-</v>
          </cell>
          <cell r="X25" t="str">
            <v>-</v>
          </cell>
          <cell r="Y25" t="str">
            <v>-</v>
          </cell>
          <cell r="Z25" t="str">
            <v>-</v>
          </cell>
          <cell r="AA25">
            <v>1</v>
          </cell>
          <cell r="AB25">
            <v>8</v>
          </cell>
          <cell r="AC25">
            <v>10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33</v>
          </cell>
          <cell r="E26">
            <v>322</v>
          </cell>
          <cell r="F26" t="str">
            <v>-</v>
          </cell>
          <cell r="G26" t="str">
            <v>-</v>
          </cell>
          <cell r="H26">
            <v>1</v>
          </cell>
          <cell r="I26">
            <v>79</v>
          </cell>
          <cell r="J26">
            <v>13</v>
          </cell>
          <cell r="K26">
            <v>50</v>
          </cell>
          <cell r="L26" t="str">
            <v>-</v>
          </cell>
          <cell r="M26" t="str">
            <v>-</v>
          </cell>
          <cell r="N26">
            <v>2</v>
          </cell>
          <cell r="O26">
            <v>193</v>
          </cell>
          <cell r="P26">
            <v>9</v>
          </cell>
          <cell r="Q26" t="str">
            <v>-</v>
          </cell>
          <cell r="R26" t="str">
            <v>-</v>
          </cell>
          <cell r="S26" t="str">
            <v>-</v>
          </cell>
          <cell r="T26">
            <v>8</v>
          </cell>
          <cell r="U26" t="str">
            <v>-</v>
          </cell>
          <cell r="V26" t="str">
            <v>-</v>
          </cell>
          <cell r="W26" t="str">
            <v>-</v>
          </cell>
          <cell r="X26" t="str">
            <v>-</v>
          </cell>
          <cell r="Y26" t="str">
            <v>-</v>
          </cell>
          <cell r="Z26" t="str">
            <v>-</v>
          </cell>
          <cell r="AA26">
            <v>1</v>
          </cell>
          <cell r="AB26">
            <v>7</v>
          </cell>
          <cell r="AC26">
            <v>10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44</v>
          </cell>
          <cell r="E27">
            <v>806</v>
          </cell>
          <cell r="F27" t="str">
            <v>-</v>
          </cell>
          <cell r="G27" t="str">
            <v>-</v>
          </cell>
          <cell r="H27">
            <v>2</v>
          </cell>
          <cell r="I27">
            <v>170</v>
          </cell>
          <cell r="J27">
            <v>19</v>
          </cell>
          <cell r="K27">
            <v>30</v>
          </cell>
          <cell r="L27" t="str">
            <v>-</v>
          </cell>
          <cell r="M27" t="str">
            <v>-</v>
          </cell>
          <cell r="N27">
            <v>4</v>
          </cell>
          <cell r="O27">
            <v>606</v>
          </cell>
          <cell r="P27">
            <v>9</v>
          </cell>
          <cell r="Q27" t="str">
            <v>-</v>
          </cell>
          <cell r="R27" t="str">
            <v>-</v>
          </cell>
          <cell r="S27" t="str">
            <v>-</v>
          </cell>
          <cell r="T27">
            <v>10</v>
          </cell>
          <cell r="U27" t="str">
            <v>-</v>
          </cell>
          <cell r="V27" t="str">
            <v>-</v>
          </cell>
          <cell r="W27" t="str">
            <v>-</v>
          </cell>
          <cell r="X27" t="str">
            <v>-</v>
          </cell>
          <cell r="Y27" t="str">
            <v>-</v>
          </cell>
          <cell r="Z27" t="str">
            <v>-</v>
          </cell>
          <cell r="AA27">
            <v>1</v>
          </cell>
          <cell r="AB27">
            <v>9</v>
          </cell>
          <cell r="AC27">
            <v>11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91</v>
          </cell>
          <cell r="E28">
            <v>1939</v>
          </cell>
          <cell r="F28" t="str">
            <v>-</v>
          </cell>
          <cell r="G28" t="str">
            <v>-</v>
          </cell>
          <cell r="H28">
            <v>3</v>
          </cell>
          <cell r="I28">
            <v>997</v>
          </cell>
          <cell r="J28">
            <v>45</v>
          </cell>
          <cell r="K28">
            <v>95</v>
          </cell>
          <cell r="L28">
            <v>1</v>
          </cell>
          <cell r="M28">
            <v>240</v>
          </cell>
          <cell r="N28">
            <v>4</v>
          </cell>
          <cell r="O28">
            <v>607</v>
          </cell>
          <cell r="P28">
            <v>21</v>
          </cell>
          <cell r="Q28" t="str">
            <v>-</v>
          </cell>
          <cell r="R28" t="str">
            <v>-</v>
          </cell>
          <cell r="S28" t="str">
            <v>-</v>
          </cell>
          <cell r="T28">
            <v>17</v>
          </cell>
          <cell r="U28" t="str">
            <v>-</v>
          </cell>
          <cell r="V28" t="str">
            <v>-</v>
          </cell>
          <cell r="W28" t="str">
            <v>-</v>
          </cell>
          <cell r="X28" t="str">
            <v>-</v>
          </cell>
          <cell r="Y28" t="str">
            <v>-</v>
          </cell>
          <cell r="Z28" t="str">
            <v>-</v>
          </cell>
          <cell r="AA28">
            <v>1</v>
          </cell>
          <cell r="AB28">
            <v>7</v>
          </cell>
          <cell r="AC28">
            <v>10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38</v>
          </cell>
          <cell r="E29">
            <v>589</v>
          </cell>
          <cell r="F29" t="str">
            <v>-</v>
          </cell>
          <cell r="G29" t="str">
            <v>-</v>
          </cell>
          <cell r="H29">
            <v>1</v>
          </cell>
          <cell r="I29">
            <v>181</v>
          </cell>
          <cell r="J29">
            <v>15</v>
          </cell>
          <cell r="K29">
            <v>29</v>
          </cell>
          <cell r="L29" t="str">
            <v>-</v>
          </cell>
          <cell r="M29" t="str">
            <v>-</v>
          </cell>
          <cell r="N29">
            <v>2</v>
          </cell>
          <cell r="O29">
            <v>379</v>
          </cell>
          <cell r="P29">
            <v>10</v>
          </cell>
          <cell r="Q29" t="str">
            <v>-</v>
          </cell>
          <cell r="R29" t="str">
            <v>-</v>
          </cell>
          <cell r="S29" t="str">
            <v>-</v>
          </cell>
          <cell r="T29">
            <v>10</v>
          </cell>
          <cell r="U29" t="str">
            <v>-</v>
          </cell>
          <cell r="V29" t="str">
            <v>-</v>
          </cell>
          <cell r="W29" t="str">
            <v>-</v>
          </cell>
          <cell r="X29" t="str">
            <v>-</v>
          </cell>
          <cell r="Y29" t="str">
            <v>-</v>
          </cell>
          <cell r="Z29" t="str">
            <v>-</v>
          </cell>
          <cell r="AA29">
            <v>1</v>
          </cell>
          <cell r="AB29">
            <v>10</v>
          </cell>
          <cell r="AC29">
            <v>16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20</v>
          </cell>
          <cell r="E30">
            <v>222</v>
          </cell>
          <cell r="F30" t="str">
            <v>-</v>
          </cell>
          <cell r="G30" t="str">
            <v>-</v>
          </cell>
          <cell r="H30">
            <v>1</v>
          </cell>
          <cell r="I30">
            <v>77</v>
          </cell>
          <cell r="J30">
            <v>7</v>
          </cell>
          <cell r="K30" t="str">
            <v>-</v>
          </cell>
          <cell r="L30" t="str">
            <v>-</v>
          </cell>
          <cell r="M30" t="str">
            <v>-</v>
          </cell>
          <cell r="N30">
            <v>1</v>
          </cell>
          <cell r="O30">
            <v>145</v>
          </cell>
          <cell r="P30">
            <v>4</v>
          </cell>
          <cell r="Q30" t="str">
            <v>-</v>
          </cell>
          <cell r="R30" t="str">
            <v>-</v>
          </cell>
          <cell r="S30" t="str">
            <v>-</v>
          </cell>
          <cell r="T30">
            <v>7</v>
          </cell>
          <cell r="U30" t="str">
            <v>-</v>
          </cell>
          <cell r="V30" t="str">
            <v>-</v>
          </cell>
          <cell r="W30" t="str">
            <v>-</v>
          </cell>
          <cell r="X30" t="str">
            <v>-</v>
          </cell>
          <cell r="Y30" t="str">
            <v>-</v>
          </cell>
          <cell r="Z30" t="str">
            <v>-</v>
          </cell>
          <cell r="AA30">
            <v>1</v>
          </cell>
          <cell r="AB30">
            <v>9</v>
          </cell>
          <cell r="AC30">
            <v>7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40</v>
          </cell>
          <cell r="E31">
            <v>313</v>
          </cell>
          <cell r="F31" t="str">
            <v>-</v>
          </cell>
          <cell r="G31" t="str">
            <v>-</v>
          </cell>
          <cell r="H31">
            <v>2</v>
          </cell>
          <cell r="I31">
            <v>111</v>
          </cell>
          <cell r="J31">
            <v>15</v>
          </cell>
          <cell r="K31">
            <v>52</v>
          </cell>
          <cell r="L31" t="str">
            <v>-</v>
          </cell>
          <cell r="M31" t="str">
            <v>-</v>
          </cell>
          <cell r="N31">
            <v>2</v>
          </cell>
          <cell r="O31">
            <v>150</v>
          </cell>
          <cell r="P31">
            <v>8</v>
          </cell>
          <cell r="Q31" t="str">
            <v>-</v>
          </cell>
          <cell r="R31" t="str">
            <v>-</v>
          </cell>
          <cell r="S31" t="str">
            <v>-</v>
          </cell>
          <cell r="T31">
            <v>13</v>
          </cell>
          <cell r="U31" t="str">
            <v>-</v>
          </cell>
          <cell r="V31" t="str">
            <v>-</v>
          </cell>
          <cell r="W31" t="str">
            <v>-</v>
          </cell>
          <cell r="X31" t="str">
            <v>-</v>
          </cell>
          <cell r="Y31" t="str">
            <v>-</v>
          </cell>
          <cell r="Z31" t="str">
            <v>-</v>
          </cell>
          <cell r="AA31">
            <v>1</v>
          </cell>
          <cell r="AB31">
            <v>9</v>
          </cell>
          <cell r="AC31">
            <v>16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4</v>
          </cell>
          <cell r="E32">
            <v>62</v>
          </cell>
          <cell r="F32" t="str">
            <v>-</v>
          </cell>
          <cell r="G32" t="str">
            <v>-</v>
          </cell>
          <cell r="H32" t="str">
            <v>-</v>
          </cell>
          <cell r="I32" t="str">
            <v>-</v>
          </cell>
          <cell r="J32">
            <v>1</v>
          </cell>
          <cell r="K32">
            <v>20</v>
          </cell>
          <cell r="L32" t="str">
            <v>-</v>
          </cell>
          <cell r="M32" t="str">
            <v>-</v>
          </cell>
          <cell r="N32">
            <v>1</v>
          </cell>
          <cell r="O32">
            <v>42</v>
          </cell>
          <cell r="P32">
            <v>1</v>
          </cell>
          <cell r="Q32" t="str">
            <v>-</v>
          </cell>
          <cell r="R32" t="str">
            <v>-</v>
          </cell>
          <cell r="S32" t="str">
            <v>-</v>
          </cell>
          <cell r="T32">
            <v>1</v>
          </cell>
          <cell r="U32" t="str">
            <v>-</v>
          </cell>
          <cell r="V32" t="str">
            <v>-</v>
          </cell>
          <cell r="W32" t="str">
            <v>-</v>
          </cell>
          <cell r="X32" t="str">
            <v>-</v>
          </cell>
          <cell r="Y32" t="str">
            <v>-</v>
          </cell>
          <cell r="Z32">
            <v>1</v>
          </cell>
          <cell r="AA32" t="str">
            <v>-</v>
          </cell>
          <cell r="AB32">
            <v>2</v>
          </cell>
          <cell r="AC32">
            <v>3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2652</v>
          </cell>
          <cell r="E34">
            <v>42017</v>
          </cell>
          <cell r="F34">
            <v>19</v>
          </cell>
          <cell r="G34">
            <v>7808</v>
          </cell>
          <cell r="H34">
            <v>67</v>
          </cell>
          <cell r="I34">
            <v>7752</v>
          </cell>
          <cell r="J34">
            <v>1223</v>
          </cell>
          <cell r="K34">
            <v>2633</v>
          </cell>
          <cell r="L34">
            <v>16</v>
          </cell>
          <cell r="M34">
            <v>3840</v>
          </cell>
          <cell r="N34">
            <v>111</v>
          </cell>
          <cell r="O34">
            <v>19596</v>
          </cell>
          <cell r="P34">
            <v>580</v>
          </cell>
          <cell r="Q34" t="str">
            <v>-</v>
          </cell>
          <cell r="R34">
            <v>5</v>
          </cell>
          <cell r="S34">
            <v>235</v>
          </cell>
          <cell r="T34">
            <v>611</v>
          </cell>
          <cell r="U34">
            <v>23</v>
          </cell>
          <cell r="V34">
            <v>1</v>
          </cell>
          <cell r="W34">
            <v>2</v>
          </cell>
          <cell r="X34">
            <v>19</v>
          </cell>
          <cell r="Y34">
            <v>128</v>
          </cell>
          <cell r="Z34">
            <v>2</v>
          </cell>
          <cell r="AA34">
            <v>23</v>
          </cell>
          <cell r="AB34">
            <v>225</v>
          </cell>
          <cell r="AC34">
            <v>310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584</v>
          </cell>
          <cell r="E35">
            <v>8470</v>
          </cell>
          <cell r="F35">
            <v>4</v>
          </cell>
          <cell r="G35">
            <v>1757</v>
          </cell>
          <cell r="H35">
            <v>12</v>
          </cell>
          <cell r="I35">
            <v>1114</v>
          </cell>
          <cell r="J35">
            <v>262</v>
          </cell>
          <cell r="K35">
            <v>538</v>
          </cell>
          <cell r="L35">
            <v>1</v>
          </cell>
          <cell r="M35">
            <v>299</v>
          </cell>
          <cell r="N35">
            <v>26</v>
          </cell>
          <cell r="O35">
            <v>4638</v>
          </cell>
          <cell r="P35">
            <v>148</v>
          </cell>
          <cell r="Q35" t="str">
            <v>-</v>
          </cell>
          <cell r="R35">
            <v>1</v>
          </cell>
          <cell r="S35">
            <v>72</v>
          </cell>
          <cell r="T35">
            <v>128</v>
          </cell>
          <cell r="U35">
            <v>23</v>
          </cell>
          <cell r="V35" t="str">
            <v>-</v>
          </cell>
          <cell r="W35" t="str">
            <v>-</v>
          </cell>
          <cell r="X35">
            <v>2</v>
          </cell>
          <cell r="Y35">
            <v>29</v>
          </cell>
          <cell r="Z35" t="str">
            <v>-</v>
          </cell>
          <cell r="AA35">
            <v>2</v>
          </cell>
          <cell r="AB35">
            <v>14</v>
          </cell>
          <cell r="AC35">
            <v>21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196</v>
          </cell>
          <cell r="E36">
            <v>3561</v>
          </cell>
          <cell r="F36">
            <v>1</v>
          </cell>
          <cell r="G36">
            <v>351</v>
          </cell>
          <cell r="H36">
            <v>11</v>
          </cell>
          <cell r="I36">
            <v>358</v>
          </cell>
          <cell r="J36">
            <v>102</v>
          </cell>
          <cell r="K36">
            <v>154</v>
          </cell>
          <cell r="L36" t="str">
            <v>-</v>
          </cell>
          <cell r="M36" t="str">
            <v>-</v>
          </cell>
          <cell r="N36">
            <v>13</v>
          </cell>
          <cell r="O36">
            <v>2666</v>
          </cell>
          <cell r="P36">
            <v>2</v>
          </cell>
          <cell r="Q36" t="str">
            <v>-</v>
          </cell>
          <cell r="R36">
            <v>1</v>
          </cell>
          <cell r="S36">
            <v>32</v>
          </cell>
          <cell r="T36">
            <v>65</v>
          </cell>
          <cell r="U36" t="str">
            <v>-</v>
          </cell>
          <cell r="V36" t="str">
            <v>-</v>
          </cell>
          <cell r="W36" t="str">
            <v>-</v>
          </cell>
          <cell r="X36">
            <v>1</v>
          </cell>
          <cell r="Y36" t="str">
            <v>-</v>
          </cell>
          <cell r="Z36" t="str">
            <v>-</v>
          </cell>
          <cell r="AA36">
            <v>1</v>
          </cell>
          <cell r="AB36">
            <v>12</v>
          </cell>
          <cell r="AC36">
            <v>16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122</v>
          </cell>
          <cell r="E37">
            <v>2214</v>
          </cell>
          <cell r="F37">
            <v>2</v>
          </cell>
          <cell r="G37">
            <v>556</v>
          </cell>
          <cell r="H37">
            <v>1</v>
          </cell>
          <cell r="I37">
            <v>30</v>
          </cell>
          <cell r="J37">
            <v>57</v>
          </cell>
          <cell r="K37">
            <v>106</v>
          </cell>
          <cell r="L37">
            <v>2</v>
          </cell>
          <cell r="M37">
            <v>821</v>
          </cell>
          <cell r="N37">
            <v>3</v>
          </cell>
          <cell r="O37">
            <v>674</v>
          </cell>
          <cell r="P37">
            <v>32</v>
          </cell>
          <cell r="Q37" t="str">
            <v>-</v>
          </cell>
          <cell r="R37" t="str">
            <v>-</v>
          </cell>
          <cell r="S37" t="str">
            <v>-</v>
          </cell>
          <cell r="T37">
            <v>23</v>
          </cell>
          <cell r="U37" t="str">
            <v>-</v>
          </cell>
          <cell r="V37" t="str">
            <v>-</v>
          </cell>
          <cell r="W37" t="str">
            <v>-</v>
          </cell>
          <cell r="X37">
            <v>2</v>
          </cell>
          <cell r="Y37">
            <v>27</v>
          </cell>
          <cell r="Z37" t="str">
            <v>-</v>
          </cell>
          <cell r="AA37">
            <v>1</v>
          </cell>
          <cell r="AB37">
            <v>16</v>
          </cell>
          <cell r="AC37">
            <v>16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177</v>
          </cell>
          <cell r="E38">
            <v>5340</v>
          </cell>
          <cell r="F38">
            <v>3</v>
          </cell>
          <cell r="G38">
            <v>1989</v>
          </cell>
          <cell r="H38">
            <v>4</v>
          </cell>
          <cell r="I38">
            <v>364</v>
          </cell>
          <cell r="J38">
            <v>74</v>
          </cell>
          <cell r="K38">
            <v>165</v>
          </cell>
          <cell r="L38">
            <v>2</v>
          </cell>
          <cell r="M38">
            <v>597</v>
          </cell>
          <cell r="N38">
            <v>8</v>
          </cell>
          <cell r="O38">
            <v>2196</v>
          </cell>
          <cell r="P38">
            <v>44</v>
          </cell>
          <cell r="Q38" t="str">
            <v>-</v>
          </cell>
          <cell r="R38" t="str">
            <v>-</v>
          </cell>
          <cell r="S38" t="str">
            <v>-</v>
          </cell>
          <cell r="T38">
            <v>41</v>
          </cell>
          <cell r="U38" t="str">
            <v>-</v>
          </cell>
          <cell r="V38" t="str">
            <v>-</v>
          </cell>
          <cell r="W38" t="str">
            <v>-</v>
          </cell>
          <cell r="X38">
            <v>1</v>
          </cell>
          <cell r="Y38">
            <v>29</v>
          </cell>
          <cell r="Z38" t="str">
            <v>-</v>
          </cell>
          <cell r="AA38">
            <v>1</v>
          </cell>
          <cell r="AB38">
            <v>14</v>
          </cell>
          <cell r="AC38">
            <v>25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426</v>
          </cell>
          <cell r="E39">
            <v>3591</v>
          </cell>
          <cell r="F39">
            <v>3</v>
          </cell>
          <cell r="G39">
            <v>940</v>
          </cell>
          <cell r="H39">
            <v>10</v>
          </cell>
          <cell r="I39">
            <v>813</v>
          </cell>
          <cell r="J39">
            <v>204</v>
          </cell>
          <cell r="K39">
            <v>571</v>
          </cell>
          <cell r="L39" t="str">
            <v>-</v>
          </cell>
          <cell r="M39" t="str">
            <v>-</v>
          </cell>
          <cell r="N39">
            <v>8</v>
          </cell>
          <cell r="O39">
            <v>1225</v>
          </cell>
          <cell r="P39">
            <v>104</v>
          </cell>
          <cell r="Q39" t="str">
            <v>-</v>
          </cell>
          <cell r="R39">
            <v>1</v>
          </cell>
          <cell r="S39">
            <v>30</v>
          </cell>
          <cell r="T39">
            <v>88</v>
          </cell>
          <cell r="U39" t="str">
            <v>-</v>
          </cell>
          <cell r="V39" t="str">
            <v>-</v>
          </cell>
          <cell r="W39" t="str">
            <v>-</v>
          </cell>
          <cell r="X39">
            <v>8</v>
          </cell>
          <cell r="Y39">
            <v>12</v>
          </cell>
          <cell r="Z39" t="str">
            <v>-</v>
          </cell>
          <cell r="AA39">
            <v>2</v>
          </cell>
          <cell r="AB39">
            <v>9</v>
          </cell>
          <cell r="AC39">
            <v>12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118</v>
          </cell>
          <cell r="E40">
            <v>2131</v>
          </cell>
          <cell r="F40" t="str">
            <v>-</v>
          </cell>
          <cell r="G40" t="str">
            <v>-</v>
          </cell>
          <cell r="H40">
            <v>4</v>
          </cell>
          <cell r="I40">
            <v>458</v>
          </cell>
          <cell r="J40">
            <v>54</v>
          </cell>
          <cell r="K40">
            <v>52</v>
          </cell>
          <cell r="L40">
            <v>2</v>
          </cell>
          <cell r="M40">
            <v>476</v>
          </cell>
          <cell r="N40">
            <v>4</v>
          </cell>
          <cell r="O40">
            <v>1075</v>
          </cell>
          <cell r="P40">
            <v>27</v>
          </cell>
          <cell r="Q40" t="str">
            <v>-</v>
          </cell>
          <cell r="R40">
            <v>1</v>
          </cell>
          <cell r="S40">
            <v>70</v>
          </cell>
          <cell r="T40">
            <v>26</v>
          </cell>
          <cell r="U40" t="str">
            <v>-</v>
          </cell>
          <cell r="V40" t="str">
            <v>-</v>
          </cell>
          <cell r="W40" t="str">
            <v>-</v>
          </cell>
          <cell r="X40" t="str">
            <v>-</v>
          </cell>
          <cell r="Y40" t="str">
            <v>-</v>
          </cell>
          <cell r="Z40" t="str">
            <v>-</v>
          </cell>
          <cell r="AA40">
            <v>1</v>
          </cell>
          <cell r="AB40">
            <v>10</v>
          </cell>
          <cell r="AC40">
            <v>13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126</v>
          </cell>
          <cell r="E41">
            <v>2276</v>
          </cell>
          <cell r="F41">
            <v>1</v>
          </cell>
          <cell r="G41">
            <v>200</v>
          </cell>
          <cell r="H41">
            <v>3</v>
          </cell>
          <cell r="I41">
            <v>1401</v>
          </cell>
          <cell r="J41">
            <v>61</v>
          </cell>
          <cell r="K41">
            <v>158</v>
          </cell>
          <cell r="L41" t="str">
            <v>-</v>
          </cell>
          <cell r="M41" t="str">
            <v>-</v>
          </cell>
          <cell r="N41">
            <v>4</v>
          </cell>
          <cell r="O41">
            <v>484</v>
          </cell>
          <cell r="P41">
            <v>20</v>
          </cell>
          <cell r="Q41" t="str">
            <v>-</v>
          </cell>
          <cell r="R41">
            <v>1</v>
          </cell>
          <cell r="S41">
            <v>31</v>
          </cell>
          <cell r="T41">
            <v>35</v>
          </cell>
          <cell r="U41" t="str">
            <v>-</v>
          </cell>
          <cell r="V41">
            <v>1</v>
          </cell>
          <cell r="W41">
            <v>2</v>
          </cell>
          <cell r="X41" t="str">
            <v>-</v>
          </cell>
          <cell r="Y41" t="str">
            <v>-</v>
          </cell>
          <cell r="Z41" t="str">
            <v>-</v>
          </cell>
          <cell r="AA41">
            <v>1</v>
          </cell>
          <cell r="AB41">
            <v>11</v>
          </cell>
          <cell r="AC41">
            <v>13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93</v>
          </cell>
          <cell r="E42">
            <v>1163</v>
          </cell>
          <cell r="F42">
            <v>2</v>
          </cell>
          <cell r="G42">
            <v>426</v>
          </cell>
          <cell r="H42">
            <v>1</v>
          </cell>
          <cell r="I42">
            <v>210</v>
          </cell>
          <cell r="J42">
            <v>44</v>
          </cell>
          <cell r="K42">
            <v>153</v>
          </cell>
          <cell r="L42" t="str">
            <v>-</v>
          </cell>
          <cell r="M42" t="str">
            <v>-</v>
          </cell>
          <cell r="N42">
            <v>2</v>
          </cell>
          <cell r="O42">
            <v>343</v>
          </cell>
          <cell r="P42">
            <v>22</v>
          </cell>
          <cell r="Q42" t="str">
            <v>-</v>
          </cell>
          <cell r="R42" t="str">
            <v>-</v>
          </cell>
          <cell r="S42" t="str">
            <v>-</v>
          </cell>
          <cell r="T42">
            <v>21</v>
          </cell>
          <cell r="U42" t="str">
            <v>-</v>
          </cell>
          <cell r="V42" t="str">
            <v>-</v>
          </cell>
          <cell r="W42" t="str">
            <v>-</v>
          </cell>
          <cell r="X42">
            <v>1</v>
          </cell>
          <cell r="Y42">
            <v>31</v>
          </cell>
          <cell r="Z42" t="str">
            <v>-</v>
          </cell>
          <cell r="AA42">
            <v>1</v>
          </cell>
          <cell r="AB42">
            <v>18</v>
          </cell>
          <cell r="AC42">
            <v>25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81</v>
          </cell>
          <cell r="E43">
            <v>1280</v>
          </cell>
          <cell r="F43">
            <v>1</v>
          </cell>
          <cell r="G43">
            <v>756</v>
          </cell>
          <cell r="H43">
            <v>2</v>
          </cell>
          <cell r="I43">
            <v>169</v>
          </cell>
          <cell r="J43">
            <v>45</v>
          </cell>
          <cell r="K43">
            <v>62</v>
          </cell>
          <cell r="L43" t="str">
            <v>-</v>
          </cell>
          <cell r="M43" t="str">
            <v>-</v>
          </cell>
          <cell r="N43">
            <v>2</v>
          </cell>
          <cell r="O43">
            <v>293</v>
          </cell>
          <cell r="P43">
            <v>17</v>
          </cell>
          <cell r="Q43" t="str">
            <v>-</v>
          </cell>
          <cell r="R43" t="str">
            <v>-</v>
          </cell>
          <cell r="S43" t="str">
            <v>-</v>
          </cell>
          <cell r="T43">
            <v>14</v>
          </cell>
          <cell r="U43" t="str">
            <v>-</v>
          </cell>
          <cell r="V43" t="str">
            <v>-</v>
          </cell>
          <cell r="W43" t="str">
            <v>-</v>
          </cell>
          <cell r="X43" t="str">
            <v>-</v>
          </cell>
          <cell r="Y43" t="str">
            <v>-</v>
          </cell>
          <cell r="Z43" t="str">
            <v>-</v>
          </cell>
          <cell r="AA43">
            <v>1</v>
          </cell>
          <cell r="AB43">
            <v>9</v>
          </cell>
          <cell r="AC43">
            <v>13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269</v>
          </cell>
          <cell r="E44">
            <v>4250</v>
          </cell>
          <cell r="F44">
            <v>1</v>
          </cell>
          <cell r="G44">
            <v>529</v>
          </cell>
          <cell r="H44">
            <v>5</v>
          </cell>
          <cell r="I44">
            <v>885</v>
          </cell>
          <cell r="J44">
            <v>128</v>
          </cell>
          <cell r="K44">
            <v>207</v>
          </cell>
          <cell r="L44">
            <v>1</v>
          </cell>
          <cell r="M44">
            <v>299</v>
          </cell>
          <cell r="N44">
            <v>13</v>
          </cell>
          <cell r="O44">
            <v>2330</v>
          </cell>
          <cell r="P44">
            <v>63</v>
          </cell>
          <cell r="Q44" t="str">
            <v>-</v>
          </cell>
          <cell r="R44" t="str">
            <v>-</v>
          </cell>
          <cell r="S44" t="str">
            <v>-</v>
          </cell>
          <cell r="T44">
            <v>58</v>
          </cell>
          <cell r="U44" t="str">
            <v>-</v>
          </cell>
          <cell r="V44" t="str">
            <v>-</v>
          </cell>
          <cell r="W44" t="str">
            <v>-</v>
          </cell>
          <cell r="X44" t="str">
            <v>-</v>
          </cell>
          <cell r="Y44" t="str">
            <v>-</v>
          </cell>
          <cell r="Z44" t="str">
            <v>-</v>
          </cell>
          <cell r="AA44">
            <v>1</v>
          </cell>
          <cell r="AB44">
            <v>8</v>
          </cell>
          <cell r="AC44">
            <v>10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17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>
            <v>9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>
            <v>3</v>
          </cell>
          <cell r="Q45" t="str">
            <v>-</v>
          </cell>
          <cell r="R45" t="str">
            <v>-</v>
          </cell>
          <cell r="S45" t="str">
            <v>-</v>
          </cell>
          <cell r="T45">
            <v>5</v>
          </cell>
          <cell r="U45" t="str">
            <v>-</v>
          </cell>
          <cell r="V45" t="str">
            <v>-</v>
          </cell>
          <cell r="W45" t="str">
            <v>-</v>
          </cell>
          <cell r="X45" t="str">
            <v>-</v>
          </cell>
          <cell r="Y45" t="str">
            <v>-</v>
          </cell>
          <cell r="Z45" t="str">
            <v>-</v>
          </cell>
          <cell r="AA45">
            <v>1</v>
          </cell>
          <cell r="AB45">
            <v>7</v>
          </cell>
          <cell r="AC45">
            <v>10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48</v>
          </cell>
          <cell r="E46">
            <v>1239</v>
          </cell>
          <cell r="F46" t="str">
            <v>-</v>
          </cell>
          <cell r="G46" t="str">
            <v>-</v>
          </cell>
          <cell r="H46">
            <v>2</v>
          </cell>
          <cell r="I46">
            <v>200</v>
          </cell>
          <cell r="J46">
            <v>19</v>
          </cell>
          <cell r="K46">
            <v>129</v>
          </cell>
          <cell r="L46">
            <v>3</v>
          </cell>
          <cell r="M46">
            <v>324</v>
          </cell>
          <cell r="N46">
            <v>5</v>
          </cell>
          <cell r="O46">
            <v>586</v>
          </cell>
          <cell r="P46">
            <v>9</v>
          </cell>
          <cell r="Q46" t="str">
            <v>-</v>
          </cell>
          <cell r="R46" t="str">
            <v>-</v>
          </cell>
          <cell r="S46" t="str">
            <v>-</v>
          </cell>
          <cell r="T46">
            <v>10</v>
          </cell>
          <cell r="U46" t="str">
            <v>-</v>
          </cell>
          <cell r="V46" t="str">
            <v>-</v>
          </cell>
          <cell r="W46" t="str">
            <v>-</v>
          </cell>
          <cell r="X46" t="str">
            <v>-</v>
          </cell>
          <cell r="Y46" t="str">
            <v>-</v>
          </cell>
          <cell r="Z46" t="str">
            <v>-</v>
          </cell>
          <cell r="AA46">
            <v>1</v>
          </cell>
          <cell r="AB46">
            <v>17</v>
          </cell>
          <cell r="AC46">
            <v>21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27</v>
          </cell>
          <cell r="E47">
            <v>304</v>
          </cell>
          <cell r="F47">
            <v>1</v>
          </cell>
          <cell r="G47">
            <v>304</v>
          </cell>
          <cell r="H47" t="str">
            <v>-</v>
          </cell>
          <cell r="I47" t="str">
            <v>-</v>
          </cell>
          <cell r="J47">
            <v>9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>
            <v>5</v>
          </cell>
          <cell r="Q47" t="str">
            <v>-</v>
          </cell>
          <cell r="R47" t="str">
            <v>-</v>
          </cell>
          <cell r="S47" t="str">
            <v>-</v>
          </cell>
          <cell r="T47">
            <v>8</v>
          </cell>
          <cell r="U47" t="str">
            <v>-</v>
          </cell>
          <cell r="V47" t="str">
            <v>-</v>
          </cell>
          <cell r="W47" t="str">
            <v>-</v>
          </cell>
          <cell r="X47">
            <v>4</v>
          </cell>
          <cell r="Y47" t="str">
            <v>-</v>
          </cell>
          <cell r="Z47">
            <v>1</v>
          </cell>
          <cell r="AA47" t="str">
            <v>-</v>
          </cell>
          <cell r="AB47">
            <v>6</v>
          </cell>
          <cell r="AC47">
            <v>11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7</v>
          </cell>
          <cell r="E48">
            <v>50</v>
          </cell>
          <cell r="F48" t="str">
            <v>-</v>
          </cell>
          <cell r="G48" t="str">
            <v>-</v>
          </cell>
          <cell r="H48">
            <v>1</v>
          </cell>
          <cell r="I48">
            <v>50</v>
          </cell>
          <cell r="J48">
            <v>1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>
            <v>3</v>
          </cell>
          <cell r="Q48" t="str">
            <v>-</v>
          </cell>
          <cell r="R48" t="str">
            <v>-</v>
          </cell>
          <cell r="S48" t="str">
            <v>-</v>
          </cell>
          <cell r="T48">
            <v>2</v>
          </cell>
          <cell r="U48" t="str">
            <v>-</v>
          </cell>
          <cell r="V48" t="str">
            <v>-</v>
          </cell>
          <cell r="W48" t="str">
            <v>-</v>
          </cell>
          <cell r="X48" t="str">
            <v>-</v>
          </cell>
          <cell r="Y48" t="str">
            <v>-</v>
          </cell>
          <cell r="Z48" t="str">
            <v>-</v>
          </cell>
          <cell r="AA48">
            <v>1</v>
          </cell>
          <cell r="AB48">
            <v>5</v>
          </cell>
          <cell r="AC48">
            <v>8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38</v>
          </cell>
          <cell r="E49">
            <v>264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>
            <v>17</v>
          </cell>
          <cell r="K49">
            <v>37</v>
          </cell>
          <cell r="L49" t="str">
            <v>-</v>
          </cell>
          <cell r="M49" t="str">
            <v>-</v>
          </cell>
          <cell r="N49">
            <v>2</v>
          </cell>
          <cell r="O49">
            <v>227</v>
          </cell>
          <cell r="P49">
            <v>9</v>
          </cell>
          <cell r="Q49" t="str">
            <v>-</v>
          </cell>
          <cell r="R49" t="str">
            <v>-</v>
          </cell>
          <cell r="S49" t="str">
            <v>-</v>
          </cell>
          <cell r="T49">
            <v>10</v>
          </cell>
          <cell r="U49" t="str">
            <v>-</v>
          </cell>
          <cell r="V49" t="str">
            <v>-</v>
          </cell>
          <cell r="W49" t="str">
            <v>-</v>
          </cell>
          <cell r="X49" t="str">
            <v>-</v>
          </cell>
          <cell r="Y49" t="str">
            <v>-</v>
          </cell>
          <cell r="Z49" t="str">
            <v>-</v>
          </cell>
          <cell r="AA49">
            <v>1</v>
          </cell>
          <cell r="AB49">
            <v>8</v>
          </cell>
          <cell r="AC49">
            <v>13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50</v>
          </cell>
          <cell r="E50">
            <v>1471</v>
          </cell>
          <cell r="F50" t="str">
            <v>-</v>
          </cell>
          <cell r="G50" t="str">
            <v>-</v>
          </cell>
          <cell r="H50">
            <v>1</v>
          </cell>
          <cell r="I50">
            <v>125</v>
          </cell>
          <cell r="J50">
            <v>19</v>
          </cell>
          <cell r="K50">
            <v>36</v>
          </cell>
          <cell r="L50">
            <v>4</v>
          </cell>
          <cell r="M50">
            <v>784</v>
          </cell>
          <cell r="N50">
            <v>5</v>
          </cell>
          <cell r="O50">
            <v>526</v>
          </cell>
          <cell r="P50">
            <v>9</v>
          </cell>
          <cell r="Q50" t="str">
            <v>-</v>
          </cell>
          <cell r="R50" t="str">
            <v>-</v>
          </cell>
          <cell r="S50" t="str">
            <v>-</v>
          </cell>
          <cell r="T50">
            <v>12</v>
          </cell>
          <cell r="U50" t="str">
            <v>-</v>
          </cell>
          <cell r="V50" t="str">
            <v>-</v>
          </cell>
          <cell r="W50" t="str">
            <v>-</v>
          </cell>
          <cell r="X50" t="str">
            <v>-</v>
          </cell>
          <cell r="Y50" t="str">
            <v>-</v>
          </cell>
          <cell r="Z50" t="str">
            <v>-</v>
          </cell>
          <cell r="AA50">
            <v>1</v>
          </cell>
          <cell r="AB50">
            <v>8</v>
          </cell>
          <cell r="AC50">
            <v>10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34</v>
          </cell>
          <cell r="E51">
            <v>322</v>
          </cell>
          <cell r="F51" t="str">
            <v>-</v>
          </cell>
          <cell r="G51" t="str">
            <v>-</v>
          </cell>
          <cell r="H51">
            <v>1</v>
          </cell>
          <cell r="I51">
            <v>79</v>
          </cell>
          <cell r="J51">
            <v>13</v>
          </cell>
          <cell r="K51">
            <v>50</v>
          </cell>
          <cell r="L51" t="str">
            <v>-</v>
          </cell>
          <cell r="M51" t="str">
            <v>-</v>
          </cell>
          <cell r="N51">
            <v>2</v>
          </cell>
          <cell r="O51">
            <v>193</v>
          </cell>
          <cell r="P51">
            <v>8</v>
          </cell>
          <cell r="Q51" t="str">
            <v>-</v>
          </cell>
          <cell r="R51" t="str">
            <v>-</v>
          </cell>
          <cell r="S51" t="str">
            <v>-</v>
          </cell>
          <cell r="T51">
            <v>10</v>
          </cell>
          <cell r="U51" t="str">
            <v>-</v>
          </cell>
          <cell r="V51" t="str">
            <v>-</v>
          </cell>
          <cell r="W51" t="str">
            <v>-</v>
          </cell>
          <cell r="X51" t="str">
            <v>-</v>
          </cell>
          <cell r="Y51" t="str">
            <v>-</v>
          </cell>
          <cell r="Z51" t="str">
            <v>-</v>
          </cell>
          <cell r="AA51">
            <v>1</v>
          </cell>
          <cell r="AB51">
            <v>7</v>
          </cell>
          <cell r="AC51">
            <v>10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43</v>
          </cell>
          <cell r="E52">
            <v>883</v>
          </cell>
          <cell r="F52" t="str">
            <v>-</v>
          </cell>
          <cell r="G52" t="str">
            <v>-</v>
          </cell>
          <cell r="H52">
            <v>2</v>
          </cell>
          <cell r="I52">
            <v>177</v>
          </cell>
          <cell r="J52">
            <v>18</v>
          </cell>
          <cell r="K52">
            <v>52</v>
          </cell>
          <cell r="L52" t="str">
            <v>-</v>
          </cell>
          <cell r="M52" t="str">
            <v>-</v>
          </cell>
          <cell r="N52">
            <v>4</v>
          </cell>
          <cell r="O52">
            <v>654</v>
          </cell>
          <cell r="P52">
            <v>9</v>
          </cell>
          <cell r="Q52" t="str">
            <v>-</v>
          </cell>
          <cell r="R52" t="str">
            <v>-</v>
          </cell>
          <cell r="S52" t="str">
            <v>-</v>
          </cell>
          <cell r="T52">
            <v>10</v>
          </cell>
          <cell r="U52" t="str">
            <v>-</v>
          </cell>
          <cell r="V52" t="str">
            <v>-</v>
          </cell>
          <cell r="W52" t="str">
            <v>-</v>
          </cell>
          <cell r="X52" t="str">
            <v>-</v>
          </cell>
          <cell r="Y52" t="str">
            <v>-</v>
          </cell>
          <cell r="Z52" t="str">
            <v>-</v>
          </cell>
          <cell r="AA52">
            <v>1</v>
          </cell>
          <cell r="AB52">
            <v>9</v>
          </cell>
          <cell r="AC52">
            <v>11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95</v>
          </cell>
          <cell r="E53">
            <v>1851</v>
          </cell>
          <cell r="F53" t="str">
            <v>-</v>
          </cell>
          <cell r="G53" t="str">
            <v>-</v>
          </cell>
          <cell r="H53">
            <v>3</v>
          </cell>
          <cell r="I53">
            <v>926</v>
          </cell>
          <cell r="J53">
            <v>48</v>
          </cell>
          <cell r="K53">
            <v>71</v>
          </cell>
          <cell r="L53">
            <v>1</v>
          </cell>
          <cell r="M53">
            <v>240</v>
          </cell>
          <cell r="N53">
            <v>4</v>
          </cell>
          <cell r="O53">
            <v>614</v>
          </cell>
          <cell r="P53">
            <v>22</v>
          </cell>
          <cell r="Q53" t="str">
            <v>-</v>
          </cell>
          <cell r="R53" t="str">
            <v>-</v>
          </cell>
          <cell r="S53" t="str">
            <v>-</v>
          </cell>
          <cell r="T53">
            <v>17</v>
          </cell>
          <cell r="U53" t="str">
            <v>-</v>
          </cell>
          <cell r="V53" t="str">
            <v>-</v>
          </cell>
          <cell r="W53" t="str">
            <v>-</v>
          </cell>
          <cell r="X53" t="str">
            <v>-</v>
          </cell>
          <cell r="Y53" t="str">
            <v>-</v>
          </cell>
          <cell r="Z53" t="str">
            <v>-</v>
          </cell>
          <cell r="AA53">
            <v>1</v>
          </cell>
          <cell r="AB53">
            <v>7</v>
          </cell>
          <cell r="AC53">
            <v>10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38</v>
          </cell>
          <cell r="E54">
            <v>679</v>
          </cell>
          <cell r="F54" t="str">
            <v>-</v>
          </cell>
          <cell r="G54" t="str">
            <v>-</v>
          </cell>
          <cell r="H54">
            <v>1</v>
          </cell>
          <cell r="I54">
            <v>181</v>
          </cell>
          <cell r="J54">
            <v>16</v>
          </cell>
          <cell r="K54">
            <v>40</v>
          </cell>
          <cell r="L54" t="str">
            <v>-</v>
          </cell>
          <cell r="M54" t="str">
            <v>-</v>
          </cell>
          <cell r="N54">
            <v>2</v>
          </cell>
          <cell r="O54">
            <v>458</v>
          </cell>
          <cell r="P54">
            <v>10</v>
          </cell>
          <cell r="Q54" t="str">
            <v>-</v>
          </cell>
          <cell r="R54" t="str">
            <v>-</v>
          </cell>
          <cell r="S54" t="str">
            <v>-</v>
          </cell>
          <cell r="T54">
            <v>9</v>
          </cell>
          <cell r="U54" t="str">
            <v>-</v>
          </cell>
          <cell r="V54" t="str">
            <v>-</v>
          </cell>
          <cell r="W54" t="str">
            <v>-</v>
          </cell>
          <cell r="X54" t="str">
            <v>-</v>
          </cell>
          <cell r="Y54" t="str">
            <v>-</v>
          </cell>
          <cell r="Z54" t="str">
            <v>-</v>
          </cell>
          <cell r="AA54">
            <v>1</v>
          </cell>
          <cell r="AB54">
            <v>10</v>
          </cell>
          <cell r="AC54">
            <v>16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20</v>
          </cell>
          <cell r="E55">
            <v>262</v>
          </cell>
          <cell r="F55" t="str">
            <v>-</v>
          </cell>
          <cell r="G55" t="str">
            <v>-</v>
          </cell>
          <cell r="H55">
            <v>1</v>
          </cell>
          <cell r="I55">
            <v>99</v>
          </cell>
          <cell r="J55">
            <v>7</v>
          </cell>
          <cell r="K55" t="str">
            <v>-</v>
          </cell>
          <cell r="L55" t="str">
            <v>-</v>
          </cell>
          <cell r="M55" t="str">
            <v>-</v>
          </cell>
          <cell r="N55">
            <v>1</v>
          </cell>
          <cell r="O55">
            <v>163</v>
          </cell>
          <cell r="P55">
            <v>4</v>
          </cell>
          <cell r="Q55" t="str">
            <v>-</v>
          </cell>
          <cell r="R55" t="str">
            <v>-</v>
          </cell>
          <cell r="S55" t="str">
            <v>-</v>
          </cell>
          <cell r="T55">
            <v>7</v>
          </cell>
          <cell r="U55" t="str">
            <v>-</v>
          </cell>
          <cell r="V55" t="str">
            <v>-</v>
          </cell>
          <cell r="W55" t="str">
            <v>-</v>
          </cell>
          <cell r="X55" t="str">
            <v>-</v>
          </cell>
          <cell r="Y55" t="str">
            <v>-</v>
          </cell>
          <cell r="Z55" t="str">
            <v>-</v>
          </cell>
          <cell r="AA55">
            <v>1</v>
          </cell>
          <cell r="AB55">
            <v>9</v>
          </cell>
          <cell r="AC55">
            <v>7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40</v>
          </cell>
          <cell r="E56">
            <v>374</v>
          </cell>
          <cell r="F56" t="str">
            <v>-</v>
          </cell>
          <cell r="G56" t="str">
            <v>-</v>
          </cell>
          <cell r="H56">
            <v>2</v>
          </cell>
          <cell r="I56">
            <v>113</v>
          </cell>
          <cell r="J56">
            <v>16</v>
          </cell>
          <cell r="K56">
            <v>52</v>
          </cell>
          <cell r="L56" t="str">
            <v>-</v>
          </cell>
          <cell r="M56" t="str">
            <v>-</v>
          </cell>
          <cell r="N56">
            <v>2</v>
          </cell>
          <cell r="O56">
            <v>209</v>
          </cell>
          <cell r="P56">
            <v>9</v>
          </cell>
          <cell r="Q56" t="str">
            <v>-</v>
          </cell>
          <cell r="R56" t="str">
            <v>-</v>
          </cell>
          <cell r="S56" t="str">
            <v>-</v>
          </cell>
          <cell r="T56">
            <v>11</v>
          </cell>
          <cell r="U56" t="str">
            <v>-</v>
          </cell>
          <cell r="V56" t="str">
            <v>-</v>
          </cell>
          <cell r="W56" t="str">
            <v>-</v>
          </cell>
          <cell r="X56" t="str">
            <v>-</v>
          </cell>
          <cell r="Y56" t="str">
            <v>-</v>
          </cell>
          <cell r="Z56" t="str">
            <v>-</v>
          </cell>
          <cell r="AA56">
            <v>1</v>
          </cell>
          <cell r="AB56">
            <v>9</v>
          </cell>
          <cell r="AC56">
            <v>16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3</v>
          </cell>
          <cell r="E57">
            <v>42</v>
          </cell>
          <cell r="F57" t="str">
            <v>-</v>
          </cell>
          <cell r="G57" t="str">
            <v>-</v>
          </cell>
          <cell r="H57" t="str">
            <v>-</v>
          </cell>
          <cell r="I57" t="str">
            <v>-</v>
          </cell>
          <cell r="J57" t="str">
            <v>-</v>
          </cell>
          <cell r="K57" t="str">
            <v>-</v>
          </cell>
          <cell r="L57" t="str">
            <v>-</v>
          </cell>
          <cell r="M57" t="str">
            <v>-</v>
          </cell>
          <cell r="N57">
            <v>1</v>
          </cell>
          <cell r="O57">
            <v>42</v>
          </cell>
          <cell r="P57">
            <v>1</v>
          </cell>
          <cell r="Q57" t="str">
            <v>-</v>
          </cell>
          <cell r="R57" t="str">
            <v>-</v>
          </cell>
          <cell r="S57" t="str">
            <v>-</v>
          </cell>
          <cell r="T57">
            <v>1</v>
          </cell>
          <cell r="U57" t="str">
            <v>-</v>
          </cell>
          <cell r="V57" t="str">
            <v>-</v>
          </cell>
          <cell r="W57" t="str">
            <v>-</v>
          </cell>
          <cell r="X57" t="str">
            <v>-</v>
          </cell>
          <cell r="Y57" t="str">
            <v>-</v>
          </cell>
          <cell r="Z57">
            <v>1</v>
          </cell>
          <cell r="AA57" t="str">
            <v>-</v>
          </cell>
          <cell r="AB57">
            <v>2</v>
          </cell>
          <cell r="AC57">
            <v>3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2774</v>
          </cell>
          <cell r="E59">
            <v>43712</v>
          </cell>
          <cell r="F59">
            <v>19</v>
          </cell>
          <cell r="G59">
            <v>7892</v>
          </cell>
          <cell r="H59">
            <v>65</v>
          </cell>
          <cell r="I59">
            <v>7831</v>
          </cell>
          <cell r="J59">
            <v>1256</v>
          </cell>
          <cell r="K59">
            <v>2558</v>
          </cell>
          <cell r="L59">
            <v>16</v>
          </cell>
          <cell r="M59">
            <v>3966</v>
          </cell>
          <cell r="N59">
            <v>117</v>
          </cell>
          <cell r="O59">
            <v>21146</v>
          </cell>
          <cell r="P59">
            <v>651</v>
          </cell>
          <cell r="Q59" t="str">
            <v>-</v>
          </cell>
          <cell r="R59">
            <v>4</v>
          </cell>
          <cell r="S59">
            <v>186</v>
          </cell>
          <cell r="T59">
            <v>624</v>
          </cell>
          <cell r="U59">
            <v>32</v>
          </cell>
          <cell r="V59">
            <v>1</v>
          </cell>
          <cell r="W59">
            <v>2</v>
          </cell>
          <cell r="X59">
            <v>21</v>
          </cell>
          <cell r="Y59">
            <v>99</v>
          </cell>
          <cell r="Z59">
            <v>2</v>
          </cell>
          <cell r="AA59">
            <v>23</v>
          </cell>
          <cell r="AB59">
            <v>223</v>
          </cell>
          <cell r="AC59">
            <v>311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603</v>
          </cell>
          <cell r="E60">
            <v>9615</v>
          </cell>
          <cell r="F60">
            <v>5</v>
          </cell>
          <cell r="G60">
            <v>1990</v>
          </cell>
          <cell r="H60">
            <v>12</v>
          </cell>
          <cell r="I60">
            <v>1110</v>
          </cell>
          <cell r="J60">
            <v>270</v>
          </cell>
          <cell r="K60">
            <v>542</v>
          </cell>
          <cell r="L60">
            <v>1</v>
          </cell>
          <cell r="M60">
            <v>299</v>
          </cell>
          <cell r="N60">
            <v>30</v>
          </cell>
          <cell r="O60">
            <v>5541</v>
          </cell>
          <cell r="P60">
            <v>154</v>
          </cell>
          <cell r="Q60" t="str">
            <v>-</v>
          </cell>
          <cell r="R60">
            <v>1</v>
          </cell>
          <cell r="S60">
            <v>72</v>
          </cell>
          <cell r="T60">
            <v>126</v>
          </cell>
          <cell r="U60">
            <v>32</v>
          </cell>
          <cell r="V60" t="str">
            <v>-</v>
          </cell>
          <cell r="W60" t="str">
            <v>-</v>
          </cell>
          <cell r="X60">
            <v>4</v>
          </cell>
          <cell r="Y60">
            <v>29</v>
          </cell>
          <cell r="Z60" t="str">
            <v>-</v>
          </cell>
          <cell r="AA60">
            <v>2</v>
          </cell>
          <cell r="AB60">
            <v>14</v>
          </cell>
          <cell r="AC60">
            <v>22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261</v>
          </cell>
          <cell r="E61">
            <v>3561</v>
          </cell>
          <cell r="F61">
            <v>1</v>
          </cell>
          <cell r="G61">
            <v>351</v>
          </cell>
          <cell r="H61">
            <v>10</v>
          </cell>
          <cell r="I61">
            <v>358</v>
          </cell>
          <cell r="J61">
            <v>111</v>
          </cell>
          <cell r="K61">
            <v>154</v>
          </cell>
          <cell r="L61" t="str">
            <v>-</v>
          </cell>
          <cell r="M61" t="str">
            <v>-</v>
          </cell>
          <cell r="N61">
            <v>13</v>
          </cell>
          <cell r="O61">
            <v>2666</v>
          </cell>
          <cell r="P61">
            <v>56</v>
          </cell>
          <cell r="Q61" t="str">
            <v>-</v>
          </cell>
          <cell r="R61">
            <v>1</v>
          </cell>
          <cell r="S61">
            <v>32</v>
          </cell>
          <cell r="T61">
            <v>68</v>
          </cell>
          <cell r="U61" t="str">
            <v>-</v>
          </cell>
          <cell r="V61" t="str">
            <v>-</v>
          </cell>
          <cell r="W61" t="str">
            <v>-</v>
          </cell>
          <cell r="X61">
            <v>1</v>
          </cell>
          <cell r="Y61" t="str">
            <v>-</v>
          </cell>
          <cell r="Z61" t="str">
            <v>-</v>
          </cell>
          <cell r="AA61">
            <v>1</v>
          </cell>
          <cell r="AB61">
            <v>12</v>
          </cell>
          <cell r="AC61">
            <v>16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124</v>
          </cell>
          <cell r="E62">
            <v>2218</v>
          </cell>
          <cell r="F62">
            <v>2</v>
          </cell>
          <cell r="G62">
            <v>556</v>
          </cell>
          <cell r="H62">
            <v>1</v>
          </cell>
          <cell r="I62">
            <v>30</v>
          </cell>
          <cell r="J62">
            <v>60</v>
          </cell>
          <cell r="K62">
            <v>92</v>
          </cell>
          <cell r="L62">
            <v>2</v>
          </cell>
          <cell r="M62">
            <v>821</v>
          </cell>
          <cell r="N62">
            <v>3</v>
          </cell>
          <cell r="O62">
            <v>692</v>
          </cell>
          <cell r="P62">
            <v>31</v>
          </cell>
          <cell r="Q62" t="str">
            <v>-</v>
          </cell>
          <cell r="R62" t="str">
            <v>-</v>
          </cell>
          <cell r="S62" t="str">
            <v>-</v>
          </cell>
          <cell r="T62">
            <v>23</v>
          </cell>
          <cell r="U62" t="str">
            <v>-</v>
          </cell>
          <cell r="V62" t="str">
            <v>-</v>
          </cell>
          <cell r="W62" t="str">
            <v>-</v>
          </cell>
          <cell r="X62">
            <v>2</v>
          </cell>
          <cell r="Y62">
            <v>27</v>
          </cell>
          <cell r="Z62" t="str">
            <v>-</v>
          </cell>
          <cell r="AA62">
            <v>1</v>
          </cell>
          <cell r="AB62">
            <v>15</v>
          </cell>
          <cell r="AC62">
            <v>16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179</v>
          </cell>
          <cell r="E63">
            <v>5248</v>
          </cell>
          <cell r="F63">
            <v>3</v>
          </cell>
          <cell r="G63">
            <v>2049</v>
          </cell>
          <cell r="H63">
            <v>2</v>
          </cell>
          <cell r="I63">
            <v>97</v>
          </cell>
          <cell r="J63">
            <v>74</v>
          </cell>
          <cell r="K63">
            <v>151</v>
          </cell>
          <cell r="L63">
            <v>3</v>
          </cell>
          <cell r="M63">
            <v>755</v>
          </cell>
          <cell r="N63">
            <v>8</v>
          </cell>
          <cell r="O63">
            <v>2196</v>
          </cell>
          <cell r="P63">
            <v>47</v>
          </cell>
          <cell r="Q63" t="str">
            <v>-</v>
          </cell>
          <cell r="R63" t="str">
            <v>-</v>
          </cell>
          <cell r="S63" t="str">
            <v>-</v>
          </cell>
          <cell r="T63">
            <v>41</v>
          </cell>
          <cell r="U63" t="str">
            <v>-</v>
          </cell>
          <cell r="V63" t="str">
            <v>-</v>
          </cell>
          <cell r="W63" t="str">
            <v>-</v>
          </cell>
          <cell r="X63">
            <v>1</v>
          </cell>
          <cell r="Y63" t="str">
            <v>-</v>
          </cell>
          <cell r="Z63" t="str">
            <v>-</v>
          </cell>
          <cell r="AA63">
            <v>1</v>
          </cell>
          <cell r="AB63">
            <v>14</v>
          </cell>
          <cell r="AC63">
            <v>25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441</v>
          </cell>
          <cell r="E64">
            <v>4277</v>
          </cell>
          <cell r="F64">
            <v>3</v>
          </cell>
          <cell r="G64">
            <v>946</v>
          </cell>
          <cell r="H64">
            <v>10</v>
          </cell>
          <cell r="I64">
            <v>1155</v>
          </cell>
          <cell r="J64">
            <v>212</v>
          </cell>
          <cell r="K64">
            <v>615</v>
          </cell>
          <cell r="L64" t="str">
            <v>-</v>
          </cell>
          <cell r="M64" t="str">
            <v>-</v>
          </cell>
          <cell r="N64">
            <v>9</v>
          </cell>
          <cell r="O64">
            <v>1549</v>
          </cell>
          <cell r="P64">
            <v>108</v>
          </cell>
          <cell r="Q64" t="str">
            <v>-</v>
          </cell>
          <cell r="R64" t="str">
            <v>-</v>
          </cell>
          <cell r="S64" t="str">
            <v>-</v>
          </cell>
          <cell r="T64">
            <v>91</v>
          </cell>
          <cell r="U64" t="str">
            <v>-</v>
          </cell>
          <cell r="V64" t="str">
            <v>-</v>
          </cell>
          <cell r="W64" t="str">
            <v>-</v>
          </cell>
          <cell r="X64">
            <v>8</v>
          </cell>
          <cell r="Y64">
            <v>12</v>
          </cell>
          <cell r="Z64" t="str">
            <v>-</v>
          </cell>
          <cell r="AA64">
            <v>2</v>
          </cell>
          <cell r="AB64">
            <v>8</v>
          </cell>
          <cell r="AC64">
            <v>12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117</v>
          </cell>
          <cell r="E65">
            <v>2095</v>
          </cell>
          <cell r="F65" t="str">
            <v>-</v>
          </cell>
          <cell r="G65" t="str">
            <v>-</v>
          </cell>
          <cell r="H65">
            <v>4</v>
          </cell>
          <cell r="I65">
            <v>458</v>
          </cell>
          <cell r="J65">
            <v>52</v>
          </cell>
          <cell r="K65">
            <v>49</v>
          </cell>
          <cell r="L65">
            <v>2</v>
          </cell>
          <cell r="M65">
            <v>461</v>
          </cell>
          <cell r="N65">
            <v>4</v>
          </cell>
          <cell r="O65">
            <v>1076</v>
          </cell>
          <cell r="P65">
            <v>28</v>
          </cell>
          <cell r="Q65" t="str">
            <v>-</v>
          </cell>
          <cell r="R65">
            <v>1</v>
          </cell>
          <cell r="S65">
            <v>51</v>
          </cell>
          <cell r="T65">
            <v>26</v>
          </cell>
          <cell r="U65" t="str">
            <v>-</v>
          </cell>
          <cell r="V65" t="str">
            <v>-</v>
          </cell>
          <cell r="W65" t="str">
            <v>-</v>
          </cell>
          <cell r="X65" t="str">
            <v>-</v>
          </cell>
          <cell r="Y65" t="str">
            <v>-</v>
          </cell>
          <cell r="Z65" t="str">
            <v>-</v>
          </cell>
          <cell r="AA65">
            <v>1</v>
          </cell>
          <cell r="AB65">
            <v>10</v>
          </cell>
          <cell r="AC65">
            <v>13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121</v>
          </cell>
          <cell r="E66">
            <v>2177</v>
          </cell>
          <cell r="F66">
            <v>1</v>
          </cell>
          <cell r="G66">
            <v>200</v>
          </cell>
          <cell r="H66">
            <v>3</v>
          </cell>
          <cell r="I66">
            <v>1401</v>
          </cell>
          <cell r="J66">
            <v>57</v>
          </cell>
          <cell r="K66">
            <v>157</v>
          </cell>
          <cell r="L66" t="str">
            <v>-</v>
          </cell>
          <cell r="M66" t="str">
            <v>-</v>
          </cell>
          <cell r="N66">
            <v>3</v>
          </cell>
          <cell r="O66">
            <v>386</v>
          </cell>
          <cell r="P66">
            <v>20</v>
          </cell>
          <cell r="Q66" t="str">
            <v>-</v>
          </cell>
          <cell r="R66">
            <v>1</v>
          </cell>
          <cell r="S66">
            <v>31</v>
          </cell>
          <cell r="T66">
            <v>35</v>
          </cell>
          <cell r="U66" t="str">
            <v>-</v>
          </cell>
          <cell r="V66">
            <v>1</v>
          </cell>
          <cell r="W66">
            <v>2</v>
          </cell>
          <cell r="X66" t="str">
            <v>-</v>
          </cell>
          <cell r="Y66" t="str">
            <v>-</v>
          </cell>
          <cell r="Z66" t="str">
            <v>-</v>
          </cell>
          <cell r="AA66">
            <v>1</v>
          </cell>
          <cell r="AB66">
            <v>11</v>
          </cell>
          <cell r="AC66">
            <v>13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96</v>
          </cell>
          <cell r="E67">
            <v>1205</v>
          </cell>
          <cell r="F67">
            <v>2</v>
          </cell>
          <cell r="G67">
            <v>418</v>
          </cell>
          <cell r="H67" t="str">
            <v>-</v>
          </cell>
          <cell r="I67" t="str">
            <v>-</v>
          </cell>
          <cell r="J67">
            <v>43</v>
          </cell>
          <cell r="K67">
            <v>153</v>
          </cell>
          <cell r="L67">
            <v>1</v>
          </cell>
          <cell r="M67">
            <v>198</v>
          </cell>
          <cell r="N67">
            <v>3</v>
          </cell>
          <cell r="O67">
            <v>405</v>
          </cell>
          <cell r="P67">
            <v>23</v>
          </cell>
          <cell r="Q67" t="str">
            <v>-</v>
          </cell>
          <cell r="R67" t="str">
            <v>-</v>
          </cell>
          <cell r="S67" t="str">
            <v>-</v>
          </cell>
          <cell r="T67">
            <v>23</v>
          </cell>
          <cell r="U67" t="str">
            <v>-</v>
          </cell>
          <cell r="V67" t="str">
            <v>-</v>
          </cell>
          <cell r="W67" t="str">
            <v>-</v>
          </cell>
          <cell r="X67">
            <v>1</v>
          </cell>
          <cell r="Y67">
            <v>31</v>
          </cell>
          <cell r="Z67" t="str">
            <v>-</v>
          </cell>
          <cell r="AA67">
            <v>1</v>
          </cell>
          <cell r="AB67">
            <v>18</v>
          </cell>
          <cell r="AC67">
            <v>25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83</v>
          </cell>
          <cell r="E68">
            <v>1337</v>
          </cell>
          <cell r="F68">
            <v>1</v>
          </cell>
          <cell r="G68">
            <v>897</v>
          </cell>
          <cell r="H68">
            <v>2</v>
          </cell>
          <cell r="I68">
            <v>184</v>
          </cell>
          <cell r="J68">
            <v>46</v>
          </cell>
          <cell r="K68">
            <v>57</v>
          </cell>
          <cell r="L68" t="str">
            <v>-</v>
          </cell>
          <cell r="M68" t="str">
            <v>-</v>
          </cell>
          <cell r="N68">
            <v>1</v>
          </cell>
          <cell r="O68">
            <v>199</v>
          </cell>
          <cell r="P68">
            <v>18</v>
          </cell>
          <cell r="Q68" t="str">
            <v>-</v>
          </cell>
          <cell r="R68" t="str">
            <v>-</v>
          </cell>
          <cell r="S68" t="str">
            <v>-</v>
          </cell>
          <cell r="T68">
            <v>15</v>
          </cell>
          <cell r="U68" t="str">
            <v>-</v>
          </cell>
          <cell r="V68" t="str">
            <v>-</v>
          </cell>
          <cell r="W68" t="str">
            <v>-</v>
          </cell>
          <cell r="X68" t="str">
            <v>-</v>
          </cell>
          <cell r="Y68" t="str">
            <v>-</v>
          </cell>
          <cell r="Z68" t="str">
            <v>-</v>
          </cell>
          <cell r="AA68">
            <v>1</v>
          </cell>
          <cell r="AB68">
            <v>9</v>
          </cell>
          <cell r="AC68">
            <v>13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280</v>
          </cell>
          <cell r="E69">
            <v>3988</v>
          </cell>
          <cell r="F69">
            <v>1</v>
          </cell>
          <cell r="G69">
            <v>485</v>
          </cell>
          <cell r="H69">
            <v>4</v>
          </cell>
          <cell r="I69">
            <v>586</v>
          </cell>
          <cell r="J69">
            <v>137</v>
          </cell>
          <cell r="K69">
            <v>194</v>
          </cell>
          <cell r="L69">
            <v>1</v>
          </cell>
          <cell r="M69">
            <v>299</v>
          </cell>
          <cell r="N69">
            <v>13</v>
          </cell>
          <cell r="O69">
            <v>2424</v>
          </cell>
          <cell r="P69">
            <v>64</v>
          </cell>
          <cell r="Q69" t="str">
            <v>-</v>
          </cell>
          <cell r="R69" t="str">
            <v>-</v>
          </cell>
          <cell r="S69" t="str">
            <v>-</v>
          </cell>
          <cell r="T69">
            <v>60</v>
          </cell>
          <cell r="U69" t="str">
            <v>-</v>
          </cell>
          <cell r="V69" t="str">
            <v>-</v>
          </cell>
          <cell r="W69" t="str">
            <v>-</v>
          </cell>
          <cell r="X69" t="str">
            <v>-</v>
          </cell>
          <cell r="Y69" t="str">
            <v>-</v>
          </cell>
          <cell r="Z69" t="str">
            <v>-</v>
          </cell>
          <cell r="AA69">
            <v>1</v>
          </cell>
          <cell r="AB69">
            <v>8</v>
          </cell>
          <cell r="AC69">
            <v>10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17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>
            <v>9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>
            <v>3</v>
          </cell>
          <cell r="Q70" t="str">
            <v>-</v>
          </cell>
          <cell r="R70" t="str">
            <v>-</v>
          </cell>
          <cell r="S70" t="str">
            <v>-</v>
          </cell>
          <cell r="T70">
            <v>5</v>
          </cell>
          <cell r="U70" t="str">
            <v>-</v>
          </cell>
          <cell r="V70" t="str">
            <v>-</v>
          </cell>
          <cell r="W70" t="str">
            <v>-</v>
          </cell>
          <cell r="X70" t="str">
            <v>-</v>
          </cell>
          <cell r="Y70" t="str">
            <v>-</v>
          </cell>
          <cell r="Z70" t="str">
            <v>-</v>
          </cell>
          <cell r="AA70">
            <v>1</v>
          </cell>
          <cell r="AB70">
            <v>7</v>
          </cell>
          <cell r="AC70">
            <v>10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50</v>
          </cell>
          <cell r="E71">
            <v>1407</v>
          </cell>
          <cell r="F71" t="str">
            <v>-</v>
          </cell>
          <cell r="G71" t="str">
            <v>-</v>
          </cell>
          <cell r="H71">
            <v>3</v>
          </cell>
          <cell r="I71">
            <v>250</v>
          </cell>
          <cell r="J71">
            <v>20</v>
          </cell>
          <cell r="K71">
            <v>158</v>
          </cell>
          <cell r="L71">
            <v>2</v>
          </cell>
          <cell r="M71">
            <v>299</v>
          </cell>
          <cell r="N71">
            <v>6</v>
          </cell>
          <cell r="O71">
            <v>700</v>
          </cell>
          <cell r="P71">
            <v>9</v>
          </cell>
          <cell r="Q71" t="str">
            <v>-</v>
          </cell>
          <cell r="R71" t="str">
            <v>-</v>
          </cell>
          <cell r="S71" t="str">
            <v>-</v>
          </cell>
          <cell r="T71">
            <v>10</v>
          </cell>
          <cell r="U71" t="str">
            <v>-</v>
          </cell>
          <cell r="V71" t="str">
            <v>-</v>
          </cell>
          <cell r="W71" t="str">
            <v>-</v>
          </cell>
          <cell r="X71" t="str">
            <v>-</v>
          </cell>
          <cell r="Y71" t="str">
            <v>-</v>
          </cell>
          <cell r="Z71" t="str">
            <v>-</v>
          </cell>
          <cell r="AA71">
            <v>1</v>
          </cell>
          <cell r="AB71">
            <v>17</v>
          </cell>
          <cell r="AC71">
            <v>21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28</v>
          </cell>
          <cell r="E72">
            <v>304</v>
          </cell>
          <cell r="F72" t="str">
            <v>-</v>
          </cell>
          <cell r="G72" t="str">
            <v>-</v>
          </cell>
          <cell r="H72">
            <v>1</v>
          </cell>
          <cell r="I72">
            <v>304</v>
          </cell>
          <cell r="J72">
            <v>9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>
            <v>5</v>
          </cell>
          <cell r="Q72" t="str">
            <v>-</v>
          </cell>
          <cell r="R72" t="str">
            <v>-</v>
          </cell>
          <cell r="S72" t="str">
            <v>-</v>
          </cell>
          <cell r="T72">
            <v>9</v>
          </cell>
          <cell r="U72" t="str">
            <v>-</v>
          </cell>
          <cell r="V72" t="str">
            <v>-</v>
          </cell>
          <cell r="W72" t="str">
            <v>-</v>
          </cell>
          <cell r="X72">
            <v>4</v>
          </cell>
          <cell r="Y72" t="str">
            <v>-</v>
          </cell>
          <cell r="Z72">
            <v>1</v>
          </cell>
          <cell r="AA72" t="str">
            <v>-</v>
          </cell>
          <cell r="AB72">
            <v>6</v>
          </cell>
          <cell r="AC72">
            <v>11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7</v>
          </cell>
          <cell r="E73">
            <v>50</v>
          </cell>
          <cell r="F73" t="str">
            <v>-</v>
          </cell>
          <cell r="G73" t="str">
            <v>-</v>
          </cell>
          <cell r="H73">
            <v>1</v>
          </cell>
          <cell r="I73">
            <v>50</v>
          </cell>
          <cell r="J73">
            <v>1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>
            <v>3</v>
          </cell>
          <cell r="Q73" t="str">
            <v>-</v>
          </cell>
          <cell r="R73" t="str">
            <v>-</v>
          </cell>
          <cell r="S73" t="str">
            <v>-</v>
          </cell>
          <cell r="T73">
            <v>2</v>
          </cell>
          <cell r="U73" t="str">
            <v>-</v>
          </cell>
          <cell r="V73" t="str">
            <v>-</v>
          </cell>
          <cell r="W73" t="str">
            <v>-</v>
          </cell>
          <cell r="X73" t="str">
            <v>-</v>
          </cell>
          <cell r="Y73" t="str">
            <v>-</v>
          </cell>
          <cell r="Z73" t="str">
            <v>-</v>
          </cell>
          <cell r="AA73">
            <v>1</v>
          </cell>
          <cell r="AB73">
            <v>5</v>
          </cell>
          <cell r="AC73">
            <v>8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38</v>
          </cell>
          <cell r="E74">
            <v>233</v>
          </cell>
          <cell r="F74" t="str">
            <v>-</v>
          </cell>
          <cell r="G74" t="str">
            <v>-</v>
          </cell>
          <cell r="H74">
            <v>1</v>
          </cell>
          <cell r="I74">
            <v>58</v>
          </cell>
          <cell r="J74">
            <v>18</v>
          </cell>
          <cell r="K74">
            <v>37</v>
          </cell>
          <cell r="L74" t="str">
            <v>-</v>
          </cell>
          <cell r="M74" t="str">
            <v>-</v>
          </cell>
          <cell r="N74">
            <v>1</v>
          </cell>
          <cell r="O74">
            <v>138</v>
          </cell>
          <cell r="P74">
            <v>9</v>
          </cell>
          <cell r="Q74" t="str">
            <v>-</v>
          </cell>
          <cell r="R74" t="str">
            <v>-</v>
          </cell>
          <cell r="S74" t="str">
            <v>-</v>
          </cell>
          <cell r="T74">
            <v>9</v>
          </cell>
          <cell r="U74" t="str">
            <v>-</v>
          </cell>
          <cell r="V74" t="str">
            <v>-</v>
          </cell>
          <cell r="W74" t="str">
            <v>-</v>
          </cell>
          <cell r="X74" t="str">
            <v>-</v>
          </cell>
          <cell r="Y74" t="str">
            <v>-</v>
          </cell>
          <cell r="Z74" t="str">
            <v>-</v>
          </cell>
          <cell r="AA74">
            <v>1</v>
          </cell>
          <cell r="AB74">
            <v>8</v>
          </cell>
          <cell r="AC74">
            <v>13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51</v>
          </cell>
          <cell r="E75">
            <v>1490</v>
          </cell>
          <cell r="F75" t="str">
            <v>-</v>
          </cell>
          <cell r="G75" t="str">
            <v>-</v>
          </cell>
          <cell r="H75">
            <v>1</v>
          </cell>
          <cell r="I75">
            <v>125</v>
          </cell>
          <cell r="J75">
            <v>20</v>
          </cell>
          <cell r="K75">
            <v>43</v>
          </cell>
          <cell r="L75">
            <v>4</v>
          </cell>
          <cell r="M75">
            <v>834</v>
          </cell>
          <cell r="N75">
            <v>5</v>
          </cell>
          <cell r="O75">
            <v>488</v>
          </cell>
          <cell r="P75">
            <v>9</v>
          </cell>
          <cell r="Q75" t="str">
            <v>-</v>
          </cell>
          <cell r="R75" t="str">
            <v>-</v>
          </cell>
          <cell r="S75" t="str">
            <v>-</v>
          </cell>
          <cell r="T75">
            <v>12</v>
          </cell>
          <cell r="U75" t="str">
            <v>-</v>
          </cell>
          <cell r="V75" t="str">
            <v>-</v>
          </cell>
          <cell r="W75" t="str">
            <v>-</v>
          </cell>
          <cell r="X75" t="str">
            <v>-</v>
          </cell>
          <cell r="Y75" t="str">
            <v>-</v>
          </cell>
          <cell r="Z75" t="str">
            <v>-</v>
          </cell>
          <cell r="AA75">
            <v>1</v>
          </cell>
          <cell r="AB75">
            <v>8</v>
          </cell>
          <cell r="AC75">
            <v>10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35</v>
          </cell>
          <cell r="E76">
            <v>322</v>
          </cell>
          <cell r="F76" t="str">
            <v>-</v>
          </cell>
          <cell r="G76" t="str">
            <v>-</v>
          </cell>
          <cell r="H76">
            <v>1</v>
          </cell>
          <cell r="I76">
            <v>79</v>
          </cell>
          <cell r="J76">
            <v>13</v>
          </cell>
          <cell r="K76">
            <v>50</v>
          </cell>
          <cell r="L76" t="str">
            <v>-</v>
          </cell>
          <cell r="M76" t="str">
            <v>-</v>
          </cell>
          <cell r="N76">
            <v>2</v>
          </cell>
          <cell r="O76">
            <v>193</v>
          </cell>
          <cell r="P76">
            <v>8</v>
          </cell>
          <cell r="Q76" t="str">
            <v>-</v>
          </cell>
          <cell r="R76" t="str">
            <v>-</v>
          </cell>
          <cell r="S76" t="str">
            <v>-</v>
          </cell>
          <cell r="T76">
            <v>11</v>
          </cell>
          <cell r="U76" t="str">
            <v>-</v>
          </cell>
          <cell r="V76" t="str">
            <v>-</v>
          </cell>
          <cell r="W76" t="str">
            <v>-</v>
          </cell>
          <cell r="X76" t="str">
            <v>-</v>
          </cell>
          <cell r="Y76" t="str">
            <v>-</v>
          </cell>
          <cell r="Z76" t="str">
            <v>-</v>
          </cell>
          <cell r="AA76">
            <v>1</v>
          </cell>
          <cell r="AB76">
            <v>7</v>
          </cell>
          <cell r="AC76">
            <v>10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45</v>
          </cell>
          <cell r="E77">
            <v>1040</v>
          </cell>
          <cell r="F77" t="str">
            <v>-</v>
          </cell>
          <cell r="G77" t="str">
            <v>-</v>
          </cell>
          <cell r="H77">
            <v>2</v>
          </cell>
          <cell r="I77">
            <v>233</v>
          </cell>
          <cell r="J77">
            <v>19</v>
          </cell>
          <cell r="K77">
            <v>32</v>
          </cell>
          <cell r="L77" t="str">
            <v>-</v>
          </cell>
          <cell r="M77" t="str">
            <v>-</v>
          </cell>
          <cell r="N77">
            <v>5</v>
          </cell>
          <cell r="O77">
            <v>775</v>
          </cell>
          <cell r="P77">
            <v>9</v>
          </cell>
          <cell r="Q77" t="str">
            <v>-</v>
          </cell>
          <cell r="R77" t="str">
            <v>-</v>
          </cell>
          <cell r="S77" t="str">
            <v>-</v>
          </cell>
          <cell r="T77">
            <v>10</v>
          </cell>
          <cell r="U77" t="str">
            <v>-</v>
          </cell>
          <cell r="V77" t="str">
            <v>-</v>
          </cell>
          <cell r="W77" t="str">
            <v>-</v>
          </cell>
          <cell r="X77" t="str">
            <v>-</v>
          </cell>
          <cell r="Y77" t="str">
            <v>-</v>
          </cell>
          <cell r="Z77" t="str">
            <v>-</v>
          </cell>
          <cell r="AA77">
            <v>1</v>
          </cell>
          <cell r="AB77">
            <v>9</v>
          </cell>
          <cell r="AC77">
            <v>11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96</v>
          </cell>
          <cell r="E78">
            <v>1839</v>
          </cell>
          <cell r="F78" t="str">
            <v>-</v>
          </cell>
          <cell r="G78" t="str">
            <v>-</v>
          </cell>
          <cell r="H78">
            <v>3</v>
          </cell>
          <cell r="I78">
            <v>963</v>
          </cell>
          <cell r="J78">
            <v>46</v>
          </cell>
          <cell r="K78">
            <v>22</v>
          </cell>
          <cell r="L78" t="str">
            <v>-</v>
          </cell>
          <cell r="M78" t="str">
            <v>-</v>
          </cell>
          <cell r="N78">
            <v>5</v>
          </cell>
          <cell r="O78">
            <v>854</v>
          </cell>
          <cell r="P78">
            <v>22</v>
          </cell>
          <cell r="Q78" t="str">
            <v>-</v>
          </cell>
          <cell r="R78" t="str">
            <v>-</v>
          </cell>
          <cell r="S78" t="str">
            <v>-</v>
          </cell>
          <cell r="T78">
            <v>20</v>
          </cell>
          <cell r="U78" t="str">
            <v>-</v>
          </cell>
          <cell r="V78" t="str">
            <v>-</v>
          </cell>
          <cell r="W78" t="str">
            <v>-</v>
          </cell>
          <cell r="X78" t="str">
            <v>-</v>
          </cell>
          <cell r="Y78" t="str">
            <v>-</v>
          </cell>
          <cell r="Z78" t="str">
            <v>-</v>
          </cell>
          <cell r="AA78">
            <v>1</v>
          </cell>
          <cell r="AB78">
            <v>7</v>
          </cell>
          <cell r="AC78">
            <v>10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38</v>
          </cell>
          <cell r="E79">
            <v>639</v>
          </cell>
          <cell r="F79" t="str">
            <v>-</v>
          </cell>
          <cell r="G79" t="str">
            <v>-</v>
          </cell>
          <cell r="H79">
            <v>1</v>
          </cell>
          <cell r="I79">
            <v>181</v>
          </cell>
          <cell r="J79">
            <v>16</v>
          </cell>
          <cell r="K79" t="str">
            <v>-</v>
          </cell>
          <cell r="L79" t="str">
            <v>-</v>
          </cell>
          <cell r="M79" t="str">
            <v>-</v>
          </cell>
          <cell r="N79">
            <v>2</v>
          </cell>
          <cell r="O79">
            <v>458</v>
          </cell>
          <cell r="P79">
            <v>10</v>
          </cell>
          <cell r="Q79" t="str">
            <v>-</v>
          </cell>
          <cell r="R79" t="str">
            <v>-</v>
          </cell>
          <cell r="S79" t="str">
            <v>-</v>
          </cell>
          <cell r="T79">
            <v>9</v>
          </cell>
          <cell r="U79" t="str">
            <v>-</v>
          </cell>
          <cell r="V79" t="str">
            <v>-</v>
          </cell>
          <cell r="W79" t="str">
            <v>-</v>
          </cell>
          <cell r="X79" t="str">
            <v>-</v>
          </cell>
          <cell r="Y79" t="str">
            <v>-</v>
          </cell>
          <cell r="Z79" t="str">
            <v>-</v>
          </cell>
          <cell r="AA79">
            <v>1</v>
          </cell>
          <cell r="AB79">
            <v>10</v>
          </cell>
          <cell r="AC79">
            <v>16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20</v>
          </cell>
          <cell r="E80">
            <v>257</v>
          </cell>
          <cell r="F80" t="str">
            <v>-</v>
          </cell>
          <cell r="G80" t="str">
            <v>-</v>
          </cell>
          <cell r="H80">
            <v>1</v>
          </cell>
          <cell r="I80">
            <v>94</v>
          </cell>
          <cell r="J80">
            <v>7</v>
          </cell>
          <cell r="K80" t="str">
            <v>-</v>
          </cell>
          <cell r="L80" t="str">
            <v>-</v>
          </cell>
          <cell r="M80" t="str">
            <v>-</v>
          </cell>
          <cell r="N80">
            <v>1</v>
          </cell>
          <cell r="O80">
            <v>163</v>
          </cell>
          <cell r="P80">
            <v>4</v>
          </cell>
          <cell r="Q80" t="str">
            <v>-</v>
          </cell>
          <cell r="R80" t="str">
            <v>-</v>
          </cell>
          <cell r="S80" t="str">
            <v>-</v>
          </cell>
          <cell r="T80">
            <v>7</v>
          </cell>
          <cell r="U80" t="str">
            <v>-</v>
          </cell>
          <cell r="V80" t="str">
            <v>-</v>
          </cell>
          <cell r="W80" t="str">
            <v>-</v>
          </cell>
          <cell r="X80" t="str">
            <v>-</v>
          </cell>
          <cell r="Y80" t="str">
            <v>-</v>
          </cell>
          <cell r="Z80" t="str">
            <v>-</v>
          </cell>
          <cell r="AA80">
            <v>1</v>
          </cell>
          <cell r="AB80">
            <v>9</v>
          </cell>
          <cell r="AC80">
            <v>7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41</v>
          </cell>
          <cell r="E81">
            <v>368</v>
          </cell>
          <cell r="F81" t="str">
            <v>-</v>
          </cell>
          <cell r="G81" t="str">
            <v>-</v>
          </cell>
          <cell r="H81">
            <v>2</v>
          </cell>
          <cell r="I81">
            <v>115</v>
          </cell>
          <cell r="J81">
            <v>16</v>
          </cell>
          <cell r="K81">
            <v>52</v>
          </cell>
          <cell r="L81" t="str">
            <v>-</v>
          </cell>
          <cell r="M81" t="str">
            <v>-</v>
          </cell>
          <cell r="N81">
            <v>2</v>
          </cell>
          <cell r="O81">
            <v>201</v>
          </cell>
          <cell r="P81">
            <v>10</v>
          </cell>
          <cell r="Q81" t="str">
            <v>-</v>
          </cell>
          <cell r="R81" t="str">
            <v>-</v>
          </cell>
          <cell r="S81" t="str">
            <v>-</v>
          </cell>
          <cell r="T81">
            <v>11</v>
          </cell>
          <cell r="U81" t="str">
            <v>-</v>
          </cell>
          <cell r="V81" t="str">
            <v>-</v>
          </cell>
          <cell r="W81" t="str">
            <v>-</v>
          </cell>
          <cell r="X81" t="str">
            <v>-</v>
          </cell>
          <cell r="Y81" t="str">
            <v>-</v>
          </cell>
          <cell r="Z81" t="str">
            <v>-</v>
          </cell>
          <cell r="AA81">
            <v>1</v>
          </cell>
          <cell r="AB81">
            <v>9</v>
          </cell>
          <cell r="AC81">
            <v>16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3</v>
          </cell>
          <cell r="E82">
            <v>42</v>
          </cell>
          <cell r="F82" t="str">
            <v>-</v>
          </cell>
          <cell r="G82" t="str">
            <v>-</v>
          </cell>
          <cell r="H82" t="str">
            <v>-</v>
          </cell>
          <cell r="I82" t="str">
            <v>-</v>
          </cell>
          <cell r="J82" t="str">
            <v>-</v>
          </cell>
          <cell r="K82" t="str">
            <v>-</v>
          </cell>
          <cell r="L82" t="str">
            <v>-</v>
          </cell>
          <cell r="M82" t="str">
            <v>-</v>
          </cell>
          <cell r="N82">
            <v>1</v>
          </cell>
          <cell r="O82">
            <v>42</v>
          </cell>
          <cell r="P82">
            <v>1</v>
          </cell>
          <cell r="Q82" t="str">
            <v>-</v>
          </cell>
          <cell r="R82" t="str">
            <v>-</v>
          </cell>
          <cell r="S82" t="str">
            <v>-</v>
          </cell>
          <cell r="T82">
            <v>1</v>
          </cell>
          <cell r="U82" t="str">
            <v>-</v>
          </cell>
          <cell r="V82" t="str">
            <v>-</v>
          </cell>
          <cell r="W82" t="str">
            <v>-</v>
          </cell>
          <cell r="X82" t="str">
            <v>-</v>
          </cell>
          <cell r="Y82" t="str">
            <v>-</v>
          </cell>
          <cell r="Z82">
            <v>1</v>
          </cell>
          <cell r="AA82" t="str">
            <v>-</v>
          </cell>
          <cell r="AB82">
            <v>2</v>
          </cell>
          <cell r="AC82">
            <v>3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2791</v>
          </cell>
          <cell r="E84">
            <v>43325</v>
          </cell>
          <cell r="F84">
            <v>20</v>
          </cell>
          <cell r="G84">
            <v>7729</v>
          </cell>
          <cell r="H84">
            <v>65</v>
          </cell>
          <cell r="I84">
            <v>8839</v>
          </cell>
          <cell r="J84">
            <v>1257</v>
          </cell>
          <cell r="K84">
            <v>2325</v>
          </cell>
          <cell r="L84">
            <v>11</v>
          </cell>
          <cell r="M84">
            <v>2829</v>
          </cell>
          <cell r="N84">
            <v>115</v>
          </cell>
          <cell r="O84">
            <v>21284</v>
          </cell>
          <cell r="P84">
            <v>667</v>
          </cell>
          <cell r="Q84" t="str">
            <v>-</v>
          </cell>
          <cell r="R84">
            <v>4</v>
          </cell>
          <cell r="S84">
            <v>185</v>
          </cell>
          <cell r="T84">
            <v>630</v>
          </cell>
          <cell r="U84">
            <v>45</v>
          </cell>
          <cell r="V84">
            <v>1</v>
          </cell>
          <cell r="W84">
            <v>2</v>
          </cell>
          <cell r="X84">
            <v>21</v>
          </cell>
          <cell r="Y84">
            <v>87</v>
          </cell>
          <cell r="Z84">
            <v>2</v>
          </cell>
          <cell r="AA84">
            <v>23</v>
          </cell>
          <cell r="AB84">
            <v>223</v>
          </cell>
          <cell r="AC84">
            <v>311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608</v>
          </cell>
          <cell r="E85">
            <v>9508</v>
          </cell>
          <cell r="F85">
            <v>5</v>
          </cell>
          <cell r="G85">
            <v>1950</v>
          </cell>
          <cell r="H85">
            <v>12</v>
          </cell>
          <cell r="I85">
            <v>1151</v>
          </cell>
          <cell r="J85">
            <v>270</v>
          </cell>
          <cell r="K85">
            <v>592</v>
          </cell>
          <cell r="L85" t="str">
            <v>-</v>
          </cell>
          <cell r="M85" t="str">
            <v>-</v>
          </cell>
          <cell r="N85">
            <v>30</v>
          </cell>
          <cell r="O85">
            <v>5682</v>
          </cell>
          <cell r="P85">
            <v>159</v>
          </cell>
          <cell r="Q85" t="str">
            <v>-</v>
          </cell>
          <cell r="R85">
            <v>1</v>
          </cell>
          <cell r="S85">
            <v>72</v>
          </cell>
          <cell r="T85">
            <v>127</v>
          </cell>
          <cell r="U85">
            <v>32</v>
          </cell>
          <cell r="V85" t="str">
            <v>-</v>
          </cell>
          <cell r="W85" t="str">
            <v>-</v>
          </cell>
          <cell r="X85">
            <v>4</v>
          </cell>
          <cell r="Y85">
            <v>29</v>
          </cell>
          <cell r="Z85" t="str">
            <v>-</v>
          </cell>
          <cell r="AA85">
            <v>2</v>
          </cell>
          <cell r="AB85">
            <v>14</v>
          </cell>
          <cell r="AC85">
            <v>22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265</v>
          </cell>
          <cell r="E86">
            <v>4392</v>
          </cell>
          <cell r="F86">
            <v>1</v>
          </cell>
          <cell r="G86">
            <v>378</v>
          </cell>
          <cell r="H86">
            <v>11</v>
          </cell>
          <cell r="I86">
            <v>1145</v>
          </cell>
          <cell r="J86">
            <v>112</v>
          </cell>
          <cell r="K86">
            <v>171</v>
          </cell>
          <cell r="L86" t="str">
            <v>-</v>
          </cell>
          <cell r="M86" t="str">
            <v>-</v>
          </cell>
          <cell r="N86">
            <v>14</v>
          </cell>
          <cell r="O86">
            <v>2666</v>
          </cell>
          <cell r="P86">
            <v>59</v>
          </cell>
          <cell r="Q86" t="str">
            <v>-</v>
          </cell>
          <cell r="R86">
            <v>1</v>
          </cell>
          <cell r="S86">
            <v>32</v>
          </cell>
          <cell r="T86">
            <v>67</v>
          </cell>
          <cell r="U86" t="str">
            <v>-</v>
          </cell>
          <cell r="V86" t="str">
            <v>-</v>
          </cell>
          <cell r="W86" t="str">
            <v>-</v>
          </cell>
          <cell r="X86" t="str">
            <v>-</v>
          </cell>
          <cell r="Y86" t="str">
            <v>-</v>
          </cell>
          <cell r="Z86" t="str">
            <v>-</v>
          </cell>
          <cell r="AA86">
            <v>1</v>
          </cell>
          <cell r="AB86">
            <v>12</v>
          </cell>
          <cell r="AC86">
            <v>16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124</v>
          </cell>
          <cell r="E87">
            <v>2206</v>
          </cell>
          <cell r="F87">
            <v>2</v>
          </cell>
          <cell r="G87">
            <v>592</v>
          </cell>
          <cell r="H87">
            <v>1</v>
          </cell>
          <cell r="I87">
            <v>30</v>
          </cell>
          <cell r="J87">
            <v>59</v>
          </cell>
          <cell r="K87">
            <v>44</v>
          </cell>
          <cell r="L87">
            <v>2</v>
          </cell>
          <cell r="M87">
            <v>821</v>
          </cell>
          <cell r="N87">
            <v>3</v>
          </cell>
          <cell r="O87">
            <v>692</v>
          </cell>
          <cell r="P87">
            <v>31</v>
          </cell>
          <cell r="Q87" t="str">
            <v>-</v>
          </cell>
          <cell r="R87" t="str">
            <v>-</v>
          </cell>
          <cell r="S87" t="str">
            <v>-</v>
          </cell>
          <cell r="T87">
            <v>24</v>
          </cell>
          <cell r="U87" t="str">
            <v>-</v>
          </cell>
          <cell r="V87" t="str">
            <v>-</v>
          </cell>
          <cell r="W87" t="str">
            <v>-</v>
          </cell>
          <cell r="X87">
            <v>2</v>
          </cell>
          <cell r="Y87">
            <v>27</v>
          </cell>
          <cell r="Z87" t="str">
            <v>-</v>
          </cell>
          <cell r="AA87">
            <v>1</v>
          </cell>
          <cell r="AB87">
            <v>15</v>
          </cell>
          <cell r="AC87">
            <v>16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181</v>
          </cell>
          <cell r="E88">
            <v>5342</v>
          </cell>
          <cell r="F88">
            <v>3</v>
          </cell>
          <cell r="G88">
            <v>1905</v>
          </cell>
          <cell r="H88">
            <v>2</v>
          </cell>
          <cell r="I88">
            <v>97</v>
          </cell>
          <cell r="J88">
            <v>75</v>
          </cell>
          <cell r="K88">
            <v>133</v>
          </cell>
          <cell r="L88">
            <v>3</v>
          </cell>
          <cell r="M88">
            <v>751</v>
          </cell>
          <cell r="N88">
            <v>8</v>
          </cell>
          <cell r="O88">
            <v>2456</v>
          </cell>
          <cell r="P88">
            <v>46</v>
          </cell>
          <cell r="Q88" t="str">
            <v>-</v>
          </cell>
          <cell r="R88" t="str">
            <v>-</v>
          </cell>
          <cell r="S88" t="str">
            <v>-</v>
          </cell>
          <cell r="T88">
            <v>43</v>
          </cell>
          <cell r="U88" t="str">
            <v>-</v>
          </cell>
          <cell r="V88" t="str">
            <v>-</v>
          </cell>
          <cell r="W88" t="str">
            <v>-</v>
          </cell>
          <cell r="X88">
            <v>1</v>
          </cell>
          <cell r="Y88" t="str">
            <v>-</v>
          </cell>
          <cell r="Z88" t="str">
            <v>-</v>
          </cell>
          <cell r="AA88">
            <v>1</v>
          </cell>
          <cell r="AB88">
            <v>14</v>
          </cell>
          <cell r="AC88">
            <v>25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432</v>
          </cell>
          <cell r="E89">
            <v>3603</v>
          </cell>
          <cell r="F89">
            <v>3</v>
          </cell>
          <cell r="G89">
            <v>873</v>
          </cell>
          <cell r="H89">
            <v>7</v>
          </cell>
          <cell r="I89">
            <v>692</v>
          </cell>
          <cell r="J89">
            <v>207</v>
          </cell>
          <cell r="K89">
            <v>546</v>
          </cell>
          <cell r="L89" t="str">
            <v>-</v>
          </cell>
          <cell r="M89" t="str">
            <v>-</v>
          </cell>
          <cell r="N89">
            <v>9</v>
          </cell>
          <cell r="O89">
            <v>1492</v>
          </cell>
          <cell r="P89">
            <v>108</v>
          </cell>
          <cell r="Q89" t="str">
            <v>-</v>
          </cell>
          <cell r="R89" t="str">
            <v>-</v>
          </cell>
          <cell r="S89" t="str">
            <v>-</v>
          </cell>
          <cell r="T89">
            <v>90</v>
          </cell>
          <cell r="U89" t="str">
            <v>-</v>
          </cell>
          <cell r="V89" t="str">
            <v>-</v>
          </cell>
          <cell r="W89" t="str">
            <v>-</v>
          </cell>
          <cell r="X89">
            <v>8</v>
          </cell>
          <cell r="Y89" t="str">
            <v>-</v>
          </cell>
          <cell r="Z89" t="str">
            <v>-</v>
          </cell>
          <cell r="AA89">
            <v>2</v>
          </cell>
          <cell r="AB89">
            <v>8</v>
          </cell>
          <cell r="AC89">
            <v>12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118</v>
          </cell>
          <cell r="E90">
            <v>2259</v>
          </cell>
          <cell r="F90">
            <v>1</v>
          </cell>
          <cell r="G90">
            <v>152</v>
          </cell>
          <cell r="H90">
            <v>4</v>
          </cell>
          <cell r="I90">
            <v>582</v>
          </cell>
          <cell r="J90">
            <v>49</v>
          </cell>
          <cell r="K90">
            <v>30</v>
          </cell>
          <cell r="L90">
            <v>2</v>
          </cell>
          <cell r="M90">
            <v>461</v>
          </cell>
          <cell r="N90">
            <v>3</v>
          </cell>
          <cell r="O90">
            <v>984</v>
          </cell>
          <cell r="P90">
            <v>28</v>
          </cell>
          <cell r="Q90" t="str">
            <v>-</v>
          </cell>
          <cell r="R90">
            <v>1</v>
          </cell>
          <cell r="S90">
            <v>50</v>
          </cell>
          <cell r="T90">
            <v>29</v>
          </cell>
          <cell r="U90" t="str">
            <v>-</v>
          </cell>
          <cell r="V90" t="str">
            <v>-</v>
          </cell>
          <cell r="W90" t="str">
            <v>-</v>
          </cell>
          <cell r="X90">
            <v>1</v>
          </cell>
          <cell r="Y90" t="str">
            <v>-</v>
          </cell>
          <cell r="Z90" t="str">
            <v>-</v>
          </cell>
          <cell r="AA90">
            <v>1</v>
          </cell>
          <cell r="AB90">
            <v>10</v>
          </cell>
          <cell r="AC90">
            <v>13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123</v>
          </cell>
          <cell r="E91">
            <v>1910</v>
          </cell>
          <cell r="F91">
            <v>1</v>
          </cell>
          <cell r="G91">
            <v>200</v>
          </cell>
          <cell r="H91">
            <v>2</v>
          </cell>
          <cell r="I91">
            <v>959</v>
          </cell>
          <cell r="J91">
            <v>62</v>
          </cell>
          <cell r="K91">
            <v>142</v>
          </cell>
          <cell r="L91" t="str">
            <v>-</v>
          </cell>
          <cell r="M91" t="str">
            <v>-</v>
          </cell>
          <cell r="N91">
            <v>3</v>
          </cell>
          <cell r="O91">
            <v>576</v>
          </cell>
          <cell r="P91">
            <v>18</v>
          </cell>
          <cell r="Q91" t="str">
            <v>-</v>
          </cell>
          <cell r="R91">
            <v>1</v>
          </cell>
          <cell r="S91">
            <v>31</v>
          </cell>
          <cell r="T91">
            <v>35</v>
          </cell>
          <cell r="U91" t="str">
            <v>-</v>
          </cell>
          <cell r="V91">
            <v>1</v>
          </cell>
          <cell r="W91">
            <v>2</v>
          </cell>
          <cell r="X91" t="str">
            <v>-</v>
          </cell>
          <cell r="Y91" t="str">
            <v>-</v>
          </cell>
          <cell r="Z91" t="str">
            <v>-</v>
          </cell>
          <cell r="AA91">
            <v>1</v>
          </cell>
          <cell r="AB91">
            <v>11</v>
          </cell>
          <cell r="AC91">
            <v>13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100</v>
          </cell>
          <cell r="E92">
            <v>1199</v>
          </cell>
          <cell r="F92">
            <v>2</v>
          </cell>
          <cell r="G92">
            <v>419</v>
          </cell>
          <cell r="H92" t="str">
            <v>-</v>
          </cell>
          <cell r="I92" t="str">
            <v>-</v>
          </cell>
          <cell r="J92">
            <v>45</v>
          </cell>
          <cell r="K92">
            <v>129</v>
          </cell>
          <cell r="L92">
            <v>1</v>
          </cell>
          <cell r="M92">
            <v>198</v>
          </cell>
          <cell r="N92">
            <v>3</v>
          </cell>
          <cell r="O92">
            <v>422</v>
          </cell>
          <cell r="P92">
            <v>24</v>
          </cell>
          <cell r="Q92" t="str">
            <v>-</v>
          </cell>
          <cell r="R92" t="str">
            <v>-</v>
          </cell>
          <cell r="S92" t="str">
            <v>-</v>
          </cell>
          <cell r="T92">
            <v>24</v>
          </cell>
          <cell r="U92" t="str">
            <v>-</v>
          </cell>
          <cell r="V92" t="str">
            <v>-</v>
          </cell>
          <cell r="W92" t="str">
            <v>-</v>
          </cell>
          <cell r="X92">
            <v>1</v>
          </cell>
          <cell r="Y92">
            <v>31</v>
          </cell>
          <cell r="Z92" t="str">
            <v>-</v>
          </cell>
          <cell r="AA92">
            <v>1</v>
          </cell>
          <cell r="AB92">
            <v>18</v>
          </cell>
          <cell r="AC92">
            <v>25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85</v>
          </cell>
          <cell r="E93">
            <v>1225</v>
          </cell>
          <cell r="F93">
            <v>1</v>
          </cell>
          <cell r="G93">
            <v>840</v>
          </cell>
          <cell r="H93">
            <v>2</v>
          </cell>
          <cell r="I93">
            <v>150</v>
          </cell>
          <cell r="J93">
            <v>47</v>
          </cell>
          <cell r="K93">
            <v>52</v>
          </cell>
          <cell r="L93" t="str">
            <v>-</v>
          </cell>
          <cell r="M93" t="str">
            <v>-</v>
          </cell>
          <cell r="N93">
            <v>1</v>
          </cell>
          <cell r="O93">
            <v>183</v>
          </cell>
          <cell r="P93">
            <v>18</v>
          </cell>
          <cell r="Q93" t="str">
            <v>-</v>
          </cell>
          <cell r="R93" t="str">
            <v>-</v>
          </cell>
          <cell r="S93" t="str">
            <v>-</v>
          </cell>
          <cell r="T93">
            <v>16</v>
          </cell>
          <cell r="U93" t="str">
            <v>-</v>
          </cell>
          <cell r="V93" t="str">
            <v>-</v>
          </cell>
          <cell r="W93" t="str">
            <v>-</v>
          </cell>
          <cell r="X93" t="str">
            <v>-</v>
          </cell>
          <cell r="Y93" t="str">
            <v>-</v>
          </cell>
          <cell r="Z93" t="str">
            <v>-</v>
          </cell>
          <cell r="AA93">
            <v>1</v>
          </cell>
          <cell r="AB93">
            <v>9</v>
          </cell>
          <cell r="AC93">
            <v>13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284</v>
          </cell>
          <cell r="E94">
            <v>3801</v>
          </cell>
          <cell r="F94">
            <v>1</v>
          </cell>
          <cell r="G94">
            <v>420</v>
          </cell>
          <cell r="H94">
            <v>4</v>
          </cell>
          <cell r="I94">
            <v>757</v>
          </cell>
          <cell r="J94">
            <v>137</v>
          </cell>
          <cell r="K94">
            <v>192</v>
          </cell>
          <cell r="L94">
            <v>1</v>
          </cell>
          <cell r="M94">
            <v>299</v>
          </cell>
          <cell r="N94">
            <v>11</v>
          </cell>
          <cell r="O94">
            <v>2127</v>
          </cell>
          <cell r="P94">
            <v>71</v>
          </cell>
          <cell r="Q94" t="str">
            <v>-</v>
          </cell>
          <cell r="R94" t="str">
            <v>-</v>
          </cell>
          <cell r="S94" t="str">
            <v>-</v>
          </cell>
          <cell r="T94">
            <v>59</v>
          </cell>
          <cell r="U94">
            <v>6</v>
          </cell>
          <cell r="V94" t="str">
            <v>-</v>
          </cell>
          <cell r="W94" t="str">
            <v>-</v>
          </cell>
          <cell r="X94" t="str">
            <v>-</v>
          </cell>
          <cell r="Y94" t="str">
            <v>-</v>
          </cell>
          <cell r="Z94" t="str">
            <v>-</v>
          </cell>
          <cell r="AA94">
            <v>1</v>
          </cell>
          <cell r="AB94">
            <v>8</v>
          </cell>
          <cell r="AC94">
            <v>10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17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>
            <v>9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>
            <v>3</v>
          </cell>
          <cell r="Q95" t="str">
            <v>-</v>
          </cell>
          <cell r="R95" t="str">
            <v>-</v>
          </cell>
          <cell r="S95" t="str">
            <v>-</v>
          </cell>
          <cell r="T95">
            <v>5</v>
          </cell>
          <cell r="U95" t="str">
            <v>-</v>
          </cell>
          <cell r="V95" t="str">
            <v>-</v>
          </cell>
          <cell r="W95" t="str">
            <v>-</v>
          </cell>
          <cell r="X95" t="str">
            <v>-</v>
          </cell>
          <cell r="Y95" t="str">
            <v>-</v>
          </cell>
          <cell r="Z95" t="str">
            <v>-</v>
          </cell>
          <cell r="AA95">
            <v>1</v>
          </cell>
          <cell r="AB95">
            <v>7</v>
          </cell>
          <cell r="AC95">
            <v>10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49</v>
          </cell>
          <cell r="E96">
            <v>1445</v>
          </cell>
          <cell r="F96" t="str">
            <v>-</v>
          </cell>
          <cell r="G96" t="str">
            <v>-</v>
          </cell>
          <cell r="H96">
            <v>4</v>
          </cell>
          <cell r="I96">
            <v>271</v>
          </cell>
          <cell r="J96">
            <v>19</v>
          </cell>
          <cell r="K96">
            <v>108</v>
          </cell>
          <cell r="L96">
            <v>2</v>
          </cell>
          <cell r="M96">
            <v>299</v>
          </cell>
          <cell r="N96">
            <v>6</v>
          </cell>
          <cell r="O96">
            <v>767</v>
          </cell>
          <cell r="P96">
            <v>8</v>
          </cell>
          <cell r="Q96" t="str">
            <v>-</v>
          </cell>
          <cell r="R96" t="str">
            <v>-</v>
          </cell>
          <cell r="S96" t="str">
            <v>-</v>
          </cell>
          <cell r="T96">
            <v>10</v>
          </cell>
          <cell r="U96" t="str">
            <v>-</v>
          </cell>
          <cell r="V96" t="str">
            <v>-</v>
          </cell>
          <cell r="W96" t="str">
            <v>-</v>
          </cell>
          <cell r="X96" t="str">
            <v>-</v>
          </cell>
          <cell r="Y96" t="str">
            <v>-</v>
          </cell>
          <cell r="Z96" t="str">
            <v>-</v>
          </cell>
          <cell r="AA96">
            <v>1</v>
          </cell>
          <cell r="AB96">
            <v>17</v>
          </cell>
          <cell r="AC96">
            <v>21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29</v>
          </cell>
          <cell r="E97">
            <v>304</v>
          </cell>
          <cell r="F97" t="str">
            <v>-</v>
          </cell>
          <cell r="G97" t="str">
            <v>-</v>
          </cell>
          <cell r="H97">
            <v>1</v>
          </cell>
          <cell r="I97">
            <v>304</v>
          </cell>
          <cell r="J97">
            <v>10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>
            <v>5</v>
          </cell>
          <cell r="Q97" t="str">
            <v>-</v>
          </cell>
          <cell r="R97" t="str">
            <v>-</v>
          </cell>
          <cell r="S97" t="str">
            <v>-</v>
          </cell>
          <cell r="T97">
            <v>9</v>
          </cell>
          <cell r="U97" t="str">
            <v>-</v>
          </cell>
          <cell r="V97" t="str">
            <v>-</v>
          </cell>
          <cell r="W97" t="str">
            <v>-</v>
          </cell>
          <cell r="X97">
            <v>4</v>
          </cell>
          <cell r="Y97" t="str">
            <v>-</v>
          </cell>
          <cell r="Z97">
            <v>1</v>
          </cell>
          <cell r="AA97" t="str">
            <v>-</v>
          </cell>
          <cell r="AB97">
            <v>6</v>
          </cell>
          <cell r="AC97">
            <v>11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7</v>
          </cell>
          <cell r="E98">
            <v>50</v>
          </cell>
          <cell r="F98" t="str">
            <v>-</v>
          </cell>
          <cell r="G98" t="str">
            <v>-</v>
          </cell>
          <cell r="H98">
            <v>1</v>
          </cell>
          <cell r="I98">
            <v>50</v>
          </cell>
          <cell r="J98">
            <v>1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>
            <v>3</v>
          </cell>
          <cell r="Q98" t="str">
            <v>-</v>
          </cell>
          <cell r="R98" t="str">
            <v>-</v>
          </cell>
          <cell r="S98" t="str">
            <v>-</v>
          </cell>
          <cell r="T98">
            <v>2</v>
          </cell>
          <cell r="U98" t="str">
            <v>-</v>
          </cell>
          <cell r="V98" t="str">
            <v>-</v>
          </cell>
          <cell r="W98" t="str">
            <v>-</v>
          </cell>
          <cell r="X98" t="str">
            <v>-</v>
          </cell>
          <cell r="Y98" t="str">
            <v>-</v>
          </cell>
          <cell r="Z98" t="str">
            <v>-</v>
          </cell>
          <cell r="AA98">
            <v>1</v>
          </cell>
          <cell r="AB98">
            <v>5</v>
          </cell>
          <cell r="AC98">
            <v>8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38</v>
          </cell>
          <cell r="E99">
            <v>233</v>
          </cell>
          <cell r="F99" t="str">
            <v>-</v>
          </cell>
          <cell r="G99" t="str">
            <v>-</v>
          </cell>
          <cell r="H99">
            <v>1</v>
          </cell>
          <cell r="I99">
            <v>58</v>
          </cell>
          <cell r="J99">
            <v>18</v>
          </cell>
          <cell r="K99">
            <v>37</v>
          </cell>
          <cell r="L99" t="str">
            <v>-</v>
          </cell>
          <cell r="M99" t="str">
            <v>-</v>
          </cell>
          <cell r="N99">
            <v>1</v>
          </cell>
          <cell r="O99">
            <v>138</v>
          </cell>
          <cell r="P99">
            <v>9</v>
          </cell>
          <cell r="Q99" t="str">
            <v>-</v>
          </cell>
          <cell r="R99" t="str">
            <v>-</v>
          </cell>
          <cell r="S99" t="str">
            <v>-</v>
          </cell>
          <cell r="T99">
            <v>9</v>
          </cell>
          <cell r="U99" t="str">
            <v>-</v>
          </cell>
          <cell r="V99" t="str">
            <v>-</v>
          </cell>
          <cell r="W99" t="str">
            <v>-</v>
          </cell>
          <cell r="X99" t="str">
            <v>-</v>
          </cell>
          <cell r="Y99" t="str">
            <v>-</v>
          </cell>
          <cell r="Z99" t="str">
            <v>-</v>
          </cell>
          <cell r="AA99">
            <v>1</v>
          </cell>
          <cell r="AB99">
            <v>8</v>
          </cell>
          <cell r="AC99">
            <v>13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50</v>
          </cell>
          <cell r="E100">
            <v>1490</v>
          </cell>
          <cell r="F100" t="str">
            <v>-</v>
          </cell>
          <cell r="G100" t="str">
            <v>-</v>
          </cell>
          <cell r="H100">
            <v>4</v>
          </cell>
          <cell r="I100">
            <v>959</v>
          </cell>
          <cell r="J100">
            <v>20</v>
          </cell>
          <cell r="K100">
            <v>43</v>
          </cell>
          <cell r="L100" t="str">
            <v>-</v>
          </cell>
          <cell r="M100" t="str">
            <v>-</v>
          </cell>
          <cell r="N100">
            <v>5</v>
          </cell>
          <cell r="O100">
            <v>488</v>
          </cell>
          <cell r="P100">
            <v>9</v>
          </cell>
          <cell r="Q100" t="str">
            <v>-</v>
          </cell>
          <cell r="R100" t="str">
            <v>-</v>
          </cell>
          <cell r="S100" t="str">
            <v>-</v>
          </cell>
          <cell r="T100">
            <v>12</v>
          </cell>
          <cell r="U100" t="str">
            <v>-</v>
          </cell>
          <cell r="V100" t="str">
            <v>-</v>
          </cell>
          <cell r="W100" t="str">
            <v>-</v>
          </cell>
          <cell r="X100" t="str">
            <v>-</v>
          </cell>
          <cell r="Y100" t="str">
            <v>-</v>
          </cell>
          <cell r="Z100" t="str">
            <v>-</v>
          </cell>
          <cell r="AA100">
            <v>1</v>
          </cell>
          <cell r="AB100">
            <v>8</v>
          </cell>
          <cell r="AC100">
            <v>10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35</v>
          </cell>
          <cell r="E101">
            <v>255</v>
          </cell>
          <cell r="F101" t="str">
            <v>-</v>
          </cell>
          <cell r="G101" t="str">
            <v>-</v>
          </cell>
          <cell r="H101">
            <v>1</v>
          </cell>
          <cell r="I101">
            <v>79</v>
          </cell>
          <cell r="J101">
            <v>13</v>
          </cell>
          <cell r="K101" t="str">
            <v>-</v>
          </cell>
          <cell r="L101" t="str">
            <v>-</v>
          </cell>
          <cell r="M101" t="str">
            <v>-</v>
          </cell>
          <cell r="N101">
            <v>2</v>
          </cell>
          <cell r="O101">
            <v>176</v>
          </cell>
          <cell r="P101">
            <v>8</v>
          </cell>
          <cell r="Q101" t="str">
            <v>-</v>
          </cell>
          <cell r="R101" t="str">
            <v>-</v>
          </cell>
          <cell r="S101" t="str">
            <v>-</v>
          </cell>
          <cell r="T101">
            <v>11</v>
          </cell>
          <cell r="U101" t="str">
            <v>-</v>
          </cell>
          <cell r="V101" t="str">
            <v>-</v>
          </cell>
          <cell r="W101" t="str">
            <v>-</v>
          </cell>
          <cell r="X101" t="str">
            <v>-</v>
          </cell>
          <cell r="Y101" t="str">
            <v>-</v>
          </cell>
          <cell r="Z101" t="str">
            <v>-</v>
          </cell>
          <cell r="AA101">
            <v>1</v>
          </cell>
          <cell r="AB101">
            <v>7</v>
          </cell>
          <cell r="AC101">
            <v>10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45</v>
          </cell>
          <cell r="E102">
            <v>983</v>
          </cell>
          <cell r="F102" t="str">
            <v>-</v>
          </cell>
          <cell r="G102" t="str">
            <v>-</v>
          </cell>
          <cell r="H102">
            <v>2</v>
          </cell>
          <cell r="I102">
            <v>233</v>
          </cell>
          <cell r="J102">
            <v>18</v>
          </cell>
          <cell r="K102">
            <v>21</v>
          </cell>
          <cell r="L102" t="str">
            <v>-</v>
          </cell>
          <cell r="M102" t="str">
            <v>-</v>
          </cell>
          <cell r="N102">
            <v>5</v>
          </cell>
          <cell r="O102">
            <v>722</v>
          </cell>
          <cell r="P102">
            <v>9</v>
          </cell>
          <cell r="Q102" t="str">
            <v>-</v>
          </cell>
          <cell r="R102" t="str">
            <v>-</v>
          </cell>
          <cell r="S102" t="str">
            <v>-</v>
          </cell>
          <cell r="T102">
            <v>11</v>
          </cell>
          <cell r="U102">
            <v>7</v>
          </cell>
          <cell r="V102" t="str">
            <v>-</v>
          </cell>
          <cell r="W102" t="str">
            <v>-</v>
          </cell>
          <cell r="X102" t="str">
            <v>-</v>
          </cell>
          <cell r="Y102" t="str">
            <v>-</v>
          </cell>
          <cell r="Z102" t="str">
            <v>-</v>
          </cell>
          <cell r="AA102">
            <v>1</v>
          </cell>
          <cell r="AB102">
            <v>9</v>
          </cell>
          <cell r="AC102">
            <v>11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95</v>
          </cell>
          <cell r="E103">
            <v>1839</v>
          </cell>
          <cell r="F103" t="str">
            <v>-</v>
          </cell>
          <cell r="G103" t="str">
            <v>-</v>
          </cell>
          <cell r="H103">
            <v>3</v>
          </cell>
          <cell r="I103">
            <v>963</v>
          </cell>
          <cell r="J103">
            <v>46</v>
          </cell>
          <cell r="K103">
            <v>22</v>
          </cell>
          <cell r="L103" t="str">
            <v>-</v>
          </cell>
          <cell r="M103" t="str">
            <v>-</v>
          </cell>
          <cell r="N103">
            <v>5</v>
          </cell>
          <cell r="O103">
            <v>854</v>
          </cell>
          <cell r="P103">
            <v>23</v>
          </cell>
          <cell r="Q103" t="str">
            <v>-</v>
          </cell>
          <cell r="R103" t="str">
            <v>-</v>
          </cell>
          <cell r="S103" t="str">
            <v>-</v>
          </cell>
          <cell r="T103">
            <v>18</v>
          </cell>
          <cell r="U103" t="str">
            <v>-</v>
          </cell>
          <cell r="V103" t="str">
            <v>-</v>
          </cell>
          <cell r="W103" t="str">
            <v>-</v>
          </cell>
          <cell r="X103" t="str">
            <v>-</v>
          </cell>
          <cell r="Y103" t="str">
            <v>-</v>
          </cell>
          <cell r="Z103" t="str">
            <v>-</v>
          </cell>
          <cell r="AA103">
            <v>1</v>
          </cell>
          <cell r="AB103">
            <v>7</v>
          </cell>
          <cell r="AC103">
            <v>10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44</v>
          </cell>
          <cell r="E104">
            <v>650</v>
          </cell>
          <cell r="F104" t="str">
            <v>-</v>
          </cell>
          <cell r="G104" t="str">
            <v>-</v>
          </cell>
          <cell r="H104">
            <v>1</v>
          </cell>
          <cell r="I104">
            <v>181</v>
          </cell>
          <cell r="J104">
            <v>18</v>
          </cell>
          <cell r="K104">
            <v>11</v>
          </cell>
          <cell r="L104" t="str">
            <v>-</v>
          </cell>
          <cell r="M104" t="str">
            <v>-</v>
          </cell>
          <cell r="N104">
            <v>2</v>
          </cell>
          <cell r="O104">
            <v>458</v>
          </cell>
          <cell r="P104">
            <v>13</v>
          </cell>
          <cell r="Q104" t="str">
            <v>-</v>
          </cell>
          <cell r="R104" t="str">
            <v>-</v>
          </cell>
          <cell r="S104" t="str">
            <v>-</v>
          </cell>
          <cell r="T104">
            <v>10</v>
          </cell>
          <cell r="U104" t="str">
            <v>-</v>
          </cell>
          <cell r="V104" t="str">
            <v>-</v>
          </cell>
          <cell r="W104" t="str">
            <v>-</v>
          </cell>
          <cell r="X104" t="str">
            <v>-</v>
          </cell>
          <cell r="Y104" t="str">
            <v>-</v>
          </cell>
          <cell r="Z104" t="str">
            <v>-</v>
          </cell>
          <cell r="AA104">
            <v>1</v>
          </cell>
          <cell r="AB104">
            <v>10</v>
          </cell>
          <cell r="AC104">
            <v>16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20</v>
          </cell>
          <cell r="E105">
            <v>255</v>
          </cell>
          <cell r="F105" t="str">
            <v>-</v>
          </cell>
          <cell r="G105" t="str">
            <v>-</v>
          </cell>
          <cell r="H105">
            <v>1</v>
          </cell>
          <cell r="I105">
            <v>97</v>
          </cell>
          <cell r="J105">
            <v>7</v>
          </cell>
          <cell r="K105" t="str">
            <v>-</v>
          </cell>
          <cell r="L105" t="str">
            <v>-</v>
          </cell>
          <cell r="M105" t="str">
            <v>-</v>
          </cell>
          <cell r="N105">
            <v>1</v>
          </cell>
          <cell r="O105">
            <v>158</v>
          </cell>
          <cell r="P105">
            <v>4</v>
          </cell>
          <cell r="Q105" t="str">
            <v>-</v>
          </cell>
          <cell r="R105" t="str">
            <v>-</v>
          </cell>
          <cell r="S105" t="str">
            <v>-</v>
          </cell>
          <cell r="T105">
            <v>7</v>
          </cell>
          <cell r="U105" t="str">
            <v>-</v>
          </cell>
          <cell r="V105" t="str">
            <v>-</v>
          </cell>
          <cell r="W105" t="str">
            <v>-</v>
          </cell>
          <cell r="X105" t="str">
            <v>-</v>
          </cell>
          <cell r="Y105" t="str">
            <v>-</v>
          </cell>
          <cell r="Z105" t="str">
            <v>-</v>
          </cell>
          <cell r="AA105">
            <v>1</v>
          </cell>
          <cell r="AB105">
            <v>9</v>
          </cell>
          <cell r="AC105">
            <v>7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39</v>
          </cell>
          <cell r="E106">
            <v>334</v>
          </cell>
          <cell r="F106" t="str">
            <v>-</v>
          </cell>
          <cell r="G106" t="str">
            <v>-</v>
          </cell>
          <cell r="H106">
            <v>1</v>
          </cell>
          <cell r="I106">
            <v>81</v>
          </cell>
          <cell r="J106">
            <v>15</v>
          </cell>
          <cell r="K106">
            <v>52</v>
          </cell>
          <cell r="L106" t="str">
            <v>-</v>
          </cell>
          <cell r="M106" t="str">
            <v>-</v>
          </cell>
          <cell r="N106">
            <v>2</v>
          </cell>
          <cell r="O106">
            <v>201</v>
          </cell>
          <cell r="P106">
            <v>10</v>
          </cell>
          <cell r="Q106" t="str">
            <v>-</v>
          </cell>
          <cell r="R106" t="str">
            <v>-</v>
          </cell>
          <cell r="S106" t="str">
            <v>-</v>
          </cell>
          <cell r="T106">
            <v>11</v>
          </cell>
          <cell r="U106" t="str">
            <v>-</v>
          </cell>
          <cell r="V106" t="str">
            <v>-</v>
          </cell>
          <cell r="W106" t="str">
            <v>-</v>
          </cell>
          <cell r="X106" t="str">
            <v>-</v>
          </cell>
          <cell r="Y106" t="str">
            <v>-</v>
          </cell>
          <cell r="Z106" t="str">
            <v>-</v>
          </cell>
          <cell r="AA106">
            <v>1</v>
          </cell>
          <cell r="AB106">
            <v>9</v>
          </cell>
          <cell r="AC106">
            <v>16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3</v>
          </cell>
          <cell r="E107">
            <v>42</v>
          </cell>
          <cell r="F107" t="str">
            <v>-</v>
          </cell>
          <cell r="G107" t="str">
            <v>-</v>
          </cell>
          <cell r="H107" t="str">
            <v>-</v>
          </cell>
          <cell r="I107" t="str">
            <v>-</v>
          </cell>
          <cell r="J107" t="str">
            <v>-</v>
          </cell>
          <cell r="K107" t="str">
            <v>-</v>
          </cell>
          <cell r="L107" t="str">
            <v>-</v>
          </cell>
          <cell r="M107" t="str">
            <v>-</v>
          </cell>
          <cell r="N107">
            <v>1</v>
          </cell>
          <cell r="O107">
            <v>42</v>
          </cell>
          <cell r="P107">
            <v>1</v>
          </cell>
          <cell r="Q107" t="str">
            <v>-</v>
          </cell>
          <cell r="R107" t="str">
            <v>-</v>
          </cell>
          <cell r="S107" t="str">
            <v>-</v>
          </cell>
          <cell r="T107">
            <v>1</v>
          </cell>
          <cell r="U107" t="str">
            <v>-</v>
          </cell>
          <cell r="V107" t="str">
            <v>-</v>
          </cell>
          <cell r="W107" t="str">
            <v>-</v>
          </cell>
          <cell r="X107" t="str">
            <v>-</v>
          </cell>
          <cell r="Y107" t="str">
            <v>-</v>
          </cell>
          <cell r="Z107">
            <v>1</v>
          </cell>
          <cell r="AA107" t="str">
            <v>-</v>
          </cell>
          <cell r="AB107">
            <v>2</v>
          </cell>
          <cell r="AC107">
            <v>3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2824</v>
          </cell>
          <cell r="E109">
            <v>42892</v>
          </cell>
          <cell r="F109">
            <v>20</v>
          </cell>
          <cell r="G109">
            <v>7766</v>
          </cell>
          <cell r="H109">
            <v>63</v>
          </cell>
          <cell r="I109">
            <v>9346</v>
          </cell>
          <cell r="J109">
            <v>1267</v>
          </cell>
          <cell r="K109">
            <v>1976</v>
          </cell>
          <cell r="L109">
            <v>8</v>
          </cell>
          <cell r="M109">
            <v>2220</v>
          </cell>
          <cell r="N109">
            <v>112</v>
          </cell>
          <cell r="O109">
            <v>20968</v>
          </cell>
          <cell r="P109">
            <v>685</v>
          </cell>
          <cell r="Q109" t="str">
            <v>-</v>
          </cell>
          <cell r="R109">
            <v>8</v>
          </cell>
          <cell r="S109">
            <v>419</v>
          </cell>
          <cell r="T109">
            <v>640</v>
          </cell>
          <cell r="U109">
            <v>139</v>
          </cell>
          <cell r="V109">
            <v>1</v>
          </cell>
          <cell r="W109">
            <v>2</v>
          </cell>
          <cell r="X109">
            <v>20</v>
          </cell>
          <cell r="Y109">
            <v>56</v>
          </cell>
          <cell r="Z109">
            <v>2</v>
          </cell>
          <cell r="AA109">
            <v>23</v>
          </cell>
          <cell r="AB109">
            <v>213</v>
          </cell>
          <cell r="AC109">
            <v>307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615</v>
          </cell>
          <cell r="E110">
            <v>9634</v>
          </cell>
          <cell r="F110">
            <v>5</v>
          </cell>
          <cell r="G110">
            <v>2056</v>
          </cell>
          <cell r="H110">
            <v>12</v>
          </cell>
          <cell r="I110">
            <v>1412</v>
          </cell>
          <cell r="J110">
            <v>278</v>
          </cell>
          <cell r="K110">
            <v>488</v>
          </cell>
          <cell r="L110" t="str">
            <v>-</v>
          </cell>
          <cell r="M110" t="str">
            <v>-</v>
          </cell>
          <cell r="N110">
            <v>28</v>
          </cell>
          <cell r="O110">
            <v>5574</v>
          </cell>
          <cell r="P110">
            <v>164</v>
          </cell>
          <cell r="Q110" t="str">
            <v>-</v>
          </cell>
          <cell r="R110">
            <v>1</v>
          </cell>
          <cell r="S110">
            <v>72</v>
          </cell>
          <cell r="T110">
            <v>125</v>
          </cell>
          <cell r="U110">
            <v>32</v>
          </cell>
          <cell r="V110" t="str">
            <v>-</v>
          </cell>
          <cell r="W110" t="str">
            <v>-</v>
          </cell>
          <cell r="X110">
            <v>2</v>
          </cell>
          <cell r="Y110" t="str">
            <v>-</v>
          </cell>
          <cell r="Z110" t="str">
            <v>-</v>
          </cell>
          <cell r="AA110">
            <v>2</v>
          </cell>
          <cell r="AB110">
            <v>4</v>
          </cell>
          <cell r="AC110">
            <v>22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269</v>
          </cell>
          <cell r="E111">
            <v>4321</v>
          </cell>
          <cell r="F111">
            <v>1</v>
          </cell>
          <cell r="G111">
            <v>376</v>
          </cell>
          <cell r="H111">
            <v>10</v>
          </cell>
          <cell r="I111">
            <v>1122</v>
          </cell>
          <cell r="J111">
            <v>114</v>
          </cell>
          <cell r="K111">
            <v>116</v>
          </cell>
          <cell r="L111" t="str">
            <v>-</v>
          </cell>
          <cell r="M111" t="str">
            <v>-</v>
          </cell>
          <cell r="N111">
            <v>14</v>
          </cell>
          <cell r="O111">
            <v>2675</v>
          </cell>
          <cell r="P111">
            <v>60</v>
          </cell>
          <cell r="Q111" t="str">
            <v>-</v>
          </cell>
          <cell r="R111">
            <v>1</v>
          </cell>
          <cell r="S111">
            <v>32</v>
          </cell>
          <cell r="T111">
            <v>68</v>
          </cell>
          <cell r="U111" t="str">
            <v>-</v>
          </cell>
          <cell r="V111" t="str">
            <v>-</v>
          </cell>
          <cell r="W111" t="str">
            <v>-</v>
          </cell>
          <cell r="X111">
            <v>1</v>
          </cell>
          <cell r="Y111" t="str">
            <v>-</v>
          </cell>
          <cell r="Z111" t="str">
            <v>-</v>
          </cell>
          <cell r="AA111">
            <v>1</v>
          </cell>
          <cell r="AB111">
            <v>12</v>
          </cell>
          <cell r="AC111">
            <v>16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126</v>
          </cell>
          <cell r="E112">
            <v>2201</v>
          </cell>
          <cell r="F112">
            <v>2</v>
          </cell>
          <cell r="G112">
            <v>592</v>
          </cell>
          <cell r="H112" t="str">
            <v>-</v>
          </cell>
          <cell r="I112" t="str">
            <v>-</v>
          </cell>
          <cell r="J112">
            <v>60</v>
          </cell>
          <cell r="K112">
            <v>40</v>
          </cell>
          <cell r="L112">
            <v>2</v>
          </cell>
          <cell r="M112">
            <v>821</v>
          </cell>
          <cell r="N112">
            <v>3</v>
          </cell>
          <cell r="O112">
            <v>721</v>
          </cell>
          <cell r="P112">
            <v>33</v>
          </cell>
          <cell r="Q112" t="str">
            <v>-</v>
          </cell>
          <cell r="R112" t="str">
            <v>-</v>
          </cell>
          <cell r="S112" t="str">
            <v>-</v>
          </cell>
          <cell r="T112">
            <v>24</v>
          </cell>
          <cell r="U112" t="str">
            <v>-</v>
          </cell>
          <cell r="V112" t="str">
            <v>-</v>
          </cell>
          <cell r="W112" t="str">
            <v>-</v>
          </cell>
          <cell r="X112">
            <v>2</v>
          </cell>
          <cell r="Y112">
            <v>27</v>
          </cell>
          <cell r="Z112" t="str">
            <v>-</v>
          </cell>
          <cell r="AA112">
            <v>1</v>
          </cell>
          <cell r="AB112">
            <v>15</v>
          </cell>
          <cell r="AC112">
            <v>16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180</v>
          </cell>
          <cell r="E113">
            <v>5275</v>
          </cell>
          <cell r="F113">
            <v>3</v>
          </cell>
          <cell r="G113">
            <v>1950</v>
          </cell>
          <cell r="H113">
            <v>2</v>
          </cell>
          <cell r="I113">
            <v>91</v>
          </cell>
          <cell r="J113">
            <v>76</v>
          </cell>
          <cell r="K113">
            <v>128</v>
          </cell>
          <cell r="L113">
            <v>3</v>
          </cell>
          <cell r="M113">
            <v>751</v>
          </cell>
          <cell r="N113">
            <v>7</v>
          </cell>
          <cell r="O113">
            <v>2257</v>
          </cell>
          <cell r="P113">
            <v>45</v>
          </cell>
          <cell r="Q113" t="str">
            <v>-</v>
          </cell>
          <cell r="R113">
            <v>1</v>
          </cell>
          <cell r="S113">
            <v>98</v>
          </cell>
          <cell r="T113">
            <v>42</v>
          </cell>
          <cell r="U113" t="str">
            <v>-</v>
          </cell>
          <cell r="V113" t="str">
            <v>-</v>
          </cell>
          <cell r="W113" t="str">
            <v>-</v>
          </cell>
          <cell r="X113">
            <v>1</v>
          </cell>
          <cell r="Y113" t="str">
            <v>-</v>
          </cell>
          <cell r="Z113" t="str">
            <v>-</v>
          </cell>
          <cell r="AA113">
            <v>1</v>
          </cell>
          <cell r="AB113">
            <v>14</v>
          </cell>
          <cell r="AC113">
            <v>25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438</v>
          </cell>
          <cell r="E114">
            <v>3847</v>
          </cell>
          <cell r="F114">
            <v>3</v>
          </cell>
          <cell r="G114">
            <v>891</v>
          </cell>
          <cell r="H114">
            <v>7</v>
          </cell>
          <cell r="I114">
            <v>803</v>
          </cell>
          <cell r="J114">
            <v>208</v>
          </cell>
          <cell r="K114">
            <v>504</v>
          </cell>
          <cell r="L114" t="str">
            <v>-</v>
          </cell>
          <cell r="M114" t="str">
            <v>-</v>
          </cell>
          <cell r="N114">
            <v>9</v>
          </cell>
          <cell r="O114">
            <v>1502</v>
          </cell>
          <cell r="P114">
            <v>109</v>
          </cell>
          <cell r="Q114" t="str">
            <v>-</v>
          </cell>
          <cell r="R114">
            <v>2</v>
          </cell>
          <cell r="S114">
            <v>106</v>
          </cell>
          <cell r="T114">
            <v>92</v>
          </cell>
          <cell r="U114">
            <v>41</v>
          </cell>
          <cell r="V114" t="str">
            <v>-</v>
          </cell>
          <cell r="W114" t="str">
            <v>-</v>
          </cell>
          <cell r="X114">
            <v>8</v>
          </cell>
          <cell r="Y114" t="str">
            <v>-</v>
          </cell>
          <cell r="Z114" t="str">
            <v>-</v>
          </cell>
          <cell r="AA114">
            <v>2</v>
          </cell>
          <cell r="AB114">
            <v>8</v>
          </cell>
          <cell r="AC114">
            <v>11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116</v>
          </cell>
          <cell r="E115">
            <v>2314</v>
          </cell>
          <cell r="F115">
            <v>1</v>
          </cell>
          <cell r="G115">
            <v>152</v>
          </cell>
          <cell r="H115">
            <v>4</v>
          </cell>
          <cell r="I115">
            <v>581</v>
          </cell>
          <cell r="J115">
            <v>49</v>
          </cell>
          <cell r="K115">
            <v>27</v>
          </cell>
          <cell r="L115">
            <v>2</v>
          </cell>
          <cell r="M115">
            <v>461</v>
          </cell>
          <cell r="N115">
            <v>3</v>
          </cell>
          <cell r="O115">
            <v>1014</v>
          </cell>
          <cell r="P115">
            <v>28</v>
          </cell>
          <cell r="Q115" t="str">
            <v>-</v>
          </cell>
          <cell r="R115">
            <v>1</v>
          </cell>
          <cell r="S115">
            <v>50</v>
          </cell>
          <cell r="T115">
            <v>28</v>
          </cell>
          <cell r="U115">
            <v>29</v>
          </cell>
          <cell r="V115" t="str">
            <v>-</v>
          </cell>
          <cell r="W115" t="str">
            <v>-</v>
          </cell>
          <cell r="X115" t="str">
            <v>-</v>
          </cell>
          <cell r="Y115" t="str">
            <v>-</v>
          </cell>
          <cell r="Z115" t="str">
            <v>-</v>
          </cell>
          <cell r="AA115">
            <v>1</v>
          </cell>
          <cell r="AB115">
            <v>10</v>
          </cell>
          <cell r="AC115">
            <v>13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124</v>
          </cell>
          <cell r="E116">
            <v>1905</v>
          </cell>
          <cell r="F116">
            <v>1</v>
          </cell>
          <cell r="G116">
            <v>200</v>
          </cell>
          <cell r="H116">
            <v>3</v>
          </cell>
          <cell r="I116">
            <v>989</v>
          </cell>
          <cell r="J116">
            <v>58</v>
          </cell>
          <cell r="K116">
            <v>95</v>
          </cell>
          <cell r="L116" t="str">
            <v>-</v>
          </cell>
          <cell r="M116" t="str">
            <v>-</v>
          </cell>
          <cell r="N116">
            <v>3</v>
          </cell>
          <cell r="O116">
            <v>578</v>
          </cell>
          <cell r="P116">
            <v>21</v>
          </cell>
          <cell r="Q116" t="str">
            <v>-</v>
          </cell>
          <cell r="R116">
            <v>1</v>
          </cell>
          <cell r="S116">
            <v>31</v>
          </cell>
          <cell r="T116">
            <v>36</v>
          </cell>
          <cell r="U116">
            <v>10</v>
          </cell>
          <cell r="V116">
            <v>1</v>
          </cell>
          <cell r="W116">
            <v>2</v>
          </cell>
          <cell r="X116" t="str">
            <v>-</v>
          </cell>
          <cell r="Y116" t="str">
            <v>-</v>
          </cell>
          <cell r="Z116" t="str">
            <v>-</v>
          </cell>
          <cell r="AA116">
            <v>1</v>
          </cell>
          <cell r="AB116">
            <v>11</v>
          </cell>
          <cell r="AC116">
            <v>13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101</v>
          </cell>
          <cell r="E117">
            <v>1184</v>
          </cell>
          <cell r="F117">
            <v>2</v>
          </cell>
          <cell r="G117">
            <v>409</v>
          </cell>
          <cell r="H117" t="str">
            <v>-</v>
          </cell>
          <cell r="I117" t="str">
            <v>-</v>
          </cell>
          <cell r="J117">
            <v>44</v>
          </cell>
          <cell r="K117">
            <v>100</v>
          </cell>
          <cell r="L117">
            <v>1</v>
          </cell>
          <cell r="M117">
            <v>187</v>
          </cell>
          <cell r="N117">
            <v>3</v>
          </cell>
          <cell r="O117">
            <v>459</v>
          </cell>
          <cell r="P117">
            <v>25</v>
          </cell>
          <cell r="Q117" t="str">
            <v>-</v>
          </cell>
          <cell r="R117" t="str">
            <v>-</v>
          </cell>
          <cell r="S117" t="str">
            <v>-</v>
          </cell>
          <cell r="T117">
            <v>25</v>
          </cell>
          <cell r="U117" t="str">
            <v>-</v>
          </cell>
          <cell r="V117" t="str">
            <v>-</v>
          </cell>
          <cell r="W117" t="str">
            <v>-</v>
          </cell>
          <cell r="X117">
            <v>1</v>
          </cell>
          <cell r="Y117">
            <v>29</v>
          </cell>
          <cell r="Z117" t="str">
            <v>-</v>
          </cell>
          <cell r="AA117">
            <v>1</v>
          </cell>
          <cell r="AB117">
            <v>18</v>
          </cell>
          <cell r="AC117">
            <v>25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84</v>
          </cell>
          <cell r="E118">
            <v>1116</v>
          </cell>
          <cell r="F118">
            <v>1</v>
          </cell>
          <cell r="G118">
            <v>720</v>
          </cell>
          <cell r="H118">
            <v>2</v>
          </cell>
          <cell r="I118">
            <v>150</v>
          </cell>
          <cell r="J118">
            <v>42</v>
          </cell>
          <cell r="K118">
            <v>52</v>
          </cell>
          <cell r="L118" t="str">
            <v>-</v>
          </cell>
          <cell r="M118" t="str">
            <v>-</v>
          </cell>
          <cell r="N118">
            <v>1</v>
          </cell>
          <cell r="O118">
            <v>194</v>
          </cell>
          <cell r="P118">
            <v>19</v>
          </cell>
          <cell r="Q118" t="str">
            <v>-</v>
          </cell>
          <cell r="R118" t="str">
            <v>-</v>
          </cell>
          <cell r="S118" t="str">
            <v>-</v>
          </cell>
          <cell r="T118">
            <v>19</v>
          </cell>
          <cell r="U118" t="str">
            <v>-</v>
          </cell>
          <cell r="V118" t="str">
            <v>-</v>
          </cell>
          <cell r="W118" t="str">
            <v>-</v>
          </cell>
          <cell r="X118" t="str">
            <v>-</v>
          </cell>
          <cell r="Y118" t="str">
            <v>-</v>
          </cell>
          <cell r="Z118" t="str">
            <v>-</v>
          </cell>
          <cell r="AA118">
            <v>1</v>
          </cell>
          <cell r="AB118">
            <v>9</v>
          </cell>
          <cell r="AC118">
            <v>13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304</v>
          </cell>
          <cell r="E119">
            <v>3388</v>
          </cell>
          <cell r="F119">
            <v>1</v>
          </cell>
          <cell r="G119">
            <v>420</v>
          </cell>
          <cell r="H119">
            <v>4</v>
          </cell>
          <cell r="I119">
            <v>754</v>
          </cell>
          <cell r="J119">
            <v>148</v>
          </cell>
          <cell r="K119">
            <v>174</v>
          </cell>
          <cell r="L119" t="str">
            <v>-</v>
          </cell>
          <cell r="M119" t="str">
            <v>-</v>
          </cell>
          <cell r="N119">
            <v>10</v>
          </cell>
          <cell r="O119">
            <v>2013</v>
          </cell>
          <cell r="P119">
            <v>75</v>
          </cell>
          <cell r="Q119" t="str">
            <v>-</v>
          </cell>
          <cell r="R119" t="str">
            <v>-</v>
          </cell>
          <cell r="S119" t="str">
            <v>-</v>
          </cell>
          <cell r="T119">
            <v>66</v>
          </cell>
          <cell r="U119">
            <v>27</v>
          </cell>
          <cell r="V119" t="str">
            <v>-</v>
          </cell>
          <cell r="W119" t="str">
            <v>-</v>
          </cell>
          <cell r="X119" t="str">
            <v>-</v>
          </cell>
          <cell r="Y119" t="str">
            <v>-</v>
          </cell>
          <cell r="Z119" t="str">
            <v>-</v>
          </cell>
          <cell r="AA119">
            <v>1</v>
          </cell>
          <cell r="AB119">
            <v>8</v>
          </cell>
          <cell r="AC119">
            <v>10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15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>
            <v>8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>
            <v>3</v>
          </cell>
          <cell r="Q120" t="str">
            <v>-</v>
          </cell>
          <cell r="R120" t="str">
            <v>-</v>
          </cell>
          <cell r="S120" t="str">
            <v>-</v>
          </cell>
          <cell r="T120">
            <v>4</v>
          </cell>
          <cell r="U120" t="str">
            <v>-</v>
          </cell>
          <cell r="V120" t="str">
            <v>-</v>
          </cell>
          <cell r="W120" t="str">
            <v>-</v>
          </cell>
          <cell r="X120" t="str">
            <v>-</v>
          </cell>
          <cell r="Y120" t="str">
            <v>-</v>
          </cell>
          <cell r="Z120" t="str">
            <v>-</v>
          </cell>
          <cell r="AA120">
            <v>1</v>
          </cell>
          <cell r="AB120">
            <v>7</v>
          </cell>
          <cell r="AC120">
            <v>10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46</v>
          </cell>
          <cell r="E121">
            <v>1306</v>
          </cell>
          <cell r="F121" t="str">
            <v>-</v>
          </cell>
          <cell r="G121" t="str">
            <v>-</v>
          </cell>
          <cell r="H121">
            <v>4</v>
          </cell>
          <cell r="I121">
            <v>492</v>
          </cell>
          <cell r="J121">
            <v>18</v>
          </cell>
          <cell r="K121">
            <v>109</v>
          </cell>
          <cell r="L121" t="str">
            <v>-</v>
          </cell>
          <cell r="M121" t="str">
            <v>-</v>
          </cell>
          <cell r="N121">
            <v>6</v>
          </cell>
          <cell r="O121">
            <v>705</v>
          </cell>
          <cell r="P121">
            <v>8</v>
          </cell>
          <cell r="Q121" t="str">
            <v>-</v>
          </cell>
          <cell r="R121" t="str">
            <v>-</v>
          </cell>
          <cell r="S121" t="str">
            <v>-</v>
          </cell>
          <cell r="T121">
            <v>10</v>
          </cell>
          <cell r="U121" t="str">
            <v>-</v>
          </cell>
          <cell r="V121" t="str">
            <v>-</v>
          </cell>
          <cell r="W121" t="str">
            <v>-</v>
          </cell>
          <cell r="X121" t="str">
            <v>-</v>
          </cell>
          <cell r="Y121" t="str">
            <v>-</v>
          </cell>
          <cell r="Z121" t="str">
            <v>-</v>
          </cell>
          <cell r="AA121">
            <v>1</v>
          </cell>
          <cell r="AB121">
            <v>17</v>
          </cell>
          <cell r="AC121">
            <v>21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29</v>
          </cell>
          <cell r="E122">
            <v>304</v>
          </cell>
          <cell r="F122" t="str">
            <v>-</v>
          </cell>
          <cell r="G122" t="str">
            <v>-</v>
          </cell>
          <cell r="H122">
            <v>1</v>
          </cell>
          <cell r="I122">
            <v>304</v>
          </cell>
          <cell r="J122">
            <v>10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>
            <v>5</v>
          </cell>
          <cell r="Q122" t="str">
            <v>-</v>
          </cell>
          <cell r="R122" t="str">
            <v>-</v>
          </cell>
          <cell r="S122" t="str">
            <v>-</v>
          </cell>
          <cell r="T122">
            <v>9</v>
          </cell>
          <cell r="U122" t="str">
            <v>-</v>
          </cell>
          <cell r="V122" t="str">
            <v>-</v>
          </cell>
          <cell r="W122" t="str">
            <v>-</v>
          </cell>
          <cell r="X122">
            <v>4</v>
          </cell>
          <cell r="Y122" t="str">
            <v>-</v>
          </cell>
          <cell r="Z122">
            <v>1</v>
          </cell>
          <cell r="AA122" t="str">
            <v>-</v>
          </cell>
          <cell r="AB122">
            <v>6</v>
          </cell>
          <cell r="AC122">
            <v>8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7</v>
          </cell>
          <cell r="E123">
            <v>50</v>
          </cell>
          <cell r="F123" t="str">
            <v>-</v>
          </cell>
          <cell r="G123" t="str">
            <v>-</v>
          </cell>
          <cell r="H123">
            <v>1</v>
          </cell>
          <cell r="I123">
            <v>50</v>
          </cell>
          <cell r="J123">
            <v>1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>
            <v>3</v>
          </cell>
          <cell r="Q123" t="str">
            <v>-</v>
          </cell>
          <cell r="R123" t="str">
            <v>-</v>
          </cell>
          <cell r="S123" t="str">
            <v>-</v>
          </cell>
          <cell r="T123">
            <v>2</v>
          </cell>
          <cell r="U123" t="str">
            <v>-</v>
          </cell>
          <cell r="V123" t="str">
            <v>-</v>
          </cell>
          <cell r="W123" t="str">
            <v>-</v>
          </cell>
          <cell r="X123" t="str">
            <v>-</v>
          </cell>
          <cell r="Y123" t="str">
            <v>-</v>
          </cell>
          <cell r="Z123" t="str">
            <v>-</v>
          </cell>
          <cell r="AA123">
            <v>1</v>
          </cell>
          <cell r="AB123">
            <v>5</v>
          </cell>
          <cell r="AC123">
            <v>8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37</v>
          </cell>
          <cell r="E124">
            <v>278</v>
          </cell>
          <cell r="F124" t="str">
            <v>-</v>
          </cell>
          <cell r="G124" t="str">
            <v>-</v>
          </cell>
          <cell r="H124">
            <v>1</v>
          </cell>
          <cell r="I124">
            <v>68</v>
          </cell>
          <cell r="J124">
            <v>17</v>
          </cell>
          <cell r="K124">
            <v>15</v>
          </cell>
          <cell r="L124" t="str">
            <v>-</v>
          </cell>
          <cell r="M124" t="str">
            <v>-</v>
          </cell>
          <cell r="N124">
            <v>2</v>
          </cell>
          <cell r="O124">
            <v>195</v>
          </cell>
          <cell r="P124">
            <v>9</v>
          </cell>
          <cell r="Q124" t="str">
            <v>-</v>
          </cell>
          <cell r="R124" t="str">
            <v>-</v>
          </cell>
          <cell r="S124" t="str">
            <v>-</v>
          </cell>
          <cell r="T124">
            <v>8</v>
          </cell>
          <cell r="U124" t="str">
            <v>-</v>
          </cell>
          <cell r="V124" t="str">
            <v>-</v>
          </cell>
          <cell r="W124" t="str">
            <v>-</v>
          </cell>
          <cell r="X124" t="str">
            <v>-</v>
          </cell>
          <cell r="Y124" t="str">
            <v>-</v>
          </cell>
          <cell r="Z124" t="str">
            <v>-</v>
          </cell>
          <cell r="AA124">
            <v>1</v>
          </cell>
          <cell r="AB124">
            <v>8</v>
          </cell>
          <cell r="AC124">
            <v>13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48</v>
          </cell>
          <cell r="E125">
            <v>1286</v>
          </cell>
          <cell r="F125" t="str">
            <v>-</v>
          </cell>
          <cell r="G125" t="str">
            <v>-</v>
          </cell>
          <cell r="H125">
            <v>3</v>
          </cell>
          <cell r="I125">
            <v>769</v>
          </cell>
          <cell r="J125">
            <v>18</v>
          </cell>
          <cell r="K125">
            <v>29</v>
          </cell>
          <cell r="L125" t="str">
            <v>-</v>
          </cell>
          <cell r="M125" t="str">
            <v>-</v>
          </cell>
          <cell r="N125">
            <v>5</v>
          </cell>
          <cell r="O125">
            <v>488</v>
          </cell>
          <cell r="P125">
            <v>10</v>
          </cell>
          <cell r="Q125" t="str">
            <v>-</v>
          </cell>
          <cell r="R125" t="str">
            <v>-</v>
          </cell>
          <cell r="S125" t="str">
            <v>-</v>
          </cell>
          <cell r="T125">
            <v>12</v>
          </cell>
          <cell r="U125" t="str">
            <v>-</v>
          </cell>
          <cell r="V125" t="str">
            <v>-</v>
          </cell>
          <cell r="W125" t="str">
            <v>-</v>
          </cell>
          <cell r="X125" t="str">
            <v>-</v>
          </cell>
          <cell r="Y125" t="str">
            <v>-</v>
          </cell>
          <cell r="Z125" t="str">
            <v>-</v>
          </cell>
          <cell r="AA125">
            <v>1</v>
          </cell>
          <cell r="AB125">
            <v>8</v>
          </cell>
          <cell r="AC125">
            <v>10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33</v>
          </cell>
          <cell r="E126">
            <v>257</v>
          </cell>
          <cell r="F126" t="str">
            <v>-</v>
          </cell>
          <cell r="G126" t="str">
            <v>-</v>
          </cell>
          <cell r="H126">
            <v>1</v>
          </cell>
          <cell r="I126">
            <v>79</v>
          </cell>
          <cell r="J126">
            <v>12</v>
          </cell>
          <cell r="K126" t="str">
            <v>-</v>
          </cell>
          <cell r="L126" t="str">
            <v>-</v>
          </cell>
          <cell r="M126" t="str">
            <v>-</v>
          </cell>
          <cell r="N126">
            <v>2</v>
          </cell>
          <cell r="O126">
            <v>178</v>
          </cell>
          <cell r="P126">
            <v>8</v>
          </cell>
          <cell r="Q126" t="str">
            <v>-</v>
          </cell>
          <cell r="R126" t="str">
            <v>-</v>
          </cell>
          <cell r="S126" t="str">
            <v>-</v>
          </cell>
          <cell r="T126">
            <v>10</v>
          </cell>
          <cell r="U126" t="str">
            <v>-</v>
          </cell>
          <cell r="V126" t="str">
            <v>-</v>
          </cell>
          <cell r="W126" t="str">
            <v>-</v>
          </cell>
          <cell r="X126" t="str">
            <v>-</v>
          </cell>
          <cell r="Y126" t="str">
            <v>-</v>
          </cell>
          <cell r="Z126" t="str">
            <v>-</v>
          </cell>
          <cell r="AA126">
            <v>1</v>
          </cell>
          <cell r="AB126">
            <v>7</v>
          </cell>
          <cell r="AC126">
            <v>10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45</v>
          </cell>
          <cell r="E127">
            <v>979</v>
          </cell>
          <cell r="F127" t="str">
            <v>-</v>
          </cell>
          <cell r="G127" t="str">
            <v>-</v>
          </cell>
          <cell r="H127">
            <v>2</v>
          </cell>
          <cell r="I127">
            <v>233</v>
          </cell>
          <cell r="J127">
            <v>18</v>
          </cell>
          <cell r="K127">
            <v>14</v>
          </cell>
          <cell r="L127" t="str">
            <v>-</v>
          </cell>
          <cell r="M127" t="str">
            <v>-</v>
          </cell>
          <cell r="N127">
            <v>5</v>
          </cell>
          <cell r="O127">
            <v>732</v>
          </cell>
          <cell r="P127">
            <v>9</v>
          </cell>
          <cell r="Q127" t="str">
            <v>-</v>
          </cell>
          <cell r="R127" t="str">
            <v>-</v>
          </cell>
          <cell r="S127" t="str">
            <v>-</v>
          </cell>
          <cell r="T127">
            <v>11</v>
          </cell>
          <cell r="U127" t="str">
            <v>-</v>
          </cell>
          <cell r="V127" t="str">
            <v>-</v>
          </cell>
          <cell r="W127" t="str">
            <v>-</v>
          </cell>
          <cell r="X127" t="str">
            <v>-</v>
          </cell>
          <cell r="Y127" t="str">
            <v>-</v>
          </cell>
          <cell r="Z127" t="str">
            <v>-</v>
          </cell>
          <cell r="AA127">
            <v>1</v>
          </cell>
          <cell r="AB127">
            <v>9</v>
          </cell>
          <cell r="AC127">
            <v>11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94</v>
          </cell>
          <cell r="E128">
            <v>1902</v>
          </cell>
          <cell r="F128" t="str">
            <v>-</v>
          </cell>
          <cell r="G128" t="str">
            <v>-</v>
          </cell>
          <cell r="H128">
            <v>3</v>
          </cell>
          <cell r="I128">
            <v>1090</v>
          </cell>
          <cell r="J128">
            <v>45</v>
          </cell>
          <cell r="K128">
            <v>22</v>
          </cell>
          <cell r="L128" t="str">
            <v>-</v>
          </cell>
          <cell r="M128" t="str">
            <v>-</v>
          </cell>
          <cell r="N128">
            <v>5</v>
          </cell>
          <cell r="O128">
            <v>790</v>
          </cell>
          <cell r="P128">
            <v>23</v>
          </cell>
          <cell r="Q128" t="str">
            <v>-</v>
          </cell>
          <cell r="R128" t="str">
            <v>-</v>
          </cell>
          <cell r="S128" t="str">
            <v>-</v>
          </cell>
          <cell r="T128">
            <v>18</v>
          </cell>
          <cell r="U128" t="str">
            <v>-</v>
          </cell>
          <cell r="V128" t="str">
            <v>-</v>
          </cell>
          <cell r="W128" t="str">
            <v>-</v>
          </cell>
          <cell r="X128" t="str">
            <v>-</v>
          </cell>
          <cell r="Y128" t="str">
            <v>-</v>
          </cell>
          <cell r="Z128" t="str">
            <v>-</v>
          </cell>
          <cell r="AA128">
            <v>1</v>
          </cell>
          <cell r="AB128">
            <v>7</v>
          </cell>
          <cell r="AC128">
            <v>10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51</v>
          </cell>
          <cell r="E129">
            <v>714</v>
          </cell>
          <cell r="F129" t="str">
            <v>-</v>
          </cell>
          <cell r="G129" t="str">
            <v>-</v>
          </cell>
          <cell r="H129">
            <v>1</v>
          </cell>
          <cell r="I129">
            <v>181</v>
          </cell>
          <cell r="J129">
            <v>21</v>
          </cell>
          <cell r="K129">
            <v>11</v>
          </cell>
          <cell r="L129" t="str">
            <v>-</v>
          </cell>
          <cell r="M129" t="str">
            <v>-</v>
          </cell>
          <cell r="N129">
            <v>2</v>
          </cell>
          <cell r="O129">
            <v>492</v>
          </cell>
          <cell r="P129">
            <v>13</v>
          </cell>
          <cell r="Q129" t="str">
            <v>-</v>
          </cell>
          <cell r="R129">
            <v>1</v>
          </cell>
          <cell r="S129">
            <v>30</v>
          </cell>
          <cell r="T129">
            <v>13</v>
          </cell>
          <cell r="U129" t="str">
            <v>-</v>
          </cell>
          <cell r="V129" t="str">
            <v>-</v>
          </cell>
          <cell r="W129" t="str">
            <v>-</v>
          </cell>
          <cell r="X129" t="str">
            <v>-</v>
          </cell>
          <cell r="Y129" t="str">
            <v>-</v>
          </cell>
          <cell r="Z129" t="str">
            <v>-</v>
          </cell>
          <cell r="AA129">
            <v>1</v>
          </cell>
          <cell r="AB129">
            <v>10</v>
          </cell>
          <cell r="AC129">
            <v>16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21</v>
          </cell>
          <cell r="E130">
            <v>255</v>
          </cell>
          <cell r="F130" t="str">
            <v>-</v>
          </cell>
          <cell r="G130" t="str">
            <v>-</v>
          </cell>
          <cell r="H130">
            <v>1</v>
          </cell>
          <cell r="I130">
            <v>97</v>
          </cell>
          <cell r="J130">
            <v>8</v>
          </cell>
          <cell r="K130" t="str">
            <v>-</v>
          </cell>
          <cell r="L130" t="str">
            <v>-</v>
          </cell>
          <cell r="M130" t="str">
            <v>-</v>
          </cell>
          <cell r="N130">
            <v>1</v>
          </cell>
          <cell r="O130">
            <v>158</v>
          </cell>
          <cell r="P130">
            <v>4</v>
          </cell>
          <cell r="Q130" t="str">
            <v>-</v>
          </cell>
          <cell r="R130" t="str">
            <v>-</v>
          </cell>
          <cell r="S130" t="str">
            <v>-</v>
          </cell>
          <cell r="T130">
            <v>7</v>
          </cell>
          <cell r="U130" t="str">
            <v>-</v>
          </cell>
          <cell r="V130" t="str">
            <v>-</v>
          </cell>
          <cell r="W130" t="str">
            <v>-</v>
          </cell>
          <cell r="X130" t="str">
            <v>-</v>
          </cell>
          <cell r="Y130" t="str">
            <v>-</v>
          </cell>
          <cell r="Z130" t="str">
            <v>-</v>
          </cell>
          <cell r="AA130">
            <v>1</v>
          </cell>
          <cell r="AB130">
            <v>9</v>
          </cell>
          <cell r="AC130">
            <v>7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38</v>
          </cell>
          <cell r="E131">
            <v>334</v>
          </cell>
          <cell r="F131" t="str">
            <v>-</v>
          </cell>
          <cell r="G131" t="str">
            <v>-</v>
          </cell>
          <cell r="H131">
            <v>1</v>
          </cell>
          <cell r="I131">
            <v>81</v>
          </cell>
          <cell r="J131">
            <v>14</v>
          </cell>
          <cell r="K131">
            <v>52</v>
          </cell>
          <cell r="L131" t="str">
            <v>-</v>
          </cell>
          <cell r="M131" t="str">
            <v>-</v>
          </cell>
          <cell r="N131">
            <v>2</v>
          </cell>
          <cell r="O131">
            <v>201</v>
          </cell>
          <cell r="P131">
            <v>10</v>
          </cell>
          <cell r="Q131" t="str">
            <v>-</v>
          </cell>
          <cell r="R131" t="str">
            <v>-</v>
          </cell>
          <cell r="S131" t="str">
            <v>-</v>
          </cell>
          <cell r="T131">
            <v>10</v>
          </cell>
          <cell r="U131" t="str">
            <v>-</v>
          </cell>
          <cell r="V131" t="str">
            <v>-</v>
          </cell>
          <cell r="W131" t="str">
            <v>-</v>
          </cell>
          <cell r="X131">
            <v>1</v>
          </cell>
          <cell r="Y131" t="str">
            <v>-</v>
          </cell>
          <cell r="Z131" t="str">
            <v>-</v>
          </cell>
          <cell r="AA131">
            <v>1</v>
          </cell>
          <cell r="AB131">
            <v>9</v>
          </cell>
          <cell r="AC131">
            <v>16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3</v>
          </cell>
          <cell r="E132">
            <v>42</v>
          </cell>
          <cell r="F132" t="str">
            <v>-</v>
          </cell>
          <cell r="G132" t="str">
            <v>-</v>
          </cell>
          <cell r="H132" t="str">
            <v>-</v>
          </cell>
          <cell r="I132" t="str">
            <v>-</v>
          </cell>
          <cell r="J132" t="str">
            <v>-</v>
          </cell>
          <cell r="K132" t="str">
            <v>-</v>
          </cell>
          <cell r="L132" t="str">
            <v>-</v>
          </cell>
          <cell r="M132" t="str">
            <v>-</v>
          </cell>
          <cell r="N132">
            <v>1</v>
          </cell>
          <cell r="O132">
            <v>42</v>
          </cell>
          <cell r="P132">
            <v>1</v>
          </cell>
          <cell r="Q132" t="str">
            <v>-</v>
          </cell>
          <cell r="R132" t="str">
            <v>-</v>
          </cell>
          <cell r="S132" t="str">
            <v>-</v>
          </cell>
          <cell r="T132">
            <v>1</v>
          </cell>
          <cell r="U132" t="str">
            <v>-</v>
          </cell>
          <cell r="V132" t="str">
            <v>-</v>
          </cell>
          <cell r="W132" t="str">
            <v>-</v>
          </cell>
          <cell r="X132" t="str">
            <v>-</v>
          </cell>
          <cell r="Y132" t="str">
            <v>-</v>
          </cell>
          <cell r="Z132">
            <v>1</v>
          </cell>
          <cell r="AA132" t="str">
            <v>-</v>
          </cell>
          <cell r="AB132">
            <v>2</v>
          </cell>
          <cell r="AC132">
            <v>3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2773</v>
          </cell>
          <cell r="E134">
            <v>43046</v>
          </cell>
          <cell r="F134">
            <v>20</v>
          </cell>
          <cell r="G134">
            <v>7617</v>
          </cell>
          <cell r="H134">
            <v>64</v>
          </cell>
          <cell r="I134">
            <v>8628</v>
          </cell>
          <cell r="J134">
            <v>1240</v>
          </cell>
          <cell r="K134">
            <v>1948</v>
          </cell>
          <cell r="L134">
            <v>14</v>
          </cell>
          <cell r="M134">
            <v>3488</v>
          </cell>
          <cell r="N134">
            <v>111</v>
          </cell>
          <cell r="O134">
            <v>20679</v>
          </cell>
          <cell r="P134">
            <v>665</v>
          </cell>
          <cell r="Q134" t="str">
            <v>-</v>
          </cell>
          <cell r="R134">
            <v>8</v>
          </cell>
          <cell r="S134">
            <v>442</v>
          </cell>
          <cell r="T134">
            <v>626</v>
          </cell>
          <cell r="U134">
            <v>157</v>
          </cell>
          <cell r="V134">
            <v>1</v>
          </cell>
          <cell r="W134">
            <v>2</v>
          </cell>
          <cell r="X134">
            <v>24</v>
          </cell>
          <cell r="Y134">
            <v>85</v>
          </cell>
          <cell r="Z134">
            <v>2</v>
          </cell>
          <cell r="AA134">
            <v>23</v>
          </cell>
          <cell r="AB134">
            <v>223</v>
          </cell>
          <cell r="AC134">
            <v>310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607</v>
          </cell>
          <cell r="E135">
            <v>9612</v>
          </cell>
          <cell r="F135">
            <v>5</v>
          </cell>
          <cell r="G135">
            <v>1967</v>
          </cell>
          <cell r="H135">
            <v>13</v>
          </cell>
          <cell r="I135">
            <v>1496</v>
          </cell>
          <cell r="J135">
            <v>269</v>
          </cell>
          <cell r="K135">
            <v>445</v>
          </cell>
          <cell r="L135" t="str">
            <v>-</v>
          </cell>
          <cell r="M135" t="str">
            <v>-</v>
          </cell>
          <cell r="N135">
            <v>29</v>
          </cell>
          <cell r="O135">
            <v>5585</v>
          </cell>
          <cell r="P135">
            <v>160</v>
          </cell>
          <cell r="Q135" t="str">
            <v>-</v>
          </cell>
          <cell r="R135">
            <v>1</v>
          </cell>
          <cell r="S135">
            <v>71</v>
          </cell>
          <cell r="T135">
            <v>126</v>
          </cell>
          <cell r="U135">
            <v>19</v>
          </cell>
          <cell r="V135" t="str">
            <v>-</v>
          </cell>
          <cell r="W135" t="str">
            <v>-</v>
          </cell>
          <cell r="X135">
            <v>4</v>
          </cell>
          <cell r="Y135">
            <v>29</v>
          </cell>
          <cell r="Z135" t="str">
            <v>-</v>
          </cell>
          <cell r="AA135">
            <v>2</v>
          </cell>
          <cell r="AB135">
            <v>14</v>
          </cell>
          <cell r="AC135">
            <v>22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272</v>
          </cell>
          <cell r="E136">
            <v>4337</v>
          </cell>
          <cell r="F136">
            <v>1</v>
          </cell>
          <cell r="G136">
            <v>328</v>
          </cell>
          <cell r="H136">
            <v>10</v>
          </cell>
          <cell r="I136">
            <v>904</v>
          </cell>
          <cell r="J136">
            <v>113</v>
          </cell>
          <cell r="K136">
            <v>97</v>
          </cell>
          <cell r="L136">
            <v>1</v>
          </cell>
          <cell r="M136">
            <v>289</v>
          </cell>
          <cell r="N136">
            <v>14</v>
          </cell>
          <cell r="O136">
            <v>2687</v>
          </cell>
          <cell r="P136">
            <v>58</v>
          </cell>
          <cell r="Q136" t="str">
            <v>-</v>
          </cell>
          <cell r="R136">
            <v>1</v>
          </cell>
          <cell r="S136">
            <v>32</v>
          </cell>
          <cell r="T136">
            <v>71</v>
          </cell>
          <cell r="U136" t="str">
            <v>-</v>
          </cell>
          <cell r="V136" t="str">
            <v>-</v>
          </cell>
          <cell r="W136" t="str">
            <v>-</v>
          </cell>
          <cell r="X136">
            <v>3</v>
          </cell>
          <cell r="Y136" t="str">
            <v>-</v>
          </cell>
          <cell r="Z136" t="str">
            <v>-</v>
          </cell>
          <cell r="AA136">
            <v>1</v>
          </cell>
          <cell r="AB136">
            <v>12</v>
          </cell>
          <cell r="AC136">
            <v>16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125</v>
          </cell>
          <cell r="E137">
            <v>2175</v>
          </cell>
          <cell r="F137">
            <v>2</v>
          </cell>
          <cell r="G137">
            <v>592</v>
          </cell>
          <cell r="H137" t="str">
            <v>-</v>
          </cell>
          <cell r="I137" t="str">
            <v>-</v>
          </cell>
          <cell r="J137">
            <v>59</v>
          </cell>
          <cell r="K137">
            <v>40</v>
          </cell>
          <cell r="L137">
            <v>2</v>
          </cell>
          <cell r="M137">
            <v>765</v>
          </cell>
          <cell r="N137">
            <v>3</v>
          </cell>
          <cell r="O137">
            <v>751</v>
          </cell>
          <cell r="P137">
            <v>33</v>
          </cell>
          <cell r="Q137" t="str">
            <v>-</v>
          </cell>
          <cell r="R137" t="str">
            <v>-</v>
          </cell>
          <cell r="S137" t="str">
            <v>-</v>
          </cell>
          <cell r="T137">
            <v>24</v>
          </cell>
          <cell r="U137" t="str">
            <v>-</v>
          </cell>
          <cell r="V137" t="str">
            <v>-</v>
          </cell>
          <cell r="W137" t="str">
            <v>-</v>
          </cell>
          <cell r="X137">
            <v>2</v>
          </cell>
          <cell r="Y137">
            <v>27</v>
          </cell>
          <cell r="Z137" t="str">
            <v>-</v>
          </cell>
          <cell r="AA137">
            <v>1</v>
          </cell>
          <cell r="AB137">
            <v>15</v>
          </cell>
          <cell r="AC137">
            <v>16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187</v>
          </cell>
          <cell r="E138">
            <v>5164</v>
          </cell>
          <cell r="F138">
            <v>3</v>
          </cell>
          <cell r="G138">
            <v>1927</v>
          </cell>
          <cell r="H138">
            <v>3</v>
          </cell>
          <cell r="I138">
            <v>195</v>
          </cell>
          <cell r="J138">
            <v>78</v>
          </cell>
          <cell r="K138">
            <v>128</v>
          </cell>
          <cell r="L138">
            <v>3</v>
          </cell>
          <cell r="M138">
            <v>795</v>
          </cell>
          <cell r="N138">
            <v>7</v>
          </cell>
          <cell r="O138">
            <v>2021</v>
          </cell>
          <cell r="P138">
            <v>47</v>
          </cell>
          <cell r="Q138" t="str">
            <v>-</v>
          </cell>
          <cell r="R138">
            <v>1</v>
          </cell>
          <cell r="S138">
            <v>98</v>
          </cell>
          <cell r="T138">
            <v>43</v>
          </cell>
          <cell r="U138" t="str">
            <v>-</v>
          </cell>
          <cell r="V138" t="str">
            <v>-</v>
          </cell>
          <cell r="W138" t="str">
            <v>-</v>
          </cell>
          <cell r="X138">
            <v>2</v>
          </cell>
          <cell r="Y138" t="str">
            <v>-</v>
          </cell>
          <cell r="Z138" t="str">
            <v>-</v>
          </cell>
          <cell r="AA138">
            <v>1</v>
          </cell>
          <cell r="AB138">
            <v>14</v>
          </cell>
          <cell r="AC138">
            <v>25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437</v>
          </cell>
          <cell r="E139">
            <v>3894</v>
          </cell>
          <cell r="F139">
            <v>3</v>
          </cell>
          <cell r="G139">
            <v>902</v>
          </cell>
          <cell r="H139">
            <v>7</v>
          </cell>
          <cell r="I139">
            <v>807</v>
          </cell>
          <cell r="J139">
            <v>208</v>
          </cell>
          <cell r="K139">
            <v>507</v>
          </cell>
          <cell r="L139" t="str">
            <v>-</v>
          </cell>
          <cell r="M139" t="str">
            <v>-</v>
          </cell>
          <cell r="N139">
            <v>9</v>
          </cell>
          <cell r="O139">
            <v>1505</v>
          </cell>
          <cell r="P139">
            <v>109</v>
          </cell>
          <cell r="Q139" t="str">
            <v>-</v>
          </cell>
          <cell r="R139">
            <v>2</v>
          </cell>
          <cell r="S139">
            <v>106</v>
          </cell>
          <cell r="T139">
            <v>92</v>
          </cell>
          <cell r="U139">
            <v>67</v>
          </cell>
          <cell r="V139" t="str">
            <v>-</v>
          </cell>
          <cell r="W139" t="str">
            <v>-</v>
          </cell>
          <cell r="X139">
            <v>7</v>
          </cell>
          <cell r="Y139" t="str">
            <v>-</v>
          </cell>
          <cell r="Z139" t="str">
            <v>-</v>
          </cell>
          <cell r="AA139">
            <v>2</v>
          </cell>
          <cell r="AB139">
            <v>8</v>
          </cell>
          <cell r="AC139">
            <v>11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116</v>
          </cell>
          <cell r="E140">
            <v>2280</v>
          </cell>
          <cell r="F140">
            <v>1</v>
          </cell>
          <cell r="G140">
            <v>152</v>
          </cell>
          <cell r="H140">
            <v>4</v>
          </cell>
          <cell r="I140">
            <v>581</v>
          </cell>
          <cell r="J140">
            <v>51</v>
          </cell>
          <cell r="K140">
            <v>27</v>
          </cell>
          <cell r="L140">
            <v>2</v>
          </cell>
          <cell r="M140">
            <v>411</v>
          </cell>
          <cell r="N140">
            <v>3</v>
          </cell>
          <cell r="O140">
            <v>1030</v>
          </cell>
          <cell r="P140">
            <v>28</v>
          </cell>
          <cell r="Q140" t="str">
            <v>-</v>
          </cell>
          <cell r="R140">
            <v>1</v>
          </cell>
          <cell r="S140">
            <v>50</v>
          </cell>
          <cell r="T140">
            <v>26</v>
          </cell>
          <cell r="U140">
            <v>29</v>
          </cell>
          <cell r="V140" t="str">
            <v>-</v>
          </cell>
          <cell r="W140" t="str">
            <v>-</v>
          </cell>
          <cell r="X140" t="str">
            <v>-</v>
          </cell>
          <cell r="Y140" t="str">
            <v>-</v>
          </cell>
          <cell r="Z140" t="str">
            <v>-</v>
          </cell>
          <cell r="AA140">
            <v>1</v>
          </cell>
          <cell r="AB140">
            <v>10</v>
          </cell>
          <cell r="AC140">
            <v>13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123</v>
          </cell>
          <cell r="E141">
            <v>1908</v>
          </cell>
          <cell r="F141">
            <v>1</v>
          </cell>
          <cell r="G141">
            <v>200</v>
          </cell>
          <cell r="H141">
            <v>3</v>
          </cell>
          <cell r="I141">
            <v>989</v>
          </cell>
          <cell r="J141">
            <v>57</v>
          </cell>
          <cell r="K141">
            <v>104</v>
          </cell>
          <cell r="L141" t="str">
            <v>-</v>
          </cell>
          <cell r="M141" t="str">
            <v>-</v>
          </cell>
          <cell r="N141">
            <v>3</v>
          </cell>
          <cell r="O141">
            <v>572</v>
          </cell>
          <cell r="P141">
            <v>21</v>
          </cell>
          <cell r="Q141" t="str">
            <v>-</v>
          </cell>
          <cell r="R141">
            <v>1</v>
          </cell>
          <cell r="S141">
            <v>31</v>
          </cell>
          <cell r="T141">
            <v>36</v>
          </cell>
          <cell r="U141">
            <v>10</v>
          </cell>
          <cell r="V141">
            <v>1</v>
          </cell>
          <cell r="W141">
            <v>2</v>
          </cell>
          <cell r="X141" t="str">
            <v>-</v>
          </cell>
          <cell r="Y141" t="str">
            <v>-</v>
          </cell>
          <cell r="Z141" t="str">
            <v>-</v>
          </cell>
          <cell r="AA141">
            <v>1</v>
          </cell>
          <cell r="AB141">
            <v>11</v>
          </cell>
          <cell r="AC141">
            <v>13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102</v>
          </cell>
          <cell r="E142">
            <v>1281</v>
          </cell>
          <cell r="F142">
            <v>2</v>
          </cell>
          <cell r="G142">
            <v>409</v>
          </cell>
          <cell r="H142" t="str">
            <v>-</v>
          </cell>
          <cell r="I142" t="str">
            <v>-</v>
          </cell>
          <cell r="J142">
            <v>44</v>
          </cell>
          <cell r="K142">
            <v>97</v>
          </cell>
          <cell r="L142">
            <v>2</v>
          </cell>
          <cell r="M142">
            <v>287</v>
          </cell>
          <cell r="N142">
            <v>3</v>
          </cell>
          <cell r="O142">
            <v>459</v>
          </cell>
          <cell r="P142">
            <v>26</v>
          </cell>
          <cell r="Q142" t="str">
            <v>-</v>
          </cell>
          <cell r="R142" t="str">
            <v>-</v>
          </cell>
          <cell r="S142" t="str">
            <v>-</v>
          </cell>
          <cell r="T142">
            <v>24</v>
          </cell>
          <cell r="U142" t="str">
            <v>-</v>
          </cell>
          <cell r="V142" t="str">
            <v>-</v>
          </cell>
          <cell r="W142" t="str">
            <v>-</v>
          </cell>
          <cell r="X142">
            <v>1</v>
          </cell>
          <cell r="Y142">
            <v>29</v>
          </cell>
          <cell r="Z142" t="str">
            <v>-</v>
          </cell>
          <cell r="AA142">
            <v>1</v>
          </cell>
          <cell r="AB142">
            <v>18</v>
          </cell>
          <cell r="AC142">
            <v>25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86</v>
          </cell>
          <cell r="E143">
            <v>1114</v>
          </cell>
          <cell r="F143">
            <v>1</v>
          </cell>
          <cell r="G143">
            <v>720</v>
          </cell>
          <cell r="H143">
            <v>2</v>
          </cell>
          <cell r="I143">
            <v>150</v>
          </cell>
          <cell r="J143">
            <v>43</v>
          </cell>
          <cell r="K143">
            <v>50</v>
          </cell>
          <cell r="L143" t="str">
            <v>-</v>
          </cell>
          <cell r="M143" t="str">
            <v>-</v>
          </cell>
          <cell r="N143">
            <v>1</v>
          </cell>
          <cell r="O143">
            <v>194</v>
          </cell>
          <cell r="P143">
            <v>21</v>
          </cell>
          <cell r="Q143" t="str">
            <v>-</v>
          </cell>
          <cell r="R143" t="str">
            <v>-</v>
          </cell>
          <cell r="S143" t="str">
            <v>-</v>
          </cell>
          <cell r="T143">
            <v>18</v>
          </cell>
          <cell r="U143" t="str">
            <v>-</v>
          </cell>
          <cell r="V143" t="str">
            <v>-</v>
          </cell>
          <cell r="W143" t="str">
            <v>-</v>
          </cell>
          <cell r="X143" t="str">
            <v>-</v>
          </cell>
          <cell r="Y143" t="str">
            <v>-</v>
          </cell>
          <cell r="Z143" t="str">
            <v>-</v>
          </cell>
          <cell r="AA143">
            <v>1</v>
          </cell>
          <cell r="AB143">
            <v>9</v>
          </cell>
          <cell r="AC143">
            <v>13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262</v>
          </cell>
          <cell r="E144">
            <v>3541</v>
          </cell>
          <cell r="F144">
            <v>1</v>
          </cell>
          <cell r="G144">
            <v>420</v>
          </cell>
          <cell r="H144">
            <v>5</v>
          </cell>
          <cell r="I144">
            <v>784</v>
          </cell>
          <cell r="J144">
            <v>131</v>
          </cell>
          <cell r="K144">
            <v>125</v>
          </cell>
          <cell r="L144">
            <v>1</v>
          </cell>
          <cell r="M144">
            <v>288</v>
          </cell>
          <cell r="N144">
            <v>9</v>
          </cell>
          <cell r="O144">
            <v>1892</v>
          </cell>
          <cell r="P144">
            <v>65</v>
          </cell>
          <cell r="Q144" t="str">
            <v>-</v>
          </cell>
          <cell r="R144" t="str">
            <v>-</v>
          </cell>
          <cell r="S144" t="str">
            <v>-</v>
          </cell>
          <cell r="T144">
            <v>50</v>
          </cell>
          <cell r="U144">
            <v>32</v>
          </cell>
          <cell r="V144" t="str">
            <v>-</v>
          </cell>
          <cell r="W144" t="str">
            <v>-</v>
          </cell>
          <cell r="X144" t="str">
            <v>-</v>
          </cell>
          <cell r="Y144" t="str">
            <v>-</v>
          </cell>
          <cell r="Z144" t="str">
            <v>-</v>
          </cell>
          <cell r="AA144">
            <v>1</v>
          </cell>
          <cell r="AB144">
            <v>8</v>
          </cell>
          <cell r="AC144">
            <v>10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17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>
            <v>8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>
            <v>4</v>
          </cell>
          <cell r="Q145" t="str">
            <v>-</v>
          </cell>
          <cell r="R145" t="str">
            <v>-</v>
          </cell>
          <cell r="S145" t="str">
            <v>-</v>
          </cell>
          <cell r="T145">
            <v>5</v>
          </cell>
          <cell r="U145" t="str">
            <v>-</v>
          </cell>
          <cell r="V145" t="str">
            <v>-</v>
          </cell>
          <cell r="W145" t="str">
            <v>-</v>
          </cell>
          <cell r="X145" t="str">
            <v>-</v>
          </cell>
          <cell r="Y145" t="str">
            <v>-</v>
          </cell>
          <cell r="Z145" t="str">
            <v>-</v>
          </cell>
          <cell r="AA145">
            <v>1</v>
          </cell>
          <cell r="AB145">
            <v>7</v>
          </cell>
          <cell r="AC145">
            <v>10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45</v>
          </cell>
          <cell r="E146">
            <v>1401</v>
          </cell>
          <cell r="F146" t="str">
            <v>-</v>
          </cell>
          <cell r="G146" t="str">
            <v>-</v>
          </cell>
          <cell r="H146">
            <v>3</v>
          </cell>
          <cell r="I146">
            <v>248</v>
          </cell>
          <cell r="J146">
            <v>18</v>
          </cell>
          <cell r="K146">
            <v>204</v>
          </cell>
          <cell r="L146">
            <v>1</v>
          </cell>
          <cell r="M146">
            <v>244</v>
          </cell>
          <cell r="N146">
            <v>5</v>
          </cell>
          <cell r="O146">
            <v>705</v>
          </cell>
          <cell r="P146">
            <v>8</v>
          </cell>
          <cell r="Q146" t="str">
            <v>-</v>
          </cell>
          <cell r="R146" t="str">
            <v>-</v>
          </cell>
          <cell r="S146" t="str">
            <v>-</v>
          </cell>
          <cell r="T146">
            <v>10</v>
          </cell>
          <cell r="U146" t="str">
            <v>-</v>
          </cell>
          <cell r="V146" t="str">
            <v>-</v>
          </cell>
          <cell r="W146" t="str">
            <v>-</v>
          </cell>
          <cell r="X146" t="str">
            <v>-</v>
          </cell>
          <cell r="Y146" t="str">
            <v>-</v>
          </cell>
          <cell r="Z146" t="str">
            <v>-</v>
          </cell>
          <cell r="AA146">
            <v>1</v>
          </cell>
          <cell r="AB146">
            <v>17</v>
          </cell>
          <cell r="AC146">
            <v>21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29</v>
          </cell>
          <cell r="E147">
            <v>304</v>
          </cell>
          <cell r="F147" t="str">
            <v>-</v>
          </cell>
          <cell r="G147" t="str">
            <v>-</v>
          </cell>
          <cell r="H147">
            <v>1</v>
          </cell>
          <cell r="I147">
            <v>304</v>
          </cell>
          <cell r="J147">
            <v>10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>
            <v>5</v>
          </cell>
          <cell r="Q147" t="str">
            <v>-</v>
          </cell>
          <cell r="R147" t="str">
            <v>-</v>
          </cell>
          <cell r="S147" t="str">
            <v>-</v>
          </cell>
          <cell r="T147">
            <v>9</v>
          </cell>
          <cell r="U147" t="str">
            <v>-</v>
          </cell>
          <cell r="V147" t="str">
            <v>-</v>
          </cell>
          <cell r="W147" t="str">
            <v>-</v>
          </cell>
          <cell r="X147">
            <v>4</v>
          </cell>
          <cell r="Y147" t="str">
            <v>-</v>
          </cell>
          <cell r="Z147">
            <v>1</v>
          </cell>
          <cell r="AA147" t="str">
            <v>-</v>
          </cell>
          <cell r="AB147">
            <v>6</v>
          </cell>
          <cell r="AC147">
            <v>11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7</v>
          </cell>
          <cell r="E148">
            <v>50</v>
          </cell>
          <cell r="F148" t="str">
            <v>-</v>
          </cell>
          <cell r="G148" t="str">
            <v>-</v>
          </cell>
          <cell r="H148">
            <v>1</v>
          </cell>
          <cell r="I148">
            <v>50</v>
          </cell>
          <cell r="J148">
            <v>1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>
            <v>3</v>
          </cell>
          <cell r="Q148" t="str">
            <v>-</v>
          </cell>
          <cell r="R148" t="str">
            <v>-</v>
          </cell>
          <cell r="S148" t="str">
            <v>-</v>
          </cell>
          <cell r="T148">
            <v>2</v>
          </cell>
          <cell r="U148" t="str">
            <v>-</v>
          </cell>
          <cell r="V148" t="str">
            <v>-</v>
          </cell>
          <cell r="W148" t="str">
            <v>-</v>
          </cell>
          <cell r="X148" t="str">
            <v>-</v>
          </cell>
          <cell r="Y148" t="str">
            <v>-</v>
          </cell>
          <cell r="Z148" t="str">
            <v>-</v>
          </cell>
          <cell r="AA148">
            <v>1</v>
          </cell>
          <cell r="AB148">
            <v>5</v>
          </cell>
          <cell r="AC148">
            <v>8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37</v>
          </cell>
          <cell r="E149">
            <v>339</v>
          </cell>
          <cell r="F149" t="str">
            <v>-</v>
          </cell>
          <cell r="G149" t="str">
            <v>-</v>
          </cell>
          <cell r="H149">
            <v>1</v>
          </cell>
          <cell r="I149">
            <v>73</v>
          </cell>
          <cell r="J149">
            <v>17</v>
          </cell>
          <cell r="K149">
            <v>15</v>
          </cell>
          <cell r="L149" t="str">
            <v>-</v>
          </cell>
          <cell r="M149" t="str">
            <v>-</v>
          </cell>
          <cell r="N149">
            <v>2</v>
          </cell>
          <cell r="O149">
            <v>251</v>
          </cell>
          <cell r="P149">
            <v>9</v>
          </cell>
          <cell r="Q149" t="str">
            <v>-</v>
          </cell>
          <cell r="R149" t="str">
            <v>-</v>
          </cell>
          <cell r="S149" t="str">
            <v>-</v>
          </cell>
          <cell r="T149">
            <v>8</v>
          </cell>
          <cell r="U149" t="str">
            <v>-</v>
          </cell>
          <cell r="V149" t="str">
            <v>-</v>
          </cell>
          <cell r="W149" t="str">
            <v>-</v>
          </cell>
          <cell r="X149" t="str">
            <v>-</v>
          </cell>
          <cell r="Y149" t="str">
            <v>-</v>
          </cell>
          <cell r="Z149" t="str">
            <v>-</v>
          </cell>
          <cell r="AA149">
            <v>1</v>
          </cell>
          <cell r="AB149">
            <v>8</v>
          </cell>
          <cell r="AC149">
            <v>13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47</v>
          </cell>
          <cell r="E150">
            <v>1250</v>
          </cell>
          <cell r="F150" t="str">
            <v>-</v>
          </cell>
          <cell r="G150" t="str">
            <v>-</v>
          </cell>
          <cell r="H150">
            <v>3</v>
          </cell>
          <cell r="I150">
            <v>733</v>
          </cell>
          <cell r="J150">
            <v>17</v>
          </cell>
          <cell r="K150">
            <v>29</v>
          </cell>
          <cell r="L150" t="str">
            <v>-</v>
          </cell>
          <cell r="M150" t="str">
            <v>-</v>
          </cell>
          <cell r="N150">
            <v>5</v>
          </cell>
          <cell r="O150">
            <v>488</v>
          </cell>
          <cell r="P150">
            <v>10</v>
          </cell>
          <cell r="Q150" t="str">
            <v>-</v>
          </cell>
          <cell r="R150" t="str">
            <v>-</v>
          </cell>
          <cell r="S150" t="str">
            <v>-</v>
          </cell>
          <cell r="T150">
            <v>12</v>
          </cell>
          <cell r="U150" t="str">
            <v>-</v>
          </cell>
          <cell r="V150" t="str">
            <v>-</v>
          </cell>
          <cell r="W150" t="str">
            <v>-</v>
          </cell>
          <cell r="X150" t="str">
            <v>-</v>
          </cell>
          <cell r="Y150" t="str">
            <v>-</v>
          </cell>
          <cell r="Z150" t="str">
            <v>-</v>
          </cell>
          <cell r="AA150">
            <v>1</v>
          </cell>
          <cell r="AB150">
            <v>8</v>
          </cell>
          <cell r="AC150">
            <v>10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32</v>
          </cell>
          <cell r="E151">
            <v>257</v>
          </cell>
          <cell r="F151" t="str">
            <v>-</v>
          </cell>
          <cell r="G151" t="str">
            <v>-</v>
          </cell>
          <cell r="H151">
            <v>1</v>
          </cell>
          <cell r="I151">
            <v>79</v>
          </cell>
          <cell r="J151">
            <v>12</v>
          </cell>
          <cell r="K151" t="str">
            <v>-</v>
          </cell>
          <cell r="L151" t="str">
            <v>-</v>
          </cell>
          <cell r="M151" t="str">
            <v>-</v>
          </cell>
          <cell r="N151">
            <v>2</v>
          </cell>
          <cell r="O151">
            <v>178</v>
          </cell>
          <cell r="P151">
            <v>8</v>
          </cell>
          <cell r="Q151" t="str">
            <v>-</v>
          </cell>
          <cell r="R151" t="str">
            <v>-</v>
          </cell>
          <cell r="S151" t="str">
            <v>-</v>
          </cell>
          <cell r="T151">
            <v>9</v>
          </cell>
          <cell r="U151" t="str">
            <v>-</v>
          </cell>
          <cell r="V151" t="str">
            <v>-</v>
          </cell>
          <cell r="W151" t="str">
            <v>-</v>
          </cell>
          <cell r="X151" t="str">
            <v>-</v>
          </cell>
          <cell r="Y151" t="str">
            <v>-</v>
          </cell>
          <cell r="Z151" t="str">
            <v>-</v>
          </cell>
          <cell r="AA151">
            <v>1</v>
          </cell>
          <cell r="AB151">
            <v>7</v>
          </cell>
          <cell r="AC151">
            <v>10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44</v>
          </cell>
          <cell r="E152">
            <v>979</v>
          </cell>
          <cell r="F152" t="str">
            <v>-</v>
          </cell>
          <cell r="G152" t="str">
            <v>-</v>
          </cell>
          <cell r="H152">
            <v>2</v>
          </cell>
          <cell r="I152">
            <v>233</v>
          </cell>
          <cell r="J152">
            <v>17</v>
          </cell>
          <cell r="K152">
            <v>14</v>
          </cell>
          <cell r="L152" t="str">
            <v>-</v>
          </cell>
          <cell r="M152" t="str">
            <v>-</v>
          </cell>
          <cell r="N152">
            <v>5</v>
          </cell>
          <cell r="O152">
            <v>732</v>
          </cell>
          <cell r="P152">
            <v>9</v>
          </cell>
          <cell r="Q152" t="str">
            <v>-</v>
          </cell>
          <cell r="R152" t="str">
            <v>-</v>
          </cell>
          <cell r="S152" t="str">
            <v>-</v>
          </cell>
          <cell r="T152">
            <v>11</v>
          </cell>
          <cell r="U152" t="str">
            <v>-</v>
          </cell>
          <cell r="V152" t="str">
            <v>-</v>
          </cell>
          <cell r="W152" t="str">
            <v>-</v>
          </cell>
          <cell r="X152" t="str">
            <v>-</v>
          </cell>
          <cell r="Y152" t="str">
            <v>-</v>
          </cell>
          <cell r="Z152" t="str">
            <v>-</v>
          </cell>
          <cell r="AA152">
            <v>1</v>
          </cell>
          <cell r="AB152">
            <v>9</v>
          </cell>
          <cell r="AC152">
            <v>11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94</v>
          </cell>
          <cell r="E153">
            <v>1826</v>
          </cell>
          <cell r="F153" t="str">
            <v>-</v>
          </cell>
          <cell r="G153" t="str">
            <v>-</v>
          </cell>
          <cell r="H153">
            <v>2</v>
          </cell>
          <cell r="I153">
            <v>643</v>
          </cell>
          <cell r="J153">
            <v>44</v>
          </cell>
          <cell r="K153">
            <v>63</v>
          </cell>
          <cell r="L153">
            <v>2</v>
          </cell>
          <cell r="M153">
            <v>409</v>
          </cell>
          <cell r="N153">
            <v>5</v>
          </cell>
          <cell r="O153">
            <v>711</v>
          </cell>
          <cell r="P153">
            <v>23</v>
          </cell>
          <cell r="Q153" t="str">
            <v>-</v>
          </cell>
          <cell r="R153" t="str">
            <v>-</v>
          </cell>
          <cell r="S153" t="str">
            <v>-</v>
          </cell>
          <cell r="T153">
            <v>18</v>
          </cell>
          <cell r="U153" t="str">
            <v>-</v>
          </cell>
          <cell r="V153" t="str">
            <v>-</v>
          </cell>
          <cell r="W153" t="str">
            <v>-</v>
          </cell>
          <cell r="X153" t="str">
            <v>-</v>
          </cell>
          <cell r="Y153" t="str">
            <v>-</v>
          </cell>
          <cell r="Z153" t="str">
            <v>-</v>
          </cell>
          <cell r="AA153">
            <v>1</v>
          </cell>
          <cell r="AB153">
            <v>7</v>
          </cell>
          <cell r="AC153">
            <v>10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51</v>
          </cell>
          <cell r="E154">
            <v>730</v>
          </cell>
          <cell r="F154" t="str">
            <v>-</v>
          </cell>
          <cell r="G154" t="str">
            <v>-</v>
          </cell>
          <cell r="H154">
            <v>1</v>
          </cell>
          <cell r="I154">
            <v>181</v>
          </cell>
          <cell r="J154">
            <v>21</v>
          </cell>
          <cell r="K154">
            <v>3</v>
          </cell>
          <cell r="L154" t="str">
            <v>-</v>
          </cell>
          <cell r="M154" t="str">
            <v>-</v>
          </cell>
          <cell r="N154">
            <v>2</v>
          </cell>
          <cell r="O154">
            <v>492</v>
          </cell>
          <cell r="P154">
            <v>13</v>
          </cell>
          <cell r="Q154" t="str">
            <v>-</v>
          </cell>
          <cell r="R154">
            <v>1</v>
          </cell>
          <cell r="S154">
            <v>54</v>
          </cell>
          <cell r="T154">
            <v>13</v>
          </cell>
          <cell r="U154" t="str">
            <v>-</v>
          </cell>
          <cell r="V154" t="str">
            <v>-</v>
          </cell>
          <cell r="W154" t="str">
            <v>-</v>
          </cell>
          <cell r="X154" t="str">
            <v>-</v>
          </cell>
          <cell r="Y154" t="str">
            <v>-</v>
          </cell>
          <cell r="Z154" t="str">
            <v>-</v>
          </cell>
          <cell r="AA154">
            <v>1</v>
          </cell>
          <cell r="AB154">
            <v>10</v>
          </cell>
          <cell r="AC154">
            <v>16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22</v>
          </cell>
          <cell r="E155">
            <v>255</v>
          </cell>
          <cell r="F155" t="str">
            <v>-</v>
          </cell>
          <cell r="G155" t="str">
            <v>-</v>
          </cell>
          <cell r="H155">
            <v>1</v>
          </cell>
          <cell r="I155">
            <v>97</v>
          </cell>
          <cell r="J155">
            <v>8</v>
          </cell>
          <cell r="K155" t="str">
            <v>-</v>
          </cell>
          <cell r="L155" t="str">
            <v>-</v>
          </cell>
          <cell r="M155" t="str">
            <v>-</v>
          </cell>
          <cell r="N155">
            <v>1</v>
          </cell>
          <cell r="O155">
            <v>158</v>
          </cell>
          <cell r="P155">
            <v>4</v>
          </cell>
          <cell r="Q155" t="str">
            <v>-</v>
          </cell>
          <cell r="R155" t="str">
            <v>-</v>
          </cell>
          <cell r="S155" t="str">
            <v>-</v>
          </cell>
          <cell r="T155">
            <v>8</v>
          </cell>
          <cell r="U155" t="str">
            <v>-</v>
          </cell>
          <cell r="V155" t="str">
            <v>-</v>
          </cell>
          <cell r="W155" t="str">
            <v>-</v>
          </cell>
          <cell r="X155" t="str">
            <v>-</v>
          </cell>
          <cell r="Y155" t="str">
            <v>-</v>
          </cell>
          <cell r="Z155" t="str">
            <v>-</v>
          </cell>
          <cell r="AA155">
            <v>1</v>
          </cell>
          <cell r="AB155">
            <v>9</v>
          </cell>
          <cell r="AC155">
            <v>7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28</v>
          </cell>
          <cell r="E156">
            <v>307</v>
          </cell>
          <cell r="F156" t="str">
            <v>-</v>
          </cell>
          <cell r="G156" t="str">
            <v>-</v>
          </cell>
          <cell r="H156">
            <v>1</v>
          </cell>
          <cell r="I156">
            <v>81</v>
          </cell>
          <cell r="J156">
            <v>14</v>
          </cell>
          <cell r="K156" t="str">
            <v>-</v>
          </cell>
          <cell r="L156" t="str">
            <v>-</v>
          </cell>
          <cell r="M156" t="str">
            <v>-</v>
          </cell>
          <cell r="N156">
            <v>2</v>
          </cell>
          <cell r="O156">
            <v>226</v>
          </cell>
          <cell r="P156" t="str">
            <v>-</v>
          </cell>
          <cell r="Q156" t="str">
            <v>-</v>
          </cell>
          <cell r="R156" t="str">
            <v>-</v>
          </cell>
          <cell r="S156" t="str">
            <v>-</v>
          </cell>
          <cell r="T156">
            <v>10</v>
          </cell>
          <cell r="U156" t="str">
            <v>-</v>
          </cell>
          <cell r="V156" t="str">
            <v>-</v>
          </cell>
          <cell r="W156" t="str">
            <v>-</v>
          </cell>
          <cell r="X156">
            <v>1</v>
          </cell>
          <cell r="Y156" t="str">
            <v>-</v>
          </cell>
          <cell r="Z156" t="str">
            <v>-</v>
          </cell>
          <cell r="AA156">
            <v>1</v>
          </cell>
          <cell r="AB156">
            <v>9</v>
          </cell>
          <cell r="AC156">
            <v>16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3</v>
          </cell>
          <cell r="E157">
            <v>42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>
            <v>1</v>
          </cell>
          <cell r="O157">
            <v>42</v>
          </cell>
          <cell r="P157">
            <v>1</v>
          </cell>
          <cell r="Q157" t="str">
            <v>-</v>
          </cell>
          <cell r="R157" t="str">
            <v>-</v>
          </cell>
          <cell r="S157" t="str">
            <v>-</v>
          </cell>
          <cell r="T157">
            <v>1</v>
          </cell>
          <cell r="U157" t="str">
            <v>-</v>
          </cell>
          <cell r="V157" t="str">
            <v>-</v>
          </cell>
          <cell r="W157" t="str">
            <v>-</v>
          </cell>
          <cell r="X157" t="str">
            <v>-</v>
          </cell>
          <cell r="Y157" t="str">
            <v>-</v>
          </cell>
          <cell r="Z157">
            <v>1</v>
          </cell>
          <cell r="AA157" t="str">
            <v>-</v>
          </cell>
          <cell r="AB157">
            <v>2</v>
          </cell>
          <cell r="AC157">
            <v>3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</row>
        <row r="160">
          <cell r="C160" t="str">
            <v>주 : 1) 보건소 이하는 제외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</row>
      </sheetData>
      <sheetData sheetId="40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24106</v>
          </cell>
          <cell r="E9">
            <v>3268</v>
          </cell>
          <cell r="F9">
            <v>2</v>
          </cell>
          <cell r="G9">
            <v>816</v>
          </cell>
          <cell r="H9">
            <v>787</v>
          </cell>
          <cell r="I9">
            <v>228</v>
          </cell>
          <cell r="J9">
            <v>20</v>
          </cell>
          <cell r="K9">
            <v>6823</v>
          </cell>
          <cell r="L9">
            <v>7559</v>
          </cell>
          <cell r="M9">
            <v>4394</v>
          </cell>
          <cell r="N9">
            <v>209</v>
          </cell>
          <cell r="O9">
            <v>0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6513</v>
          </cell>
          <cell r="E10">
            <v>745</v>
          </cell>
          <cell r="F10" t="str">
            <v>-</v>
          </cell>
          <cell r="G10">
            <v>185</v>
          </cell>
          <cell r="H10">
            <v>162</v>
          </cell>
          <cell r="I10">
            <v>58</v>
          </cell>
          <cell r="J10">
            <v>1</v>
          </cell>
          <cell r="K10">
            <v>2057</v>
          </cell>
          <cell r="L10">
            <v>2047</v>
          </cell>
          <cell r="M10">
            <v>1197</v>
          </cell>
          <cell r="N10">
            <v>61</v>
          </cell>
          <cell r="O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1680</v>
          </cell>
          <cell r="E11">
            <v>300</v>
          </cell>
          <cell r="F11" t="str">
            <v>-</v>
          </cell>
          <cell r="G11">
            <v>72</v>
          </cell>
          <cell r="H11">
            <v>72</v>
          </cell>
          <cell r="I11">
            <v>38</v>
          </cell>
          <cell r="J11" t="str">
            <v>-</v>
          </cell>
          <cell r="K11">
            <v>461</v>
          </cell>
          <cell r="L11">
            <v>473</v>
          </cell>
          <cell r="M11">
            <v>245</v>
          </cell>
          <cell r="N11">
            <v>19</v>
          </cell>
          <cell r="O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1156</v>
          </cell>
          <cell r="E12">
            <v>155</v>
          </cell>
          <cell r="F12" t="str">
            <v>-</v>
          </cell>
          <cell r="G12">
            <v>32</v>
          </cell>
          <cell r="H12">
            <v>30</v>
          </cell>
          <cell r="I12">
            <v>11</v>
          </cell>
          <cell r="J12" t="str">
            <v>-</v>
          </cell>
          <cell r="K12">
            <v>373</v>
          </cell>
          <cell r="L12">
            <v>323</v>
          </cell>
          <cell r="M12">
            <v>219</v>
          </cell>
          <cell r="N12">
            <v>13</v>
          </cell>
          <cell r="O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2189</v>
          </cell>
          <cell r="E13">
            <v>327</v>
          </cell>
          <cell r="F13">
            <v>1</v>
          </cell>
          <cell r="G13">
            <v>52</v>
          </cell>
          <cell r="H13">
            <v>55</v>
          </cell>
          <cell r="I13">
            <v>25</v>
          </cell>
          <cell r="J13">
            <v>16</v>
          </cell>
          <cell r="K13">
            <v>770</v>
          </cell>
          <cell r="L13">
            <v>612</v>
          </cell>
          <cell r="M13">
            <v>306</v>
          </cell>
          <cell r="N13">
            <v>25</v>
          </cell>
          <cell r="O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3981</v>
          </cell>
          <cell r="E14">
            <v>574</v>
          </cell>
          <cell r="F14" t="str">
            <v>-</v>
          </cell>
          <cell r="G14">
            <v>162</v>
          </cell>
          <cell r="H14">
            <v>123</v>
          </cell>
          <cell r="I14">
            <v>25</v>
          </cell>
          <cell r="J14">
            <v>3</v>
          </cell>
          <cell r="K14">
            <v>1121</v>
          </cell>
          <cell r="L14">
            <v>1028</v>
          </cell>
          <cell r="M14">
            <v>918</v>
          </cell>
          <cell r="N14">
            <v>27</v>
          </cell>
          <cell r="O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1216</v>
          </cell>
          <cell r="E15">
            <v>132</v>
          </cell>
          <cell r="F15" t="str">
            <v>-</v>
          </cell>
          <cell r="G15">
            <v>40</v>
          </cell>
          <cell r="H15">
            <v>46</v>
          </cell>
          <cell r="I15">
            <v>10</v>
          </cell>
          <cell r="J15" t="str">
            <v>-</v>
          </cell>
          <cell r="K15">
            <v>218</v>
          </cell>
          <cell r="L15">
            <v>536</v>
          </cell>
          <cell r="M15">
            <v>228</v>
          </cell>
          <cell r="N15">
            <v>6</v>
          </cell>
          <cell r="O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788</v>
          </cell>
          <cell r="E16">
            <v>112</v>
          </cell>
          <cell r="F16" t="str">
            <v>-</v>
          </cell>
          <cell r="G16">
            <v>24</v>
          </cell>
          <cell r="H16">
            <v>35</v>
          </cell>
          <cell r="I16">
            <v>9</v>
          </cell>
          <cell r="J16" t="str">
            <v>-</v>
          </cell>
          <cell r="K16">
            <v>202</v>
          </cell>
          <cell r="L16">
            <v>250</v>
          </cell>
          <cell r="M16">
            <v>151</v>
          </cell>
          <cell r="N16">
            <v>5</v>
          </cell>
          <cell r="O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677</v>
          </cell>
          <cell r="E17">
            <v>105</v>
          </cell>
          <cell r="F17" t="str">
            <v>-</v>
          </cell>
          <cell r="G17">
            <v>24</v>
          </cell>
          <cell r="H17">
            <v>26</v>
          </cell>
          <cell r="I17">
            <v>5</v>
          </cell>
          <cell r="J17" t="str">
            <v>-</v>
          </cell>
          <cell r="K17">
            <v>205</v>
          </cell>
          <cell r="L17">
            <v>222</v>
          </cell>
          <cell r="M17">
            <v>86</v>
          </cell>
          <cell r="N17">
            <v>4</v>
          </cell>
          <cell r="O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679</v>
          </cell>
          <cell r="E18">
            <v>100</v>
          </cell>
          <cell r="F18" t="str">
            <v>-</v>
          </cell>
          <cell r="G18">
            <v>19</v>
          </cell>
          <cell r="H18">
            <v>15</v>
          </cell>
          <cell r="I18">
            <v>5</v>
          </cell>
          <cell r="J18" t="str">
            <v>-</v>
          </cell>
          <cell r="K18">
            <v>216</v>
          </cell>
          <cell r="L18">
            <v>196</v>
          </cell>
          <cell r="M18">
            <v>121</v>
          </cell>
          <cell r="N18">
            <v>7</v>
          </cell>
          <cell r="O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2098</v>
          </cell>
          <cell r="E19">
            <v>308</v>
          </cell>
          <cell r="F19" t="str">
            <v>-</v>
          </cell>
          <cell r="G19">
            <v>95</v>
          </cell>
          <cell r="H19">
            <v>75</v>
          </cell>
          <cell r="I19">
            <v>15</v>
          </cell>
          <cell r="J19" t="str">
            <v>-</v>
          </cell>
          <cell r="K19">
            <v>553</v>
          </cell>
          <cell r="L19">
            <v>617</v>
          </cell>
          <cell r="M19">
            <v>425</v>
          </cell>
          <cell r="N19">
            <v>10</v>
          </cell>
          <cell r="O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56</v>
          </cell>
          <cell r="E20">
            <v>9</v>
          </cell>
          <cell r="F20" t="str">
            <v>-</v>
          </cell>
          <cell r="G20">
            <v>3</v>
          </cell>
          <cell r="H20">
            <v>5</v>
          </cell>
          <cell r="I20" t="str">
            <v>-</v>
          </cell>
          <cell r="J20" t="str">
            <v>-</v>
          </cell>
          <cell r="K20" t="str">
            <v>-</v>
          </cell>
          <cell r="L20">
            <v>22</v>
          </cell>
          <cell r="M20">
            <v>16</v>
          </cell>
          <cell r="N20">
            <v>1</v>
          </cell>
          <cell r="O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314</v>
          </cell>
          <cell r="E21">
            <v>36</v>
          </cell>
          <cell r="F21" t="str">
            <v>-</v>
          </cell>
          <cell r="G21">
            <v>10</v>
          </cell>
          <cell r="H21">
            <v>14</v>
          </cell>
          <cell r="I21" t="str">
            <v>-</v>
          </cell>
          <cell r="J21" t="str">
            <v>-</v>
          </cell>
          <cell r="K21">
            <v>53</v>
          </cell>
          <cell r="L21">
            <v>144</v>
          </cell>
          <cell r="M21">
            <v>55</v>
          </cell>
          <cell r="N21">
            <v>2</v>
          </cell>
          <cell r="O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100</v>
          </cell>
          <cell r="E22">
            <v>21</v>
          </cell>
          <cell r="F22" t="str">
            <v>-</v>
          </cell>
          <cell r="G22">
            <v>5</v>
          </cell>
          <cell r="H22">
            <v>9</v>
          </cell>
          <cell r="I22">
            <v>1</v>
          </cell>
          <cell r="J22" t="str">
            <v>-</v>
          </cell>
          <cell r="K22">
            <v>24</v>
          </cell>
          <cell r="L22">
            <v>30</v>
          </cell>
          <cell r="M22">
            <v>10</v>
          </cell>
          <cell r="N22" t="str">
            <v>-</v>
          </cell>
          <cell r="O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85</v>
          </cell>
          <cell r="E23">
            <v>11</v>
          </cell>
          <cell r="F23" t="str">
            <v>-</v>
          </cell>
          <cell r="G23">
            <v>5</v>
          </cell>
          <cell r="H23">
            <v>9</v>
          </cell>
          <cell r="I23" t="str">
            <v>-</v>
          </cell>
          <cell r="J23" t="str">
            <v>-</v>
          </cell>
          <cell r="K23">
            <v>25</v>
          </cell>
          <cell r="L23">
            <v>28</v>
          </cell>
          <cell r="M23">
            <v>7</v>
          </cell>
          <cell r="N23" t="str">
            <v>-</v>
          </cell>
          <cell r="O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214</v>
          </cell>
          <cell r="E24">
            <v>30</v>
          </cell>
          <cell r="F24" t="str">
            <v>-</v>
          </cell>
          <cell r="G24">
            <v>9</v>
          </cell>
          <cell r="H24">
            <v>11</v>
          </cell>
          <cell r="I24">
            <v>1</v>
          </cell>
          <cell r="J24" t="str">
            <v>-</v>
          </cell>
          <cell r="K24">
            <v>42</v>
          </cell>
          <cell r="L24">
            <v>92</v>
          </cell>
          <cell r="M24">
            <v>28</v>
          </cell>
          <cell r="N24">
            <v>1</v>
          </cell>
          <cell r="O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370</v>
          </cell>
          <cell r="E25">
            <v>53</v>
          </cell>
          <cell r="F25" t="str">
            <v>-</v>
          </cell>
          <cell r="G25">
            <v>9</v>
          </cell>
          <cell r="H25">
            <v>15</v>
          </cell>
          <cell r="I25">
            <v>3</v>
          </cell>
          <cell r="J25" t="str">
            <v>-</v>
          </cell>
          <cell r="K25">
            <v>90</v>
          </cell>
          <cell r="L25">
            <v>129</v>
          </cell>
          <cell r="M25">
            <v>68</v>
          </cell>
          <cell r="N25">
            <v>3</v>
          </cell>
          <cell r="O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190</v>
          </cell>
          <cell r="E26">
            <v>21</v>
          </cell>
          <cell r="F26" t="str">
            <v>-</v>
          </cell>
          <cell r="G26">
            <v>10</v>
          </cell>
          <cell r="H26">
            <v>11</v>
          </cell>
          <cell r="I26">
            <v>2</v>
          </cell>
          <cell r="J26" t="str">
            <v>-</v>
          </cell>
          <cell r="K26">
            <v>25</v>
          </cell>
          <cell r="L26">
            <v>88</v>
          </cell>
          <cell r="M26">
            <v>32</v>
          </cell>
          <cell r="N26">
            <v>1</v>
          </cell>
          <cell r="O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331</v>
          </cell>
          <cell r="E27">
            <v>40</v>
          </cell>
          <cell r="F27" t="str">
            <v>-</v>
          </cell>
          <cell r="G27">
            <v>9</v>
          </cell>
          <cell r="H27">
            <v>13</v>
          </cell>
          <cell r="I27">
            <v>6</v>
          </cell>
          <cell r="J27" t="str">
            <v>-</v>
          </cell>
          <cell r="K27">
            <v>58</v>
          </cell>
          <cell r="L27">
            <v>152</v>
          </cell>
          <cell r="M27">
            <v>49</v>
          </cell>
          <cell r="N27">
            <v>4</v>
          </cell>
          <cell r="O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643</v>
          </cell>
          <cell r="E28">
            <v>86</v>
          </cell>
          <cell r="F28" t="str">
            <v>-</v>
          </cell>
          <cell r="G28">
            <v>26</v>
          </cell>
          <cell r="H28">
            <v>21</v>
          </cell>
          <cell r="I28">
            <v>8</v>
          </cell>
          <cell r="J28" t="str">
            <v>-</v>
          </cell>
          <cell r="K28">
            <v>113</v>
          </cell>
          <cell r="L28">
            <v>271</v>
          </cell>
          <cell r="M28">
            <v>110</v>
          </cell>
          <cell r="N28">
            <v>8</v>
          </cell>
          <cell r="O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325</v>
          </cell>
          <cell r="E29">
            <v>32</v>
          </cell>
          <cell r="F29" t="str">
            <v>-</v>
          </cell>
          <cell r="G29">
            <v>10</v>
          </cell>
          <cell r="H29">
            <v>13</v>
          </cell>
          <cell r="I29">
            <v>3</v>
          </cell>
          <cell r="J29" t="str">
            <v>-</v>
          </cell>
          <cell r="K29">
            <v>78</v>
          </cell>
          <cell r="L29">
            <v>120</v>
          </cell>
          <cell r="M29">
            <v>62</v>
          </cell>
          <cell r="N29">
            <v>7</v>
          </cell>
          <cell r="O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139</v>
          </cell>
          <cell r="E30">
            <v>16</v>
          </cell>
          <cell r="F30" t="str">
            <v>-</v>
          </cell>
          <cell r="G30">
            <v>4</v>
          </cell>
          <cell r="H30">
            <v>8</v>
          </cell>
          <cell r="I30">
            <v>1</v>
          </cell>
          <cell r="J30" t="str">
            <v>-</v>
          </cell>
          <cell r="K30">
            <v>32</v>
          </cell>
          <cell r="L30">
            <v>59</v>
          </cell>
          <cell r="M30">
            <v>17</v>
          </cell>
          <cell r="N30">
            <v>2</v>
          </cell>
          <cell r="O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289</v>
          </cell>
          <cell r="E31">
            <v>38</v>
          </cell>
          <cell r="F31">
            <v>1</v>
          </cell>
          <cell r="G31">
            <v>8</v>
          </cell>
          <cell r="H31">
            <v>15</v>
          </cell>
          <cell r="I31">
            <v>2</v>
          </cell>
          <cell r="J31" t="str">
            <v>-</v>
          </cell>
          <cell r="K31">
            <v>70</v>
          </cell>
          <cell r="L31">
            <v>117</v>
          </cell>
          <cell r="M31">
            <v>37</v>
          </cell>
          <cell r="N31">
            <v>1</v>
          </cell>
          <cell r="O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73</v>
          </cell>
          <cell r="E32">
            <v>17</v>
          </cell>
          <cell r="F32" t="str">
            <v>-</v>
          </cell>
          <cell r="G32">
            <v>3</v>
          </cell>
          <cell r="H32">
            <v>4</v>
          </cell>
          <cell r="I32" t="str">
            <v>-</v>
          </cell>
          <cell r="J32" t="str">
            <v>-</v>
          </cell>
          <cell r="K32">
            <v>37</v>
          </cell>
          <cell r="L32">
            <v>3</v>
          </cell>
          <cell r="M32">
            <v>7</v>
          </cell>
          <cell r="N32">
            <v>2</v>
          </cell>
          <cell r="O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26362</v>
          </cell>
          <cell r="E34">
            <v>3327</v>
          </cell>
          <cell r="F34">
            <v>6</v>
          </cell>
          <cell r="G34">
            <v>863</v>
          </cell>
          <cell r="H34">
            <v>825</v>
          </cell>
          <cell r="I34">
            <v>431</v>
          </cell>
          <cell r="J34">
            <v>27</v>
          </cell>
          <cell r="K34">
            <v>7463</v>
          </cell>
          <cell r="L34">
            <v>8438</v>
          </cell>
          <cell r="M34">
            <v>4759</v>
          </cell>
          <cell r="N34">
            <v>223</v>
          </cell>
          <cell r="O34">
            <v>0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6945</v>
          </cell>
          <cell r="E35">
            <v>760</v>
          </cell>
          <cell r="F35" t="str">
            <v>-</v>
          </cell>
          <cell r="G35">
            <v>199</v>
          </cell>
          <cell r="H35">
            <v>167</v>
          </cell>
          <cell r="I35">
            <v>54</v>
          </cell>
          <cell r="J35">
            <v>6</v>
          </cell>
          <cell r="K35">
            <v>2297</v>
          </cell>
          <cell r="L35">
            <v>2119</v>
          </cell>
          <cell r="M35">
            <v>1275</v>
          </cell>
          <cell r="N35">
            <v>68</v>
          </cell>
          <cell r="O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2679</v>
          </cell>
          <cell r="E36">
            <v>339</v>
          </cell>
          <cell r="F36" t="str">
            <v>-</v>
          </cell>
          <cell r="G36">
            <v>75</v>
          </cell>
          <cell r="H36">
            <v>96</v>
          </cell>
          <cell r="I36">
            <v>160</v>
          </cell>
          <cell r="J36" t="str">
            <v>-</v>
          </cell>
          <cell r="K36">
            <v>698</v>
          </cell>
          <cell r="L36">
            <v>838</v>
          </cell>
          <cell r="M36">
            <v>450</v>
          </cell>
          <cell r="N36">
            <v>23</v>
          </cell>
          <cell r="O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1195</v>
          </cell>
          <cell r="E37">
            <v>162</v>
          </cell>
          <cell r="F37">
            <v>1</v>
          </cell>
          <cell r="G37">
            <v>40</v>
          </cell>
          <cell r="H37">
            <v>32</v>
          </cell>
          <cell r="I37">
            <v>9</v>
          </cell>
          <cell r="J37" t="str">
            <v>-</v>
          </cell>
          <cell r="K37">
            <v>325</v>
          </cell>
          <cell r="L37">
            <v>362</v>
          </cell>
          <cell r="M37">
            <v>252</v>
          </cell>
          <cell r="N37">
            <v>12</v>
          </cell>
          <cell r="O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2195</v>
          </cell>
          <cell r="E38">
            <v>327</v>
          </cell>
          <cell r="F38">
            <v>1</v>
          </cell>
          <cell r="G38">
            <v>53</v>
          </cell>
          <cell r="H38">
            <v>54</v>
          </cell>
          <cell r="I38">
            <v>26</v>
          </cell>
          <cell r="J38">
            <v>16</v>
          </cell>
          <cell r="K38">
            <v>774</v>
          </cell>
          <cell r="L38">
            <v>617</v>
          </cell>
          <cell r="M38">
            <v>302</v>
          </cell>
          <cell r="N38">
            <v>25</v>
          </cell>
          <cell r="O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3881</v>
          </cell>
          <cell r="E39">
            <v>560</v>
          </cell>
          <cell r="F39" t="str">
            <v>-</v>
          </cell>
          <cell r="G39">
            <v>180</v>
          </cell>
          <cell r="H39">
            <v>121</v>
          </cell>
          <cell r="I39">
            <v>33</v>
          </cell>
          <cell r="J39">
            <v>3</v>
          </cell>
          <cell r="K39">
            <v>1155</v>
          </cell>
          <cell r="L39">
            <v>1022</v>
          </cell>
          <cell r="M39">
            <v>780</v>
          </cell>
          <cell r="N39">
            <v>27</v>
          </cell>
          <cell r="O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1230</v>
          </cell>
          <cell r="E40">
            <v>129</v>
          </cell>
          <cell r="F40" t="str">
            <v>-</v>
          </cell>
          <cell r="G40">
            <v>41</v>
          </cell>
          <cell r="H40">
            <v>44</v>
          </cell>
          <cell r="I40">
            <v>10</v>
          </cell>
          <cell r="J40">
            <v>1</v>
          </cell>
          <cell r="K40">
            <v>219</v>
          </cell>
          <cell r="L40">
            <v>553</v>
          </cell>
          <cell r="M40">
            <v>227</v>
          </cell>
          <cell r="N40">
            <v>6</v>
          </cell>
          <cell r="O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983</v>
          </cell>
          <cell r="E41">
            <v>116</v>
          </cell>
          <cell r="F41" t="str">
            <v>-</v>
          </cell>
          <cell r="G41">
            <v>20</v>
          </cell>
          <cell r="H41">
            <v>35</v>
          </cell>
          <cell r="I41">
            <v>45</v>
          </cell>
          <cell r="J41">
            <v>1</v>
          </cell>
          <cell r="K41">
            <v>238</v>
          </cell>
          <cell r="L41">
            <v>349</v>
          </cell>
          <cell r="M41">
            <v>174</v>
          </cell>
          <cell r="N41">
            <v>5</v>
          </cell>
          <cell r="O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653</v>
          </cell>
          <cell r="E42">
            <v>105</v>
          </cell>
          <cell r="F42" t="str">
            <v>-</v>
          </cell>
          <cell r="G42">
            <v>24</v>
          </cell>
          <cell r="H42">
            <v>27</v>
          </cell>
          <cell r="I42">
            <v>3</v>
          </cell>
          <cell r="J42" t="str">
            <v>-</v>
          </cell>
          <cell r="K42">
            <v>211</v>
          </cell>
          <cell r="L42">
            <v>173</v>
          </cell>
          <cell r="M42">
            <v>106</v>
          </cell>
          <cell r="N42">
            <v>4</v>
          </cell>
          <cell r="O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732</v>
          </cell>
          <cell r="E43">
            <v>97</v>
          </cell>
          <cell r="F43">
            <v>1</v>
          </cell>
          <cell r="G43">
            <v>21</v>
          </cell>
          <cell r="H43">
            <v>17</v>
          </cell>
          <cell r="I43">
            <v>6</v>
          </cell>
          <cell r="J43" t="str">
            <v>-</v>
          </cell>
          <cell r="K43">
            <v>216</v>
          </cell>
          <cell r="L43">
            <v>247</v>
          </cell>
          <cell r="M43">
            <v>122</v>
          </cell>
          <cell r="N43">
            <v>5</v>
          </cell>
          <cell r="O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2444</v>
          </cell>
          <cell r="E44">
            <v>287</v>
          </cell>
          <cell r="F44" t="str">
            <v>-</v>
          </cell>
          <cell r="G44">
            <v>94</v>
          </cell>
          <cell r="H44">
            <v>83</v>
          </cell>
          <cell r="I44">
            <v>13</v>
          </cell>
          <cell r="J44" t="str">
            <v>-</v>
          </cell>
          <cell r="K44">
            <v>635</v>
          </cell>
          <cell r="L44">
            <v>797</v>
          </cell>
          <cell r="M44">
            <v>519</v>
          </cell>
          <cell r="N44">
            <v>16</v>
          </cell>
          <cell r="O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130</v>
          </cell>
          <cell r="E45">
            <v>19</v>
          </cell>
          <cell r="F45" t="str">
            <v>-</v>
          </cell>
          <cell r="G45">
            <v>5</v>
          </cell>
          <cell r="H45">
            <v>9</v>
          </cell>
          <cell r="I45">
            <v>7</v>
          </cell>
          <cell r="J45" t="str">
            <v>-</v>
          </cell>
          <cell r="K45">
            <v>19</v>
          </cell>
          <cell r="L45">
            <v>38</v>
          </cell>
          <cell r="M45">
            <v>33</v>
          </cell>
          <cell r="N45" t="str">
            <v>-</v>
          </cell>
          <cell r="O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328</v>
          </cell>
          <cell r="E46">
            <v>39</v>
          </cell>
          <cell r="F46" t="str">
            <v>-</v>
          </cell>
          <cell r="G46">
            <v>10</v>
          </cell>
          <cell r="H46">
            <v>14</v>
          </cell>
          <cell r="I46">
            <v>1</v>
          </cell>
          <cell r="J46" t="str">
            <v>-</v>
          </cell>
          <cell r="K46">
            <v>56</v>
          </cell>
          <cell r="L46">
            <v>149</v>
          </cell>
          <cell r="M46">
            <v>55</v>
          </cell>
          <cell r="N46">
            <v>4</v>
          </cell>
          <cell r="O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110</v>
          </cell>
          <cell r="E47">
            <v>25</v>
          </cell>
          <cell r="F47" t="str">
            <v>-</v>
          </cell>
          <cell r="G47">
            <v>5</v>
          </cell>
          <cell r="H47">
            <v>8</v>
          </cell>
          <cell r="I47">
            <v>1</v>
          </cell>
          <cell r="J47" t="str">
            <v>-</v>
          </cell>
          <cell r="K47">
            <v>32</v>
          </cell>
          <cell r="L47">
            <v>33</v>
          </cell>
          <cell r="M47">
            <v>6</v>
          </cell>
          <cell r="N47" t="str">
            <v>-</v>
          </cell>
          <cell r="O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35</v>
          </cell>
          <cell r="E48">
            <v>3</v>
          </cell>
          <cell r="F48" t="str">
            <v>-</v>
          </cell>
          <cell r="G48">
            <v>3</v>
          </cell>
          <cell r="H48">
            <v>2</v>
          </cell>
          <cell r="I48" t="str">
            <v>-</v>
          </cell>
          <cell r="J48" t="str">
            <v>-</v>
          </cell>
          <cell r="K48">
            <v>5</v>
          </cell>
          <cell r="L48">
            <v>19</v>
          </cell>
          <cell r="M48">
            <v>3</v>
          </cell>
          <cell r="N48" t="str">
            <v>-</v>
          </cell>
          <cell r="O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220</v>
          </cell>
          <cell r="E49">
            <v>27</v>
          </cell>
          <cell r="F49">
            <v>2</v>
          </cell>
          <cell r="G49">
            <v>10</v>
          </cell>
          <cell r="H49">
            <v>10</v>
          </cell>
          <cell r="I49">
            <v>2</v>
          </cell>
          <cell r="J49" t="str">
            <v>-</v>
          </cell>
          <cell r="K49">
            <v>29</v>
          </cell>
          <cell r="L49">
            <v>99</v>
          </cell>
          <cell r="M49">
            <v>39</v>
          </cell>
          <cell r="N49">
            <v>2</v>
          </cell>
          <cell r="O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505</v>
          </cell>
          <cell r="E50">
            <v>62</v>
          </cell>
          <cell r="F50" t="str">
            <v>-</v>
          </cell>
          <cell r="G50">
            <v>11</v>
          </cell>
          <cell r="H50">
            <v>25</v>
          </cell>
          <cell r="I50">
            <v>28</v>
          </cell>
          <cell r="J50" t="str">
            <v>-</v>
          </cell>
          <cell r="K50">
            <v>118</v>
          </cell>
          <cell r="L50">
            <v>165</v>
          </cell>
          <cell r="M50">
            <v>93</v>
          </cell>
          <cell r="N50">
            <v>3</v>
          </cell>
          <cell r="O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195</v>
          </cell>
          <cell r="E51">
            <v>24</v>
          </cell>
          <cell r="F51" t="str">
            <v>-</v>
          </cell>
          <cell r="G51">
            <v>10</v>
          </cell>
          <cell r="H51">
            <v>11</v>
          </cell>
          <cell r="I51">
            <v>3</v>
          </cell>
          <cell r="J51" t="str">
            <v>-</v>
          </cell>
          <cell r="K51">
            <v>27</v>
          </cell>
          <cell r="L51">
            <v>86</v>
          </cell>
          <cell r="M51">
            <v>32</v>
          </cell>
          <cell r="N51">
            <v>2</v>
          </cell>
          <cell r="O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343</v>
          </cell>
          <cell r="E52">
            <v>42</v>
          </cell>
          <cell r="F52" t="str">
            <v>-</v>
          </cell>
          <cell r="G52">
            <v>9</v>
          </cell>
          <cell r="H52">
            <v>13</v>
          </cell>
          <cell r="I52">
            <v>6</v>
          </cell>
          <cell r="J52" t="str">
            <v>-</v>
          </cell>
          <cell r="K52">
            <v>68</v>
          </cell>
          <cell r="L52">
            <v>152</v>
          </cell>
          <cell r="M52">
            <v>48</v>
          </cell>
          <cell r="N52">
            <v>5</v>
          </cell>
          <cell r="O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691</v>
          </cell>
          <cell r="E53">
            <v>91</v>
          </cell>
          <cell r="F53" t="str">
            <v>-</v>
          </cell>
          <cell r="G53">
            <v>29</v>
          </cell>
          <cell r="H53">
            <v>23</v>
          </cell>
          <cell r="I53">
            <v>9</v>
          </cell>
          <cell r="J53" t="str">
            <v>-</v>
          </cell>
          <cell r="K53">
            <v>117</v>
          </cell>
          <cell r="L53">
            <v>298</v>
          </cell>
          <cell r="M53">
            <v>117</v>
          </cell>
          <cell r="N53">
            <v>7</v>
          </cell>
          <cell r="O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353</v>
          </cell>
          <cell r="E54">
            <v>37</v>
          </cell>
          <cell r="F54" t="str">
            <v>-</v>
          </cell>
          <cell r="G54">
            <v>10</v>
          </cell>
          <cell r="H54">
            <v>12</v>
          </cell>
          <cell r="I54">
            <v>3</v>
          </cell>
          <cell r="J54" t="str">
            <v>-</v>
          </cell>
          <cell r="K54">
            <v>84</v>
          </cell>
          <cell r="L54">
            <v>136</v>
          </cell>
          <cell r="M54">
            <v>65</v>
          </cell>
          <cell r="N54">
            <v>6</v>
          </cell>
          <cell r="O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147</v>
          </cell>
          <cell r="E55">
            <v>16</v>
          </cell>
          <cell r="F55" t="str">
            <v>-</v>
          </cell>
          <cell r="G55">
            <v>3</v>
          </cell>
          <cell r="H55">
            <v>7</v>
          </cell>
          <cell r="I55">
            <v>10</v>
          </cell>
          <cell r="J55" t="str">
            <v>-</v>
          </cell>
          <cell r="K55">
            <v>35</v>
          </cell>
          <cell r="L55">
            <v>62</v>
          </cell>
          <cell r="M55">
            <v>14</v>
          </cell>
          <cell r="N55" t="str">
            <v>-</v>
          </cell>
          <cell r="O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296</v>
          </cell>
          <cell r="E56">
            <v>42</v>
          </cell>
          <cell r="F56">
            <v>1</v>
          </cell>
          <cell r="G56">
            <v>9</v>
          </cell>
          <cell r="H56">
            <v>11</v>
          </cell>
          <cell r="I56">
            <v>2</v>
          </cell>
          <cell r="J56" t="str">
            <v>-</v>
          </cell>
          <cell r="K56">
            <v>69</v>
          </cell>
          <cell r="L56">
            <v>121</v>
          </cell>
          <cell r="M56">
            <v>40</v>
          </cell>
          <cell r="N56">
            <v>1</v>
          </cell>
          <cell r="O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72</v>
          </cell>
          <cell r="E57">
            <v>18</v>
          </cell>
          <cell r="F57" t="str">
            <v>-</v>
          </cell>
          <cell r="G57">
            <v>2</v>
          </cell>
          <cell r="H57">
            <v>4</v>
          </cell>
          <cell r="I57" t="str">
            <v>-</v>
          </cell>
          <cell r="J57" t="str">
            <v>-</v>
          </cell>
          <cell r="K57">
            <v>36</v>
          </cell>
          <cell r="L57">
            <v>3</v>
          </cell>
          <cell r="M57">
            <v>7</v>
          </cell>
          <cell r="N57">
            <v>2</v>
          </cell>
          <cell r="O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27217</v>
          </cell>
          <cell r="E59">
            <v>3399</v>
          </cell>
          <cell r="F59">
            <v>13</v>
          </cell>
          <cell r="G59">
            <v>851</v>
          </cell>
          <cell r="H59">
            <v>808</v>
          </cell>
          <cell r="I59">
            <v>457</v>
          </cell>
          <cell r="J59">
            <v>24</v>
          </cell>
          <cell r="K59">
            <v>7753</v>
          </cell>
          <cell r="L59">
            <v>8671</v>
          </cell>
          <cell r="M59">
            <v>5025</v>
          </cell>
          <cell r="N59">
            <v>216</v>
          </cell>
          <cell r="O59">
            <v>0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7589</v>
          </cell>
          <cell r="E60">
            <v>824</v>
          </cell>
          <cell r="F60">
            <v>10</v>
          </cell>
          <cell r="G60">
            <v>212</v>
          </cell>
          <cell r="H60">
            <v>166</v>
          </cell>
          <cell r="I60">
            <v>69</v>
          </cell>
          <cell r="J60">
            <v>6</v>
          </cell>
          <cell r="K60">
            <v>2546</v>
          </cell>
          <cell r="L60">
            <v>2328</v>
          </cell>
          <cell r="M60">
            <v>1356</v>
          </cell>
          <cell r="N60">
            <v>72</v>
          </cell>
          <cell r="O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2679</v>
          </cell>
          <cell r="E61">
            <v>339</v>
          </cell>
          <cell r="F61" t="str">
            <v>-</v>
          </cell>
          <cell r="G61">
            <v>75</v>
          </cell>
          <cell r="H61">
            <v>96</v>
          </cell>
          <cell r="I61">
            <v>160</v>
          </cell>
          <cell r="J61" t="str">
            <v>-</v>
          </cell>
          <cell r="K61">
            <v>698</v>
          </cell>
          <cell r="L61">
            <v>838</v>
          </cell>
          <cell r="M61">
            <v>450</v>
          </cell>
          <cell r="N61">
            <v>23</v>
          </cell>
          <cell r="O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1253</v>
          </cell>
          <cell r="E62">
            <v>159</v>
          </cell>
          <cell r="F62">
            <v>2</v>
          </cell>
          <cell r="G62">
            <v>40</v>
          </cell>
          <cell r="H62">
            <v>32</v>
          </cell>
          <cell r="I62">
            <v>9</v>
          </cell>
          <cell r="J62" t="str">
            <v>-</v>
          </cell>
          <cell r="K62">
            <v>385</v>
          </cell>
          <cell r="L62">
            <v>367</v>
          </cell>
          <cell r="M62">
            <v>247</v>
          </cell>
          <cell r="N62">
            <v>12</v>
          </cell>
          <cell r="O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2216</v>
          </cell>
          <cell r="E63">
            <v>325</v>
          </cell>
          <cell r="F63">
            <v>1</v>
          </cell>
          <cell r="G63">
            <v>53</v>
          </cell>
          <cell r="H63">
            <v>54</v>
          </cell>
          <cell r="I63">
            <v>26</v>
          </cell>
          <cell r="J63">
            <v>16</v>
          </cell>
          <cell r="K63">
            <v>779</v>
          </cell>
          <cell r="L63">
            <v>625</v>
          </cell>
          <cell r="M63">
            <v>310</v>
          </cell>
          <cell r="N63">
            <v>27</v>
          </cell>
          <cell r="O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3866</v>
          </cell>
          <cell r="E64">
            <v>547</v>
          </cell>
          <cell r="F64" t="str">
            <v>-</v>
          </cell>
          <cell r="G64">
            <v>144</v>
          </cell>
          <cell r="H64">
            <v>102</v>
          </cell>
          <cell r="I64">
            <v>24</v>
          </cell>
          <cell r="J64" t="str">
            <v>-</v>
          </cell>
          <cell r="K64">
            <v>1153</v>
          </cell>
          <cell r="L64">
            <v>933</v>
          </cell>
          <cell r="M64">
            <v>942</v>
          </cell>
          <cell r="N64">
            <v>21</v>
          </cell>
          <cell r="O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1245</v>
          </cell>
          <cell r="E65">
            <v>129</v>
          </cell>
          <cell r="F65" t="str">
            <v>-</v>
          </cell>
          <cell r="G65">
            <v>41</v>
          </cell>
          <cell r="H65">
            <v>44</v>
          </cell>
          <cell r="I65">
            <v>10</v>
          </cell>
          <cell r="J65">
            <v>1</v>
          </cell>
          <cell r="K65">
            <v>219</v>
          </cell>
          <cell r="L65">
            <v>553</v>
          </cell>
          <cell r="M65">
            <v>242</v>
          </cell>
          <cell r="N65">
            <v>6</v>
          </cell>
          <cell r="O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1068</v>
          </cell>
          <cell r="E66">
            <v>133</v>
          </cell>
          <cell r="F66" t="str">
            <v>-</v>
          </cell>
          <cell r="G66">
            <v>29</v>
          </cell>
          <cell r="H66">
            <v>47</v>
          </cell>
          <cell r="I66">
            <v>67</v>
          </cell>
          <cell r="J66">
            <v>1</v>
          </cell>
          <cell r="K66">
            <v>262</v>
          </cell>
          <cell r="L66">
            <v>343</v>
          </cell>
          <cell r="M66">
            <v>180</v>
          </cell>
          <cell r="N66">
            <v>6</v>
          </cell>
          <cell r="O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666</v>
          </cell>
          <cell r="E67">
            <v>93</v>
          </cell>
          <cell r="F67" t="str">
            <v>-</v>
          </cell>
          <cell r="G67">
            <v>26</v>
          </cell>
          <cell r="H67">
            <v>24</v>
          </cell>
          <cell r="I67">
            <v>4</v>
          </cell>
          <cell r="J67" t="str">
            <v>-</v>
          </cell>
          <cell r="K67">
            <v>187</v>
          </cell>
          <cell r="L67">
            <v>215</v>
          </cell>
          <cell r="M67">
            <v>113</v>
          </cell>
          <cell r="N67">
            <v>4</v>
          </cell>
          <cell r="O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804</v>
          </cell>
          <cell r="E68">
            <v>102</v>
          </cell>
          <cell r="F68" t="str">
            <v>-</v>
          </cell>
          <cell r="G68">
            <v>23</v>
          </cell>
          <cell r="H68">
            <v>18</v>
          </cell>
          <cell r="I68">
            <v>14</v>
          </cell>
          <cell r="J68" t="str">
            <v>-</v>
          </cell>
          <cell r="K68">
            <v>232</v>
          </cell>
          <cell r="L68">
            <v>280</v>
          </cell>
          <cell r="M68">
            <v>132</v>
          </cell>
          <cell r="N68">
            <v>3</v>
          </cell>
          <cell r="O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2560</v>
          </cell>
          <cell r="E69">
            <v>334</v>
          </cell>
          <cell r="F69" t="str">
            <v>-</v>
          </cell>
          <cell r="G69">
            <v>98</v>
          </cell>
          <cell r="H69">
            <v>86</v>
          </cell>
          <cell r="I69">
            <v>21</v>
          </cell>
          <cell r="J69" t="str">
            <v>-</v>
          </cell>
          <cell r="K69">
            <v>640</v>
          </cell>
          <cell r="L69">
            <v>828</v>
          </cell>
          <cell r="M69">
            <v>538</v>
          </cell>
          <cell r="N69">
            <v>15</v>
          </cell>
          <cell r="O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68</v>
          </cell>
          <cell r="E70">
            <v>9</v>
          </cell>
          <cell r="F70" t="str">
            <v>-</v>
          </cell>
          <cell r="G70">
            <v>3</v>
          </cell>
          <cell r="H70">
            <v>5</v>
          </cell>
          <cell r="I70" t="str">
            <v>-</v>
          </cell>
          <cell r="J70" t="str">
            <v>-</v>
          </cell>
          <cell r="K70">
            <v>1</v>
          </cell>
          <cell r="L70">
            <v>29</v>
          </cell>
          <cell r="M70">
            <v>21</v>
          </cell>
          <cell r="N70" t="str">
            <v>-</v>
          </cell>
          <cell r="O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391</v>
          </cell>
          <cell r="E71">
            <v>47</v>
          </cell>
          <cell r="F71" t="str">
            <v>-</v>
          </cell>
          <cell r="G71">
            <v>10</v>
          </cell>
          <cell r="H71">
            <v>16</v>
          </cell>
          <cell r="I71">
            <v>8</v>
          </cell>
          <cell r="J71" t="str">
            <v>-</v>
          </cell>
          <cell r="K71">
            <v>69</v>
          </cell>
          <cell r="L71">
            <v>180</v>
          </cell>
          <cell r="M71">
            <v>60</v>
          </cell>
          <cell r="N71">
            <v>1</v>
          </cell>
          <cell r="O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110</v>
          </cell>
          <cell r="E72">
            <v>25</v>
          </cell>
          <cell r="F72" t="str">
            <v>-</v>
          </cell>
          <cell r="G72">
            <v>5</v>
          </cell>
          <cell r="H72">
            <v>9</v>
          </cell>
          <cell r="I72">
            <v>1</v>
          </cell>
          <cell r="J72" t="str">
            <v>-</v>
          </cell>
          <cell r="K72">
            <v>27</v>
          </cell>
          <cell r="L72">
            <v>36</v>
          </cell>
          <cell r="M72">
            <v>7</v>
          </cell>
          <cell r="N72" t="str">
            <v>-</v>
          </cell>
          <cell r="O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34</v>
          </cell>
          <cell r="E73">
            <v>3</v>
          </cell>
          <cell r="F73" t="str">
            <v>-</v>
          </cell>
          <cell r="G73">
            <v>3</v>
          </cell>
          <cell r="H73">
            <v>2</v>
          </cell>
          <cell r="I73" t="str">
            <v>-</v>
          </cell>
          <cell r="J73" t="str">
            <v>-</v>
          </cell>
          <cell r="K73">
            <v>5</v>
          </cell>
          <cell r="L73">
            <v>18</v>
          </cell>
          <cell r="M73">
            <v>3</v>
          </cell>
          <cell r="N73" t="str">
            <v>-</v>
          </cell>
          <cell r="O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219</v>
          </cell>
          <cell r="E74">
            <v>27</v>
          </cell>
          <cell r="F74" t="str">
            <v>-</v>
          </cell>
          <cell r="G74">
            <v>10</v>
          </cell>
          <cell r="H74">
            <v>10</v>
          </cell>
          <cell r="I74">
            <v>2</v>
          </cell>
          <cell r="J74" t="str">
            <v>-</v>
          </cell>
          <cell r="K74">
            <v>30</v>
          </cell>
          <cell r="L74">
            <v>99</v>
          </cell>
          <cell r="M74">
            <v>39</v>
          </cell>
          <cell r="N74">
            <v>2</v>
          </cell>
          <cell r="O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408</v>
          </cell>
          <cell r="E75">
            <v>52</v>
          </cell>
          <cell r="F75" t="str">
            <v>-</v>
          </cell>
          <cell r="G75">
            <v>9</v>
          </cell>
          <cell r="H75">
            <v>17</v>
          </cell>
          <cell r="I75">
            <v>8</v>
          </cell>
          <cell r="J75" t="str">
            <v>-</v>
          </cell>
          <cell r="K75">
            <v>94</v>
          </cell>
          <cell r="L75">
            <v>151</v>
          </cell>
          <cell r="M75">
            <v>74</v>
          </cell>
          <cell r="N75">
            <v>3</v>
          </cell>
          <cell r="O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185</v>
          </cell>
          <cell r="E76">
            <v>29</v>
          </cell>
          <cell r="F76" t="str">
            <v>-</v>
          </cell>
          <cell r="G76">
            <v>9</v>
          </cell>
          <cell r="H76">
            <v>11</v>
          </cell>
          <cell r="I76">
            <v>3</v>
          </cell>
          <cell r="J76" t="str">
            <v>-</v>
          </cell>
          <cell r="K76">
            <v>27</v>
          </cell>
          <cell r="L76">
            <v>86</v>
          </cell>
          <cell r="M76">
            <v>19</v>
          </cell>
          <cell r="N76">
            <v>1</v>
          </cell>
          <cell r="O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370</v>
          </cell>
          <cell r="E77">
            <v>41</v>
          </cell>
          <cell r="F77" t="str">
            <v>-</v>
          </cell>
          <cell r="G77">
            <v>9</v>
          </cell>
          <cell r="H77">
            <v>13</v>
          </cell>
          <cell r="I77">
            <v>7</v>
          </cell>
          <cell r="J77" t="str">
            <v>-</v>
          </cell>
          <cell r="K77">
            <v>89</v>
          </cell>
          <cell r="L77">
            <v>153</v>
          </cell>
          <cell r="M77">
            <v>52</v>
          </cell>
          <cell r="N77">
            <v>6</v>
          </cell>
          <cell r="O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702</v>
          </cell>
          <cell r="E78">
            <v>88</v>
          </cell>
          <cell r="F78" t="str">
            <v>-</v>
          </cell>
          <cell r="G78">
            <v>27</v>
          </cell>
          <cell r="H78">
            <v>24</v>
          </cell>
          <cell r="I78">
            <v>8</v>
          </cell>
          <cell r="J78" t="str">
            <v>-</v>
          </cell>
          <cell r="K78">
            <v>119</v>
          </cell>
          <cell r="L78">
            <v>310</v>
          </cell>
          <cell r="M78">
            <v>121</v>
          </cell>
          <cell r="N78">
            <v>5</v>
          </cell>
          <cell r="O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330</v>
          </cell>
          <cell r="E79">
            <v>39</v>
          </cell>
          <cell r="F79" t="str">
            <v>-</v>
          </cell>
          <cell r="G79">
            <v>10</v>
          </cell>
          <cell r="H79">
            <v>12</v>
          </cell>
          <cell r="I79">
            <v>3</v>
          </cell>
          <cell r="J79" t="str">
            <v>-</v>
          </cell>
          <cell r="K79">
            <v>78</v>
          </cell>
          <cell r="L79">
            <v>126</v>
          </cell>
          <cell r="M79">
            <v>55</v>
          </cell>
          <cell r="N79">
            <v>7</v>
          </cell>
          <cell r="O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146</v>
          </cell>
          <cell r="E80">
            <v>17</v>
          </cell>
          <cell r="F80" t="str">
            <v>-</v>
          </cell>
          <cell r="G80">
            <v>4</v>
          </cell>
          <cell r="H80">
            <v>7</v>
          </cell>
          <cell r="I80">
            <v>10</v>
          </cell>
          <cell r="J80" t="str">
            <v>-</v>
          </cell>
          <cell r="K80">
            <v>32</v>
          </cell>
          <cell r="L80">
            <v>57</v>
          </cell>
          <cell r="M80">
            <v>18</v>
          </cell>
          <cell r="N80">
            <v>1</v>
          </cell>
          <cell r="O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301</v>
          </cell>
          <cell r="E81">
            <v>37</v>
          </cell>
          <cell r="F81" t="str">
            <v>-</v>
          </cell>
          <cell r="G81">
            <v>10</v>
          </cell>
          <cell r="H81">
            <v>12</v>
          </cell>
          <cell r="I81">
            <v>3</v>
          </cell>
          <cell r="J81" t="str">
            <v>-</v>
          </cell>
          <cell r="K81">
            <v>79</v>
          </cell>
          <cell r="L81">
            <v>113</v>
          </cell>
          <cell r="M81">
            <v>46</v>
          </cell>
          <cell r="N81">
            <v>1</v>
          </cell>
          <cell r="O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7</v>
          </cell>
          <cell r="E82" t="str">
            <v>-</v>
          </cell>
          <cell r="F82" t="str">
            <v>-</v>
          </cell>
          <cell r="G82">
            <v>1</v>
          </cell>
          <cell r="H82">
            <v>1</v>
          </cell>
          <cell r="I82" t="str">
            <v>-</v>
          </cell>
          <cell r="J82" t="str">
            <v>-</v>
          </cell>
          <cell r="K82">
            <v>2</v>
          </cell>
          <cell r="L82">
            <v>3</v>
          </cell>
          <cell r="M82" t="str">
            <v>-</v>
          </cell>
          <cell r="N82" t="str">
            <v>-</v>
          </cell>
          <cell r="O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28965</v>
          </cell>
          <cell r="E84">
            <v>3480</v>
          </cell>
          <cell r="F84">
            <v>22</v>
          </cell>
          <cell r="G84">
            <v>876</v>
          </cell>
          <cell r="H84">
            <v>854</v>
          </cell>
          <cell r="I84">
            <v>669</v>
          </cell>
          <cell r="J84">
            <v>23</v>
          </cell>
          <cell r="K84">
            <v>8366</v>
          </cell>
          <cell r="L84">
            <v>9110</v>
          </cell>
          <cell r="M84">
            <v>5348</v>
          </cell>
          <cell r="N84">
            <v>217</v>
          </cell>
          <cell r="O84">
            <v>0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7984</v>
          </cell>
          <cell r="E85">
            <v>842</v>
          </cell>
          <cell r="F85">
            <v>19</v>
          </cell>
          <cell r="G85">
            <v>221</v>
          </cell>
          <cell r="H85">
            <v>170</v>
          </cell>
          <cell r="I85">
            <v>70</v>
          </cell>
          <cell r="J85">
            <v>4</v>
          </cell>
          <cell r="K85">
            <v>2705</v>
          </cell>
          <cell r="L85">
            <v>2443</v>
          </cell>
          <cell r="M85">
            <v>1441</v>
          </cell>
          <cell r="N85">
            <v>69</v>
          </cell>
          <cell r="O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2897</v>
          </cell>
          <cell r="E86">
            <v>351</v>
          </cell>
          <cell r="F86" t="str">
            <v>-</v>
          </cell>
          <cell r="G86">
            <v>78</v>
          </cell>
          <cell r="H86">
            <v>103</v>
          </cell>
          <cell r="I86">
            <v>163</v>
          </cell>
          <cell r="J86" t="str">
            <v>-</v>
          </cell>
          <cell r="K86">
            <v>764</v>
          </cell>
          <cell r="L86">
            <v>899</v>
          </cell>
          <cell r="M86">
            <v>515</v>
          </cell>
          <cell r="N86">
            <v>24</v>
          </cell>
          <cell r="O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1212</v>
          </cell>
          <cell r="E87">
            <v>167</v>
          </cell>
          <cell r="F87">
            <v>1</v>
          </cell>
          <cell r="G87">
            <v>39</v>
          </cell>
          <cell r="H87">
            <v>26</v>
          </cell>
          <cell r="I87">
            <v>9</v>
          </cell>
          <cell r="J87" t="str">
            <v>-</v>
          </cell>
          <cell r="K87">
            <v>329</v>
          </cell>
          <cell r="L87">
            <v>373</v>
          </cell>
          <cell r="M87">
            <v>256</v>
          </cell>
          <cell r="N87">
            <v>12</v>
          </cell>
          <cell r="O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2266</v>
          </cell>
          <cell r="E88">
            <v>322</v>
          </cell>
          <cell r="F88">
            <v>1</v>
          </cell>
          <cell r="G88">
            <v>52</v>
          </cell>
          <cell r="H88">
            <v>55</v>
          </cell>
          <cell r="I88">
            <v>26</v>
          </cell>
          <cell r="J88">
            <v>16</v>
          </cell>
          <cell r="K88">
            <v>853</v>
          </cell>
          <cell r="L88">
            <v>618</v>
          </cell>
          <cell r="M88">
            <v>295</v>
          </cell>
          <cell r="N88">
            <v>28</v>
          </cell>
          <cell r="O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4396</v>
          </cell>
          <cell r="E89">
            <v>521</v>
          </cell>
          <cell r="F89">
            <v>1</v>
          </cell>
          <cell r="G89">
            <v>149</v>
          </cell>
          <cell r="H89">
            <v>112</v>
          </cell>
          <cell r="I89">
            <v>231</v>
          </cell>
          <cell r="J89" t="str">
            <v>-</v>
          </cell>
          <cell r="K89">
            <v>1242</v>
          </cell>
          <cell r="L89">
            <v>1084</v>
          </cell>
          <cell r="M89">
            <v>1034</v>
          </cell>
          <cell r="N89">
            <v>22</v>
          </cell>
          <cell r="O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1246</v>
          </cell>
          <cell r="E90">
            <v>139</v>
          </cell>
          <cell r="F90" t="str">
            <v>-</v>
          </cell>
          <cell r="G90">
            <v>36</v>
          </cell>
          <cell r="H90">
            <v>39</v>
          </cell>
          <cell r="I90">
            <v>11</v>
          </cell>
          <cell r="J90">
            <v>1</v>
          </cell>
          <cell r="K90">
            <v>265</v>
          </cell>
          <cell r="L90">
            <v>526</v>
          </cell>
          <cell r="M90">
            <v>223</v>
          </cell>
          <cell r="N90">
            <v>6</v>
          </cell>
          <cell r="O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1039</v>
          </cell>
          <cell r="E91">
            <v>133</v>
          </cell>
          <cell r="F91" t="str">
            <v>-</v>
          </cell>
          <cell r="G91">
            <v>27</v>
          </cell>
          <cell r="H91">
            <v>46</v>
          </cell>
          <cell r="I91">
            <v>63</v>
          </cell>
          <cell r="J91">
            <v>1</v>
          </cell>
          <cell r="K91">
            <v>257</v>
          </cell>
          <cell r="L91">
            <v>328</v>
          </cell>
          <cell r="M91">
            <v>178</v>
          </cell>
          <cell r="N91">
            <v>6</v>
          </cell>
          <cell r="O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831</v>
          </cell>
          <cell r="E92">
            <v>111</v>
          </cell>
          <cell r="F92" t="str">
            <v>-</v>
          </cell>
          <cell r="G92">
            <v>25</v>
          </cell>
          <cell r="H92">
            <v>29</v>
          </cell>
          <cell r="I92">
            <v>7</v>
          </cell>
          <cell r="J92" t="str">
            <v>-</v>
          </cell>
          <cell r="K92">
            <v>317</v>
          </cell>
          <cell r="L92">
            <v>226</v>
          </cell>
          <cell r="M92">
            <v>112</v>
          </cell>
          <cell r="N92">
            <v>4</v>
          </cell>
          <cell r="O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726</v>
          </cell>
          <cell r="E93">
            <v>94</v>
          </cell>
          <cell r="F93" t="str">
            <v>-</v>
          </cell>
          <cell r="G93">
            <v>19</v>
          </cell>
          <cell r="H93">
            <v>18</v>
          </cell>
          <cell r="I93">
            <v>12</v>
          </cell>
          <cell r="J93" t="str">
            <v>-</v>
          </cell>
          <cell r="K93">
            <v>211</v>
          </cell>
          <cell r="L93">
            <v>246</v>
          </cell>
          <cell r="M93">
            <v>117</v>
          </cell>
          <cell r="N93">
            <v>9</v>
          </cell>
          <cell r="O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2807</v>
          </cell>
          <cell r="E94">
            <v>356</v>
          </cell>
          <cell r="F94" t="str">
            <v>-</v>
          </cell>
          <cell r="G94">
            <v>109</v>
          </cell>
          <cell r="H94">
            <v>99</v>
          </cell>
          <cell r="I94">
            <v>13</v>
          </cell>
          <cell r="J94" t="str">
            <v>-</v>
          </cell>
          <cell r="K94">
            <v>703</v>
          </cell>
          <cell r="L94">
            <v>901</v>
          </cell>
          <cell r="M94">
            <v>619</v>
          </cell>
          <cell r="N94">
            <v>7</v>
          </cell>
          <cell r="O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67</v>
          </cell>
          <cell r="E95">
            <v>9</v>
          </cell>
          <cell r="F95" t="str">
            <v>-</v>
          </cell>
          <cell r="G95">
            <v>3</v>
          </cell>
          <cell r="H95">
            <v>5</v>
          </cell>
          <cell r="I95" t="str">
            <v>-</v>
          </cell>
          <cell r="J95" t="str">
            <v>-</v>
          </cell>
          <cell r="K95">
            <v>1</v>
          </cell>
          <cell r="L95">
            <v>30</v>
          </cell>
          <cell r="M95">
            <v>19</v>
          </cell>
          <cell r="N95" t="str">
            <v>-</v>
          </cell>
          <cell r="O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371</v>
          </cell>
          <cell r="E96">
            <v>48</v>
          </cell>
          <cell r="F96" t="str">
            <v>-</v>
          </cell>
          <cell r="G96">
            <v>9</v>
          </cell>
          <cell r="H96">
            <v>16</v>
          </cell>
          <cell r="I96">
            <v>5</v>
          </cell>
          <cell r="J96" t="str">
            <v>-</v>
          </cell>
          <cell r="K96">
            <v>62</v>
          </cell>
          <cell r="L96">
            <v>170</v>
          </cell>
          <cell r="M96">
            <v>57</v>
          </cell>
          <cell r="N96">
            <v>4</v>
          </cell>
          <cell r="O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162</v>
          </cell>
          <cell r="E97">
            <v>34</v>
          </cell>
          <cell r="F97" t="str">
            <v>-</v>
          </cell>
          <cell r="G97">
            <v>7</v>
          </cell>
          <cell r="H97">
            <v>13</v>
          </cell>
          <cell r="I97">
            <v>2</v>
          </cell>
          <cell r="J97">
            <v>1</v>
          </cell>
          <cell r="K97">
            <v>40</v>
          </cell>
          <cell r="L97">
            <v>49</v>
          </cell>
          <cell r="M97">
            <v>15</v>
          </cell>
          <cell r="N97">
            <v>1</v>
          </cell>
          <cell r="O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37</v>
          </cell>
          <cell r="E98">
            <v>4</v>
          </cell>
          <cell r="F98" t="str">
            <v>-</v>
          </cell>
          <cell r="G98">
            <v>3</v>
          </cell>
          <cell r="H98">
            <v>2</v>
          </cell>
          <cell r="I98" t="str">
            <v>-</v>
          </cell>
          <cell r="J98" t="str">
            <v>-</v>
          </cell>
          <cell r="K98">
            <v>5</v>
          </cell>
          <cell r="L98">
            <v>19</v>
          </cell>
          <cell r="M98">
            <v>4</v>
          </cell>
          <cell r="N98" t="str">
            <v>-</v>
          </cell>
          <cell r="O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226</v>
          </cell>
          <cell r="E99">
            <v>30</v>
          </cell>
          <cell r="F99" t="str">
            <v>-</v>
          </cell>
          <cell r="G99">
            <v>10</v>
          </cell>
          <cell r="H99">
            <v>9</v>
          </cell>
          <cell r="I99">
            <v>2</v>
          </cell>
          <cell r="J99" t="str">
            <v>-</v>
          </cell>
          <cell r="K99">
            <v>33</v>
          </cell>
          <cell r="L99">
            <v>105</v>
          </cell>
          <cell r="M99">
            <v>35</v>
          </cell>
          <cell r="N99">
            <v>2</v>
          </cell>
          <cell r="O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499</v>
          </cell>
          <cell r="E100">
            <v>62</v>
          </cell>
          <cell r="F100" t="str">
            <v>-</v>
          </cell>
          <cell r="G100">
            <v>11</v>
          </cell>
          <cell r="H100">
            <v>25</v>
          </cell>
          <cell r="I100">
            <v>28</v>
          </cell>
          <cell r="J100" t="str">
            <v>-</v>
          </cell>
          <cell r="K100">
            <v>113</v>
          </cell>
          <cell r="L100">
            <v>166</v>
          </cell>
          <cell r="M100">
            <v>91</v>
          </cell>
          <cell r="N100">
            <v>3</v>
          </cell>
          <cell r="O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222</v>
          </cell>
          <cell r="E101">
            <v>22</v>
          </cell>
          <cell r="F101" t="str">
            <v>-</v>
          </cell>
          <cell r="G101">
            <v>10</v>
          </cell>
          <cell r="H101">
            <v>14</v>
          </cell>
          <cell r="I101">
            <v>3</v>
          </cell>
          <cell r="J101" t="str">
            <v>-</v>
          </cell>
          <cell r="K101">
            <v>39</v>
          </cell>
          <cell r="L101">
            <v>102</v>
          </cell>
          <cell r="M101">
            <v>30</v>
          </cell>
          <cell r="N101">
            <v>2</v>
          </cell>
          <cell r="O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374</v>
          </cell>
          <cell r="E102">
            <v>43</v>
          </cell>
          <cell r="F102" t="str">
            <v>-</v>
          </cell>
          <cell r="G102">
            <v>10</v>
          </cell>
          <cell r="H102">
            <v>16</v>
          </cell>
          <cell r="I102">
            <v>7</v>
          </cell>
          <cell r="J102" t="str">
            <v>-</v>
          </cell>
          <cell r="K102">
            <v>90</v>
          </cell>
          <cell r="L102">
            <v>171</v>
          </cell>
          <cell r="M102">
            <v>31</v>
          </cell>
          <cell r="N102">
            <v>6</v>
          </cell>
          <cell r="O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731</v>
          </cell>
          <cell r="E103">
            <v>87</v>
          </cell>
          <cell r="F103" t="str">
            <v>-</v>
          </cell>
          <cell r="G103">
            <v>29</v>
          </cell>
          <cell r="H103">
            <v>23</v>
          </cell>
          <cell r="I103">
            <v>9</v>
          </cell>
          <cell r="J103" t="str">
            <v>-</v>
          </cell>
          <cell r="K103">
            <v>125</v>
          </cell>
          <cell r="L103">
            <v>326</v>
          </cell>
          <cell r="M103">
            <v>127</v>
          </cell>
          <cell r="N103">
            <v>5</v>
          </cell>
          <cell r="O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407</v>
          </cell>
          <cell r="E104">
            <v>40</v>
          </cell>
          <cell r="F104" t="str">
            <v>-</v>
          </cell>
          <cell r="G104">
            <v>14</v>
          </cell>
          <cell r="H104">
            <v>13</v>
          </cell>
          <cell r="I104">
            <v>3</v>
          </cell>
          <cell r="J104" t="str">
            <v>-</v>
          </cell>
          <cell r="K104">
            <v>96</v>
          </cell>
          <cell r="L104">
            <v>151</v>
          </cell>
          <cell r="M104">
            <v>84</v>
          </cell>
          <cell r="N104">
            <v>6</v>
          </cell>
          <cell r="O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156</v>
          </cell>
          <cell r="E105">
            <v>17</v>
          </cell>
          <cell r="F105" t="str">
            <v>-</v>
          </cell>
          <cell r="G105">
            <v>4</v>
          </cell>
          <cell r="H105">
            <v>7</v>
          </cell>
          <cell r="I105">
            <v>2</v>
          </cell>
          <cell r="J105" t="str">
            <v>-</v>
          </cell>
          <cell r="K105">
            <v>35</v>
          </cell>
          <cell r="L105">
            <v>69</v>
          </cell>
          <cell r="M105">
            <v>21</v>
          </cell>
          <cell r="N105">
            <v>1</v>
          </cell>
          <cell r="O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297</v>
          </cell>
          <cell r="E106">
            <v>47</v>
          </cell>
          <cell r="F106" t="str">
            <v>-</v>
          </cell>
          <cell r="G106">
            <v>10</v>
          </cell>
          <cell r="H106">
            <v>13</v>
          </cell>
          <cell r="I106">
            <v>3</v>
          </cell>
          <cell r="J106" t="str">
            <v>-</v>
          </cell>
          <cell r="K106">
            <v>75</v>
          </cell>
          <cell r="L106">
            <v>105</v>
          </cell>
          <cell r="M106">
            <v>44</v>
          </cell>
          <cell r="N106" t="str">
            <v>-</v>
          </cell>
          <cell r="O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12</v>
          </cell>
          <cell r="E107">
            <v>1</v>
          </cell>
          <cell r="F107" t="str">
            <v>-</v>
          </cell>
          <cell r="G107">
            <v>1</v>
          </cell>
          <cell r="H107">
            <v>1</v>
          </cell>
          <cell r="I107" t="str">
            <v>-</v>
          </cell>
          <cell r="J107" t="str">
            <v>-</v>
          </cell>
          <cell r="K107">
            <v>6</v>
          </cell>
          <cell r="L107">
            <v>3</v>
          </cell>
          <cell r="M107" t="str">
            <v>-</v>
          </cell>
          <cell r="N107" t="str">
            <v>-</v>
          </cell>
          <cell r="O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29728</v>
          </cell>
          <cell r="E109">
            <v>3558</v>
          </cell>
          <cell r="F109">
            <v>21</v>
          </cell>
          <cell r="G109">
            <v>897</v>
          </cell>
          <cell r="H109">
            <v>896</v>
          </cell>
          <cell r="I109">
            <v>535</v>
          </cell>
          <cell r="J109">
            <v>45</v>
          </cell>
          <cell r="K109">
            <v>8679</v>
          </cell>
          <cell r="L109">
            <v>9716</v>
          </cell>
          <cell r="M109">
            <v>5163</v>
          </cell>
          <cell r="N109">
            <v>218</v>
          </cell>
          <cell r="O109">
            <v>0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8466</v>
          </cell>
          <cell r="E110">
            <v>862</v>
          </cell>
          <cell r="F110">
            <v>14</v>
          </cell>
          <cell r="G110">
            <v>227</v>
          </cell>
          <cell r="H110">
            <v>182</v>
          </cell>
          <cell r="I110">
            <v>64</v>
          </cell>
          <cell r="J110">
            <v>26</v>
          </cell>
          <cell r="K110">
            <v>2877</v>
          </cell>
          <cell r="L110">
            <v>2609</v>
          </cell>
          <cell r="M110">
            <v>1536</v>
          </cell>
          <cell r="N110">
            <v>69</v>
          </cell>
          <cell r="O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2930</v>
          </cell>
          <cell r="E111">
            <v>347</v>
          </cell>
          <cell r="F111" t="str">
            <v>-</v>
          </cell>
          <cell r="G111">
            <v>85</v>
          </cell>
          <cell r="H111">
            <v>101</v>
          </cell>
          <cell r="I111">
            <v>25</v>
          </cell>
          <cell r="J111" t="str">
            <v>-</v>
          </cell>
          <cell r="K111">
            <v>879</v>
          </cell>
          <cell r="L111">
            <v>947</v>
          </cell>
          <cell r="M111">
            <v>524</v>
          </cell>
          <cell r="N111">
            <v>22</v>
          </cell>
          <cell r="O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1350</v>
          </cell>
          <cell r="E112">
            <v>171</v>
          </cell>
          <cell r="F112" t="str">
            <v>-</v>
          </cell>
          <cell r="G112">
            <v>41</v>
          </cell>
          <cell r="H112">
            <v>33</v>
          </cell>
          <cell r="I112">
            <v>8</v>
          </cell>
          <cell r="J112" t="str">
            <v>-</v>
          </cell>
          <cell r="K112">
            <v>424</v>
          </cell>
          <cell r="L112">
            <v>383</v>
          </cell>
          <cell r="M112">
            <v>273</v>
          </cell>
          <cell r="N112">
            <v>17</v>
          </cell>
          <cell r="O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2050</v>
          </cell>
          <cell r="E113">
            <v>332</v>
          </cell>
          <cell r="F113">
            <v>1</v>
          </cell>
          <cell r="G113">
            <v>51</v>
          </cell>
          <cell r="H113">
            <v>47</v>
          </cell>
          <cell r="I113">
            <v>26</v>
          </cell>
          <cell r="J113">
            <v>16</v>
          </cell>
          <cell r="K113">
            <v>644</v>
          </cell>
          <cell r="L113">
            <v>611</v>
          </cell>
          <cell r="M113">
            <v>295</v>
          </cell>
          <cell r="N113">
            <v>27</v>
          </cell>
          <cell r="O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5033</v>
          </cell>
          <cell r="E114">
            <v>587</v>
          </cell>
          <cell r="F114">
            <v>2</v>
          </cell>
          <cell r="G114">
            <v>148</v>
          </cell>
          <cell r="H114">
            <v>139</v>
          </cell>
          <cell r="I114">
            <v>221</v>
          </cell>
          <cell r="J114" t="str">
            <v>-</v>
          </cell>
          <cell r="K114">
            <v>1485</v>
          </cell>
          <cell r="L114">
            <v>1569</v>
          </cell>
          <cell r="M114">
            <v>856</v>
          </cell>
          <cell r="N114">
            <v>26</v>
          </cell>
          <cell r="O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1230</v>
          </cell>
          <cell r="E115">
            <v>124</v>
          </cell>
          <cell r="F115" t="str">
            <v>-</v>
          </cell>
          <cell r="G115">
            <v>36</v>
          </cell>
          <cell r="H115">
            <v>40</v>
          </cell>
          <cell r="I115">
            <v>11</v>
          </cell>
          <cell r="J115">
            <v>1</v>
          </cell>
          <cell r="K115">
            <v>258</v>
          </cell>
          <cell r="L115">
            <v>540</v>
          </cell>
          <cell r="M115">
            <v>213</v>
          </cell>
          <cell r="N115">
            <v>7</v>
          </cell>
          <cell r="O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1024</v>
          </cell>
          <cell r="E116">
            <v>132</v>
          </cell>
          <cell r="F116" t="str">
            <v>-</v>
          </cell>
          <cell r="G116">
            <v>27</v>
          </cell>
          <cell r="H116">
            <v>49</v>
          </cell>
          <cell r="I116">
            <v>65</v>
          </cell>
          <cell r="J116">
            <v>1</v>
          </cell>
          <cell r="K116">
            <v>254</v>
          </cell>
          <cell r="L116">
            <v>328</v>
          </cell>
          <cell r="M116">
            <v>161</v>
          </cell>
          <cell r="N116">
            <v>7</v>
          </cell>
          <cell r="O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1035</v>
          </cell>
          <cell r="E117">
            <v>124</v>
          </cell>
          <cell r="F117" t="str">
            <v>-</v>
          </cell>
          <cell r="G117">
            <v>33</v>
          </cell>
          <cell r="H117">
            <v>37</v>
          </cell>
          <cell r="I117">
            <v>7</v>
          </cell>
          <cell r="J117" t="str">
            <v>-</v>
          </cell>
          <cell r="K117">
            <v>363</v>
          </cell>
          <cell r="L117">
            <v>350</v>
          </cell>
          <cell r="M117">
            <v>113</v>
          </cell>
          <cell r="N117">
            <v>8</v>
          </cell>
          <cell r="O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702</v>
          </cell>
          <cell r="E118">
            <v>91</v>
          </cell>
          <cell r="F118" t="str">
            <v>-</v>
          </cell>
          <cell r="G118">
            <v>20</v>
          </cell>
          <cell r="H118">
            <v>21</v>
          </cell>
          <cell r="I118">
            <v>9</v>
          </cell>
          <cell r="J118" t="str">
            <v>-</v>
          </cell>
          <cell r="K118">
            <v>215</v>
          </cell>
          <cell r="L118">
            <v>221</v>
          </cell>
          <cell r="M118">
            <v>120</v>
          </cell>
          <cell r="N118">
            <v>5</v>
          </cell>
          <cell r="O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2280</v>
          </cell>
          <cell r="E119">
            <v>356</v>
          </cell>
          <cell r="F119" t="str">
            <v>-</v>
          </cell>
          <cell r="G119">
            <v>107</v>
          </cell>
          <cell r="H119">
            <v>84</v>
          </cell>
          <cell r="I119">
            <v>12</v>
          </cell>
          <cell r="J119">
            <v>1</v>
          </cell>
          <cell r="K119">
            <v>544</v>
          </cell>
          <cell r="L119">
            <v>699</v>
          </cell>
          <cell r="M119">
            <v>472</v>
          </cell>
          <cell r="N119">
            <v>5</v>
          </cell>
          <cell r="O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66</v>
          </cell>
          <cell r="E120">
            <v>9</v>
          </cell>
          <cell r="F120" t="str">
            <v>-</v>
          </cell>
          <cell r="G120">
            <v>3</v>
          </cell>
          <cell r="H120">
            <v>5</v>
          </cell>
          <cell r="I120" t="str">
            <v>-</v>
          </cell>
          <cell r="J120" t="str">
            <v>-</v>
          </cell>
          <cell r="K120" t="str">
            <v>-</v>
          </cell>
          <cell r="L120">
            <v>29</v>
          </cell>
          <cell r="M120">
            <v>20</v>
          </cell>
          <cell r="N120" t="str">
            <v>-</v>
          </cell>
          <cell r="O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376</v>
          </cell>
          <cell r="E121">
            <v>40</v>
          </cell>
          <cell r="F121">
            <v>3</v>
          </cell>
          <cell r="G121">
            <v>9</v>
          </cell>
          <cell r="H121">
            <v>15</v>
          </cell>
          <cell r="I121">
            <v>6</v>
          </cell>
          <cell r="J121" t="str">
            <v>-</v>
          </cell>
          <cell r="K121">
            <v>71</v>
          </cell>
          <cell r="L121">
            <v>174</v>
          </cell>
          <cell r="M121">
            <v>57</v>
          </cell>
          <cell r="N121">
            <v>1</v>
          </cell>
          <cell r="O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123</v>
          </cell>
          <cell r="E122">
            <v>34</v>
          </cell>
          <cell r="F122" t="str">
            <v>-</v>
          </cell>
          <cell r="G122">
            <v>5</v>
          </cell>
          <cell r="H122">
            <v>10</v>
          </cell>
          <cell r="I122">
            <v>2</v>
          </cell>
          <cell r="J122" t="str">
            <v>-</v>
          </cell>
          <cell r="K122">
            <v>32</v>
          </cell>
          <cell r="L122">
            <v>35</v>
          </cell>
          <cell r="M122">
            <v>5</v>
          </cell>
          <cell r="N122" t="str">
            <v>-</v>
          </cell>
          <cell r="O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37</v>
          </cell>
          <cell r="E123">
            <v>5</v>
          </cell>
          <cell r="F123" t="str">
            <v>-</v>
          </cell>
          <cell r="G123">
            <v>3</v>
          </cell>
          <cell r="H123">
            <v>2</v>
          </cell>
          <cell r="I123">
            <v>4</v>
          </cell>
          <cell r="J123" t="str">
            <v>-</v>
          </cell>
          <cell r="K123">
            <v>5</v>
          </cell>
          <cell r="L123">
            <v>17</v>
          </cell>
          <cell r="M123">
            <v>1</v>
          </cell>
          <cell r="N123" t="str">
            <v>-</v>
          </cell>
          <cell r="O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317</v>
          </cell>
          <cell r="E124">
            <v>40</v>
          </cell>
          <cell r="F124" t="str">
            <v>-</v>
          </cell>
          <cell r="G124">
            <v>13</v>
          </cell>
          <cell r="H124">
            <v>16</v>
          </cell>
          <cell r="I124">
            <v>25</v>
          </cell>
          <cell r="J124" t="str">
            <v>-</v>
          </cell>
          <cell r="K124">
            <v>64</v>
          </cell>
          <cell r="L124">
            <v>108</v>
          </cell>
          <cell r="M124">
            <v>49</v>
          </cell>
          <cell r="N124">
            <v>2</v>
          </cell>
          <cell r="O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462</v>
          </cell>
          <cell r="E125">
            <v>51</v>
          </cell>
          <cell r="F125" t="str">
            <v>-</v>
          </cell>
          <cell r="G125">
            <v>13</v>
          </cell>
          <cell r="H125">
            <v>27</v>
          </cell>
          <cell r="I125">
            <v>28</v>
          </cell>
          <cell r="J125" t="str">
            <v>-</v>
          </cell>
          <cell r="K125">
            <v>101</v>
          </cell>
          <cell r="L125">
            <v>157</v>
          </cell>
          <cell r="M125">
            <v>82</v>
          </cell>
          <cell r="N125">
            <v>3</v>
          </cell>
          <cell r="O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216</v>
          </cell>
          <cell r="E126">
            <v>20</v>
          </cell>
          <cell r="F126" t="str">
            <v>-</v>
          </cell>
          <cell r="G126">
            <v>9</v>
          </cell>
          <cell r="H126">
            <v>13</v>
          </cell>
          <cell r="I126">
            <v>3</v>
          </cell>
          <cell r="J126" t="str">
            <v>-</v>
          </cell>
          <cell r="K126">
            <v>37</v>
          </cell>
          <cell r="L126">
            <v>100</v>
          </cell>
          <cell r="M126">
            <v>33</v>
          </cell>
          <cell r="N126">
            <v>1</v>
          </cell>
          <cell r="O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366</v>
          </cell>
          <cell r="E127">
            <v>42</v>
          </cell>
          <cell r="F127" t="str">
            <v>-</v>
          </cell>
          <cell r="G127">
            <v>10</v>
          </cell>
          <cell r="H127">
            <v>15</v>
          </cell>
          <cell r="I127">
            <v>7</v>
          </cell>
          <cell r="J127" t="str">
            <v>-</v>
          </cell>
          <cell r="K127">
            <v>82</v>
          </cell>
          <cell r="L127">
            <v>150</v>
          </cell>
          <cell r="M127">
            <v>55</v>
          </cell>
          <cell r="N127">
            <v>5</v>
          </cell>
          <cell r="O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694</v>
          </cell>
          <cell r="E128">
            <v>85</v>
          </cell>
          <cell r="F128" t="str">
            <v>-</v>
          </cell>
          <cell r="G128">
            <v>28</v>
          </cell>
          <cell r="H128">
            <v>22</v>
          </cell>
          <cell r="I128">
            <v>3</v>
          </cell>
          <cell r="J128" t="str">
            <v>-</v>
          </cell>
          <cell r="K128">
            <v>112</v>
          </cell>
          <cell r="L128">
            <v>311</v>
          </cell>
          <cell r="M128">
            <v>129</v>
          </cell>
          <cell r="N128">
            <v>4</v>
          </cell>
          <cell r="O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468</v>
          </cell>
          <cell r="E129">
            <v>43</v>
          </cell>
          <cell r="F129" t="str">
            <v>-</v>
          </cell>
          <cell r="G129">
            <v>14</v>
          </cell>
          <cell r="H129">
            <v>18</v>
          </cell>
          <cell r="I129">
            <v>4</v>
          </cell>
          <cell r="J129" t="str">
            <v>-</v>
          </cell>
          <cell r="K129">
            <v>104</v>
          </cell>
          <cell r="L129">
            <v>181</v>
          </cell>
          <cell r="M129">
            <v>98</v>
          </cell>
          <cell r="N129">
            <v>6</v>
          </cell>
          <cell r="O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162</v>
          </cell>
          <cell r="E130">
            <v>18</v>
          </cell>
          <cell r="F130" t="str">
            <v>-</v>
          </cell>
          <cell r="G130">
            <v>4</v>
          </cell>
          <cell r="H130">
            <v>7</v>
          </cell>
          <cell r="I130">
            <v>2</v>
          </cell>
          <cell r="J130" t="str">
            <v>-</v>
          </cell>
          <cell r="K130">
            <v>35</v>
          </cell>
          <cell r="L130">
            <v>71</v>
          </cell>
          <cell r="M130">
            <v>24</v>
          </cell>
          <cell r="N130">
            <v>1</v>
          </cell>
          <cell r="O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330</v>
          </cell>
          <cell r="E131">
            <v>44</v>
          </cell>
          <cell r="F131">
            <v>1</v>
          </cell>
          <cell r="G131">
            <v>10</v>
          </cell>
          <cell r="H131">
            <v>12</v>
          </cell>
          <cell r="I131">
            <v>3</v>
          </cell>
          <cell r="J131" t="str">
            <v>-</v>
          </cell>
          <cell r="K131">
            <v>88</v>
          </cell>
          <cell r="L131">
            <v>123</v>
          </cell>
          <cell r="M131">
            <v>47</v>
          </cell>
          <cell r="N131">
            <v>2</v>
          </cell>
          <cell r="O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11</v>
          </cell>
          <cell r="E132">
            <v>1</v>
          </cell>
          <cell r="F132" t="str">
            <v>-</v>
          </cell>
          <cell r="G132">
            <v>1</v>
          </cell>
          <cell r="H132">
            <v>1</v>
          </cell>
          <cell r="I132" t="str">
            <v>-</v>
          </cell>
          <cell r="J132" t="str">
            <v>-</v>
          </cell>
          <cell r="K132">
            <v>5</v>
          </cell>
          <cell r="L132">
            <v>3</v>
          </cell>
          <cell r="M132" t="str">
            <v>-</v>
          </cell>
          <cell r="N132" t="str">
            <v>-</v>
          </cell>
          <cell r="O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30229</v>
          </cell>
          <cell r="E134">
            <v>3604</v>
          </cell>
          <cell r="F134">
            <v>20</v>
          </cell>
          <cell r="G134">
            <v>899</v>
          </cell>
          <cell r="H134">
            <v>905</v>
          </cell>
          <cell r="I134">
            <v>587</v>
          </cell>
          <cell r="J134">
            <v>18</v>
          </cell>
          <cell r="K134">
            <v>8995</v>
          </cell>
          <cell r="L134">
            <v>9697</v>
          </cell>
          <cell r="M134">
            <v>5283</v>
          </cell>
          <cell r="N134">
            <v>221</v>
          </cell>
          <cell r="O134">
            <v>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8381</v>
          </cell>
          <cell r="E135">
            <v>848</v>
          </cell>
          <cell r="F135">
            <v>16</v>
          </cell>
          <cell r="G135">
            <v>223</v>
          </cell>
          <cell r="H135">
            <v>206</v>
          </cell>
          <cell r="I135">
            <v>68</v>
          </cell>
          <cell r="J135" t="str">
            <v>-</v>
          </cell>
          <cell r="K135">
            <v>2884</v>
          </cell>
          <cell r="L135">
            <v>2548</v>
          </cell>
          <cell r="M135">
            <v>1515</v>
          </cell>
          <cell r="N135">
            <v>73</v>
          </cell>
          <cell r="O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2981</v>
          </cell>
          <cell r="E136">
            <v>349</v>
          </cell>
          <cell r="F136" t="str">
            <v>-</v>
          </cell>
          <cell r="G136">
            <v>85</v>
          </cell>
          <cell r="H136">
            <v>104</v>
          </cell>
          <cell r="I136">
            <v>26</v>
          </cell>
          <cell r="J136" t="str">
            <v>-</v>
          </cell>
          <cell r="K136">
            <v>900</v>
          </cell>
          <cell r="L136">
            <v>977</v>
          </cell>
          <cell r="M136">
            <v>518</v>
          </cell>
          <cell r="N136">
            <v>22</v>
          </cell>
          <cell r="O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1395</v>
          </cell>
          <cell r="E137">
            <v>169</v>
          </cell>
          <cell r="F137" t="str">
            <v>-</v>
          </cell>
          <cell r="G137">
            <v>42</v>
          </cell>
          <cell r="H137">
            <v>27</v>
          </cell>
          <cell r="I137">
            <v>9</v>
          </cell>
          <cell r="J137" t="str">
            <v>-</v>
          </cell>
          <cell r="K137">
            <v>456</v>
          </cell>
          <cell r="L137">
            <v>414</v>
          </cell>
          <cell r="M137">
            <v>260</v>
          </cell>
          <cell r="N137">
            <v>18</v>
          </cell>
          <cell r="O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2166</v>
          </cell>
          <cell r="E138">
            <v>334</v>
          </cell>
          <cell r="F138">
            <v>1</v>
          </cell>
          <cell r="G138">
            <v>54</v>
          </cell>
          <cell r="H138">
            <v>48</v>
          </cell>
          <cell r="I138">
            <v>27</v>
          </cell>
          <cell r="J138">
            <v>15</v>
          </cell>
          <cell r="K138">
            <v>797</v>
          </cell>
          <cell r="L138">
            <v>591</v>
          </cell>
          <cell r="M138">
            <v>273</v>
          </cell>
          <cell r="N138">
            <v>26</v>
          </cell>
          <cell r="O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5186</v>
          </cell>
          <cell r="E139">
            <v>612</v>
          </cell>
          <cell r="F139">
            <v>2</v>
          </cell>
          <cell r="G139">
            <v>149</v>
          </cell>
          <cell r="H139">
            <v>142</v>
          </cell>
          <cell r="I139">
            <v>223</v>
          </cell>
          <cell r="J139" t="str">
            <v>-</v>
          </cell>
          <cell r="K139">
            <v>1486</v>
          </cell>
          <cell r="L139">
            <v>1579</v>
          </cell>
          <cell r="M139">
            <v>964</v>
          </cell>
          <cell r="N139">
            <v>29</v>
          </cell>
          <cell r="O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1262</v>
          </cell>
          <cell r="E140">
            <v>136</v>
          </cell>
          <cell r="F140" t="str">
            <v>-</v>
          </cell>
          <cell r="G140">
            <v>35</v>
          </cell>
          <cell r="H140">
            <v>38</v>
          </cell>
          <cell r="I140">
            <v>10</v>
          </cell>
          <cell r="J140">
            <v>1</v>
          </cell>
          <cell r="K140">
            <v>271</v>
          </cell>
          <cell r="L140">
            <v>550</v>
          </cell>
          <cell r="M140">
            <v>216</v>
          </cell>
          <cell r="N140">
            <v>5</v>
          </cell>
          <cell r="O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1057</v>
          </cell>
          <cell r="E141">
            <v>132</v>
          </cell>
          <cell r="F141" t="str">
            <v>-</v>
          </cell>
          <cell r="G141">
            <v>27</v>
          </cell>
          <cell r="H141">
            <v>49</v>
          </cell>
          <cell r="I141">
            <v>65</v>
          </cell>
          <cell r="J141">
            <v>1</v>
          </cell>
          <cell r="K141">
            <v>254</v>
          </cell>
          <cell r="L141">
            <v>361</v>
          </cell>
          <cell r="M141">
            <v>161</v>
          </cell>
          <cell r="N141">
            <v>7</v>
          </cell>
          <cell r="O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1209</v>
          </cell>
          <cell r="E142">
            <v>128</v>
          </cell>
          <cell r="F142" t="str">
            <v>-</v>
          </cell>
          <cell r="G142">
            <v>35</v>
          </cell>
          <cell r="H142">
            <v>37</v>
          </cell>
          <cell r="I142">
            <v>60</v>
          </cell>
          <cell r="J142" t="str">
            <v>-</v>
          </cell>
          <cell r="K142">
            <v>385</v>
          </cell>
          <cell r="L142">
            <v>366</v>
          </cell>
          <cell r="M142">
            <v>191</v>
          </cell>
          <cell r="N142">
            <v>7</v>
          </cell>
          <cell r="O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765</v>
          </cell>
          <cell r="E143">
            <v>93</v>
          </cell>
          <cell r="F143" t="str">
            <v>-</v>
          </cell>
          <cell r="G143">
            <v>22</v>
          </cell>
          <cell r="H143">
            <v>18</v>
          </cell>
          <cell r="I143">
            <v>10</v>
          </cell>
          <cell r="J143" t="str">
            <v>-</v>
          </cell>
          <cell r="K143">
            <v>195</v>
          </cell>
          <cell r="L143">
            <v>298</v>
          </cell>
          <cell r="M143">
            <v>124</v>
          </cell>
          <cell r="N143">
            <v>5</v>
          </cell>
          <cell r="O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2094</v>
          </cell>
          <cell r="E144">
            <v>326</v>
          </cell>
          <cell r="F144" t="str">
            <v>-</v>
          </cell>
          <cell r="G144">
            <v>95</v>
          </cell>
          <cell r="H144">
            <v>64</v>
          </cell>
          <cell r="I144">
            <v>13</v>
          </cell>
          <cell r="J144">
            <v>1</v>
          </cell>
          <cell r="K144">
            <v>536</v>
          </cell>
          <cell r="L144">
            <v>616</v>
          </cell>
          <cell r="M144">
            <v>437</v>
          </cell>
          <cell r="N144">
            <v>6</v>
          </cell>
          <cell r="O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53</v>
          </cell>
          <cell r="E145">
            <v>9</v>
          </cell>
          <cell r="F145" t="str">
            <v>-</v>
          </cell>
          <cell r="G145">
            <v>4</v>
          </cell>
          <cell r="H145">
            <v>6</v>
          </cell>
          <cell r="I145" t="str">
            <v>-</v>
          </cell>
          <cell r="J145" t="str">
            <v>-</v>
          </cell>
          <cell r="K145" t="str">
            <v>-</v>
          </cell>
          <cell r="L145">
            <v>19</v>
          </cell>
          <cell r="M145">
            <v>15</v>
          </cell>
          <cell r="N145" t="str">
            <v>-</v>
          </cell>
          <cell r="O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371</v>
          </cell>
          <cell r="E146">
            <v>66</v>
          </cell>
          <cell r="F146" t="str">
            <v>-</v>
          </cell>
          <cell r="G146">
            <v>15</v>
          </cell>
          <cell r="H146">
            <v>20</v>
          </cell>
          <cell r="I146">
            <v>1</v>
          </cell>
          <cell r="J146" t="str">
            <v>-</v>
          </cell>
          <cell r="K146">
            <v>98</v>
          </cell>
          <cell r="L146">
            <v>93</v>
          </cell>
          <cell r="M146">
            <v>78</v>
          </cell>
          <cell r="N146" t="str">
            <v>-</v>
          </cell>
          <cell r="O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236</v>
          </cell>
          <cell r="E147">
            <v>49</v>
          </cell>
          <cell r="F147" t="str">
            <v>-</v>
          </cell>
          <cell r="G147">
            <v>7</v>
          </cell>
          <cell r="H147">
            <v>13</v>
          </cell>
          <cell r="I147">
            <v>1</v>
          </cell>
          <cell r="J147" t="str">
            <v>-</v>
          </cell>
          <cell r="K147">
            <v>84</v>
          </cell>
          <cell r="L147">
            <v>60</v>
          </cell>
          <cell r="M147">
            <v>22</v>
          </cell>
          <cell r="N147" t="str">
            <v>-</v>
          </cell>
          <cell r="O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39</v>
          </cell>
          <cell r="E148">
            <v>5</v>
          </cell>
          <cell r="F148" t="str">
            <v>-</v>
          </cell>
          <cell r="G148">
            <v>3</v>
          </cell>
          <cell r="H148">
            <v>2</v>
          </cell>
          <cell r="I148" t="str">
            <v>-</v>
          </cell>
          <cell r="J148" t="str">
            <v>-</v>
          </cell>
          <cell r="K148">
            <v>5</v>
          </cell>
          <cell r="L148">
            <v>20</v>
          </cell>
          <cell r="M148">
            <v>4</v>
          </cell>
          <cell r="N148" t="str">
            <v>-</v>
          </cell>
          <cell r="O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320</v>
          </cell>
          <cell r="E149">
            <v>41</v>
          </cell>
          <cell r="F149" t="str">
            <v>-</v>
          </cell>
          <cell r="G149">
            <v>13</v>
          </cell>
          <cell r="H149">
            <v>16</v>
          </cell>
          <cell r="I149">
            <v>25</v>
          </cell>
          <cell r="J149" t="str">
            <v>-</v>
          </cell>
          <cell r="K149">
            <v>68</v>
          </cell>
          <cell r="L149">
            <v>109</v>
          </cell>
          <cell r="M149">
            <v>45</v>
          </cell>
          <cell r="N149">
            <v>3</v>
          </cell>
          <cell r="O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452</v>
          </cell>
          <cell r="E150">
            <v>51</v>
          </cell>
          <cell r="F150" t="str">
            <v>-</v>
          </cell>
          <cell r="G150">
            <v>13</v>
          </cell>
          <cell r="H150">
            <v>26</v>
          </cell>
          <cell r="I150">
            <v>28</v>
          </cell>
          <cell r="J150" t="str">
            <v>-</v>
          </cell>
          <cell r="K150">
            <v>95</v>
          </cell>
          <cell r="L150">
            <v>155</v>
          </cell>
          <cell r="M150">
            <v>81</v>
          </cell>
          <cell r="N150">
            <v>3</v>
          </cell>
          <cell r="O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209</v>
          </cell>
          <cell r="E151">
            <v>21</v>
          </cell>
          <cell r="F151">
            <v>1</v>
          </cell>
          <cell r="G151">
            <v>9</v>
          </cell>
          <cell r="H151">
            <v>12</v>
          </cell>
          <cell r="I151">
            <v>3</v>
          </cell>
          <cell r="J151" t="str">
            <v>-</v>
          </cell>
          <cell r="K151">
            <v>34</v>
          </cell>
          <cell r="L151">
            <v>95</v>
          </cell>
          <cell r="M151">
            <v>33</v>
          </cell>
          <cell r="N151">
            <v>1</v>
          </cell>
          <cell r="O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374</v>
          </cell>
          <cell r="E152">
            <v>41</v>
          </cell>
          <cell r="F152" t="str">
            <v>-</v>
          </cell>
          <cell r="G152">
            <v>10</v>
          </cell>
          <cell r="H152">
            <v>15</v>
          </cell>
          <cell r="I152">
            <v>7</v>
          </cell>
          <cell r="J152" t="str">
            <v>-</v>
          </cell>
          <cell r="K152">
            <v>84</v>
          </cell>
          <cell r="L152">
            <v>158</v>
          </cell>
          <cell r="M152">
            <v>54</v>
          </cell>
          <cell r="N152">
            <v>5</v>
          </cell>
          <cell r="O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720</v>
          </cell>
          <cell r="E153">
            <v>84</v>
          </cell>
          <cell r="F153" t="str">
            <v>-</v>
          </cell>
          <cell r="G153">
            <v>29</v>
          </cell>
          <cell r="H153">
            <v>24</v>
          </cell>
          <cell r="I153">
            <v>3</v>
          </cell>
          <cell r="J153" t="str">
            <v>-</v>
          </cell>
          <cell r="K153">
            <v>117</v>
          </cell>
          <cell r="L153">
            <v>317</v>
          </cell>
          <cell r="M153">
            <v>142</v>
          </cell>
          <cell r="N153">
            <v>4</v>
          </cell>
          <cell r="O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461</v>
          </cell>
          <cell r="E154">
            <v>44</v>
          </cell>
          <cell r="F154" t="str">
            <v>-</v>
          </cell>
          <cell r="G154">
            <v>14</v>
          </cell>
          <cell r="H154">
            <v>18</v>
          </cell>
          <cell r="I154">
            <v>3</v>
          </cell>
          <cell r="J154" t="str">
            <v>-</v>
          </cell>
          <cell r="K154">
            <v>103</v>
          </cell>
          <cell r="L154">
            <v>179</v>
          </cell>
          <cell r="M154">
            <v>95</v>
          </cell>
          <cell r="N154">
            <v>5</v>
          </cell>
          <cell r="O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161</v>
          </cell>
          <cell r="E155">
            <v>18</v>
          </cell>
          <cell r="F155" t="str">
            <v>-</v>
          </cell>
          <cell r="G155">
            <v>4</v>
          </cell>
          <cell r="H155">
            <v>8</v>
          </cell>
          <cell r="I155">
            <v>2</v>
          </cell>
          <cell r="J155" t="str">
            <v>-</v>
          </cell>
          <cell r="K155">
            <v>38</v>
          </cell>
          <cell r="L155">
            <v>69</v>
          </cell>
          <cell r="M155">
            <v>21</v>
          </cell>
          <cell r="N155">
            <v>1</v>
          </cell>
          <cell r="O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326</v>
          </cell>
          <cell r="E156">
            <v>47</v>
          </cell>
          <cell r="F156" t="str">
            <v>-</v>
          </cell>
          <cell r="G156">
            <v>10</v>
          </cell>
          <cell r="H156">
            <v>11</v>
          </cell>
          <cell r="I156">
            <v>3</v>
          </cell>
          <cell r="J156" t="str">
            <v>-</v>
          </cell>
          <cell r="K156">
            <v>100</v>
          </cell>
          <cell r="L156">
            <v>120</v>
          </cell>
          <cell r="M156">
            <v>34</v>
          </cell>
          <cell r="N156">
            <v>1</v>
          </cell>
          <cell r="O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11</v>
          </cell>
          <cell r="E157">
            <v>1</v>
          </cell>
          <cell r="F157" t="str">
            <v>-</v>
          </cell>
          <cell r="G157">
            <v>1</v>
          </cell>
          <cell r="H157">
            <v>1</v>
          </cell>
          <cell r="I157" t="str">
            <v>-</v>
          </cell>
          <cell r="J157" t="str">
            <v>-</v>
          </cell>
          <cell r="K157">
            <v>5</v>
          </cell>
          <cell r="L157">
            <v>3</v>
          </cell>
          <cell r="M157" t="str">
            <v>-</v>
          </cell>
          <cell r="N157" t="str">
            <v>-</v>
          </cell>
          <cell r="O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C160" t="str">
            <v>주:1)개인약국 약사 제외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</sheetData>
      <sheetData sheetId="41"/>
      <sheetData sheetId="42"/>
      <sheetData sheetId="43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74611</v>
          </cell>
          <cell r="E9">
            <v>53983</v>
          </cell>
          <cell r="F9">
            <v>7087</v>
          </cell>
          <cell r="G9">
            <v>42313</v>
          </cell>
          <cell r="H9">
            <v>908</v>
          </cell>
          <cell r="I9">
            <v>697</v>
          </cell>
          <cell r="J9">
            <v>2305</v>
          </cell>
          <cell r="K9">
            <v>673</v>
          </cell>
          <cell r="L9">
            <v>2847</v>
          </cell>
          <cell r="M9">
            <v>8004</v>
          </cell>
          <cell r="N9">
            <v>2477</v>
          </cell>
          <cell r="O9">
            <v>5477</v>
          </cell>
          <cell r="P9">
            <v>50</v>
          </cell>
          <cell r="Q9">
            <v>5273</v>
          </cell>
          <cell r="R9">
            <v>82</v>
          </cell>
          <cell r="S9">
            <v>5069</v>
          </cell>
          <cell r="T9">
            <v>25</v>
          </cell>
          <cell r="U9">
            <v>97</v>
          </cell>
          <cell r="V9">
            <v>4504</v>
          </cell>
          <cell r="W9">
            <v>22</v>
          </cell>
          <cell r="X9">
            <v>27</v>
          </cell>
          <cell r="Y9">
            <v>4455</v>
          </cell>
          <cell r="Z9">
            <v>0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14706</v>
          </cell>
          <cell r="E10">
            <v>10887</v>
          </cell>
          <cell r="F10">
            <v>1348</v>
          </cell>
          <cell r="G10">
            <v>8564</v>
          </cell>
          <cell r="H10">
            <v>182</v>
          </cell>
          <cell r="I10">
            <v>262</v>
          </cell>
          <cell r="J10">
            <v>418</v>
          </cell>
          <cell r="K10">
            <v>113</v>
          </cell>
          <cell r="L10">
            <v>497</v>
          </cell>
          <cell r="M10">
            <v>1464</v>
          </cell>
          <cell r="N10">
            <v>234</v>
          </cell>
          <cell r="O10">
            <v>1224</v>
          </cell>
          <cell r="P10">
            <v>6</v>
          </cell>
          <cell r="Q10">
            <v>831</v>
          </cell>
          <cell r="R10">
            <v>5</v>
          </cell>
          <cell r="S10">
            <v>825</v>
          </cell>
          <cell r="T10" t="str">
            <v>-</v>
          </cell>
          <cell r="U10">
            <v>1</v>
          </cell>
          <cell r="V10">
            <v>1027</v>
          </cell>
          <cell r="W10">
            <v>3</v>
          </cell>
          <cell r="X10">
            <v>5</v>
          </cell>
          <cell r="Y10">
            <v>1019</v>
          </cell>
          <cell r="Z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8825</v>
          </cell>
          <cell r="E11">
            <v>6851</v>
          </cell>
          <cell r="F11">
            <v>1243</v>
          </cell>
          <cell r="G11">
            <v>5017</v>
          </cell>
          <cell r="H11">
            <v>161</v>
          </cell>
          <cell r="I11">
            <v>89</v>
          </cell>
          <cell r="J11">
            <v>243</v>
          </cell>
          <cell r="K11">
            <v>98</v>
          </cell>
          <cell r="L11">
            <v>318</v>
          </cell>
          <cell r="M11">
            <v>721</v>
          </cell>
          <cell r="N11">
            <v>221</v>
          </cell>
          <cell r="O11">
            <v>500</v>
          </cell>
          <cell r="P11" t="str">
            <v>-</v>
          </cell>
          <cell r="Q11">
            <v>452</v>
          </cell>
          <cell r="R11" t="str">
            <v>-</v>
          </cell>
          <cell r="S11">
            <v>447</v>
          </cell>
          <cell r="T11">
            <v>1</v>
          </cell>
          <cell r="U11">
            <v>4</v>
          </cell>
          <cell r="V11">
            <v>483</v>
          </cell>
          <cell r="W11">
            <v>2</v>
          </cell>
          <cell r="X11">
            <v>2</v>
          </cell>
          <cell r="Y11">
            <v>479</v>
          </cell>
          <cell r="Z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3334</v>
          </cell>
          <cell r="E12">
            <v>2423</v>
          </cell>
          <cell r="F12">
            <v>226</v>
          </cell>
          <cell r="G12">
            <v>1987</v>
          </cell>
          <cell r="H12">
            <v>36</v>
          </cell>
          <cell r="I12">
            <v>16</v>
          </cell>
          <cell r="J12">
            <v>126</v>
          </cell>
          <cell r="K12">
            <v>32</v>
          </cell>
          <cell r="L12">
            <v>158</v>
          </cell>
          <cell r="M12">
            <v>398</v>
          </cell>
          <cell r="N12">
            <v>145</v>
          </cell>
          <cell r="O12">
            <v>253</v>
          </cell>
          <cell r="P12" t="str">
            <v>-</v>
          </cell>
          <cell r="Q12">
            <v>214</v>
          </cell>
          <cell r="R12">
            <v>1</v>
          </cell>
          <cell r="S12">
            <v>209</v>
          </cell>
          <cell r="T12" t="str">
            <v>-</v>
          </cell>
          <cell r="U12">
            <v>4</v>
          </cell>
          <cell r="V12">
            <v>141</v>
          </cell>
          <cell r="W12" t="str">
            <v>-</v>
          </cell>
          <cell r="X12" t="str">
            <v>-</v>
          </cell>
          <cell r="Y12">
            <v>141</v>
          </cell>
          <cell r="Z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4979</v>
          </cell>
          <cell r="E13">
            <v>3674</v>
          </cell>
          <cell r="F13">
            <v>431</v>
          </cell>
          <cell r="G13">
            <v>2937</v>
          </cell>
          <cell r="H13">
            <v>53</v>
          </cell>
          <cell r="I13">
            <v>27</v>
          </cell>
          <cell r="J13">
            <v>214</v>
          </cell>
          <cell r="K13">
            <v>12</v>
          </cell>
          <cell r="L13">
            <v>140</v>
          </cell>
          <cell r="M13">
            <v>536</v>
          </cell>
          <cell r="N13">
            <v>137</v>
          </cell>
          <cell r="O13">
            <v>397</v>
          </cell>
          <cell r="P13">
            <v>2</v>
          </cell>
          <cell r="Q13">
            <v>394</v>
          </cell>
          <cell r="R13" t="str">
            <v>-</v>
          </cell>
          <cell r="S13">
            <v>391</v>
          </cell>
          <cell r="T13">
            <v>2</v>
          </cell>
          <cell r="U13">
            <v>1</v>
          </cell>
          <cell r="V13">
            <v>235</v>
          </cell>
          <cell r="W13">
            <v>2</v>
          </cell>
          <cell r="X13">
            <v>2</v>
          </cell>
          <cell r="Y13">
            <v>231</v>
          </cell>
          <cell r="Z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9691</v>
          </cell>
          <cell r="E14">
            <v>6942</v>
          </cell>
          <cell r="F14">
            <v>820</v>
          </cell>
          <cell r="G14">
            <v>5339</v>
          </cell>
          <cell r="H14">
            <v>126</v>
          </cell>
          <cell r="I14">
            <v>70</v>
          </cell>
          <cell r="J14">
            <v>366</v>
          </cell>
          <cell r="K14">
            <v>221</v>
          </cell>
          <cell r="L14">
            <v>561</v>
          </cell>
          <cell r="M14">
            <v>695</v>
          </cell>
          <cell r="N14">
            <v>95</v>
          </cell>
          <cell r="O14">
            <v>594</v>
          </cell>
          <cell r="P14">
            <v>6</v>
          </cell>
          <cell r="Q14">
            <v>705</v>
          </cell>
          <cell r="R14">
            <v>20</v>
          </cell>
          <cell r="S14">
            <v>674</v>
          </cell>
          <cell r="T14">
            <v>2</v>
          </cell>
          <cell r="U14">
            <v>9</v>
          </cell>
          <cell r="V14">
            <v>788</v>
          </cell>
          <cell r="W14" t="str">
            <v>-</v>
          </cell>
          <cell r="X14">
            <v>5</v>
          </cell>
          <cell r="Y14">
            <v>783</v>
          </cell>
          <cell r="Z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3345</v>
          </cell>
          <cell r="E15">
            <v>2044</v>
          </cell>
          <cell r="F15">
            <v>193</v>
          </cell>
          <cell r="G15">
            <v>1655</v>
          </cell>
          <cell r="H15">
            <v>30</v>
          </cell>
          <cell r="I15">
            <v>23</v>
          </cell>
          <cell r="J15">
            <v>136</v>
          </cell>
          <cell r="K15">
            <v>7</v>
          </cell>
          <cell r="L15">
            <v>101</v>
          </cell>
          <cell r="M15">
            <v>546</v>
          </cell>
          <cell r="N15">
            <v>220</v>
          </cell>
          <cell r="O15">
            <v>325</v>
          </cell>
          <cell r="P15">
            <v>1</v>
          </cell>
          <cell r="Q15">
            <v>159</v>
          </cell>
          <cell r="R15">
            <v>1</v>
          </cell>
          <cell r="S15">
            <v>157</v>
          </cell>
          <cell r="T15" t="str">
            <v>-</v>
          </cell>
          <cell r="U15">
            <v>1</v>
          </cell>
          <cell r="V15">
            <v>495</v>
          </cell>
          <cell r="W15">
            <v>6</v>
          </cell>
          <cell r="X15" t="str">
            <v>-</v>
          </cell>
          <cell r="Y15">
            <v>489</v>
          </cell>
          <cell r="Z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2880</v>
          </cell>
          <cell r="E16">
            <v>2023</v>
          </cell>
          <cell r="F16">
            <v>306</v>
          </cell>
          <cell r="G16">
            <v>1562</v>
          </cell>
          <cell r="H16">
            <v>28</v>
          </cell>
          <cell r="I16">
            <v>17</v>
          </cell>
          <cell r="J16">
            <v>78</v>
          </cell>
          <cell r="K16">
            <v>32</v>
          </cell>
          <cell r="L16">
            <v>107</v>
          </cell>
          <cell r="M16">
            <v>354</v>
          </cell>
          <cell r="N16">
            <v>153</v>
          </cell>
          <cell r="O16">
            <v>197</v>
          </cell>
          <cell r="P16">
            <v>4</v>
          </cell>
          <cell r="Q16">
            <v>279</v>
          </cell>
          <cell r="R16">
            <v>5</v>
          </cell>
          <cell r="S16">
            <v>263</v>
          </cell>
          <cell r="T16">
            <v>3</v>
          </cell>
          <cell r="U16">
            <v>8</v>
          </cell>
          <cell r="V16">
            <v>117</v>
          </cell>
          <cell r="W16">
            <v>2</v>
          </cell>
          <cell r="X16">
            <v>3</v>
          </cell>
          <cell r="Y16">
            <v>112</v>
          </cell>
          <cell r="Z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2642</v>
          </cell>
          <cell r="E17">
            <v>1835</v>
          </cell>
          <cell r="F17">
            <v>235</v>
          </cell>
          <cell r="G17">
            <v>1480</v>
          </cell>
          <cell r="H17">
            <v>26</v>
          </cell>
          <cell r="I17">
            <v>18</v>
          </cell>
          <cell r="J17">
            <v>71</v>
          </cell>
          <cell r="K17">
            <v>5</v>
          </cell>
          <cell r="L17">
            <v>81</v>
          </cell>
          <cell r="M17">
            <v>372</v>
          </cell>
          <cell r="N17">
            <v>121</v>
          </cell>
          <cell r="O17">
            <v>246</v>
          </cell>
          <cell r="P17">
            <v>5</v>
          </cell>
          <cell r="Q17">
            <v>222</v>
          </cell>
          <cell r="R17" t="str">
            <v>-</v>
          </cell>
          <cell r="S17">
            <v>219</v>
          </cell>
          <cell r="T17" t="str">
            <v>-</v>
          </cell>
          <cell r="U17">
            <v>3</v>
          </cell>
          <cell r="V17">
            <v>132</v>
          </cell>
          <cell r="W17">
            <v>3</v>
          </cell>
          <cell r="X17">
            <v>3</v>
          </cell>
          <cell r="Y17">
            <v>126</v>
          </cell>
          <cell r="Z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2295</v>
          </cell>
          <cell r="E18">
            <v>1653</v>
          </cell>
          <cell r="F18">
            <v>179</v>
          </cell>
          <cell r="G18">
            <v>1326</v>
          </cell>
          <cell r="H18">
            <v>20</v>
          </cell>
          <cell r="I18">
            <v>12</v>
          </cell>
          <cell r="J18">
            <v>110</v>
          </cell>
          <cell r="K18">
            <v>6</v>
          </cell>
          <cell r="L18">
            <v>73</v>
          </cell>
          <cell r="M18">
            <v>299</v>
          </cell>
          <cell r="N18">
            <v>124</v>
          </cell>
          <cell r="O18">
            <v>174</v>
          </cell>
          <cell r="P18">
            <v>1</v>
          </cell>
          <cell r="Q18">
            <v>207</v>
          </cell>
          <cell r="R18">
            <v>1</v>
          </cell>
          <cell r="S18">
            <v>206</v>
          </cell>
          <cell r="T18" t="str">
            <v>-</v>
          </cell>
          <cell r="U18" t="str">
            <v>-</v>
          </cell>
          <cell r="V18">
            <v>63</v>
          </cell>
          <cell r="W18" t="str">
            <v>-</v>
          </cell>
          <cell r="X18" t="str">
            <v>-</v>
          </cell>
          <cell r="Y18">
            <v>63</v>
          </cell>
          <cell r="Z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6023</v>
          </cell>
          <cell r="E19">
            <v>4238</v>
          </cell>
          <cell r="F19">
            <v>600</v>
          </cell>
          <cell r="G19">
            <v>3357</v>
          </cell>
          <cell r="H19">
            <v>95</v>
          </cell>
          <cell r="I19">
            <v>4</v>
          </cell>
          <cell r="J19">
            <v>100</v>
          </cell>
          <cell r="K19">
            <v>82</v>
          </cell>
          <cell r="L19">
            <v>285</v>
          </cell>
          <cell r="M19">
            <v>539</v>
          </cell>
          <cell r="N19">
            <v>204</v>
          </cell>
          <cell r="O19">
            <v>324</v>
          </cell>
          <cell r="P19">
            <v>11</v>
          </cell>
          <cell r="Q19">
            <v>446</v>
          </cell>
          <cell r="R19">
            <v>19</v>
          </cell>
          <cell r="S19">
            <v>399</v>
          </cell>
          <cell r="T19">
            <v>6</v>
          </cell>
          <cell r="U19">
            <v>22</v>
          </cell>
          <cell r="V19">
            <v>515</v>
          </cell>
          <cell r="W19" t="str">
            <v>-</v>
          </cell>
          <cell r="X19">
            <v>2</v>
          </cell>
          <cell r="Y19">
            <v>513</v>
          </cell>
          <cell r="Z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646</v>
          </cell>
          <cell r="E20">
            <v>438</v>
          </cell>
          <cell r="F20">
            <v>64</v>
          </cell>
          <cell r="G20">
            <v>355</v>
          </cell>
          <cell r="H20">
            <v>5</v>
          </cell>
          <cell r="I20">
            <v>4</v>
          </cell>
          <cell r="J20">
            <v>8</v>
          </cell>
          <cell r="K20">
            <v>2</v>
          </cell>
          <cell r="L20">
            <v>19</v>
          </cell>
          <cell r="M20">
            <v>113</v>
          </cell>
          <cell r="N20">
            <v>30</v>
          </cell>
          <cell r="O20">
            <v>83</v>
          </cell>
          <cell r="P20" t="str">
            <v>-</v>
          </cell>
          <cell r="Q20">
            <v>59</v>
          </cell>
          <cell r="R20">
            <v>1</v>
          </cell>
          <cell r="S20">
            <v>54</v>
          </cell>
          <cell r="T20">
            <v>1</v>
          </cell>
          <cell r="U20">
            <v>3</v>
          </cell>
          <cell r="V20">
            <v>17</v>
          </cell>
          <cell r="W20" t="str">
            <v>-</v>
          </cell>
          <cell r="X20" t="str">
            <v>-</v>
          </cell>
          <cell r="Y20">
            <v>17</v>
          </cell>
          <cell r="Z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1462</v>
          </cell>
          <cell r="E21">
            <v>978</v>
          </cell>
          <cell r="F21">
            <v>147</v>
          </cell>
          <cell r="G21">
            <v>755</v>
          </cell>
          <cell r="H21">
            <v>12</v>
          </cell>
          <cell r="I21">
            <v>5</v>
          </cell>
          <cell r="J21">
            <v>59</v>
          </cell>
          <cell r="K21" t="str">
            <v>-</v>
          </cell>
          <cell r="L21">
            <v>46</v>
          </cell>
          <cell r="M21">
            <v>266</v>
          </cell>
          <cell r="N21">
            <v>108</v>
          </cell>
          <cell r="O21">
            <v>158</v>
          </cell>
          <cell r="P21" t="str">
            <v>-</v>
          </cell>
          <cell r="Q21">
            <v>112</v>
          </cell>
          <cell r="R21">
            <v>6</v>
          </cell>
          <cell r="S21">
            <v>105</v>
          </cell>
          <cell r="T21" t="str">
            <v>-</v>
          </cell>
          <cell r="U21">
            <v>1</v>
          </cell>
          <cell r="V21">
            <v>60</v>
          </cell>
          <cell r="W21" t="str">
            <v>-</v>
          </cell>
          <cell r="X21">
            <v>1</v>
          </cell>
          <cell r="Y21">
            <v>59</v>
          </cell>
          <cell r="Z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972</v>
          </cell>
          <cell r="E22">
            <v>701</v>
          </cell>
          <cell r="F22">
            <v>120</v>
          </cell>
          <cell r="G22">
            <v>538</v>
          </cell>
          <cell r="H22">
            <v>10</v>
          </cell>
          <cell r="I22">
            <v>22</v>
          </cell>
          <cell r="J22">
            <v>10</v>
          </cell>
          <cell r="K22">
            <v>1</v>
          </cell>
          <cell r="L22">
            <v>21</v>
          </cell>
          <cell r="M22">
            <v>152</v>
          </cell>
          <cell r="N22">
            <v>64</v>
          </cell>
          <cell r="O22">
            <v>88</v>
          </cell>
          <cell r="P22" t="str">
            <v>-</v>
          </cell>
          <cell r="Q22">
            <v>78</v>
          </cell>
          <cell r="R22" t="str">
            <v>-</v>
          </cell>
          <cell r="S22">
            <v>77</v>
          </cell>
          <cell r="T22" t="str">
            <v>-</v>
          </cell>
          <cell r="U22">
            <v>1</v>
          </cell>
          <cell r="V22">
            <v>20</v>
          </cell>
          <cell r="W22" t="str">
            <v>-</v>
          </cell>
          <cell r="X22" t="str">
            <v>-</v>
          </cell>
          <cell r="Y22">
            <v>20</v>
          </cell>
          <cell r="Z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459</v>
          </cell>
          <cell r="E23">
            <v>311</v>
          </cell>
          <cell r="F23">
            <v>49</v>
          </cell>
          <cell r="G23">
            <v>236</v>
          </cell>
          <cell r="H23">
            <v>5</v>
          </cell>
          <cell r="I23">
            <v>1</v>
          </cell>
          <cell r="J23">
            <v>20</v>
          </cell>
          <cell r="K23" t="str">
            <v>-</v>
          </cell>
          <cell r="L23">
            <v>15</v>
          </cell>
          <cell r="M23">
            <v>80</v>
          </cell>
          <cell r="N23">
            <v>29</v>
          </cell>
          <cell r="O23">
            <v>51</v>
          </cell>
          <cell r="P23" t="str">
            <v>-</v>
          </cell>
          <cell r="Q23">
            <v>44</v>
          </cell>
          <cell r="R23" t="str">
            <v>-</v>
          </cell>
          <cell r="S23">
            <v>44</v>
          </cell>
          <cell r="T23" t="str">
            <v>-</v>
          </cell>
          <cell r="U23" t="str">
            <v>-</v>
          </cell>
          <cell r="V23">
            <v>9</v>
          </cell>
          <cell r="W23" t="str">
            <v>-</v>
          </cell>
          <cell r="X23" t="str">
            <v>-</v>
          </cell>
          <cell r="Y23">
            <v>9</v>
          </cell>
          <cell r="Z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1682</v>
          </cell>
          <cell r="E24">
            <v>1296</v>
          </cell>
          <cell r="F24">
            <v>135</v>
          </cell>
          <cell r="G24">
            <v>1080</v>
          </cell>
          <cell r="H24">
            <v>13</v>
          </cell>
          <cell r="I24">
            <v>32</v>
          </cell>
          <cell r="J24">
            <v>35</v>
          </cell>
          <cell r="K24">
            <v>1</v>
          </cell>
          <cell r="L24">
            <v>34</v>
          </cell>
          <cell r="M24">
            <v>193</v>
          </cell>
          <cell r="N24">
            <v>73</v>
          </cell>
          <cell r="O24">
            <v>119</v>
          </cell>
          <cell r="P24">
            <v>1</v>
          </cell>
          <cell r="Q24">
            <v>121</v>
          </cell>
          <cell r="R24">
            <v>2</v>
          </cell>
          <cell r="S24">
            <v>117</v>
          </cell>
          <cell r="T24" t="str">
            <v>-</v>
          </cell>
          <cell r="U24">
            <v>2</v>
          </cell>
          <cell r="V24">
            <v>38</v>
          </cell>
          <cell r="W24" t="str">
            <v>-</v>
          </cell>
          <cell r="X24" t="str">
            <v>-</v>
          </cell>
          <cell r="Y24">
            <v>38</v>
          </cell>
          <cell r="Z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1224</v>
          </cell>
          <cell r="E25">
            <v>863</v>
          </cell>
          <cell r="F25">
            <v>178</v>
          </cell>
          <cell r="G25">
            <v>633</v>
          </cell>
          <cell r="H25">
            <v>10</v>
          </cell>
          <cell r="I25">
            <v>18</v>
          </cell>
          <cell r="J25">
            <v>19</v>
          </cell>
          <cell r="K25">
            <v>5</v>
          </cell>
          <cell r="L25">
            <v>47</v>
          </cell>
          <cell r="M25">
            <v>198</v>
          </cell>
          <cell r="N25">
            <v>79</v>
          </cell>
          <cell r="O25">
            <v>116</v>
          </cell>
          <cell r="P25">
            <v>3</v>
          </cell>
          <cell r="Q25">
            <v>91</v>
          </cell>
          <cell r="R25" t="str">
            <v>-</v>
          </cell>
          <cell r="S25">
            <v>86</v>
          </cell>
          <cell r="T25">
            <v>1</v>
          </cell>
          <cell r="U25">
            <v>4</v>
          </cell>
          <cell r="V25">
            <v>25</v>
          </cell>
          <cell r="W25">
            <v>1</v>
          </cell>
          <cell r="X25">
            <v>1</v>
          </cell>
          <cell r="Y25">
            <v>23</v>
          </cell>
          <cell r="Z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904</v>
          </cell>
          <cell r="E26">
            <v>557</v>
          </cell>
          <cell r="F26">
            <v>73</v>
          </cell>
          <cell r="G26">
            <v>446</v>
          </cell>
          <cell r="H26">
            <v>11</v>
          </cell>
          <cell r="I26">
            <v>6</v>
          </cell>
          <cell r="J26">
            <v>13</v>
          </cell>
          <cell r="K26">
            <v>8</v>
          </cell>
          <cell r="L26">
            <v>48</v>
          </cell>
          <cell r="M26">
            <v>139</v>
          </cell>
          <cell r="N26">
            <v>77</v>
          </cell>
          <cell r="O26">
            <v>62</v>
          </cell>
          <cell r="P26" t="str">
            <v>-</v>
          </cell>
          <cell r="Q26">
            <v>117</v>
          </cell>
          <cell r="R26" t="str">
            <v>-</v>
          </cell>
          <cell r="S26">
            <v>112</v>
          </cell>
          <cell r="T26" t="str">
            <v>-</v>
          </cell>
          <cell r="U26">
            <v>5</v>
          </cell>
          <cell r="V26">
            <v>43</v>
          </cell>
          <cell r="W26" t="str">
            <v>-</v>
          </cell>
          <cell r="X26">
            <v>1</v>
          </cell>
          <cell r="Y26">
            <v>42</v>
          </cell>
          <cell r="Z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1211</v>
          </cell>
          <cell r="E27">
            <v>880</v>
          </cell>
          <cell r="F27">
            <v>167</v>
          </cell>
          <cell r="G27">
            <v>659</v>
          </cell>
          <cell r="H27">
            <v>13</v>
          </cell>
          <cell r="I27">
            <v>23</v>
          </cell>
          <cell r="J27">
            <v>13</v>
          </cell>
          <cell r="K27">
            <v>5</v>
          </cell>
          <cell r="L27">
            <v>37</v>
          </cell>
          <cell r="M27">
            <v>136</v>
          </cell>
          <cell r="N27">
            <v>55</v>
          </cell>
          <cell r="O27">
            <v>79</v>
          </cell>
          <cell r="P27">
            <v>2</v>
          </cell>
          <cell r="Q27">
            <v>117</v>
          </cell>
          <cell r="R27">
            <v>9</v>
          </cell>
          <cell r="S27">
            <v>96</v>
          </cell>
          <cell r="T27" t="str">
            <v>-</v>
          </cell>
          <cell r="U27">
            <v>12</v>
          </cell>
          <cell r="V27">
            <v>41</v>
          </cell>
          <cell r="W27" t="str">
            <v>-</v>
          </cell>
          <cell r="X27" t="str">
            <v>-</v>
          </cell>
          <cell r="Y27">
            <v>41</v>
          </cell>
          <cell r="Z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3194</v>
          </cell>
          <cell r="E28">
            <v>2356</v>
          </cell>
          <cell r="F28">
            <v>236</v>
          </cell>
          <cell r="G28">
            <v>1944</v>
          </cell>
          <cell r="H28">
            <v>39</v>
          </cell>
          <cell r="I28">
            <v>7</v>
          </cell>
          <cell r="J28">
            <v>91</v>
          </cell>
          <cell r="K28">
            <v>39</v>
          </cell>
          <cell r="L28">
            <v>137</v>
          </cell>
          <cell r="M28">
            <v>272</v>
          </cell>
          <cell r="N28">
            <v>74</v>
          </cell>
          <cell r="O28">
            <v>194</v>
          </cell>
          <cell r="P28">
            <v>4</v>
          </cell>
          <cell r="Q28">
            <v>281</v>
          </cell>
          <cell r="R28">
            <v>12</v>
          </cell>
          <cell r="S28">
            <v>244</v>
          </cell>
          <cell r="T28">
            <v>9</v>
          </cell>
          <cell r="U28">
            <v>16</v>
          </cell>
          <cell r="V28">
            <v>148</v>
          </cell>
          <cell r="W28">
            <v>2</v>
          </cell>
          <cell r="X28">
            <v>1</v>
          </cell>
          <cell r="Y28">
            <v>145</v>
          </cell>
          <cell r="Z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1105</v>
          </cell>
          <cell r="E29">
            <v>767</v>
          </cell>
          <cell r="F29">
            <v>75</v>
          </cell>
          <cell r="G29">
            <v>633</v>
          </cell>
          <cell r="H29">
            <v>9</v>
          </cell>
          <cell r="I29">
            <v>12</v>
          </cell>
          <cell r="J29">
            <v>38</v>
          </cell>
          <cell r="K29" t="str">
            <v>-</v>
          </cell>
          <cell r="L29">
            <v>39</v>
          </cell>
          <cell r="M29">
            <v>177</v>
          </cell>
          <cell r="N29">
            <v>62</v>
          </cell>
          <cell r="O29">
            <v>115</v>
          </cell>
          <cell r="P29" t="str">
            <v>-</v>
          </cell>
          <cell r="Q29">
            <v>89</v>
          </cell>
          <cell r="R29" t="str">
            <v>-</v>
          </cell>
          <cell r="S29">
            <v>89</v>
          </cell>
          <cell r="T29" t="str">
            <v>-</v>
          </cell>
          <cell r="U29" t="str">
            <v>-</v>
          </cell>
          <cell r="V29">
            <v>33</v>
          </cell>
          <cell r="W29" t="str">
            <v>-</v>
          </cell>
          <cell r="X29" t="str">
            <v>-</v>
          </cell>
          <cell r="Y29">
            <v>33</v>
          </cell>
          <cell r="Z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849</v>
          </cell>
          <cell r="E30">
            <v>603</v>
          </cell>
          <cell r="F30">
            <v>65</v>
          </cell>
          <cell r="G30">
            <v>492</v>
          </cell>
          <cell r="H30">
            <v>5</v>
          </cell>
          <cell r="I30">
            <v>6</v>
          </cell>
          <cell r="J30">
            <v>34</v>
          </cell>
          <cell r="K30">
            <v>1</v>
          </cell>
          <cell r="L30">
            <v>29</v>
          </cell>
          <cell r="M30">
            <v>122</v>
          </cell>
          <cell r="N30">
            <v>47</v>
          </cell>
          <cell r="O30">
            <v>75</v>
          </cell>
          <cell r="P30" t="str">
            <v>-</v>
          </cell>
          <cell r="Q30">
            <v>76</v>
          </cell>
          <cell r="R30" t="str">
            <v>-</v>
          </cell>
          <cell r="S30">
            <v>76</v>
          </cell>
          <cell r="T30" t="str">
            <v>-</v>
          </cell>
          <cell r="U30" t="str">
            <v>-</v>
          </cell>
          <cell r="V30">
            <v>19</v>
          </cell>
          <cell r="W30" t="str">
            <v>-</v>
          </cell>
          <cell r="X30" t="str">
            <v>-</v>
          </cell>
          <cell r="Y30">
            <v>19</v>
          </cell>
          <cell r="Z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1763</v>
          </cell>
          <cell r="E31">
            <v>1358</v>
          </cell>
          <cell r="F31">
            <v>166</v>
          </cell>
          <cell r="G31">
            <v>1066</v>
          </cell>
          <cell r="H31">
            <v>15</v>
          </cell>
          <cell r="I31">
            <v>23</v>
          </cell>
          <cell r="J31">
            <v>85</v>
          </cell>
          <cell r="K31">
            <v>3</v>
          </cell>
          <cell r="L31">
            <v>47</v>
          </cell>
          <cell r="M31">
            <v>165</v>
          </cell>
          <cell r="N31">
            <v>70</v>
          </cell>
          <cell r="O31">
            <v>93</v>
          </cell>
          <cell r="P31">
            <v>2</v>
          </cell>
          <cell r="Q31">
            <v>143</v>
          </cell>
          <cell r="R31" t="str">
            <v>-</v>
          </cell>
          <cell r="S31">
            <v>143</v>
          </cell>
          <cell r="T31" t="str">
            <v>-</v>
          </cell>
          <cell r="U31" t="str">
            <v>-</v>
          </cell>
          <cell r="V31">
            <v>50</v>
          </cell>
          <cell r="W31">
            <v>1</v>
          </cell>
          <cell r="X31">
            <v>1</v>
          </cell>
          <cell r="Y31">
            <v>48</v>
          </cell>
          <cell r="Z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420</v>
          </cell>
          <cell r="E32">
            <v>305</v>
          </cell>
          <cell r="F32">
            <v>31</v>
          </cell>
          <cell r="G32">
            <v>252</v>
          </cell>
          <cell r="H32">
            <v>4</v>
          </cell>
          <cell r="I32" t="str">
            <v>-</v>
          </cell>
          <cell r="J32">
            <v>18</v>
          </cell>
          <cell r="K32" t="str">
            <v>-</v>
          </cell>
          <cell r="L32">
            <v>7</v>
          </cell>
          <cell r="M32">
            <v>67</v>
          </cell>
          <cell r="N32">
            <v>55</v>
          </cell>
          <cell r="O32">
            <v>10</v>
          </cell>
          <cell r="P32">
            <v>2</v>
          </cell>
          <cell r="Q32">
            <v>36</v>
          </cell>
          <cell r="R32" t="str">
            <v>-</v>
          </cell>
          <cell r="S32">
            <v>36</v>
          </cell>
          <cell r="T32" t="str">
            <v>-</v>
          </cell>
          <cell r="U32" t="str">
            <v>-</v>
          </cell>
          <cell r="V32">
            <v>5</v>
          </cell>
          <cell r="W32" t="str">
            <v>-</v>
          </cell>
          <cell r="X32" t="str">
            <v>-</v>
          </cell>
          <cell r="Y32">
            <v>5</v>
          </cell>
          <cell r="Z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76466</v>
          </cell>
          <cell r="E34">
            <v>55411</v>
          </cell>
          <cell r="F34">
            <v>7788</v>
          </cell>
          <cell r="G34">
            <v>43049</v>
          </cell>
          <cell r="H34">
            <v>949</v>
          </cell>
          <cell r="I34">
            <v>678</v>
          </cell>
          <cell r="J34">
            <v>2246</v>
          </cell>
          <cell r="K34">
            <v>701</v>
          </cell>
          <cell r="L34">
            <v>2898</v>
          </cell>
          <cell r="M34">
            <v>8196</v>
          </cell>
          <cell r="N34">
            <v>2570</v>
          </cell>
          <cell r="O34">
            <v>5576</v>
          </cell>
          <cell r="P34">
            <v>50</v>
          </cell>
          <cell r="Q34">
            <v>5390</v>
          </cell>
          <cell r="R34">
            <v>85</v>
          </cell>
          <cell r="S34">
            <v>5189</v>
          </cell>
          <cell r="T34">
            <v>23</v>
          </cell>
          <cell r="U34">
            <v>93</v>
          </cell>
          <cell r="V34">
            <v>4571</v>
          </cell>
          <cell r="W34">
            <v>16</v>
          </cell>
          <cell r="X34">
            <v>19</v>
          </cell>
          <cell r="Y34">
            <v>4536</v>
          </cell>
          <cell r="Z34">
            <v>0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15160</v>
          </cell>
          <cell r="E35">
            <v>11214</v>
          </cell>
          <cell r="F35">
            <v>1526</v>
          </cell>
          <cell r="G35">
            <v>8720</v>
          </cell>
          <cell r="H35">
            <v>192</v>
          </cell>
          <cell r="I35">
            <v>260</v>
          </cell>
          <cell r="J35">
            <v>406</v>
          </cell>
          <cell r="K35">
            <v>110</v>
          </cell>
          <cell r="L35">
            <v>498</v>
          </cell>
          <cell r="M35">
            <v>1523</v>
          </cell>
          <cell r="N35">
            <v>246</v>
          </cell>
          <cell r="O35">
            <v>1271</v>
          </cell>
          <cell r="P35">
            <v>6</v>
          </cell>
          <cell r="Q35">
            <v>866</v>
          </cell>
          <cell r="R35">
            <v>5</v>
          </cell>
          <cell r="S35">
            <v>860</v>
          </cell>
          <cell r="T35" t="str">
            <v>-</v>
          </cell>
          <cell r="U35">
            <v>1</v>
          </cell>
          <cell r="V35">
            <v>1059</v>
          </cell>
          <cell r="W35">
            <v>3</v>
          </cell>
          <cell r="X35">
            <v>5</v>
          </cell>
          <cell r="Y35">
            <v>1051</v>
          </cell>
          <cell r="Z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8999</v>
          </cell>
          <cell r="E36">
            <v>6991</v>
          </cell>
          <cell r="F36">
            <v>1307</v>
          </cell>
          <cell r="G36">
            <v>5094</v>
          </cell>
          <cell r="H36">
            <v>164</v>
          </cell>
          <cell r="I36">
            <v>89</v>
          </cell>
          <cell r="J36">
            <v>231</v>
          </cell>
          <cell r="K36">
            <v>106</v>
          </cell>
          <cell r="L36">
            <v>323</v>
          </cell>
          <cell r="M36">
            <v>753</v>
          </cell>
          <cell r="N36">
            <v>226</v>
          </cell>
          <cell r="O36">
            <v>527</v>
          </cell>
          <cell r="P36" t="str">
            <v>-</v>
          </cell>
          <cell r="Q36">
            <v>451</v>
          </cell>
          <cell r="R36" t="str">
            <v>-</v>
          </cell>
          <cell r="S36">
            <v>446</v>
          </cell>
          <cell r="T36">
            <v>1</v>
          </cell>
          <cell r="U36">
            <v>4</v>
          </cell>
          <cell r="V36">
            <v>481</v>
          </cell>
          <cell r="W36" t="str">
            <v>-</v>
          </cell>
          <cell r="X36" t="str">
            <v>-</v>
          </cell>
          <cell r="Y36">
            <v>481</v>
          </cell>
          <cell r="Z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3552</v>
          </cell>
          <cell r="E37">
            <v>2586</v>
          </cell>
          <cell r="F37">
            <v>265</v>
          </cell>
          <cell r="G37">
            <v>2102</v>
          </cell>
          <cell r="H37">
            <v>37</v>
          </cell>
          <cell r="I37">
            <v>19</v>
          </cell>
          <cell r="J37">
            <v>126</v>
          </cell>
          <cell r="K37">
            <v>37</v>
          </cell>
          <cell r="L37">
            <v>168</v>
          </cell>
          <cell r="M37">
            <v>408</v>
          </cell>
          <cell r="N37">
            <v>141</v>
          </cell>
          <cell r="O37">
            <v>267</v>
          </cell>
          <cell r="P37" t="str">
            <v>-</v>
          </cell>
          <cell r="Q37">
            <v>243</v>
          </cell>
          <cell r="R37">
            <v>1</v>
          </cell>
          <cell r="S37">
            <v>238</v>
          </cell>
          <cell r="T37" t="str">
            <v>-</v>
          </cell>
          <cell r="U37">
            <v>4</v>
          </cell>
          <cell r="V37">
            <v>147</v>
          </cell>
          <cell r="W37" t="str">
            <v>-</v>
          </cell>
          <cell r="X37" t="str">
            <v>-</v>
          </cell>
          <cell r="Y37">
            <v>147</v>
          </cell>
          <cell r="Z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5040</v>
          </cell>
          <cell r="E38">
            <v>3799</v>
          </cell>
          <cell r="F38">
            <v>503</v>
          </cell>
          <cell r="G38">
            <v>2989</v>
          </cell>
          <cell r="H38">
            <v>56</v>
          </cell>
          <cell r="I38">
            <v>27</v>
          </cell>
          <cell r="J38">
            <v>211</v>
          </cell>
          <cell r="K38">
            <v>13</v>
          </cell>
          <cell r="L38">
            <v>144</v>
          </cell>
          <cell r="M38">
            <v>481</v>
          </cell>
          <cell r="N38">
            <v>147</v>
          </cell>
          <cell r="O38">
            <v>332</v>
          </cell>
          <cell r="P38">
            <v>2</v>
          </cell>
          <cell r="Q38">
            <v>372</v>
          </cell>
          <cell r="R38" t="str">
            <v>-</v>
          </cell>
          <cell r="S38">
            <v>369</v>
          </cell>
          <cell r="T38">
            <v>2</v>
          </cell>
          <cell r="U38">
            <v>1</v>
          </cell>
          <cell r="V38">
            <v>244</v>
          </cell>
          <cell r="W38">
            <v>3</v>
          </cell>
          <cell r="X38">
            <v>2</v>
          </cell>
          <cell r="Y38">
            <v>239</v>
          </cell>
          <cell r="Z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9792</v>
          </cell>
          <cell r="E39">
            <v>7019</v>
          </cell>
          <cell r="F39">
            <v>945</v>
          </cell>
          <cell r="G39">
            <v>5313</v>
          </cell>
          <cell r="H39">
            <v>134</v>
          </cell>
          <cell r="I39">
            <v>58</v>
          </cell>
          <cell r="J39">
            <v>346</v>
          </cell>
          <cell r="K39">
            <v>223</v>
          </cell>
          <cell r="L39">
            <v>569</v>
          </cell>
          <cell r="M39">
            <v>716</v>
          </cell>
          <cell r="N39">
            <v>104</v>
          </cell>
          <cell r="O39">
            <v>605</v>
          </cell>
          <cell r="P39">
            <v>7</v>
          </cell>
          <cell r="Q39">
            <v>729</v>
          </cell>
          <cell r="R39">
            <v>21</v>
          </cell>
          <cell r="S39">
            <v>697</v>
          </cell>
          <cell r="T39">
            <v>2</v>
          </cell>
          <cell r="U39">
            <v>9</v>
          </cell>
          <cell r="V39">
            <v>759</v>
          </cell>
          <cell r="W39" t="str">
            <v>-</v>
          </cell>
          <cell r="X39">
            <v>4</v>
          </cell>
          <cell r="Y39">
            <v>755</v>
          </cell>
          <cell r="Z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3385</v>
          </cell>
          <cell r="E40">
            <v>2094</v>
          </cell>
          <cell r="F40">
            <v>216</v>
          </cell>
          <cell r="G40">
            <v>1682</v>
          </cell>
          <cell r="H40">
            <v>31</v>
          </cell>
          <cell r="I40">
            <v>23</v>
          </cell>
          <cell r="J40">
            <v>133</v>
          </cell>
          <cell r="K40">
            <v>9</v>
          </cell>
          <cell r="L40">
            <v>103</v>
          </cell>
          <cell r="M40">
            <v>540</v>
          </cell>
          <cell r="N40">
            <v>210</v>
          </cell>
          <cell r="O40">
            <v>329</v>
          </cell>
          <cell r="P40">
            <v>1</v>
          </cell>
          <cell r="Q40">
            <v>154</v>
          </cell>
          <cell r="R40">
            <v>1</v>
          </cell>
          <cell r="S40">
            <v>152</v>
          </cell>
          <cell r="T40" t="str">
            <v>-</v>
          </cell>
          <cell r="U40">
            <v>1</v>
          </cell>
          <cell r="V40">
            <v>494</v>
          </cell>
          <cell r="W40">
            <v>6</v>
          </cell>
          <cell r="X40" t="str">
            <v>-</v>
          </cell>
          <cell r="Y40">
            <v>488</v>
          </cell>
          <cell r="Z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2924</v>
          </cell>
          <cell r="E41">
            <v>2068</v>
          </cell>
          <cell r="F41">
            <v>333</v>
          </cell>
          <cell r="G41">
            <v>1566</v>
          </cell>
          <cell r="H41">
            <v>33</v>
          </cell>
          <cell r="I41">
            <v>17</v>
          </cell>
          <cell r="J41">
            <v>82</v>
          </cell>
          <cell r="K41">
            <v>37</v>
          </cell>
          <cell r="L41">
            <v>111</v>
          </cell>
          <cell r="M41">
            <v>372</v>
          </cell>
          <cell r="N41">
            <v>157</v>
          </cell>
          <cell r="O41">
            <v>210</v>
          </cell>
          <cell r="P41">
            <v>5</v>
          </cell>
          <cell r="Q41">
            <v>252</v>
          </cell>
          <cell r="R41">
            <v>3</v>
          </cell>
          <cell r="S41">
            <v>240</v>
          </cell>
          <cell r="T41" t="str">
            <v>-</v>
          </cell>
          <cell r="U41">
            <v>9</v>
          </cell>
          <cell r="V41">
            <v>121</v>
          </cell>
          <cell r="W41" t="str">
            <v>-</v>
          </cell>
          <cell r="X41" t="str">
            <v>-</v>
          </cell>
          <cell r="Y41">
            <v>121</v>
          </cell>
          <cell r="Z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2728</v>
          </cell>
          <cell r="E42">
            <v>1895</v>
          </cell>
          <cell r="F42">
            <v>252</v>
          </cell>
          <cell r="G42">
            <v>1524</v>
          </cell>
          <cell r="H42">
            <v>26</v>
          </cell>
          <cell r="I42">
            <v>18</v>
          </cell>
          <cell r="J42">
            <v>69</v>
          </cell>
          <cell r="K42">
            <v>6</v>
          </cell>
          <cell r="L42">
            <v>83</v>
          </cell>
          <cell r="M42">
            <v>382</v>
          </cell>
          <cell r="N42">
            <v>125</v>
          </cell>
          <cell r="O42">
            <v>253</v>
          </cell>
          <cell r="P42">
            <v>4</v>
          </cell>
          <cell r="Q42">
            <v>237</v>
          </cell>
          <cell r="R42">
            <v>1</v>
          </cell>
          <cell r="S42">
            <v>236</v>
          </cell>
          <cell r="T42" t="str">
            <v>-</v>
          </cell>
          <cell r="U42" t="str">
            <v>-</v>
          </cell>
          <cell r="V42">
            <v>131</v>
          </cell>
          <cell r="W42" t="str">
            <v>-</v>
          </cell>
          <cell r="X42" t="str">
            <v>-</v>
          </cell>
          <cell r="Y42">
            <v>131</v>
          </cell>
          <cell r="Z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2360</v>
          </cell>
          <cell r="E43">
            <v>1671</v>
          </cell>
          <cell r="F43">
            <v>198</v>
          </cell>
          <cell r="G43">
            <v>1332</v>
          </cell>
          <cell r="H43">
            <v>19</v>
          </cell>
          <cell r="I43">
            <v>9</v>
          </cell>
          <cell r="J43">
            <v>107</v>
          </cell>
          <cell r="K43">
            <v>6</v>
          </cell>
          <cell r="L43">
            <v>71</v>
          </cell>
          <cell r="M43">
            <v>323</v>
          </cell>
          <cell r="N43">
            <v>135</v>
          </cell>
          <cell r="O43">
            <v>187</v>
          </cell>
          <cell r="P43">
            <v>1</v>
          </cell>
          <cell r="Q43">
            <v>224</v>
          </cell>
          <cell r="R43" t="str">
            <v>-</v>
          </cell>
          <cell r="S43">
            <v>224</v>
          </cell>
          <cell r="T43" t="str">
            <v>-</v>
          </cell>
          <cell r="U43" t="str">
            <v>-</v>
          </cell>
          <cell r="V43">
            <v>71</v>
          </cell>
          <cell r="W43" t="str">
            <v>-</v>
          </cell>
          <cell r="X43" t="str">
            <v>-</v>
          </cell>
          <cell r="Y43">
            <v>71</v>
          </cell>
          <cell r="Z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6230</v>
          </cell>
          <cell r="E44">
            <v>4356</v>
          </cell>
          <cell r="F44">
            <v>628</v>
          </cell>
          <cell r="G44">
            <v>3438</v>
          </cell>
          <cell r="H44">
            <v>101</v>
          </cell>
          <cell r="I44">
            <v>4</v>
          </cell>
          <cell r="J44">
            <v>100</v>
          </cell>
          <cell r="K44">
            <v>85</v>
          </cell>
          <cell r="L44">
            <v>288</v>
          </cell>
          <cell r="M44">
            <v>563</v>
          </cell>
          <cell r="N44">
            <v>209</v>
          </cell>
          <cell r="O44">
            <v>344</v>
          </cell>
          <cell r="P44">
            <v>10</v>
          </cell>
          <cell r="Q44">
            <v>493</v>
          </cell>
          <cell r="R44">
            <v>19</v>
          </cell>
          <cell r="S44">
            <v>448</v>
          </cell>
          <cell r="T44">
            <v>6</v>
          </cell>
          <cell r="U44">
            <v>20</v>
          </cell>
          <cell r="V44">
            <v>530</v>
          </cell>
          <cell r="W44" t="str">
            <v>-</v>
          </cell>
          <cell r="X44">
            <v>2</v>
          </cell>
          <cell r="Y44">
            <v>528</v>
          </cell>
          <cell r="Z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660</v>
          </cell>
          <cell r="E45">
            <v>455</v>
          </cell>
          <cell r="F45">
            <v>69</v>
          </cell>
          <cell r="G45">
            <v>368</v>
          </cell>
          <cell r="H45">
            <v>5</v>
          </cell>
          <cell r="I45">
            <v>4</v>
          </cell>
          <cell r="J45">
            <v>8</v>
          </cell>
          <cell r="K45">
            <v>1</v>
          </cell>
          <cell r="L45">
            <v>19</v>
          </cell>
          <cell r="M45">
            <v>112</v>
          </cell>
          <cell r="N45">
            <v>34</v>
          </cell>
          <cell r="O45">
            <v>78</v>
          </cell>
          <cell r="P45" t="str">
            <v>-</v>
          </cell>
          <cell r="Q45">
            <v>53</v>
          </cell>
          <cell r="R45">
            <v>1</v>
          </cell>
          <cell r="S45">
            <v>49</v>
          </cell>
          <cell r="T45">
            <v>1</v>
          </cell>
          <cell r="U45">
            <v>2</v>
          </cell>
          <cell r="V45">
            <v>21</v>
          </cell>
          <cell r="W45" t="str">
            <v>-</v>
          </cell>
          <cell r="X45">
            <v>4</v>
          </cell>
          <cell r="Y45">
            <v>17</v>
          </cell>
          <cell r="Z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1492</v>
          </cell>
          <cell r="E46">
            <v>1018</v>
          </cell>
          <cell r="F46">
            <v>164</v>
          </cell>
          <cell r="G46">
            <v>780</v>
          </cell>
          <cell r="H46">
            <v>11</v>
          </cell>
          <cell r="I46">
            <v>5</v>
          </cell>
          <cell r="J46">
            <v>58</v>
          </cell>
          <cell r="K46" t="str">
            <v>-</v>
          </cell>
          <cell r="L46">
            <v>48</v>
          </cell>
          <cell r="M46">
            <v>266</v>
          </cell>
          <cell r="N46">
            <v>105</v>
          </cell>
          <cell r="O46">
            <v>161</v>
          </cell>
          <cell r="P46" t="str">
            <v>-</v>
          </cell>
          <cell r="Q46">
            <v>103</v>
          </cell>
          <cell r="R46">
            <v>6</v>
          </cell>
          <cell r="S46">
            <v>96</v>
          </cell>
          <cell r="T46" t="str">
            <v>-</v>
          </cell>
          <cell r="U46">
            <v>1</v>
          </cell>
          <cell r="V46">
            <v>57</v>
          </cell>
          <cell r="W46" t="str">
            <v>-</v>
          </cell>
          <cell r="X46" t="str">
            <v>-</v>
          </cell>
          <cell r="Y46">
            <v>57</v>
          </cell>
          <cell r="Z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1010</v>
          </cell>
          <cell r="E47">
            <v>733</v>
          </cell>
          <cell r="F47">
            <v>125</v>
          </cell>
          <cell r="G47">
            <v>564</v>
          </cell>
          <cell r="H47">
            <v>10</v>
          </cell>
          <cell r="I47">
            <v>22</v>
          </cell>
          <cell r="J47">
            <v>11</v>
          </cell>
          <cell r="K47">
            <v>1</v>
          </cell>
          <cell r="L47">
            <v>21</v>
          </cell>
          <cell r="M47">
            <v>158</v>
          </cell>
          <cell r="N47">
            <v>70</v>
          </cell>
          <cell r="O47">
            <v>88</v>
          </cell>
          <cell r="P47" t="str">
            <v>-</v>
          </cell>
          <cell r="Q47">
            <v>77</v>
          </cell>
          <cell r="R47" t="str">
            <v>-</v>
          </cell>
          <cell r="S47">
            <v>76</v>
          </cell>
          <cell r="T47" t="str">
            <v>-</v>
          </cell>
          <cell r="U47">
            <v>1</v>
          </cell>
          <cell r="V47">
            <v>21</v>
          </cell>
          <cell r="W47" t="str">
            <v>-</v>
          </cell>
          <cell r="X47" t="str">
            <v>-</v>
          </cell>
          <cell r="Y47">
            <v>21</v>
          </cell>
          <cell r="Z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459</v>
          </cell>
          <cell r="E48">
            <v>306</v>
          </cell>
          <cell r="F48">
            <v>47</v>
          </cell>
          <cell r="G48">
            <v>233</v>
          </cell>
          <cell r="H48">
            <v>5</v>
          </cell>
          <cell r="I48">
            <v>1</v>
          </cell>
          <cell r="J48">
            <v>20</v>
          </cell>
          <cell r="K48" t="str">
            <v>-</v>
          </cell>
          <cell r="L48">
            <v>16</v>
          </cell>
          <cell r="M48">
            <v>82</v>
          </cell>
          <cell r="N48">
            <v>32</v>
          </cell>
          <cell r="O48">
            <v>50</v>
          </cell>
          <cell r="P48" t="str">
            <v>-</v>
          </cell>
          <cell r="Q48">
            <v>46</v>
          </cell>
          <cell r="R48" t="str">
            <v>-</v>
          </cell>
          <cell r="S48">
            <v>46</v>
          </cell>
          <cell r="T48" t="str">
            <v>-</v>
          </cell>
          <cell r="U48" t="str">
            <v>-</v>
          </cell>
          <cell r="V48">
            <v>9</v>
          </cell>
          <cell r="W48" t="str">
            <v>-</v>
          </cell>
          <cell r="X48" t="str">
            <v>-</v>
          </cell>
          <cell r="Y48">
            <v>9</v>
          </cell>
          <cell r="Z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1688</v>
          </cell>
          <cell r="E49">
            <v>1303</v>
          </cell>
          <cell r="F49">
            <v>138</v>
          </cell>
          <cell r="G49">
            <v>1086</v>
          </cell>
          <cell r="H49">
            <v>12</v>
          </cell>
          <cell r="I49">
            <v>32</v>
          </cell>
          <cell r="J49">
            <v>34</v>
          </cell>
          <cell r="K49">
            <v>1</v>
          </cell>
          <cell r="L49">
            <v>34</v>
          </cell>
          <cell r="M49">
            <v>195</v>
          </cell>
          <cell r="N49">
            <v>74</v>
          </cell>
          <cell r="O49">
            <v>120</v>
          </cell>
          <cell r="P49">
            <v>1</v>
          </cell>
          <cell r="Q49">
            <v>115</v>
          </cell>
          <cell r="R49">
            <v>4</v>
          </cell>
          <cell r="S49">
            <v>109</v>
          </cell>
          <cell r="T49" t="str">
            <v>-</v>
          </cell>
          <cell r="U49">
            <v>2</v>
          </cell>
          <cell r="V49">
            <v>41</v>
          </cell>
          <cell r="W49" t="str">
            <v>-</v>
          </cell>
          <cell r="X49" t="str">
            <v>-</v>
          </cell>
          <cell r="Y49">
            <v>41</v>
          </cell>
          <cell r="Z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1267</v>
          </cell>
          <cell r="E50">
            <v>890</v>
          </cell>
          <cell r="F50">
            <v>180</v>
          </cell>
          <cell r="G50">
            <v>658</v>
          </cell>
          <cell r="H50">
            <v>9</v>
          </cell>
          <cell r="I50">
            <v>18</v>
          </cell>
          <cell r="J50">
            <v>18</v>
          </cell>
          <cell r="K50">
            <v>7</v>
          </cell>
          <cell r="L50">
            <v>47</v>
          </cell>
          <cell r="M50">
            <v>208</v>
          </cell>
          <cell r="N50">
            <v>86</v>
          </cell>
          <cell r="O50">
            <v>119</v>
          </cell>
          <cell r="P50">
            <v>3</v>
          </cell>
          <cell r="Q50">
            <v>93</v>
          </cell>
          <cell r="R50" t="str">
            <v>-</v>
          </cell>
          <cell r="S50">
            <v>88</v>
          </cell>
          <cell r="T50">
            <v>1</v>
          </cell>
          <cell r="U50">
            <v>4</v>
          </cell>
          <cell r="V50">
            <v>29</v>
          </cell>
          <cell r="W50">
            <v>1</v>
          </cell>
          <cell r="X50">
            <v>1</v>
          </cell>
          <cell r="Y50">
            <v>27</v>
          </cell>
          <cell r="Z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889</v>
          </cell>
          <cell r="E51">
            <v>558</v>
          </cell>
          <cell r="F51">
            <v>72</v>
          </cell>
          <cell r="G51">
            <v>444</v>
          </cell>
          <cell r="H51">
            <v>14</v>
          </cell>
          <cell r="I51">
            <v>6</v>
          </cell>
          <cell r="J51">
            <v>13</v>
          </cell>
          <cell r="K51">
            <v>9</v>
          </cell>
          <cell r="L51">
            <v>46</v>
          </cell>
          <cell r="M51">
            <v>139</v>
          </cell>
          <cell r="N51">
            <v>77</v>
          </cell>
          <cell r="O51">
            <v>62</v>
          </cell>
          <cell r="P51" t="str">
            <v>-</v>
          </cell>
          <cell r="Q51">
            <v>104</v>
          </cell>
          <cell r="R51" t="str">
            <v>-</v>
          </cell>
          <cell r="S51">
            <v>99</v>
          </cell>
          <cell r="T51" t="str">
            <v>-</v>
          </cell>
          <cell r="U51">
            <v>5</v>
          </cell>
          <cell r="V51">
            <v>42</v>
          </cell>
          <cell r="W51" t="str">
            <v>-</v>
          </cell>
          <cell r="X51" t="str">
            <v>-</v>
          </cell>
          <cell r="Y51">
            <v>42</v>
          </cell>
          <cell r="Z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1227</v>
          </cell>
          <cell r="E52">
            <v>895</v>
          </cell>
          <cell r="F52">
            <v>174</v>
          </cell>
          <cell r="G52">
            <v>666</v>
          </cell>
          <cell r="H52">
            <v>13</v>
          </cell>
          <cell r="I52">
            <v>23</v>
          </cell>
          <cell r="J52">
            <v>13</v>
          </cell>
          <cell r="K52">
            <v>6</v>
          </cell>
          <cell r="L52">
            <v>38</v>
          </cell>
          <cell r="M52">
            <v>143</v>
          </cell>
          <cell r="N52">
            <v>60</v>
          </cell>
          <cell r="O52">
            <v>81</v>
          </cell>
          <cell r="P52">
            <v>2</v>
          </cell>
          <cell r="Q52">
            <v>114</v>
          </cell>
          <cell r="R52">
            <v>8</v>
          </cell>
          <cell r="S52">
            <v>92</v>
          </cell>
          <cell r="T52" t="str">
            <v>-</v>
          </cell>
          <cell r="U52">
            <v>14</v>
          </cell>
          <cell r="V52">
            <v>37</v>
          </cell>
          <cell r="W52" t="str">
            <v>-</v>
          </cell>
          <cell r="X52" t="str">
            <v>-</v>
          </cell>
          <cell r="Y52">
            <v>37</v>
          </cell>
          <cell r="Z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3368</v>
          </cell>
          <cell r="E53">
            <v>2440</v>
          </cell>
          <cell r="F53">
            <v>270</v>
          </cell>
          <cell r="G53">
            <v>1993</v>
          </cell>
          <cell r="H53">
            <v>42</v>
          </cell>
          <cell r="I53">
            <v>6</v>
          </cell>
          <cell r="J53">
            <v>89</v>
          </cell>
          <cell r="K53">
            <v>40</v>
          </cell>
          <cell r="L53">
            <v>146</v>
          </cell>
          <cell r="M53">
            <v>289</v>
          </cell>
          <cell r="N53">
            <v>95</v>
          </cell>
          <cell r="O53">
            <v>190</v>
          </cell>
          <cell r="P53">
            <v>4</v>
          </cell>
          <cell r="Q53">
            <v>329</v>
          </cell>
          <cell r="R53">
            <v>15</v>
          </cell>
          <cell r="S53">
            <v>289</v>
          </cell>
          <cell r="T53">
            <v>10</v>
          </cell>
          <cell r="U53">
            <v>15</v>
          </cell>
          <cell r="V53">
            <v>164</v>
          </cell>
          <cell r="W53">
            <v>2</v>
          </cell>
          <cell r="X53">
            <v>1</v>
          </cell>
          <cell r="Y53">
            <v>161</v>
          </cell>
          <cell r="Z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1143</v>
          </cell>
          <cell r="E54">
            <v>787</v>
          </cell>
          <cell r="F54">
            <v>78</v>
          </cell>
          <cell r="G54">
            <v>652</v>
          </cell>
          <cell r="H54">
            <v>10</v>
          </cell>
          <cell r="I54">
            <v>11</v>
          </cell>
          <cell r="J54">
            <v>36</v>
          </cell>
          <cell r="K54" t="str">
            <v>-</v>
          </cell>
          <cell r="L54">
            <v>40</v>
          </cell>
          <cell r="M54">
            <v>186</v>
          </cell>
          <cell r="N54">
            <v>66</v>
          </cell>
          <cell r="O54">
            <v>120</v>
          </cell>
          <cell r="P54" t="str">
            <v>-</v>
          </cell>
          <cell r="Q54">
            <v>95</v>
          </cell>
          <cell r="R54" t="str">
            <v>-</v>
          </cell>
          <cell r="S54">
            <v>95</v>
          </cell>
          <cell r="T54" t="str">
            <v>-</v>
          </cell>
          <cell r="U54" t="str">
            <v>-</v>
          </cell>
          <cell r="V54">
            <v>35</v>
          </cell>
          <cell r="W54" t="str">
            <v>-</v>
          </cell>
          <cell r="X54" t="str">
            <v>-</v>
          </cell>
          <cell r="Y54">
            <v>35</v>
          </cell>
          <cell r="Z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855</v>
          </cell>
          <cell r="E55">
            <v>614</v>
          </cell>
          <cell r="F55">
            <v>78</v>
          </cell>
          <cell r="G55">
            <v>491</v>
          </cell>
          <cell r="H55">
            <v>6</v>
          </cell>
          <cell r="I55">
            <v>5</v>
          </cell>
          <cell r="J55">
            <v>33</v>
          </cell>
          <cell r="K55">
            <v>1</v>
          </cell>
          <cell r="L55">
            <v>29</v>
          </cell>
          <cell r="M55">
            <v>127</v>
          </cell>
          <cell r="N55">
            <v>49</v>
          </cell>
          <cell r="O55">
            <v>78</v>
          </cell>
          <cell r="P55" t="str">
            <v>-</v>
          </cell>
          <cell r="Q55">
            <v>63</v>
          </cell>
          <cell r="R55" t="str">
            <v>-</v>
          </cell>
          <cell r="S55">
            <v>63</v>
          </cell>
          <cell r="T55" t="str">
            <v>-</v>
          </cell>
          <cell r="U55" t="str">
            <v>-</v>
          </cell>
          <cell r="V55">
            <v>22</v>
          </cell>
          <cell r="W55" t="str">
            <v>-</v>
          </cell>
          <cell r="X55" t="str">
            <v>-</v>
          </cell>
          <cell r="Y55">
            <v>22</v>
          </cell>
          <cell r="Z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1813</v>
          </cell>
          <cell r="E56">
            <v>1406</v>
          </cell>
          <cell r="F56">
            <v>186</v>
          </cell>
          <cell r="G56">
            <v>1096</v>
          </cell>
          <cell r="H56">
            <v>15</v>
          </cell>
          <cell r="I56">
            <v>21</v>
          </cell>
          <cell r="J56">
            <v>85</v>
          </cell>
          <cell r="K56">
            <v>3</v>
          </cell>
          <cell r="L56">
            <v>49</v>
          </cell>
          <cell r="M56">
            <v>164</v>
          </cell>
          <cell r="N56">
            <v>68</v>
          </cell>
          <cell r="O56">
            <v>94</v>
          </cell>
          <cell r="P56">
            <v>2</v>
          </cell>
          <cell r="Q56">
            <v>144</v>
          </cell>
          <cell r="R56" t="str">
            <v>-</v>
          </cell>
          <cell r="S56">
            <v>144</v>
          </cell>
          <cell r="T56" t="str">
            <v>-</v>
          </cell>
          <cell r="U56" t="str">
            <v>-</v>
          </cell>
          <cell r="V56">
            <v>50</v>
          </cell>
          <cell r="W56" t="str">
            <v>-</v>
          </cell>
          <cell r="X56" t="str">
            <v>-</v>
          </cell>
          <cell r="Y56">
            <v>50</v>
          </cell>
          <cell r="Z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425</v>
          </cell>
          <cell r="E57">
            <v>313</v>
          </cell>
          <cell r="F57">
            <v>34</v>
          </cell>
          <cell r="G57">
            <v>258</v>
          </cell>
          <cell r="H57">
            <v>4</v>
          </cell>
          <cell r="I57" t="str">
            <v>-</v>
          </cell>
          <cell r="J57">
            <v>17</v>
          </cell>
          <cell r="K57" t="str">
            <v>-</v>
          </cell>
          <cell r="L57">
            <v>7</v>
          </cell>
          <cell r="M57">
            <v>66</v>
          </cell>
          <cell r="N57">
            <v>54</v>
          </cell>
          <cell r="O57">
            <v>10</v>
          </cell>
          <cell r="P57">
            <v>2</v>
          </cell>
          <cell r="Q57">
            <v>33</v>
          </cell>
          <cell r="R57" t="str">
            <v>-</v>
          </cell>
          <cell r="S57">
            <v>33</v>
          </cell>
          <cell r="T57" t="str">
            <v>-</v>
          </cell>
          <cell r="U57" t="str">
            <v>-</v>
          </cell>
          <cell r="V57">
            <v>6</v>
          </cell>
          <cell r="W57">
            <v>1</v>
          </cell>
          <cell r="X57" t="str">
            <v>-</v>
          </cell>
          <cell r="Y57">
            <v>5</v>
          </cell>
          <cell r="Z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77086</v>
          </cell>
          <cell r="E59">
            <v>56383</v>
          </cell>
          <cell r="F59">
            <v>8701</v>
          </cell>
          <cell r="G59">
            <v>43096</v>
          </cell>
          <cell r="H59">
            <v>979</v>
          </cell>
          <cell r="I59">
            <v>671</v>
          </cell>
          <cell r="J59">
            <v>2220</v>
          </cell>
          <cell r="K59">
            <v>716</v>
          </cell>
          <cell r="L59">
            <v>2909</v>
          </cell>
          <cell r="M59">
            <v>8352</v>
          </cell>
          <cell r="N59">
            <v>2658</v>
          </cell>
          <cell r="O59">
            <v>5646</v>
          </cell>
          <cell r="P59">
            <v>48</v>
          </cell>
          <cell r="Q59">
            <v>5286</v>
          </cell>
          <cell r="R59">
            <v>84</v>
          </cell>
          <cell r="S59">
            <v>5081</v>
          </cell>
          <cell r="T59">
            <v>24</v>
          </cell>
          <cell r="U59">
            <v>97</v>
          </cell>
          <cell r="V59">
            <v>4156</v>
          </cell>
          <cell r="W59">
            <v>14</v>
          </cell>
          <cell r="X59">
            <v>11</v>
          </cell>
          <cell r="Y59">
            <v>4131</v>
          </cell>
          <cell r="Z59">
            <v>0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15452</v>
          </cell>
          <cell r="E60">
            <v>11364</v>
          </cell>
          <cell r="F60">
            <v>1767</v>
          </cell>
          <cell r="G60">
            <v>8631</v>
          </cell>
          <cell r="H60">
            <v>189</v>
          </cell>
          <cell r="I60">
            <v>263</v>
          </cell>
          <cell r="J60">
            <v>399</v>
          </cell>
          <cell r="K60">
            <v>115</v>
          </cell>
          <cell r="L60">
            <v>506</v>
          </cell>
          <cell r="M60">
            <v>1567</v>
          </cell>
          <cell r="N60">
            <v>258</v>
          </cell>
          <cell r="O60">
            <v>1304</v>
          </cell>
          <cell r="P60">
            <v>5</v>
          </cell>
          <cell r="Q60">
            <v>916</v>
          </cell>
          <cell r="R60">
            <v>5</v>
          </cell>
          <cell r="S60">
            <v>910</v>
          </cell>
          <cell r="T60" t="str">
            <v>-</v>
          </cell>
          <cell r="U60">
            <v>1</v>
          </cell>
          <cell r="V60">
            <v>1099</v>
          </cell>
          <cell r="W60">
            <v>3</v>
          </cell>
          <cell r="X60">
            <v>5</v>
          </cell>
          <cell r="Y60">
            <v>1091</v>
          </cell>
          <cell r="Z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9313</v>
          </cell>
          <cell r="E61">
            <v>7286</v>
          </cell>
          <cell r="F61">
            <v>1440</v>
          </cell>
          <cell r="G61">
            <v>5248</v>
          </cell>
          <cell r="H61">
            <v>165</v>
          </cell>
          <cell r="I61">
            <v>90</v>
          </cell>
          <cell r="J61">
            <v>233</v>
          </cell>
          <cell r="K61">
            <v>110</v>
          </cell>
          <cell r="L61">
            <v>326</v>
          </cell>
          <cell r="M61">
            <v>752</v>
          </cell>
          <cell r="N61">
            <v>225</v>
          </cell>
          <cell r="O61">
            <v>527</v>
          </cell>
          <cell r="P61" t="str">
            <v>-</v>
          </cell>
          <cell r="Q61">
            <v>508</v>
          </cell>
          <cell r="R61">
            <v>1</v>
          </cell>
          <cell r="S61">
            <v>502</v>
          </cell>
          <cell r="T61">
            <v>1</v>
          </cell>
          <cell r="U61">
            <v>4</v>
          </cell>
          <cell r="V61">
            <v>441</v>
          </cell>
          <cell r="W61">
            <v>1</v>
          </cell>
          <cell r="X61">
            <v>1</v>
          </cell>
          <cell r="Y61">
            <v>439</v>
          </cell>
          <cell r="Z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3563</v>
          </cell>
          <cell r="E62">
            <v>2644</v>
          </cell>
          <cell r="F62">
            <v>316</v>
          </cell>
          <cell r="G62">
            <v>2108</v>
          </cell>
          <cell r="H62">
            <v>42</v>
          </cell>
          <cell r="I62">
            <v>20</v>
          </cell>
          <cell r="J62">
            <v>122</v>
          </cell>
          <cell r="K62">
            <v>36</v>
          </cell>
          <cell r="L62">
            <v>162</v>
          </cell>
          <cell r="M62">
            <v>394</v>
          </cell>
          <cell r="N62">
            <v>121</v>
          </cell>
          <cell r="O62">
            <v>273</v>
          </cell>
          <cell r="P62" t="str">
            <v>-</v>
          </cell>
          <cell r="Q62">
            <v>226</v>
          </cell>
          <cell r="R62">
            <v>1</v>
          </cell>
          <cell r="S62">
            <v>219</v>
          </cell>
          <cell r="T62" t="str">
            <v>-</v>
          </cell>
          <cell r="U62">
            <v>6</v>
          </cell>
          <cell r="V62">
            <v>137</v>
          </cell>
          <cell r="W62" t="str">
            <v>-</v>
          </cell>
          <cell r="X62" t="str">
            <v>-</v>
          </cell>
          <cell r="Y62">
            <v>137</v>
          </cell>
          <cell r="Z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5093</v>
          </cell>
          <cell r="E63">
            <v>3843</v>
          </cell>
          <cell r="F63">
            <v>557</v>
          </cell>
          <cell r="G63">
            <v>2971</v>
          </cell>
          <cell r="H63">
            <v>61</v>
          </cell>
          <cell r="I63">
            <v>25</v>
          </cell>
          <cell r="J63">
            <v>215</v>
          </cell>
          <cell r="K63">
            <v>14</v>
          </cell>
          <cell r="L63">
            <v>146</v>
          </cell>
          <cell r="M63">
            <v>504</v>
          </cell>
          <cell r="N63">
            <v>157</v>
          </cell>
          <cell r="O63">
            <v>345</v>
          </cell>
          <cell r="P63">
            <v>2</v>
          </cell>
          <cell r="Q63">
            <v>366</v>
          </cell>
          <cell r="R63" t="str">
            <v>-</v>
          </cell>
          <cell r="S63">
            <v>363</v>
          </cell>
          <cell r="T63">
            <v>2</v>
          </cell>
          <cell r="U63">
            <v>1</v>
          </cell>
          <cell r="V63">
            <v>234</v>
          </cell>
          <cell r="W63" t="str">
            <v>-</v>
          </cell>
          <cell r="X63" t="str">
            <v>-</v>
          </cell>
          <cell r="Y63">
            <v>234</v>
          </cell>
          <cell r="Z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9911</v>
          </cell>
          <cell r="E64">
            <v>7226</v>
          </cell>
          <cell r="F64">
            <v>1088</v>
          </cell>
          <cell r="G64">
            <v>5378</v>
          </cell>
          <cell r="H64">
            <v>141</v>
          </cell>
          <cell r="I64">
            <v>57</v>
          </cell>
          <cell r="J64">
            <v>330</v>
          </cell>
          <cell r="K64">
            <v>232</v>
          </cell>
          <cell r="L64">
            <v>565</v>
          </cell>
          <cell r="M64">
            <v>750</v>
          </cell>
          <cell r="N64">
            <v>121</v>
          </cell>
          <cell r="O64">
            <v>622</v>
          </cell>
          <cell r="P64">
            <v>7</v>
          </cell>
          <cell r="Q64">
            <v>731</v>
          </cell>
          <cell r="R64">
            <v>20</v>
          </cell>
          <cell r="S64">
            <v>701</v>
          </cell>
          <cell r="T64">
            <v>2</v>
          </cell>
          <cell r="U64">
            <v>8</v>
          </cell>
          <cell r="V64">
            <v>639</v>
          </cell>
          <cell r="W64" t="str">
            <v>-</v>
          </cell>
          <cell r="X64">
            <v>4</v>
          </cell>
          <cell r="Y64">
            <v>635</v>
          </cell>
          <cell r="Z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3401</v>
          </cell>
          <cell r="E65">
            <v>2189</v>
          </cell>
          <cell r="F65">
            <v>249</v>
          </cell>
          <cell r="G65">
            <v>1735</v>
          </cell>
          <cell r="H65">
            <v>36</v>
          </cell>
          <cell r="I65">
            <v>21</v>
          </cell>
          <cell r="J65">
            <v>138</v>
          </cell>
          <cell r="K65">
            <v>10</v>
          </cell>
          <cell r="L65">
            <v>108</v>
          </cell>
          <cell r="M65">
            <v>547</v>
          </cell>
          <cell r="N65">
            <v>214</v>
          </cell>
          <cell r="O65">
            <v>332</v>
          </cell>
          <cell r="P65">
            <v>1</v>
          </cell>
          <cell r="Q65">
            <v>150</v>
          </cell>
          <cell r="R65" t="str">
            <v>-</v>
          </cell>
          <cell r="S65">
            <v>149</v>
          </cell>
          <cell r="T65" t="str">
            <v>-</v>
          </cell>
          <cell r="U65">
            <v>1</v>
          </cell>
          <cell r="V65">
            <v>407</v>
          </cell>
          <cell r="W65">
            <v>6</v>
          </cell>
          <cell r="X65" t="str">
            <v>-</v>
          </cell>
          <cell r="Y65">
            <v>401</v>
          </cell>
          <cell r="Z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2538</v>
          </cell>
          <cell r="E66">
            <v>1928</v>
          </cell>
          <cell r="F66">
            <v>293</v>
          </cell>
          <cell r="G66">
            <v>1479</v>
          </cell>
          <cell r="H66">
            <v>29</v>
          </cell>
          <cell r="I66">
            <v>16</v>
          </cell>
          <cell r="J66">
            <v>76</v>
          </cell>
          <cell r="K66">
            <v>35</v>
          </cell>
          <cell r="L66">
            <v>107</v>
          </cell>
          <cell r="M66">
            <v>367</v>
          </cell>
          <cell r="N66">
            <v>158</v>
          </cell>
          <cell r="O66">
            <v>204</v>
          </cell>
          <cell r="P66">
            <v>5</v>
          </cell>
          <cell r="Q66">
            <v>47</v>
          </cell>
          <cell r="R66">
            <v>3</v>
          </cell>
          <cell r="S66">
            <v>35</v>
          </cell>
          <cell r="T66" t="str">
            <v>-</v>
          </cell>
          <cell r="U66">
            <v>9</v>
          </cell>
          <cell r="V66">
            <v>89</v>
          </cell>
          <cell r="W66" t="str">
            <v>-</v>
          </cell>
          <cell r="X66" t="str">
            <v>-</v>
          </cell>
          <cell r="Y66">
            <v>89</v>
          </cell>
          <cell r="Z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2748</v>
          </cell>
          <cell r="E67">
            <v>1905</v>
          </cell>
          <cell r="F67">
            <v>261</v>
          </cell>
          <cell r="G67">
            <v>1525</v>
          </cell>
          <cell r="H67">
            <v>27</v>
          </cell>
          <cell r="I67">
            <v>18</v>
          </cell>
          <cell r="J67">
            <v>68</v>
          </cell>
          <cell r="K67">
            <v>6</v>
          </cell>
          <cell r="L67">
            <v>84</v>
          </cell>
          <cell r="M67">
            <v>391</v>
          </cell>
          <cell r="N67">
            <v>127</v>
          </cell>
          <cell r="O67">
            <v>260</v>
          </cell>
          <cell r="P67">
            <v>4</v>
          </cell>
          <cell r="Q67">
            <v>228</v>
          </cell>
          <cell r="R67">
            <v>2</v>
          </cell>
          <cell r="S67">
            <v>223</v>
          </cell>
          <cell r="T67" t="str">
            <v>-</v>
          </cell>
          <cell r="U67">
            <v>3</v>
          </cell>
          <cell r="V67">
            <v>140</v>
          </cell>
          <cell r="W67">
            <v>1</v>
          </cell>
          <cell r="X67" t="str">
            <v>-</v>
          </cell>
          <cell r="Y67">
            <v>139</v>
          </cell>
          <cell r="Z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2424</v>
          </cell>
          <cell r="E68">
            <v>1708</v>
          </cell>
          <cell r="F68">
            <v>231</v>
          </cell>
          <cell r="G68">
            <v>1334</v>
          </cell>
          <cell r="H68">
            <v>20</v>
          </cell>
          <cell r="I68">
            <v>8</v>
          </cell>
          <cell r="J68">
            <v>107</v>
          </cell>
          <cell r="K68">
            <v>8</v>
          </cell>
          <cell r="L68">
            <v>72</v>
          </cell>
          <cell r="M68">
            <v>334</v>
          </cell>
          <cell r="N68">
            <v>137</v>
          </cell>
          <cell r="O68">
            <v>196</v>
          </cell>
          <cell r="P68">
            <v>1</v>
          </cell>
          <cell r="Q68">
            <v>239</v>
          </cell>
          <cell r="R68">
            <v>1</v>
          </cell>
          <cell r="S68">
            <v>238</v>
          </cell>
          <cell r="T68" t="str">
            <v>-</v>
          </cell>
          <cell r="U68" t="str">
            <v>-</v>
          </cell>
          <cell r="V68">
            <v>71</v>
          </cell>
          <cell r="W68" t="str">
            <v>-</v>
          </cell>
          <cell r="X68" t="str">
            <v>-</v>
          </cell>
          <cell r="Y68">
            <v>71</v>
          </cell>
          <cell r="Z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6143</v>
          </cell>
          <cell r="E69">
            <v>4357</v>
          </cell>
          <cell r="F69">
            <v>720</v>
          </cell>
          <cell r="G69">
            <v>3346</v>
          </cell>
          <cell r="H69">
            <v>106</v>
          </cell>
          <cell r="I69">
            <v>4</v>
          </cell>
          <cell r="J69">
            <v>98</v>
          </cell>
          <cell r="K69">
            <v>83</v>
          </cell>
          <cell r="L69">
            <v>286</v>
          </cell>
          <cell r="M69">
            <v>572</v>
          </cell>
          <cell r="N69">
            <v>221</v>
          </cell>
          <cell r="O69">
            <v>341</v>
          </cell>
          <cell r="P69">
            <v>10</v>
          </cell>
          <cell r="Q69">
            <v>469</v>
          </cell>
          <cell r="R69">
            <v>20</v>
          </cell>
          <cell r="S69">
            <v>423</v>
          </cell>
          <cell r="T69">
            <v>6</v>
          </cell>
          <cell r="U69">
            <v>20</v>
          </cell>
          <cell r="V69">
            <v>459</v>
          </cell>
          <cell r="W69">
            <v>1</v>
          </cell>
          <cell r="X69" t="str">
            <v>-</v>
          </cell>
          <cell r="Y69">
            <v>458</v>
          </cell>
          <cell r="Z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688</v>
          </cell>
          <cell r="E70">
            <v>476</v>
          </cell>
          <cell r="F70">
            <v>88</v>
          </cell>
          <cell r="G70">
            <v>370</v>
          </cell>
          <cell r="H70">
            <v>5</v>
          </cell>
          <cell r="I70">
            <v>4</v>
          </cell>
          <cell r="J70">
            <v>8</v>
          </cell>
          <cell r="K70">
            <v>1</v>
          </cell>
          <cell r="L70">
            <v>19</v>
          </cell>
          <cell r="M70">
            <v>115</v>
          </cell>
          <cell r="N70">
            <v>32</v>
          </cell>
          <cell r="O70">
            <v>83</v>
          </cell>
          <cell r="P70" t="str">
            <v>-</v>
          </cell>
          <cell r="Q70">
            <v>63</v>
          </cell>
          <cell r="R70">
            <v>1</v>
          </cell>
          <cell r="S70">
            <v>59</v>
          </cell>
          <cell r="T70" t="str">
            <v>-</v>
          </cell>
          <cell r="U70">
            <v>3</v>
          </cell>
          <cell r="V70">
            <v>15</v>
          </cell>
          <cell r="W70" t="str">
            <v>-</v>
          </cell>
          <cell r="X70" t="str">
            <v>-</v>
          </cell>
          <cell r="Y70">
            <v>15</v>
          </cell>
          <cell r="Z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1478</v>
          </cell>
          <cell r="E71">
            <v>1041</v>
          </cell>
          <cell r="F71">
            <v>173</v>
          </cell>
          <cell r="G71">
            <v>794</v>
          </cell>
          <cell r="H71">
            <v>12</v>
          </cell>
          <cell r="I71">
            <v>5</v>
          </cell>
          <cell r="J71">
            <v>57</v>
          </cell>
          <cell r="K71" t="str">
            <v>-</v>
          </cell>
          <cell r="L71">
            <v>48</v>
          </cell>
          <cell r="M71">
            <v>253</v>
          </cell>
          <cell r="N71">
            <v>104</v>
          </cell>
          <cell r="O71">
            <v>149</v>
          </cell>
          <cell r="P71" t="str">
            <v>-</v>
          </cell>
          <cell r="Q71">
            <v>106</v>
          </cell>
          <cell r="R71">
            <v>6</v>
          </cell>
          <cell r="S71">
            <v>99</v>
          </cell>
          <cell r="T71" t="str">
            <v>-</v>
          </cell>
          <cell r="U71">
            <v>1</v>
          </cell>
          <cell r="V71">
            <v>30</v>
          </cell>
          <cell r="W71" t="str">
            <v>-</v>
          </cell>
          <cell r="X71" t="str">
            <v>-</v>
          </cell>
          <cell r="Y71">
            <v>30</v>
          </cell>
          <cell r="Z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1032</v>
          </cell>
          <cell r="E72">
            <v>750</v>
          </cell>
          <cell r="F72">
            <v>135</v>
          </cell>
          <cell r="G72">
            <v>572</v>
          </cell>
          <cell r="H72">
            <v>10</v>
          </cell>
          <cell r="I72">
            <v>20</v>
          </cell>
          <cell r="J72">
            <v>12</v>
          </cell>
          <cell r="K72">
            <v>1</v>
          </cell>
          <cell r="L72">
            <v>22</v>
          </cell>
          <cell r="M72">
            <v>161</v>
          </cell>
          <cell r="N72">
            <v>72</v>
          </cell>
          <cell r="O72">
            <v>89</v>
          </cell>
          <cell r="P72" t="str">
            <v>-</v>
          </cell>
          <cell r="Q72">
            <v>80</v>
          </cell>
          <cell r="R72" t="str">
            <v>-</v>
          </cell>
          <cell r="S72">
            <v>79</v>
          </cell>
          <cell r="T72" t="str">
            <v>-</v>
          </cell>
          <cell r="U72">
            <v>1</v>
          </cell>
          <cell r="V72">
            <v>19</v>
          </cell>
          <cell r="W72" t="str">
            <v>-</v>
          </cell>
          <cell r="X72" t="str">
            <v>-</v>
          </cell>
          <cell r="Y72">
            <v>19</v>
          </cell>
          <cell r="Z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432</v>
          </cell>
          <cell r="E73">
            <v>292</v>
          </cell>
          <cell r="F73">
            <v>47</v>
          </cell>
          <cell r="G73">
            <v>219</v>
          </cell>
          <cell r="H73">
            <v>5</v>
          </cell>
          <cell r="I73">
            <v>1</v>
          </cell>
          <cell r="J73">
            <v>20</v>
          </cell>
          <cell r="K73" t="str">
            <v>-</v>
          </cell>
          <cell r="L73">
            <v>15</v>
          </cell>
          <cell r="M73">
            <v>78</v>
          </cell>
          <cell r="N73">
            <v>32</v>
          </cell>
          <cell r="O73">
            <v>46</v>
          </cell>
          <cell r="P73" t="str">
            <v>-</v>
          </cell>
          <cell r="Q73">
            <v>44</v>
          </cell>
          <cell r="R73" t="str">
            <v>-</v>
          </cell>
          <cell r="S73">
            <v>44</v>
          </cell>
          <cell r="T73" t="str">
            <v>-</v>
          </cell>
          <cell r="U73" t="str">
            <v>-</v>
          </cell>
          <cell r="V73">
            <v>3</v>
          </cell>
          <cell r="W73" t="str">
            <v>-</v>
          </cell>
          <cell r="X73" t="str">
            <v>-</v>
          </cell>
          <cell r="Y73">
            <v>3</v>
          </cell>
          <cell r="Z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1696</v>
          </cell>
          <cell r="E74">
            <v>1320</v>
          </cell>
          <cell r="F74">
            <v>165</v>
          </cell>
          <cell r="G74">
            <v>1071</v>
          </cell>
          <cell r="H74">
            <v>12</v>
          </cell>
          <cell r="I74">
            <v>33</v>
          </cell>
          <cell r="J74">
            <v>38</v>
          </cell>
          <cell r="K74">
            <v>1</v>
          </cell>
          <cell r="L74">
            <v>34</v>
          </cell>
          <cell r="M74">
            <v>192</v>
          </cell>
          <cell r="N74">
            <v>78</v>
          </cell>
          <cell r="O74">
            <v>113</v>
          </cell>
          <cell r="P74">
            <v>1</v>
          </cell>
          <cell r="Q74">
            <v>113</v>
          </cell>
          <cell r="R74">
            <v>1</v>
          </cell>
          <cell r="S74">
            <v>110</v>
          </cell>
          <cell r="T74" t="str">
            <v>-</v>
          </cell>
          <cell r="U74">
            <v>2</v>
          </cell>
          <cell r="V74">
            <v>37</v>
          </cell>
          <cell r="W74" t="str">
            <v>-</v>
          </cell>
          <cell r="X74" t="str">
            <v>-</v>
          </cell>
          <cell r="Y74">
            <v>37</v>
          </cell>
          <cell r="Z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1311</v>
          </cell>
          <cell r="E75">
            <v>907</v>
          </cell>
          <cell r="F75">
            <v>194</v>
          </cell>
          <cell r="G75">
            <v>661</v>
          </cell>
          <cell r="H75">
            <v>9</v>
          </cell>
          <cell r="I75">
            <v>18</v>
          </cell>
          <cell r="J75">
            <v>18</v>
          </cell>
          <cell r="K75">
            <v>7</v>
          </cell>
          <cell r="L75">
            <v>47</v>
          </cell>
          <cell r="M75">
            <v>236</v>
          </cell>
          <cell r="N75">
            <v>111</v>
          </cell>
          <cell r="O75">
            <v>122</v>
          </cell>
          <cell r="P75">
            <v>3</v>
          </cell>
          <cell r="Q75">
            <v>93</v>
          </cell>
          <cell r="R75" t="str">
            <v>-</v>
          </cell>
          <cell r="S75">
            <v>89</v>
          </cell>
          <cell r="T75">
            <v>1</v>
          </cell>
          <cell r="U75">
            <v>3</v>
          </cell>
          <cell r="V75">
            <v>28</v>
          </cell>
          <cell r="W75" t="str">
            <v>-</v>
          </cell>
          <cell r="X75" t="str">
            <v>-</v>
          </cell>
          <cell r="Y75">
            <v>28</v>
          </cell>
          <cell r="Z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886</v>
          </cell>
          <cell r="E76">
            <v>557</v>
          </cell>
          <cell r="F76">
            <v>75</v>
          </cell>
          <cell r="G76">
            <v>444</v>
          </cell>
          <cell r="H76">
            <v>15</v>
          </cell>
          <cell r="I76">
            <v>5</v>
          </cell>
          <cell r="J76">
            <v>11</v>
          </cell>
          <cell r="K76">
            <v>7</v>
          </cell>
          <cell r="L76">
            <v>43</v>
          </cell>
          <cell r="M76">
            <v>143</v>
          </cell>
          <cell r="N76">
            <v>79</v>
          </cell>
          <cell r="O76">
            <v>64</v>
          </cell>
          <cell r="P76" t="str">
            <v>-</v>
          </cell>
          <cell r="Q76">
            <v>110</v>
          </cell>
          <cell r="R76" t="str">
            <v>-</v>
          </cell>
          <cell r="S76">
            <v>105</v>
          </cell>
          <cell r="T76" t="str">
            <v>-</v>
          </cell>
          <cell r="U76">
            <v>5</v>
          </cell>
          <cell r="V76">
            <v>33</v>
          </cell>
          <cell r="W76" t="str">
            <v>-</v>
          </cell>
          <cell r="X76" t="str">
            <v>-</v>
          </cell>
          <cell r="Y76">
            <v>33</v>
          </cell>
          <cell r="Z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1216</v>
          </cell>
          <cell r="E77">
            <v>895</v>
          </cell>
          <cell r="F77">
            <v>169</v>
          </cell>
          <cell r="G77">
            <v>670</v>
          </cell>
          <cell r="H77">
            <v>14</v>
          </cell>
          <cell r="I77">
            <v>24</v>
          </cell>
          <cell r="J77">
            <v>13</v>
          </cell>
          <cell r="K77">
            <v>5</v>
          </cell>
          <cell r="L77">
            <v>37</v>
          </cell>
          <cell r="M77">
            <v>144</v>
          </cell>
          <cell r="N77">
            <v>61</v>
          </cell>
          <cell r="O77">
            <v>81</v>
          </cell>
          <cell r="P77">
            <v>2</v>
          </cell>
          <cell r="Q77">
            <v>122</v>
          </cell>
          <cell r="R77">
            <v>9</v>
          </cell>
          <cell r="S77">
            <v>101</v>
          </cell>
          <cell r="T77" t="str">
            <v>-</v>
          </cell>
          <cell r="U77">
            <v>12</v>
          </cell>
          <cell r="V77">
            <v>18</v>
          </cell>
          <cell r="W77" t="str">
            <v>-</v>
          </cell>
          <cell r="X77" t="str">
            <v>-</v>
          </cell>
          <cell r="Y77">
            <v>18</v>
          </cell>
          <cell r="Z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3479</v>
          </cell>
          <cell r="E78">
            <v>2523</v>
          </cell>
          <cell r="F78">
            <v>312</v>
          </cell>
          <cell r="G78">
            <v>2031</v>
          </cell>
          <cell r="H78">
            <v>46</v>
          </cell>
          <cell r="I78">
            <v>5</v>
          </cell>
          <cell r="J78">
            <v>88</v>
          </cell>
          <cell r="K78">
            <v>41</v>
          </cell>
          <cell r="L78">
            <v>154</v>
          </cell>
          <cell r="M78">
            <v>294</v>
          </cell>
          <cell r="N78">
            <v>103</v>
          </cell>
          <cell r="O78">
            <v>187</v>
          </cell>
          <cell r="P78">
            <v>4</v>
          </cell>
          <cell r="Q78">
            <v>346</v>
          </cell>
          <cell r="R78">
            <v>14</v>
          </cell>
          <cell r="S78">
            <v>303</v>
          </cell>
          <cell r="T78">
            <v>12</v>
          </cell>
          <cell r="U78">
            <v>17</v>
          </cell>
          <cell r="V78">
            <v>162</v>
          </cell>
          <cell r="W78">
            <v>2</v>
          </cell>
          <cell r="X78">
            <v>1</v>
          </cell>
          <cell r="Y78">
            <v>159</v>
          </cell>
          <cell r="Z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1152</v>
          </cell>
          <cell r="E79">
            <v>804</v>
          </cell>
          <cell r="F79">
            <v>91</v>
          </cell>
          <cell r="G79">
            <v>656</v>
          </cell>
          <cell r="H79">
            <v>10</v>
          </cell>
          <cell r="I79">
            <v>11</v>
          </cell>
          <cell r="J79">
            <v>36</v>
          </cell>
          <cell r="K79" t="str">
            <v>-</v>
          </cell>
          <cell r="L79">
            <v>40</v>
          </cell>
          <cell r="M79">
            <v>189</v>
          </cell>
          <cell r="N79">
            <v>68</v>
          </cell>
          <cell r="O79">
            <v>121</v>
          </cell>
          <cell r="P79" t="str">
            <v>-</v>
          </cell>
          <cell r="Q79">
            <v>93</v>
          </cell>
          <cell r="R79" t="str">
            <v>-</v>
          </cell>
          <cell r="S79">
            <v>93</v>
          </cell>
          <cell r="T79" t="str">
            <v>-</v>
          </cell>
          <cell r="U79" t="str">
            <v>-</v>
          </cell>
          <cell r="V79">
            <v>26</v>
          </cell>
          <cell r="W79" t="str">
            <v>-</v>
          </cell>
          <cell r="X79" t="str">
            <v>-</v>
          </cell>
          <cell r="Y79">
            <v>26</v>
          </cell>
          <cell r="Z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853</v>
          </cell>
          <cell r="E80">
            <v>617</v>
          </cell>
          <cell r="F80">
            <v>80</v>
          </cell>
          <cell r="G80">
            <v>493</v>
          </cell>
          <cell r="H80">
            <v>7</v>
          </cell>
          <cell r="I80">
            <v>4</v>
          </cell>
          <cell r="J80">
            <v>32</v>
          </cell>
          <cell r="K80">
            <v>1</v>
          </cell>
          <cell r="L80">
            <v>31</v>
          </cell>
          <cell r="M80">
            <v>128</v>
          </cell>
          <cell r="N80">
            <v>50</v>
          </cell>
          <cell r="O80">
            <v>78</v>
          </cell>
          <cell r="P80" t="str">
            <v>-</v>
          </cell>
          <cell r="Q80">
            <v>65</v>
          </cell>
          <cell r="R80" t="str">
            <v>-</v>
          </cell>
          <cell r="S80">
            <v>65</v>
          </cell>
          <cell r="T80" t="str">
            <v>-</v>
          </cell>
          <cell r="U80" t="str">
            <v>-</v>
          </cell>
          <cell r="V80">
            <v>12</v>
          </cell>
          <cell r="W80" t="str">
            <v>-</v>
          </cell>
          <cell r="X80" t="str">
            <v>-</v>
          </cell>
          <cell r="Y80">
            <v>12</v>
          </cell>
          <cell r="Z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1843</v>
          </cell>
          <cell r="E81">
            <v>1434</v>
          </cell>
          <cell r="F81">
            <v>206</v>
          </cell>
          <cell r="G81">
            <v>1106</v>
          </cell>
          <cell r="H81">
            <v>15</v>
          </cell>
          <cell r="I81">
            <v>19</v>
          </cell>
          <cell r="J81">
            <v>85</v>
          </cell>
          <cell r="K81">
            <v>3</v>
          </cell>
          <cell r="L81">
            <v>50</v>
          </cell>
          <cell r="M81">
            <v>171</v>
          </cell>
          <cell r="N81">
            <v>69</v>
          </cell>
          <cell r="O81">
            <v>100</v>
          </cell>
          <cell r="P81">
            <v>2</v>
          </cell>
          <cell r="Q81">
            <v>135</v>
          </cell>
          <cell r="R81" t="str">
            <v>-</v>
          </cell>
          <cell r="S81">
            <v>135</v>
          </cell>
          <cell r="T81" t="str">
            <v>-</v>
          </cell>
          <cell r="U81" t="str">
            <v>-</v>
          </cell>
          <cell r="V81">
            <v>53</v>
          </cell>
          <cell r="W81" t="str">
            <v>-</v>
          </cell>
          <cell r="X81" t="str">
            <v>-</v>
          </cell>
          <cell r="Y81">
            <v>53</v>
          </cell>
          <cell r="Z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434</v>
          </cell>
          <cell r="E82">
            <v>317</v>
          </cell>
          <cell r="F82">
            <v>44</v>
          </cell>
          <cell r="G82">
            <v>254</v>
          </cell>
          <cell r="H82">
            <v>3</v>
          </cell>
          <cell r="I82" t="str">
            <v>-</v>
          </cell>
          <cell r="J82">
            <v>16</v>
          </cell>
          <cell r="K82" t="str">
            <v>-</v>
          </cell>
          <cell r="L82">
            <v>7</v>
          </cell>
          <cell r="M82">
            <v>70</v>
          </cell>
          <cell r="N82">
            <v>60</v>
          </cell>
          <cell r="O82">
            <v>9</v>
          </cell>
          <cell r="P82">
            <v>1</v>
          </cell>
          <cell r="Q82">
            <v>36</v>
          </cell>
          <cell r="R82" t="str">
            <v>-</v>
          </cell>
          <cell r="S82">
            <v>36</v>
          </cell>
          <cell r="T82" t="str">
            <v>-</v>
          </cell>
          <cell r="U82" t="str">
            <v>-</v>
          </cell>
          <cell r="V82">
            <v>4</v>
          </cell>
          <cell r="W82" t="str">
            <v>-</v>
          </cell>
          <cell r="X82" t="str">
            <v>-</v>
          </cell>
          <cell r="Y82">
            <v>4</v>
          </cell>
          <cell r="Z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77145</v>
          </cell>
          <cell r="E84">
            <v>56187</v>
          </cell>
          <cell r="F84">
            <v>9405</v>
          </cell>
          <cell r="G84">
            <v>42267</v>
          </cell>
          <cell r="H84">
            <v>993</v>
          </cell>
          <cell r="I84">
            <v>660</v>
          </cell>
          <cell r="J84">
            <v>2149</v>
          </cell>
          <cell r="K84">
            <v>713</v>
          </cell>
          <cell r="L84">
            <v>2937</v>
          </cell>
          <cell r="M84">
            <v>8566</v>
          </cell>
          <cell r="N84">
            <v>2691</v>
          </cell>
          <cell r="O84">
            <v>5827</v>
          </cell>
          <cell r="P84">
            <v>48</v>
          </cell>
          <cell r="Q84">
            <v>5589</v>
          </cell>
          <cell r="R84">
            <v>78</v>
          </cell>
          <cell r="S84">
            <v>5382</v>
          </cell>
          <cell r="T84">
            <v>30</v>
          </cell>
          <cell r="U84">
            <v>99</v>
          </cell>
          <cell r="V84">
            <v>3866</v>
          </cell>
          <cell r="W84">
            <v>17</v>
          </cell>
          <cell r="X84" t="str">
            <v>-</v>
          </cell>
          <cell r="Y84">
            <v>3849</v>
          </cell>
          <cell r="Z84">
            <v>0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14327</v>
          </cell>
          <cell r="E85">
            <v>10322</v>
          </cell>
          <cell r="F85">
            <v>1798</v>
          </cell>
          <cell r="G85">
            <v>7625</v>
          </cell>
          <cell r="H85">
            <v>175</v>
          </cell>
          <cell r="I85">
            <v>263</v>
          </cell>
          <cell r="J85">
            <v>348</v>
          </cell>
          <cell r="K85">
            <v>113</v>
          </cell>
          <cell r="L85">
            <v>506</v>
          </cell>
          <cell r="M85">
            <v>1567</v>
          </cell>
          <cell r="N85">
            <v>266</v>
          </cell>
          <cell r="O85">
            <v>1296</v>
          </cell>
          <cell r="P85">
            <v>5</v>
          </cell>
          <cell r="Q85">
            <v>864</v>
          </cell>
          <cell r="R85">
            <v>3</v>
          </cell>
          <cell r="S85">
            <v>859</v>
          </cell>
          <cell r="T85">
            <v>1</v>
          </cell>
          <cell r="U85">
            <v>1</v>
          </cell>
          <cell r="V85">
            <v>1068</v>
          </cell>
          <cell r="W85">
            <v>2</v>
          </cell>
          <cell r="X85" t="str">
            <v>-</v>
          </cell>
          <cell r="Y85">
            <v>1066</v>
          </cell>
          <cell r="Z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9565</v>
          </cell>
          <cell r="E86">
            <v>7557</v>
          </cell>
          <cell r="F86">
            <v>1528</v>
          </cell>
          <cell r="G86">
            <v>5436</v>
          </cell>
          <cell r="H86">
            <v>162</v>
          </cell>
          <cell r="I86">
            <v>91</v>
          </cell>
          <cell r="J86">
            <v>232</v>
          </cell>
          <cell r="K86">
            <v>108</v>
          </cell>
          <cell r="L86">
            <v>322</v>
          </cell>
          <cell r="M86">
            <v>762</v>
          </cell>
          <cell r="N86">
            <v>217</v>
          </cell>
          <cell r="O86">
            <v>545</v>
          </cell>
          <cell r="P86" t="str">
            <v>-</v>
          </cell>
          <cell r="Q86">
            <v>499</v>
          </cell>
          <cell r="R86">
            <v>1</v>
          </cell>
          <cell r="S86">
            <v>493</v>
          </cell>
          <cell r="T86">
            <v>1</v>
          </cell>
          <cell r="U86">
            <v>4</v>
          </cell>
          <cell r="V86">
            <v>425</v>
          </cell>
          <cell r="W86">
            <v>1</v>
          </cell>
          <cell r="X86" t="str">
            <v>-</v>
          </cell>
          <cell r="Y86">
            <v>424</v>
          </cell>
          <cell r="Z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3813</v>
          </cell>
          <cell r="E87">
            <v>2814</v>
          </cell>
          <cell r="F87">
            <v>377</v>
          </cell>
          <cell r="G87">
            <v>2211</v>
          </cell>
          <cell r="H87">
            <v>44</v>
          </cell>
          <cell r="I87">
            <v>20</v>
          </cell>
          <cell r="J87">
            <v>124</v>
          </cell>
          <cell r="K87">
            <v>38</v>
          </cell>
          <cell r="L87">
            <v>171</v>
          </cell>
          <cell r="M87">
            <v>429</v>
          </cell>
          <cell r="N87">
            <v>121</v>
          </cell>
          <cell r="O87">
            <v>308</v>
          </cell>
          <cell r="P87" t="str">
            <v>-</v>
          </cell>
          <cell r="Q87">
            <v>249</v>
          </cell>
          <cell r="R87">
            <v>1</v>
          </cell>
          <cell r="S87">
            <v>241</v>
          </cell>
          <cell r="T87" t="str">
            <v>-</v>
          </cell>
          <cell r="U87">
            <v>7</v>
          </cell>
          <cell r="V87">
            <v>150</v>
          </cell>
          <cell r="W87" t="str">
            <v>-</v>
          </cell>
          <cell r="X87" t="str">
            <v>-</v>
          </cell>
          <cell r="Y87">
            <v>150</v>
          </cell>
          <cell r="Z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5057</v>
          </cell>
          <cell r="E88">
            <v>3792</v>
          </cell>
          <cell r="F88">
            <v>601</v>
          </cell>
          <cell r="G88">
            <v>2861</v>
          </cell>
          <cell r="H88">
            <v>66</v>
          </cell>
          <cell r="I88">
            <v>22</v>
          </cell>
          <cell r="J88">
            <v>225</v>
          </cell>
          <cell r="K88">
            <v>17</v>
          </cell>
          <cell r="L88">
            <v>149</v>
          </cell>
          <cell r="M88">
            <v>524</v>
          </cell>
          <cell r="N88">
            <v>166</v>
          </cell>
          <cell r="O88">
            <v>354</v>
          </cell>
          <cell r="P88">
            <v>4</v>
          </cell>
          <cell r="Q88">
            <v>382</v>
          </cell>
          <cell r="R88">
            <v>1</v>
          </cell>
          <cell r="S88">
            <v>378</v>
          </cell>
          <cell r="T88">
            <v>2</v>
          </cell>
          <cell r="U88">
            <v>1</v>
          </cell>
          <cell r="V88">
            <v>210</v>
          </cell>
          <cell r="W88">
            <v>3</v>
          </cell>
          <cell r="X88" t="str">
            <v>-</v>
          </cell>
          <cell r="Y88">
            <v>207</v>
          </cell>
          <cell r="Z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10155</v>
          </cell>
          <cell r="E89">
            <v>7449</v>
          </cell>
          <cell r="F89">
            <v>1218</v>
          </cell>
          <cell r="G89">
            <v>5499</v>
          </cell>
          <cell r="H89">
            <v>147</v>
          </cell>
          <cell r="I89">
            <v>54</v>
          </cell>
          <cell r="J89">
            <v>311</v>
          </cell>
          <cell r="K89">
            <v>220</v>
          </cell>
          <cell r="L89">
            <v>570</v>
          </cell>
          <cell r="M89">
            <v>790</v>
          </cell>
          <cell r="N89">
            <v>118</v>
          </cell>
          <cell r="O89">
            <v>665</v>
          </cell>
          <cell r="P89">
            <v>7</v>
          </cell>
          <cell r="Q89">
            <v>737</v>
          </cell>
          <cell r="R89">
            <v>21</v>
          </cell>
          <cell r="S89">
            <v>706</v>
          </cell>
          <cell r="T89">
            <v>2</v>
          </cell>
          <cell r="U89">
            <v>8</v>
          </cell>
          <cell r="V89">
            <v>609</v>
          </cell>
          <cell r="W89" t="str">
            <v>-</v>
          </cell>
          <cell r="X89" t="str">
            <v>-</v>
          </cell>
          <cell r="Y89">
            <v>609</v>
          </cell>
          <cell r="Z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3370</v>
          </cell>
          <cell r="E90">
            <v>2200</v>
          </cell>
          <cell r="F90">
            <v>283</v>
          </cell>
          <cell r="G90">
            <v>1717</v>
          </cell>
          <cell r="H90">
            <v>38</v>
          </cell>
          <cell r="I90">
            <v>19</v>
          </cell>
          <cell r="J90">
            <v>134</v>
          </cell>
          <cell r="K90">
            <v>9</v>
          </cell>
          <cell r="L90">
            <v>108</v>
          </cell>
          <cell r="M90">
            <v>547</v>
          </cell>
          <cell r="N90">
            <v>211</v>
          </cell>
          <cell r="O90">
            <v>335</v>
          </cell>
          <cell r="P90">
            <v>1</v>
          </cell>
          <cell r="Q90">
            <v>154</v>
          </cell>
          <cell r="R90" t="str">
            <v>-</v>
          </cell>
          <cell r="S90">
            <v>154</v>
          </cell>
          <cell r="T90" t="str">
            <v>-</v>
          </cell>
          <cell r="U90" t="str">
            <v>-</v>
          </cell>
          <cell r="V90">
            <v>361</v>
          </cell>
          <cell r="W90">
            <v>6</v>
          </cell>
          <cell r="X90" t="str">
            <v>-</v>
          </cell>
          <cell r="Y90">
            <v>355</v>
          </cell>
          <cell r="Z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3027</v>
          </cell>
          <cell r="E91">
            <v>2085</v>
          </cell>
          <cell r="F91">
            <v>329</v>
          </cell>
          <cell r="G91">
            <v>1591</v>
          </cell>
          <cell r="H91">
            <v>32</v>
          </cell>
          <cell r="I91">
            <v>16</v>
          </cell>
          <cell r="J91">
            <v>78</v>
          </cell>
          <cell r="K91">
            <v>39</v>
          </cell>
          <cell r="L91">
            <v>113</v>
          </cell>
          <cell r="M91">
            <v>411</v>
          </cell>
          <cell r="N91">
            <v>175</v>
          </cell>
          <cell r="O91">
            <v>230</v>
          </cell>
          <cell r="P91">
            <v>6</v>
          </cell>
          <cell r="Q91">
            <v>300</v>
          </cell>
          <cell r="R91">
            <v>4</v>
          </cell>
          <cell r="S91">
            <v>285</v>
          </cell>
          <cell r="T91">
            <v>1</v>
          </cell>
          <cell r="U91">
            <v>10</v>
          </cell>
          <cell r="V91">
            <v>118</v>
          </cell>
          <cell r="W91">
            <v>2</v>
          </cell>
          <cell r="X91" t="str">
            <v>-</v>
          </cell>
          <cell r="Y91">
            <v>116</v>
          </cell>
          <cell r="Z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2619</v>
          </cell>
          <cell r="E92">
            <v>1771</v>
          </cell>
          <cell r="F92">
            <v>288</v>
          </cell>
          <cell r="G92">
            <v>1367</v>
          </cell>
          <cell r="H92">
            <v>25</v>
          </cell>
          <cell r="I92">
            <v>16</v>
          </cell>
          <cell r="J92">
            <v>68</v>
          </cell>
          <cell r="K92">
            <v>7</v>
          </cell>
          <cell r="L92">
            <v>85</v>
          </cell>
          <cell r="M92">
            <v>394</v>
          </cell>
          <cell r="N92">
            <v>125</v>
          </cell>
          <cell r="O92">
            <v>267</v>
          </cell>
          <cell r="P92">
            <v>2</v>
          </cell>
          <cell r="Q92">
            <v>231</v>
          </cell>
          <cell r="R92">
            <v>1</v>
          </cell>
          <cell r="S92">
            <v>227</v>
          </cell>
          <cell r="T92" t="str">
            <v>-</v>
          </cell>
          <cell r="U92">
            <v>3</v>
          </cell>
          <cell r="V92">
            <v>138</v>
          </cell>
          <cell r="W92" t="str">
            <v>-</v>
          </cell>
          <cell r="X92" t="str">
            <v>-</v>
          </cell>
          <cell r="Y92">
            <v>138</v>
          </cell>
          <cell r="Z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2463</v>
          </cell>
          <cell r="E93">
            <v>1721</v>
          </cell>
          <cell r="F93">
            <v>264</v>
          </cell>
          <cell r="G93">
            <v>1313</v>
          </cell>
          <cell r="H93">
            <v>22</v>
          </cell>
          <cell r="I93">
            <v>10</v>
          </cell>
          <cell r="J93">
            <v>103</v>
          </cell>
          <cell r="K93">
            <v>9</v>
          </cell>
          <cell r="L93">
            <v>73</v>
          </cell>
          <cell r="M93">
            <v>355</v>
          </cell>
          <cell r="N93">
            <v>143</v>
          </cell>
          <cell r="O93">
            <v>211</v>
          </cell>
          <cell r="P93">
            <v>1</v>
          </cell>
          <cell r="Q93">
            <v>246</v>
          </cell>
          <cell r="R93" t="str">
            <v>-</v>
          </cell>
          <cell r="S93">
            <v>246</v>
          </cell>
          <cell r="T93" t="str">
            <v>-</v>
          </cell>
          <cell r="U93" t="str">
            <v>-</v>
          </cell>
          <cell r="V93">
            <v>68</v>
          </cell>
          <cell r="W93" t="str">
            <v>-</v>
          </cell>
          <cell r="X93" t="str">
            <v>-</v>
          </cell>
          <cell r="Y93">
            <v>68</v>
          </cell>
          <cell r="Z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6032</v>
          </cell>
          <cell r="E94">
            <v>4396</v>
          </cell>
          <cell r="F94">
            <v>802</v>
          </cell>
          <cell r="G94">
            <v>3291</v>
          </cell>
          <cell r="H94">
            <v>113</v>
          </cell>
          <cell r="I94">
            <v>4</v>
          </cell>
          <cell r="J94">
            <v>98</v>
          </cell>
          <cell r="K94">
            <v>88</v>
          </cell>
          <cell r="L94">
            <v>292</v>
          </cell>
          <cell r="M94">
            <v>565</v>
          </cell>
          <cell r="N94">
            <v>204</v>
          </cell>
          <cell r="O94">
            <v>350</v>
          </cell>
          <cell r="P94">
            <v>11</v>
          </cell>
          <cell r="Q94">
            <v>491</v>
          </cell>
          <cell r="R94">
            <v>15</v>
          </cell>
          <cell r="S94">
            <v>448</v>
          </cell>
          <cell r="T94">
            <v>8</v>
          </cell>
          <cell r="U94">
            <v>20</v>
          </cell>
          <cell r="V94">
            <v>288</v>
          </cell>
          <cell r="W94" t="str">
            <v>-</v>
          </cell>
          <cell r="X94" t="str">
            <v>-</v>
          </cell>
          <cell r="Y94">
            <v>288</v>
          </cell>
          <cell r="Z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691</v>
          </cell>
          <cell r="E95">
            <v>475</v>
          </cell>
          <cell r="F95">
            <v>88</v>
          </cell>
          <cell r="G95">
            <v>368</v>
          </cell>
          <cell r="H95">
            <v>6</v>
          </cell>
          <cell r="I95">
            <v>4</v>
          </cell>
          <cell r="J95">
            <v>8</v>
          </cell>
          <cell r="K95">
            <v>1</v>
          </cell>
          <cell r="L95">
            <v>19</v>
          </cell>
          <cell r="M95">
            <v>117</v>
          </cell>
          <cell r="N95">
            <v>32</v>
          </cell>
          <cell r="O95">
            <v>85</v>
          </cell>
          <cell r="P95" t="str">
            <v>-</v>
          </cell>
          <cell r="Q95">
            <v>65</v>
          </cell>
          <cell r="R95">
            <v>1</v>
          </cell>
          <cell r="S95">
            <v>60</v>
          </cell>
          <cell r="T95">
            <v>1</v>
          </cell>
          <cell r="U95">
            <v>3</v>
          </cell>
          <cell r="V95">
            <v>15</v>
          </cell>
          <cell r="W95" t="str">
            <v>-</v>
          </cell>
          <cell r="X95" t="str">
            <v>-</v>
          </cell>
          <cell r="Y95">
            <v>15</v>
          </cell>
          <cell r="Z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1492</v>
          </cell>
          <cell r="E96">
            <v>1047</v>
          </cell>
          <cell r="F96">
            <v>185</v>
          </cell>
          <cell r="G96">
            <v>787</v>
          </cell>
          <cell r="H96">
            <v>13</v>
          </cell>
          <cell r="I96">
            <v>5</v>
          </cell>
          <cell r="J96">
            <v>57</v>
          </cell>
          <cell r="K96" t="str">
            <v>-</v>
          </cell>
          <cell r="L96">
            <v>46</v>
          </cell>
          <cell r="M96">
            <v>257</v>
          </cell>
          <cell r="N96">
            <v>103</v>
          </cell>
          <cell r="O96">
            <v>154</v>
          </cell>
          <cell r="P96" t="str">
            <v>-</v>
          </cell>
          <cell r="Q96">
            <v>108</v>
          </cell>
          <cell r="R96">
            <v>6</v>
          </cell>
          <cell r="S96">
            <v>101</v>
          </cell>
          <cell r="T96" t="str">
            <v>-</v>
          </cell>
          <cell r="U96">
            <v>1</v>
          </cell>
          <cell r="V96">
            <v>34</v>
          </cell>
          <cell r="W96" t="str">
            <v>-</v>
          </cell>
          <cell r="X96" t="str">
            <v>-</v>
          </cell>
          <cell r="Y96">
            <v>34</v>
          </cell>
          <cell r="Z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1051</v>
          </cell>
          <cell r="E97">
            <v>765</v>
          </cell>
          <cell r="F97">
            <v>143</v>
          </cell>
          <cell r="G97">
            <v>579</v>
          </cell>
          <cell r="H97">
            <v>10</v>
          </cell>
          <cell r="I97">
            <v>20</v>
          </cell>
          <cell r="J97">
            <v>12</v>
          </cell>
          <cell r="K97">
            <v>1</v>
          </cell>
          <cell r="L97">
            <v>23</v>
          </cell>
          <cell r="M97">
            <v>167</v>
          </cell>
          <cell r="N97">
            <v>75</v>
          </cell>
          <cell r="O97">
            <v>92</v>
          </cell>
          <cell r="P97" t="str">
            <v>-</v>
          </cell>
          <cell r="Q97">
            <v>85</v>
          </cell>
          <cell r="R97" t="str">
            <v>-</v>
          </cell>
          <cell r="S97">
            <v>84</v>
          </cell>
          <cell r="T97" t="str">
            <v>-</v>
          </cell>
          <cell r="U97">
            <v>1</v>
          </cell>
          <cell r="V97">
            <v>11</v>
          </cell>
          <cell r="W97" t="str">
            <v>-</v>
          </cell>
          <cell r="X97" t="str">
            <v>-</v>
          </cell>
          <cell r="Y97">
            <v>11</v>
          </cell>
          <cell r="Z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450</v>
          </cell>
          <cell r="E98">
            <v>301</v>
          </cell>
          <cell r="F98">
            <v>49</v>
          </cell>
          <cell r="G98">
            <v>226</v>
          </cell>
          <cell r="H98">
            <v>5</v>
          </cell>
          <cell r="I98">
            <v>1</v>
          </cell>
          <cell r="J98">
            <v>20</v>
          </cell>
          <cell r="K98" t="str">
            <v>-</v>
          </cell>
          <cell r="L98">
            <v>15</v>
          </cell>
          <cell r="M98">
            <v>81</v>
          </cell>
          <cell r="N98">
            <v>34</v>
          </cell>
          <cell r="O98">
            <v>47</v>
          </cell>
          <cell r="P98" t="str">
            <v>-</v>
          </cell>
          <cell r="Q98">
            <v>48</v>
          </cell>
          <cell r="R98" t="str">
            <v>-</v>
          </cell>
          <cell r="S98">
            <v>48</v>
          </cell>
          <cell r="T98" t="str">
            <v>-</v>
          </cell>
          <cell r="U98" t="str">
            <v>-</v>
          </cell>
          <cell r="V98">
            <v>5</v>
          </cell>
          <cell r="W98" t="str">
            <v>-</v>
          </cell>
          <cell r="X98" t="str">
            <v>-</v>
          </cell>
          <cell r="Y98">
            <v>5</v>
          </cell>
          <cell r="Z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1685</v>
          </cell>
          <cell r="E99">
            <v>1300</v>
          </cell>
          <cell r="F99">
            <v>164</v>
          </cell>
          <cell r="G99">
            <v>1059</v>
          </cell>
          <cell r="H99">
            <v>12</v>
          </cell>
          <cell r="I99">
            <v>30</v>
          </cell>
          <cell r="J99">
            <v>34</v>
          </cell>
          <cell r="K99">
            <v>1</v>
          </cell>
          <cell r="L99">
            <v>34</v>
          </cell>
          <cell r="M99">
            <v>190</v>
          </cell>
          <cell r="N99">
            <v>82</v>
          </cell>
          <cell r="O99">
            <v>107</v>
          </cell>
          <cell r="P99">
            <v>1</v>
          </cell>
          <cell r="Q99">
            <v>120</v>
          </cell>
          <cell r="R99">
            <v>1</v>
          </cell>
          <cell r="S99">
            <v>117</v>
          </cell>
          <cell r="T99" t="str">
            <v>-</v>
          </cell>
          <cell r="U99">
            <v>2</v>
          </cell>
          <cell r="V99">
            <v>41</v>
          </cell>
          <cell r="W99" t="str">
            <v>-</v>
          </cell>
          <cell r="X99" t="str">
            <v>-</v>
          </cell>
          <cell r="Y99">
            <v>41</v>
          </cell>
          <cell r="Z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1325</v>
          </cell>
          <cell r="E100">
            <v>920</v>
          </cell>
          <cell r="F100">
            <v>207</v>
          </cell>
          <cell r="G100">
            <v>661</v>
          </cell>
          <cell r="H100">
            <v>11</v>
          </cell>
          <cell r="I100">
            <v>18</v>
          </cell>
          <cell r="J100">
            <v>17</v>
          </cell>
          <cell r="K100">
            <v>6</v>
          </cell>
          <cell r="L100">
            <v>46</v>
          </cell>
          <cell r="M100">
            <v>247</v>
          </cell>
          <cell r="N100">
            <v>118</v>
          </cell>
          <cell r="O100">
            <v>127</v>
          </cell>
          <cell r="P100">
            <v>2</v>
          </cell>
          <cell r="Q100">
            <v>85</v>
          </cell>
          <cell r="R100" t="str">
            <v>-</v>
          </cell>
          <cell r="S100">
            <v>82</v>
          </cell>
          <cell r="T100">
            <v>1</v>
          </cell>
          <cell r="U100">
            <v>2</v>
          </cell>
          <cell r="V100">
            <v>27</v>
          </cell>
          <cell r="W100" t="str">
            <v>-</v>
          </cell>
          <cell r="X100" t="str">
            <v>-</v>
          </cell>
          <cell r="Y100">
            <v>27</v>
          </cell>
          <cell r="Z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899</v>
          </cell>
          <cell r="E101">
            <v>558</v>
          </cell>
          <cell r="F101">
            <v>87</v>
          </cell>
          <cell r="G101">
            <v>435</v>
          </cell>
          <cell r="H101">
            <v>13</v>
          </cell>
          <cell r="I101">
            <v>5</v>
          </cell>
          <cell r="J101">
            <v>11</v>
          </cell>
          <cell r="K101">
            <v>7</v>
          </cell>
          <cell r="L101">
            <v>43</v>
          </cell>
          <cell r="M101">
            <v>148</v>
          </cell>
          <cell r="N101">
            <v>86</v>
          </cell>
          <cell r="O101">
            <v>62</v>
          </cell>
          <cell r="P101" t="str">
            <v>-</v>
          </cell>
          <cell r="Q101">
            <v>114</v>
          </cell>
          <cell r="R101" t="str">
            <v>-</v>
          </cell>
          <cell r="S101">
            <v>108</v>
          </cell>
          <cell r="T101" t="str">
            <v>-</v>
          </cell>
          <cell r="U101">
            <v>6</v>
          </cell>
          <cell r="V101">
            <v>36</v>
          </cell>
          <cell r="W101" t="str">
            <v>-</v>
          </cell>
          <cell r="X101" t="str">
            <v>-</v>
          </cell>
          <cell r="Y101">
            <v>36</v>
          </cell>
          <cell r="Z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1266</v>
          </cell>
          <cell r="E102">
            <v>926</v>
          </cell>
          <cell r="F102">
            <v>183</v>
          </cell>
          <cell r="G102">
            <v>685</v>
          </cell>
          <cell r="H102">
            <v>16</v>
          </cell>
          <cell r="I102">
            <v>24</v>
          </cell>
          <cell r="J102">
            <v>13</v>
          </cell>
          <cell r="K102">
            <v>5</v>
          </cell>
          <cell r="L102">
            <v>39</v>
          </cell>
          <cell r="M102">
            <v>150</v>
          </cell>
          <cell r="N102">
            <v>66</v>
          </cell>
          <cell r="O102">
            <v>82</v>
          </cell>
          <cell r="P102">
            <v>2</v>
          </cell>
          <cell r="Q102">
            <v>126</v>
          </cell>
          <cell r="R102">
            <v>9</v>
          </cell>
          <cell r="S102">
            <v>105</v>
          </cell>
          <cell r="T102" t="str">
            <v>-</v>
          </cell>
          <cell r="U102">
            <v>12</v>
          </cell>
          <cell r="V102">
            <v>25</v>
          </cell>
          <cell r="W102" t="str">
            <v>-</v>
          </cell>
          <cell r="X102" t="str">
            <v>-</v>
          </cell>
          <cell r="Y102">
            <v>25</v>
          </cell>
          <cell r="Z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3444</v>
          </cell>
          <cell r="E103">
            <v>2522</v>
          </cell>
          <cell r="F103">
            <v>340</v>
          </cell>
          <cell r="G103">
            <v>2010</v>
          </cell>
          <cell r="H103">
            <v>43</v>
          </cell>
          <cell r="I103">
            <v>4</v>
          </cell>
          <cell r="J103">
            <v>87</v>
          </cell>
          <cell r="K103">
            <v>38</v>
          </cell>
          <cell r="L103">
            <v>153</v>
          </cell>
          <cell r="M103">
            <v>295</v>
          </cell>
          <cell r="N103">
            <v>104</v>
          </cell>
          <cell r="O103">
            <v>188</v>
          </cell>
          <cell r="P103">
            <v>3</v>
          </cell>
          <cell r="Q103">
            <v>330</v>
          </cell>
          <cell r="R103">
            <v>14</v>
          </cell>
          <cell r="S103">
            <v>285</v>
          </cell>
          <cell r="T103">
            <v>13</v>
          </cell>
          <cell r="U103">
            <v>18</v>
          </cell>
          <cell r="V103">
            <v>144</v>
          </cell>
          <cell r="W103">
            <v>2</v>
          </cell>
          <cell r="X103" t="str">
            <v>-</v>
          </cell>
          <cell r="Y103">
            <v>142</v>
          </cell>
          <cell r="Z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1245</v>
          </cell>
          <cell r="E104">
            <v>874</v>
          </cell>
          <cell r="F104">
            <v>118</v>
          </cell>
          <cell r="G104">
            <v>696</v>
          </cell>
          <cell r="H104">
            <v>9</v>
          </cell>
          <cell r="I104">
            <v>11</v>
          </cell>
          <cell r="J104">
            <v>39</v>
          </cell>
          <cell r="K104">
            <v>1</v>
          </cell>
          <cell r="L104">
            <v>43</v>
          </cell>
          <cell r="M104">
            <v>200</v>
          </cell>
          <cell r="N104">
            <v>66</v>
          </cell>
          <cell r="O104">
            <v>134</v>
          </cell>
          <cell r="P104" t="str">
            <v>-</v>
          </cell>
          <cell r="Q104">
            <v>99</v>
          </cell>
          <cell r="R104" t="str">
            <v>-</v>
          </cell>
          <cell r="S104">
            <v>99</v>
          </cell>
          <cell r="T104" t="str">
            <v>-</v>
          </cell>
          <cell r="U104" t="str">
            <v>-</v>
          </cell>
          <cell r="V104">
            <v>29</v>
          </cell>
          <cell r="W104" t="str">
            <v>-</v>
          </cell>
          <cell r="X104" t="str">
            <v>-</v>
          </cell>
          <cell r="Y104">
            <v>29</v>
          </cell>
          <cell r="Z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880</v>
          </cell>
          <cell r="E105">
            <v>648</v>
          </cell>
          <cell r="F105">
            <v>87</v>
          </cell>
          <cell r="G105">
            <v>512</v>
          </cell>
          <cell r="H105">
            <v>10</v>
          </cell>
          <cell r="I105">
            <v>5</v>
          </cell>
          <cell r="J105">
            <v>32</v>
          </cell>
          <cell r="K105">
            <v>2</v>
          </cell>
          <cell r="L105">
            <v>32</v>
          </cell>
          <cell r="M105">
            <v>127</v>
          </cell>
          <cell r="N105">
            <v>50</v>
          </cell>
          <cell r="O105">
            <v>77</v>
          </cell>
          <cell r="P105" t="str">
            <v>-</v>
          </cell>
          <cell r="Q105">
            <v>63</v>
          </cell>
          <cell r="R105" t="str">
            <v>-</v>
          </cell>
          <cell r="S105">
            <v>63</v>
          </cell>
          <cell r="T105" t="str">
            <v>-</v>
          </cell>
          <cell r="U105" t="str">
            <v>-</v>
          </cell>
          <cell r="V105">
            <v>10</v>
          </cell>
          <cell r="W105" t="str">
            <v>-</v>
          </cell>
          <cell r="X105" t="str">
            <v>-</v>
          </cell>
          <cell r="Y105">
            <v>10</v>
          </cell>
          <cell r="Z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1857</v>
          </cell>
          <cell r="E106">
            <v>1428</v>
          </cell>
          <cell r="F106">
            <v>222</v>
          </cell>
          <cell r="G106">
            <v>1085</v>
          </cell>
          <cell r="H106">
            <v>18</v>
          </cell>
          <cell r="I106">
            <v>18</v>
          </cell>
          <cell r="J106">
            <v>82</v>
          </cell>
          <cell r="K106">
            <v>3</v>
          </cell>
          <cell r="L106">
            <v>48</v>
          </cell>
          <cell r="M106">
            <v>173</v>
          </cell>
          <cell r="N106">
            <v>69</v>
          </cell>
          <cell r="O106">
            <v>102</v>
          </cell>
          <cell r="P106">
            <v>2</v>
          </cell>
          <cell r="Q106">
            <v>157</v>
          </cell>
          <cell r="R106" t="str">
            <v>-</v>
          </cell>
          <cell r="S106">
            <v>157</v>
          </cell>
          <cell r="T106" t="str">
            <v>-</v>
          </cell>
          <cell r="U106" t="str">
            <v>-</v>
          </cell>
          <cell r="V106">
            <v>51</v>
          </cell>
          <cell r="W106" t="str">
            <v>-</v>
          </cell>
          <cell r="X106" t="str">
            <v>-</v>
          </cell>
          <cell r="Y106">
            <v>51</v>
          </cell>
          <cell r="Z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432</v>
          </cell>
          <cell r="E107">
            <v>316</v>
          </cell>
          <cell r="F107">
            <v>44</v>
          </cell>
          <cell r="G107">
            <v>253</v>
          </cell>
          <cell r="H107">
            <v>3</v>
          </cell>
          <cell r="I107" t="str">
            <v>-</v>
          </cell>
          <cell r="J107">
            <v>16</v>
          </cell>
          <cell r="K107" t="str">
            <v>-</v>
          </cell>
          <cell r="L107">
            <v>7</v>
          </cell>
          <cell r="M107">
            <v>70</v>
          </cell>
          <cell r="N107">
            <v>60</v>
          </cell>
          <cell r="O107">
            <v>9</v>
          </cell>
          <cell r="P107">
            <v>1</v>
          </cell>
          <cell r="Q107">
            <v>36</v>
          </cell>
          <cell r="R107" t="str">
            <v>-</v>
          </cell>
          <cell r="S107">
            <v>36</v>
          </cell>
          <cell r="T107" t="str">
            <v>-</v>
          </cell>
          <cell r="U107" t="str">
            <v>-</v>
          </cell>
          <cell r="V107">
            <v>3</v>
          </cell>
          <cell r="W107">
            <v>1</v>
          </cell>
          <cell r="X107" t="str">
            <v>-</v>
          </cell>
          <cell r="Y107">
            <v>2</v>
          </cell>
          <cell r="Z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77651</v>
          </cell>
          <cell r="E109">
            <v>56973</v>
          </cell>
          <cell r="F109">
            <v>10301</v>
          </cell>
          <cell r="G109">
            <v>42223</v>
          </cell>
          <cell r="H109">
            <v>1004</v>
          </cell>
          <cell r="I109">
            <v>640</v>
          </cell>
          <cell r="J109">
            <v>2093</v>
          </cell>
          <cell r="K109">
            <v>712</v>
          </cell>
          <cell r="L109">
            <v>2915</v>
          </cell>
          <cell r="M109">
            <v>8646</v>
          </cell>
          <cell r="N109">
            <v>2675</v>
          </cell>
          <cell r="O109">
            <v>5919</v>
          </cell>
          <cell r="P109">
            <v>52</v>
          </cell>
          <cell r="Q109">
            <v>5606</v>
          </cell>
          <cell r="R109">
            <v>82</v>
          </cell>
          <cell r="S109">
            <v>5392</v>
          </cell>
          <cell r="T109">
            <v>33</v>
          </cell>
          <cell r="U109">
            <v>99</v>
          </cell>
          <cell r="V109">
            <v>3511</v>
          </cell>
          <cell r="W109">
            <v>21</v>
          </cell>
          <cell r="X109" t="str">
            <v>-</v>
          </cell>
          <cell r="Y109">
            <v>3490</v>
          </cell>
          <cell r="Z109">
            <v>0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14322</v>
          </cell>
          <cell r="E110">
            <v>10414</v>
          </cell>
          <cell r="F110">
            <v>2047</v>
          </cell>
          <cell r="G110">
            <v>7488</v>
          </cell>
          <cell r="H110">
            <v>170</v>
          </cell>
          <cell r="I110">
            <v>253</v>
          </cell>
          <cell r="J110">
            <v>339</v>
          </cell>
          <cell r="K110">
            <v>117</v>
          </cell>
          <cell r="L110">
            <v>512</v>
          </cell>
          <cell r="M110">
            <v>1445</v>
          </cell>
          <cell r="N110">
            <v>235</v>
          </cell>
          <cell r="O110">
            <v>1203</v>
          </cell>
          <cell r="P110">
            <v>7</v>
          </cell>
          <cell r="Q110">
            <v>897</v>
          </cell>
          <cell r="R110">
            <v>4</v>
          </cell>
          <cell r="S110">
            <v>890</v>
          </cell>
          <cell r="T110">
            <v>1</v>
          </cell>
          <cell r="U110">
            <v>2</v>
          </cell>
          <cell r="V110">
            <v>1054</v>
          </cell>
          <cell r="W110">
            <v>3</v>
          </cell>
          <cell r="X110" t="str">
            <v>-</v>
          </cell>
          <cell r="Y110">
            <v>1051</v>
          </cell>
          <cell r="Z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9501</v>
          </cell>
          <cell r="E111">
            <v>7642</v>
          </cell>
          <cell r="F111">
            <v>1610</v>
          </cell>
          <cell r="G111">
            <v>5448</v>
          </cell>
          <cell r="H111">
            <v>155</v>
          </cell>
          <cell r="I111">
            <v>92</v>
          </cell>
          <cell r="J111">
            <v>227</v>
          </cell>
          <cell r="K111">
            <v>110</v>
          </cell>
          <cell r="L111">
            <v>323</v>
          </cell>
          <cell r="M111">
            <v>795</v>
          </cell>
          <cell r="N111">
            <v>227</v>
          </cell>
          <cell r="O111">
            <v>568</v>
          </cell>
          <cell r="P111" t="str">
            <v>-</v>
          </cell>
          <cell r="Q111">
            <v>476</v>
          </cell>
          <cell r="R111">
            <v>1</v>
          </cell>
          <cell r="S111">
            <v>471</v>
          </cell>
          <cell r="T111">
            <v>1</v>
          </cell>
          <cell r="U111">
            <v>3</v>
          </cell>
          <cell r="V111">
            <v>265</v>
          </cell>
          <cell r="W111">
            <v>1</v>
          </cell>
          <cell r="X111" t="str">
            <v>-</v>
          </cell>
          <cell r="Y111">
            <v>264</v>
          </cell>
          <cell r="Z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3922</v>
          </cell>
          <cell r="E112">
            <v>2905</v>
          </cell>
          <cell r="F112">
            <v>428</v>
          </cell>
          <cell r="G112">
            <v>2250</v>
          </cell>
          <cell r="H112">
            <v>44</v>
          </cell>
          <cell r="I112">
            <v>18</v>
          </cell>
          <cell r="J112">
            <v>126</v>
          </cell>
          <cell r="K112">
            <v>39</v>
          </cell>
          <cell r="L112">
            <v>171</v>
          </cell>
          <cell r="M112">
            <v>449</v>
          </cell>
          <cell r="N112">
            <v>110</v>
          </cell>
          <cell r="O112">
            <v>338</v>
          </cell>
          <cell r="P112">
            <v>1</v>
          </cell>
          <cell r="Q112">
            <v>260</v>
          </cell>
          <cell r="R112">
            <v>1</v>
          </cell>
          <cell r="S112">
            <v>252</v>
          </cell>
          <cell r="T112" t="str">
            <v>-</v>
          </cell>
          <cell r="U112">
            <v>7</v>
          </cell>
          <cell r="V112">
            <v>137</v>
          </cell>
          <cell r="W112" t="str">
            <v>-</v>
          </cell>
          <cell r="X112" t="str">
            <v>-</v>
          </cell>
          <cell r="Y112">
            <v>137</v>
          </cell>
          <cell r="Z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5039</v>
          </cell>
          <cell r="E113">
            <v>3848</v>
          </cell>
          <cell r="F113">
            <v>635</v>
          </cell>
          <cell r="G113">
            <v>2897</v>
          </cell>
          <cell r="H113">
            <v>68</v>
          </cell>
          <cell r="I113">
            <v>22</v>
          </cell>
          <cell r="J113">
            <v>209</v>
          </cell>
          <cell r="K113">
            <v>17</v>
          </cell>
          <cell r="L113">
            <v>143</v>
          </cell>
          <cell r="M113">
            <v>548</v>
          </cell>
          <cell r="N113">
            <v>176</v>
          </cell>
          <cell r="O113">
            <v>369</v>
          </cell>
          <cell r="P113">
            <v>3</v>
          </cell>
          <cell r="Q113">
            <v>341</v>
          </cell>
          <cell r="R113">
            <v>1</v>
          </cell>
          <cell r="S113">
            <v>338</v>
          </cell>
          <cell r="T113">
            <v>2</v>
          </cell>
          <cell r="U113" t="str">
            <v>-</v>
          </cell>
          <cell r="V113">
            <v>159</v>
          </cell>
          <cell r="W113">
            <v>3</v>
          </cell>
          <cell r="X113" t="str">
            <v>-</v>
          </cell>
          <cell r="Y113">
            <v>156</v>
          </cell>
          <cell r="Z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10248</v>
          </cell>
          <cell r="E114">
            <v>7608</v>
          </cell>
          <cell r="F114">
            <v>1382</v>
          </cell>
          <cell r="G114">
            <v>5514</v>
          </cell>
          <cell r="H114">
            <v>159</v>
          </cell>
          <cell r="I114">
            <v>51</v>
          </cell>
          <cell r="J114">
            <v>296</v>
          </cell>
          <cell r="K114">
            <v>206</v>
          </cell>
          <cell r="L114">
            <v>557</v>
          </cell>
          <cell r="M114">
            <v>827</v>
          </cell>
          <cell r="N114">
            <v>119</v>
          </cell>
          <cell r="O114">
            <v>701</v>
          </cell>
          <cell r="P114">
            <v>7</v>
          </cell>
          <cell r="Q114">
            <v>721</v>
          </cell>
          <cell r="R114">
            <v>19</v>
          </cell>
          <cell r="S114">
            <v>691</v>
          </cell>
          <cell r="T114">
            <v>3</v>
          </cell>
          <cell r="U114">
            <v>8</v>
          </cell>
          <cell r="V114">
            <v>535</v>
          </cell>
          <cell r="W114" t="str">
            <v>-</v>
          </cell>
          <cell r="X114" t="str">
            <v>-</v>
          </cell>
          <cell r="Y114">
            <v>535</v>
          </cell>
          <cell r="Z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3425</v>
          </cell>
          <cell r="E115">
            <v>2241</v>
          </cell>
          <cell r="F115">
            <v>305</v>
          </cell>
          <cell r="G115">
            <v>1727</v>
          </cell>
          <cell r="H115">
            <v>42</v>
          </cell>
          <cell r="I115">
            <v>19</v>
          </cell>
          <cell r="J115">
            <v>136</v>
          </cell>
          <cell r="K115">
            <v>12</v>
          </cell>
          <cell r="L115">
            <v>109</v>
          </cell>
          <cell r="M115">
            <v>541</v>
          </cell>
          <cell r="N115">
            <v>201</v>
          </cell>
          <cell r="O115">
            <v>339</v>
          </cell>
          <cell r="P115">
            <v>1</v>
          </cell>
          <cell r="Q115">
            <v>168</v>
          </cell>
          <cell r="R115" t="str">
            <v>-</v>
          </cell>
          <cell r="S115">
            <v>168</v>
          </cell>
          <cell r="T115" t="str">
            <v>-</v>
          </cell>
          <cell r="U115" t="str">
            <v>-</v>
          </cell>
          <cell r="V115">
            <v>366</v>
          </cell>
          <cell r="W115">
            <v>7</v>
          </cell>
          <cell r="X115" t="str">
            <v>-</v>
          </cell>
          <cell r="Y115">
            <v>359</v>
          </cell>
          <cell r="Z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3058</v>
          </cell>
          <cell r="E116">
            <v>2104</v>
          </cell>
          <cell r="F116">
            <v>345</v>
          </cell>
          <cell r="G116">
            <v>1594</v>
          </cell>
          <cell r="H116">
            <v>30</v>
          </cell>
          <cell r="I116">
            <v>16</v>
          </cell>
          <cell r="J116">
            <v>78</v>
          </cell>
          <cell r="K116">
            <v>41</v>
          </cell>
          <cell r="L116">
            <v>112</v>
          </cell>
          <cell r="M116">
            <v>418</v>
          </cell>
          <cell r="N116">
            <v>173</v>
          </cell>
          <cell r="O116">
            <v>239</v>
          </cell>
          <cell r="P116">
            <v>6</v>
          </cell>
          <cell r="Q116">
            <v>312</v>
          </cell>
          <cell r="R116">
            <v>4</v>
          </cell>
          <cell r="S116">
            <v>297</v>
          </cell>
          <cell r="T116">
            <v>1</v>
          </cell>
          <cell r="U116">
            <v>10</v>
          </cell>
          <cell r="V116">
            <v>112</v>
          </cell>
          <cell r="W116">
            <v>3</v>
          </cell>
          <cell r="X116" t="str">
            <v>-</v>
          </cell>
          <cell r="Y116">
            <v>109</v>
          </cell>
          <cell r="Z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2590</v>
          </cell>
          <cell r="E117">
            <v>1751</v>
          </cell>
          <cell r="F117">
            <v>305</v>
          </cell>
          <cell r="G117">
            <v>1337</v>
          </cell>
          <cell r="H117">
            <v>26</v>
          </cell>
          <cell r="I117">
            <v>15</v>
          </cell>
          <cell r="J117">
            <v>60</v>
          </cell>
          <cell r="K117">
            <v>8</v>
          </cell>
          <cell r="L117">
            <v>85</v>
          </cell>
          <cell r="M117">
            <v>398</v>
          </cell>
          <cell r="N117">
            <v>124</v>
          </cell>
          <cell r="O117">
            <v>271</v>
          </cell>
          <cell r="P117">
            <v>3</v>
          </cell>
          <cell r="Q117">
            <v>231</v>
          </cell>
          <cell r="R117">
            <v>3</v>
          </cell>
          <cell r="S117">
            <v>225</v>
          </cell>
          <cell r="T117" t="str">
            <v>-</v>
          </cell>
          <cell r="U117">
            <v>3</v>
          </cell>
          <cell r="V117">
            <v>125</v>
          </cell>
          <cell r="W117">
            <v>1</v>
          </cell>
          <cell r="X117" t="str">
            <v>-</v>
          </cell>
          <cell r="Y117">
            <v>124</v>
          </cell>
          <cell r="Z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2510</v>
          </cell>
          <cell r="E118">
            <v>1725</v>
          </cell>
          <cell r="F118">
            <v>265</v>
          </cell>
          <cell r="G118">
            <v>1313</v>
          </cell>
          <cell r="H118">
            <v>27</v>
          </cell>
          <cell r="I118">
            <v>9</v>
          </cell>
          <cell r="J118">
            <v>102</v>
          </cell>
          <cell r="K118">
            <v>9</v>
          </cell>
          <cell r="L118">
            <v>70</v>
          </cell>
          <cell r="M118">
            <v>379</v>
          </cell>
          <cell r="N118">
            <v>154</v>
          </cell>
          <cell r="O118">
            <v>224</v>
          </cell>
          <cell r="P118">
            <v>1</v>
          </cell>
          <cell r="Q118">
            <v>260</v>
          </cell>
          <cell r="R118" t="str">
            <v>-</v>
          </cell>
          <cell r="S118">
            <v>259</v>
          </cell>
          <cell r="T118" t="str">
            <v>-</v>
          </cell>
          <cell r="U118">
            <v>1</v>
          </cell>
          <cell r="V118">
            <v>76</v>
          </cell>
          <cell r="W118" t="str">
            <v>-</v>
          </cell>
          <cell r="X118" t="str">
            <v>-</v>
          </cell>
          <cell r="Y118">
            <v>76</v>
          </cell>
          <cell r="Z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6144</v>
          </cell>
          <cell r="E119">
            <v>4552</v>
          </cell>
          <cell r="F119">
            <v>912</v>
          </cell>
          <cell r="G119">
            <v>3340</v>
          </cell>
          <cell r="H119">
            <v>114</v>
          </cell>
          <cell r="I119">
            <v>4</v>
          </cell>
          <cell r="J119">
            <v>97</v>
          </cell>
          <cell r="K119">
            <v>85</v>
          </cell>
          <cell r="L119">
            <v>287</v>
          </cell>
          <cell r="M119">
            <v>578</v>
          </cell>
          <cell r="N119">
            <v>195</v>
          </cell>
          <cell r="O119">
            <v>372</v>
          </cell>
          <cell r="P119">
            <v>11</v>
          </cell>
          <cell r="Q119">
            <v>465</v>
          </cell>
          <cell r="R119">
            <v>14</v>
          </cell>
          <cell r="S119">
            <v>422</v>
          </cell>
          <cell r="T119">
            <v>9</v>
          </cell>
          <cell r="U119">
            <v>20</v>
          </cell>
          <cell r="V119">
            <v>262</v>
          </cell>
          <cell r="W119" t="str">
            <v>-</v>
          </cell>
          <cell r="X119" t="str">
            <v>-</v>
          </cell>
          <cell r="Y119">
            <v>262</v>
          </cell>
          <cell r="Z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697</v>
          </cell>
          <cell r="E120">
            <v>482</v>
          </cell>
          <cell r="F120">
            <v>98</v>
          </cell>
          <cell r="G120">
            <v>365</v>
          </cell>
          <cell r="H120">
            <v>6</v>
          </cell>
          <cell r="I120">
            <v>4</v>
          </cell>
          <cell r="J120">
            <v>8</v>
          </cell>
          <cell r="K120">
            <v>1</v>
          </cell>
          <cell r="L120">
            <v>19</v>
          </cell>
          <cell r="M120">
            <v>119</v>
          </cell>
          <cell r="N120">
            <v>34</v>
          </cell>
          <cell r="O120">
            <v>85</v>
          </cell>
          <cell r="P120" t="str">
            <v>-</v>
          </cell>
          <cell r="Q120">
            <v>61</v>
          </cell>
          <cell r="R120">
            <v>2</v>
          </cell>
          <cell r="S120">
            <v>55</v>
          </cell>
          <cell r="T120">
            <v>1</v>
          </cell>
          <cell r="U120">
            <v>3</v>
          </cell>
          <cell r="V120">
            <v>16</v>
          </cell>
          <cell r="W120" t="str">
            <v>-</v>
          </cell>
          <cell r="X120" t="str">
            <v>-</v>
          </cell>
          <cell r="Y120">
            <v>16</v>
          </cell>
          <cell r="Z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1491</v>
          </cell>
          <cell r="E121">
            <v>1040</v>
          </cell>
          <cell r="F121">
            <v>186</v>
          </cell>
          <cell r="G121">
            <v>783</v>
          </cell>
          <cell r="H121">
            <v>10</v>
          </cell>
          <cell r="I121">
            <v>4</v>
          </cell>
          <cell r="J121">
            <v>57</v>
          </cell>
          <cell r="K121" t="str">
            <v>-</v>
          </cell>
          <cell r="L121">
            <v>45</v>
          </cell>
          <cell r="M121">
            <v>254</v>
          </cell>
          <cell r="N121">
            <v>102</v>
          </cell>
          <cell r="O121">
            <v>152</v>
          </cell>
          <cell r="P121" t="str">
            <v>-</v>
          </cell>
          <cell r="Q121">
            <v>111</v>
          </cell>
          <cell r="R121">
            <v>6</v>
          </cell>
          <cell r="S121">
            <v>104</v>
          </cell>
          <cell r="T121" t="str">
            <v>-</v>
          </cell>
          <cell r="U121">
            <v>1</v>
          </cell>
          <cell r="V121">
            <v>41</v>
          </cell>
          <cell r="W121" t="str">
            <v>-</v>
          </cell>
          <cell r="X121" t="str">
            <v>-</v>
          </cell>
          <cell r="Y121">
            <v>41</v>
          </cell>
          <cell r="Z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1070</v>
          </cell>
          <cell r="E122">
            <v>783</v>
          </cell>
          <cell r="F122">
            <v>149</v>
          </cell>
          <cell r="G122">
            <v>588</v>
          </cell>
          <cell r="H122">
            <v>11</v>
          </cell>
          <cell r="I122">
            <v>20</v>
          </cell>
          <cell r="J122">
            <v>13</v>
          </cell>
          <cell r="K122">
            <v>2</v>
          </cell>
          <cell r="L122">
            <v>22</v>
          </cell>
          <cell r="M122">
            <v>171</v>
          </cell>
          <cell r="N122">
            <v>77</v>
          </cell>
          <cell r="O122">
            <v>94</v>
          </cell>
          <cell r="P122" t="str">
            <v>-</v>
          </cell>
          <cell r="Q122">
            <v>88</v>
          </cell>
          <cell r="R122" t="str">
            <v>-</v>
          </cell>
          <cell r="S122">
            <v>87</v>
          </cell>
          <cell r="T122" t="str">
            <v>-</v>
          </cell>
          <cell r="U122">
            <v>1</v>
          </cell>
          <cell r="V122">
            <v>6</v>
          </cell>
          <cell r="W122" t="str">
            <v>-</v>
          </cell>
          <cell r="X122" t="str">
            <v>-</v>
          </cell>
          <cell r="Y122">
            <v>6</v>
          </cell>
          <cell r="Z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455</v>
          </cell>
          <cell r="E123">
            <v>310</v>
          </cell>
          <cell r="F123">
            <v>52</v>
          </cell>
          <cell r="G123">
            <v>233</v>
          </cell>
          <cell r="H123">
            <v>4</v>
          </cell>
          <cell r="I123">
            <v>1</v>
          </cell>
          <cell r="J123">
            <v>20</v>
          </cell>
          <cell r="K123" t="str">
            <v>-</v>
          </cell>
          <cell r="L123">
            <v>15</v>
          </cell>
          <cell r="M123">
            <v>80</v>
          </cell>
          <cell r="N123">
            <v>33</v>
          </cell>
          <cell r="O123">
            <v>47</v>
          </cell>
          <cell r="P123" t="str">
            <v>-</v>
          </cell>
          <cell r="Q123">
            <v>47</v>
          </cell>
          <cell r="R123" t="str">
            <v>-</v>
          </cell>
          <cell r="S123">
            <v>47</v>
          </cell>
          <cell r="T123" t="str">
            <v>-</v>
          </cell>
          <cell r="U123" t="str">
            <v>-</v>
          </cell>
          <cell r="V123">
            <v>3</v>
          </cell>
          <cell r="W123" t="str">
            <v>-</v>
          </cell>
          <cell r="X123" t="str">
            <v>-</v>
          </cell>
          <cell r="Y123">
            <v>3</v>
          </cell>
          <cell r="Z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1727</v>
          </cell>
          <cell r="E124">
            <v>1338</v>
          </cell>
          <cell r="F124">
            <v>183</v>
          </cell>
          <cell r="G124">
            <v>1077</v>
          </cell>
          <cell r="H124">
            <v>13</v>
          </cell>
          <cell r="I124">
            <v>31</v>
          </cell>
          <cell r="J124">
            <v>33</v>
          </cell>
          <cell r="K124">
            <v>1</v>
          </cell>
          <cell r="L124">
            <v>34</v>
          </cell>
          <cell r="M124">
            <v>196</v>
          </cell>
          <cell r="N124">
            <v>84</v>
          </cell>
          <cell r="O124">
            <v>111</v>
          </cell>
          <cell r="P124">
            <v>1</v>
          </cell>
          <cell r="Q124">
            <v>115</v>
          </cell>
          <cell r="R124">
            <v>1</v>
          </cell>
          <cell r="S124">
            <v>112</v>
          </cell>
          <cell r="T124" t="str">
            <v>-</v>
          </cell>
          <cell r="U124">
            <v>2</v>
          </cell>
          <cell r="V124">
            <v>44</v>
          </cell>
          <cell r="W124" t="str">
            <v>-</v>
          </cell>
          <cell r="X124" t="str">
            <v>-</v>
          </cell>
          <cell r="Y124">
            <v>44</v>
          </cell>
          <cell r="Z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1352</v>
          </cell>
          <cell r="E125">
            <v>951</v>
          </cell>
          <cell r="F125">
            <v>231</v>
          </cell>
          <cell r="G125">
            <v>667</v>
          </cell>
          <cell r="H125">
            <v>12</v>
          </cell>
          <cell r="I125">
            <v>17</v>
          </cell>
          <cell r="J125">
            <v>16</v>
          </cell>
          <cell r="K125">
            <v>8</v>
          </cell>
          <cell r="L125">
            <v>43</v>
          </cell>
          <cell r="M125">
            <v>242</v>
          </cell>
          <cell r="N125">
            <v>119</v>
          </cell>
          <cell r="O125">
            <v>120</v>
          </cell>
          <cell r="P125">
            <v>3</v>
          </cell>
          <cell r="Q125">
            <v>94</v>
          </cell>
          <cell r="R125" t="str">
            <v>-</v>
          </cell>
          <cell r="S125">
            <v>91</v>
          </cell>
          <cell r="T125">
            <v>1</v>
          </cell>
          <cell r="U125">
            <v>2</v>
          </cell>
          <cell r="V125">
            <v>22</v>
          </cell>
          <cell r="W125" t="str">
            <v>-</v>
          </cell>
          <cell r="X125" t="str">
            <v>-</v>
          </cell>
          <cell r="Y125">
            <v>22</v>
          </cell>
          <cell r="Z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913</v>
          </cell>
          <cell r="E126">
            <v>571</v>
          </cell>
          <cell r="F126">
            <v>95</v>
          </cell>
          <cell r="G126">
            <v>443</v>
          </cell>
          <cell r="H126">
            <v>13</v>
          </cell>
          <cell r="I126">
            <v>5</v>
          </cell>
          <cell r="J126">
            <v>9</v>
          </cell>
          <cell r="K126">
            <v>6</v>
          </cell>
          <cell r="L126">
            <v>45</v>
          </cell>
          <cell r="M126">
            <v>151</v>
          </cell>
          <cell r="N126">
            <v>85</v>
          </cell>
          <cell r="O126">
            <v>66</v>
          </cell>
          <cell r="P126" t="str">
            <v>-</v>
          </cell>
          <cell r="Q126">
            <v>116</v>
          </cell>
          <cell r="R126" t="str">
            <v>-</v>
          </cell>
          <cell r="S126">
            <v>110</v>
          </cell>
          <cell r="T126" t="str">
            <v>-</v>
          </cell>
          <cell r="U126">
            <v>6</v>
          </cell>
          <cell r="V126">
            <v>30</v>
          </cell>
          <cell r="W126" t="str">
            <v>-</v>
          </cell>
          <cell r="X126" t="str">
            <v>-</v>
          </cell>
          <cell r="Y126">
            <v>30</v>
          </cell>
          <cell r="Z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1266</v>
          </cell>
          <cell r="E127">
            <v>928</v>
          </cell>
          <cell r="F127">
            <v>204</v>
          </cell>
          <cell r="G127">
            <v>665</v>
          </cell>
          <cell r="H127">
            <v>16</v>
          </cell>
          <cell r="I127">
            <v>23</v>
          </cell>
          <cell r="J127">
            <v>13</v>
          </cell>
          <cell r="K127">
            <v>7</v>
          </cell>
          <cell r="L127">
            <v>38</v>
          </cell>
          <cell r="M127">
            <v>155</v>
          </cell>
          <cell r="N127">
            <v>70</v>
          </cell>
          <cell r="O127">
            <v>83</v>
          </cell>
          <cell r="P127">
            <v>2</v>
          </cell>
          <cell r="Q127">
            <v>126</v>
          </cell>
          <cell r="R127">
            <v>8</v>
          </cell>
          <cell r="S127">
            <v>106</v>
          </cell>
          <cell r="T127" t="str">
            <v>-</v>
          </cell>
          <cell r="U127">
            <v>12</v>
          </cell>
          <cell r="V127">
            <v>19</v>
          </cell>
          <cell r="W127" t="str">
            <v>-</v>
          </cell>
          <cell r="X127" t="str">
            <v>-</v>
          </cell>
          <cell r="Y127">
            <v>19</v>
          </cell>
          <cell r="Z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3468</v>
          </cell>
          <cell r="E128">
            <v>2503</v>
          </cell>
          <cell r="F128">
            <v>368</v>
          </cell>
          <cell r="G128">
            <v>1970</v>
          </cell>
          <cell r="H128">
            <v>40</v>
          </cell>
          <cell r="I128">
            <v>4</v>
          </cell>
          <cell r="J128">
            <v>83</v>
          </cell>
          <cell r="K128">
            <v>38</v>
          </cell>
          <cell r="L128">
            <v>153</v>
          </cell>
          <cell r="M128">
            <v>325</v>
          </cell>
          <cell r="N128">
            <v>114</v>
          </cell>
          <cell r="O128">
            <v>208</v>
          </cell>
          <cell r="P128">
            <v>3</v>
          </cell>
          <cell r="Q128">
            <v>354</v>
          </cell>
          <cell r="R128">
            <v>18</v>
          </cell>
          <cell r="S128">
            <v>304</v>
          </cell>
          <cell r="T128">
            <v>14</v>
          </cell>
          <cell r="U128">
            <v>18</v>
          </cell>
          <cell r="V128">
            <v>133</v>
          </cell>
          <cell r="W128">
            <v>2</v>
          </cell>
          <cell r="X128" t="str">
            <v>-</v>
          </cell>
          <cell r="Y128">
            <v>131</v>
          </cell>
          <cell r="Z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1316</v>
          </cell>
          <cell r="E129">
            <v>924</v>
          </cell>
          <cell r="F129">
            <v>139</v>
          </cell>
          <cell r="G129">
            <v>718</v>
          </cell>
          <cell r="H129">
            <v>13</v>
          </cell>
          <cell r="I129">
            <v>10</v>
          </cell>
          <cell r="J129">
            <v>43</v>
          </cell>
          <cell r="K129">
            <v>1</v>
          </cell>
          <cell r="L129">
            <v>45</v>
          </cell>
          <cell r="M129">
            <v>206</v>
          </cell>
          <cell r="N129">
            <v>66</v>
          </cell>
          <cell r="O129">
            <v>140</v>
          </cell>
          <cell r="P129" t="str">
            <v>-</v>
          </cell>
          <cell r="Q129">
            <v>104</v>
          </cell>
          <cell r="R129" t="str">
            <v>-</v>
          </cell>
          <cell r="S129">
            <v>104</v>
          </cell>
          <cell r="T129" t="str">
            <v>-</v>
          </cell>
          <cell r="U129" t="str">
            <v>-</v>
          </cell>
          <cell r="V129">
            <v>37</v>
          </cell>
          <cell r="W129" t="str">
            <v>-</v>
          </cell>
          <cell r="X129" t="str">
            <v>-</v>
          </cell>
          <cell r="Y129">
            <v>37</v>
          </cell>
          <cell r="Z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871</v>
          </cell>
          <cell r="E130">
            <v>634</v>
          </cell>
          <cell r="F130">
            <v>90</v>
          </cell>
          <cell r="G130">
            <v>496</v>
          </cell>
          <cell r="H130">
            <v>9</v>
          </cell>
          <cell r="I130">
            <v>5</v>
          </cell>
          <cell r="J130">
            <v>32</v>
          </cell>
          <cell r="K130">
            <v>2</v>
          </cell>
          <cell r="L130">
            <v>33</v>
          </cell>
          <cell r="M130">
            <v>133</v>
          </cell>
          <cell r="N130">
            <v>54</v>
          </cell>
          <cell r="O130">
            <v>79</v>
          </cell>
          <cell r="P130" t="str">
            <v>-</v>
          </cell>
          <cell r="Q130">
            <v>62</v>
          </cell>
          <cell r="R130" t="str">
            <v>-</v>
          </cell>
          <cell r="S130">
            <v>62</v>
          </cell>
          <cell r="T130" t="str">
            <v>-</v>
          </cell>
          <cell r="U130" t="str">
            <v>-</v>
          </cell>
          <cell r="V130">
            <v>9</v>
          </cell>
          <cell r="W130" t="str">
            <v>-</v>
          </cell>
          <cell r="X130" t="str">
            <v>-</v>
          </cell>
          <cell r="Y130">
            <v>9</v>
          </cell>
          <cell r="Z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1810</v>
          </cell>
          <cell r="E131">
            <v>1386</v>
          </cell>
          <cell r="F131">
            <v>228</v>
          </cell>
          <cell r="G131">
            <v>1039</v>
          </cell>
          <cell r="H131">
            <v>19</v>
          </cell>
          <cell r="I131">
            <v>17</v>
          </cell>
          <cell r="J131">
            <v>81</v>
          </cell>
          <cell r="K131">
            <v>2</v>
          </cell>
          <cell r="L131">
            <v>46</v>
          </cell>
          <cell r="M131">
            <v>163</v>
          </cell>
          <cell r="N131">
            <v>65</v>
          </cell>
          <cell r="O131">
            <v>96</v>
          </cell>
          <cell r="P131">
            <v>2</v>
          </cell>
          <cell r="Q131">
            <v>158</v>
          </cell>
          <cell r="R131" t="str">
            <v>-</v>
          </cell>
          <cell r="S131">
            <v>158</v>
          </cell>
          <cell r="T131" t="str">
            <v>-</v>
          </cell>
          <cell r="U131" t="str">
            <v>-</v>
          </cell>
          <cell r="V131">
            <v>57</v>
          </cell>
          <cell r="W131" t="str">
            <v>-</v>
          </cell>
          <cell r="X131" t="str">
            <v>-</v>
          </cell>
          <cell r="Y131">
            <v>57</v>
          </cell>
          <cell r="Z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456</v>
          </cell>
          <cell r="E132">
            <v>333</v>
          </cell>
          <cell r="F132">
            <v>44</v>
          </cell>
          <cell r="G132">
            <v>271</v>
          </cell>
          <cell r="H132">
            <v>3</v>
          </cell>
          <cell r="I132" t="str">
            <v>-</v>
          </cell>
          <cell r="J132">
            <v>15</v>
          </cell>
          <cell r="K132" t="str">
            <v>-</v>
          </cell>
          <cell r="L132">
            <v>8</v>
          </cell>
          <cell r="M132">
            <v>73</v>
          </cell>
          <cell r="N132">
            <v>58</v>
          </cell>
          <cell r="O132">
            <v>14</v>
          </cell>
          <cell r="P132">
            <v>1</v>
          </cell>
          <cell r="Q132">
            <v>39</v>
          </cell>
          <cell r="R132" t="str">
            <v>-</v>
          </cell>
          <cell r="S132">
            <v>39</v>
          </cell>
          <cell r="T132" t="str">
            <v>-</v>
          </cell>
          <cell r="U132" t="str">
            <v>-</v>
          </cell>
          <cell r="V132">
            <v>3</v>
          </cell>
          <cell r="W132">
            <v>1</v>
          </cell>
          <cell r="X132" t="str">
            <v>-</v>
          </cell>
          <cell r="Y132">
            <v>2</v>
          </cell>
          <cell r="Z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79360</v>
          </cell>
          <cell r="E134">
            <v>58158</v>
          </cell>
          <cell r="F134">
            <v>11085</v>
          </cell>
          <cell r="G134">
            <v>42751</v>
          </cell>
          <cell r="H134">
            <v>1025</v>
          </cell>
          <cell r="I134">
            <v>581</v>
          </cell>
          <cell r="J134">
            <v>2011</v>
          </cell>
          <cell r="K134">
            <v>705</v>
          </cell>
          <cell r="L134">
            <v>2824</v>
          </cell>
          <cell r="M134">
            <v>8911</v>
          </cell>
          <cell r="N134">
            <v>2607</v>
          </cell>
          <cell r="O134">
            <v>6239</v>
          </cell>
          <cell r="P134">
            <v>65</v>
          </cell>
          <cell r="Q134">
            <v>5683</v>
          </cell>
          <cell r="R134">
            <v>89</v>
          </cell>
          <cell r="S134">
            <v>5470</v>
          </cell>
          <cell r="T134">
            <v>22</v>
          </cell>
          <cell r="U134">
            <v>102</v>
          </cell>
          <cell r="V134">
            <v>3784</v>
          </cell>
          <cell r="W134" t="str">
            <v>-</v>
          </cell>
          <cell r="X134" t="str">
            <v>-</v>
          </cell>
          <cell r="Y134">
            <v>3784</v>
          </cell>
          <cell r="Z134">
            <v>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14677</v>
          </cell>
          <cell r="E135">
            <v>10740</v>
          </cell>
          <cell r="F135">
            <v>2249</v>
          </cell>
          <cell r="G135">
            <v>7658</v>
          </cell>
          <cell r="H135">
            <v>176</v>
          </cell>
          <cell r="I135">
            <v>213</v>
          </cell>
          <cell r="J135">
            <v>323</v>
          </cell>
          <cell r="K135">
            <v>121</v>
          </cell>
          <cell r="L135">
            <v>487</v>
          </cell>
          <cell r="M135">
            <v>1497</v>
          </cell>
          <cell r="N135">
            <v>216</v>
          </cell>
          <cell r="O135">
            <v>1272</v>
          </cell>
          <cell r="P135">
            <v>9</v>
          </cell>
          <cell r="Q135">
            <v>888</v>
          </cell>
          <cell r="R135">
            <v>4</v>
          </cell>
          <cell r="S135">
            <v>881</v>
          </cell>
          <cell r="T135">
            <v>2</v>
          </cell>
          <cell r="U135">
            <v>1</v>
          </cell>
          <cell r="V135">
            <v>1065</v>
          </cell>
          <cell r="W135" t="str">
            <v>-</v>
          </cell>
          <cell r="X135" t="str">
            <v>-</v>
          </cell>
          <cell r="Y135">
            <v>1065</v>
          </cell>
          <cell r="Z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9708</v>
          </cell>
          <cell r="E136">
            <v>7823</v>
          </cell>
          <cell r="F136">
            <v>1676</v>
          </cell>
          <cell r="G136">
            <v>5574</v>
          </cell>
          <cell r="H136">
            <v>160</v>
          </cell>
          <cell r="I136">
            <v>90</v>
          </cell>
          <cell r="J136">
            <v>216</v>
          </cell>
          <cell r="K136">
            <v>107</v>
          </cell>
          <cell r="L136">
            <v>309</v>
          </cell>
          <cell r="M136">
            <v>837</v>
          </cell>
          <cell r="N136">
            <v>226</v>
          </cell>
          <cell r="O136">
            <v>610</v>
          </cell>
          <cell r="P136">
            <v>1</v>
          </cell>
          <cell r="Q136">
            <v>477</v>
          </cell>
          <cell r="R136">
            <v>1</v>
          </cell>
          <cell r="S136">
            <v>472</v>
          </cell>
          <cell r="T136">
            <v>1</v>
          </cell>
          <cell r="U136">
            <v>3</v>
          </cell>
          <cell r="V136">
            <v>262</v>
          </cell>
          <cell r="W136" t="str">
            <v>-</v>
          </cell>
          <cell r="X136" t="str">
            <v>-</v>
          </cell>
          <cell r="Y136">
            <v>262</v>
          </cell>
          <cell r="Z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4028</v>
          </cell>
          <cell r="E137">
            <v>2990</v>
          </cell>
          <cell r="F137">
            <v>487</v>
          </cell>
          <cell r="G137">
            <v>2279</v>
          </cell>
          <cell r="H137">
            <v>42</v>
          </cell>
          <cell r="I137">
            <v>18</v>
          </cell>
          <cell r="J137">
            <v>123</v>
          </cell>
          <cell r="K137">
            <v>41</v>
          </cell>
          <cell r="L137">
            <v>169</v>
          </cell>
          <cell r="M137">
            <v>461</v>
          </cell>
          <cell r="N137">
            <v>101</v>
          </cell>
          <cell r="O137">
            <v>358</v>
          </cell>
          <cell r="P137">
            <v>2</v>
          </cell>
          <cell r="Q137">
            <v>252</v>
          </cell>
          <cell r="R137">
            <v>1</v>
          </cell>
          <cell r="S137">
            <v>244</v>
          </cell>
          <cell r="T137" t="str">
            <v>-</v>
          </cell>
          <cell r="U137">
            <v>7</v>
          </cell>
          <cell r="V137">
            <v>156</v>
          </cell>
          <cell r="W137" t="str">
            <v>-</v>
          </cell>
          <cell r="X137" t="str">
            <v>-</v>
          </cell>
          <cell r="Y137">
            <v>156</v>
          </cell>
          <cell r="Z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5131</v>
          </cell>
          <cell r="E138">
            <v>3916</v>
          </cell>
          <cell r="F138">
            <v>674</v>
          </cell>
          <cell r="G138">
            <v>2929</v>
          </cell>
          <cell r="H138">
            <v>67</v>
          </cell>
          <cell r="I138">
            <v>22</v>
          </cell>
          <cell r="J138">
            <v>207</v>
          </cell>
          <cell r="K138">
            <v>17</v>
          </cell>
          <cell r="L138">
            <v>145</v>
          </cell>
          <cell r="M138">
            <v>553</v>
          </cell>
          <cell r="N138">
            <v>181</v>
          </cell>
          <cell r="O138">
            <v>369</v>
          </cell>
          <cell r="P138">
            <v>3</v>
          </cell>
          <cell r="Q138">
            <v>334</v>
          </cell>
          <cell r="R138">
            <v>1</v>
          </cell>
          <cell r="S138">
            <v>331</v>
          </cell>
          <cell r="T138">
            <v>2</v>
          </cell>
          <cell r="U138" t="str">
            <v>-</v>
          </cell>
          <cell r="V138">
            <v>183</v>
          </cell>
          <cell r="W138" t="str">
            <v>-</v>
          </cell>
          <cell r="X138" t="str">
            <v>-</v>
          </cell>
          <cell r="Y138">
            <v>183</v>
          </cell>
          <cell r="Z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10571</v>
          </cell>
          <cell r="E139">
            <v>7825</v>
          </cell>
          <cell r="F139">
            <v>1500</v>
          </cell>
          <cell r="G139">
            <v>5636</v>
          </cell>
          <cell r="H139">
            <v>158</v>
          </cell>
          <cell r="I139">
            <v>50</v>
          </cell>
          <cell r="J139">
            <v>281</v>
          </cell>
          <cell r="K139">
            <v>200</v>
          </cell>
          <cell r="L139">
            <v>543</v>
          </cell>
          <cell r="M139">
            <v>863</v>
          </cell>
          <cell r="N139">
            <v>122</v>
          </cell>
          <cell r="O139">
            <v>735</v>
          </cell>
          <cell r="P139">
            <v>6</v>
          </cell>
          <cell r="Q139">
            <v>728</v>
          </cell>
          <cell r="R139">
            <v>19</v>
          </cell>
          <cell r="S139">
            <v>697</v>
          </cell>
          <cell r="T139">
            <v>3</v>
          </cell>
          <cell r="U139">
            <v>9</v>
          </cell>
          <cell r="V139">
            <v>612</v>
          </cell>
          <cell r="W139" t="str">
            <v>-</v>
          </cell>
          <cell r="X139" t="str">
            <v>-</v>
          </cell>
          <cell r="Y139">
            <v>612</v>
          </cell>
          <cell r="Z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3423</v>
          </cell>
          <cell r="E140">
            <v>2232</v>
          </cell>
          <cell r="F140">
            <v>328</v>
          </cell>
          <cell r="G140">
            <v>1695</v>
          </cell>
          <cell r="H140">
            <v>47</v>
          </cell>
          <cell r="I140">
            <v>18</v>
          </cell>
          <cell r="J140">
            <v>132</v>
          </cell>
          <cell r="K140">
            <v>12</v>
          </cell>
          <cell r="L140">
            <v>107</v>
          </cell>
          <cell r="M140">
            <v>541</v>
          </cell>
          <cell r="N140">
            <v>187</v>
          </cell>
          <cell r="O140">
            <v>353</v>
          </cell>
          <cell r="P140">
            <v>1</v>
          </cell>
          <cell r="Q140">
            <v>168</v>
          </cell>
          <cell r="R140" t="str">
            <v>-</v>
          </cell>
          <cell r="S140">
            <v>168</v>
          </cell>
          <cell r="T140" t="str">
            <v>-</v>
          </cell>
          <cell r="U140" t="str">
            <v>-</v>
          </cell>
          <cell r="V140">
            <v>375</v>
          </cell>
          <cell r="W140" t="str">
            <v>-</v>
          </cell>
          <cell r="X140" t="str">
            <v>-</v>
          </cell>
          <cell r="Y140">
            <v>375</v>
          </cell>
          <cell r="Z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3105</v>
          </cell>
          <cell r="E141">
            <v>2117</v>
          </cell>
          <cell r="F141">
            <v>351</v>
          </cell>
          <cell r="G141">
            <v>1603</v>
          </cell>
          <cell r="H141">
            <v>31</v>
          </cell>
          <cell r="I141">
            <v>14</v>
          </cell>
          <cell r="J141">
            <v>76</v>
          </cell>
          <cell r="K141">
            <v>42</v>
          </cell>
          <cell r="L141">
            <v>113</v>
          </cell>
          <cell r="M141">
            <v>424</v>
          </cell>
          <cell r="N141">
            <v>165</v>
          </cell>
          <cell r="O141">
            <v>252</v>
          </cell>
          <cell r="P141">
            <v>7</v>
          </cell>
          <cell r="Q141">
            <v>332</v>
          </cell>
          <cell r="R141">
            <v>5</v>
          </cell>
          <cell r="S141">
            <v>315</v>
          </cell>
          <cell r="T141">
            <v>1</v>
          </cell>
          <cell r="U141">
            <v>11</v>
          </cell>
          <cell r="V141">
            <v>119</v>
          </cell>
          <cell r="W141" t="str">
            <v>-</v>
          </cell>
          <cell r="X141" t="str">
            <v>-</v>
          </cell>
          <cell r="Y141">
            <v>119</v>
          </cell>
          <cell r="Z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2632</v>
          </cell>
          <cell r="E142">
            <v>1787</v>
          </cell>
          <cell r="F142">
            <v>337</v>
          </cell>
          <cell r="G142">
            <v>1342</v>
          </cell>
          <cell r="H142">
            <v>27</v>
          </cell>
          <cell r="I142">
            <v>14</v>
          </cell>
          <cell r="J142">
            <v>59</v>
          </cell>
          <cell r="K142">
            <v>8</v>
          </cell>
          <cell r="L142">
            <v>83</v>
          </cell>
          <cell r="M142">
            <v>402</v>
          </cell>
          <cell r="N142">
            <v>121</v>
          </cell>
          <cell r="O142">
            <v>276</v>
          </cell>
          <cell r="P142">
            <v>5</v>
          </cell>
          <cell r="Q142">
            <v>225</v>
          </cell>
          <cell r="R142">
            <v>3</v>
          </cell>
          <cell r="S142">
            <v>219</v>
          </cell>
          <cell r="T142" t="str">
            <v>-</v>
          </cell>
          <cell r="U142">
            <v>3</v>
          </cell>
          <cell r="V142">
            <v>135</v>
          </cell>
          <cell r="W142" t="str">
            <v>-</v>
          </cell>
          <cell r="X142" t="str">
            <v>-</v>
          </cell>
          <cell r="Y142">
            <v>135</v>
          </cell>
          <cell r="Z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2576</v>
          </cell>
          <cell r="E143">
            <v>1762</v>
          </cell>
          <cell r="F143">
            <v>292</v>
          </cell>
          <cell r="G143">
            <v>1324</v>
          </cell>
          <cell r="H143">
            <v>27</v>
          </cell>
          <cell r="I143">
            <v>9</v>
          </cell>
          <cell r="J143">
            <v>101</v>
          </cell>
          <cell r="K143">
            <v>9</v>
          </cell>
          <cell r="L143">
            <v>68</v>
          </cell>
          <cell r="M143">
            <v>391</v>
          </cell>
          <cell r="N143">
            <v>153</v>
          </cell>
          <cell r="O143">
            <v>237</v>
          </cell>
          <cell r="P143">
            <v>1</v>
          </cell>
          <cell r="Q143">
            <v>274</v>
          </cell>
          <cell r="R143" t="str">
            <v>-</v>
          </cell>
          <cell r="S143">
            <v>273</v>
          </cell>
          <cell r="T143" t="str">
            <v>-</v>
          </cell>
          <cell r="U143">
            <v>1</v>
          </cell>
          <cell r="V143">
            <v>81</v>
          </cell>
          <cell r="W143" t="str">
            <v>-</v>
          </cell>
          <cell r="X143" t="str">
            <v>-</v>
          </cell>
          <cell r="Y143">
            <v>81</v>
          </cell>
          <cell r="Z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6495</v>
          </cell>
          <cell r="E144">
            <v>4788</v>
          </cell>
          <cell r="F144">
            <v>1006</v>
          </cell>
          <cell r="G144">
            <v>3492</v>
          </cell>
          <cell r="H144">
            <v>111</v>
          </cell>
          <cell r="I144">
            <v>3</v>
          </cell>
          <cell r="J144">
            <v>93</v>
          </cell>
          <cell r="K144">
            <v>83</v>
          </cell>
          <cell r="L144">
            <v>277</v>
          </cell>
          <cell r="M144">
            <v>605</v>
          </cell>
          <cell r="N144">
            <v>195</v>
          </cell>
          <cell r="O144">
            <v>398</v>
          </cell>
          <cell r="P144">
            <v>12</v>
          </cell>
          <cell r="Q144">
            <v>495</v>
          </cell>
          <cell r="R144">
            <v>15</v>
          </cell>
          <cell r="S144">
            <v>448</v>
          </cell>
          <cell r="T144">
            <v>11</v>
          </cell>
          <cell r="U144">
            <v>21</v>
          </cell>
          <cell r="V144">
            <v>330</v>
          </cell>
          <cell r="W144" t="str">
            <v>-</v>
          </cell>
          <cell r="X144" t="str">
            <v>-</v>
          </cell>
          <cell r="Y144">
            <v>330</v>
          </cell>
          <cell r="Z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713</v>
          </cell>
          <cell r="E145">
            <v>502</v>
          </cell>
          <cell r="F145">
            <v>111</v>
          </cell>
          <cell r="G145">
            <v>371</v>
          </cell>
          <cell r="H145">
            <v>8</v>
          </cell>
          <cell r="I145">
            <v>3</v>
          </cell>
          <cell r="J145">
            <v>8</v>
          </cell>
          <cell r="K145">
            <v>1</v>
          </cell>
          <cell r="L145">
            <v>19</v>
          </cell>
          <cell r="M145">
            <v>114</v>
          </cell>
          <cell r="N145">
            <v>32</v>
          </cell>
          <cell r="O145">
            <v>82</v>
          </cell>
          <cell r="P145" t="str">
            <v>-</v>
          </cell>
          <cell r="Q145">
            <v>61</v>
          </cell>
          <cell r="R145">
            <v>1</v>
          </cell>
          <cell r="S145">
            <v>56</v>
          </cell>
          <cell r="T145">
            <v>1</v>
          </cell>
          <cell r="U145">
            <v>3</v>
          </cell>
          <cell r="V145">
            <v>17</v>
          </cell>
          <cell r="W145" t="str">
            <v>-</v>
          </cell>
          <cell r="X145" t="str">
            <v>-</v>
          </cell>
          <cell r="Y145">
            <v>17</v>
          </cell>
          <cell r="Z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1490</v>
          </cell>
          <cell r="E146">
            <v>1016</v>
          </cell>
          <cell r="F146">
            <v>192</v>
          </cell>
          <cell r="G146">
            <v>754</v>
          </cell>
          <cell r="H146">
            <v>11</v>
          </cell>
          <cell r="I146">
            <v>4</v>
          </cell>
          <cell r="J146">
            <v>55</v>
          </cell>
          <cell r="K146" t="str">
            <v>-</v>
          </cell>
          <cell r="L146">
            <v>47</v>
          </cell>
          <cell r="M146">
            <v>255</v>
          </cell>
          <cell r="N146">
            <v>95</v>
          </cell>
          <cell r="O146">
            <v>160</v>
          </cell>
          <cell r="P146" t="str">
            <v>-</v>
          </cell>
          <cell r="Q146">
            <v>124</v>
          </cell>
          <cell r="R146">
            <v>6</v>
          </cell>
          <cell r="S146">
            <v>117</v>
          </cell>
          <cell r="T146" t="str">
            <v>-</v>
          </cell>
          <cell r="U146">
            <v>1</v>
          </cell>
          <cell r="V146">
            <v>48</v>
          </cell>
          <cell r="W146" t="str">
            <v>-</v>
          </cell>
          <cell r="X146" t="str">
            <v>-</v>
          </cell>
          <cell r="Y146">
            <v>48</v>
          </cell>
          <cell r="Z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1093</v>
          </cell>
          <cell r="E147">
            <v>785</v>
          </cell>
          <cell r="F147">
            <v>157</v>
          </cell>
          <cell r="G147">
            <v>582</v>
          </cell>
          <cell r="H147">
            <v>12</v>
          </cell>
          <cell r="I147">
            <v>19</v>
          </cell>
          <cell r="J147">
            <v>13</v>
          </cell>
          <cell r="K147">
            <v>2</v>
          </cell>
          <cell r="L147">
            <v>22</v>
          </cell>
          <cell r="M147">
            <v>179</v>
          </cell>
          <cell r="N147">
            <v>66</v>
          </cell>
          <cell r="O147">
            <v>112</v>
          </cell>
          <cell r="P147">
            <v>1</v>
          </cell>
          <cell r="Q147">
            <v>94</v>
          </cell>
          <cell r="R147" t="str">
            <v>-</v>
          </cell>
          <cell r="S147">
            <v>93</v>
          </cell>
          <cell r="T147" t="str">
            <v>-</v>
          </cell>
          <cell r="U147">
            <v>1</v>
          </cell>
          <cell r="V147">
            <v>13</v>
          </cell>
          <cell r="W147" t="str">
            <v>-</v>
          </cell>
          <cell r="X147" t="str">
            <v>-</v>
          </cell>
          <cell r="Y147">
            <v>13</v>
          </cell>
          <cell r="Z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450</v>
          </cell>
          <cell r="E148">
            <v>297</v>
          </cell>
          <cell r="F148">
            <v>53</v>
          </cell>
          <cell r="G148">
            <v>222</v>
          </cell>
          <cell r="H148">
            <v>3</v>
          </cell>
          <cell r="I148">
            <v>1</v>
          </cell>
          <cell r="J148">
            <v>18</v>
          </cell>
          <cell r="K148" t="str">
            <v>-</v>
          </cell>
          <cell r="L148">
            <v>15</v>
          </cell>
          <cell r="M148">
            <v>83</v>
          </cell>
          <cell r="N148">
            <v>32</v>
          </cell>
          <cell r="O148">
            <v>51</v>
          </cell>
          <cell r="P148" t="str">
            <v>-</v>
          </cell>
          <cell r="Q148">
            <v>52</v>
          </cell>
          <cell r="R148" t="str">
            <v>-</v>
          </cell>
          <cell r="S148">
            <v>52</v>
          </cell>
          <cell r="T148" t="str">
            <v>-</v>
          </cell>
          <cell r="U148" t="str">
            <v>-</v>
          </cell>
          <cell r="V148">
            <v>3</v>
          </cell>
          <cell r="W148" t="str">
            <v>-</v>
          </cell>
          <cell r="X148" t="str">
            <v>-</v>
          </cell>
          <cell r="Y148">
            <v>3</v>
          </cell>
          <cell r="Z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1746</v>
          </cell>
          <cell r="E149">
            <v>1350</v>
          </cell>
          <cell r="F149">
            <v>201</v>
          </cell>
          <cell r="G149">
            <v>1071</v>
          </cell>
          <cell r="H149">
            <v>13</v>
          </cell>
          <cell r="I149">
            <v>30</v>
          </cell>
          <cell r="J149">
            <v>34</v>
          </cell>
          <cell r="K149">
            <v>1</v>
          </cell>
          <cell r="L149">
            <v>30</v>
          </cell>
          <cell r="M149">
            <v>202</v>
          </cell>
          <cell r="N149">
            <v>82</v>
          </cell>
          <cell r="O149">
            <v>119</v>
          </cell>
          <cell r="P149">
            <v>1</v>
          </cell>
          <cell r="Q149">
            <v>115</v>
          </cell>
          <cell r="R149">
            <v>1</v>
          </cell>
          <cell r="S149">
            <v>112</v>
          </cell>
          <cell r="T149" t="str">
            <v>-</v>
          </cell>
          <cell r="U149">
            <v>2</v>
          </cell>
          <cell r="V149">
            <v>49</v>
          </cell>
          <cell r="W149" t="str">
            <v>-</v>
          </cell>
          <cell r="X149" t="str">
            <v>-</v>
          </cell>
          <cell r="Y149">
            <v>49</v>
          </cell>
          <cell r="Z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1405</v>
          </cell>
          <cell r="E150">
            <v>977</v>
          </cell>
          <cell r="F150">
            <v>255</v>
          </cell>
          <cell r="G150">
            <v>672</v>
          </cell>
          <cell r="H150">
            <v>13</v>
          </cell>
          <cell r="I150">
            <v>16</v>
          </cell>
          <cell r="J150">
            <v>15</v>
          </cell>
          <cell r="K150">
            <v>6</v>
          </cell>
          <cell r="L150">
            <v>41</v>
          </cell>
          <cell r="M150">
            <v>258</v>
          </cell>
          <cell r="N150">
            <v>128</v>
          </cell>
          <cell r="O150">
            <v>127</v>
          </cell>
          <cell r="P150">
            <v>3</v>
          </cell>
          <cell r="Q150">
            <v>97</v>
          </cell>
          <cell r="R150" t="str">
            <v>-</v>
          </cell>
          <cell r="S150">
            <v>94</v>
          </cell>
          <cell r="T150">
            <v>1</v>
          </cell>
          <cell r="U150">
            <v>2</v>
          </cell>
          <cell r="V150">
            <v>32</v>
          </cell>
          <cell r="W150" t="str">
            <v>-</v>
          </cell>
          <cell r="X150" t="str">
            <v>-</v>
          </cell>
          <cell r="Y150">
            <v>32</v>
          </cell>
          <cell r="Z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948</v>
          </cell>
          <cell r="E151">
            <v>588</v>
          </cell>
          <cell r="F151">
            <v>106</v>
          </cell>
          <cell r="G151">
            <v>451</v>
          </cell>
          <cell r="H151">
            <v>12</v>
          </cell>
          <cell r="I151">
            <v>5</v>
          </cell>
          <cell r="J151">
            <v>9</v>
          </cell>
          <cell r="K151">
            <v>5</v>
          </cell>
          <cell r="L151">
            <v>44</v>
          </cell>
          <cell r="M151">
            <v>159</v>
          </cell>
          <cell r="N151">
            <v>84</v>
          </cell>
          <cell r="O151">
            <v>74</v>
          </cell>
          <cell r="P151">
            <v>1</v>
          </cell>
          <cell r="Q151">
            <v>122</v>
          </cell>
          <cell r="R151" t="str">
            <v>-</v>
          </cell>
          <cell r="S151">
            <v>114</v>
          </cell>
          <cell r="T151" t="str">
            <v>-</v>
          </cell>
          <cell r="U151">
            <v>8</v>
          </cell>
          <cell r="V151">
            <v>35</v>
          </cell>
          <cell r="W151" t="str">
            <v>-</v>
          </cell>
          <cell r="X151" t="str">
            <v>-</v>
          </cell>
          <cell r="Y151">
            <v>35</v>
          </cell>
          <cell r="Z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1305</v>
          </cell>
          <cell r="E152">
            <v>947</v>
          </cell>
          <cell r="F152">
            <v>211</v>
          </cell>
          <cell r="G152">
            <v>675</v>
          </cell>
          <cell r="H152">
            <v>19</v>
          </cell>
          <cell r="I152">
            <v>23</v>
          </cell>
          <cell r="J152">
            <v>12</v>
          </cell>
          <cell r="K152">
            <v>7</v>
          </cell>
          <cell r="L152">
            <v>38</v>
          </cell>
          <cell r="M152">
            <v>157</v>
          </cell>
          <cell r="N152">
            <v>70</v>
          </cell>
          <cell r="O152">
            <v>85</v>
          </cell>
          <cell r="P152">
            <v>2</v>
          </cell>
          <cell r="Q152">
            <v>138</v>
          </cell>
          <cell r="R152">
            <v>8</v>
          </cell>
          <cell r="S152">
            <v>119</v>
          </cell>
          <cell r="T152" t="str">
            <v>-</v>
          </cell>
          <cell r="U152">
            <v>11</v>
          </cell>
          <cell r="V152">
            <v>25</v>
          </cell>
          <cell r="W152" t="str">
            <v>-</v>
          </cell>
          <cell r="X152" t="str">
            <v>-</v>
          </cell>
          <cell r="Y152">
            <v>25</v>
          </cell>
          <cell r="Z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3509</v>
          </cell>
          <cell r="E153">
            <v>2526</v>
          </cell>
          <cell r="F153">
            <v>383</v>
          </cell>
          <cell r="G153">
            <v>1982</v>
          </cell>
          <cell r="H153">
            <v>43</v>
          </cell>
          <cell r="I153">
            <v>4</v>
          </cell>
          <cell r="J153">
            <v>76</v>
          </cell>
          <cell r="K153">
            <v>38</v>
          </cell>
          <cell r="L153">
            <v>141</v>
          </cell>
          <cell r="M153">
            <v>357</v>
          </cell>
          <cell r="N153">
            <v>119</v>
          </cell>
          <cell r="O153">
            <v>231</v>
          </cell>
          <cell r="P153">
            <v>7</v>
          </cell>
          <cell r="Q153">
            <v>352</v>
          </cell>
          <cell r="R153">
            <v>24</v>
          </cell>
          <cell r="S153">
            <v>310</v>
          </cell>
          <cell r="T153" t="str">
            <v>-</v>
          </cell>
          <cell r="U153">
            <v>18</v>
          </cell>
          <cell r="V153">
            <v>133</v>
          </cell>
          <cell r="W153" t="str">
            <v>-</v>
          </cell>
          <cell r="X153" t="str">
            <v>-</v>
          </cell>
          <cell r="Y153">
            <v>133</v>
          </cell>
          <cell r="Z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1330</v>
          </cell>
          <cell r="E154">
            <v>923</v>
          </cell>
          <cell r="F154">
            <v>147</v>
          </cell>
          <cell r="G154">
            <v>709</v>
          </cell>
          <cell r="H154">
            <v>15</v>
          </cell>
          <cell r="I154">
            <v>9</v>
          </cell>
          <cell r="J154">
            <v>41</v>
          </cell>
          <cell r="K154">
            <v>2</v>
          </cell>
          <cell r="L154">
            <v>46</v>
          </cell>
          <cell r="M154">
            <v>210</v>
          </cell>
          <cell r="N154">
            <v>66</v>
          </cell>
          <cell r="O154">
            <v>144</v>
          </cell>
          <cell r="P154" t="str">
            <v>-</v>
          </cell>
          <cell r="Q154">
            <v>105</v>
          </cell>
          <cell r="R154" t="str">
            <v>-</v>
          </cell>
          <cell r="S154">
            <v>105</v>
          </cell>
          <cell r="T154" t="str">
            <v>-</v>
          </cell>
          <cell r="U154" t="str">
            <v>-</v>
          </cell>
          <cell r="V154">
            <v>46</v>
          </cell>
          <cell r="W154" t="str">
            <v>-</v>
          </cell>
          <cell r="X154" t="str">
            <v>-</v>
          </cell>
          <cell r="Y154">
            <v>46</v>
          </cell>
          <cell r="Z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838</v>
          </cell>
          <cell r="E155">
            <v>610</v>
          </cell>
          <cell r="F155">
            <v>94</v>
          </cell>
          <cell r="G155">
            <v>470</v>
          </cell>
          <cell r="H155">
            <v>8</v>
          </cell>
          <cell r="I155">
            <v>5</v>
          </cell>
          <cell r="J155">
            <v>31</v>
          </cell>
          <cell r="K155">
            <v>2</v>
          </cell>
          <cell r="L155">
            <v>31</v>
          </cell>
          <cell r="M155">
            <v>131</v>
          </cell>
          <cell r="N155">
            <v>51</v>
          </cell>
          <cell r="O155">
            <v>80</v>
          </cell>
          <cell r="P155" t="str">
            <v>-</v>
          </cell>
          <cell r="Q155">
            <v>59</v>
          </cell>
          <cell r="R155" t="str">
            <v>-</v>
          </cell>
          <cell r="S155">
            <v>59</v>
          </cell>
          <cell r="T155" t="str">
            <v>-</v>
          </cell>
          <cell r="U155" t="str">
            <v>-</v>
          </cell>
          <cell r="V155">
            <v>7</v>
          </cell>
          <cell r="W155" t="str">
            <v>-</v>
          </cell>
          <cell r="X155" t="str">
            <v>-</v>
          </cell>
          <cell r="Y155">
            <v>7</v>
          </cell>
          <cell r="Z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1740</v>
          </cell>
          <cell r="E156">
            <v>1329</v>
          </cell>
          <cell r="F156">
            <v>232</v>
          </cell>
          <cell r="G156">
            <v>993</v>
          </cell>
          <cell r="H156">
            <v>19</v>
          </cell>
          <cell r="I156">
            <v>11</v>
          </cell>
          <cell r="J156">
            <v>73</v>
          </cell>
          <cell r="K156">
            <v>1</v>
          </cell>
          <cell r="L156">
            <v>41</v>
          </cell>
          <cell r="M156">
            <v>159</v>
          </cell>
          <cell r="N156">
            <v>57</v>
          </cell>
          <cell r="O156">
            <v>100</v>
          </cell>
          <cell r="P156">
            <v>2</v>
          </cell>
          <cell r="Q156">
            <v>155</v>
          </cell>
          <cell r="R156" t="str">
            <v>-</v>
          </cell>
          <cell r="S156">
            <v>155</v>
          </cell>
          <cell r="T156" t="str">
            <v>-</v>
          </cell>
          <cell r="U156" t="str">
            <v>-</v>
          </cell>
          <cell r="V156">
            <v>56</v>
          </cell>
          <cell r="W156" t="str">
            <v>-</v>
          </cell>
          <cell r="X156" t="str">
            <v>-</v>
          </cell>
          <cell r="Y156">
            <v>56</v>
          </cell>
          <cell r="Z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447</v>
          </cell>
          <cell r="E157">
            <v>328</v>
          </cell>
          <cell r="F157">
            <v>43</v>
          </cell>
          <cell r="G157">
            <v>267</v>
          </cell>
          <cell r="H157">
            <v>3</v>
          </cell>
          <cell r="I157" t="str">
            <v>-</v>
          </cell>
          <cell r="J157">
            <v>15</v>
          </cell>
          <cell r="K157" t="str">
            <v>-</v>
          </cell>
          <cell r="L157">
            <v>8</v>
          </cell>
          <cell r="M157">
            <v>73</v>
          </cell>
          <cell r="N157">
            <v>58</v>
          </cell>
          <cell r="O157">
            <v>14</v>
          </cell>
          <cell r="P157">
            <v>1</v>
          </cell>
          <cell r="Q157">
            <v>36</v>
          </cell>
          <cell r="R157" t="str">
            <v>-</v>
          </cell>
          <cell r="S157">
            <v>36</v>
          </cell>
          <cell r="T157" t="str">
            <v>-</v>
          </cell>
          <cell r="U157" t="str">
            <v>-</v>
          </cell>
          <cell r="V157">
            <v>2</v>
          </cell>
          <cell r="W157" t="str">
            <v>-</v>
          </cell>
          <cell r="X157" t="str">
            <v>-</v>
          </cell>
          <cell r="Y157">
            <v>2</v>
          </cell>
          <cell r="Z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</row>
        <row r="160">
          <cell r="A160">
            <v>0</v>
          </cell>
          <cell r="B160">
            <v>0</v>
          </cell>
          <cell r="C160" t="str">
            <v>주:1)학교급식소 제외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 t="str">
            <v xml:space="preserve"> 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Z160">
            <v>0</v>
          </cell>
        </row>
      </sheetData>
      <sheetData sheetId="44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2621366</v>
          </cell>
          <cell r="E9">
            <v>1327472</v>
          </cell>
          <cell r="F9">
            <v>1293894</v>
          </cell>
          <cell r="G9">
            <v>1493157</v>
          </cell>
          <cell r="H9">
            <v>1128209</v>
          </cell>
          <cell r="I9">
            <v>64408</v>
          </cell>
          <cell r="J9">
            <v>1600926</v>
          </cell>
          <cell r="K9">
            <v>811793</v>
          </cell>
          <cell r="L9">
            <v>789133</v>
          </cell>
          <cell r="M9">
            <v>640735</v>
          </cell>
          <cell r="N9">
            <v>960191</v>
          </cell>
          <cell r="O9">
            <v>712</v>
          </cell>
          <cell r="P9">
            <v>248151</v>
          </cell>
          <cell r="Q9">
            <v>123769</v>
          </cell>
          <cell r="R9">
            <v>124382</v>
          </cell>
          <cell r="S9">
            <v>80133</v>
          </cell>
          <cell r="T9">
            <v>168018</v>
          </cell>
          <cell r="U9">
            <v>772289</v>
          </cell>
          <cell r="V9">
            <v>391910</v>
          </cell>
          <cell r="W9">
            <v>380379</v>
          </cell>
          <cell r="X9">
            <v>417302</v>
          </cell>
          <cell r="Y9">
            <v>772289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503469</v>
          </cell>
          <cell r="E10">
            <v>256058</v>
          </cell>
          <cell r="F10">
            <v>247411</v>
          </cell>
          <cell r="G10">
            <v>284876</v>
          </cell>
          <cell r="H10">
            <v>218593</v>
          </cell>
          <cell r="I10">
            <v>11307</v>
          </cell>
          <cell r="J10">
            <v>323173</v>
          </cell>
          <cell r="K10">
            <v>166223</v>
          </cell>
          <cell r="L10">
            <v>156950</v>
          </cell>
          <cell r="M10">
            <v>132102</v>
          </cell>
          <cell r="N10">
            <v>191071</v>
          </cell>
          <cell r="O10">
            <v>132</v>
          </cell>
          <cell r="P10">
            <v>42984</v>
          </cell>
          <cell r="Q10">
            <v>21642</v>
          </cell>
          <cell r="R10">
            <v>21342</v>
          </cell>
          <cell r="S10">
            <v>15462</v>
          </cell>
          <cell r="T10">
            <v>27522</v>
          </cell>
          <cell r="U10">
            <v>137312</v>
          </cell>
          <cell r="V10">
            <v>68193</v>
          </cell>
          <cell r="W10">
            <v>69119</v>
          </cell>
          <cell r="X10">
            <v>74158</v>
          </cell>
          <cell r="Y10">
            <v>137312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257147</v>
          </cell>
          <cell r="E11">
            <v>130633</v>
          </cell>
          <cell r="F11">
            <v>126514</v>
          </cell>
          <cell r="G11">
            <v>147898</v>
          </cell>
          <cell r="H11">
            <v>109249</v>
          </cell>
          <cell r="I11">
            <v>7290</v>
          </cell>
          <cell r="J11">
            <v>163905</v>
          </cell>
          <cell r="K11">
            <v>83876</v>
          </cell>
          <cell r="L11">
            <v>80029</v>
          </cell>
          <cell r="M11">
            <v>68691</v>
          </cell>
          <cell r="N11">
            <v>95214</v>
          </cell>
          <cell r="O11">
            <v>55</v>
          </cell>
          <cell r="P11">
            <v>20898</v>
          </cell>
          <cell r="Q11">
            <v>10153</v>
          </cell>
          <cell r="R11">
            <v>10745</v>
          </cell>
          <cell r="S11">
            <v>6863</v>
          </cell>
          <cell r="T11">
            <v>14035</v>
          </cell>
          <cell r="U11">
            <v>72344</v>
          </cell>
          <cell r="V11">
            <v>36604</v>
          </cell>
          <cell r="W11">
            <v>35740</v>
          </cell>
          <cell r="X11">
            <v>39957</v>
          </cell>
          <cell r="Y11">
            <v>72344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134856</v>
          </cell>
          <cell r="E12">
            <v>67864</v>
          </cell>
          <cell r="F12">
            <v>66992</v>
          </cell>
          <cell r="G12">
            <v>74358</v>
          </cell>
          <cell r="H12">
            <v>60498</v>
          </cell>
          <cell r="I12">
            <v>2597</v>
          </cell>
          <cell r="J12">
            <v>82561</v>
          </cell>
          <cell r="K12">
            <v>41390</v>
          </cell>
          <cell r="L12">
            <v>41171</v>
          </cell>
          <cell r="M12">
            <v>32018</v>
          </cell>
          <cell r="N12">
            <v>50543</v>
          </cell>
          <cell r="O12">
            <v>37</v>
          </cell>
          <cell r="P12">
            <v>14432</v>
          </cell>
          <cell r="Q12">
            <v>7106</v>
          </cell>
          <cell r="R12">
            <v>7326</v>
          </cell>
          <cell r="S12">
            <v>4477</v>
          </cell>
          <cell r="T12">
            <v>9955</v>
          </cell>
          <cell r="U12">
            <v>37863</v>
          </cell>
          <cell r="V12">
            <v>19368</v>
          </cell>
          <cell r="W12">
            <v>18495</v>
          </cell>
          <cell r="X12">
            <v>19879</v>
          </cell>
          <cell r="Y12">
            <v>37863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160996</v>
          </cell>
          <cell r="E13">
            <v>79633</v>
          </cell>
          <cell r="F13">
            <v>81363</v>
          </cell>
          <cell r="G13">
            <v>87829</v>
          </cell>
          <cell r="H13">
            <v>73167</v>
          </cell>
          <cell r="I13">
            <v>3751</v>
          </cell>
          <cell r="J13">
            <v>88695</v>
          </cell>
          <cell r="K13">
            <v>43154</v>
          </cell>
          <cell r="L13">
            <v>45541</v>
          </cell>
          <cell r="M13">
            <v>33116</v>
          </cell>
          <cell r="N13">
            <v>55579</v>
          </cell>
          <cell r="O13">
            <v>47</v>
          </cell>
          <cell r="P13">
            <v>25092</v>
          </cell>
          <cell r="Q13">
            <v>12565</v>
          </cell>
          <cell r="R13">
            <v>12527</v>
          </cell>
          <cell r="S13">
            <v>7504</v>
          </cell>
          <cell r="T13">
            <v>17588</v>
          </cell>
          <cell r="U13">
            <v>47209</v>
          </cell>
          <cell r="V13">
            <v>23914</v>
          </cell>
          <cell r="W13">
            <v>23295</v>
          </cell>
          <cell r="X13">
            <v>25709</v>
          </cell>
          <cell r="Y13">
            <v>47209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415463</v>
          </cell>
          <cell r="E14">
            <v>213010</v>
          </cell>
          <cell r="F14">
            <v>202453</v>
          </cell>
          <cell r="G14">
            <v>243494</v>
          </cell>
          <cell r="H14">
            <v>171969</v>
          </cell>
          <cell r="I14">
            <v>10540</v>
          </cell>
          <cell r="J14">
            <v>289871</v>
          </cell>
          <cell r="K14">
            <v>149732</v>
          </cell>
          <cell r="L14">
            <v>140139</v>
          </cell>
          <cell r="M14">
            <v>130835</v>
          </cell>
          <cell r="N14">
            <v>159036</v>
          </cell>
          <cell r="O14">
            <v>95</v>
          </cell>
          <cell r="P14">
            <v>21238</v>
          </cell>
          <cell r="Q14">
            <v>10252</v>
          </cell>
          <cell r="R14">
            <v>10986</v>
          </cell>
          <cell r="S14">
            <v>8305</v>
          </cell>
          <cell r="T14">
            <v>12933</v>
          </cell>
          <cell r="U14">
            <v>104354</v>
          </cell>
          <cell r="V14">
            <v>53026</v>
          </cell>
          <cell r="W14">
            <v>51328</v>
          </cell>
          <cell r="X14">
            <v>55251</v>
          </cell>
          <cell r="Y14">
            <v>104354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103687</v>
          </cell>
          <cell r="E15">
            <v>51812</v>
          </cell>
          <cell r="F15">
            <v>51875</v>
          </cell>
          <cell r="G15">
            <v>56881</v>
          </cell>
          <cell r="H15">
            <v>46806</v>
          </cell>
          <cell r="I15">
            <v>2138</v>
          </cell>
          <cell r="J15">
            <v>58049</v>
          </cell>
          <cell r="K15">
            <v>28631</v>
          </cell>
          <cell r="L15">
            <v>29418</v>
          </cell>
          <cell r="M15">
            <v>20382</v>
          </cell>
          <cell r="N15">
            <v>37667</v>
          </cell>
          <cell r="O15">
            <v>31</v>
          </cell>
          <cell r="P15">
            <v>12979</v>
          </cell>
          <cell r="Q15">
            <v>6585</v>
          </cell>
          <cell r="R15">
            <v>6394</v>
          </cell>
          <cell r="S15">
            <v>3840</v>
          </cell>
          <cell r="T15">
            <v>9139</v>
          </cell>
          <cell r="U15">
            <v>32659</v>
          </cell>
          <cell r="V15">
            <v>16596</v>
          </cell>
          <cell r="W15">
            <v>16063</v>
          </cell>
          <cell r="X15">
            <v>17438</v>
          </cell>
          <cell r="Y15">
            <v>32659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96526</v>
          </cell>
          <cell r="E16">
            <v>49488</v>
          </cell>
          <cell r="F16">
            <v>47038</v>
          </cell>
          <cell r="G16">
            <v>54909</v>
          </cell>
          <cell r="H16">
            <v>41617</v>
          </cell>
          <cell r="I16">
            <v>2721</v>
          </cell>
          <cell r="J16">
            <v>56295</v>
          </cell>
          <cell r="K16">
            <v>28599</v>
          </cell>
          <cell r="L16">
            <v>27696</v>
          </cell>
          <cell r="M16">
            <v>21453</v>
          </cell>
          <cell r="N16">
            <v>34842</v>
          </cell>
          <cell r="O16">
            <v>29</v>
          </cell>
          <cell r="P16">
            <v>9659</v>
          </cell>
          <cell r="Q16">
            <v>4866</v>
          </cell>
          <cell r="R16">
            <v>4793</v>
          </cell>
          <cell r="S16">
            <v>2884</v>
          </cell>
          <cell r="T16">
            <v>6775</v>
          </cell>
          <cell r="U16">
            <v>30572</v>
          </cell>
          <cell r="V16">
            <v>16023</v>
          </cell>
          <cell r="W16">
            <v>14549</v>
          </cell>
          <cell r="X16">
            <v>17067</v>
          </cell>
          <cell r="Y16">
            <v>30572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98135</v>
          </cell>
          <cell r="E17">
            <v>48268</v>
          </cell>
          <cell r="F17">
            <v>49867</v>
          </cell>
          <cell r="G17">
            <v>53520</v>
          </cell>
          <cell r="H17">
            <v>44615</v>
          </cell>
          <cell r="I17">
            <v>1942</v>
          </cell>
          <cell r="J17">
            <v>51613</v>
          </cell>
          <cell r="K17">
            <v>24839</v>
          </cell>
          <cell r="L17">
            <v>26774</v>
          </cell>
          <cell r="M17">
            <v>16374</v>
          </cell>
          <cell r="N17">
            <v>35239</v>
          </cell>
          <cell r="O17">
            <v>26</v>
          </cell>
          <cell r="P17">
            <v>12982</v>
          </cell>
          <cell r="Q17">
            <v>6481</v>
          </cell>
          <cell r="R17">
            <v>6501</v>
          </cell>
          <cell r="S17">
            <v>3606</v>
          </cell>
          <cell r="T17">
            <v>9376</v>
          </cell>
          <cell r="U17">
            <v>33540</v>
          </cell>
          <cell r="V17">
            <v>16948</v>
          </cell>
          <cell r="W17">
            <v>16592</v>
          </cell>
          <cell r="X17">
            <v>17499</v>
          </cell>
          <cell r="Y17">
            <v>33540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72319</v>
          </cell>
          <cell r="E18">
            <v>35681</v>
          </cell>
          <cell r="F18">
            <v>36638</v>
          </cell>
          <cell r="G18">
            <v>39875</v>
          </cell>
          <cell r="H18">
            <v>32444</v>
          </cell>
          <cell r="I18">
            <v>1430</v>
          </cell>
          <cell r="J18">
            <v>38714</v>
          </cell>
          <cell r="K18">
            <v>18835</v>
          </cell>
          <cell r="L18">
            <v>19879</v>
          </cell>
          <cell r="M18">
            <v>13295</v>
          </cell>
          <cell r="N18">
            <v>25419</v>
          </cell>
          <cell r="O18">
            <v>20</v>
          </cell>
          <cell r="P18">
            <v>10294</v>
          </cell>
          <cell r="Q18">
            <v>5227</v>
          </cell>
          <cell r="R18">
            <v>5067</v>
          </cell>
          <cell r="S18">
            <v>3269</v>
          </cell>
          <cell r="T18">
            <v>7025</v>
          </cell>
          <cell r="U18">
            <v>23311</v>
          </cell>
          <cell r="V18">
            <v>11619</v>
          </cell>
          <cell r="W18">
            <v>11692</v>
          </cell>
          <cell r="X18">
            <v>12569</v>
          </cell>
          <cell r="Y18">
            <v>23311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251918</v>
          </cell>
          <cell r="E19">
            <v>127762</v>
          </cell>
          <cell r="F19">
            <v>124156</v>
          </cell>
          <cell r="G19">
            <v>148037</v>
          </cell>
          <cell r="H19">
            <v>103881</v>
          </cell>
          <cell r="I19">
            <v>6661</v>
          </cell>
          <cell r="J19">
            <v>155658</v>
          </cell>
          <cell r="K19">
            <v>78779</v>
          </cell>
          <cell r="L19">
            <v>76879</v>
          </cell>
          <cell r="M19">
            <v>66243</v>
          </cell>
          <cell r="N19">
            <v>89415</v>
          </cell>
          <cell r="O19">
            <v>77</v>
          </cell>
          <cell r="P19">
            <v>22055</v>
          </cell>
          <cell r="Q19">
            <v>10967</v>
          </cell>
          <cell r="R19">
            <v>11088</v>
          </cell>
          <cell r="S19">
            <v>7589</v>
          </cell>
          <cell r="T19">
            <v>14466</v>
          </cell>
          <cell r="U19">
            <v>74205</v>
          </cell>
          <cell r="V19">
            <v>38016</v>
          </cell>
          <cell r="W19">
            <v>36189</v>
          </cell>
          <cell r="X19">
            <v>38865</v>
          </cell>
          <cell r="Y19">
            <v>74205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23371</v>
          </cell>
          <cell r="E20">
            <v>11948</v>
          </cell>
          <cell r="F20">
            <v>11423</v>
          </cell>
          <cell r="G20">
            <v>12511</v>
          </cell>
          <cell r="H20">
            <v>10860</v>
          </cell>
          <cell r="I20">
            <v>555</v>
          </cell>
          <cell r="J20">
            <v>13140</v>
          </cell>
          <cell r="K20">
            <v>6716</v>
          </cell>
          <cell r="L20">
            <v>6424</v>
          </cell>
          <cell r="M20">
            <v>4245</v>
          </cell>
          <cell r="N20">
            <v>8895</v>
          </cell>
          <cell r="O20">
            <v>7</v>
          </cell>
          <cell r="P20">
            <v>2762</v>
          </cell>
          <cell r="Q20">
            <v>1391</v>
          </cell>
          <cell r="R20">
            <v>1371</v>
          </cell>
          <cell r="S20">
            <v>797</v>
          </cell>
          <cell r="T20">
            <v>1965</v>
          </cell>
          <cell r="U20">
            <v>7469</v>
          </cell>
          <cell r="V20">
            <v>3841</v>
          </cell>
          <cell r="W20">
            <v>3628</v>
          </cell>
          <cell r="X20">
            <v>4295</v>
          </cell>
          <cell r="Y20">
            <v>7469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51480</v>
          </cell>
          <cell r="E21">
            <v>25302</v>
          </cell>
          <cell r="F21">
            <v>26178</v>
          </cell>
          <cell r="G21">
            <v>26493</v>
          </cell>
          <cell r="H21">
            <v>24987</v>
          </cell>
          <cell r="I21">
            <v>1004</v>
          </cell>
          <cell r="J21">
            <v>27402</v>
          </cell>
          <cell r="K21">
            <v>13098</v>
          </cell>
          <cell r="L21">
            <v>14304</v>
          </cell>
          <cell r="M21">
            <v>7319</v>
          </cell>
          <cell r="N21">
            <v>20083</v>
          </cell>
          <cell r="O21">
            <v>17</v>
          </cell>
          <cell r="P21">
            <v>6491</v>
          </cell>
          <cell r="Q21">
            <v>3198</v>
          </cell>
          <cell r="R21">
            <v>3293</v>
          </cell>
          <cell r="S21">
            <v>1587</v>
          </cell>
          <cell r="T21">
            <v>4904</v>
          </cell>
          <cell r="U21">
            <v>17587</v>
          </cell>
          <cell r="V21">
            <v>9006</v>
          </cell>
          <cell r="W21">
            <v>8581</v>
          </cell>
          <cell r="X21">
            <v>9768</v>
          </cell>
          <cell r="Y21">
            <v>17587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24970</v>
          </cell>
          <cell r="E22">
            <v>12411</v>
          </cell>
          <cell r="F22">
            <v>12559</v>
          </cell>
          <cell r="G22">
            <v>14005</v>
          </cell>
          <cell r="H22">
            <v>10965</v>
          </cell>
          <cell r="I22">
            <v>544</v>
          </cell>
          <cell r="J22">
            <v>11564</v>
          </cell>
          <cell r="K22">
            <v>5663</v>
          </cell>
          <cell r="L22">
            <v>5901</v>
          </cell>
          <cell r="M22">
            <v>3318</v>
          </cell>
          <cell r="N22">
            <v>8246</v>
          </cell>
          <cell r="O22">
            <v>13</v>
          </cell>
          <cell r="P22">
            <v>3891</v>
          </cell>
          <cell r="Q22">
            <v>2015</v>
          </cell>
          <cell r="R22">
            <v>1876</v>
          </cell>
          <cell r="S22">
            <v>1172</v>
          </cell>
          <cell r="T22">
            <v>2719</v>
          </cell>
          <cell r="U22">
            <v>9515</v>
          </cell>
          <cell r="V22">
            <v>4733</v>
          </cell>
          <cell r="W22">
            <v>4782</v>
          </cell>
          <cell r="X22">
            <v>5451</v>
          </cell>
          <cell r="Y22">
            <v>9515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16525</v>
          </cell>
          <cell r="E23">
            <v>8165</v>
          </cell>
          <cell r="F23">
            <v>8360</v>
          </cell>
          <cell r="G23">
            <v>8973</v>
          </cell>
          <cell r="H23">
            <v>7552</v>
          </cell>
          <cell r="I23">
            <v>332</v>
          </cell>
          <cell r="J23">
            <v>7553</v>
          </cell>
          <cell r="K23">
            <v>3609</v>
          </cell>
          <cell r="L23">
            <v>3944</v>
          </cell>
          <cell r="M23">
            <v>2025</v>
          </cell>
          <cell r="N23">
            <v>5528</v>
          </cell>
          <cell r="O23">
            <v>8</v>
          </cell>
          <cell r="P23">
            <v>2857</v>
          </cell>
          <cell r="Q23">
            <v>1465</v>
          </cell>
          <cell r="R23">
            <v>1392</v>
          </cell>
          <cell r="S23">
            <v>833</v>
          </cell>
          <cell r="T23">
            <v>2024</v>
          </cell>
          <cell r="U23">
            <v>6115</v>
          </cell>
          <cell r="V23">
            <v>3091</v>
          </cell>
          <cell r="W23">
            <v>3024</v>
          </cell>
          <cell r="X23">
            <v>3458</v>
          </cell>
          <cell r="Y23">
            <v>6115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36978</v>
          </cell>
          <cell r="E24">
            <v>17745</v>
          </cell>
          <cell r="F24">
            <v>19233</v>
          </cell>
          <cell r="G24">
            <v>22507</v>
          </cell>
          <cell r="H24">
            <v>14471</v>
          </cell>
          <cell r="I24">
            <v>649</v>
          </cell>
          <cell r="J24">
            <v>17392</v>
          </cell>
          <cell r="K24">
            <v>8164</v>
          </cell>
          <cell r="L24">
            <v>9228</v>
          </cell>
          <cell r="M24">
            <v>5543</v>
          </cell>
          <cell r="N24">
            <v>11849</v>
          </cell>
          <cell r="O24">
            <v>14</v>
          </cell>
          <cell r="P24">
            <v>3747</v>
          </cell>
          <cell r="Q24">
            <v>1823</v>
          </cell>
          <cell r="R24">
            <v>1924</v>
          </cell>
          <cell r="S24">
            <v>1125</v>
          </cell>
          <cell r="T24">
            <v>2622</v>
          </cell>
          <cell r="U24">
            <v>15839</v>
          </cell>
          <cell r="V24">
            <v>7758</v>
          </cell>
          <cell r="W24">
            <v>8081</v>
          </cell>
          <cell r="X24">
            <v>9086</v>
          </cell>
          <cell r="Y24">
            <v>15839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41808</v>
          </cell>
          <cell r="E25">
            <v>20562</v>
          </cell>
          <cell r="F25">
            <v>21246</v>
          </cell>
          <cell r="G25">
            <v>22428</v>
          </cell>
          <cell r="H25">
            <v>19380</v>
          </cell>
          <cell r="I25">
            <v>811</v>
          </cell>
          <cell r="J25">
            <v>22830</v>
          </cell>
          <cell r="K25">
            <v>10923</v>
          </cell>
          <cell r="L25">
            <v>11907</v>
          </cell>
          <cell r="M25">
            <v>7182</v>
          </cell>
          <cell r="N25">
            <v>15648</v>
          </cell>
          <cell r="O25">
            <v>14</v>
          </cell>
          <cell r="P25">
            <v>4990</v>
          </cell>
          <cell r="Q25">
            <v>2499</v>
          </cell>
          <cell r="R25">
            <v>2491</v>
          </cell>
          <cell r="S25">
            <v>1258</v>
          </cell>
          <cell r="T25">
            <v>3732</v>
          </cell>
          <cell r="U25">
            <v>13988</v>
          </cell>
          <cell r="V25">
            <v>7140</v>
          </cell>
          <cell r="W25">
            <v>6848</v>
          </cell>
          <cell r="X25">
            <v>7805</v>
          </cell>
          <cell r="Y25">
            <v>13988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34596</v>
          </cell>
          <cell r="E26">
            <v>18506</v>
          </cell>
          <cell r="F26">
            <v>16090</v>
          </cell>
          <cell r="G26">
            <v>21006</v>
          </cell>
          <cell r="H26">
            <v>13590</v>
          </cell>
          <cell r="I26">
            <v>1544</v>
          </cell>
          <cell r="J26">
            <v>20169</v>
          </cell>
          <cell r="K26">
            <v>11042</v>
          </cell>
          <cell r="L26">
            <v>9127</v>
          </cell>
          <cell r="M26">
            <v>8609</v>
          </cell>
          <cell r="N26">
            <v>11560</v>
          </cell>
          <cell r="O26">
            <v>11</v>
          </cell>
          <cell r="P26">
            <v>2944</v>
          </cell>
          <cell r="Q26">
            <v>1461</v>
          </cell>
          <cell r="R26">
            <v>1483</v>
          </cell>
          <cell r="S26">
            <v>914</v>
          </cell>
          <cell r="T26">
            <v>2030</v>
          </cell>
          <cell r="U26">
            <v>11483</v>
          </cell>
          <cell r="V26">
            <v>6003</v>
          </cell>
          <cell r="W26">
            <v>5480</v>
          </cell>
          <cell r="X26">
            <v>6362</v>
          </cell>
          <cell r="Y26">
            <v>11483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43703</v>
          </cell>
          <cell r="E27">
            <v>22719</v>
          </cell>
          <cell r="F27">
            <v>20984</v>
          </cell>
          <cell r="G27">
            <v>25412</v>
          </cell>
          <cell r="H27">
            <v>18291</v>
          </cell>
          <cell r="I27">
            <v>1737</v>
          </cell>
          <cell r="J27">
            <v>23079</v>
          </cell>
          <cell r="K27">
            <v>11881</v>
          </cell>
          <cell r="L27">
            <v>11198</v>
          </cell>
          <cell r="M27">
            <v>7786</v>
          </cell>
          <cell r="N27">
            <v>15293</v>
          </cell>
          <cell r="O27">
            <v>13</v>
          </cell>
          <cell r="P27">
            <v>4236</v>
          </cell>
          <cell r="Q27">
            <v>2142</v>
          </cell>
          <cell r="R27">
            <v>2094</v>
          </cell>
          <cell r="S27">
            <v>1238</v>
          </cell>
          <cell r="T27">
            <v>2998</v>
          </cell>
          <cell r="U27">
            <v>16388</v>
          </cell>
          <cell r="V27">
            <v>8696</v>
          </cell>
          <cell r="W27">
            <v>7692</v>
          </cell>
          <cell r="X27">
            <v>8618</v>
          </cell>
          <cell r="Y27">
            <v>16388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120710</v>
          </cell>
          <cell r="E28">
            <v>63447</v>
          </cell>
          <cell r="F28">
            <v>57263</v>
          </cell>
          <cell r="G28">
            <v>73928</v>
          </cell>
          <cell r="H28">
            <v>46782</v>
          </cell>
          <cell r="I28">
            <v>4232</v>
          </cell>
          <cell r="J28">
            <v>80320</v>
          </cell>
          <cell r="K28">
            <v>42400</v>
          </cell>
          <cell r="L28">
            <v>37920</v>
          </cell>
          <cell r="M28">
            <v>37295</v>
          </cell>
          <cell r="N28">
            <v>43025</v>
          </cell>
          <cell r="O28">
            <v>29</v>
          </cell>
          <cell r="P28">
            <v>5666</v>
          </cell>
          <cell r="Q28">
            <v>2739</v>
          </cell>
          <cell r="R28">
            <v>2927</v>
          </cell>
          <cell r="S28">
            <v>1909</v>
          </cell>
          <cell r="T28">
            <v>3757</v>
          </cell>
          <cell r="U28">
            <v>34724</v>
          </cell>
          <cell r="V28">
            <v>18308</v>
          </cell>
          <cell r="W28">
            <v>16416</v>
          </cell>
          <cell r="X28">
            <v>18264</v>
          </cell>
          <cell r="Y28">
            <v>34724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42310</v>
          </cell>
          <cell r="E29">
            <v>20820</v>
          </cell>
          <cell r="F29">
            <v>21490</v>
          </cell>
          <cell r="G29">
            <v>21874</v>
          </cell>
          <cell r="H29">
            <v>20436</v>
          </cell>
          <cell r="I29">
            <v>815</v>
          </cell>
          <cell r="J29">
            <v>21332</v>
          </cell>
          <cell r="K29">
            <v>10218</v>
          </cell>
          <cell r="L29">
            <v>11114</v>
          </cell>
          <cell r="M29">
            <v>5865</v>
          </cell>
          <cell r="N29">
            <v>15467</v>
          </cell>
          <cell r="O29">
            <v>13</v>
          </cell>
          <cell r="P29">
            <v>6767</v>
          </cell>
          <cell r="Q29">
            <v>3444</v>
          </cell>
          <cell r="R29">
            <v>3323</v>
          </cell>
          <cell r="S29">
            <v>1798</v>
          </cell>
          <cell r="T29">
            <v>4969</v>
          </cell>
          <cell r="U29">
            <v>14211</v>
          </cell>
          <cell r="V29">
            <v>7158</v>
          </cell>
          <cell r="W29">
            <v>7053</v>
          </cell>
          <cell r="X29">
            <v>7634</v>
          </cell>
          <cell r="Y29">
            <v>14211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31874</v>
          </cell>
          <cell r="E30">
            <v>15914</v>
          </cell>
          <cell r="F30">
            <v>15960</v>
          </cell>
          <cell r="G30">
            <v>17088</v>
          </cell>
          <cell r="H30">
            <v>14786</v>
          </cell>
          <cell r="I30">
            <v>624</v>
          </cell>
          <cell r="J30">
            <v>16412</v>
          </cell>
          <cell r="K30">
            <v>8006</v>
          </cell>
          <cell r="L30">
            <v>8406</v>
          </cell>
          <cell r="M30">
            <v>4655</v>
          </cell>
          <cell r="N30">
            <v>11757</v>
          </cell>
          <cell r="O30">
            <v>8</v>
          </cell>
          <cell r="P30">
            <v>4102</v>
          </cell>
          <cell r="Q30">
            <v>2093</v>
          </cell>
          <cell r="R30">
            <v>2009</v>
          </cell>
          <cell r="S30">
            <v>1073</v>
          </cell>
          <cell r="T30">
            <v>3029</v>
          </cell>
          <cell r="U30">
            <v>11360</v>
          </cell>
          <cell r="V30">
            <v>5815</v>
          </cell>
          <cell r="W30">
            <v>5545</v>
          </cell>
          <cell r="X30">
            <v>6161</v>
          </cell>
          <cell r="Y30">
            <v>11360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48771</v>
          </cell>
          <cell r="E31">
            <v>24501</v>
          </cell>
          <cell r="F31">
            <v>24270</v>
          </cell>
          <cell r="G31">
            <v>28725</v>
          </cell>
          <cell r="H31">
            <v>20046</v>
          </cell>
          <cell r="I31">
            <v>982</v>
          </cell>
          <cell r="J31">
            <v>27723</v>
          </cell>
          <cell r="K31">
            <v>14143</v>
          </cell>
          <cell r="L31">
            <v>13580</v>
          </cell>
          <cell r="M31">
            <v>10864</v>
          </cell>
          <cell r="N31">
            <v>16859</v>
          </cell>
          <cell r="O31">
            <v>11</v>
          </cell>
          <cell r="P31">
            <v>4709</v>
          </cell>
          <cell r="Q31">
            <v>2306</v>
          </cell>
          <cell r="R31">
            <v>2403</v>
          </cell>
          <cell r="S31">
            <v>1522</v>
          </cell>
          <cell r="T31">
            <v>3187</v>
          </cell>
          <cell r="U31">
            <v>16339</v>
          </cell>
          <cell r="V31">
            <v>8052</v>
          </cell>
          <cell r="W31">
            <v>8287</v>
          </cell>
          <cell r="X31">
            <v>9604</v>
          </cell>
          <cell r="Y31">
            <v>16339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9754</v>
          </cell>
          <cell r="E32">
            <v>5223</v>
          </cell>
          <cell r="F32">
            <v>4531</v>
          </cell>
          <cell r="G32">
            <v>6530</v>
          </cell>
          <cell r="H32">
            <v>3224</v>
          </cell>
          <cell r="I32">
            <v>202</v>
          </cell>
          <cell r="J32">
            <v>3476</v>
          </cell>
          <cell r="K32">
            <v>1872</v>
          </cell>
          <cell r="L32">
            <v>1604</v>
          </cell>
          <cell r="M32">
            <v>1520</v>
          </cell>
          <cell r="N32">
            <v>1956</v>
          </cell>
          <cell r="O32">
            <v>5</v>
          </cell>
          <cell r="P32">
            <v>2376</v>
          </cell>
          <cell r="Q32">
            <v>1349</v>
          </cell>
          <cell r="R32">
            <v>1027</v>
          </cell>
          <cell r="S32">
            <v>1108</v>
          </cell>
          <cell r="T32">
            <v>1268</v>
          </cell>
          <cell r="U32">
            <v>3902</v>
          </cell>
          <cell r="V32">
            <v>2002</v>
          </cell>
          <cell r="W32">
            <v>1900</v>
          </cell>
          <cell r="X32">
            <v>2404</v>
          </cell>
          <cell r="Y32">
            <v>3902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2622843</v>
          </cell>
          <cell r="E34">
            <v>1327985</v>
          </cell>
          <cell r="F34">
            <v>1294858</v>
          </cell>
          <cell r="G34">
            <v>1503112</v>
          </cell>
          <cell r="H34">
            <v>1119731</v>
          </cell>
          <cell r="I34">
            <v>68407</v>
          </cell>
          <cell r="J34">
            <v>1609956</v>
          </cell>
          <cell r="K34">
            <v>816595</v>
          </cell>
          <cell r="L34">
            <v>793361</v>
          </cell>
          <cell r="M34">
            <v>655822</v>
          </cell>
          <cell r="N34">
            <v>954134</v>
          </cell>
          <cell r="O34">
            <v>719</v>
          </cell>
          <cell r="P34">
            <v>247453</v>
          </cell>
          <cell r="Q34">
            <v>123511</v>
          </cell>
          <cell r="R34">
            <v>123942</v>
          </cell>
          <cell r="S34">
            <v>81856</v>
          </cell>
          <cell r="T34">
            <v>165597</v>
          </cell>
          <cell r="U34">
            <v>765434</v>
          </cell>
          <cell r="V34">
            <v>387879</v>
          </cell>
          <cell r="W34">
            <v>377555</v>
          </cell>
          <cell r="X34">
            <v>362316</v>
          </cell>
          <cell r="Y34">
            <v>765434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500691</v>
          </cell>
          <cell r="E35">
            <v>254304</v>
          </cell>
          <cell r="F35">
            <v>246387</v>
          </cell>
          <cell r="G35">
            <v>285277</v>
          </cell>
          <cell r="H35">
            <v>215414</v>
          </cell>
          <cell r="I35">
            <v>11980</v>
          </cell>
          <cell r="J35">
            <v>321937</v>
          </cell>
          <cell r="K35">
            <v>165502</v>
          </cell>
          <cell r="L35">
            <v>156435</v>
          </cell>
          <cell r="M35">
            <v>133836</v>
          </cell>
          <cell r="N35">
            <v>188101</v>
          </cell>
          <cell r="O35">
            <v>133</v>
          </cell>
          <cell r="P35">
            <v>42919</v>
          </cell>
          <cell r="Q35">
            <v>21543</v>
          </cell>
          <cell r="R35">
            <v>21376</v>
          </cell>
          <cell r="S35">
            <v>15606</v>
          </cell>
          <cell r="T35">
            <v>27313</v>
          </cell>
          <cell r="U35">
            <v>135835</v>
          </cell>
          <cell r="V35">
            <v>67259</v>
          </cell>
          <cell r="W35">
            <v>68576</v>
          </cell>
          <cell r="X35">
            <v>62734</v>
          </cell>
          <cell r="Y35">
            <v>135835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255522</v>
          </cell>
          <cell r="E36">
            <v>129581</v>
          </cell>
          <cell r="F36">
            <v>125941</v>
          </cell>
          <cell r="G36">
            <v>148405</v>
          </cell>
          <cell r="H36">
            <v>107117</v>
          </cell>
          <cell r="I36">
            <v>7743</v>
          </cell>
          <cell r="J36">
            <v>163734</v>
          </cell>
          <cell r="K36">
            <v>83713</v>
          </cell>
          <cell r="L36">
            <v>80021</v>
          </cell>
          <cell r="M36">
            <v>70227</v>
          </cell>
          <cell r="N36">
            <v>93507</v>
          </cell>
          <cell r="O36">
            <v>55</v>
          </cell>
          <cell r="P36">
            <v>20406</v>
          </cell>
          <cell r="Q36">
            <v>9875</v>
          </cell>
          <cell r="R36">
            <v>10531</v>
          </cell>
          <cell r="S36">
            <v>6796</v>
          </cell>
          <cell r="T36">
            <v>13610</v>
          </cell>
          <cell r="U36">
            <v>71382</v>
          </cell>
          <cell r="V36">
            <v>35993</v>
          </cell>
          <cell r="W36">
            <v>35389</v>
          </cell>
          <cell r="X36">
            <v>34076</v>
          </cell>
          <cell r="Y36">
            <v>71382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137249</v>
          </cell>
          <cell r="E37">
            <v>69151</v>
          </cell>
          <cell r="F37">
            <v>68098</v>
          </cell>
          <cell r="G37">
            <v>76090</v>
          </cell>
          <cell r="H37">
            <v>61159</v>
          </cell>
          <cell r="I37">
            <v>2813</v>
          </cell>
          <cell r="J37">
            <v>85164</v>
          </cell>
          <cell r="K37">
            <v>42812</v>
          </cell>
          <cell r="L37">
            <v>42352</v>
          </cell>
          <cell r="M37">
            <v>33773</v>
          </cell>
          <cell r="N37">
            <v>51391</v>
          </cell>
          <cell r="O37">
            <v>38</v>
          </cell>
          <cell r="P37">
            <v>14521</v>
          </cell>
          <cell r="Q37">
            <v>7184</v>
          </cell>
          <cell r="R37">
            <v>7337</v>
          </cell>
          <cell r="S37">
            <v>4753</v>
          </cell>
          <cell r="T37">
            <v>9768</v>
          </cell>
          <cell r="U37">
            <v>37564</v>
          </cell>
          <cell r="V37">
            <v>19155</v>
          </cell>
          <cell r="W37">
            <v>18409</v>
          </cell>
          <cell r="X37">
            <v>17227</v>
          </cell>
          <cell r="Y37">
            <v>37564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161041</v>
          </cell>
          <cell r="E38">
            <v>79669</v>
          </cell>
          <cell r="F38">
            <v>81372</v>
          </cell>
          <cell r="G38">
            <v>88600</v>
          </cell>
          <cell r="H38">
            <v>72441</v>
          </cell>
          <cell r="I38">
            <v>3990</v>
          </cell>
          <cell r="J38">
            <v>89504</v>
          </cell>
          <cell r="K38">
            <v>43559</v>
          </cell>
          <cell r="L38">
            <v>45945</v>
          </cell>
          <cell r="M38">
            <v>34346</v>
          </cell>
          <cell r="N38">
            <v>55158</v>
          </cell>
          <cell r="O38">
            <v>49</v>
          </cell>
          <cell r="P38">
            <v>25224</v>
          </cell>
          <cell r="Q38">
            <v>12658</v>
          </cell>
          <cell r="R38">
            <v>12566</v>
          </cell>
          <cell r="S38">
            <v>7941</v>
          </cell>
          <cell r="T38">
            <v>17283</v>
          </cell>
          <cell r="U38">
            <v>46313</v>
          </cell>
          <cell r="V38">
            <v>23452</v>
          </cell>
          <cell r="W38">
            <v>22861</v>
          </cell>
          <cell r="X38">
            <v>21931</v>
          </cell>
          <cell r="Y38">
            <v>46313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415562</v>
          </cell>
          <cell r="E39">
            <v>212997</v>
          </cell>
          <cell r="F39">
            <v>202565</v>
          </cell>
          <cell r="G39">
            <v>243989</v>
          </cell>
          <cell r="H39">
            <v>171573</v>
          </cell>
          <cell r="I39">
            <v>11018</v>
          </cell>
          <cell r="J39">
            <v>290060</v>
          </cell>
          <cell r="K39">
            <v>149841</v>
          </cell>
          <cell r="L39">
            <v>140219</v>
          </cell>
          <cell r="M39">
            <v>131364</v>
          </cell>
          <cell r="N39">
            <v>158696</v>
          </cell>
          <cell r="O39">
            <v>97</v>
          </cell>
          <cell r="P39">
            <v>21486</v>
          </cell>
          <cell r="Q39">
            <v>10410</v>
          </cell>
          <cell r="R39">
            <v>11076</v>
          </cell>
          <cell r="S39">
            <v>8609</v>
          </cell>
          <cell r="T39">
            <v>12877</v>
          </cell>
          <cell r="U39">
            <v>104016</v>
          </cell>
          <cell r="V39">
            <v>52746</v>
          </cell>
          <cell r="W39">
            <v>51270</v>
          </cell>
          <cell r="X39">
            <v>47599</v>
          </cell>
          <cell r="Y39">
            <v>104016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103494</v>
          </cell>
          <cell r="E40">
            <v>51720</v>
          </cell>
          <cell r="F40">
            <v>51774</v>
          </cell>
          <cell r="G40">
            <v>56986</v>
          </cell>
          <cell r="H40">
            <v>46508</v>
          </cell>
          <cell r="I40">
            <v>2292</v>
          </cell>
          <cell r="J40">
            <v>58752</v>
          </cell>
          <cell r="K40">
            <v>28970</v>
          </cell>
          <cell r="L40">
            <v>29782</v>
          </cell>
          <cell r="M40">
            <v>21153</v>
          </cell>
          <cell r="N40">
            <v>37599</v>
          </cell>
          <cell r="O40">
            <v>31</v>
          </cell>
          <cell r="P40">
            <v>12792</v>
          </cell>
          <cell r="Q40">
            <v>6479</v>
          </cell>
          <cell r="R40">
            <v>6313</v>
          </cell>
          <cell r="S40">
            <v>3883</v>
          </cell>
          <cell r="T40">
            <v>8909</v>
          </cell>
          <cell r="U40">
            <v>31950</v>
          </cell>
          <cell r="V40">
            <v>16271</v>
          </cell>
          <cell r="W40">
            <v>15679</v>
          </cell>
          <cell r="X40">
            <v>15170</v>
          </cell>
          <cell r="Y40">
            <v>31950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96903</v>
          </cell>
          <cell r="E41">
            <v>49760</v>
          </cell>
          <cell r="F41">
            <v>47143</v>
          </cell>
          <cell r="G41">
            <v>55610</v>
          </cell>
          <cell r="H41">
            <v>41293</v>
          </cell>
          <cell r="I41">
            <v>2906</v>
          </cell>
          <cell r="J41">
            <v>57019</v>
          </cell>
          <cell r="K41">
            <v>29096</v>
          </cell>
          <cell r="L41">
            <v>27923</v>
          </cell>
          <cell r="M41">
            <v>22349</v>
          </cell>
          <cell r="N41">
            <v>34670</v>
          </cell>
          <cell r="O41">
            <v>28</v>
          </cell>
          <cell r="P41">
            <v>9570</v>
          </cell>
          <cell r="Q41">
            <v>4794</v>
          </cell>
          <cell r="R41">
            <v>4776</v>
          </cell>
          <cell r="S41">
            <v>2947</v>
          </cell>
          <cell r="T41">
            <v>6623</v>
          </cell>
          <cell r="U41">
            <v>30314</v>
          </cell>
          <cell r="V41">
            <v>15870</v>
          </cell>
          <cell r="W41">
            <v>14444</v>
          </cell>
          <cell r="X41">
            <v>15010</v>
          </cell>
          <cell r="Y41">
            <v>30314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97807</v>
          </cell>
          <cell r="E42">
            <v>48099</v>
          </cell>
          <cell r="F42">
            <v>49708</v>
          </cell>
          <cell r="G42">
            <v>53683</v>
          </cell>
          <cell r="H42">
            <v>44124</v>
          </cell>
          <cell r="I42">
            <v>1971</v>
          </cell>
          <cell r="J42">
            <v>51888</v>
          </cell>
          <cell r="K42">
            <v>24980</v>
          </cell>
          <cell r="L42">
            <v>26908</v>
          </cell>
          <cell r="M42">
            <v>16912</v>
          </cell>
          <cell r="N42">
            <v>34976</v>
          </cell>
          <cell r="O42">
            <v>26</v>
          </cell>
          <cell r="P42">
            <v>12787</v>
          </cell>
          <cell r="Q42">
            <v>6385</v>
          </cell>
          <cell r="R42">
            <v>6402</v>
          </cell>
          <cell r="S42">
            <v>3639</v>
          </cell>
          <cell r="T42">
            <v>9148</v>
          </cell>
          <cell r="U42">
            <v>33132</v>
          </cell>
          <cell r="V42">
            <v>16734</v>
          </cell>
          <cell r="W42">
            <v>16398</v>
          </cell>
          <cell r="X42">
            <v>15577</v>
          </cell>
          <cell r="Y42">
            <v>33132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71448</v>
          </cell>
          <cell r="E43">
            <v>35146</v>
          </cell>
          <cell r="F43">
            <v>36302</v>
          </cell>
          <cell r="G43">
            <v>39792</v>
          </cell>
          <cell r="H43">
            <v>31656</v>
          </cell>
          <cell r="I43">
            <v>1549</v>
          </cell>
          <cell r="J43">
            <v>38184</v>
          </cell>
          <cell r="K43">
            <v>18507</v>
          </cell>
          <cell r="L43">
            <v>19677</v>
          </cell>
          <cell r="M43">
            <v>13346</v>
          </cell>
          <cell r="N43">
            <v>24838</v>
          </cell>
          <cell r="O43">
            <v>20</v>
          </cell>
          <cell r="P43">
            <v>9975</v>
          </cell>
          <cell r="Q43">
            <v>5024</v>
          </cell>
          <cell r="R43">
            <v>4951</v>
          </cell>
          <cell r="S43">
            <v>3157</v>
          </cell>
          <cell r="T43">
            <v>6818</v>
          </cell>
          <cell r="U43">
            <v>23289</v>
          </cell>
          <cell r="V43">
            <v>11615</v>
          </cell>
          <cell r="W43">
            <v>11674</v>
          </cell>
          <cell r="X43">
            <v>11259</v>
          </cell>
          <cell r="Y43">
            <v>23289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253140</v>
          </cell>
          <cell r="E44">
            <v>128455</v>
          </cell>
          <cell r="F44">
            <v>124685</v>
          </cell>
          <cell r="G44">
            <v>149224</v>
          </cell>
          <cell r="H44">
            <v>103916</v>
          </cell>
          <cell r="I44">
            <v>7138</v>
          </cell>
          <cell r="J44">
            <v>158028</v>
          </cell>
          <cell r="K44">
            <v>80091</v>
          </cell>
          <cell r="L44">
            <v>77937</v>
          </cell>
          <cell r="M44">
            <v>68334</v>
          </cell>
          <cell r="N44">
            <v>89694</v>
          </cell>
          <cell r="O44">
            <v>77</v>
          </cell>
          <cell r="P44">
            <v>21852</v>
          </cell>
          <cell r="Q44">
            <v>10902</v>
          </cell>
          <cell r="R44">
            <v>10950</v>
          </cell>
          <cell r="S44">
            <v>7630</v>
          </cell>
          <cell r="T44">
            <v>14222</v>
          </cell>
          <cell r="U44">
            <v>73260</v>
          </cell>
          <cell r="V44">
            <v>37462</v>
          </cell>
          <cell r="W44">
            <v>35798</v>
          </cell>
          <cell r="X44">
            <v>33060</v>
          </cell>
          <cell r="Y44">
            <v>73260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23441</v>
          </cell>
          <cell r="E45">
            <v>12005</v>
          </cell>
          <cell r="F45">
            <v>11436</v>
          </cell>
          <cell r="G45">
            <v>12637</v>
          </cell>
          <cell r="H45">
            <v>10804</v>
          </cell>
          <cell r="I45">
            <v>634</v>
          </cell>
          <cell r="J45">
            <v>13224</v>
          </cell>
          <cell r="K45">
            <v>6752</v>
          </cell>
          <cell r="L45">
            <v>6472</v>
          </cell>
          <cell r="M45">
            <v>4390</v>
          </cell>
          <cell r="N45">
            <v>8834</v>
          </cell>
          <cell r="O45">
            <v>7</v>
          </cell>
          <cell r="P45">
            <v>2762</v>
          </cell>
          <cell r="Q45">
            <v>1414</v>
          </cell>
          <cell r="R45">
            <v>1348</v>
          </cell>
          <cell r="S45">
            <v>792</v>
          </cell>
          <cell r="T45">
            <v>1970</v>
          </cell>
          <cell r="U45">
            <v>7455</v>
          </cell>
          <cell r="V45">
            <v>3839</v>
          </cell>
          <cell r="W45">
            <v>3616</v>
          </cell>
          <cell r="X45">
            <v>3821</v>
          </cell>
          <cell r="Y45">
            <v>7455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51317</v>
          </cell>
          <cell r="E46">
            <v>25202</v>
          </cell>
          <cell r="F46">
            <v>26115</v>
          </cell>
          <cell r="G46">
            <v>26618</v>
          </cell>
          <cell r="H46">
            <v>24699</v>
          </cell>
          <cell r="I46">
            <v>1078</v>
          </cell>
          <cell r="J46">
            <v>27416</v>
          </cell>
          <cell r="K46">
            <v>13083</v>
          </cell>
          <cell r="L46">
            <v>14333</v>
          </cell>
          <cell r="M46">
            <v>7566</v>
          </cell>
          <cell r="N46">
            <v>19850</v>
          </cell>
          <cell r="O46">
            <v>17</v>
          </cell>
          <cell r="P46">
            <v>6481</v>
          </cell>
          <cell r="Q46">
            <v>3193</v>
          </cell>
          <cell r="R46">
            <v>3288</v>
          </cell>
          <cell r="S46">
            <v>1632</v>
          </cell>
          <cell r="T46">
            <v>4849</v>
          </cell>
          <cell r="U46">
            <v>17420</v>
          </cell>
          <cell r="V46">
            <v>8926</v>
          </cell>
          <cell r="W46">
            <v>8494</v>
          </cell>
          <cell r="X46">
            <v>8720</v>
          </cell>
          <cell r="Y46">
            <v>17420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25008</v>
          </cell>
          <cell r="E47">
            <v>12419</v>
          </cell>
          <cell r="F47">
            <v>12589</v>
          </cell>
          <cell r="G47">
            <v>14064</v>
          </cell>
          <cell r="H47">
            <v>10944</v>
          </cell>
          <cell r="I47">
            <v>558</v>
          </cell>
          <cell r="J47">
            <v>11702</v>
          </cell>
          <cell r="K47">
            <v>5708</v>
          </cell>
          <cell r="L47">
            <v>5994</v>
          </cell>
          <cell r="M47">
            <v>3398</v>
          </cell>
          <cell r="N47">
            <v>8304</v>
          </cell>
          <cell r="O47">
            <v>12</v>
          </cell>
          <cell r="P47">
            <v>3809</v>
          </cell>
          <cell r="Q47">
            <v>1976</v>
          </cell>
          <cell r="R47">
            <v>1833</v>
          </cell>
          <cell r="S47">
            <v>1169</v>
          </cell>
          <cell r="T47">
            <v>2640</v>
          </cell>
          <cell r="U47">
            <v>9497</v>
          </cell>
          <cell r="V47">
            <v>4735</v>
          </cell>
          <cell r="W47">
            <v>4762</v>
          </cell>
          <cell r="X47">
            <v>4945</v>
          </cell>
          <cell r="Y47">
            <v>9497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16457</v>
          </cell>
          <cell r="E48">
            <v>8132</v>
          </cell>
          <cell r="F48">
            <v>8325</v>
          </cell>
          <cell r="G48">
            <v>8969</v>
          </cell>
          <cell r="H48">
            <v>7488</v>
          </cell>
          <cell r="I48">
            <v>379</v>
          </cell>
          <cell r="J48">
            <v>7624</v>
          </cell>
          <cell r="K48">
            <v>3684</v>
          </cell>
          <cell r="L48">
            <v>3940</v>
          </cell>
          <cell r="M48">
            <v>2131</v>
          </cell>
          <cell r="N48">
            <v>5493</v>
          </cell>
          <cell r="O48">
            <v>11</v>
          </cell>
          <cell r="P48">
            <v>2826</v>
          </cell>
          <cell r="Q48">
            <v>1463</v>
          </cell>
          <cell r="R48">
            <v>1363</v>
          </cell>
          <cell r="S48">
            <v>831</v>
          </cell>
          <cell r="T48">
            <v>1995</v>
          </cell>
          <cell r="U48">
            <v>6007</v>
          </cell>
          <cell r="V48">
            <v>2985</v>
          </cell>
          <cell r="W48">
            <v>3022</v>
          </cell>
          <cell r="X48">
            <v>3121</v>
          </cell>
          <cell r="Y48">
            <v>6007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36877</v>
          </cell>
          <cell r="E49">
            <v>17715</v>
          </cell>
          <cell r="F49">
            <v>19162</v>
          </cell>
          <cell r="G49">
            <v>22496</v>
          </cell>
          <cell r="H49">
            <v>14381</v>
          </cell>
          <cell r="I49">
            <v>762</v>
          </cell>
          <cell r="J49">
            <v>17542</v>
          </cell>
          <cell r="K49">
            <v>8198</v>
          </cell>
          <cell r="L49">
            <v>9344</v>
          </cell>
          <cell r="M49">
            <v>5754</v>
          </cell>
          <cell r="N49">
            <v>11788</v>
          </cell>
          <cell r="O49">
            <v>14</v>
          </cell>
          <cell r="P49">
            <v>3729</v>
          </cell>
          <cell r="Q49">
            <v>1828</v>
          </cell>
          <cell r="R49">
            <v>1901</v>
          </cell>
          <cell r="S49">
            <v>1136</v>
          </cell>
          <cell r="T49">
            <v>2593</v>
          </cell>
          <cell r="U49">
            <v>15606</v>
          </cell>
          <cell r="V49">
            <v>7689</v>
          </cell>
          <cell r="W49">
            <v>7917</v>
          </cell>
          <cell r="X49">
            <v>8155</v>
          </cell>
          <cell r="Y49">
            <v>15606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41977</v>
          </cell>
          <cell r="E50">
            <v>20582</v>
          </cell>
          <cell r="F50">
            <v>21395</v>
          </cell>
          <cell r="G50">
            <v>22910</v>
          </cell>
          <cell r="H50">
            <v>19067</v>
          </cell>
          <cell r="I50">
            <v>841</v>
          </cell>
          <cell r="J50">
            <v>22963</v>
          </cell>
          <cell r="K50">
            <v>10950</v>
          </cell>
          <cell r="L50">
            <v>12013</v>
          </cell>
          <cell r="M50">
            <v>7530</v>
          </cell>
          <cell r="N50">
            <v>15433</v>
          </cell>
          <cell r="O50">
            <v>14</v>
          </cell>
          <cell r="P50">
            <v>4914</v>
          </cell>
          <cell r="Q50">
            <v>2482</v>
          </cell>
          <cell r="R50">
            <v>2432</v>
          </cell>
          <cell r="S50">
            <v>1280</v>
          </cell>
          <cell r="T50">
            <v>3634</v>
          </cell>
          <cell r="U50">
            <v>14100</v>
          </cell>
          <cell r="V50">
            <v>7150</v>
          </cell>
          <cell r="W50">
            <v>6950</v>
          </cell>
          <cell r="X50">
            <v>7037</v>
          </cell>
          <cell r="Y50">
            <v>14100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34148</v>
          </cell>
          <cell r="E51">
            <v>18028</v>
          </cell>
          <cell r="F51">
            <v>16120</v>
          </cell>
          <cell r="G51">
            <v>20440</v>
          </cell>
          <cell r="H51">
            <v>13708</v>
          </cell>
          <cell r="I51">
            <v>1606</v>
          </cell>
          <cell r="J51">
            <v>19741</v>
          </cell>
          <cell r="K51">
            <v>10557</v>
          </cell>
          <cell r="L51">
            <v>9184</v>
          </cell>
          <cell r="M51">
            <v>8128</v>
          </cell>
          <cell r="N51">
            <v>11613</v>
          </cell>
          <cell r="O51">
            <v>11</v>
          </cell>
          <cell r="P51">
            <v>3096</v>
          </cell>
          <cell r="Q51">
            <v>1534</v>
          </cell>
          <cell r="R51">
            <v>1562</v>
          </cell>
          <cell r="S51">
            <v>1001</v>
          </cell>
          <cell r="T51">
            <v>2095</v>
          </cell>
          <cell r="U51">
            <v>11311</v>
          </cell>
          <cell r="V51">
            <v>5937</v>
          </cell>
          <cell r="W51">
            <v>5374</v>
          </cell>
          <cell r="X51">
            <v>5569</v>
          </cell>
          <cell r="Y51">
            <v>11311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44394</v>
          </cell>
          <cell r="E52">
            <v>23207</v>
          </cell>
          <cell r="F52">
            <v>21187</v>
          </cell>
          <cell r="G52">
            <v>26016</v>
          </cell>
          <cell r="H52">
            <v>18378</v>
          </cell>
          <cell r="I52">
            <v>1828</v>
          </cell>
          <cell r="J52">
            <v>23866</v>
          </cell>
          <cell r="K52">
            <v>12478</v>
          </cell>
          <cell r="L52">
            <v>11388</v>
          </cell>
          <cell r="M52">
            <v>8482</v>
          </cell>
          <cell r="N52">
            <v>15384</v>
          </cell>
          <cell r="O52">
            <v>13</v>
          </cell>
          <cell r="P52">
            <v>4240</v>
          </cell>
          <cell r="Q52">
            <v>2135</v>
          </cell>
          <cell r="R52">
            <v>2105</v>
          </cell>
          <cell r="S52">
            <v>1246</v>
          </cell>
          <cell r="T52">
            <v>2994</v>
          </cell>
          <cell r="U52">
            <v>16288</v>
          </cell>
          <cell r="V52">
            <v>8594</v>
          </cell>
          <cell r="W52">
            <v>7694</v>
          </cell>
          <cell r="X52">
            <v>7718</v>
          </cell>
          <cell r="Y52">
            <v>16288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121780</v>
          </cell>
          <cell r="E53">
            <v>64255</v>
          </cell>
          <cell r="F53">
            <v>57525</v>
          </cell>
          <cell r="G53">
            <v>75310</v>
          </cell>
          <cell r="H53">
            <v>46470</v>
          </cell>
          <cell r="I53">
            <v>4476</v>
          </cell>
          <cell r="J53">
            <v>81269</v>
          </cell>
          <cell r="K53">
            <v>43050</v>
          </cell>
          <cell r="L53">
            <v>38219</v>
          </cell>
          <cell r="M53">
            <v>38528</v>
          </cell>
          <cell r="N53">
            <v>42741</v>
          </cell>
          <cell r="O53">
            <v>29</v>
          </cell>
          <cell r="P53">
            <v>5657</v>
          </cell>
          <cell r="Q53">
            <v>2786</v>
          </cell>
          <cell r="R53">
            <v>2871</v>
          </cell>
          <cell r="S53">
            <v>1928</v>
          </cell>
          <cell r="T53">
            <v>3729</v>
          </cell>
          <cell r="U53">
            <v>34854</v>
          </cell>
          <cell r="V53">
            <v>18419</v>
          </cell>
          <cell r="W53">
            <v>16435</v>
          </cell>
          <cell r="X53">
            <v>16207</v>
          </cell>
          <cell r="Y53">
            <v>34854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44052</v>
          </cell>
          <cell r="E54">
            <v>21682</v>
          </cell>
          <cell r="F54">
            <v>22370</v>
          </cell>
          <cell r="G54">
            <v>23001</v>
          </cell>
          <cell r="H54">
            <v>21051</v>
          </cell>
          <cell r="I54">
            <v>870</v>
          </cell>
          <cell r="J54">
            <v>22176</v>
          </cell>
          <cell r="K54">
            <v>10620</v>
          </cell>
          <cell r="L54">
            <v>11556</v>
          </cell>
          <cell r="M54">
            <v>6371</v>
          </cell>
          <cell r="N54">
            <v>15805</v>
          </cell>
          <cell r="O54">
            <v>13</v>
          </cell>
          <cell r="P54">
            <v>7393</v>
          </cell>
          <cell r="Q54">
            <v>3800</v>
          </cell>
          <cell r="R54">
            <v>3593</v>
          </cell>
          <cell r="S54">
            <v>2147</v>
          </cell>
          <cell r="T54">
            <v>5246</v>
          </cell>
          <cell r="U54">
            <v>14483</v>
          </cell>
          <cell r="V54">
            <v>7262</v>
          </cell>
          <cell r="W54">
            <v>7221</v>
          </cell>
          <cell r="X54">
            <v>6981</v>
          </cell>
          <cell r="Y54">
            <v>14483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31746</v>
          </cell>
          <cell r="E55">
            <v>15871</v>
          </cell>
          <cell r="F55">
            <v>15875</v>
          </cell>
          <cell r="G55">
            <v>17188</v>
          </cell>
          <cell r="H55">
            <v>14558</v>
          </cell>
          <cell r="I55">
            <v>649</v>
          </cell>
          <cell r="J55">
            <v>16386</v>
          </cell>
          <cell r="K55">
            <v>8051</v>
          </cell>
          <cell r="L55">
            <v>8335</v>
          </cell>
          <cell r="M55">
            <v>4807</v>
          </cell>
          <cell r="N55">
            <v>11579</v>
          </cell>
          <cell r="O55">
            <v>8</v>
          </cell>
          <cell r="P55">
            <v>4066</v>
          </cell>
          <cell r="Q55">
            <v>2045</v>
          </cell>
          <cell r="R55">
            <v>2021</v>
          </cell>
          <cell r="S55">
            <v>1087</v>
          </cell>
          <cell r="T55">
            <v>2979</v>
          </cell>
          <cell r="U55">
            <v>11294</v>
          </cell>
          <cell r="V55">
            <v>5775</v>
          </cell>
          <cell r="W55">
            <v>5519</v>
          </cell>
          <cell r="X55">
            <v>5570</v>
          </cell>
          <cell r="Y55">
            <v>11294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49186</v>
          </cell>
          <cell r="E56">
            <v>24785</v>
          </cell>
          <cell r="F56">
            <v>24401</v>
          </cell>
          <cell r="G56">
            <v>29342</v>
          </cell>
          <cell r="H56">
            <v>19844</v>
          </cell>
          <cell r="I56">
            <v>1122</v>
          </cell>
          <cell r="J56">
            <v>28302</v>
          </cell>
          <cell r="K56">
            <v>14491</v>
          </cell>
          <cell r="L56">
            <v>13811</v>
          </cell>
          <cell r="M56">
            <v>11540</v>
          </cell>
          <cell r="N56">
            <v>16762</v>
          </cell>
          <cell r="O56">
            <v>11</v>
          </cell>
          <cell r="P56">
            <v>4612</v>
          </cell>
          <cell r="Q56">
            <v>2257</v>
          </cell>
          <cell r="R56">
            <v>2355</v>
          </cell>
          <cell r="S56">
            <v>1530</v>
          </cell>
          <cell r="T56">
            <v>3082</v>
          </cell>
          <cell r="U56">
            <v>16272</v>
          </cell>
          <cell r="V56">
            <v>8037</v>
          </cell>
          <cell r="W56">
            <v>8235</v>
          </cell>
          <cell r="X56">
            <v>8667</v>
          </cell>
          <cell r="Y56">
            <v>16272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9603</v>
          </cell>
          <cell r="E57">
            <v>5220</v>
          </cell>
          <cell r="F57">
            <v>4383</v>
          </cell>
          <cell r="G57">
            <v>6465</v>
          </cell>
          <cell r="H57">
            <v>3138</v>
          </cell>
          <cell r="I57">
            <v>204</v>
          </cell>
          <cell r="J57">
            <v>3475</v>
          </cell>
          <cell r="K57">
            <v>1902</v>
          </cell>
          <cell r="L57">
            <v>1573</v>
          </cell>
          <cell r="M57">
            <v>1557</v>
          </cell>
          <cell r="N57">
            <v>1918</v>
          </cell>
          <cell r="O57">
            <v>5</v>
          </cell>
          <cell r="P57">
            <v>2336</v>
          </cell>
          <cell r="Q57">
            <v>1344</v>
          </cell>
          <cell r="R57">
            <v>992</v>
          </cell>
          <cell r="S57">
            <v>1116</v>
          </cell>
          <cell r="T57">
            <v>1220</v>
          </cell>
          <cell r="U57">
            <v>3792</v>
          </cell>
          <cell r="V57">
            <v>1974</v>
          </cell>
          <cell r="W57">
            <v>1818</v>
          </cell>
          <cell r="X57">
            <v>2162</v>
          </cell>
          <cell r="Y57">
            <v>3792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2619786</v>
          </cell>
          <cell r="E59">
            <v>1326241</v>
          </cell>
          <cell r="F59">
            <v>1293545</v>
          </cell>
          <cell r="G59">
            <v>1515201</v>
          </cell>
          <cell r="H59">
            <v>1104585</v>
          </cell>
          <cell r="I59">
            <v>72417</v>
          </cell>
          <cell r="J59">
            <v>1616186</v>
          </cell>
          <cell r="K59">
            <v>819582</v>
          </cell>
          <cell r="L59">
            <v>796604</v>
          </cell>
          <cell r="M59">
            <v>673393</v>
          </cell>
          <cell r="N59">
            <v>942793</v>
          </cell>
          <cell r="O59">
            <v>718</v>
          </cell>
          <cell r="P59">
            <v>244238</v>
          </cell>
          <cell r="Q59">
            <v>121888</v>
          </cell>
          <cell r="R59">
            <v>122350</v>
          </cell>
          <cell r="S59">
            <v>82446</v>
          </cell>
          <cell r="T59">
            <v>161792</v>
          </cell>
          <cell r="U59">
            <v>759362</v>
          </cell>
          <cell r="V59">
            <v>384771</v>
          </cell>
          <cell r="W59">
            <v>374591</v>
          </cell>
          <cell r="X59">
            <v>368499</v>
          </cell>
          <cell r="Y59">
            <v>759362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498252</v>
          </cell>
          <cell r="E60">
            <v>252892</v>
          </cell>
          <cell r="F60">
            <v>245360</v>
          </cell>
          <cell r="G60">
            <v>287515</v>
          </cell>
          <cell r="H60">
            <v>210737</v>
          </cell>
          <cell r="I60">
            <v>12563</v>
          </cell>
          <cell r="J60">
            <v>320540</v>
          </cell>
          <cell r="K60">
            <v>164509</v>
          </cell>
          <cell r="L60">
            <v>156031</v>
          </cell>
          <cell r="M60">
            <v>136491</v>
          </cell>
          <cell r="N60">
            <v>184049</v>
          </cell>
          <cell r="O60">
            <v>133</v>
          </cell>
          <cell r="P60">
            <v>42382</v>
          </cell>
          <cell r="Q60">
            <v>21334</v>
          </cell>
          <cell r="R60">
            <v>21048</v>
          </cell>
          <cell r="S60">
            <v>15694</v>
          </cell>
          <cell r="T60">
            <v>26688</v>
          </cell>
          <cell r="U60">
            <v>135330</v>
          </cell>
          <cell r="V60">
            <v>67049</v>
          </cell>
          <cell r="W60">
            <v>68281</v>
          </cell>
          <cell r="X60">
            <v>63337</v>
          </cell>
          <cell r="Y60">
            <v>135330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254477</v>
          </cell>
          <cell r="E61">
            <v>128774</v>
          </cell>
          <cell r="F61">
            <v>125703</v>
          </cell>
          <cell r="G61">
            <v>149167</v>
          </cell>
          <cell r="H61">
            <v>105310</v>
          </cell>
          <cell r="I61">
            <v>8096</v>
          </cell>
          <cell r="J61">
            <v>163286</v>
          </cell>
          <cell r="K61">
            <v>83250</v>
          </cell>
          <cell r="L61">
            <v>80036</v>
          </cell>
          <cell r="M61">
            <v>71152</v>
          </cell>
          <cell r="N61">
            <v>92134</v>
          </cell>
          <cell r="O61">
            <v>55</v>
          </cell>
          <cell r="P61">
            <v>19841</v>
          </cell>
          <cell r="Q61">
            <v>9538</v>
          </cell>
          <cell r="R61">
            <v>10303</v>
          </cell>
          <cell r="S61">
            <v>6665</v>
          </cell>
          <cell r="T61">
            <v>13176</v>
          </cell>
          <cell r="U61">
            <v>71350</v>
          </cell>
          <cell r="V61">
            <v>35986</v>
          </cell>
          <cell r="W61">
            <v>35364</v>
          </cell>
          <cell r="X61">
            <v>34632</v>
          </cell>
          <cell r="Y61">
            <v>71350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138255</v>
          </cell>
          <cell r="E62">
            <v>69657</v>
          </cell>
          <cell r="F62">
            <v>68598</v>
          </cell>
          <cell r="G62">
            <v>77150</v>
          </cell>
          <cell r="H62">
            <v>61105</v>
          </cell>
          <cell r="I62">
            <v>3014</v>
          </cell>
          <cell r="J62">
            <v>86293</v>
          </cell>
          <cell r="K62">
            <v>43423</v>
          </cell>
          <cell r="L62">
            <v>42870</v>
          </cell>
          <cell r="M62">
            <v>34857</v>
          </cell>
          <cell r="N62">
            <v>51436</v>
          </cell>
          <cell r="O62">
            <v>40</v>
          </cell>
          <cell r="P62">
            <v>14472</v>
          </cell>
          <cell r="Q62">
            <v>7136</v>
          </cell>
          <cell r="R62">
            <v>7336</v>
          </cell>
          <cell r="S62">
            <v>4803</v>
          </cell>
          <cell r="T62">
            <v>9669</v>
          </cell>
          <cell r="U62">
            <v>37490</v>
          </cell>
          <cell r="V62">
            <v>19098</v>
          </cell>
          <cell r="W62">
            <v>18392</v>
          </cell>
          <cell r="X62">
            <v>17631</v>
          </cell>
          <cell r="Y62">
            <v>37490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159155</v>
          </cell>
          <cell r="E63">
            <v>78813</v>
          </cell>
          <cell r="F63">
            <v>80342</v>
          </cell>
          <cell r="G63">
            <v>88886</v>
          </cell>
          <cell r="H63">
            <v>70269</v>
          </cell>
          <cell r="I63">
            <v>4359</v>
          </cell>
          <cell r="J63">
            <v>89108</v>
          </cell>
          <cell r="K63">
            <v>43493</v>
          </cell>
          <cell r="L63">
            <v>45615</v>
          </cell>
          <cell r="M63">
            <v>35303</v>
          </cell>
          <cell r="N63">
            <v>53805</v>
          </cell>
          <cell r="O63">
            <v>52</v>
          </cell>
          <cell r="P63">
            <v>24173</v>
          </cell>
          <cell r="Q63">
            <v>12091</v>
          </cell>
          <cell r="R63">
            <v>12082</v>
          </cell>
          <cell r="S63">
            <v>7709</v>
          </cell>
          <cell r="T63">
            <v>16464</v>
          </cell>
          <cell r="U63">
            <v>45874</v>
          </cell>
          <cell r="V63">
            <v>23229</v>
          </cell>
          <cell r="W63">
            <v>22645</v>
          </cell>
          <cell r="X63">
            <v>22103</v>
          </cell>
          <cell r="Y63">
            <v>45874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418108</v>
          </cell>
          <cell r="E64">
            <v>214643</v>
          </cell>
          <cell r="F64">
            <v>203465</v>
          </cell>
          <cell r="G64">
            <v>248357</v>
          </cell>
          <cell r="H64">
            <v>169751</v>
          </cell>
          <cell r="I64">
            <v>11510</v>
          </cell>
          <cell r="J64">
            <v>293455</v>
          </cell>
          <cell r="K64">
            <v>151840</v>
          </cell>
          <cell r="L64">
            <v>141615</v>
          </cell>
          <cell r="M64">
            <v>136333</v>
          </cell>
          <cell r="N64">
            <v>157122</v>
          </cell>
          <cell r="O64">
            <v>99</v>
          </cell>
          <cell r="P64">
            <v>21359</v>
          </cell>
          <cell r="Q64">
            <v>10326</v>
          </cell>
          <cell r="R64">
            <v>11033</v>
          </cell>
          <cell r="S64">
            <v>8730</v>
          </cell>
          <cell r="T64">
            <v>12629</v>
          </cell>
          <cell r="U64">
            <v>103294</v>
          </cell>
          <cell r="V64">
            <v>52477</v>
          </cell>
          <cell r="W64">
            <v>50817</v>
          </cell>
          <cell r="X64">
            <v>48061</v>
          </cell>
          <cell r="Y64">
            <v>103294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103037</v>
          </cell>
          <cell r="E65">
            <v>51392</v>
          </cell>
          <cell r="F65">
            <v>51645</v>
          </cell>
          <cell r="G65">
            <v>57426</v>
          </cell>
          <cell r="H65">
            <v>45611</v>
          </cell>
          <cell r="I65">
            <v>2426</v>
          </cell>
          <cell r="J65">
            <v>58799</v>
          </cell>
          <cell r="K65">
            <v>28985</v>
          </cell>
          <cell r="L65">
            <v>29814</v>
          </cell>
          <cell r="M65">
            <v>21862</v>
          </cell>
          <cell r="N65">
            <v>36937</v>
          </cell>
          <cell r="O65">
            <v>32</v>
          </cell>
          <cell r="P65">
            <v>12558</v>
          </cell>
          <cell r="Q65">
            <v>6338</v>
          </cell>
          <cell r="R65">
            <v>6220</v>
          </cell>
          <cell r="S65">
            <v>3884</v>
          </cell>
          <cell r="T65">
            <v>8674</v>
          </cell>
          <cell r="U65">
            <v>31680</v>
          </cell>
          <cell r="V65">
            <v>16069</v>
          </cell>
          <cell r="W65">
            <v>15611</v>
          </cell>
          <cell r="X65">
            <v>15142</v>
          </cell>
          <cell r="Y65">
            <v>31680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97317</v>
          </cell>
          <cell r="E66">
            <v>50097</v>
          </cell>
          <cell r="F66">
            <v>47220</v>
          </cell>
          <cell r="G66">
            <v>56095</v>
          </cell>
          <cell r="H66">
            <v>41222</v>
          </cell>
          <cell r="I66">
            <v>3107</v>
          </cell>
          <cell r="J66">
            <v>57675</v>
          </cell>
          <cell r="K66">
            <v>29534</v>
          </cell>
          <cell r="L66">
            <v>28141</v>
          </cell>
          <cell r="M66">
            <v>23037</v>
          </cell>
          <cell r="N66">
            <v>34638</v>
          </cell>
          <cell r="O66">
            <v>28</v>
          </cell>
          <cell r="P66">
            <v>9577</v>
          </cell>
          <cell r="Q66">
            <v>4791</v>
          </cell>
          <cell r="R66">
            <v>4786</v>
          </cell>
          <cell r="S66">
            <v>2993</v>
          </cell>
          <cell r="T66">
            <v>6584</v>
          </cell>
          <cell r="U66">
            <v>30065</v>
          </cell>
          <cell r="V66">
            <v>15772</v>
          </cell>
          <cell r="W66">
            <v>14293</v>
          </cell>
          <cell r="X66">
            <v>15199</v>
          </cell>
          <cell r="Y66">
            <v>30065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97308</v>
          </cell>
          <cell r="E67">
            <v>47750</v>
          </cell>
          <cell r="F67">
            <v>49558</v>
          </cell>
          <cell r="G67">
            <v>53953</v>
          </cell>
          <cell r="H67">
            <v>43355</v>
          </cell>
          <cell r="I67">
            <v>2112</v>
          </cell>
          <cell r="J67">
            <v>52183</v>
          </cell>
          <cell r="K67">
            <v>25071</v>
          </cell>
          <cell r="L67">
            <v>27112</v>
          </cell>
          <cell r="M67">
            <v>17656</v>
          </cell>
          <cell r="N67">
            <v>34527</v>
          </cell>
          <cell r="O67">
            <v>26</v>
          </cell>
          <cell r="P67">
            <v>12468</v>
          </cell>
          <cell r="Q67">
            <v>6219</v>
          </cell>
          <cell r="R67">
            <v>6249</v>
          </cell>
          <cell r="S67">
            <v>3640</v>
          </cell>
          <cell r="T67">
            <v>8828</v>
          </cell>
          <cell r="U67">
            <v>32657</v>
          </cell>
          <cell r="V67">
            <v>16460</v>
          </cell>
          <cell r="W67">
            <v>16197</v>
          </cell>
          <cell r="X67">
            <v>15585</v>
          </cell>
          <cell r="Y67">
            <v>32657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70388</v>
          </cell>
          <cell r="E68">
            <v>34643</v>
          </cell>
          <cell r="F68">
            <v>35745</v>
          </cell>
          <cell r="G68">
            <v>39558</v>
          </cell>
          <cell r="H68">
            <v>30830</v>
          </cell>
          <cell r="I68">
            <v>1721</v>
          </cell>
          <cell r="J68">
            <v>38048</v>
          </cell>
          <cell r="K68">
            <v>18405</v>
          </cell>
          <cell r="L68">
            <v>19643</v>
          </cell>
          <cell r="M68">
            <v>13746</v>
          </cell>
          <cell r="N68">
            <v>24302</v>
          </cell>
          <cell r="O68">
            <v>20</v>
          </cell>
          <cell r="P68">
            <v>9779</v>
          </cell>
          <cell r="Q68">
            <v>4973</v>
          </cell>
          <cell r="R68">
            <v>4806</v>
          </cell>
          <cell r="S68">
            <v>3251</v>
          </cell>
          <cell r="T68">
            <v>6528</v>
          </cell>
          <cell r="U68">
            <v>22561</v>
          </cell>
          <cell r="V68">
            <v>11265</v>
          </cell>
          <cell r="W68">
            <v>11296</v>
          </cell>
          <cell r="X68">
            <v>11168</v>
          </cell>
          <cell r="Y68">
            <v>22561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254828</v>
          </cell>
          <cell r="E69">
            <v>129238</v>
          </cell>
          <cell r="F69">
            <v>125590</v>
          </cell>
          <cell r="G69">
            <v>151105</v>
          </cell>
          <cell r="H69">
            <v>103723</v>
          </cell>
          <cell r="I69">
            <v>7527</v>
          </cell>
          <cell r="J69">
            <v>159786</v>
          </cell>
          <cell r="K69">
            <v>81015</v>
          </cell>
          <cell r="L69">
            <v>78771</v>
          </cell>
          <cell r="M69">
            <v>70185</v>
          </cell>
          <cell r="N69">
            <v>89601</v>
          </cell>
          <cell r="O69">
            <v>75</v>
          </cell>
          <cell r="P69">
            <v>21787</v>
          </cell>
          <cell r="Q69">
            <v>10843</v>
          </cell>
          <cell r="R69">
            <v>10944</v>
          </cell>
          <cell r="S69">
            <v>7665</v>
          </cell>
          <cell r="T69">
            <v>14122</v>
          </cell>
          <cell r="U69">
            <v>73255</v>
          </cell>
          <cell r="V69">
            <v>37380</v>
          </cell>
          <cell r="W69">
            <v>35875</v>
          </cell>
          <cell r="X69">
            <v>33520</v>
          </cell>
          <cell r="Y69">
            <v>73255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23481</v>
          </cell>
          <cell r="E70">
            <v>12049</v>
          </cell>
          <cell r="F70">
            <v>11432</v>
          </cell>
          <cell r="G70">
            <v>12738</v>
          </cell>
          <cell r="H70">
            <v>10743</v>
          </cell>
          <cell r="I70">
            <v>650</v>
          </cell>
          <cell r="J70">
            <v>13281</v>
          </cell>
          <cell r="K70">
            <v>6781</v>
          </cell>
          <cell r="L70">
            <v>6500</v>
          </cell>
          <cell r="M70">
            <v>4473</v>
          </cell>
          <cell r="N70">
            <v>8808</v>
          </cell>
          <cell r="O70">
            <v>6</v>
          </cell>
          <cell r="P70">
            <v>2740</v>
          </cell>
          <cell r="Q70">
            <v>1404</v>
          </cell>
          <cell r="R70">
            <v>1336</v>
          </cell>
          <cell r="S70">
            <v>805</v>
          </cell>
          <cell r="T70">
            <v>1935</v>
          </cell>
          <cell r="U70">
            <v>7460</v>
          </cell>
          <cell r="V70">
            <v>3864</v>
          </cell>
          <cell r="W70">
            <v>3596</v>
          </cell>
          <cell r="X70">
            <v>3887</v>
          </cell>
          <cell r="Y70">
            <v>7460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50857</v>
          </cell>
          <cell r="E71">
            <v>24926</v>
          </cell>
          <cell r="F71">
            <v>25931</v>
          </cell>
          <cell r="G71">
            <v>26494</v>
          </cell>
          <cell r="H71">
            <v>24363</v>
          </cell>
          <cell r="I71">
            <v>1121</v>
          </cell>
          <cell r="J71">
            <v>27447</v>
          </cell>
          <cell r="K71">
            <v>13044</v>
          </cell>
          <cell r="L71">
            <v>14403</v>
          </cell>
          <cell r="M71">
            <v>7738</v>
          </cell>
          <cell r="N71">
            <v>19709</v>
          </cell>
          <cell r="O71">
            <v>16</v>
          </cell>
          <cell r="P71">
            <v>6301</v>
          </cell>
          <cell r="Q71">
            <v>3106</v>
          </cell>
          <cell r="R71">
            <v>3195</v>
          </cell>
          <cell r="S71">
            <v>1647</v>
          </cell>
          <cell r="T71">
            <v>4654</v>
          </cell>
          <cell r="U71">
            <v>17109</v>
          </cell>
          <cell r="V71">
            <v>8776</v>
          </cell>
          <cell r="W71">
            <v>8333</v>
          </cell>
          <cell r="X71">
            <v>8691</v>
          </cell>
          <cell r="Y71">
            <v>17109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24822</v>
          </cell>
          <cell r="E72">
            <v>12303</v>
          </cell>
          <cell r="F72">
            <v>12519</v>
          </cell>
          <cell r="G72">
            <v>13932</v>
          </cell>
          <cell r="H72">
            <v>10890</v>
          </cell>
          <cell r="I72">
            <v>590</v>
          </cell>
          <cell r="J72">
            <v>11966</v>
          </cell>
          <cell r="K72">
            <v>5839</v>
          </cell>
          <cell r="L72">
            <v>6127</v>
          </cell>
          <cell r="M72">
            <v>3620</v>
          </cell>
          <cell r="N72">
            <v>8346</v>
          </cell>
          <cell r="O72">
            <v>12</v>
          </cell>
          <cell r="P72">
            <v>3708</v>
          </cell>
          <cell r="Q72">
            <v>1951</v>
          </cell>
          <cell r="R72">
            <v>1757</v>
          </cell>
          <cell r="S72">
            <v>1164</v>
          </cell>
          <cell r="T72">
            <v>2544</v>
          </cell>
          <cell r="U72">
            <v>9148</v>
          </cell>
          <cell r="V72">
            <v>4513</v>
          </cell>
          <cell r="W72">
            <v>4635</v>
          </cell>
          <cell r="X72">
            <v>4888</v>
          </cell>
          <cell r="Y72">
            <v>9148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16311</v>
          </cell>
          <cell r="E73">
            <v>8057</v>
          </cell>
          <cell r="F73">
            <v>8254</v>
          </cell>
          <cell r="G73">
            <v>8833</v>
          </cell>
          <cell r="H73">
            <v>7478</v>
          </cell>
          <cell r="I73">
            <v>379</v>
          </cell>
          <cell r="J73">
            <v>7772</v>
          </cell>
          <cell r="K73">
            <v>3757</v>
          </cell>
          <cell r="L73">
            <v>4015</v>
          </cell>
          <cell r="M73">
            <v>2257</v>
          </cell>
          <cell r="N73">
            <v>5515</v>
          </cell>
          <cell r="O73">
            <v>8</v>
          </cell>
          <cell r="P73">
            <v>2804</v>
          </cell>
          <cell r="Q73">
            <v>1443</v>
          </cell>
          <cell r="R73">
            <v>1361</v>
          </cell>
          <cell r="S73">
            <v>841</v>
          </cell>
          <cell r="T73">
            <v>1963</v>
          </cell>
          <cell r="U73">
            <v>5735</v>
          </cell>
          <cell r="V73">
            <v>2857</v>
          </cell>
          <cell r="W73">
            <v>2878</v>
          </cell>
          <cell r="X73">
            <v>3055</v>
          </cell>
          <cell r="Y73">
            <v>5735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36480</v>
          </cell>
          <cell r="E74">
            <v>17504</v>
          </cell>
          <cell r="F74">
            <v>18976</v>
          </cell>
          <cell r="G74">
            <v>22190</v>
          </cell>
          <cell r="H74">
            <v>14290</v>
          </cell>
          <cell r="I74">
            <v>818</v>
          </cell>
          <cell r="J74">
            <v>17767</v>
          </cell>
          <cell r="K74">
            <v>8298</v>
          </cell>
          <cell r="L74">
            <v>9469</v>
          </cell>
          <cell r="M74">
            <v>5962</v>
          </cell>
          <cell r="N74">
            <v>11805</v>
          </cell>
          <cell r="O74">
            <v>14</v>
          </cell>
          <cell r="P74">
            <v>3593</v>
          </cell>
          <cell r="Q74">
            <v>1769</v>
          </cell>
          <cell r="R74">
            <v>1824</v>
          </cell>
          <cell r="S74">
            <v>1108</v>
          </cell>
          <cell r="T74">
            <v>2485</v>
          </cell>
          <cell r="U74">
            <v>15120</v>
          </cell>
          <cell r="V74">
            <v>7437</v>
          </cell>
          <cell r="W74">
            <v>7683</v>
          </cell>
          <cell r="X74">
            <v>8875</v>
          </cell>
          <cell r="Y74">
            <v>15120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41839</v>
          </cell>
          <cell r="E75">
            <v>20519</v>
          </cell>
          <cell r="F75">
            <v>21320</v>
          </cell>
          <cell r="G75">
            <v>22836</v>
          </cell>
          <cell r="H75">
            <v>19003</v>
          </cell>
          <cell r="I75">
            <v>932</v>
          </cell>
          <cell r="J75">
            <v>23204</v>
          </cell>
          <cell r="K75">
            <v>11142</v>
          </cell>
          <cell r="L75">
            <v>12062</v>
          </cell>
          <cell r="M75">
            <v>7765</v>
          </cell>
          <cell r="N75">
            <v>15439</v>
          </cell>
          <cell r="O75">
            <v>15</v>
          </cell>
          <cell r="P75">
            <v>4841</v>
          </cell>
          <cell r="Q75">
            <v>2419</v>
          </cell>
          <cell r="R75">
            <v>2422</v>
          </cell>
          <cell r="S75">
            <v>1277</v>
          </cell>
          <cell r="T75">
            <v>3564</v>
          </cell>
          <cell r="U75">
            <v>13794</v>
          </cell>
          <cell r="V75">
            <v>6958</v>
          </cell>
          <cell r="W75">
            <v>6836</v>
          </cell>
          <cell r="X75">
            <v>6984</v>
          </cell>
          <cell r="Y75">
            <v>13794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33693</v>
          </cell>
          <cell r="E76">
            <v>17739</v>
          </cell>
          <cell r="F76">
            <v>15954</v>
          </cell>
          <cell r="G76">
            <v>20225</v>
          </cell>
          <cell r="H76">
            <v>13468</v>
          </cell>
          <cell r="I76">
            <v>1716</v>
          </cell>
          <cell r="J76">
            <v>19676</v>
          </cell>
          <cell r="K76">
            <v>10458</v>
          </cell>
          <cell r="L76">
            <v>9218</v>
          </cell>
          <cell r="M76">
            <v>8192</v>
          </cell>
          <cell r="N76">
            <v>11484</v>
          </cell>
          <cell r="O76">
            <v>10</v>
          </cell>
          <cell r="P76">
            <v>2954</v>
          </cell>
          <cell r="Q76">
            <v>1454</v>
          </cell>
          <cell r="R76">
            <v>1500</v>
          </cell>
          <cell r="S76">
            <v>970</v>
          </cell>
          <cell r="T76">
            <v>1984</v>
          </cell>
          <cell r="U76">
            <v>11063</v>
          </cell>
          <cell r="V76">
            <v>5827</v>
          </cell>
          <cell r="W76">
            <v>5236</v>
          </cell>
          <cell r="X76">
            <v>5488</v>
          </cell>
          <cell r="Y76">
            <v>11063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44476</v>
          </cell>
          <cell r="E77">
            <v>23272</v>
          </cell>
          <cell r="F77">
            <v>21204</v>
          </cell>
          <cell r="G77">
            <v>26147</v>
          </cell>
          <cell r="H77">
            <v>18329</v>
          </cell>
          <cell r="I77">
            <v>2005</v>
          </cell>
          <cell r="J77">
            <v>24293</v>
          </cell>
          <cell r="K77">
            <v>12669</v>
          </cell>
          <cell r="L77">
            <v>11624</v>
          </cell>
          <cell r="M77">
            <v>8928</v>
          </cell>
          <cell r="N77">
            <v>15365</v>
          </cell>
          <cell r="O77">
            <v>12</v>
          </cell>
          <cell r="P77">
            <v>4250</v>
          </cell>
          <cell r="Q77">
            <v>2122</v>
          </cell>
          <cell r="R77">
            <v>2128</v>
          </cell>
          <cell r="S77">
            <v>1286</v>
          </cell>
          <cell r="T77">
            <v>2964</v>
          </cell>
          <cell r="U77">
            <v>15933</v>
          </cell>
          <cell r="V77">
            <v>8481</v>
          </cell>
          <cell r="W77">
            <v>7452</v>
          </cell>
          <cell r="X77">
            <v>7725</v>
          </cell>
          <cell r="Y77">
            <v>15933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119538</v>
          </cell>
          <cell r="E78">
            <v>63056</v>
          </cell>
          <cell r="F78">
            <v>56482</v>
          </cell>
          <cell r="G78">
            <v>74390</v>
          </cell>
          <cell r="H78">
            <v>45148</v>
          </cell>
          <cell r="I78">
            <v>4794</v>
          </cell>
          <cell r="J78">
            <v>79561</v>
          </cell>
          <cell r="K78">
            <v>42100</v>
          </cell>
          <cell r="L78">
            <v>37461</v>
          </cell>
          <cell r="M78">
            <v>37979</v>
          </cell>
          <cell r="N78">
            <v>41582</v>
          </cell>
          <cell r="O78">
            <v>28</v>
          </cell>
          <cell r="P78">
            <v>5474</v>
          </cell>
          <cell r="Q78">
            <v>2698</v>
          </cell>
          <cell r="R78">
            <v>2776</v>
          </cell>
          <cell r="S78">
            <v>1908</v>
          </cell>
          <cell r="T78">
            <v>3566</v>
          </cell>
          <cell r="U78">
            <v>34503</v>
          </cell>
          <cell r="V78">
            <v>18258</v>
          </cell>
          <cell r="W78">
            <v>16245</v>
          </cell>
          <cell r="X78">
            <v>18754</v>
          </cell>
          <cell r="Y78">
            <v>34503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47152</v>
          </cell>
          <cell r="E79">
            <v>23269</v>
          </cell>
          <cell r="F79">
            <v>23883</v>
          </cell>
          <cell r="G79">
            <v>24683</v>
          </cell>
          <cell r="H79">
            <v>22469</v>
          </cell>
          <cell r="I79">
            <v>928</v>
          </cell>
          <cell r="J79">
            <v>24060</v>
          </cell>
          <cell r="K79">
            <v>11568</v>
          </cell>
          <cell r="L79">
            <v>12492</v>
          </cell>
          <cell r="M79">
            <v>7382</v>
          </cell>
          <cell r="N79">
            <v>16678</v>
          </cell>
          <cell r="O79">
            <v>12</v>
          </cell>
          <cell r="P79">
            <v>8452</v>
          </cell>
          <cell r="Q79">
            <v>4359</v>
          </cell>
          <cell r="R79">
            <v>4093</v>
          </cell>
          <cell r="S79">
            <v>2661</v>
          </cell>
          <cell r="T79">
            <v>5791</v>
          </cell>
          <cell r="U79">
            <v>14640</v>
          </cell>
          <cell r="V79">
            <v>7342</v>
          </cell>
          <cell r="W79">
            <v>7298</v>
          </cell>
          <cell r="X79">
            <v>7167</v>
          </cell>
          <cell r="Y79">
            <v>14640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31678</v>
          </cell>
          <cell r="E80">
            <v>15846</v>
          </cell>
          <cell r="F80">
            <v>15832</v>
          </cell>
          <cell r="G80">
            <v>17355</v>
          </cell>
          <cell r="H80">
            <v>14323</v>
          </cell>
          <cell r="I80">
            <v>683</v>
          </cell>
          <cell r="J80">
            <v>16441</v>
          </cell>
          <cell r="K80">
            <v>8085</v>
          </cell>
          <cell r="L80">
            <v>8356</v>
          </cell>
          <cell r="M80">
            <v>4993</v>
          </cell>
          <cell r="N80">
            <v>11448</v>
          </cell>
          <cell r="O80">
            <v>8</v>
          </cell>
          <cell r="P80">
            <v>3958</v>
          </cell>
          <cell r="Q80">
            <v>2011</v>
          </cell>
          <cell r="R80">
            <v>1947</v>
          </cell>
          <cell r="S80">
            <v>1083</v>
          </cell>
          <cell r="T80">
            <v>2875</v>
          </cell>
          <cell r="U80">
            <v>11279</v>
          </cell>
          <cell r="V80">
            <v>5750</v>
          </cell>
          <cell r="W80">
            <v>5529</v>
          </cell>
          <cell r="X80">
            <v>5669</v>
          </cell>
          <cell r="Y80">
            <v>11279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48721</v>
          </cell>
          <cell r="E81">
            <v>24546</v>
          </cell>
          <cell r="F81">
            <v>24175</v>
          </cell>
          <cell r="G81">
            <v>29581</v>
          </cell>
          <cell r="H81">
            <v>19140</v>
          </cell>
          <cell r="I81">
            <v>1159</v>
          </cell>
          <cell r="J81">
            <v>27987</v>
          </cell>
          <cell r="K81">
            <v>14330</v>
          </cell>
          <cell r="L81">
            <v>13657</v>
          </cell>
          <cell r="M81">
            <v>11793</v>
          </cell>
          <cell r="N81">
            <v>16194</v>
          </cell>
          <cell r="O81">
            <v>12</v>
          </cell>
          <cell r="P81">
            <v>4489</v>
          </cell>
          <cell r="Q81">
            <v>2235</v>
          </cell>
          <cell r="R81">
            <v>2254</v>
          </cell>
          <cell r="S81">
            <v>1543</v>
          </cell>
          <cell r="T81">
            <v>2946</v>
          </cell>
          <cell r="U81">
            <v>16245</v>
          </cell>
          <cell r="V81">
            <v>7981</v>
          </cell>
          <cell r="W81">
            <v>8264</v>
          </cell>
          <cell r="X81">
            <v>8755</v>
          </cell>
          <cell r="Y81">
            <v>16245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9613</v>
          </cell>
          <cell r="E82">
            <v>5256</v>
          </cell>
          <cell r="F82">
            <v>4357</v>
          </cell>
          <cell r="G82">
            <v>6585</v>
          </cell>
          <cell r="H82">
            <v>3028</v>
          </cell>
          <cell r="I82">
            <v>207</v>
          </cell>
          <cell r="J82">
            <v>3558</v>
          </cell>
          <cell r="K82">
            <v>1986</v>
          </cell>
          <cell r="L82">
            <v>1572</v>
          </cell>
          <cell r="M82">
            <v>1689</v>
          </cell>
          <cell r="N82">
            <v>1869</v>
          </cell>
          <cell r="O82">
            <v>5</v>
          </cell>
          <cell r="P82">
            <v>2278</v>
          </cell>
          <cell r="Q82">
            <v>1328</v>
          </cell>
          <cell r="R82">
            <v>950</v>
          </cell>
          <cell r="S82">
            <v>1119</v>
          </cell>
          <cell r="T82">
            <v>1159</v>
          </cell>
          <cell r="U82">
            <v>3777</v>
          </cell>
          <cell r="V82">
            <v>1942</v>
          </cell>
          <cell r="W82">
            <v>1835</v>
          </cell>
          <cell r="X82">
            <v>2183</v>
          </cell>
          <cell r="Y82">
            <v>3777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2457508</v>
          </cell>
          <cell r="E84">
            <v>1259168</v>
          </cell>
          <cell r="F84">
            <v>1198340</v>
          </cell>
          <cell r="G84">
            <v>1513925</v>
          </cell>
          <cell r="H84">
            <v>943583</v>
          </cell>
          <cell r="I84">
            <v>75982</v>
          </cell>
          <cell r="J84">
            <v>1482508</v>
          </cell>
          <cell r="K84">
            <v>766796</v>
          </cell>
          <cell r="L84">
            <v>715712</v>
          </cell>
          <cell r="M84">
            <v>673579</v>
          </cell>
          <cell r="N84">
            <v>808929</v>
          </cell>
          <cell r="O84">
            <v>713</v>
          </cell>
          <cell r="P84">
            <v>222324</v>
          </cell>
          <cell r="Q84">
            <v>111463</v>
          </cell>
          <cell r="R84">
            <v>110861</v>
          </cell>
          <cell r="S84">
            <v>87670</v>
          </cell>
          <cell r="T84">
            <v>134654</v>
          </cell>
          <cell r="U84">
            <v>752676</v>
          </cell>
          <cell r="V84">
            <v>380909</v>
          </cell>
          <cell r="W84">
            <v>371767</v>
          </cell>
          <cell r="X84">
            <v>367596</v>
          </cell>
          <cell r="Y84">
            <v>752676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485525</v>
          </cell>
          <cell r="E85">
            <v>249019</v>
          </cell>
          <cell r="F85">
            <v>236506</v>
          </cell>
          <cell r="G85">
            <v>283044</v>
          </cell>
          <cell r="H85">
            <v>202481</v>
          </cell>
          <cell r="I85">
            <v>13135</v>
          </cell>
          <cell r="J85">
            <v>312135</v>
          </cell>
          <cell r="K85">
            <v>162328</v>
          </cell>
          <cell r="L85">
            <v>149807</v>
          </cell>
          <cell r="M85">
            <v>132925</v>
          </cell>
          <cell r="N85">
            <v>179210</v>
          </cell>
          <cell r="O85">
            <v>133</v>
          </cell>
          <cell r="P85">
            <v>39375</v>
          </cell>
          <cell r="Q85">
            <v>20379</v>
          </cell>
          <cell r="R85">
            <v>18996</v>
          </cell>
          <cell r="S85">
            <v>16104</v>
          </cell>
          <cell r="T85">
            <v>23271</v>
          </cell>
          <cell r="U85">
            <v>134015</v>
          </cell>
          <cell r="V85">
            <v>66312</v>
          </cell>
          <cell r="W85">
            <v>67703</v>
          </cell>
          <cell r="X85">
            <v>63840</v>
          </cell>
          <cell r="Y85">
            <v>134015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284976</v>
          </cell>
          <cell r="E86">
            <v>147460</v>
          </cell>
          <cell r="F86">
            <v>137516</v>
          </cell>
          <cell r="G86">
            <v>165743</v>
          </cell>
          <cell r="H86">
            <v>119233</v>
          </cell>
          <cell r="I86">
            <v>8408</v>
          </cell>
          <cell r="J86">
            <v>198554</v>
          </cell>
          <cell r="K86">
            <v>104441</v>
          </cell>
          <cell r="L86">
            <v>94113</v>
          </cell>
          <cell r="M86">
            <v>88266</v>
          </cell>
          <cell r="N86">
            <v>110288</v>
          </cell>
          <cell r="O86">
            <v>55</v>
          </cell>
          <cell r="P86">
            <v>14906</v>
          </cell>
          <cell r="Q86">
            <v>6999</v>
          </cell>
          <cell r="R86">
            <v>7907</v>
          </cell>
          <cell r="S86">
            <v>5961</v>
          </cell>
          <cell r="T86">
            <v>8945</v>
          </cell>
          <cell r="U86">
            <v>71516</v>
          </cell>
          <cell r="V86">
            <v>36020</v>
          </cell>
          <cell r="W86">
            <v>35496</v>
          </cell>
          <cell r="X86">
            <v>35344</v>
          </cell>
          <cell r="Y86">
            <v>71516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113678</v>
          </cell>
          <cell r="E87">
            <v>57483</v>
          </cell>
          <cell r="F87">
            <v>56195</v>
          </cell>
          <cell r="G87">
            <v>71176</v>
          </cell>
          <cell r="H87">
            <v>42502</v>
          </cell>
          <cell r="I87">
            <v>3211</v>
          </cell>
          <cell r="J87">
            <v>65833</v>
          </cell>
          <cell r="K87">
            <v>33310</v>
          </cell>
          <cell r="L87">
            <v>32523</v>
          </cell>
          <cell r="M87">
            <v>30318</v>
          </cell>
          <cell r="N87">
            <v>35515</v>
          </cell>
          <cell r="O87">
            <v>40</v>
          </cell>
          <cell r="P87">
            <v>11104</v>
          </cell>
          <cell r="Q87">
            <v>5406</v>
          </cell>
          <cell r="R87">
            <v>5698</v>
          </cell>
          <cell r="S87">
            <v>4117</v>
          </cell>
          <cell r="T87">
            <v>6987</v>
          </cell>
          <cell r="U87">
            <v>36741</v>
          </cell>
          <cell r="V87">
            <v>18767</v>
          </cell>
          <cell r="W87">
            <v>17974</v>
          </cell>
          <cell r="X87">
            <v>17568</v>
          </cell>
          <cell r="Y87">
            <v>36741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123625</v>
          </cell>
          <cell r="E88">
            <v>61515</v>
          </cell>
          <cell r="F88">
            <v>62110</v>
          </cell>
          <cell r="G88">
            <v>81705</v>
          </cell>
          <cell r="H88">
            <v>41920</v>
          </cell>
          <cell r="I88">
            <v>4643</v>
          </cell>
          <cell r="J88">
            <v>62226</v>
          </cell>
          <cell r="K88">
            <v>30667</v>
          </cell>
          <cell r="L88">
            <v>31559</v>
          </cell>
          <cell r="M88">
            <v>30430</v>
          </cell>
          <cell r="N88">
            <v>31796</v>
          </cell>
          <cell r="O88">
            <v>55</v>
          </cell>
          <cell r="P88">
            <v>16267</v>
          </cell>
          <cell r="Q88">
            <v>8012</v>
          </cell>
          <cell r="R88">
            <v>8255</v>
          </cell>
          <cell r="S88">
            <v>6143</v>
          </cell>
          <cell r="T88">
            <v>10124</v>
          </cell>
          <cell r="U88">
            <v>45132</v>
          </cell>
          <cell r="V88">
            <v>22836</v>
          </cell>
          <cell r="W88">
            <v>22296</v>
          </cell>
          <cell r="X88">
            <v>22215</v>
          </cell>
          <cell r="Y88">
            <v>45132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425655</v>
          </cell>
          <cell r="E89">
            <v>217191</v>
          </cell>
          <cell r="F89">
            <v>208464</v>
          </cell>
          <cell r="G89">
            <v>245423</v>
          </cell>
          <cell r="H89">
            <v>180232</v>
          </cell>
          <cell r="I89">
            <v>12061</v>
          </cell>
          <cell r="J89">
            <v>296330</v>
          </cell>
          <cell r="K89">
            <v>152841</v>
          </cell>
          <cell r="L89">
            <v>143489</v>
          </cell>
          <cell r="M89">
            <v>129562</v>
          </cell>
          <cell r="N89">
            <v>166768</v>
          </cell>
          <cell r="O89">
            <v>100</v>
          </cell>
          <cell r="P89">
            <v>22789</v>
          </cell>
          <cell r="Q89">
            <v>10458</v>
          </cell>
          <cell r="R89">
            <v>12331</v>
          </cell>
          <cell r="S89">
            <v>9325</v>
          </cell>
          <cell r="T89">
            <v>13464</v>
          </cell>
          <cell r="U89">
            <v>106536</v>
          </cell>
          <cell r="V89">
            <v>53892</v>
          </cell>
          <cell r="W89">
            <v>52644</v>
          </cell>
          <cell r="X89">
            <v>50172</v>
          </cell>
          <cell r="Y89">
            <v>106536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78218</v>
          </cell>
          <cell r="E90">
            <v>39285</v>
          </cell>
          <cell r="F90">
            <v>38933</v>
          </cell>
          <cell r="G90">
            <v>52959</v>
          </cell>
          <cell r="H90">
            <v>25259</v>
          </cell>
          <cell r="I90">
            <v>2566</v>
          </cell>
          <cell r="J90">
            <v>38366</v>
          </cell>
          <cell r="K90">
            <v>19085</v>
          </cell>
          <cell r="L90">
            <v>19281</v>
          </cell>
          <cell r="M90">
            <v>18510</v>
          </cell>
          <cell r="N90">
            <v>19856</v>
          </cell>
          <cell r="O90">
            <v>31</v>
          </cell>
          <cell r="P90">
            <v>8734</v>
          </cell>
          <cell r="Q90">
            <v>4466</v>
          </cell>
          <cell r="R90">
            <v>4268</v>
          </cell>
          <cell r="S90">
            <v>3331</v>
          </cell>
          <cell r="T90">
            <v>5403</v>
          </cell>
          <cell r="U90">
            <v>31118</v>
          </cell>
          <cell r="V90">
            <v>15734</v>
          </cell>
          <cell r="W90">
            <v>15384</v>
          </cell>
          <cell r="X90">
            <v>15196</v>
          </cell>
          <cell r="Y90">
            <v>31118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102119</v>
          </cell>
          <cell r="E91">
            <v>54957</v>
          </cell>
          <cell r="F91">
            <v>47162</v>
          </cell>
          <cell r="G91">
            <v>63941</v>
          </cell>
          <cell r="H91">
            <v>38178</v>
          </cell>
          <cell r="I91">
            <v>3226</v>
          </cell>
          <cell r="J91">
            <v>59324</v>
          </cell>
          <cell r="K91">
            <v>31731</v>
          </cell>
          <cell r="L91">
            <v>27593</v>
          </cell>
          <cell r="M91">
            <v>28123</v>
          </cell>
          <cell r="N91">
            <v>31201</v>
          </cell>
          <cell r="O91">
            <v>28</v>
          </cell>
          <cell r="P91">
            <v>13160</v>
          </cell>
          <cell r="Q91">
            <v>7662</v>
          </cell>
          <cell r="R91">
            <v>5498</v>
          </cell>
          <cell r="S91">
            <v>6183</v>
          </cell>
          <cell r="T91">
            <v>6977</v>
          </cell>
          <cell r="U91">
            <v>29635</v>
          </cell>
          <cell r="V91">
            <v>15564</v>
          </cell>
          <cell r="W91">
            <v>14071</v>
          </cell>
          <cell r="X91">
            <v>15170</v>
          </cell>
          <cell r="Y91">
            <v>29635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72932</v>
          </cell>
          <cell r="E92">
            <v>36427</v>
          </cell>
          <cell r="F92">
            <v>36505</v>
          </cell>
          <cell r="G92">
            <v>50302</v>
          </cell>
          <cell r="H92">
            <v>22630</v>
          </cell>
          <cell r="I92">
            <v>2236</v>
          </cell>
          <cell r="J92">
            <v>32203</v>
          </cell>
          <cell r="K92">
            <v>15857</v>
          </cell>
          <cell r="L92">
            <v>16346</v>
          </cell>
          <cell r="M92">
            <v>15305</v>
          </cell>
          <cell r="N92">
            <v>16898</v>
          </cell>
          <cell r="O92">
            <v>25</v>
          </cell>
          <cell r="P92">
            <v>9187</v>
          </cell>
          <cell r="Q92">
            <v>4661</v>
          </cell>
          <cell r="R92">
            <v>4526</v>
          </cell>
          <cell r="S92">
            <v>3455</v>
          </cell>
          <cell r="T92">
            <v>5732</v>
          </cell>
          <cell r="U92">
            <v>31542</v>
          </cell>
          <cell r="V92">
            <v>15909</v>
          </cell>
          <cell r="W92">
            <v>15633</v>
          </cell>
          <cell r="X92">
            <v>15325</v>
          </cell>
          <cell r="Y92">
            <v>31542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53729</v>
          </cell>
          <cell r="E93">
            <v>26807</v>
          </cell>
          <cell r="F93">
            <v>26922</v>
          </cell>
          <cell r="G93">
            <v>37207</v>
          </cell>
          <cell r="H93">
            <v>16522</v>
          </cell>
          <cell r="I93">
            <v>1977</v>
          </cell>
          <cell r="J93">
            <v>23887</v>
          </cell>
          <cell r="K93">
            <v>11841</v>
          </cell>
          <cell r="L93">
            <v>12046</v>
          </cell>
          <cell r="M93">
            <v>11902</v>
          </cell>
          <cell r="N93">
            <v>11985</v>
          </cell>
          <cell r="O93">
            <v>20</v>
          </cell>
          <cell r="P93">
            <v>7417</v>
          </cell>
          <cell r="Q93">
            <v>3828</v>
          </cell>
          <cell r="R93">
            <v>3589</v>
          </cell>
          <cell r="S93">
            <v>2880</v>
          </cell>
          <cell r="T93">
            <v>4537</v>
          </cell>
          <cell r="U93">
            <v>22425</v>
          </cell>
          <cell r="V93">
            <v>11138</v>
          </cell>
          <cell r="W93">
            <v>11287</v>
          </cell>
          <cell r="X93">
            <v>11280</v>
          </cell>
          <cell r="Y93">
            <v>22425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249042</v>
          </cell>
          <cell r="E94">
            <v>127140</v>
          </cell>
          <cell r="F94">
            <v>121902</v>
          </cell>
          <cell r="G94">
            <v>152637</v>
          </cell>
          <cell r="H94">
            <v>96405</v>
          </cell>
          <cell r="I94">
            <v>7968</v>
          </cell>
          <cell r="J94">
            <v>153102</v>
          </cell>
          <cell r="K94">
            <v>78824</v>
          </cell>
          <cell r="L94">
            <v>74278</v>
          </cell>
          <cell r="M94">
            <v>70972</v>
          </cell>
          <cell r="N94">
            <v>82130</v>
          </cell>
          <cell r="O94">
            <v>70</v>
          </cell>
          <cell r="P94">
            <v>23186</v>
          </cell>
          <cell r="Q94">
            <v>11123</v>
          </cell>
          <cell r="R94">
            <v>12063</v>
          </cell>
          <cell r="S94">
            <v>8911</v>
          </cell>
          <cell r="T94">
            <v>14275</v>
          </cell>
          <cell r="U94">
            <v>72754</v>
          </cell>
          <cell r="V94">
            <v>37193</v>
          </cell>
          <cell r="W94">
            <v>35561</v>
          </cell>
          <cell r="X94">
            <v>34032</v>
          </cell>
          <cell r="Y94">
            <v>72754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18964</v>
          </cell>
          <cell r="E95">
            <v>9921</v>
          </cell>
          <cell r="F95">
            <v>9043</v>
          </cell>
          <cell r="G95">
            <v>12580</v>
          </cell>
          <cell r="H95">
            <v>6384</v>
          </cell>
          <cell r="I95">
            <v>654</v>
          </cell>
          <cell r="J95">
            <v>9202</v>
          </cell>
          <cell r="K95">
            <v>4949</v>
          </cell>
          <cell r="L95">
            <v>4253</v>
          </cell>
          <cell r="M95">
            <v>4518</v>
          </cell>
          <cell r="N95">
            <v>4684</v>
          </cell>
          <cell r="O95">
            <v>6</v>
          </cell>
          <cell r="P95">
            <v>2667</v>
          </cell>
          <cell r="Q95">
            <v>1301</v>
          </cell>
          <cell r="R95">
            <v>1366</v>
          </cell>
          <cell r="S95">
            <v>967</v>
          </cell>
          <cell r="T95">
            <v>1700</v>
          </cell>
          <cell r="U95">
            <v>7095</v>
          </cell>
          <cell r="V95">
            <v>3671</v>
          </cell>
          <cell r="W95">
            <v>3424</v>
          </cell>
          <cell r="X95">
            <v>3765</v>
          </cell>
          <cell r="Y95">
            <v>7095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36835</v>
          </cell>
          <cell r="E96">
            <v>18806</v>
          </cell>
          <cell r="F96">
            <v>18029</v>
          </cell>
          <cell r="G96">
            <v>26003</v>
          </cell>
          <cell r="H96">
            <v>10832</v>
          </cell>
          <cell r="I96">
            <v>1148</v>
          </cell>
          <cell r="J96">
            <v>14499</v>
          </cell>
          <cell r="K96">
            <v>7386</v>
          </cell>
          <cell r="L96">
            <v>7113</v>
          </cell>
          <cell r="M96">
            <v>7181</v>
          </cell>
          <cell r="N96">
            <v>7318</v>
          </cell>
          <cell r="O96">
            <v>16</v>
          </cell>
          <cell r="P96">
            <v>5628</v>
          </cell>
          <cell r="Q96">
            <v>2850</v>
          </cell>
          <cell r="R96">
            <v>2778</v>
          </cell>
          <cell r="S96">
            <v>2114</v>
          </cell>
          <cell r="T96">
            <v>3514</v>
          </cell>
          <cell r="U96">
            <v>16708</v>
          </cell>
          <cell r="V96">
            <v>8570</v>
          </cell>
          <cell r="W96">
            <v>8138</v>
          </cell>
          <cell r="X96">
            <v>8506</v>
          </cell>
          <cell r="Y96">
            <v>16708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18123</v>
          </cell>
          <cell r="E97">
            <v>9061</v>
          </cell>
          <cell r="F97">
            <v>9062</v>
          </cell>
          <cell r="G97">
            <v>13196</v>
          </cell>
          <cell r="H97">
            <v>4927</v>
          </cell>
          <cell r="I97">
            <v>625</v>
          </cell>
          <cell r="J97">
            <v>6511</v>
          </cell>
          <cell r="K97">
            <v>3360</v>
          </cell>
          <cell r="L97">
            <v>3151</v>
          </cell>
          <cell r="M97">
            <v>3328</v>
          </cell>
          <cell r="N97">
            <v>3183</v>
          </cell>
          <cell r="O97">
            <v>12</v>
          </cell>
          <cell r="P97">
            <v>2843</v>
          </cell>
          <cell r="Q97">
            <v>1396</v>
          </cell>
          <cell r="R97">
            <v>1447</v>
          </cell>
          <cell r="S97">
            <v>1099</v>
          </cell>
          <cell r="T97">
            <v>1744</v>
          </cell>
          <cell r="U97">
            <v>8769</v>
          </cell>
          <cell r="V97">
            <v>4305</v>
          </cell>
          <cell r="W97">
            <v>4464</v>
          </cell>
          <cell r="X97">
            <v>4747</v>
          </cell>
          <cell r="Y97">
            <v>8769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11928</v>
          </cell>
          <cell r="E98">
            <v>6109</v>
          </cell>
          <cell r="F98">
            <v>5819</v>
          </cell>
          <cell r="G98">
            <v>8405</v>
          </cell>
          <cell r="H98">
            <v>3523</v>
          </cell>
          <cell r="I98">
            <v>388</v>
          </cell>
          <cell r="J98">
            <v>3767</v>
          </cell>
          <cell r="K98">
            <v>1917</v>
          </cell>
          <cell r="L98">
            <v>1850</v>
          </cell>
          <cell r="M98">
            <v>1832</v>
          </cell>
          <cell r="N98">
            <v>1935</v>
          </cell>
          <cell r="O98">
            <v>8</v>
          </cell>
          <cell r="P98">
            <v>2540</v>
          </cell>
          <cell r="Q98">
            <v>1379</v>
          </cell>
          <cell r="R98">
            <v>1161</v>
          </cell>
          <cell r="S98">
            <v>952</v>
          </cell>
          <cell r="T98">
            <v>1588</v>
          </cell>
          <cell r="U98">
            <v>5621</v>
          </cell>
          <cell r="V98">
            <v>2813</v>
          </cell>
          <cell r="W98">
            <v>2808</v>
          </cell>
          <cell r="X98">
            <v>3013</v>
          </cell>
          <cell r="Y98">
            <v>5621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27874</v>
          </cell>
          <cell r="E99">
            <v>13671</v>
          </cell>
          <cell r="F99">
            <v>14203</v>
          </cell>
          <cell r="G99">
            <v>20959</v>
          </cell>
          <cell r="H99">
            <v>6915</v>
          </cell>
          <cell r="I99">
            <v>802</v>
          </cell>
          <cell r="J99">
            <v>9936</v>
          </cell>
          <cell r="K99">
            <v>4860</v>
          </cell>
          <cell r="L99">
            <v>5076</v>
          </cell>
          <cell r="M99">
            <v>5013</v>
          </cell>
          <cell r="N99">
            <v>4923</v>
          </cell>
          <cell r="O99">
            <v>14</v>
          </cell>
          <cell r="P99">
            <v>3178</v>
          </cell>
          <cell r="Q99">
            <v>1641</v>
          </cell>
          <cell r="R99">
            <v>1537</v>
          </cell>
          <cell r="S99">
            <v>1186</v>
          </cell>
          <cell r="T99">
            <v>1992</v>
          </cell>
          <cell r="U99">
            <v>14760</v>
          </cell>
          <cell r="V99">
            <v>7170</v>
          </cell>
          <cell r="W99">
            <v>7590</v>
          </cell>
          <cell r="X99">
            <v>7933</v>
          </cell>
          <cell r="Y99">
            <v>14760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32134</v>
          </cell>
          <cell r="E100">
            <v>15988</v>
          </cell>
          <cell r="F100">
            <v>16146</v>
          </cell>
          <cell r="G100">
            <v>22258</v>
          </cell>
          <cell r="H100">
            <v>9876</v>
          </cell>
          <cell r="I100">
            <v>932</v>
          </cell>
          <cell r="J100">
            <v>14554</v>
          </cell>
          <cell r="K100">
            <v>7138</v>
          </cell>
          <cell r="L100">
            <v>7416</v>
          </cell>
          <cell r="M100">
            <v>7447</v>
          </cell>
          <cell r="N100">
            <v>7107</v>
          </cell>
          <cell r="O100">
            <v>15</v>
          </cell>
          <cell r="P100">
            <v>4258</v>
          </cell>
          <cell r="Q100">
            <v>2123</v>
          </cell>
          <cell r="R100">
            <v>2135</v>
          </cell>
          <cell r="S100">
            <v>1489</v>
          </cell>
          <cell r="T100">
            <v>2769</v>
          </cell>
          <cell r="U100">
            <v>13322</v>
          </cell>
          <cell r="V100">
            <v>6727</v>
          </cell>
          <cell r="W100">
            <v>6595</v>
          </cell>
          <cell r="X100">
            <v>6812</v>
          </cell>
          <cell r="Y100">
            <v>13322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39594</v>
          </cell>
          <cell r="E101">
            <v>21274</v>
          </cell>
          <cell r="F101">
            <v>18320</v>
          </cell>
          <cell r="G101">
            <v>24554</v>
          </cell>
          <cell r="H101">
            <v>15040</v>
          </cell>
          <cell r="I101">
            <v>1783</v>
          </cell>
          <cell r="J101">
            <v>24920</v>
          </cell>
          <cell r="K101">
            <v>13697</v>
          </cell>
          <cell r="L101">
            <v>11223</v>
          </cell>
          <cell r="M101">
            <v>12364</v>
          </cell>
          <cell r="N101">
            <v>12556</v>
          </cell>
          <cell r="O101">
            <v>10</v>
          </cell>
          <cell r="P101">
            <v>3997</v>
          </cell>
          <cell r="Q101">
            <v>1935</v>
          </cell>
          <cell r="R101">
            <v>2062</v>
          </cell>
          <cell r="S101">
            <v>1513</v>
          </cell>
          <cell r="T101">
            <v>2484</v>
          </cell>
          <cell r="U101">
            <v>10677</v>
          </cell>
          <cell r="V101">
            <v>5642</v>
          </cell>
          <cell r="W101">
            <v>5035</v>
          </cell>
          <cell r="X101">
            <v>5343</v>
          </cell>
          <cell r="Y101">
            <v>10677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46866</v>
          </cell>
          <cell r="E102">
            <v>25139</v>
          </cell>
          <cell r="F102">
            <v>21727</v>
          </cell>
          <cell r="G102">
            <v>30302</v>
          </cell>
          <cell r="H102">
            <v>16564</v>
          </cell>
          <cell r="I102">
            <v>2100</v>
          </cell>
          <cell r="J102">
            <v>27836</v>
          </cell>
          <cell r="K102">
            <v>15123</v>
          </cell>
          <cell r="L102">
            <v>12713</v>
          </cell>
          <cell r="M102">
            <v>13667</v>
          </cell>
          <cell r="N102">
            <v>14169</v>
          </cell>
          <cell r="O102">
            <v>12</v>
          </cell>
          <cell r="P102">
            <v>3737</v>
          </cell>
          <cell r="Q102">
            <v>1881</v>
          </cell>
          <cell r="R102">
            <v>1856</v>
          </cell>
          <cell r="S102">
            <v>1342</v>
          </cell>
          <cell r="T102">
            <v>2395</v>
          </cell>
          <cell r="U102">
            <v>15293</v>
          </cell>
          <cell r="V102">
            <v>8135</v>
          </cell>
          <cell r="W102">
            <v>7158</v>
          </cell>
          <cell r="X102">
            <v>7475</v>
          </cell>
          <cell r="Y102">
            <v>15293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133823</v>
          </cell>
          <cell r="E103">
            <v>70279</v>
          </cell>
          <cell r="F103">
            <v>63544</v>
          </cell>
          <cell r="G103">
            <v>80339</v>
          </cell>
          <cell r="H103">
            <v>53484</v>
          </cell>
          <cell r="I103">
            <v>4940</v>
          </cell>
          <cell r="J103">
            <v>91179</v>
          </cell>
          <cell r="K103">
            <v>48270</v>
          </cell>
          <cell r="L103">
            <v>42909</v>
          </cell>
          <cell r="M103">
            <v>42582</v>
          </cell>
          <cell r="N103">
            <v>48597</v>
          </cell>
          <cell r="O103">
            <v>27</v>
          </cell>
          <cell r="P103">
            <v>7909</v>
          </cell>
          <cell r="Q103">
            <v>3673</v>
          </cell>
          <cell r="R103">
            <v>4236</v>
          </cell>
          <cell r="S103">
            <v>3022</v>
          </cell>
          <cell r="T103">
            <v>4887</v>
          </cell>
          <cell r="U103">
            <v>34735</v>
          </cell>
          <cell r="V103">
            <v>18336</v>
          </cell>
          <cell r="W103">
            <v>16399</v>
          </cell>
          <cell r="X103">
            <v>16604</v>
          </cell>
          <cell r="Y103">
            <v>34735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36049</v>
          </cell>
          <cell r="E104">
            <v>18204</v>
          </cell>
          <cell r="F104">
            <v>17845</v>
          </cell>
          <cell r="G104">
            <v>23765</v>
          </cell>
          <cell r="H104">
            <v>12284</v>
          </cell>
          <cell r="I104">
            <v>1020</v>
          </cell>
          <cell r="J104">
            <v>12691</v>
          </cell>
          <cell r="K104">
            <v>6173</v>
          </cell>
          <cell r="L104">
            <v>6518</v>
          </cell>
          <cell r="M104">
            <v>6102</v>
          </cell>
          <cell r="N104">
            <v>6589</v>
          </cell>
          <cell r="O104">
            <v>12</v>
          </cell>
          <cell r="P104">
            <v>9140</v>
          </cell>
          <cell r="Q104">
            <v>4939</v>
          </cell>
          <cell r="R104">
            <v>4201</v>
          </cell>
          <cell r="S104">
            <v>3445</v>
          </cell>
          <cell r="T104">
            <v>5695</v>
          </cell>
          <cell r="U104">
            <v>14218</v>
          </cell>
          <cell r="V104">
            <v>7092</v>
          </cell>
          <cell r="W104">
            <v>7126</v>
          </cell>
          <cell r="X104">
            <v>7091</v>
          </cell>
          <cell r="Y104">
            <v>14218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23120</v>
          </cell>
          <cell r="E105">
            <v>11894</v>
          </cell>
          <cell r="F105">
            <v>11226</v>
          </cell>
          <cell r="G105">
            <v>16448</v>
          </cell>
          <cell r="H105">
            <v>6672</v>
          </cell>
          <cell r="I105">
            <v>770</v>
          </cell>
          <cell r="J105">
            <v>9041</v>
          </cell>
          <cell r="K105">
            <v>4699</v>
          </cell>
          <cell r="L105">
            <v>4342</v>
          </cell>
          <cell r="M105">
            <v>4476</v>
          </cell>
          <cell r="N105">
            <v>4565</v>
          </cell>
          <cell r="O105">
            <v>7</v>
          </cell>
          <cell r="P105">
            <v>3402</v>
          </cell>
          <cell r="Q105">
            <v>1729</v>
          </cell>
          <cell r="R105">
            <v>1673</v>
          </cell>
          <cell r="S105">
            <v>1295</v>
          </cell>
          <cell r="T105">
            <v>2107</v>
          </cell>
          <cell r="U105">
            <v>10677</v>
          </cell>
          <cell r="V105">
            <v>5466</v>
          </cell>
          <cell r="W105">
            <v>5211</v>
          </cell>
          <cell r="X105">
            <v>5452</v>
          </cell>
          <cell r="Y105">
            <v>10677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34984</v>
          </cell>
          <cell r="E106">
            <v>17451</v>
          </cell>
          <cell r="F106">
            <v>17533</v>
          </cell>
          <cell r="G106">
            <v>25324</v>
          </cell>
          <cell r="H106">
            <v>9660</v>
          </cell>
          <cell r="I106">
            <v>1166</v>
          </cell>
          <cell r="J106">
            <v>14377</v>
          </cell>
          <cell r="K106">
            <v>7174</v>
          </cell>
          <cell r="L106">
            <v>7203</v>
          </cell>
          <cell r="M106">
            <v>7671</v>
          </cell>
          <cell r="N106">
            <v>6706</v>
          </cell>
          <cell r="O106">
            <v>12</v>
          </cell>
          <cell r="P106">
            <v>4864</v>
          </cell>
          <cell r="Q106">
            <v>2530</v>
          </cell>
          <cell r="R106">
            <v>2334</v>
          </cell>
          <cell r="S106">
            <v>1910</v>
          </cell>
          <cell r="T106">
            <v>2954</v>
          </cell>
          <cell r="U106">
            <v>15743</v>
          </cell>
          <cell r="V106">
            <v>7747</v>
          </cell>
          <cell r="W106">
            <v>7996</v>
          </cell>
          <cell r="X106">
            <v>8570</v>
          </cell>
          <cell r="Y106">
            <v>15743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7715</v>
          </cell>
          <cell r="E107">
            <v>4087</v>
          </cell>
          <cell r="F107">
            <v>3628</v>
          </cell>
          <cell r="G107">
            <v>5655</v>
          </cell>
          <cell r="H107">
            <v>2060</v>
          </cell>
          <cell r="I107">
            <v>223</v>
          </cell>
          <cell r="J107">
            <v>2035</v>
          </cell>
          <cell r="K107">
            <v>1125</v>
          </cell>
          <cell r="L107">
            <v>910</v>
          </cell>
          <cell r="M107">
            <v>1085</v>
          </cell>
          <cell r="N107">
            <v>950</v>
          </cell>
          <cell r="O107">
            <v>5</v>
          </cell>
          <cell r="P107">
            <v>2036</v>
          </cell>
          <cell r="Q107">
            <v>1092</v>
          </cell>
          <cell r="R107">
            <v>944</v>
          </cell>
          <cell r="S107">
            <v>926</v>
          </cell>
          <cell r="T107">
            <v>1110</v>
          </cell>
          <cell r="U107">
            <v>3644</v>
          </cell>
          <cell r="V107">
            <v>1870</v>
          </cell>
          <cell r="W107">
            <v>1774</v>
          </cell>
          <cell r="X107">
            <v>2143</v>
          </cell>
          <cell r="Y107">
            <v>3644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2606596</v>
          </cell>
          <cell r="E109">
            <v>1322217</v>
          </cell>
          <cell r="F109">
            <v>1284379</v>
          </cell>
          <cell r="G109">
            <v>1559094</v>
          </cell>
          <cell r="H109">
            <v>1047502</v>
          </cell>
          <cell r="I109">
            <v>79527</v>
          </cell>
          <cell r="J109">
            <v>1601614</v>
          </cell>
          <cell r="K109">
            <v>813985</v>
          </cell>
          <cell r="L109">
            <v>787629</v>
          </cell>
          <cell r="M109">
            <v>704769</v>
          </cell>
          <cell r="N109">
            <v>896845</v>
          </cell>
          <cell r="O109">
            <v>700</v>
          </cell>
          <cell r="P109">
            <v>237179</v>
          </cell>
          <cell r="Q109">
            <v>118404</v>
          </cell>
          <cell r="R109">
            <v>118775</v>
          </cell>
          <cell r="S109">
            <v>86522</v>
          </cell>
          <cell r="T109">
            <v>150657</v>
          </cell>
          <cell r="U109">
            <v>767803</v>
          </cell>
          <cell r="V109">
            <v>389828</v>
          </cell>
          <cell r="W109">
            <v>377975</v>
          </cell>
          <cell r="X109">
            <v>388044</v>
          </cell>
          <cell r="Y109">
            <v>767803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493059</v>
          </cell>
          <cell r="E110">
            <v>250670</v>
          </cell>
          <cell r="F110">
            <v>242389</v>
          </cell>
          <cell r="G110">
            <v>294262</v>
          </cell>
          <cell r="H110">
            <v>198797</v>
          </cell>
          <cell r="I110">
            <v>13991</v>
          </cell>
          <cell r="J110">
            <v>318621</v>
          </cell>
          <cell r="K110">
            <v>164181</v>
          </cell>
          <cell r="L110">
            <v>154440</v>
          </cell>
          <cell r="M110">
            <v>144660</v>
          </cell>
          <cell r="N110">
            <v>173961</v>
          </cell>
          <cell r="O110">
            <v>130</v>
          </cell>
          <cell r="P110">
            <v>41097</v>
          </cell>
          <cell r="Q110">
            <v>20781</v>
          </cell>
          <cell r="R110">
            <v>20316</v>
          </cell>
          <cell r="S110">
            <v>16261</v>
          </cell>
          <cell r="T110">
            <v>24836</v>
          </cell>
          <cell r="U110">
            <v>133341</v>
          </cell>
          <cell r="V110">
            <v>65708</v>
          </cell>
          <cell r="W110">
            <v>67633</v>
          </cell>
          <cell r="X110">
            <v>65378</v>
          </cell>
          <cell r="Y110">
            <v>133341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255870</v>
          </cell>
          <cell r="E111">
            <v>129892</v>
          </cell>
          <cell r="F111">
            <v>125978</v>
          </cell>
          <cell r="G111">
            <v>156339</v>
          </cell>
          <cell r="H111">
            <v>99531</v>
          </cell>
          <cell r="I111">
            <v>8785</v>
          </cell>
          <cell r="J111">
            <v>161906</v>
          </cell>
          <cell r="K111">
            <v>82574</v>
          </cell>
          <cell r="L111">
            <v>79332</v>
          </cell>
          <cell r="M111">
            <v>74496</v>
          </cell>
          <cell r="N111">
            <v>87410</v>
          </cell>
          <cell r="O111">
            <v>52</v>
          </cell>
          <cell r="P111">
            <v>19017</v>
          </cell>
          <cell r="Q111">
            <v>9090</v>
          </cell>
          <cell r="R111">
            <v>9927</v>
          </cell>
          <cell r="S111">
            <v>6896</v>
          </cell>
          <cell r="T111">
            <v>12121</v>
          </cell>
          <cell r="U111">
            <v>74947</v>
          </cell>
          <cell r="V111">
            <v>38228</v>
          </cell>
          <cell r="W111">
            <v>36719</v>
          </cell>
          <cell r="X111">
            <v>38959</v>
          </cell>
          <cell r="Y111">
            <v>74947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137127</v>
          </cell>
          <cell r="E112">
            <v>69192</v>
          </cell>
          <cell r="F112">
            <v>67935</v>
          </cell>
          <cell r="G112">
            <v>79375</v>
          </cell>
          <cell r="H112">
            <v>57752</v>
          </cell>
          <cell r="I112">
            <v>3365</v>
          </cell>
          <cell r="J112">
            <v>85082</v>
          </cell>
          <cell r="K112">
            <v>42836</v>
          </cell>
          <cell r="L112">
            <v>42246</v>
          </cell>
          <cell r="M112">
            <v>36262</v>
          </cell>
          <cell r="N112">
            <v>48820</v>
          </cell>
          <cell r="O112">
            <v>39</v>
          </cell>
          <cell r="P112">
            <v>13790</v>
          </cell>
          <cell r="Q112">
            <v>6779</v>
          </cell>
          <cell r="R112">
            <v>7011</v>
          </cell>
          <cell r="S112">
            <v>4858</v>
          </cell>
          <cell r="T112">
            <v>8932</v>
          </cell>
          <cell r="U112">
            <v>38255</v>
          </cell>
          <cell r="V112">
            <v>19577</v>
          </cell>
          <cell r="W112">
            <v>18678</v>
          </cell>
          <cell r="X112">
            <v>18984</v>
          </cell>
          <cell r="Y112">
            <v>38255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153338</v>
          </cell>
          <cell r="E113">
            <v>76058</v>
          </cell>
          <cell r="F113">
            <v>77280</v>
          </cell>
          <cell r="G113">
            <v>89562</v>
          </cell>
          <cell r="H113">
            <v>63776</v>
          </cell>
          <cell r="I113">
            <v>4805</v>
          </cell>
          <cell r="J113">
            <v>86210</v>
          </cell>
          <cell r="K113">
            <v>42146</v>
          </cell>
          <cell r="L113">
            <v>44064</v>
          </cell>
          <cell r="M113">
            <v>36922</v>
          </cell>
          <cell r="N113">
            <v>49288</v>
          </cell>
          <cell r="O113">
            <v>55</v>
          </cell>
          <cell r="P113">
            <v>22322</v>
          </cell>
          <cell r="Q113">
            <v>11246</v>
          </cell>
          <cell r="R113">
            <v>11076</v>
          </cell>
          <cell r="S113">
            <v>7834</v>
          </cell>
          <cell r="T113">
            <v>14488</v>
          </cell>
          <cell r="U113">
            <v>44806</v>
          </cell>
          <cell r="V113">
            <v>22666</v>
          </cell>
          <cell r="W113">
            <v>22140</v>
          </cell>
          <cell r="X113">
            <v>22591</v>
          </cell>
          <cell r="Y113">
            <v>44806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416168</v>
          </cell>
          <cell r="E114">
            <v>213960</v>
          </cell>
          <cell r="F114">
            <v>202208</v>
          </cell>
          <cell r="G114">
            <v>253162</v>
          </cell>
          <cell r="H114">
            <v>163006</v>
          </cell>
          <cell r="I114">
            <v>12439</v>
          </cell>
          <cell r="J114">
            <v>288523</v>
          </cell>
          <cell r="K114">
            <v>149965</v>
          </cell>
          <cell r="L114">
            <v>138558</v>
          </cell>
          <cell r="M114">
            <v>137704</v>
          </cell>
          <cell r="N114">
            <v>150819</v>
          </cell>
          <cell r="O114">
            <v>97</v>
          </cell>
          <cell r="P114">
            <v>21421</v>
          </cell>
          <cell r="Q114">
            <v>10263</v>
          </cell>
          <cell r="R114">
            <v>11158</v>
          </cell>
          <cell r="S114">
            <v>9234</v>
          </cell>
          <cell r="T114">
            <v>12187</v>
          </cell>
          <cell r="U114">
            <v>106224</v>
          </cell>
          <cell r="V114">
            <v>53732</v>
          </cell>
          <cell r="W114">
            <v>52492</v>
          </cell>
          <cell r="X114">
            <v>51372</v>
          </cell>
          <cell r="Y114">
            <v>106224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100489</v>
          </cell>
          <cell r="E115">
            <v>50084</v>
          </cell>
          <cell r="F115">
            <v>50405</v>
          </cell>
          <cell r="G115">
            <v>58255</v>
          </cell>
          <cell r="H115">
            <v>42234</v>
          </cell>
          <cell r="I115">
            <v>2603</v>
          </cell>
          <cell r="J115">
            <v>57664</v>
          </cell>
          <cell r="K115">
            <v>28421</v>
          </cell>
          <cell r="L115">
            <v>29243</v>
          </cell>
          <cell r="M115">
            <v>23184</v>
          </cell>
          <cell r="N115">
            <v>34480</v>
          </cell>
          <cell r="O115">
            <v>31</v>
          </cell>
          <cell r="P115">
            <v>11622</v>
          </cell>
          <cell r="Q115">
            <v>5844</v>
          </cell>
          <cell r="R115">
            <v>5778</v>
          </cell>
          <cell r="S115">
            <v>3868</v>
          </cell>
          <cell r="T115">
            <v>7754</v>
          </cell>
          <cell r="U115">
            <v>31203</v>
          </cell>
          <cell r="V115">
            <v>15819</v>
          </cell>
          <cell r="W115">
            <v>15384</v>
          </cell>
          <cell r="X115">
            <v>15581</v>
          </cell>
          <cell r="Y115">
            <v>31203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99738</v>
          </cell>
          <cell r="E116">
            <v>51567</v>
          </cell>
          <cell r="F116">
            <v>48171</v>
          </cell>
          <cell r="G116">
            <v>59610</v>
          </cell>
          <cell r="H116">
            <v>40128</v>
          </cell>
          <cell r="I116">
            <v>3399</v>
          </cell>
          <cell r="J116">
            <v>58763</v>
          </cell>
          <cell r="K116">
            <v>30123</v>
          </cell>
          <cell r="L116">
            <v>28640</v>
          </cell>
          <cell r="M116">
            <v>24996</v>
          </cell>
          <cell r="N116">
            <v>33767</v>
          </cell>
          <cell r="O116">
            <v>28</v>
          </cell>
          <cell r="P116">
            <v>9784</v>
          </cell>
          <cell r="Q116">
            <v>4977</v>
          </cell>
          <cell r="R116">
            <v>4807</v>
          </cell>
          <cell r="S116">
            <v>3423</v>
          </cell>
          <cell r="T116">
            <v>6361</v>
          </cell>
          <cell r="U116">
            <v>31191</v>
          </cell>
          <cell r="V116">
            <v>16467</v>
          </cell>
          <cell r="W116">
            <v>14724</v>
          </cell>
          <cell r="X116">
            <v>16573</v>
          </cell>
          <cell r="Y116">
            <v>31191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97275</v>
          </cell>
          <cell r="E117">
            <v>47851</v>
          </cell>
          <cell r="F117">
            <v>49424</v>
          </cell>
          <cell r="G117">
            <v>55941</v>
          </cell>
          <cell r="H117">
            <v>41334</v>
          </cell>
          <cell r="I117">
            <v>2460</v>
          </cell>
          <cell r="J117">
            <v>52379</v>
          </cell>
          <cell r="K117">
            <v>25241</v>
          </cell>
          <cell r="L117">
            <v>27138</v>
          </cell>
          <cell r="M117">
            <v>19214</v>
          </cell>
          <cell r="N117">
            <v>33165</v>
          </cell>
          <cell r="O117">
            <v>25</v>
          </cell>
          <cell r="P117">
            <v>11931</v>
          </cell>
          <cell r="Q117">
            <v>5982</v>
          </cell>
          <cell r="R117">
            <v>5949</v>
          </cell>
          <cell r="S117">
            <v>3762</v>
          </cell>
          <cell r="T117">
            <v>8169</v>
          </cell>
          <cell r="U117">
            <v>32965</v>
          </cell>
          <cell r="V117">
            <v>16628</v>
          </cell>
          <cell r="W117">
            <v>16337</v>
          </cell>
          <cell r="X117">
            <v>16465</v>
          </cell>
          <cell r="Y117">
            <v>32965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69889</v>
          </cell>
          <cell r="E118">
            <v>34378</v>
          </cell>
          <cell r="F118">
            <v>35511</v>
          </cell>
          <cell r="G118">
            <v>40844</v>
          </cell>
          <cell r="H118">
            <v>29045</v>
          </cell>
          <cell r="I118">
            <v>1949</v>
          </cell>
          <cell r="J118">
            <v>38131</v>
          </cell>
          <cell r="K118">
            <v>18356</v>
          </cell>
          <cell r="L118">
            <v>19775</v>
          </cell>
          <cell r="M118">
            <v>14953</v>
          </cell>
          <cell r="N118">
            <v>23178</v>
          </cell>
          <cell r="O118">
            <v>20</v>
          </cell>
          <cell r="P118">
            <v>9223</v>
          </cell>
          <cell r="Q118">
            <v>4737</v>
          </cell>
          <cell r="R118">
            <v>4486</v>
          </cell>
          <cell r="S118">
            <v>3356</v>
          </cell>
          <cell r="T118">
            <v>5867</v>
          </cell>
          <cell r="U118">
            <v>22535</v>
          </cell>
          <cell r="V118">
            <v>11285</v>
          </cell>
          <cell r="W118">
            <v>11250</v>
          </cell>
          <cell r="X118">
            <v>11720</v>
          </cell>
          <cell r="Y118">
            <v>22535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259206</v>
          </cell>
          <cell r="E119">
            <v>131476</v>
          </cell>
          <cell r="F119">
            <v>127730</v>
          </cell>
          <cell r="G119">
            <v>158458</v>
          </cell>
          <cell r="H119">
            <v>100748</v>
          </cell>
          <cell r="I119">
            <v>8298</v>
          </cell>
          <cell r="J119">
            <v>162459</v>
          </cell>
          <cell r="K119">
            <v>82347</v>
          </cell>
          <cell r="L119">
            <v>80112</v>
          </cell>
          <cell r="M119">
            <v>75360</v>
          </cell>
          <cell r="N119">
            <v>87099</v>
          </cell>
          <cell r="O119">
            <v>67</v>
          </cell>
          <cell r="P119">
            <v>21833</v>
          </cell>
          <cell r="Q119">
            <v>10799</v>
          </cell>
          <cell r="R119">
            <v>11034</v>
          </cell>
          <cell r="S119">
            <v>8184</v>
          </cell>
          <cell r="T119">
            <v>13649</v>
          </cell>
          <cell r="U119">
            <v>74914</v>
          </cell>
          <cell r="V119">
            <v>38330</v>
          </cell>
          <cell r="W119">
            <v>36584</v>
          </cell>
          <cell r="X119">
            <v>35945</v>
          </cell>
          <cell r="Y119">
            <v>74914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23195</v>
          </cell>
          <cell r="E120">
            <v>12011</v>
          </cell>
          <cell r="F120">
            <v>11184</v>
          </cell>
          <cell r="G120">
            <v>13181</v>
          </cell>
          <cell r="H120">
            <v>10014</v>
          </cell>
          <cell r="I120">
            <v>661</v>
          </cell>
          <cell r="J120">
            <v>12952</v>
          </cell>
          <cell r="K120">
            <v>6685</v>
          </cell>
          <cell r="L120">
            <v>6267</v>
          </cell>
          <cell r="M120">
            <v>4733</v>
          </cell>
          <cell r="N120">
            <v>8219</v>
          </cell>
          <cell r="O120">
            <v>6</v>
          </cell>
          <cell r="P120">
            <v>2656</v>
          </cell>
          <cell r="Q120">
            <v>1364</v>
          </cell>
          <cell r="R120">
            <v>1292</v>
          </cell>
          <cell r="S120">
            <v>861</v>
          </cell>
          <cell r="T120">
            <v>1795</v>
          </cell>
          <cell r="U120">
            <v>7587</v>
          </cell>
          <cell r="V120">
            <v>3962</v>
          </cell>
          <cell r="W120">
            <v>3625</v>
          </cell>
          <cell r="X120">
            <v>4194</v>
          </cell>
          <cell r="Y120">
            <v>7587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50312</v>
          </cell>
          <cell r="E121">
            <v>24710</v>
          </cell>
          <cell r="F121">
            <v>25602</v>
          </cell>
          <cell r="G121">
            <v>27307</v>
          </cell>
          <cell r="H121">
            <v>23005</v>
          </cell>
          <cell r="I121">
            <v>1235</v>
          </cell>
          <cell r="J121">
            <v>27022</v>
          </cell>
          <cell r="K121">
            <v>12954</v>
          </cell>
          <cell r="L121">
            <v>14068</v>
          </cell>
          <cell r="M121">
            <v>8300</v>
          </cell>
          <cell r="N121">
            <v>18722</v>
          </cell>
          <cell r="O121">
            <v>15</v>
          </cell>
          <cell r="P121">
            <v>6053</v>
          </cell>
          <cell r="Q121">
            <v>2959</v>
          </cell>
          <cell r="R121">
            <v>3094</v>
          </cell>
          <cell r="S121">
            <v>1770</v>
          </cell>
          <cell r="T121">
            <v>4283</v>
          </cell>
          <cell r="U121">
            <v>17237</v>
          </cell>
          <cell r="V121">
            <v>8797</v>
          </cell>
          <cell r="W121">
            <v>8440</v>
          </cell>
          <cell r="X121">
            <v>9163</v>
          </cell>
          <cell r="Y121">
            <v>17237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24402</v>
          </cell>
          <cell r="E122">
            <v>12181</v>
          </cell>
          <cell r="F122">
            <v>12221</v>
          </cell>
          <cell r="G122">
            <v>14225</v>
          </cell>
          <cell r="H122">
            <v>10177</v>
          </cell>
          <cell r="I122">
            <v>645</v>
          </cell>
          <cell r="J122">
            <v>11806</v>
          </cell>
          <cell r="K122">
            <v>5777</v>
          </cell>
          <cell r="L122">
            <v>6029</v>
          </cell>
          <cell r="M122">
            <v>3952</v>
          </cell>
          <cell r="N122">
            <v>7854</v>
          </cell>
          <cell r="O122">
            <v>12</v>
          </cell>
          <cell r="P122">
            <v>3538</v>
          </cell>
          <cell r="Q122">
            <v>1878</v>
          </cell>
          <cell r="R122">
            <v>1660</v>
          </cell>
          <cell r="S122">
            <v>1215</v>
          </cell>
          <cell r="T122">
            <v>2323</v>
          </cell>
          <cell r="U122">
            <v>9058</v>
          </cell>
          <cell r="V122">
            <v>4526</v>
          </cell>
          <cell r="W122">
            <v>4532</v>
          </cell>
          <cell r="X122">
            <v>5089</v>
          </cell>
          <cell r="Y122">
            <v>9058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15997</v>
          </cell>
          <cell r="E123">
            <v>7929</v>
          </cell>
          <cell r="F123">
            <v>8068</v>
          </cell>
          <cell r="G123">
            <v>9051</v>
          </cell>
          <cell r="H123">
            <v>6946</v>
          </cell>
          <cell r="I123">
            <v>404</v>
          </cell>
          <cell r="J123">
            <v>7559</v>
          </cell>
          <cell r="K123">
            <v>3677</v>
          </cell>
          <cell r="L123">
            <v>3882</v>
          </cell>
          <cell r="M123">
            <v>2359</v>
          </cell>
          <cell r="N123">
            <v>5200</v>
          </cell>
          <cell r="O123">
            <v>8</v>
          </cell>
          <cell r="P123">
            <v>2644</v>
          </cell>
          <cell r="Q123">
            <v>1363</v>
          </cell>
          <cell r="R123">
            <v>1281</v>
          </cell>
          <cell r="S123">
            <v>898</v>
          </cell>
          <cell r="T123">
            <v>1746</v>
          </cell>
          <cell r="U123">
            <v>5794</v>
          </cell>
          <cell r="V123">
            <v>2889</v>
          </cell>
          <cell r="W123">
            <v>2905</v>
          </cell>
          <cell r="X123">
            <v>3205</v>
          </cell>
          <cell r="Y123">
            <v>5794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35715</v>
          </cell>
          <cell r="E124">
            <v>17262</v>
          </cell>
          <cell r="F124">
            <v>18453</v>
          </cell>
          <cell r="G124">
            <v>22524</v>
          </cell>
          <cell r="H124">
            <v>13191</v>
          </cell>
          <cell r="I124">
            <v>858</v>
          </cell>
          <cell r="J124">
            <v>17424</v>
          </cell>
          <cell r="K124">
            <v>8168</v>
          </cell>
          <cell r="L124">
            <v>9256</v>
          </cell>
          <cell r="M124">
            <v>6435</v>
          </cell>
          <cell r="N124">
            <v>10989</v>
          </cell>
          <cell r="O124">
            <v>14</v>
          </cell>
          <cell r="P124">
            <v>3326</v>
          </cell>
          <cell r="Q124">
            <v>1662</v>
          </cell>
          <cell r="R124">
            <v>1664</v>
          </cell>
          <cell r="S124">
            <v>1124</v>
          </cell>
          <cell r="T124">
            <v>2202</v>
          </cell>
          <cell r="U124">
            <v>14965</v>
          </cell>
          <cell r="V124">
            <v>7432</v>
          </cell>
          <cell r="W124">
            <v>7533</v>
          </cell>
          <cell r="X124">
            <v>8420</v>
          </cell>
          <cell r="Y124">
            <v>14965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41648</v>
          </cell>
          <cell r="E125">
            <v>20454</v>
          </cell>
          <cell r="F125">
            <v>21194</v>
          </cell>
          <cell r="G125">
            <v>23637</v>
          </cell>
          <cell r="H125">
            <v>18011</v>
          </cell>
          <cell r="I125">
            <v>1043</v>
          </cell>
          <cell r="J125">
            <v>22991</v>
          </cell>
          <cell r="K125">
            <v>11067</v>
          </cell>
          <cell r="L125">
            <v>11924</v>
          </cell>
          <cell r="M125">
            <v>8272</v>
          </cell>
          <cell r="N125">
            <v>14719</v>
          </cell>
          <cell r="O125">
            <v>15</v>
          </cell>
          <cell r="P125">
            <v>4517</v>
          </cell>
          <cell r="Q125">
            <v>2249</v>
          </cell>
          <cell r="R125">
            <v>2268</v>
          </cell>
          <cell r="S125">
            <v>1225</v>
          </cell>
          <cell r="T125">
            <v>3292</v>
          </cell>
          <cell r="U125">
            <v>14140</v>
          </cell>
          <cell r="V125">
            <v>7138</v>
          </cell>
          <cell r="W125">
            <v>7002</v>
          </cell>
          <cell r="X125">
            <v>7499</v>
          </cell>
          <cell r="Y125">
            <v>14140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32710</v>
          </cell>
          <cell r="E126">
            <v>17318</v>
          </cell>
          <cell r="F126">
            <v>15392</v>
          </cell>
          <cell r="G126">
            <v>20141</v>
          </cell>
          <cell r="H126">
            <v>12569</v>
          </cell>
          <cell r="I126">
            <v>1805</v>
          </cell>
          <cell r="J126">
            <v>19035</v>
          </cell>
          <cell r="K126">
            <v>10211</v>
          </cell>
          <cell r="L126">
            <v>8824</v>
          </cell>
          <cell r="M126">
            <v>8341</v>
          </cell>
          <cell r="N126">
            <v>10694</v>
          </cell>
          <cell r="O126">
            <v>10</v>
          </cell>
          <cell r="P126">
            <v>2947</v>
          </cell>
          <cell r="Q126">
            <v>1417</v>
          </cell>
          <cell r="R126">
            <v>1530</v>
          </cell>
          <cell r="S126">
            <v>1072</v>
          </cell>
          <cell r="T126">
            <v>1875</v>
          </cell>
          <cell r="U126">
            <v>10728</v>
          </cell>
          <cell r="V126">
            <v>5690</v>
          </cell>
          <cell r="W126">
            <v>5038</v>
          </cell>
          <cell r="X126">
            <v>5708</v>
          </cell>
          <cell r="Y126">
            <v>10728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43492</v>
          </cell>
          <cell r="E127">
            <v>22838</v>
          </cell>
          <cell r="F127">
            <v>20654</v>
          </cell>
          <cell r="G127">
            <v>26480</v>
          </cell>
          <cell r="H127">
            <v>17012</v>
          </cell>
          <cell r="I127">
            <v>2196</v>
          </cell>
          <cell r="J127">
            <v>23425</v>
          </cell>
          <cell r="K127">
            <v>12215</v>
          </cell>
          <cell r="L127">
            <v>11210</v>
          </cell>
          <cell r="M127">
            <v>9196</v>
          </cell>
          <cell r="N127">
            <v>14229</v>
          </cell>
          <cell r="O127">
            <v>12</v>
          </cell>
          <cell r="P127">
            <v>4033</v>
          </cell>
          <cell r="Q127">
            <v>1986</v>
          </cell>
          <cell r="R127">
            <v>2047</v>
          </cell>
          <cell r="S127">
            <v>1250</v>
          </cell>
          <cell r="T127">
            <v>2783</v>
          </cell>
          <cell r="U127">
            <v>16034</v>
          </cell>
          <cell r="V127">
            <v>8637</v>
          </cell>
          <cell r="W127">
            <v>7397</v>
          </cell>
          <cell r="X127">
            <v>8285</v>
          </cell>
          <cell r="Y127">
            <v>16034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116084</v>
          </cell>
          <cell r="E128">
            <v>61423</v>
          </cell>
          <cell r="F128">
            <v>54661</v>
          </cell>
          <cell r="G128">
            <v>73662</v>
          </cell>
          <cell r="H128">
            <v>42422</v>
          </cell>
          <cell r="I128">
            <v>5262</v>
          </cell>
          <cell r="J128">
            <v>75700</v>
          </cell>
          <cell r="K128">
            <v>40265</v>
          </cell>
          <cell r="L128">
            <v>35435</v>
          </cell>
          <cell r="M128">
            <v>36669</v>
          </cell>
          <cell r="N128">
            <v>39031</v>
          </cell>
          <cell r="O128">
            <v>27</v>
          </cell>
          <cell r="P128">
            <v>5328</v>
          </cell>
          <cell r="Q128">
            <v>2584</v>
          </cell>
          <cell r="R128">
            <v>2744</v>
          </cell>
          <cell r="S128">
            <v>1937</v>
          </cell>
          <cell r="T128">
            <v>3391</v>
          </cell>
          <cell r="U128">
            <v>35056</v>
          </cell>
          <cell r="V128">
            <v>18574</v>
          </cell>
          <cell r="W128">
            <v>16482</v>
          </cell>
          <cell r="X128">
            <v>17417</v>
          </cell>
          <cell r="Y128">
            <v>35056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53324</v>
          </cell>
          <cell r="E129">
            <v>26200</v>
          </cell>
          <cell r="F129">
            <v>27124</v>
          </cell>
          <cell r="G129">
            <v>29291</v>
          </cell>
          <cell r="H129">
            <v>24033</v>
          </cell>
          <cell r="I129">
            <v>1086</v>
          </cell>
          <cell r="J129">
            <v>27280</v>
          </cell>
          <cell r="K129">
            <v>13049</v>
          </cell>
          <cell r="L129">
            <v>14231</v>
          </cell>
          <cell r="M129">
            <v>9658</v>
          </cell>
          <cell r="N129">
            <v>17622</v>
          </cell>
          <cell r="O129">
            <v>13</v>
          </cell>
          <cell r="P129">
            <v>9998</v>
          </cell>
          <cell r="Q129">
            <v>5160</v>
          </cell>
          <cell r="R129">
            <v>4838</v>
          </cell>
          <cell r="S129">
            <v>3587</v>
          </cell>
          <cell r="T129">
            <v>6411</v>
          </cell>
          <cell r="U129">
            <v>16046</v>
          </cell>
          <cell r="V129">
            <v>7991</v>
          </cell>
          <cell r="W129">
            <v>8055</v>
          </cell>
          <cell r="X129">
            <v>8154</v>
          </cell>
          <cell r="Y129">
            <v>16046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30826</v>
          </cell>
          <cell r="E130">
            <v>15519</v>
          </cell>
          <cell r="F130">
            <v>15307</v>
          </cell>
          <cell r="G130">
            <v>17434</v>
          </cell>
          <cell r="H130">
            <v>13392</v>
          </cell>
          <cell r="I130">
            <v>839</v>
          </cell>
          <cell r="J130">
            <v>16242</v>
          </cell>
          <cell r="K130">
            <v>8020</v>
          </cell>
          <cell r="L130">
            <v>8222</v>
          </cell>
          <cell r="M130">
            <v>5403</v>
          </cell>
          <cell r="N130">
            <v>10839</v>
          </cell>
          <cell r="O130">
            <v>7</v>
          </cell>
          <cell r="P130">
            <v>3652</v>
          </cell>
          <cell r="Q130">
            <v>1866</v>
          </cell>
          <cell r="R130">
            <v>1786</v>
          </cell>
          <cell r="S130">
            <v>1099</v>
          </cell>
          <cell r="T130">
            <v>2553</v>
          </cell>
          <cell r="U130">
            <v>10932</v>
          </cell>
          <cell r="V130">
            <v>5633</v>
          </cell>
          <cell r="W130">
            <v>5299</v>
          </cell>
          <cell r="X130">
            <v>5758</v>
          </cell>
          <cell r="Y130">
            <v>10932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47324</v>
          </cell>
          <cell r="E131">
            <v>24076</v>
          </cell>
          <cell r="F131">
            <v>23248</v>
          </cell>
          <cell r="G131">
            <v>29696</v>
          </cell>
          <cell r="H131">
            <v>17628</v>
          </cell>
          <cell r="I131">
            <v>1165</v>
          </cell>
          <cell r="J131">
            <v>27031</v>
          </cell>
          <cell r="K131">
            <v>13770</v>
          </cell>
          <cell r="L131">
            <v>13261</v>
          </cell>
          <cell r="M131">
            <v>12014</v>
          </cell>
          <cell r="N131">
            <v>15017</v>
          </cell>
          <cell r="O131">
            <v>12</v>
          </cell>
          <cell r="P131">
            <v>4216</v>
          </cell>
          <cell r="Q131">
            <v>2120</v>
          </cell>
          <cell r="R131">
            <v>2096</v>
          </cell>
          <cell r="S131">
            <v>1605</v>
          </cell>
          <cell r="T131">
            <v>2611</v>
          </cell>
          <cell r="U131">
            <v>16077</v>
          </cell>
          <cell r="V131">
            <v>8186</v>
          </cell>
          <cell r="W131">
            <v>7891</v>
          </cell>
          <cell r="X131">
            <v>9293</v>
          </cell>
          <cell r="Y131">
            <v>16077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9408</v>
          </cell>
          <cell r="E132">
            <v>5168</v>
          </cell>
          <cell r="F132">
            <v>4240</v>
          </cell>
          <cell r="G132">
            <v>6657</v>
          </cell>
          <cell r="H132">
            <v>2751</v>
          </cell>
          <cell r="I132">
            <v>234</v>
          </cell>
          <cell r="J132">
            <v>3409</v>
          </cell>
          <cell r="K132">
            <v>1937</v>
          </cell>
          <cell r="L132">
            <v>1472</v>
          </cell>
          <cell r="M132">
            <v>1686</v>
          </cell>
          <cell r="N132">
            <v>1723</v>
          </cell>
          <cell r="O132">
            <v>5</v>
          </cell>
          <cell r="P132">
            <v>2231</v>
          </cell>
          <cell r="Q132">
            <v>1298</v>
          </cell>
          <cell r="R132">
            <v>933</v>
          </cell>
          <cell r="S132">
            <v>1203</v>
          </cell>
          <cell r="T132">
            <v>1028</v>
          </cell>
          <cell r="U132">
            <v>3768</v>
          </cell>
          <cell r="V132">
            <v>1933</v>
          </cell>
          <cell r="W132">
            <v>1835</v>
          </cell>
          <cell r="X132">
            <v>2291</v>
          </cell>
          <cell r="Y132">
            <v>3768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2579517</v>
          </cell>
          <cell r="E134">
            <v>1307805</v>
          </cell>
          <cell r="F134">
            <v>1271712</v>
          </cell>
          <cell r="G134">
            <v>0</v>
          </cell>
          <cell r="H134">
            <v>0</v>
          </cell>
          <cell r="I134">
            <v>81698</v>
          </cell>
          <cell r="J134">
            <v>1579013</v>
          </cell>
          <cell r="K134">
            <v>802918</v>
          </cell>
          <cell r="L134">
            <v>776095</v>
          </cell>
          <cell r="M134">
            <v>709179</v>
          </cell>
          <cell r="N134">
            <v>869834</v>
          </cell>
          <cell r="O134">
            <v>696</v>
          </cell>
          <cell r="P134">
            <v>231085</v>
          </cell>
          <cell r="Q134">
            <v>115481</v>
          </cell>
          <cell r="R134">
            <v>115604</v>
          </cell>
          <cell r="S134">
            <v>87122</v>
          </cell>
          <cell r="T134">
            <v>143963</v>
          </cell>
          <cell r="U134">
            <v>769419</v>
          </cell>
          <cell r="V134">
            <v>389406</v>
          </cell>
          <cell r="W134">
            <v>380013</v>
          </cell>
          <cell r="X134">
            <v>465512</v>
          </cell>
          <cell r="Y134">
            <v>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488709</v>
          </cell>
          <cell r="E135">
            <v>248583</v>
          </cell>
          <cell r="F135">
            <v>240126</v>
          </cell>
          <cell r="G135">
            <v>0</v>
          </cell>
          <cell r="H135">
            <v>0</v>
          </cell>
          <cell r="I135">
            <v>14174</v>
          </cell>
          <cell r="J135">
            <v>314763</v>
          </cell>
          <cell r="K135">
            <v>162367</v>
          </cell>
          <cell r="L135">
            <v>152396</v>
          </cell>
          <cell r="M135">
            <v>145382</v>
          </cell>
          <cell r="N135">
            <v>169381</v>
          </cell>
          <cell r="O135">
            <v>130</v>
          </cell>
          <cell r="P135">
            <v>40725</v>
          </cell>
          <cell r="Q135">
            <v>20743</v>
          </cell>
          <cell r="R135">
            <v>19982</v>
          </cell>
          <cell r="S135">
            <v>16657</v>
          </cell>
          <cell r="T135">
            <v>24068</v>
          </cell>
          <cell r="U135">
            <v>133221</v>
          </cell>
          <cell r="V135">
            <v>65473</v>
          </cell>
          <cell r="W135">
            <v>67748</v>
          </cell>
          <cell r="X135">
            <v>80486</v>
          </cell>
          <cell r="Y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253855</v>
          </cell>
          <cell r="E136">
            <v>128480</v>
          </cell>
          <cell r="F136">
            <v>125375</v>
          </cell>
          <cell r="G136">
            <v>0</v>
          </cell>
          <cell r="H136">
            <v>0</v>
          </cell>
          <cell r="I136">
            <v>9127</v>
          </cell>
          <cell r="J136">
            <v>159169</v>
          </cell>
          <cell r="K136">
            <v>81113</v>
          </cell>
          <cell r="L136">
            <v>78056</v>
          </cell>
          <cell r="M136">
            <v>74151</v>
          </cell>
          <cell r="N136">
            <v>85018</v>
          </cell>
          <cell r="O136">
            <v>51</v>
          </cell>
          <cell r="P136">
            <v>18468</v>
          </cell>
          <cell r="Q136">
            <v>8802</v>
          </cell>
          <cell r="R136">
            <v>9666</v>
          </cell>
          <cell r="S136">
            <v>6819</v>
          </cell>
          <cell r="T136">
            <v>11649</v>
          </cell>
          <cell r="U136">
            <v>76218</v>
          </cell>
          <cell r="V136">
            <v>38565</v>
          </cell>
          <cell r="W136">
            <v>37653</v>
          </cell>
          <cell r="X136">
            <v>47399</v>
          </cell>
          <cell r="Y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136470</v>
          </cell>
          <cell r="E137">
            <v>68945</v>
          </cell>
          <cell r="F137">
            <v>67525</v>
          </cell>
          <cell r="G137">
            <v>0</v>
          </cell>
          <cell r="H137">
            <v>0</v>
          </cell>
          <cell r="I137">
            <v>3516</v>
          </cell>
          <cell r="J137">
            <v>84379</v>
          </cell>
          <cell r="K137">
            <v>42533</v>
          </cell>
          <cell r="L137">
            <v>41846</v>
          </cell>
          <cell r="M137">
            <v>36852</v>
          </cell>
          <cell r="N137">
            <v>47527</v>
          </cell>
          <cell r="O137">
            <v>39</v>
          </cell>
          <cell r="P137">
            <v>13511</v>
          </cell>
          <cell r="Q137">
            <v>6632</v>
          </cell>
          <cell r="R137">
            <v>6879</v>
          </cell>
          <cell r="S137">
            <v>4860</v>
          </cell>
          <cell r="T137">
            <v>8651</v>
          </cell>
          <cell r="U137">
            <v>38580</v>
          </cell>
          <cell r="V137">
            <v>19780</v>
          </cell>
          <cell r="W137">
            <v>18800</v>
          </cell>
          <cell r="X137">
            <v>23115</v>
          </cell>
          <cell r="Y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152200</v>
          </cell>
          <cell r="E138">
            <v>75436</v>
          </cell>
          <cell r="F138">
            <v>76764</v>
          </cell>
          <cell r="G138">
            <v>0</v>
          </cell>
          <cell r="H138">
            <v>0</v>
          </cell>
          <cell r="I138">
            <v>4791</v>
          </cell>
          <cell r="J138">
            <v>85134</v>
          </cell>
          <cell r="K138">
            <v>41469</v>
          </cell>
          <cell r="L138">
            <v>43665</v>
          </cell>
          <cell r="M138">
            <v>37550</v>
          </cell>
          <cell r="N138">
            <v>47584</v>
          </cell>
          <cell r="O138">
            <v>55</v>
          </cell>
          <cell r="P138">
            <v>21971</v>
          </cell>
          <cell r="Q138">
            <v>11116</v>
          </cell>
          <cell r="R138">
            <v>10855</v>
          </cell>
          <cell r="S138">
            <v>8126</v>
          </cell>
          <cell r="T138">
            <v>13845</v>
          </cell>
          <cell r="U138">
            <v>45095</v>
          </cell>
          <cell r="V138">
            <v>22851</v>
          </cell>
          <cell r="W138">
            <v>22244</v>
          </cell>
          <cell r="X138">
            <v>27516</v>
          </cell>
          <cell r="Y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412264</v>
          </cell>
          <cell r="E139">
            <v>212097</v>
          </cell>
          <cell r="F139">
            <v>200167</v>
          </cell>
          <cell r="G139">
            <v>0</v>
          </cell>
          <cell r="H139">
            <v>0</v>
          </cell>
          <cell r="I139">
            <v>12729</v>
          </cell>
          <cell r="J139">
            <v>284141</v>
          </cell>
          <cell r="K139">
            <v>148153</v>
          </cell>
          <cell r="L139">
            <v>135988</v>
          </cell>
          <cell r="M139">
            <v>138225</v>
          </cell>
          <cell r="N139">
            <v>145916</v>
          </cell>
          <cell r="O139">
            <v>96</v>
          </cell>
          <cell r="P139">
            <v>21540</v>
          </cell>
          <cell r="Q139">
            <v>10324</v>
          </cell>
          <cell r="R139">
            <v>11216</v>
          </cell>
          <cell r="S139">
            <v>9537</v>
          </cell>
          <cell r="T139">
            <v>12003</v>
          </cell>
          <cell r="U139">
            <v>106583</v>
          </cell>
          <cell r="V139">
            <v>53620</v>
          </cell>
          <cell r="W139">
            <v>52963</v>
          </cell>
          <cell r="X139">
            <v>62708</v>
          </cell>
          <cell r="Y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98589</v>
          </cell>
          <cell r="E140">
            <v>49119</v>
          </cell>
          <cell r="F140">
            <v>49470</v>
          </cell>
          <cell r="G140">
            <v>0</v>
          </cell>
          <cell r="H140">
            <v>0</v>
          </cell>
          <cell r="I140">
            <v>2664</v>
          </cell>
          <cell r="J140">
            <v>56276</v>
          </cell>
          <cell r="K140">
            <v>27804</v>
          </cell>
          <cell r="L140">
            <v>28472</v>
          </cell>
          <cell r="M140">
            <v>23224</v>
          </cell>
          <cell r="N140">
            <v>33052</v>
          </cell>
          <cell r="O140">
            <v>31</v>
          </cell>
          <cell r="P140">
            <v>11234</v>
          </cell>
          <cell r="Q140">
            <v>5665</v>
          </cell>
          <cell r="R140">
            <v>5569</v>
          </cell>
          <cell r="S140">
            <v>3906</v>
          </cell>
          <cell r="T140">
            <v>7328</v>
          </cell>
          <cell r="U140">
            <v>31079</v>
          </cell>
          <cell r="V140">
            <v>15650</v>
          </cell>
          <cell r="W140">
            <v>15429</v>
          </cell>
          <cell r="X140">
            <v>18544</v>
          </cell>
          <cell r="Y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98921</v>
          </cell>
          <cell r="E141">
            <v>50963</v>
          </cell>
          <cell r="F141">
            <v>47958</v>
          </cell>
          <cell r="G141">
            <v>0</v>
          </cell>
          <cell r="H141">
            <v>0</v>
          </cell>
          <cell r="I141">
            <v>3556</v>
          </cell>
          <cell r="J141">
            <v>58440</v>
          </cell>
          <cell r="K141">
            <v>29849</v>
          </cell>
          <cell r="L141">
            <v>28591</v>
          </cell>
          <cell r="M141">
            <v>25225</v>
          </cell>
          <cell r="N141">
            <v>33215</v>
          </cell>
          <cell r="O141">
            <v>29</v>
          </cell>
          <cell r="P141">
            <v>9311</v>
          </cell>
          <cell r="Q141">
            <v>4709</v>
          </cell>
          <cell r="R141">
            <v>4602</v>
          </cell>
          <cell r="S141">
            <v>3359</v>
          </cell>
          <cell r="T141">
            <v>5952</v>
          </cell>
          <cell r="U141">
            <v>31170</v>
          </cell>
          <cell r="V141">
            <v>16405</v>
          </cell>
          <cell r="W141">
            <v>14765</v>
          </cell>
          <cell r="X141">
            <v>19591</v>
          </cell>
          <cell r="Y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94012</v>
          </cell>
          <cell r="E142">
            <v>46192</v>
          </cell>
          <cell r="F142">
            <v>47820</v>
          </cell>
          <cell r="G142">
            <v>0</v>
          </cell>
          <cell r="H142">
            <v>0</v>
          </cell>
          <cell r="I142">
            <v>2611</v>
          </cell>
          <cell r="J142">
            <v>50862</v>
          </cell>
          <cell r="K142">
            <v>24473</v>
          </cell>
          <cell r="L142">
            <v>26389</v>
          </cell>
          <cell r="M142">
            <v>19209</v>
          </cell>
          <cell r="N142">
            <v>31653</v>
          </cell>
          <cell r="O142">
            <v>25</v>
          </cell>
          <cell r="P142">
            <v>11078</v>
          </cell>
          <cell r="Q142">
            <v>5523</v>
          </cell>
          <cell r="R142">
            <v>5555</v>
          </cell>
          <cell r="S142">
            <v>3605</v>
          </cell>
          <cell r="T142">
            <v>7473</v>
          </cell>
          <cell r="U142">
            <v>32072</v>
          </cell>
          <cell r="V142">
            <v>16196</v>
          </cell>
          <cell r="W142">
            <v>15876</v>
          </cell>
          <cell r="X142">
            <v>18901</v>
          </cell>
          <cell r="Y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69079</v>
          </cell>
          <cell r="E143">
            <v>33963</v>
          </cell>
          <cell r="F143">
            <v>35116</v>
          </cell>
          <cell r="G143">
            <v>0</v>
          </cell>
          <cell r="H143">
            <v>0</v>
          </cell>
          <cell r="I143">
            <v>1942</v>
          </cell>
          <cell r="J143">
            <v>37492</v>
          </cell>
          <cell r="K143">
            <v>18107</v>
          </cell>
          <cell r="L143">
            <v>19385</v>
          </cell>
          <cell r="M143">
            <v>15156</v>
          </cell>
          <cell r="N143">
            <v>22336</v>
          </cell>
          <cell r="O143">
            <v>20</v>
          </cell>
          <cell r="P143">
            <v>8880</v>
          </cell>
          <cell r="Q143">
            <v>4517</v>
          </cell>
          <cell r="R143">
            <v>4363</v>
          </cell>
          <cell r="S143">
            <v>3298</v>
          </cell>
          <cell r="T143">
            <v>5582</v>
          </cell>
          <cell r="U143">
            <v>22707</v>
          </cell>
          <cell r="V143">
            <v>11339</v>
          </cell>
          <cell r="W143">
            <v>11368</v>
          </cell>
          <cell r="X143">
            <v>13851</v>
          </cell>
          <cell r="Y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259435</v>
          </cell>
          <cell r="E144">
            <v>131422</v>
          </cell>
          <cell r="F144">
            <v>128013</v>
          </cell>
          <cell r="G144">
            <v>0</v>
          </cell>
          <cell r="H144">
            <v>0</v>
          </cell>
          <cell r="I144">
            <v>8556</v>
          </cell>
          <cell r="J144">
            <v>161726</v>
          </cell>
          <cell r="K144">
            <v>81852</v>
          </cell>
          <cell r="L144">
            <v>79874</v>
          </cell>
          <cell r="M144">
            <v>76584</v>
          </cell>
          <cell r="N144">
            <v>85142</v>
          </cell>
          <cell r="O144">
            <v>68</v>
          </cell>
          <cell r="P144">
            <v>21259</v>
          </cell>
          <cell r="Q144">
            <v>10545</v>
          </cell>
          <cell r="R144">
            <v>10714</v>
          </cell>
          <cell r="S144">
            <v>8183</v>
          </cell>
          <cell r="T144">
            <v>13076</v>
          </cell>
          <cell r="U144">
            <v>76450</v>
          </cell>
          <cell r="V144">
            <v>39025</v>
          </cell>
          <cell r="W144">
            <v>37425</v>
          </cell>
          <cell r="X144">
            <v>44548</v>
          </cell>
          <cell r="Y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22622</v>
          </cell>
          <cell r="E145">
            <v>11711</v>
          </cell>
          <cell r="F145">
            <v>10911</v>
          </cell>
          <cell r="G145">
            <v>0</v>
          </cell>
          <cell r="H145">
            <v>0</v>
          </cell>
          <cell r="I145">
            <v>696</v>
          </cell>
          <cell r="J145">
            <v>12700</v>
          </cell>
          <cell r="K145">
            <v>6572</v>
          </cell>
          <cell r="L145">
            <v>6128</v>
          </cell>
          <cell r="M145">
            <v>4807</v>
          </cell>
          <cell r="N145">
            <v>7893</v>
          </cell>
          <cell r="O145">
            <v>6</v>
          </cell>
          <cell r="P145">
            <v>2378</v>
          </cell>
          <cell r="Q145">
            <v>1236</v>
          </cell>
          <cell r="R145">
            <v>1142</v>
          </cell>
          <cell r="S145">
            <v>740</v>
          </cell>
          <cell r="T145">
            <v>1638</v>
          </cell>
          <cell r="U145">
            <v>7544</v>
          </cell>
          <cell r="V145">
            <v>3903</v>
          </cell>
          <cell r="W145">
            <v>3641</v>
          </cell>
          <cell r="X145">
            <v>4837</v>
          </cell>
          <cell r="Y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49470</v>
          </cell>
          <cell r="E146">
            <v>24224</v>
          </cell>
          <cell r="F146">
            <v>25246</v>
          </cell>
          <cell r="G146">
            <v>0</v>
          </cell>
          <cell r="H146">
            <v>0</v>
          </cell>
          <cell r="I146">
            <v>1263</v>
          </cell>
          <cell r="J146">
            <v>26845</v>
          </cell>
          <cell r="K146">
            <v>12813</v>
          </cell>
          <cell r="L146">
            <v>14032</v>
          </cell>
          <cell r="M146">
            <v>8811</v>
          </cell>
          <cell r="N146">
            <v>18034</v>
          </cell>
          <cell r="O146">
            <v>15</v>
          </cell>
          <cell r="P146">
            <v>5655</v>
          </cell>
          <cell r="Q146">
            <v>2762</v>
          </cell>
          <cell r="R146">
            <v>2893</v>
          </cell>
          <cell r="S146">
            <v>1663</v>
          </cell>
          <cell r="T146">
            <v>3992</v>
          </cell>
          <cell r="U146">
            <v>16970</v>
          </cell>
          <cell r="V146">
            <v>8649</v>
          </cell>
          <cell r="W146">
            <v>8321</v>
          </cell>
          <cell r="X146">
            <v>10520</v>
          </cell>
          <cell r="Y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23998</v>
          </cell>
          <cell r="E147">
            <v>11984</v>
          </cell>
          <cell r="F147">
            <v>12014</v>
          </cell>
          <cell r="G147">
            <v>0</v>
          </cell>
          <cell r="H147">
            <v>0</v>
          </cell>
          <cell r="I147">
            <v>653</v>
          </cell>
          <cell r="J147">
            <v>11624</v>
          </cell>
          <cell r="K147">
            <v>5737</v>
          </cell>
          <cell r="L147">
            <v>5887</v>
          </cell>
          <cell r="M147">
            <v>4095</v>
          </cell>
          <cell r="N147">
            <v>7529</v>
          </cell>
          <cell r="O147">
            <v>12</v>
          </cell>
          <cell r="P147">
            <v>3390</v>
          </cell>
          <cell r="Q147">
            <v>1762</v>
          </cell>
          <cell r="R147">
            <v>1628</v>
          </cell>
          <cell r="S147">
            <v>1215</v>
          </cell>
          <cell r="T147">
            <v>2175</v>
          </cell>
          <cell r="U147">
            <v>8984</v>
          </cell>
          <cell r="V147">
            <v>4485</v>
          </cell>
          <cell r="W147">
            <v>4499</v>
          </cell>
          <cell r="X147">
            <v>5669</v>
          </cell>
          <cell r="Y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15822</v>
          </cell>
          <cell r="E148">
            <v>7830</v>
          </cell>
          <cell r="F148">
            <v>7992</v>
          </cell>
          <cell r="G148">
            <v>0</v>
          </cell>
          <cell r="H148">
            <v>0</v>
          </cell>
          <cell r="I148">
            <v>398</v>
          </cell>
          <cell r="J148">
            <v>7528</v>
          </cell>
          <cell r="K148">
            <v>3640</v>
          </cell>
          <cell r="L148">
            <v>3888</v>
          </cell>
          <cell r="M148">
            <v>2508</v>
          </cell>
          <cell r="N148">
            <v>5020</v>
          </cell>
          <cell r="O148">
            <v>7</v>
          </cell>
          <cell r="P148">
            <v>2551</v>
          </cell>
          <cell r="Q148">
            <v>1324</v>
          </cell>
          <cell r="R148">
            <v>1227</v>
          </cell>
          <cell r="S148">
            <v>904</v>
          </cell>
          <cell r="T148">
            <v>1647</v>
          </cell>
          <cell r="U148">
            <v>5743</v>
          </cell>
          <cell r="V148">
            <v>2866</v>
          </cell>
          <cell r="W148">
            <v>2877</v>
          </cell>
          <cell r="X148">
            <v>3627</v>
          </cell>
          <cell r="Y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34725</v>
          </cell>
          <cell r="E149">
            <v>16693</v>
          </cell>
          <cell r="F149">
            <v>18032</v>
          </cell>
          <cell r="G149">
            <v>0</v>
          </cell>
          <cell r="H149">
            <v>0</v>
          </cell>
          <cell r="I149">
            <v>878</v>
          </cell>
          <cell r="J149">
            <v>17008</v>
          </cell>
          <cell r="K149">
            <v>7976</v>
          </cell>
          <cell r="L149">
            <v>9032</v>
          </cell>
          <cell r="M149">
            <v>6499</v>
          </cell>
          <cell r="N149">
            <v>10509</v>
          </cell>
          <cell r="O149">
            <v>14</v>
          </cell>
          <cell r="P149">
            <v>3114</v>
          </cell>
          <cell r="Q149">
            <v>1529</v>
          </cell>
          <cell r="R149">
            <v>1585</v>
          </cell>
          <cell r="S149">
            <v>1076</v>
          </cell>
          <cell r="T149">
            <v>2038</v>
          </cell>
          <cell r="U149">
            <v>14603</v>
          </cell>
          <cell r="V149">
            <v>7188</v>
          </cell>
          <cell r="W149">
            <v>7415</v>
          </cell>
          <cell r="X149">
            <v>9311</v>
          </cell>
          <cell r="Y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41046</v>
          </cell>
          <cell r="E150">
            <v>20160</v>
          </cell>
          <cell r="F150">
            <v>20886</v>
          </cell>
          <cell r="G150">
            <v>0</v>
          </cell>
          <cell r="H150">
            <v>0</v>
          </cell>
          <cell r="I150">
            <v>1094</v>
          </cell>
          <cell r="J150">
            <v>22766</v>
          </cell>
          <cell r="K150">
            <v>10995</v>
          </cell>
          <cell r="L150">
            <v>11771</v>
          </cell>
          <cell r="M150">
            <v>8521</v>
          </cell>
          <cell r="N150">
            <v>14245</v>
          </cell>
          <cell r="O150">
            <v>15</v>
          </cell>
          <cell r="P150">
            <v>4282</v>
          </cell>
          <cell r="Q150">
            <v>2127</v>
          </cell>
          <cell r="R150">
            <v>2155</v>
          </cell>
          <cell r="S150">
            <v>1181</v>
          </cell>
          <cell r="T150">
            <v>3101</v>
          </cell>
          <cell r="U150">
            <v>13998</v>
          </cell>
          <cell r="V150">
            <v>7038</v>
          </cell>
          <cell r="W150">
            <v>6960</v>
          </cell>
          <cell r="X150">
            <v>8717</v>
          </cell>
          <cell r="Y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31311</v>
          </cell>
          <cell r="E151">
            <v>16507</v>
          </cell>
          <cell r="F151">
            <v>14804</v>
          </cell>
          <cell r="G151">
            <v>0</v>
          </cell>
          <cell r="H151">
            <v>0</v>
          </cell>
          <cell r="I151">
            <v>1857</v>
          </cell>
          <cell r="J151">
            <v>17975</v>
          </cell>
          <cell r="K151">
            <v>9571</v>
          </cell>
          <cell r="L151">
            <v>8404</v>
          </cell>
          <cell r="M151">
            <v>7852</v>
          </cell>
          <cell r="N151">
            <v>10123</v>
          </cell>
          <cell r="O151">
            <v>10</v>
          </cell>
          <cell r="P151">
            <v>2969</v>
          </cell>
          <cell r="Q151">
            <v>1427</v>
          </cell>
          <cell r="R151">
            <v>1542</v>
          </cell>
          <cell r="S151">
            <v>1212</v>
          </cell>
          <cell r="T151">
            <v>1757</v>
          </cell>
          <cell r="U151">
            <v>10367</v>
          </cell>
          <cell r="V151">
            <v>5509</v>
          </cell>
          <cell r="W151">
            <v>4858</v>
          </cell>
          <cell r="X151">
            <v>6477</v>
          </cell>
          <cell r="Y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42936</v>
          </cell>
          <cell r="E152">
            <v>22606</v>
          </cell>
          <cell r="F152">
            <v>20330</v>
          </cell>
          <cell r="G152">
            <v>0</v>
          </cell>
          <cell r="H152">
            <v>0</v>
          </cell>
          <cell r="I152">
            <v>2235</v>
          </cell>
          <cell r="J152">
            <v>22784</v>
          </cell>
          <cell r="K152">
            <v>11974</v>
          </cell>
          <cell r="L152">
            <v>10810</v>
          </cell>
          <cell r="M152">
            <v>8988</v>
          </cell>
          <cell r="N152">
            <v>13796</v>
          </cell>
          <cell r="O152">
            <v>11</v>
          </cell>
          <cell r="P152">
            <v>3965</v>
          </cell>
          <cell r="Q152">
            <v>1941</v>
          </cell>
          <cell r="R152">
            <v>2024</v>
          </cell>
          <cell r="S152">
            <v>1280</v>
          </cell>
          <cell r="T152">
            <v>2685</v>
          </cell>
          <cell r="U152">
            <v>16187</v>
          </cell>
          <cell r="V152">
            <v>8691</v>
          </cell>
          <cell r="W152">
            <v>7496</v>
          </cell>
          <cell r="X152">
            <v>9634</v>
          </cell>
          <cell r="Y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113647</v>
          </cell>
          <cell r="E153">
            <v>59992</v>
          </cell>
          <cell r="F153">
            <v>53655</v>
          </cell>
          <cell r="G153">
            <v>0</v>
          </cell>
          <cell r="H153">
            <v>0</v>
          </cell>
          <cell r="I153">
            <v>5481</v>
          </cell>
          <cell r="J153">
            <v>73309</v>
          </cell>
          <cell r="K153">
            <v>38879</v>
          </cell>
          <cell r="L153">
            <v>34430</v>
          </cell>
          <cell r="M153">
            <v>35867</v>
          </cell>
          <cell r="N153">
            <v>37442</v>
          </cell>
          <cell r="O153">
            <v>26</v>
          </cell>
          <cell r="P153">
            <v>5064</v>
          </cell>
          <cell r="Q153">
            <v>2463</v>
          </cell>
          <cell r="R153">
            <v>2601</v>
          </cell>
          <cell r="S153">
            <v>1845</v>
          </cell>
          <cell r="T153">
            <v>3219</v>
          </cell>
          <cell r="U153">
            <v>35274</v>
          </cell>
          <cell r="V153">
            <v>18650</v>
          </cell>
          <cell r="W153">
            <v>16624</v>
          </cell>
          <cell r="X153">
            <v>20658</v>
          </cell>
          <cell r="Y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53913</v>
          </cell>
          <cell r="E154">
            <v>26556</v>
          </cell>
          <cell r="F154">
            <v>27357</v>
          </cell>
          <cell r="G154">
            <v>0</v>
          </cell>
          <cell r="H154">
            <v>0</v>
          </cell>
          <cell r="I154">
            <v>1151</v>
          </cell>
          <cell r="J154">
            <v>27492</v>
          </cell>
          <cell r="K154">
            <v>13164</v>
          </cell>
          <cell r="L154">
            <v>14328</v>
          </cell>
          <cell r="M154">
            <v>9977</v>
          </cell>
          <cell r="N154">
            <v>17515</v>
          </cell>
          <cell r="O154">
            <v>12</v>
          </cell>
          <cell r="P154">
            <v>10141</v>
          </cell>
          <cell r="Q154">
            <v>5293</v>
          </cell>
          <cell r="R154">
            <v>4848</v>
          </cell>
          <cell r="S154">
            <v>3787</v>
          </cell>
          <cell r="T154">
            <v>6354</v>
          </cell>
          <cell r="U154">
            <v>16280</v>
          </cell>
          <cell r="V154">
            <v>8099</v>
          </cell>
          <cell r="W154">
            <v>8181</v>
          </cell>
          <cell r="X154">
            <v>9714</v>
          </cell>
          <cell r="Y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30231</v>
          </cell>
          <cell r="E155">
            <v>15266</v>
          </cell>
          <cell r="F155">
            <v>14965</v>
          </cell>
          <cell r="G155">
            <v>0</v>
          </cell>
          <cell r="H155">
            <v>0</v>
          </cell>
          <cell r="I155">
            <v>881</v>
          </cell>
          <cell r="J155">
            <v>16146</v>
          </cell>
          <cell r="K155">
            <v>8012</v>
          </cell>
          <cell r="L155">
            <v>8134</v>
          </cell>
          <cell r="M155">
            <v>5612</v>
          </cell>
          <cell r="N155">
            <v>10534</v>
          </cell>
          <cell r="O155">
            <v>7</v>
          </cell>
          <cell r="P155">
            <v>3415</v>
          </cell>
          <cell r="Q155">
            <v>1749</v>
          </cell>
          <cell r="R155">
            <v>1666</v>
          </cell>
          <cell r="S155">
            <v>1022</v>
          </cell>
          <cell r="T155">
            <v>2393</v>
          </cell>
          <cell r="U155">
            <v>10670</v>
          </cell>
          <cell r="V155">
            <v>5505</v>
          </cell>
          <cell r="W155">
            <v>5165</v>
          </cell>
          <cell r="X155">
            <v>6591</v>
          </cell>
          <cell r="Y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47373</v>
          </cell>
          <cell r="E156">
            <v>24169</v>
          </cell>
          <cell r="F156">
            <v>23204</v>
          </cell>
          <cell r="G156">
            <v>0</v>
          </cell>
          <cell r="H156">
            <v>0</v>
          </cell>
          <cell r="I156">
            <v>1212</v>
          </cell>
          <cell r="J156">
            <v>27164</v>
          </cell>
          <cell r="K156">
            <v>13991</v>
          </cell>
          <cell r="L156">
            <v>13173</v>
          </cell>
          <cell r="M156">
            <v>12398</v>
          </cell>
          <cell r="N156">
            <v>14766</v>
          </cell>
          <cell r="O156">
            <v>12</v>
          </cell>
          <cell r="P156">
            <v>4136</v>
          </cell>
          <cell r="Q156">
            <v>2080</v>
          </cell>
          <cell r="R156">
            <v>2056</v>
          </cell>
          <cell r="S156">
            <v>1682</v>
          </cell>
          <cell r="T156">
            <v>2454</v>
          </cell>
          <cell r="U156">
            <v>16073</v>
          </cell>
          <cell r="V156">
            <v>8098</v>
          </cell>
          <cell r="W156">
            <v>7975</v>
          </cell>
          <cell r="X156">
            <v>10659</v>
          </cell>
          <cell r="Y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8889</v>
          </cell>
          <cell r="E157">
            <v>4907</v>
          </cell>
          <cell r="F157">
            <v>3982</v>
          </cell>
          <cell r="G157">
            <v>0</v>
          </cell>
          <cell r="H157">
            <v>0</v>
          </cell>
          <cell r="I157">
            <v>233</v>
          </cell>
          <cell r="J157">
            <v>3290</v>
          </cell>
          <cell r="K157">
            <v>1874</v>
          </cell>
          <cell r="L157">
            <v>1416</v>
          </cell>
          <cell r="M157">
            <v>1686</v>
          </cell>
          <cell r="N157">
            <v>1604</v>
          </cell>
          <cell r="O157">
            <v>5</v>
          </cell>
          <cell r="P157">
            <v>2048</v>
          </cell>
          <cell r="Q157">
            <v>1212</v>
          </cell>
          <cell r="R157">
            <v>836</v>
          </cell>
          <cell r="S157">
            <v>1165</v>
          </cell>
          <cell r="T157">
            <v>883</v>
          </cell>
          <cell r="U157">
            <v>3551</v>
          </cell>
          <cell r="V157">
            <v>1821</v>
          </cell>
          <cell r="W157">
            <v>1730</v>
          </cell>
          <cell r="X157">
            <v>2439</v>
          </cell>
          <cell r="Y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</row>
      </sheetData>
      <sheetData sheetId="45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1042430</v>
          </cell>
          <cell r="E9">
            <v>624613</v>
          </cell>
          <cell r="F9">
            <v>417817</v>
          </cell>
          <cell r="G9">
            <v>74083</v>
          </cell>
          <cell r="H9">
            <v>582456</v>
          </cell>
          <cell r="I9">
            <v>437866</v>
          </cell>
          <cell r="J9">
            <v>9703</v>
          </cell>
          <cell r="K9">
            <v>12405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203216</v>
          </cell>
          <cell r="E10">
            <v>124529</v>
          </cell>
          <cell r="F10">
            <v>78687</v>
          </cell>
          <cell r="G10">
            <v>12727</v>
          </cell>
          <cell r="H10">
            <v>117981</v>
          </cell>
          <cell r="I10">
            <v>80465</v>
          </cell>
          <cell r="J10">
            <v>2549</v>
          </cell>
          <cell r="K10">
            <v>2221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122183</v>
          </cell>
          <cell r="E11">
            <v>77202</v>
          </cell>
          <cell r="F11">
            <v>44981</v>
          </cell>
          <cell r="G11">
            <v>8196</v>
          </cell>
          <cell r="H11">
            <v>78189</v>
          </cell>
          <cell r="I11">
            <v>41878</v>
          </cell>
          <cell r="J11">
            <v>981</v>
          </cell>
          <cell r="K11">
            <v>1135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56702</v>
          </cell>
          <cell r="E12">
            <v>35572</v>
          </cell>
          <cell r="F12">
            <v>21130</v>
          </cell>
          <cell r="G12">
            <v>3166</v>
          </cell>
          <cell r="H12">
            <v>33447</v>
          </cell>
          <cell r="I12">
            <v>22085</v>
          </cell>
          <cell r="J12">
            <v>409</v>
          </cell>
          <cell r="K12">
            <v>761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52553</v>
          </cell>
          <cell r="E13">
            <v>27948</v>
          </cell>
          <cell r="F13">
            <v>24605</v>
          </cell>
          <cell r="G13">
            <v>4248</v>
          </cell>
          <cell r="H13">
            <v>24243</v>
          </cell>
          <cell r="I13">
            <v>26943</v>
          </cell>
          <cell r="J13">
            <v>544</v>
          </cell>
          <cell r="K13">
            <v>823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175348</v>
          </cell>
          <cell r="E14">
            <v>105044</v>
          </cell>
          <cell r="F14">
            <v>70304</v>
          </cell>
          <cell r="G14">
            <v>11692</v>
          </cell>
          <cell r="H14">
            <v>108276</v>
          </cell>
          <cell r="I14">
            <v>64403</v>
          </cell>
          <cell r="J14">
            <v>1786</v>
          </cell>
          <cell r="K14">
            <v>883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33616</v>
          </cell>
          <cell r="E15">
            <v>18250</v>
          </cell>
          <cell r="F15">
            <v>15366</v>
          </cell>
          <cell r="G15">
            <v>2485</v>
          </cell>
          <cell r="H15">
            <v>14339</v>
          </cell>
          <cell r="I15">
            <v>17962</v>
          </cell>
          <cell r="J15">
            <v>576</v>
          </cell>
          <cell r="K15">
            <v>739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42921</v>
          </cell>
          <cell r="E16">
            <v>26757</v>
          </cell>
          <cell r="F16">
            <v>16164</v>
          </cell>
          <cell r="G16">
            <v>3279</v>
          </cell>
          <cell r="H16">
            <v>24936</v>
          </cell>
          <cell r="I16">
            <v>17247</v>
          </cell>
          <cell r="J16">
            <v>206</v>
          </cell>
          <cell r="K16">
            <v>532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30614</v>
          </cell>
          <cell r="E17">
            <v>17198</v>
          </cell>
          <cell r="F17">
            <v>13416</v>
          </cell>
          <cell r="G17">
            <v>2264</v>
          </cell>
          <cell r="H17">
            <v>12231</v>
          </cell>
          <cell r="I17">
            <v>17559</v>
          </cell>
          <cell r="J17">
            <v>236</v>
          </cell>
          <cell r="K17">
            <v>588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22398</v>
          </cell>
          <cell r="E18">
            <v>12337</v>
          </cell>
          <cell r="F18">
            <v>10061</v>
          </cell>
          <cell r="G18">
            <v>1658</v>
          </cell>
          <cell r="H18">
            <v>9685</v>
          </cell>
          <cell r="I18">
            <v>12040</v>
          </cell>
          <cell r="J18">
            <v>209</v>
          </cell>
          <cell r="K18">
            <v>464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104826</v>
          </cell>
          <cell r="E19">
            <v>60108</v>
          </cell>
          <cell r="F19">
            <v>44718</v>
          </cell>
          <cell r="G19">
            <v>7112</v>
          </cell>
          <cell r="H19">
            <v>58487</v>
          </cell>
          <cell r="I19">
            <v>44188</v>
          </cell>
          <cell r="J19">
            <v>1114</v>
          </cell>
          <cell r="K19">
            <v>1037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8468</v>
          </cell>
          <cell r="E20">
            <v>5237</v>
          </cell>
          <cell r="F20">
            <v>3231</v>
          </cell>
          <cell r="G20">
            <v>710</v>
          </cell>
          <cell r="H20">
            <v>4098</v>
          </cell>
          <cell r="I20">
            <v>4131</v>
          </cell>
          <cell r="J20">
            <v>63</v>
          </cell>
          <cell r="K20">
            <v>176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15579</v>
          </cell>
          <cell r="E21">
            <v>9361</v>
          </cell>
          <cell r="F21">
            <v>6218</v>
          </cell>
          <cell r="G21">
            <v>1220</v>
          </cell>
          <cell r="H21">
            <v>5971</v>
          </cell>
          <cell r="I21">
            <v>9155</v>
          </cell>
          <cell r="J21">
            <v>76</v>
          </cell>
          <cell r="K21">
            <v>377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7567</v>
          </cell>
          <cell r="E22">
            <v>4287</v>
          </cell>
          <cell r="F22">
            <v>3280</v>
          </cell>
          <cell r="G22">
            <v>676</v>
          </cell>
          <cell r="H22">
            <v>2698</v>
          </cell>
          <cell r="I22">
            <v>4649</v>
          </cell>
          <cell r="J22">
            <v>38</v>
          </cell>
          <cell r="K22">
            <v>182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4757</v>
          </cell>
          <cell r="E23">
            <v>2756</v>
          </cell>
          <cell r="F23">
            <v>2001</v>
          </cell>
          <cell r="G23">
            <v>446</v>
          </cell>
          <cell r="H23">
            <v>1726</v>
          </cell>
          <cell r="I23">
            <v>2864</v>
          </cell>
          <cell r="J23">
            <v>34</v>
          </cell>
          <cell r="K23">
            <v>133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11728</v>
          </cell>
          <cell r="E24">
            <v>6627</v>
          </cell>
          <cell r="F24">
            <v>5101</v>
          </cell>
          <cell r="G24">
            <v>921</v>
          </cell>
          <cell r="H24">
            <v>4323</v>
          </cell>
          <cell r="I24">
            <v>7093</v>
          </cell>
          <cell r="J24">
            <v>54</v>
          </cell>
          <cell r="K24">
            <v>258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14748</v>
          </cell>
          <cell r="E25">
            <v>8367</v>
          </cell>
          <cell r="F25">
            <v>6381</v>
          </cell>
          <cell r="G25">
            <v>1061</v>
          </cell>
          <cell r="H25">
            <v>6512</v>
          </cell>
          <cell r="I25">
            <v>7824</v>
          </cell>
          <cell r="J25">
            <v>69</v>
          </cell>
          <cell r="K25">
            <v>343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17125</v>
          </cell>
          <cell r="E26">
            <v>11124</v>
          </cell>
          <cell r="F26">
            <v>6001</v>
          </cell>
          <cell r="G26">
            <v>1839</v>
          </cell>
          <cell r="H26">
            <v>10779</v>
          </cell>
          <cell r="I26">
            <v>6070</v>
          </cell>
          <cell r="J26">
            <v>67</v>
          </cell>
          <cell r="K26">
            <v>209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21720</v>
          </cell>
          <cell r="E27">
            <v>13878</v>
          </cell>
          <cell r="F27">
            <v>7842</v>
          </cell>
          <cell r="G27">
            <v>2035</v>
          </cell>
          <cell r="H27">
            <v>12090</v>
          </cell>
          <cell r="I27">
            <v>9243</v>
          </cell>
          <cell r="J27">
            <v>55</v>
          </cell>
          <cell r="K27">
            <v>332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54945</v>
          </cell>
          <cell r="E28">
            <v>33814</v>
          </cell>
          <cell r="F28">
            <v>21131</v>
          </cell>
          <cell r="G28">
            <v>4730</v>
          </cell>
          <cell r="H28">
            <v>34889</v>
          </cell>
          <cell r="I28">
            <v>19403</v>
          </cell>
          <cell r="J28">
            <v>325</v>
          </cell>
          <cell r="K28">
            <v>328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12135</v>
          </cell>
          <cell r="E29">
            <v>7015</v>
          </cell>
          <cell r="F29">
            <v>5120</v>
          </cell>
          <cell r="G29">
            <v>1084</v>
          </cell>
          <cell r="H29">
            <v>4638</v>
          </cell>
          <cell r="I29">
            <v>7077</v>
          </cell>
          <cell r="J29">
            <v>79</v>
          </cell>
          <cell r="K29">
            <v>341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9953</v>
          </cell>
          <cell r="E30">
            <v>5845</v>
          </cell>
          <cell r="F30">
            <v>4108</v>
          </cell>
          <cell r="G30">
            <v>840</v>
          </cell>
          <cell r="H30">
            <v>3744</v>
          </cell>
          <cell r="I30">
            <v>5899</v>
          </cell>
          <cell r="J30">
            <v>53</v>
          </cell>
          <cell r="K30">
            <v>257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16342</v>
          </cell>
          <cell r="E31">
            <v>9692</v>
          </cell>
          <cell r="F31">
            <v>6650</v>
          </cell>
          <cell r="G31">
            <v>1401</v>
          </cell>
          <cell r="H31">
            <v>8149</v>
          </cell>
          <cell r="I31">
            <v>7821</v>
          </cell>
          <cell r="J31">
            <v>154</v>
          </cell>
          <cell r="K31">
            <v>218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2986</v>
          </cell>
          <cell r="E32">
            <v>1665</v>
          </cell>
          <cell r="F32">
            <v>1321</v>
          </cell>
          <cell r="G32">
            <v>293</v>
          </cell>
          <cell r="H32">
            <v>1025</v>
          </cell>
          <cell r="I32">
            <v>1867</v>
          </cell>
          <cell r="J32">
            <v>26</v>
          </cell>
          <cell r="K32">
            <v>68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1049466</v>
          </cell>
          <cell r="E34">
            <v>623962</v>
          </cell>
          <cell r="F34">
            <v>425504</v>
          </cell>
          <cell r="G34">
            <v>80314</v>
          </cell>
          <cell r="H34">
            <v>594974</v>
          </cell>
          <cell r="I34">
            <v>425753</v>
          </cell>
          <cell r="J34">
            <v>12668</v>
          </cell>
          <cell r="K34">
            <v>16071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202057</v>
          </cell>
          <cell r="E35">
            <v>122310</v>
          </cell>
          <cell r="F35">
            <v>79747</v>
          </cell>
          <cell r="G35">
            <v>13760</v>
          </cell>
          <cell r="H35">
            <v>117559</v>
          </cell>
          <cell r="I35">
            <v>78001</v>
          </cell>
          <cell r="J35">
            <v>3556</v>
          </cell>
          <cell r="K35">
            <v>2941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123143</v>
          </cell>
          <cell r="E36">
            <v>77411</v>
          </cell>
          <cell r="F36">
            <v>45732</v>
          </cell>
          <cell r="G36">
            <v>8849</v>
          </cell>
          <cell r="H36">
            <v>79683</v>
          </cell>
          <cell r="I36">
            <v>40777</v>
          </cell>
          <cell r="J36">
            <v>1256</v>
          </cell>
          <cell r="K36">
            <v>1427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58845</v>
          </cell>
          <cell r="E37">
            <v>36614</v>
          </cell>
          <cell r="F37">
            <v>22231</v>
          </cell>
          <cell r="G37">
            <v>3277</v>
          </cell>
          <cell r="H37">
            <v>35480</v>
          </cell>
          <cell r="I37">
            <v>21894</v>
          </cell>
          <cell r="J37">
            <v>517</v>
          </cell>
          <cell r="K37">
            <v>954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53151</v>
          </cell>
          <cell r="E38">
            <v>27880</v>
          </cell>
          <cell r="F38">
            <v>25271</v>
          </cell>
          <cell r="G38">
            <v>4583</v>
          </cell>
          <cell r="H38">
            <v>25422</v>
          </cell>
          <cell r="I38">
            <v>25905</v>
          </cell>
          <cell r="J38">
            <v>701</v>
          </cell>
          <cell r="K38">
            <v>1123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174942</v>
          </cell>
          <cell r="E39">
            <v>104439</v>
          </cell>
          <cell r="F39">
            <v>70503</v>
          </cell>
          <cell r="G39">
            <v>12354</v>
          </cell>
          <cell r="H39">
            <v>108383</v>
          </cell>
          <cell r="I39">
            <v>62922</v>
          </cell>
          <cell r="J39">
            <v>2357</v>
          </cell>
          <cell r="K39">
            <v>1280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33992</v>
          </cell>
          <cell r="E40">
            <v>18188</v>
          </cell>
          <cell r="F40">
            <v>15804</v>
          </cell>
          <cell r="G40">
            <v>2711</v>
          </cell>
          <cell r="H40">
            <v>15125</v>
          </cell>
          <cell r="I40">
            <v>17281</v>
          </cell>
          <cell r="J40">
            <v>731</v>
          </cell>
          <cell r="K40">
            <v>855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43970</v>
          </cell>
          <cell r="E41">
            <v>27373</v>
          </cell>
          <cell r="F41">
            <v>16597</v>
          </cell>
          <cell r="G41">
            <v>3625</v>
          </cell>
          <cell r="H41">
            <v>26283</v>
          </cell>
          <cell r="I41">
            <v>16691</v>
          </cell>
          <cell r="J41">
            <v>254</v>
          </cell>
          <cell r="K41">
            <v>742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30537</v>
          </cell>
          <cell r="E42">
            <v>16938</v>
          </cell>
          <cell r="F42">
            <v>13599</v>
          </cell>
          <cell r="G42">
            <v>2435</v>
          </cell>
          <cell r="H42">
            <v>12585</v>
          </cell>
          <cell r="I42">
            <v>16948</v>
          </cell>
          <cell r="J42">
            <v>285</v>
          </cell>
          <cell r="K42">
            <v>719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22107</v>
          </cell>
          <cell r="E43">
            <v>12000</v>
          </cell>
          <cell r="F43">
            <v>10107</v>
          </cell>
          <cell r="G43">
            <v>1807</v>
          </cell>
          <cell r="H43">
            <v>9659</v>
          </cell>
          <cell r="I43">
            <v>11586</v>
          </cell>
          <cell r="J43">
            <v>256</v>
          </cell>
          <cell r="K43">
            <v>606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106666</v>
          </cell>
          <cell r="E44">
            <v>61032</v>
          </cell>
          <cell r="F44">
            <v>45634</v>
          </cell>
          <cell r="G44">
            <v>7872</v>
          </cell>
          <cell r="H44">
            <v>60872</v>
          </cell>
          <cell r="I44">
            <v>43141</v>
          </cell>
          <cell r="J44">
            <v>1352</v>
          </cell>
          <cell r="K44">
            <v>1301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8547</v>
          </cell>
          <cell r="E45">
            <v>5261</v>
          </cell>
          <cell r="F45">
            <v>3286</v>
          </cell>
          <cell r="G45">
            <v>842</v>
          </cell>
          <cell r="H45">
            <v>4268</v>
          </cell>
          <cell r="I45">
            <v>3954</v>
          </cell>
          <cell r="J45">
            <v>62</v>
          </cell>
          <cell r="K45">
            <v>263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15542</v>
          </cell>
          <cell r="E46">
            <v>9180</v>
          </cell>
          <cell r="F46">
            <v>6362</v>
          </cell>
          <cell r="G46">
            <v>1383</v>
          </cell>
          <cell r="H46">
            <v>6105</v>
          </cell>
          <cell r="I46">
            <v>8866</v>
          </cell>
          <cell r="J46">
            <v>82</v>
          </cell>
          <cell r="K46">
            <v>489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7848</v>
          </cell>
          <cell r="E47">
            <v>4470</v>
          </cell>
          <cell r="F47">
            <v>3378</v>
          </cell>
          <cell r="G47">
            <v>759</v>
          </cell>
          <cell r="H47">
            <v>2894</v>
          </cell>
          <cell r="I47">
            <v>4658</v>
          </cell>
          <cell r="J47">
            <v>54</v>
          </cell>
          <cell r="K47">
            <v>242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4773</v>
          </cell>
          <cell r="E48">
            <v>2774</v>
          </cell>
          <cell r="F48">
            <v>1999</v>
          </cell>
          <cell r="G48">
            <v>475</v>
          </cell>
          <cell r="H48">
            <v>1787</v>
          </cell>
          <cell r="I48">
            <v>2797</v>
          </cell>
          <cell r="J48">
            <v>28</v>
          </cell>
          <cell r="K48">
            <v>161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12003</v>
          </cell>
          <cell r="E49">
            <v>6780</v>
          </cell>
          <cell r="F49">
            <v>5223</v>
          </cell>
          <cell r="G49">
            <v>1078</v>
          </cell>
          <cell r="H49">
            <v>4711</v>
          </cell>
          <cell r="I49">
            <v>6919</v>
          </cell>
          <cell r="J49">
            <v>77</v>
          </cell>
          <cell r="K49">
            <v>296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14667</v>
          </cell>
          <cell r="E50">
            <v>8228</v>
          </cell>
          <cell r="F50">
            <v>6439</v>
          </cell>
          <cell r="G50">
            <v>1169</v>
          </cell>
          <cell r="H50">
            <v>6568</v>
          </cell>
          <cell r="I50">
            <v>7565</v>
          </cell>
          <cell r="J50">
            <v>99</v>
          </cell>
          <cell r="K50">
            <v>435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17183</v>
          </cell>
          <cell r="E51">
            <v>11008</v>
          </cell>
          <cell r="F51">
            <v>6175</v>
          </cell>
          <cell r="G51">
            <v>1959</v>
          </cell>
          <cell r="H51">
            <v>11051</v>
          </cell>
          <cell r="I51">
            <v>5811</v>
          </cell>
          <cell r="J51">
            <v>89</v>
          </cell>
          <cell r="K51">
            <v>232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22746</v>
          </cell>
          <cell r="E52">
            <v>14449</v>
          </cell>
          <cell r="F52">
            <v>8297</v>
          </cell>
          <cell r="G52">
            <v>2221</v>
          </cell>
          <cell r="H52">
            <v>13097</v>
          </cell>
          <cell r="I52">
            <v>9130</v>
          </cell>
          <cell r="J52">
            <v>87</v>
          </cell>
          <cell r="K52">
            <v>432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55564</v>
          </cell>
          <cell r="E53">
            <v>33994</v>
          </cell>
          <cell r="F53">
            <v>21570</v>
          </cell>
          <cell r="G53">
            <v>5114</v>
          </cell>
          <cell r="H53">
            <v>35798</v>
          </cell>
          <cell r="I53">
            <v>18840</v>
          </cell>
          <cell r="J53">
            <v>419</v>
          </cell>
          <cell r="K53">
            <v>507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12274</v>
          </cell>
          <cell r="E54">
            <v>6931</v>
          </cell>
          <cell r="F54">
            <v>5343</v>
          </cell>
          <cell r="G54">
            <v>1228</v>
          </cell>
          <cell r="H54">
            <v>4790</v>
          </cell>
          <cell r="I54">
            <v>6994</v>
          </cell>
          <cell r="J54">
            <v>95</v>
          </cell>
          <cell r="K54">
            <v>395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9800</v>
          </cell>
          <cell r="E55">
            <v>5675</v>
          </cell>
          <cell r="F55">
            <v>4125</v>
          </cell>
          <cell r="G55">
            <v>856</v>
          </cell>
          <cell r="H55">
            <v>3685</v>
          </cell>
          <cell r="I55">
            <v>5738</v>
          </cell>
          <cell r="J55">
            <v>68</v>
          </cell>
          <cell r="K55">
            <v>309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16147</v>
          </cell>
          <cell r="E56">
            <v>9362</v>
          </cell>
          <cell r="F56">
            <v>6785</v>
          </cell>
          <cell r="G56">
            <v>1625</v>
          </cell>
          <cell r="H56">
            <v>8096</v>
          </cell>
          <cell r="I56">
            <v>7543</v>
          </cell>
          <cell r="J56">
            <v>218</v>
          </cell>
          <cell r="K56">
            <v>290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2962</v>
          </cell>
          <cell r="E57">
            <v>1665</v>
          </cell>
          <cell r="F57">
            <v>1297</v>
          </cell>
          <cell r="G57">
            <v>332</v>
          </cell>
          <cell r="H57">
            <v>1073</v>
          </cell>
          <cell r="I57">
            <v>1792</v>
          </cell>
          <cell r="J57">
            <v>25</v>
          </cell>
          <cell r="K57">
            <v>72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1041546</v>
          </cell>
          <cell r="E59">
            <v>617564</v>
          </cell>
          <cell r="F59">
            <v>423982</v>
          </cell>
          <cell r="G59">
            <v>85343</v>
          </cell>
          <cell r="H59">
            <v>604861</v>
          </cell>
          <cell r="I59">
            <v>402826</v>
          </cell>
          <cell r="J59">
            <v>13996</v>
          </cell>
          <cell r="K59">
            <v>19863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202183</v>
          </cell>
          <cell r="E60">
            <v>122029</v>
          </cell>
          <cell r="F60">
            <v>80154</v>
          </cell>
          <cell r="G60">
            <v>14164</v>
          </cell>
          <cell r="H60">
            <v>119699</v>
          </cell>
          <cell r="I60">
            <v>74624</v>
          </cell>
          <cell r="J60">
            <v>4016</v>
          </cell>
          <cell r="K60">
            <v>3844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119976</v>
          </cell>
          <cell r="E61">
            <v>75160</v>
          </cell>
          <cell r="F61">
            <v>44816</v>
          </cell>
          <cell r="G61">
            <v>9390</v>
          </cell>
          <cell r="H61">
            <v>78509</v>
          </cell>
          <cell r="I61">
            <v>38485</v>
          </cell>
          <cell r="J61">
            <v>1376</v>
          </cell>
          <cell r="K61">
            <v>1606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59079</v>
          </cell>
          <cell r="E62">
            <v>36529</v>
          </cell>
          <cell r="F62">
            <v>22550</v>
          </cell>
          <cell r="G62">
            <v>3681</v>
          </cell>
          <cell r="H62">
            <v>36313</v>
          </cell>
          <cell r="I62">
            <v>21047</v>
          </cell>
          <cell r="J62">
            <v>558</v>
          </cell>
          <cell r="K62">
            <v>1161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52285</v>
          </cell>
          <cell r="E63">
            <v>27449</v>
          </cell>
          <cell r="F63">
            <v>24836</v>
          </cell>
          <cell r="G63">
            <v>5023</v>
          </cell>
          <cell r="H63">
            <v>25838</v>
          </cell>
          <cell r="I63">
            <v>24420</v>
          </cell>
          <cell r="J63">
            <v>771</v>
          </cell>
          <cell r="K63">
            <v>1256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175318</v>
          </cell>
          <cell r="E64">
            <v>104944</v>
          </cell>
          <cell r="F64">
            <v>70374</v>
          </cell>
          <cell r="G64">
            <v>13195</v>
          </cell>
          <cell r="H64">
            <v>111766</v>
          </cell>
          <cell r="I64">
            <v>59449</v>
          </cell>
          <cell r="J64">
            <v>2610</v>
          </cell>
          <cell r="K64">
            <v>1493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33852</v>
          </cell>
          <cell r="E65">
            <v>18101</v>
          </cell>
          <cell r="F65">
            <v>15751</v>
          </cell>
          <cell r="G65">
            <v>2831</v>
          </cell>
          <cell r="H65">
            <v>15507</v>
          </cell>
          <cell r="I65">
            <v>16391</v>
          </cell>
          <cell r="J65">
            <v>829</v>
          </cell>
          <cell r="K65">
            <v>1125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43233</v>
          </cell>
          <cell r="E66">
            <v>26829</v>
          </cell>
          <cell r="F66">
            <v>16404</v>
          </cell>
          <cell r="G66">
            <v>3844</v>
          </cell>
          <cell r="H66">
            <v>26511</v>
          </cell>
          <cell r="I66">
            <v>15633</v>
          </cell>
          <cell r="J66">
            <v>269</v>
          </cell>
          <cell r="K66">
            <v>820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30264</v>
          </cell>
          <cell r="E67">
            <v>16681</v>
          </cell>
          <cell r="F67">
            <v>13583</v>
          </cell>
          <cell r="G67">
            <v>2617</v>
          </cell>
          <cell r="H67">
            <v>13069</v>
          </cell>
          <cell r="I67">
            <v>15950</v>
          </cell>
          <cell r="J67">
            <v>308</v>
          </cell>
          <cell r="K67">
            <v>937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21963</v>
          </cell>
          <cell r="E68">
            <v>11861</v>
          </cell>
          <cell r="F68">
            <v>10102</v>
          </cell>
          <cell r="G68">
            <v>2011</v>
          </cell>
          <cell r="H68">
            <v>10171</v>
          </cell>
          <cell r="I68">
            <v>10789</v>
          </cell>
          <cell r="J68">
            <v>250</v>
          </cell>
          <cell r="K68">
            <v>753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105813</v>
          </cell>
          <cell r="E69">
            <v>60449</v>
          </cell>
          <cell r="F69">
            <v>45364</v>
          </cell>
          <cell r="G69">
            <v>8286</v>
          </cell>
          <cell r="H69">
            <v>61684</v>
          </cell>
          <cell r="I69">
            <v>41000</v>
          </cell>
          <cell r="J69">
            <v>1472</v>
          </cell>
          <cell r="K69">
            <v>1657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8232</v>
          </cell>
          <cell r="E70">
            <v>4988</v>
          </cell>
          <cell r="F70">
            <v>3244</v>
          </cell>
          <cell r="G70">
            <v>850</v>
          </cell>
          <cell r="H70">
            <v>4116</v>
          </cell>
          <cell r="I70">
            <v>3741</v>
          </cell>
          <cell r="J70">
            <v>72</v>
          </cell>
          <cell r="K70">
            <v>303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15068</v>
          </cell>
          <cell r="E71">
            <v>8721</v>
          </cell>
          <cell r="F71">
            <v>6347</v>
          </cell>
          <cell r="G71">
            <v>1363</v>
          </cell>
          <cell r="H71">
            <v>6143</v>
          </cell>
          <cell r="I71">
            <v>8203</v>
          </cell>
          <cell r="J71">
            <v>96</v>
          </cell>
          <cell r="K71">
            <v>626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7589</v>
          </cell>
          <cell r="E72">
            <v>4256</v>
          </cell>
          <cell r="F72">
            <v>3333</v>
          </cell>
          <cell r="G72">
            <v>816</v>
          </cell>
          <cell r="H72">
            <v>2962</v>
          </cell>
          <cell r="I72">
            <v>4263</v>
          </cell>
          <cell r="J72">
            <v>58</v>
          </cell>
          <cell r="K72">
            <v>306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4670</v>
          </cell>
          <cell r="E73">
            <v>2649</v>
          </cell>
          <cell r="F73">
            <v>2021</v>
          </cell>
          <cell r="G73">
            <v>534</v>
          </cell>
          <cell r="H73">
            <v>1884</v>
          </cell>
          <cell r="I73">
            <v>2560</v>
          </cell>
          <cell r="J73">
            <v>34</v>
          </cell>
          <cell r="K73">
            <v>192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11499</v>
          </cell>
          <cell r="E74">
            <v>6376</v>
          </cell>
          <cell r="F74">
            <v>5123</v>
          </cell>
          <cell r="G74">
            <v>1070</v>
          </cell>
          <cell r="H74">
            <v>4535</v>
          </cell>
          <cell r="I74">
            <v>6477</v>
          </cell>
          <cell r="J74">
            <v>79</v>
          </cell>
          <cell r="K74">
            <v>408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14394</v>
          </cell>
          <cell r="E75">
            <v>7972</v>
          </cell>
          <cell r="F75">
            <v>6422</v>
          </cell>
          <cell r="G75">
            <v>1253</v>
          </cell>
          <cell r="H75">
            <v>6569</v>
          </cell>
          <cell r="I75">
            <v>7164</v>
          </cell>
          <cell r="J75">
            <v>103</v>
          </cell>
          <cell r="K75">
            <v>558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16738</v>
          </cell>
          <cell r="E76">
            <v>10665</v>
          </cell>
          <cell r="F76">
            <v>6073</v>
          </cell>
          <cell r="G76">
            <v>2021</v>
          </cell>
          <cell r="H76">
            <v>10984</v>
          </cell>
          <cell r="I76">
            <v>5390</v>
          </cell>
          <cell r="J76">
            <v>90</v>
          </cell>
          <cell r="K76">
            <v>274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22879</v>
          </cell>
          <cell r="E77">
            <v>14560</v>
          </cell>
          <cell r="F77">
            <v>8319</v>
          </cell>
          <cell r="G77">
            <v>2440</v>
          </cell>
          <cell r="H77">
            <v>13570</v>
          </cell>
          <cell r="I77">
            <v>8699</v>
          </cell>
          <cell r="J77">
            <v>83</v>
          </cell>
          <cell r="K77">
            <v>527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55013</v>
          </cell>
          <cell r="E78">
            <v>33809</v>
          </cell>
          <cell r="F78">
            <v>21204</v>
          </cell>
          <cell r="G78">
            <v>5628</v>
          </cell>
          <cell r="H78">
            <v>36488</v>
          </cell>
          <cell r="I78">
            <v>17472</v>
          </cell>
          <cell r="J78">
            <v>465</v>
          </cell>
          <cell r="K78">
            <v>588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12495</v>
          </cell>
          <cell r="E79">
            <v>6888</v>
          </cell>
          <cell r="F79">
            <v>5607</v>
          </cell>
          <cell r="G79">
            <v>1349</v>
          </cell>
          <cell r="H79">
            <v>4922</v>
          </cell>
          <cell r="I79">
            <v>6918</v>
          </cell>
          <cell r="J79">
            <v>138</v>
          </cell>
          <cell r="K79">
            <v>517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9845</v>
          </cell>
          <cell r="E80">
            <v>5631</v>
          </cell>
          <cell r="F80">
            <v>4214</v>
          </cell>
          <cell r="G80">
            <v>953</v>
          </cell>
          <cell r="H80">
            <v>4019</v>
          </cell>
          <cell r="I80">
            <v>5338</v>
          </cell>
          <cell r="J80">
            <v>76</v>
          </cell>
          <cell r="K80">
            <v>412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16193</v>
          </cell>
          <cell r="E81">
            <v>9347</v>
          </cell>
          <cell r="F81">
            <v>6846</v>
          </cell>
          <cell r="G81">
            <v>1692</v>
          </cell>
          <cell r="H81">
            <v>8408</v>
          </cell>
          <cell r="I81">
            <v>7166</v>
          </cell>
          <cell r="J81">
            <v>217</v>
          </cell>
          <cell r="K81">
            <v>402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2965</v>
          </cell>
          <cell r="E82">
            <v>1670</v>
          </cell>
          <cell r="F82">
            <v>1295</v>
          </cell>
          <cell r="G82">
            <v>332</v>
          </cell>
          <cell r="H82">
            <v>1194</v>
          </cell>
          <cell r="I82">
            <v>1647</v>
          </cell>
          <cell r="J82">
            <v>26</v>
          </cell>
          <cell r="K82">
            <v>98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1049865</v>
          </cell>
          <cell r="E84">
            <v>620528</v>
          </cell>
          <cell r="F84">
            <v>429337</v>
          </cell>
          <cell r="G84">
            <v>89820</v>
          </cell>
          <cell r="H84">
            <v>611921</v>
          </cell>
          <cell r="I84">
            <v>397060</v>
          </cell>
          <cell r="J84">
            <v>14087</v>
          </cell>
          <cell r="K84">
            <v>26797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204539</v>
          </cell>
          <cell r="E85">
            <v>123594</v>
          </cell>
          <cell r="F85">
            <v>80945</v>
          </cell>
          <cell r="G85">
            <v>14675</v>
          </cell>
          <cell r="H85">
            <v>122186</v>
          </cell>
          <cell r="I85">
            <v>72870</v>
          </cell>
          <cell r="J85">
            <v>4024</v>
          </cell>
          <cell r="K85">
            <v>5459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119821</v>
          </cell>
          <cell r="E86">
            <v>74522</v>
          </cell>
          <cell r="F86">
            <v>45299</v>
          </cell>
          <cell r="G86">
            <v>9565</v>
          </cell>
          <cell r="H86">
            <v>78564</v>
          </cell>
          <cell r="I86">
            <v>37899</v>
          </cell>
          <cell r="J86">
            <v>1359</v>
          </cell>
          <cell r="K86">
            <v>1999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60703</v>
          </cell>
          <cell r="E87">
            <v>37466</v>
          </cell>
          <cell r="F87">
            <v>23237</v>
          </cell>
          <cell r="G87">
            <v>3931</v>
          </cell>
          <cell r="H87">
            <v>37831</v>
          </cell>
          <cell r="I87">
            <v>20701</v>
          </cell>
          <cell r="J87">
            <v>614</v>
          </cell>
          <cell r="K87">
            <v>1557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52689</v>
          </cell>
          <cell r="E88">
            <v>27870</v>
          </cell>
          <cell r="F88">
            <v>24819</v>
          </cell>
          <cell r="G88">
            <v>5468</v>
          </cell>
          <cell r="H88">
            <v>27067</v>
          </cell>
          <cell r="I88">
            <v>23206</v>
          </cell>
          <cell r="J88">
            <v>761</v>
          </cell>
          <cell r="K88">
            <v>1655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176666</v>
          </cell>
          <cell r="E89">
            <v>105381</v>
          </cell>
          <cell r="F89">
            <v>71285</v>
          </cell>
          <cell r="G89">
            <v>13700</v>
          </cell>
          <cell r="H89">
            <v>110244</v>
          </cell>
          <cell r="I89">
            <v>61426</v>
          </cell>
          <cell r="J89">
            <v>2645</v>
          </cell>
          <cell r="K89">
            <v>2351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33953</v>
          </cell>
          <cell r="E90">
            <v>18095</v>
          </cell>
          <cell r="F90">
            <v>15858</v>
          </cell>
          <cell r="G90">
            <v>3089</v>
          </cell>
          <cell r="H90">
            <v>16034</v>
          </cell>
          <cell r="I90">
            <v>15707</v>
          </cell>
          <cell r="J90">
            <v>843</v>
          </cell>
          <cell r="K90">
            <v>1369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43420</v>
          </cell>
          <cell r="E91">
            <v>26925</v>
          </cell>
          <cell r="F91">
            <v>16495</v>
          </cell>
          <cell r="G91">
            <v>4052</v>
          </cell>
          <cell r="H91">
            <v>26793</v>
          </cell>
          <cell r="I91">
            <v>15368</v>
          </cell>
          <cell r="J91">
            <v>274</v>
          </cell>
          <cell r="K91">
            <v>985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30490</v>
          </cell>
          <cell r="E92">
            <v>16702</v>
          </cell>
          <cell r="F92">
            <v>13788</v>
          </cell>
          <cell r="G92">
            <v>2799</v>
          </cell>
          <cell r="H92">
            <v>13546</v>
          </cell>
          <cell r="I92">
            <v>15407</v>
          </cell>
          <cell r="J92">
            <v>283</v>
          </cell>
          <cell r="K92">
            <v>1254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22092</v>
          </cell>
          <cell r="E93">
            <v>11893</v>
          </cell>
          <cell r="F93">
            <v>10199</v>
          </cell>
          <cell r="G93">
            <v>2335</v>
          </cell>
          <cell r="H93">
            <v>10426</v>
          </cell>
          <cell r="I93">
            <v>10500</v>
          </cell>
          <cell r="J93">
            <v>234</v>
          </cell>
          <cell r="K93">
            <v>932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106967</v>
          </cell>
          <cell r="E94">
            <v>61029</v>
          </cell>
          <cell r="F94">
            <v>45938</v>
          </cell>
          <cell r="G94">
            <v>8881</v>
          </cell>
          <cell r="H94">
            <v>62288</v>
          </cell>
          <cell r="I94">
            <v>41097</v>
          </cell>
          <cell r="J94">
            <v>1474</v>
          </cell>
          <cell r="K94">
            <v>2108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8306</v>
          </cell>
          <cell r="E95">
            <v>5032</v>
          </cell>
          <cell r="F95">
            <v>3274</v>
          </cell>
          <cell r="G95">
            <v>885</v>
          </cell>
          <cell r="H95">
            <v>4138</v>
          </cell>
          <cell r="I95">
            <v>3667</v>
          </cell>
          <cell r="J95">
            <v>61</v>
          </cell>
          <cell r="K95">
            <v>440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15034</v>
          </cell>
          <cell r="E96">
            <v>8610</v>
          </cell>
          <cell r="F96">
            <v>6424</v>
          </cell>
          <cell r="G96">
            <v>1418</v>
          </cell>
          <cell r="H96">
            <v>6221</v>
          </cell>
          <cell r="I96">
            <v>7906</v>
          </cell>
          <cell r="J96">
            <v>96</v>
          </cell>
          <cell r="K96">
            <v>811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7583</v>
          </cell>
          <cell r="E97">
            <v>4246</v>
          </cell>
          <cell r="F97">
            <v>3337</v>
          </cell>
          <cell r="G97">
            <v>889</v>
          </cell>
          <cell r="H97">
            <v>3072</v>
          </cell>
          <cell r="I97">
            <v>4057</v>
          </cell>
          <cell r="J97">
            <v>50</v>
          </cell>
          <cell r="K97">
            <v>404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4635</v>
          </cell>
          <cell r="E98">
            <v>2646</v>
          </cell>
          <cell r="F98">
            <v>1989</v>
          </cell>
          <cell r="G98">
            <v>555</v>
          </cell>
          <cell r="H98">
            <v>1870</v>
          </cell>
          <cell r="I98">
            <v>2474</v>
          </cell>
          <cell r="J98">
            <v>28</v>
          </cell>
          <cell r="K98">
            <v>263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11383</v>
          </cell>
          <cell r="E99">
            <v>6263</v>
          </cell>
          <cell r="F99">
            <v>5120</v>
          </cell>
          <cell r="G99">
            <v>1092</v>
          </cell>
          <cell r="H99">
            <v>4506</v>
          </cell>
          <cell r="I99">
            <v>6209</v>
          </cell>
          <cell r="J99">
            <v>74</v>
          </cell>
          <cell r="K99">
            <v>594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14275</v>
          </cell>
          <cell r="E100">
            <v>7844</v>
          </cell>
          <cell r="F100">
            <v>6431</v>
          </cell>
          <cell r="G100">
            <v>1280</v>
          </cell>
          <cell r="H100">
            <v>6479</v>
          </cell>
          <cell r="I100">
            <v>6979</v>
          </cell>
          <cell r="J100">
            <v>102</v>
          </cell>
          <cell r="K100">
            <v>715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16741</v>
          </cell>
          <cell r="E101">
            <v>10568</v>
          </cell>
          <cell r="F101">
            <v>6173</v>
          </cell>
          <cell r="G101">
            <v>2071</v>
          </cell>
          <cell r="H101">
            <v>11119</v>
          </cell>
          <cell r="I101">
            <v>5169</v>
          </cell>
          <cell r="J101">
            <v>85</v>
          </cell>
          <cell r="K101">
            <v>368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23022</v>
          </cell>
          <cell r="E102">
            <v>14439</v>
          </cell>
          <cell r="F102">
            <v>8583</v>
          </cell>
          <cell r="G102">
            <v>2587</v>
          </cell>
          <cell r="H102">
            <v>13800</v>
          </cell>
          <cell r="I102">
            <v>8388</v>
          </cell>
          <cell r="J102">
            <v>81</v>
          </cell>
          <cell r="K102">
            <v>753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55764</v>
          </cell>
          <cell r="E103">
            <v>34107</v>
          </cell>
          <cell r="F103">
            <v>21657</v>
          </cell>
          <cell r="G103">
            <v>5866</v>
          </cell>
          <cell r="H103">
            <v>36799</v>
          </cell>
          <cell r="I103">
            <v>17590</v>
          </cell>
          <cell r="J103">
            <v>487</v>
          </cell>
          <cell r="K103">
            <v>888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13177</v>
          </cell>
          <cell r="E104">
            <v>7069</v>
          </cell>
          <cell r="F104">
            <v>6108</v>
          </cell>
          <cell r="G104">
            <v>1433</v>
          </cell>
          <cell r="H104">
            <v>5402</v>
          </cell>
          <cell r="I104">
            <v>6921</v>
          </cell>
          <cell r="J104">
            <v>180</v>
          </cell>
          <cell r="K104">
            <v>674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9701</v>
          </cell>
          <cell r="E105">
            <v>5441</v>
          </cell>
          <cell r="F105">
            <v>4260</v>
          </cell>
          <cell r="G105">
            <v>1074</v>
          </cell>
          <cell r="H105">
            <v>4082</v>
          </cell>
          <cell r="I105">
            <v>5004</v>
          </cell>
          <cell r="J105">
            <v>83</v>
          </cell>
          <cell r="K105">
            <v>532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15865</v>
          </cell>
          <cell r="E106">
            <v>9077</v>
          </cell>
          <cell r="F106">
            <v>6788</v>
          </cell>
          <cell r="G106">
            <v>1826</v>
          </cell>
          <cell r="H106">
            <v>8209</v>
          </cell>
          <cell r="I106">
            <v>6906</v>
          </cell>
          <cell r="J106">
            <v>219</v>
          </cell>
          <cell r="K106">
            <v>531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3039</v>
          </cell>
          <cell r="E107">
            <v>1709</v>
          </cell>
          <cell r="F107">
            <v>1330</v>
          </cell>
          <cell r="G107">
            <v>349</v>
          </cell>
          <cell r="H107">
            <v>1245</v>
          </cell>
          <cell r="I107">
            <v>1609</v>
          </cell>
          <cell r="J107">
            <v>30</v>
          </cell>
          <cell r="K107">
            <v>155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1034207</v>
          </cell>
          <cell r="E109">
            <v>607319</v>
          </cell>
          <cell r="F109">
            <v>426888</v>
          </cell>
          <cell r="G109">
            <v>93143</v>
          </cell>
          <cell r="H109">
            <v>621303</v>
          </cell>
          <cell r="I109">
            <v>369128</v>
          </cell>
          <cell r="J109">
            <v>13850</v>
          </cell>
          <cell r="K109">
            <v>29926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201523</v>
          </cell>
          <cell r="E110">
            <v>120952</v>
          </cell>
          <cell r="F110">
            <v>80571</v>
          </cell>
          <cell r="G110">
            <v>15291</v>
          </cell>
          <cell r="H110">
            <v>124820</v>
          </cell>
          <cell r="I110">
            <v>66999</v>
          </cell>
          <cell r="J110">
            <v>3863</v>
          </cell>
          <cell r="K110">
            <v>5841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118319</v>
          </cell>
          <cell r="E111">
            <v>73361</v>
          </cell>
          <cell r="F111">
            <v>44958</v>
          </cell>
          <cell r="G111">
            <v>9924</v>
          </cell>
          <cell r="H111">
            <v>79755</v>
          </cell>
          <cell r="I111">
            <v>34911</v>
          </cell>
          <cell r="J111">
            <v>1316</v>
          </cell>
          <cell r="K111">
            <v>2337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61884</v>
          </cell>
          <cell r="E112">
            <v>37765</v>
          </cell>
          <cell r="F112">
            <v>24119</v>
          </cell>
          <cell r="G112">
            <v>4145</v>
          </cell>
          <cell r="H112">
            <v>40160</v>
          </cell>
          <cell r="I112">
            <v>19300</v>
          </cell>
          <cell r="J112">
            <v>606</v>
          </cell>
          <cell r="K112">
            <v>1818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52346</v>
          </cell>
          <cell r="E113">
            <v>27495</v>
          </cell>
          <cell r="F113">
            <v>24851</v>
          </cell>
          <cell r="G113">
            <v>5652</v>
          </cell>
          <cell r="H113">
            <v>28431</v>
          </cell>
          <cell r="I113">
            <v>21411</v>
          </cell>
          <cell r="J113">
            <v>772</v>
          </cell>
          <cell r="K113">
            <v>1732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171361</v>
          </cell>
          <cell r="E114">
            <v>101204</v>
          </cell>
          <cell r="F114">
            <v>70157</v>
          </cell>
          <cell r="G114">
            <v>13940</v>
          </cell>
          <cell r="H114">
            <v>107809</v>
          </cell>
          <cell r="I114">
            <v>58095</v>
          </cell>
          <cell r="J114">
            <v>2606</v>
          </cell>
          <cell r="K114">
            <v>2851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33054</v>
          </cell>
          <cell r="E115">
            <v>17532</v>
          </cell>
          <cell r="F115">
            <v>15522</v>
          </cell>
          <cell r="G115">
            <v>3047</v>
          </cell>
          <cell r="H115">
            <v>16551</v>
          </cell>
          <cell r="I115">
            <v>14253</v>
          </cell>
          <cell r="J115">
            <v>858</v>
          </cell>
          <cell r="K115">
            <v>1392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42836</v>
          </cell>
          <cell r="E116">
            <v>26405</v>
          </cell>
          <cell r="F116">
            <v>16431</v>
          </cell>
          <cell r="G116">
            <v>4180</v>
          </cell>
          <cell r="H116">
            <v>26788</v>
          </cell>
          <cell r="I116">
            <v>14542</v>
          </cell>
          <cell r="J116">
            <v>279</v>
          </cell>
          <cell r="K116">
            <v>1227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29883</v>
          </cell>
          <cell r="E117">
            <v>16180</v>
          </cell>
          <cell r="F117">
            <v>13703</v>
          </cell>
          <cell r="G117">
            <v>2883</v>
          </cell>
          <cell r="H117">
            <v>13644</v>
          </cell>
          <cell r="I117">
            <v>14584</v>
          </cell>
          <cell r="J117">
            <v>277</v>
          </cell>
          <cell r="K117">
            <v>1378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21757</v>
          </cell>
          <cell r="E118">
            <v>11565</v>
          </cell>
          <cell r="F118">
            <v>10192</v>
          </cell>
          <cell r="G118">
            <v>2268</v>
          </cell>
          <cell r="H118">
            <v>10637</v>
          </cell>
          <cell r="I118">
            <v>9972</v>
          </cell>
          <cell r="J118">
            <v>245</v>
          </cell>
          <cell r="K118">
            <v>903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107657</v>
          </cell>
          <cell r="E119">
            <v>61688</v>
          </cell>
          <cell r="F119">
            <v>45969</v>
          </cell>
          <cell r="G119">
            <v>9497</v>
          </cell>
          <cell r="H119">
            <v>64774</v>
          </cell>
          <cell r="I119">
            <v>38976</v>
          </cell>
          <cell r="J119">
            <v>1459</v>
          </cell>
          <cell r="K119">
            <v>2448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8262</v>
          </cell>
          <cell r="E120">
            <v>4975</v>
          </cell>
          <cell r="F120">
            <v>3287</v>
          </cell>
          <cell r="G120">
            <v>935</v>
          </cell>
          <cell r="H120">
            <v>4350</v>
          </cell>
          <cell r="I120">
            <v>3323</v>
          </cell>
          <cell r="J120">
            <v>49</v>
          </cell>
          <cell r="K120">
            <v>540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14595</v>
          </cell>
          <cell r="E121">
            <v>8225</v>
          </cell>
          <cell r="F121">
            <v>6370</v>
          </cell>
          <cell r="G121">
            <v>1606</v>
          </cell>
          <cell r="H121">
            <v>6418</v>
          </cell>
          <cell r="I121">
            <v>7202</v>
          </cell>
          <cell r="J121">
            <v>109</v>
          </cell>
          <cell r="K121">
            <v>866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7373</v>
          </cell>
          <cell r="E122">
            <v>4104</v>
          </cell>
          <cell r="F122">
            <v>3269</v>
          </cell>
          <cell r="G122">
            <v>907</v>
          </cell>
          <cell r="H122">
            <v>3138</v>
          </cell>
          <cell r="I122">
            <v>3774</v>
          </cell>
          <cell r="J122">
            <v>40</v>
          </cell>
          <cell r="K122">
            <v>421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4539</v>
          </cell>
          <cell r="E123">
            <v>2566</v>
          </cell>
          <cell r="F123">
            <v>1973</v>
          </cell>
          <cell r="G123">
            <v>563</v>
          </cell>
          <cell r="H123">
            <v>1989</v>
          </cell>
          <cell r="I123">
            <v>2247</v>
          </cell>
          <cell r="J123">
            <v>32</v>
          </cell>
          <cell r="K123">
            <v>271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11116</v>
          </cell>
          <cell r="E124">
            <v>6051</v>
          </cell>
          <cell r="F124">
            <v>5065</v>
          </cell>
          <cell r="G124">
            <v>1229</v>
          </cell>
          <cell r="H124">
            <v>4825</v>
          </cell>
          <cell r="I124">
            <v>5538</v>
          </cell>
          <cell r="J124">
            <v>71</v>
          </cell>
          <cell r="K124">
            <v>682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13752</v>
          </cell>
          <cell r="E125">
            <v>7487</v>
          </cell>
          <cell r="F125">
            <v>6265</v>
          </cell>
          <cell r="G125">
            <v>1409</v>
          </cell>
          <cell r="H125">
            <v>6410</v>
          </cell>
          <cell r="I125">
            <v>6360</v>
          </cell>
          <cell r="J125">
            <v>102</v>
          </cell>
          <cell r="K125">
            <v>880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16220</v>
          </cell>
          <cell r="E126">
            <v>10172</v>
          </cell>
          <cell r="F126">
            <v>6048</v>
          </cell>
          <cell r="G126">
            <v>2115</v>
          </cell>
          <cell r="H126">
            <v>10965</v>
          </cell>
          <cell r="I126">
            <v>4770</v>
          </cell>
          <cell r="J126">
            <v>81</v>
          </cell>
          <cell r="K126">
            <v>404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22878</v>
          </cell>
          <cell r="E127">
            <v>14336</v>
          </cell>
          <cell r="F127">
            <v>8542</v>
          </cell>
          <cell r="G127">
            <v>2754</v>
          </cell>
          <cell r="H127">
            <v>14221</v>
          </cell>
          <cell r="I127">
            <v>7627</v>
          </cell>
          <cell r="J127">
            <v>75</v>
          </cell>
          <cell r="K127">
            <v>955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54848</v>
          </cell>
          <cell r="E128">
            <v>33261</v>
          </cell>
          <cell r="F128">
            <v>21587</v>
          </cell>
          <cell r="G128">
            <v>6078</v>
          </cell>
          <cell r="H128">
            <v>36701</v>
          </cell>
          <cell r="I128">
            <v>16632</v>
          </cell>
          <cell r="J128">
            <v>474</v>
          </cell>
          <cell r="K128">
            <v>1041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13330</v>
          </cell>
          <cell r="E129">
            <v>6970</v>
          </cell>
          <cell r="F129">
            <v>6360</v>
          </cell>
          <cell r="G129">
            <v>1389</v>
          </cell>
          <cell r="H129">
            <v>5826</v>
          </cell>
          <cell r="I129">
            <v>6636</v>
          </cell>
          <cell r="J129">
            <v>194</v>
          </cell>
          <cell r="K129">
            <v>674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9269</v>
          </cell>
          <cell r="E130">
            <v>5226</v>
          </cell>
          <cell r="F130">
            <v>4043</v>
          </cell>
          <cell r="G130">
            <v>1147</v>
          </cell>
          <cell r="H130">
            <v>4135</v>
          </cell>
          <cell r="I130">
            <v>4499</v>
          </cell>
          <cell r="J130">
            <v>89</v>
          </cell>
          <cell r="K130">
            <v>546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14670</v>
          </cell>
          <cell r="E131">
            <v>8242</v>
          </cell>
          <cell r="F131">
            <v>6428</v>
          </cell>
          <cell r="G131">
            <v>1813</v>
          </cell>
          <cell r="H131">
            <v>7768</v>
          </cell>
          <cell r="I131">
            <v>6129</v>
          </cell>
          <cell r="J131">
            <v>221</v>
          </cell>
          <cell r="K131">
            <v>552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2735</v>
          </cell>
          <cell r="E132">
            <v>1557</v>
          </cell>
          <cell r="F132">
            <v>1178</v>
          </cell>
          <cell r="G132">
            <v>371</v>
          </cell>
          <cell r="H132">
            <v>1188</v>
          </cell>
          <cell r="I132">
            <v>1348</v>
          </cell>
          <cell r="J132">
            <v>32</v>
          </cell>
          <cell r="K132">
            <v>167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1014963</v>
          </cell>
          <cell r="E134">
            <v>591882</v>
          </cell>
          <cell r="F134">
            <v>423081</v>
          </cell>
          <cell r="G134">
            <v>96126</v>
          </cell>
          <cell r="H134">
            <v>620222</v>
          </cell>
          <cell r="I134">
            <v>347736</v>
          </cell>
          <cell r="J134">
            <v>14975</v>
          </cell>
          <cell r="K134">
            <v>32030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198374</v>
          </cell>
          <cell r="E135">
            <v>117950</v>
          </cell>
          <cell r="F135">
            <v>80424</v>
          </cell>
          <cell r="G135">
            <v>15782</v>
          </cell>
          <cell r="H135">
            <v>124370</v>
          </cell>
          <cell r="I135">
            <v>63718</v>
          </cell>
          <cell r="J135">
            <v>4149</v>
          </cell>
          <cell r="K135">
            <v>6137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115663</v>
          </cell>
          <cell r="E136">
            <v>70979</v>
          </cell>
          <cell r="F136">
            <v>44684</v>
          </cell>
          <cell r="G136">
            <v>10259</v>
          </cell>
          <cell r="H136">
            <v>78306</v>
          </cell>
          <cell r="I136">
            <v>33288</v>
          </cell>
          <cell r="J136">
            <v>1447</v>
          </cell>
          <cell r="K136">
            <v>2622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61822</v>
          </cell>
          <cell r="E137">
            <v>37313</v>
          </cell>
          <cell r="F137">
            <v>24509</v>
          </cell>
          <cell r="G137">
            <v>4337</v>
          </cell>
          <cell r="H137">
            <v>41150</v>
          </cell>
          <cell r="I137">
            <v>18116</v>
          </cell>
          <cell r="J137">
            <v>669</v>
          </cell>
          <cell r="K137">
            <v>1887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51429</v>
          </cell>
          <cell r="E138">
            <v>26847</v>
          </cell>
          <cell r="F138">
            <v>24582</v>
          </cell>
          <cell r="G138">
            <v>5594</v>
          </cell>
          <cell r="H138">
            <v>28847</v>
          </cell>
          <cell r="I138">
            <v>19935</v>
          </cell>
          <cell r="J138">
            <v>776</v>
          </cell>
          <cell r="K138">
            <v>1871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168451</v>
          </cell>
          <cell r="E139">
            <v>98828</v>
          </cell>
          <cell r="F139">
            <v>69623</v>
          </cell>
          <cell r="G139">
            <v>14084</v>
          </cell>
          <cell r="H139">
            <v>106218</v>
          </cell>
          <cell r="I139">
            <v>56091</v>
          </cell>
          <cell r="J139">
            <v>2967</v>
          </cell>
          <cell r="K139">
            <v>3175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32103</v>
          </cell>
          <cell r="E140">
            <v>16998</v>
          </cell>
          <cell r="F140">
            <v>15105</v>
          </cell>
          <cell r="G140">
            <v>3221</v>
          </cell>
          <cell r="H140">
            <v>16754</v>
          </cell>
          <cell r="I140">
            <v>13047</v>
          </cell>
          <cell r="J140">
            <v>871</v>
          </cell>
          <cell r="K140">
            <v>1431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41719</v>
          </cell>
          <cell r="E141">
            <v>25603</v>
          </cell>
          <cell r="F141">
            <v>16116</v>
          </cell>
          <cell r="G141">
            <v>4373</v>
          </cell>
          <cell r="H141">
            <v>26324</v>
          </cell>
          <cell r="I141">
            <v>13654</v>
          </cell>
          <cell r="J141">
            <v>323</v>
          </cell>
          <cell r="K141">
            <v>1418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28646</v>
          </cell>
          <cell r="E142">
            <v>15431</v>
          </cell>
          <cell r="F142">
            <v>13215</v>
          </cell>
          <cell r="G142">
            <v>2999</v>
          </cell>
          <cell r="H142">
            <v>13998</v>
          </cell>
          <cell r="I142">
            <v>12969</v>
          </cell>
          <cell r="J142">
            <v>287</v>
          </cell>
          <cell r="K142">
            <v>1392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21111</v>
          </cell>
          <cell r="E143">
            <v>11209</v>
          </cell>
          <cell r="F143">
            <v>9902</v>
          </cell>
          <cell r="G143">
            <v>2380</v>
          </cell>
          <cell r="H143">
            <v>10688</v>
          </cell>
          <cell r="I143">
            <v>9192</v>
          </cell>
          <cell r="J143">
            <v>255</v>
          </cell>
          <cell r="K143">
            <v>976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107312</v>
          </cell>
          <cell r="E144">
            <v>61190</v>
          </cell>
          <cell r="F144">
            <v>46122</v>
          </cell>
          <cell r="G144">
            <v>9596</v>
          </cell>
          <cell r="H144">
            <v>65321</v>
          </cell>
          <cell r="I144">
            <v>37616</v>
          </cell>
          <cell r="J144">
            <v>1620</v>
          </cell>
          <cell r="K144">
            <v>2755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8086</v>
          </cell>
          <cell r="E145">
            <v>4911</v>
          </cell>
          <cell r="F145">
            <v>3175</v>
          </cell>
          <cell r="G145">
            <v>940</v>
          </cell>
          <cell r="H145">
            <v>4568</v>
          </cell>
          <cell r="I145">
            <v>2955</v>
          </cell>
          <cell r="J145">
            <v>46</v>
          </cell>
          <cell r="K145">
            <v>517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14286</v>
          </cell>
          <cell r="E146">
            <v>8071</v>
          </cell>
          <cell r="F146">
            <v>6215</v>
          </cell>
          <cell r="G146">
            <v>1704</v>
          </cell>
          <cell r="H146">
            <v>6841</v>
          </cell>
          <cell r="I146">
            <v>6448</v>
          </cell>
          <cell r="J146">
            <v>94</v>
          </cell>
          <cell r="K146">
            <v>903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7189</v>
          </cell>
          <cell r="E147">
            <v>4057</v>
          </cell>
          <cell r="F147">
            <v>3132</v>
          </cell>
          <cell r="G147">
            <v>956</v>
          </cell>
          <cell r="H147">
            <v>3205</v>
          </cell>
          <cell r="I147">
            <v>3509</v>
          </cell>
          <cell r="J147">
            <v>38</v>
          </cell>
          <cell r="K147">
            <v>437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4380</v>
          </cell>
          <cell r="E148">
            <v>2467</v>
          </cell>
          <cell r="F148">
            <v>1913</v>
          </cell>
          <cell r="G148">
            <v>628</v>
          </cell>
          <cell r="H148">
            <v>2057</v>
          </cell>
          <cell r="I148">
            <v>2019</v>
          </cell>
          <cell r="J148">
            <v>33</v>
          </cell>
          <cell r="K148">
            <v>271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10778</v>
          </cell>
          <cell r="E149">
            <v>5904</v>
          </cell>
          <cell r="F149">
            <v>4874</v>
          </cell>
          <cell r="G149">
            <v>1331</v>
          </cell>
          <cell r="H149">
            <v>5139</v>
          </cell>
          <cell r="I149">
            <v>4916</v>
          </cell>
          <cell r="J149">
            <v>78</v>
          </cell>
          <cell r="K149">
            <v>645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13378</v>
          </cell>
          <cell r="E150">
            <v>7262</v>
          </cell>
          <cell r="F150">
            <v>6116</v>
          </cell>
          <cell r="G150">
            <v>1445</v>
          </cell>
          <cell r="H150">
            <v>6514</v>
          </cell>
          <cell r="I150">
            <v>5760</v>
          </cell>
          <cell r="J150">
            <v>109</v>
          </cell>
          <cell r="K150">
            <v>995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15605</v>
          </cell>
          <cell r="E151">
            <v>9732</v>
          </cell>
          <cell r="F151">
            <v>5873</v>
          </cell>
          <cell r="G151">
            <v>2188</v>
          </cell>
          <cell r="H151">
            <v>10674</v>
          </cell>
          <cell r="I151">
            <v>4396</v>
          </cell>
          <cell r="J151">
            <v>66</v>
          </cell>
          <cell r="K151">
            <v>469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21812</v>
          </cell>
          <cell r="E152">
            <v>13543</v>
          </cell>
          <cell r="F152">
            <v>8269</v>
          </cell>
          <cell r="G152">
            <v>2820</v>
          </cell>
          <cell r="H152">
            <v>13631</v>
          </cell>
          <cell r="I152">
            <v>7056</v>
          </cell>
          <cell r="J152">
            <v>83</v>
          </cell>
          <cell r="K152">
            <v>1042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53481</v>
          </cell>
          <cell r="E153">
            <v>32214</v>
          </cell>
          <cell r="F153">
            <v>21267</v>
          </cell>
          <cell r="G153">
            <v>6302</v>
          </cell>
          <cell r="H153">
            <v>35940</v>
          </cell>
          <cell r="I153">
            <v>15970</v>
          </cell>
          <cell r="J153">
            <v>502</v>
          </cell>
          <cell r="K153">
            <v>1069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13435</v>
          </cell>
          <cell r="E154">
            <v>6890</v>
          </cell>
          <cell r="F154">
            <v>6545</v>
          </cell>
          <cell r="G154">
            <v>1570</v>
          </cell>
          <cell r="H154">
            <v>6372</v>
          </cell>
          <cell r="I154">
            <v>6160</v>
          </cell>
          <cell r="J154">
            <v>222</v>
          </cell>
          <cell r="K154">
            <v>681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8924</v>
          </cell>
          <cell r="E155">
            <v>5024</v>
          </cell>
          <cell r="F155">
            <v>3900</v>
          </cell>
          <cell r="G155">
            <v>1279</v>
          </cell>
          <cell r="H155">
            <v>4187</v>
          </cell>
          <cell r="I155">
            <v>4089</v>
          </cell>
          <cell r="J155">
            <v>76</v>
          </cell>
          <cell r="K155">
            <v>572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14374</v>
          </cell>
          <cell r="E156">
            <v>7954</v>
          </cell>
          <cell r="F156">
            <v>6420</v>
          </cell>
          <cell r="G156">
            <v>1918</v>
          </cell>
          <cell r="H156">
            <v>7863</v>
          </cell>
          <cell r="I156">
            <v>5673</v>
          </cell>
          <cell r="J156">
            <v>232</v>
          </cell>
          <cell r="K156">
            <v>606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2605</v>
          </cell>
          <cell r="E157">
            <v>1505</v>
          </cell>
          <cell r="F157">
            <v>1100</v>
          </cell>
          <cell r="G157">
            <v>420</v>
          </cell>
          <cell r="H157">
            <v>1255</v>
          </cell>
          <cell r="I157">
            <v>1159</v>
          </cell>
          <cell r="J157">
            <v>32</v>
          </cell>
          <cell r="K157">
            <v>159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</sheetData>
      <sheetData sheetId="46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7932</v>
          </cell>
          <cell r="E9">
            <v>16</v>
          </cell>
          <cell r="F9">
            <v>144</v>
          </cell>
          <cell r="G9">
            <v>60</v>
          </cell>
          <cell r="H9">
            <v>84</v>
          </cell>
          <cell r="I9">
            <v>7803</v>
          </cell>
          <cell r="J9">
            <v>113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596</v>
          </cell>
          <cell r="E10">
            <v>1</v>
          </cell>
          <cell r="F10">
            <v>8</v>
          </cell>
          <cell r="G10">
            <v>5</v>
          </cell>
          <cell r="H10">
            <v>3</v>
          </cell>
          <cell r="I10">
            <v>585</v>
          </cell>
          <cell r="J10">
            <v>10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612</v>
          </cell>
          <cell r="E11" t="str">
            <v>-</v>
          </cell>
          <cell r="F11" t="str">
            <v>-</v>
          </cell>
          <cell r="G11" t="str">
            <v>-</v>
          </cell>
          <cell r="H11" t="str">
            <v>-</v>
          </cell>
          <cell r="I11">
            <v>609</v>
          </cell>
          <cell r="J11">
            <v>3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503</v>
          </cell>
          <cell r="E12">
            <v>1</v>
          </cell>
          <cell r="F12">
            <v>14</v>
          </cell>
          <cell r="G12">
            <v>5</v>
          </cell>
          <cell r="H12">
            <v>9</v>
          </cell>
          <cell r="I12">
            <v>502</v>
          </cell>
          <cell r="J12" t="str">
            <v>-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538</v>
          </cell>
          <cell r="E13" t="str">
            <v>-</v>
          </cell>
          <cell r="F13" t="str">
            <v>-</v>
          </cell>
          <cell r="G13" t="str">
            <v>-</v>
          </cell>
          <cell r="H13" t="str">
            <v>-</v>
          </cell>
          <cell r="I13">
            <v>520</v>
          </cell>
          <cell r="J13">
            <v>18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384</v>
          </cell>
          <cell r="E14" t="str">
            <v>-</v>
          </cell>
          <cell r="F14">
            <v>19</v>
          </cell>
          <cell r="G14">
            <v>7</v>
          </cell>
          <cell r="H14">
            <v>12</v>
          </cell>
          <cell r="I14">
            <v>382</v>
          </cell>
          <cell r="J14">
            <v>2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341</v>
          </cell>
          <cell r="E15" t="str">
            <v>-</v>
          </cell>
          <cell r="F15" t="str">
            <v>-</v>
          </cell>
          <cell r="G15" t="str">
            <v>-</v>
          </cell>
          <cell r="H15" t="str">
            <v>-</v>
          </cell>
          <cell r="I15">
            <v>333</v>
          </cell>
          <cell r="J15">
            <v>8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429</v>
          </cell>
          <cell r="E16">
            <v>1</v>
          </cell>
          <cell r="F16">
            <v>1</v>
          </cell>
          <cell r="G16" t="str">
            <v>-</v>
          </cell>
          <cell r="H16">
            <v>1</v>
          </cell>
          <cell r="I16">
            <v>422</v>
          </cell>
          <cell r="J16">
            <v>6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581</v>
          </cell>
          <cell r="E17">
            <v>1</v>
          </cell>
          <cell r="F17">
            <v>6</v>
          </cell>
          <cell r="G17">
            <v>1</v>
          </cell>
          <cell r="H17">
            <v>5</v>
          </cell>
          <cell r="I17">
            <v>575</v>
          </cell>
          <cell r="J17">
            <v>5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373</v>
          </cell>
          <cell r="E18">
            <v>1</v>
          </cell>
          <cell r="F18">
            <v>9</v>
          </cell>
          <cell r="G18">
            <v>2</v>
          </cell>
          <cell r="H18">
            <v>7</v>
          </cell>
          <cell r="I18">
            <v>364</v>
          </cell>
          <cell r="J18">
            <v>8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379</v>
          </cell>
          <cell r="E19">
            <v>2</v>
          </cell>
          <cell r="F19">
            <v>30</v>
          </cell>
          <cell r="G19">
            <v>15</v>
          </cell>
          <cell r="H19">
            <v>15</v>
          </cell>
          <cell r="I19">
            <v>363</v>
          </cell>
          <cell r="J19">
            <v>14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207</v>
          </cell>
          <cell r="E20" t="str">
            <v>-</v>
          </cell>
          <cell r="F20" t="str">
            <v>-</v>
          </cell>
          <cell r="G20" t="str">
            <v>-</v>
          </cell>
          <cell r="H20" t="str">
            <v>-</v>
          </cell>
          <cell r="I20">
            <v>206</v>
          </cell>
          <cell r="J20">
            <v>1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475</v>
          </cell>
          <cell r="E21">
            <v>3</v>
          </cell>
          <cell r="F21">
            <v>22</v>
          </cell>
          <cell r="G21">
            <v>11</v>
          </cell>
          <cell r="H21">
            <v>11</v>
          </cell>
          <cell r="I21">
            <v>471</v>
          </cell>
          <cell r="J21">
            <v>1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208</v>
          </cell>
          <cell r="E22" t="str">
            <v>-</v>
          </cell>
          <cell r="F22" t="str">
            <v>-</v>
          </cell>
          <cell r="G22" t="str">
            <v>-</v>
          </cell>
          <cell r="H22" t="str">
            <v>-</v>
          </cell>
          <cell r="I22">
            <v>202</v>
          </cell>
          <cell r="J22">
            <v>6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160</v>
          </cell>
          <cell r="E23" t="str">
            <v>-</v>
          </cell>
          <cell r="F23" t="str">
            <v>-</v>
          </cell>
          <cell r="G23" t="str">
            <v>-</v>
          </cell>
          <cell r="H23" t="str">
            <v>-</v>
          </cell>
          <cell r="I23">
            <v>158</v>
          </cell>
          <cell r="J23">
            <v>2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234</v>
          </cell>
          <cell r="E24" t="str">
            <v>-</v>
          </cell>
          <cell r="F24" t="str">
            <v>-</v>
          </cell>
          <cell r="G24" t="str">
            <v>-</v>
          </cell>
          <cell r="H24" t="str">
            <v>-</v>
          </cell>
          <cell r="I24">
            <v>232</v>
          </cell>
          <cell r="J24">
            <v>2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316</v>
          </cell>
          <cell r="E25">
            <v>1</v>
          </cell>
          <cell r="F25">
            <v>4</v>
          </cell>
          <cell r="G25">
            <v>3</v>
          </cell>
          <cell r="H25">
            <v>1</v>
          </cell>
          <cell r="I25">
            <v>314</v>
          </cell>
          <cell r="J25">
            <v>1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199</v>
          </cell>
          <cell r="E26" t="str">
            <v>-</v>
          </cell>
          <cell r="F26" t="str">
            <v>-</v>
          </cell>
          <cell r="G26" t="str">
            <v>-</v>
          </cell>
          <cell r="H26" t="str">
            <v>-</v>
          </cell>
          <cell r="I26">
            <v>198</v>
          </cell>
          <cell r="J26">
            <v>1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273</v>
          </cell>
          <cell r="E27" t="str">
            <v>-</v>
          </cell>
          <cell r="F27" t="str">
            <v>-</v>
          </cell>
          <cell r="G27" t="str">
            <v>-</v>
          </cell>
          <cell r="H27" t="str">
            <v>-</v>
          </cell>
          <cell r="I27">
            <v>271</v>
          </cell>
          <cell r="J27">
            <v>2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248</v>
          </cell>
          <cell r="E28">
            <v>1</v>
          </cell>
          <cell r="F28">
            <v>2</v>
          </cell>
          <cell r="G28">
            <v>1</v>
          </cell>
          <cell r="H28">
            <v>1</v>
          </cell>
          <cell r="I28">
            <v>243</v>
          </cell>
          <cell r="J28">
            <v>4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348</v>
          </cell>
          <cell r="E29">
            <v>1</v>
          </cell>
          <cell r="F29">
            <v>12</v>
          </cell>
          <cell r="G29">
            <v>3</v>
          </cell>
          <cell r="H29">
            <v>9</v>
          </cell>
          <cell r="I29">
            <v>342</v>
          </cell>
          <cell r="J29">
            <v>5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253</v>
          </cell>
          <cell r="E30">
            <v>1</v>
          </cell>
          <cell r="F30">
            <v>13</v>
          </cell>
          <cell r="G30">
            <v>5</v>
          </cell>
          <cell r="H30">
            <v>8</v>
          </cell>
          <cell r="I30">
            <v>247</v>
          </cell>
          <cell r="J30">
            <v>5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251</v>
          </cell>
          <cell r="E31">
            <v>1</v>
          </cell>
          <cell r="F31">
            <v>1</v>
          </cell>
          <cell r="G31">
            <v>1</v>
          </cell>
          <cell r="H31" t="str">
            <v>-</v>
          </cell>
          <cell r="I31">
            <v>242</v>
          </cell>
          <cell r="J31">
            <v>8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24</v>
          </cell>
          <cell r="E32">
            <v>1</v>
          </cell>
          <cell r="F32">
            <v>3</v>
          </cell>
          <cell r="G32">
            <v>1</v>
          </cell>
          <cell r="H32">
            <v>2</v>
          </cell>
          <cell r="I32">
            <v>22</v>
          </cell>
          <cell r="J32">
            <v>1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7982</v>
          </cell>
          <cell r="E34">
            <v>17</v>
          </cell>
          <cell r="F34">
            <v>144</v>
          </cell>
          <cell r="G34">
            <v>61</v>
          </cell>
          <cell r="H34">
            <v>83</v>
          </cell>
          <cell r="I34">
            <v>7854</v>
          </cell>
          <cell r="J34">
            <v>111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605</v>
          </cell>
          <cell r="E35">
            <v>1</v>
          </cell>
          <cell r="F35">
            <v>8</v>
          </cell>
          <cell r="G35">
            <v>5</v>
          </cell>
          <cell r="H35">
            <v>3</v>
          </cell>
          <cell r="I35">
            <v>594</v>
          </cell>
          <cell r="J35">
            <v>10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610</v>
          </cell>
          <cell r="E36" t="str">
            <v>-</v>
          </cell>
          <cell r="F36" t="str">
            <v>-</v>
          </cell>
          <cell r="G36" t="str">
            <v>-</v>
          </cell>
          <cell r="H36" t="str">
            <v>-</v>
          </cell>
          <cell r="I36">
            <v>607</v>
          </cell>
          <cell r="J36">
            <v>3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511</v>
          </cell>
          <cell r="E37">
            <v>1</v>
          </cell>
          <cell r="F37">
            <v>16</v>
          </cell>
          <cell r="G37">
            <v>4</v>
          </cell>
          <cell r="H37">
            <v>12</v>
          </cell>
          <cell r="I37">
            <v>510</v>
          </cell>
          <cell r="J37" t="str">
            <v>-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534</v>
          </cell>
          <cell r="E38" t="str">
            <v>-</v>
          </cell>
          <cell r="F38" t="str">
            <v>-</v>
          </cell>
          <cell r="G38" t="str">
            <v>-</v>
          </cell>
          <cell r="H38" t="str">
            <v>-</v>
          </cell>
          <cell r="I38">
            <v>516</v>
          </cell>
          <cell r="J38">
            <v>18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391</v>
          </cell>
          <cell r="E39">
            <v>1</v>
          </cell>
          <cell r="F39">
            <v>11</v>
          </cell>
          <cell r="G39">
            <v>6</v>
          </cell>
          <cell r="H39">
            <v>5</v>
          </cell>
          <cell r="I39">
            <v>388</v>
          </cell>
          <cell r="J39">
            <v>2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343</v>
          </cell>
          <cell r="E40" t="str">
            <v>-</v>
          </cell>
          <cell r="F40" t="str">
            <v>-</v>
          </cell>
          <cell r="G40" t="str">
            <v>-</v>
          </cell>
          <cell r="H40" t="str">
            <v>-</v>
          </cell>
          <cell r="I40">
            <v>335</v>
          </cell>
          <cell r="J40">
            <v>8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419</v>
          </cell>
          <cell r="E41">
            <v>1</v>
          </cell>
          <cell r="F41">
            <v>3</v>
          </cell>
          <cell r="G41" t="str">
            <v>-</v>
          </cell>
          <cell r="H41">
            <v>3</v>
          </cell>
          <cell r="I41">
            <v>414</v>
          </cell>
          <cell r="J41">
            <v>4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584</v>
          </cell>
          <cell r="E42">
            <v>1</v>
          </cell>
          <cell r="F42">
            <v>6</v>
          </cell>
          <cell r="G42">
            <v>2</v>
          </cell>
          <cell r="H42">
            <v>4</v>
          </cell>
          <cell r="I42">
            <v>578</v>
          </cell>
          <cell r="J42">
            <v>5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376</v>
          </cell>
          <cell r="E43">
            <v>1</v>
          </cell>
          <cell r="F43">
            <v>9</v>
          </cell>
          <cell r="G43">
            <v>3</v>
          </cell>
          <cell r="H43">
            <v>6</v>
          </cell>
          <cell r="I43">
            <v>367</v>
          </cell>
          <cell r="J43">
            <v>8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382</v>
          </cell>
          <cell r="E44">
            <v>2</v>
          </cell>
          <cell r="F44">
            <v>29</v>
          </cell>
          <cell r="G44">
            <v>14</v>
          </cell>
          <cell r="H44">
            <v>15</v>
          </cell>
          <cell r="I44">
            <v>368</v>
          </cell>
          <cell r="J44">
            <v>12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209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>
            <v>208</v>
          </cell>
          <cell r="J45">
            <v>1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480</v>
          </cell>
          <cell r="E46">
            <v>3</v>
          </cell>
          <cell r="F46">
            <v>22</v>
          </cell>
          <cell r="G46">
            <v>9</v>
          </cell>
          <cell r="H46">
            <v>13</v>
          </cell>
          <cell r="I46">
            <v>476</v>
          </cell>
          <cell r="J46">
            <v>1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211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>
            <v>205</v>
          </cell>
          <cell r="J47">
            <v>6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164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>
            <v>161</v>
          </cell>
          <cell r="J48">
            <v>3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237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>
            <v>235</v>
          </cell>
          <cell r="J49">
            <v>2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316</v>
          </cell>
          <cell r="E50">
            <v>1</v>
          </cell>
          <cell r="F50">
            <v>6</v>
          </cell>
          <cell r="G50">
            <v>3</v>
          </cell>
          <cell r="H50">
            <v>3</v>
          </cell>
          <cell r="I50">
            <v>314</v>
          </cell>
          <cell r="J50">
            <v>1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199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>
            <v>198</v>
          </cell>
          <cell r="J51">
            <v>1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276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>
            <v>274</v>
          </cell>
          <cell r="J52">
            <v>2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252</v>
          </cell>
          <cell r="E53">
            <v>1</v>
          </cell>
          <cell r="F53">
            <v>4</v>
          </cell>
          <cell r="G53">
            <v>3</v>
          </cell>
          <cell r="H53">
            <v>1</v>
          </cell>
          <cell r="I53">
            <v>247</v>
          </cell>
          <cell r="J53">
            <v>4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349</v>
          </cell>
          <cell r="E54">
            <v>1</v>
          </cell>
          <cell r="F54">
            <v>12</v>
          </cell>
          <cell r="G54">
            <v>3</v>
          </cell>
          <cell r="H54">
            <v>9</v>
          </cell>
          <cell r="I54">
            <v>343</v>
          </cell>
          <cell r="J54">
            <v>5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255</v>
          </cell>
          <cell r="E55">
            <v>1</v>
          </cell>
          <cell r="F55">
            <v>14</v>
          </cell>
          <cell r="G55">
            <v>7</v>
          </cell>
          <cell r="H55">
            <v>7</v>
          </cell>
          <cell r="I55">
            <v>248</v>
          </cell>
          <cell r="J55">
            <v>6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255</v>
          </cell>
          <cell r="E56">
            <v>1</v>
          </cell>
          <cell r="F56">
            <v>1</v>
          </cell>
          <cell r="G56">
            <v>1</v>
          </cell>
          <cell r="H56" t="str">
            <v>-</v>
          </cell>
          <cell r="I56">
            <v>246</v>
          </cell>
          <cell r="J56">
            <v>8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24</v>
          </cell>
          <cell r="E57">
            <v>1</v>
          </cell>
          <cell r="F57">
            <v>3</v>
          </cell>
          <cell r="G57">
            <v>1</v>
          </cell>
          <cell r="H57">
            <v>2</v>
          </cell>
          <cell r="I57">
            <v>22</v>
          </cell>
          <cell r="J57">
            <v>1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8055</v>
          </cell>
          <cell r="E59">
            <v>18</v>
          </cell>
          <cell r="F59">
            <v>164</v>
          </cell>
          <cell r="G59">
            <v>56</v>
          </cell>
          <cell r="H59">
            <v>108</v>
          </cell>
          <cell r="I59">
            <v>7924</v>
          </cell>
          <cell r="J59">
            <v>113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611</v>
          </cell>
          <cell r="E60">
            <v>1</v>
          </cell>
          <cell r="F60">
            <v>16</v>
          </cell>
          <cell r="G60">
            <v>6</v>
          </cell>
          <cell r="H60">
            <v>10</v>
          </cell>
          <cell r="I60">
            <v>600</v>
          </cell>
          <cell r="J60">
            <v>10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612</v>
          </cell>
          <cell r="E61" t="str">
            <v>-</v>
          </cell>
          <cell r="F61" t="str">
            <v>-</v>
          </cell>
          <cell r="G61" t="str">
            <v>-</v>
          </cell>
          <cell r="H61" t="str">
            <v>-</v>
          </cell>
          <cell r="I61">
            <v>609</v>
          </cell>
          <cell r="J61">
            <v>3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516</v>
          </cell>
          <cell r="E62">
            <v>1</v>
          </cell>
          <cell r="F62">
            <v>18</v>
          </cell>
          <cell r="G62">
            <v>4</v>
          </cell>
          <cell r="H62">
            <v>14</v>
          </cell>
          <cell r="I62">
            <v>515</v>
          </cell>
          <cell r="J62" t="str">
            <v>-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535</v>
          </cell>
          <cell r="E63" t="str">
            <v>-</v>
          </cell>
          <cell r="F63" t="str">
            <v>-</v>
          </cell>
          <cell r="G63" t="str">
            <v>-</v>
          </cell>
          <cell r="H63" t="str">
            <v>-</v>
          </cell>
          <cell r="I63">
            <v>518</v>
          </cell>
          <cell r="J63">
            <v>17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401</v>
          </cell>
          <cell r="E64">
            <v>1</v>
          </cell>
          <cell r="F64">
            <v>11</v>
          </cell>
          <cell r="G64">
            <v>6</v>
          </cell>
          <cell r="H64">
            <v>5</v>
          </cell>
          <cell r="I64">
            <v>398</v>
          </cell>
          <cell r="J64">
            <v>2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348</v>
          </cell>
          <cell r="E65">
            <v>1</v>
          </cell>
          <cell r="F65">
            <v>15</v>
          </cell>
          <cell r="G65">
            <v>4</v>
          </cell>
          <cell r="H65">
            <v>11</v>
          </cell>
          <cell r="I65">
            <v>339</v>
          </cell>
          <cell r="J65">
            <v>8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423</v>
          </cell>
          <cell r="E66">
            <v>1</v>
          </cell>
          <cell r="F66">
            <v>1</v>
          </cell>
          <cell r="G66" t="str">
            <v>-</v>
          </cell>
          <cell r="H66">
            <v>1</v>
          </cell>
          <cell r="I66">
            <v>415</v>
          </cell>
          <cell r="J66">
            <v>7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588</v>
          </cell>
          <cell r="E67">
            <v>1</v>
          </cell>
          <cell r="F67">
            <v>6</v>
          </cell>
          <cell r="G67" t="str">
            <v>-</v>
          </cell>
          <cell r="H67">
            <v>6</v>
          </cell>
          <cell r="I67">
            <v>582</v>
          </cell>
          <cell r="J67">
            <v>5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385</v>
          </cell>
          <cell r="E68">
            <v>1</v>
          </cell>
          <cell r="F68">
            <v>9</v>
          </cell>
          <cell r="G68">
            <v>2</v>
          </cell>
          <cell r="H68">
            <v>7</v>
          </cell>
          <cell r="I68">
            <v>376</v>
          </cell>
          <cell r="J68">
            <v>8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385</v>
          </cell>
          <cell r="E69">
            <v>2</v>
          </cell>
          <cell r="F69">
            <v>31</v>
          </cell>
          <cell r="G69">
            <v>12</v>
          </cell>
          <cell r="H69">
            <v>19</v>
          </cell>
          <cell r="I69">
            <v>370</v>
          </cell>
          <cell r="J69">
            <v>13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210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>
            <v>209</v>
          </cell>
          <cell r="J70">
            <v>1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480</v>
          </cell>
          <cell r="E71">
            <v>3</v>
          </cell>
          <cell r="F71">
            <v>22</v>
          </cell>
          <cell r="G71">
            <v>9</v>
          </cell>
          <cell r="H71">
            <v>13</v>
          </cell>
          <cell r="I71">
            <v>476</v>
          </cell>
          <cell r="J71">
            <v>1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216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>
            <v>210</v>
          </cell>
          <cell r="J72">
            <v>6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164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>
            <v>161</v>
          </cell>
          <cell r="J73">
            <v>3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240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>
            <v>238</v>
          </cell>
          <cell r="J74">
            <v>2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316</v>
          </cell>
          <cell r="E75">
            <v>1</v>
          </cell>
          <cell r="F75">
            <v>3</v>
          </cell>
          <cell r="G75">
            <v>2</v>
          </cell>
          <cell r="H75">
            <v>1</v>
          </cell>
          <cell r="I75">
            <v>314</v>
          </cell>
          <cell r="J75">
            <v>1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202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>
            <v>202</v>
          </cell>
          <cell r="J76" t="str">
            <v>-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279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>
            <v>277</v>
          </cell>
          <cell r="J77">
            <v>2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254</v>
          </cell>
          <cell r="E78">
            <v>1</v>
          </cell>
          <cell r="F78">
            <v>2</v>
          </cell>
          <cell r="G78">
            <v>2</v>
          </cell>
          <cell r="H78" t="str">
            <v>-</v>
          </cell>
          <cell r="I78">
            <v>250</v>
          </cell>
          <cell r="J78">
            <v>3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353</v>
          </cell>
          <cell r="E79">
            <v>1</v>
          </cell>
          <cell r="F79">
            <v>11</v>
          </cell>
          <cell r="G79">
            <v>3</v>
          </cell>
          <cell r="H79">
            <v>8</v>
          </cell>
          <cell r="I79">
            <v>347</v>
          </cell>
          <cell r="J79">
            <v>5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257</v>
          </cell>
          <cell r="E80">
            <v>1</v>
          </cell>
          <cell r="F80">
            <v>14</v>
          </cell>
          <cell r="G80">
            <v>4</v>
          </cell>
          <cell r="H80">
            <v>10</v>
          </cell>
          <cell r="I80">
            <v>250</v>
          </cell>
          <cell r="J80">
            <v>6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254</v>
          </cell>
          <cell r="E81">
            <v>1</v>
          </cell>
          <cell r="F81">
            <v>2</v>
          </cell>
          <cell r="G81">
            <v>1</v>
          </cell>
          <cell r="H81">
            <v>1</v>
          </cell>
          <cell r="I81">
            <v>246</v>
          </cell>
          <cell r="J81">
            <v>7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26</v>
          </cell>
          <cell r="E82">
            <v>1</v>
          </cell>
          <cell r="F82">
            <v>3</v>
          </cell>
          <cell r="G82">
            <v>1</v>
          </cell>
          <cell r="H82">
            <v>2</v>
          </cell>
          <cell r="I82">
            <v>22</v>
          </cell>
          <cell r="J82">
            <v>3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8155</v>
          </cell>
          <cell r="E84">
            <v>19</v>
          </cell>
          <cell r="F84">
            <v>167</v>
          </cell>
          <cell r="G84">
            <v>59</v>
          </cell>
          <cell r="H84">
            <v>108</v>
          </cell>
          <cell r="I84">
            <v>8021</v>
          </cell>
          <cell r="J84">
            <v>115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621</v>
          </cell>
          <cell r="E85">
            <v>1</v>
          </cell>
          <cell r="F85">
            <v>11</v>
          </cell>
          <cell r="G85">
            <v>6</v>
          </cell>
          <cell r="H85">
            <v>5</v>
          </cell>
          <cell r="I85">
            <v>610</v>
          </cell>
          <cell r="J85">
            <v>10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625</v>
          </cell>
          <cell r="E86">
            <v>1</v>
          </cell>
          <cell r="F86">
            <v>10</v>
          </cell>
          <cell r="G86">
            <v>3</v>
          </cell>
          <cell r="H86">
            <v>7</v>
          </cell>
          <cell r="I86">
            <v>620</v>
          </cell>
          <cell r="J86">
            <v>4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518</v>
          </cell>
          <cell r="E87">
            <v>1</v>
          </cell>
          <cell r="F87">
            <v>19</v>
          </cell>
          <cell r="G87">
            <v>5</v>
          </cell>
          <cell r="H87">
            <v>14</v>
          </cell>
          <cell r="I87">
            <v>517</v>
          </cell>
          <cell r="J87" t="str">
            <v>-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541</v>
          </cell>
          <cell r="E88" t="str">
            <v>-</v>
          </cell>
          <cell r="F88" t="str">
            <v>-</v>
          </cell>
          <cell r="G88" t="str">
            <v>-</v>
          </cell>
          <cell r="H88" t="str">
            <v>-</v>
          </cell>
          <cell r="I88">
            <v>523</v>
          </cell>
          <cell r="J88">
            <v>18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412</v>
          </cell>
          <cell r="E89">
            <v>1</v>
          </cell>
          <cell r="F89">
            <v>10</v>
          </cell>
          <cell r="G89">
            <v>6</v>
          </cell>
          <cell r="H89">
            <v>4</v>
          </cell>
          <cell r="I89">
            <v>409</v>
          </cell>
          <cell r="J89">
            <v>2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353</v>
          </cell>
          <cell r="E90">
            <v>1</v>
          </cell>
          <cell r="F90">
            <v>15</v>
          </cell>
          <cell r="G90">
            <v>4</v>
          </cell>
          <cell r="H90">
            <v>11</v>
          </cell>
          <cell r="I90">
            <v>344</v>
          </cell>
          <cell r="J90">
            <v>8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427</v>
          </cell>
          <cell r="E91">
            <v>1</v>
          </cell>
          <cell r="F91">
            <v>1</v>
          </cell>
          <cell r="G91" t="str">
            <v>-</v>
          </cell>
          <cell r="H91">
            <v>1</v>
          </cell>
          <cell r="I91">
            <v>419</v>
          </cell>
          <cell r="J91">
            <v>7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588</v>
          </cell>
          <cell r="E92">
            <v>1</v>
          </cell>
          <cell r="F92">
            <v>6</v>
          </cell>
          <cell r="G92" t="str">
            <v>-</v>
          </cell>
          <cell r="H92">
            <v>6</v>
          </cell>
          <cell r="I92">
            <v>582</v>
          </cell>
          <cell r="J92">
            <v>5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387</v>
          </cell>
          <cell r="E93">
            <v>1</v>
          </cell>
          <cell r="F93">
            <v>5</v>
          </cell>
          <cell r="G93">
            <v>1</v>
          </cell>
          <cell r="H93">
            <v>4</v>
          </cell>
          <cell r="I93">
            <v>378</v>
          </cell>
          <cell r="J93">
            <v>8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392</v>
          </cell>
          <cell r="E94">
            <v>2</v>
          </cell>
          <cell r="F94">
            <v>32</v>
          </cell>
          <cell r="G94">
            <v>13</v>
          </cell>
          <cell r="H94">
            <v>19</v>
          </cell>
          <cell r="I94">
            <v>377</v>
          </cell>
          <cell r="J94">
            <v>13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209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>
            <v>209</v>
          </cell>
          <cell r="J95" t="str">
            <v>-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489</v>
          </cell>
          <cell r="E96">
            <v>3</v>
          </cell>
          <cell r="F96">
            <v>22</v>
          </cell>
          <cell r="G96">
            <v>9</v>
          </cell>
          <cell r="H96">
            <v>13</v>
          </cell>
          <cell r="I96">
            <v>485</v>
          </cell>
          <cell r="J96">
            <v>1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222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>
            <v>216</v>
          </cell>
          <cell r="J97">
            <v>6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164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>
            <v>161</v>
          </cell>
          <cell r="J98">
            <v>3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241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>
            <v>239</v>
          </cell>
          <cell r="J99">
            <v>2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316</v>
          </cell>
          <cell r="E100">
            <v>1</v>
          </cell>
          <cell r="F100">
            <v>3</v>
          </cell>
          <cell r="G100">
            <v>2</v>
          </cell>
          <cell r="H100">
            <v>1</v>
          </cell>
          <cell r="I100">
            <v>314</v>
          </cell>
          <cell r="J100">
            <v>1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205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>
            <v>204</v>
          </cell>
          <cell r="J101">
            <v>1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283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>
            <v>282</v>
          </cell>
          <cell r="J102">
            <v>1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255</v>
          </cell>
          <cell r="E103">
            <v>1</v>
          </cell>
          <cell r="F103">
            <v>2</v>
          </cell>
          <cell r="G103">
            <v>2</v>
          </cell>
          <cell r="H103" t="str">
            <v>-</v>
          </cell>
          <cell r="I103">
            <v>251</v>
          </cell>
          <cell r="J103">
            <v>3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364</v>
          </cell>
          <cell r="E104">
            <v>1</v>
          </cell>
          <cell r="F104">
            <v>12</v>
          </cell>
          <cell r="G104">
            <v>3</v>
          </cell>
          <cell r="H104">
            <v>9</v>
          </cell>
          <cell r="I104">
            <v>358</v>
          </cell>
          <cell r="J104">
            <v>5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261</v>
          </cell>
          <cell r="E105">
            <v>1</v>
          </cell>
          <cell r="F105">
            <v>16</v>
          </cell>
          <cell r="G105">
            <v>4</v>
          </cell>
          <cell r="H105">
            <v>12</v>
          </cell>
          <cell r="I105">
            <v>254</v>
          </cell>
          <cell r="J105">
            <v>6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255</v>
          </cell>
          <cell r="E106">
            <v>1</v>
          </cell>
          <cell r="F106">
            <v>2</v>
          </cell>
          <cell r="G106">
            <v>1</v>
          </cell>
          <cell r="H106">
            <v>1</v>
          </cell>
          <cell r="I106">
            <v>247</v>
          </cell>
          <cell r="J106">
            <v>7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27</v>
          </cell>
          <cell r="E107">
            <v>1</v>
          </cell>
          <cell r="F107">
            <v>1</v>
          </cell>
          <cell r="G107" t="str">
            <v>-</v>
          </cell>
          <cell r="H107">
            <v>1</v>
          </cell>
          <cell r="I107">
            <v>22</v>
          </cell>
          <cell r="J107">
            <v>4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8219</v>
          </cell>
          <cell r="E109">
            <v>19</v>
          </cell>
          <cell r="F109">
            <v>178</v>
          </cell>
          <cell r="G109">
            <v>60</v>
          </cell>
          <cell r="H109">
            <v>118</v>
          </cell>
          <cell r="I109">
            <v>8087</v>
          </cell>
          <cell r="J109">
            <v>113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630</v>
          </cell>
          <cell r="E110">
            <v>1</v>
          </cell>
          <cell r="F110">
            <v>13</v>
          </cell>
          <cell r="G110">
            <v>4</v>
          </cell>
          <cell r="H110">
            <v>9</v>
          </cell>
          <cell r="I110">
            <v>619</v>
          </cell>
          <cell r="J110">
            <v>10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628</v>
          </cell>
          <cell r="E111">
            <v>1</v>
          </cell>
          <cell r="F111">
            <v>14</v>
          </cell>
          <cell r="G111">
            <v>3</v>
          </cell>
          <cell r="H111">
            <v>11</v>
          </cell>
          <cell r="I111">
            <v>623</v>
          </cell>
          <cell r="J111">
            <v>4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524</v>
          </cell>
          <cell r="E112">
            <v>1</v>
          </cell>
          <cell r="F112">
            <v>20</v>
          </cell>
          <cell r="G112">
            <v>6</v>
          </cell>
          <cell r="H112">
            <v>14</v>
          </cell>
          <cell r="I112">
            <v>522</v>
          </cell>
          <cell r="J112">
            <v>1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545</v>
          </cell>
          <cell r="E113" t="str">
            <v>-</v>
          </cell>
          <cell r="F113" t="str">
            <v>-</v>
          </cell>
          <cell r="G113" t="str">
            <v>-</v>
          </cell>
          <cell r="H113" t="str">
            <v>-</v>
          </cell>
          <cell r="I113">
            <v>527</v>
          </cell>
          <cell r="J113">
            <v>18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413</v>
          </cell>
          <cell r="E114">
            <v>1</v>
          </cell>
          <cell r="F114">
            <v>11</v>
          </cell>
          <cell r="G114">
            <v>6</v>
          </cell>
          <cell r="H114">
            <v>5</v>
          </cell>
          <cell r="I114">
            <v>410</v>
          </cell>
          <cell r="J114">
            <v>2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364</v>
          </cell>
          <cell r="E115">
            <v>1</v>
          </cell>
          <cell r="F115">
            <v>17</v>
          </cell>
          <cell r="G115">
            <v>5</v>
          </cell>
          <cell r="H115">
            <v>12</v>
          </cell>
          <cell r="I115">
            <v>355</v>
          </cell>
          <cell r="J115">
            <v>8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427</v>
          </cell>
          <cell r="E116">
            <v>1</v>
          </cell>
          <cell r="F116">
            <v>1</v>
          </cell>
          <cell r="G116" t="str">
            <v>-</v>
          </cell>
          <cell r="H116">
            <v>1</v>
          </cell>
          <cell r="I116">
            <v>419</v>
          </cell>
          <cell r="J116">
            <v>7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590</v>
          </cell>
          <cell r="E117">
            <v>1</v>
          </cell>
          <cell r="F117">
            <v>4</v>
          </cell>
          <cell r="G117">
            <v>1</v>
          </cell>
          <cell r="H117">
            <v>3</v>
          </cell>
          <cell r="I117">
            <v>586</v>
          </cell>
          <cell r="J117">
            <v>3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393</v>
          </cell>
          <cell r="E118">
            <v>1</v>
          </cell>
          <cell r="F118">
            <v>9</v>
          </cell>
          <cell r="G118">
            <v>1</v>
          </cell>
          <cell r="H118">
            <v>8</v>
          </cell>
          <cell r="I118">
            <v>384</v>
          </cell>
          <cell r="J118">
            <v>8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396</v>
          </cell>
          <cell r="E119">
            <v>2</v>
          </cell>
          <cell r="F119">
            <v>31</v>
          </cell>
          <cell r="G119">
            <v>14</v>
          </cell>
          <cell r="H119">
            <v>17</v>
          </cell>
          <cell r="I119">
            <v>382</v>
          </cell>
          <cell r="J119">
            <v>12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211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>
            <v>211</v>
          </cell>
          <cell r="J120" t="str">
            <v>-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489</v>
          </cell>
          <cell r="E121">
            <v>3</v>
          </cell>
          <cell r="F121">
            <v>23</v>
          </cell>
          <cell r="G121">
            <v>9</v>
          </cell>
          <cell r="H121">
            <v>14</v>
          </cell>
          <cell r="I121">
            <v>485</v>
          </cell>
          <cell r="J121">
            <v>1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222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>
            <v>216</v>
          </cell>
          <cell r="J122">
            <v>6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165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>
            <v>163</v>
          </cell>
          <cell r="J123">
            <v>2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241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>
            <v>239</v>
          </cell>
          <cell r="J124">
            <v>2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318</v>
          </cell>
          <cell r="E125">
            <v>1</v>
          </cell>
          <cell r="F125">
            <v>2</v>
          </cell>
          <cell r="G125">
            <v>1</v>
          </cell>
          <cell r="H125">
            <v>1</v>
          </cell>
          <cell r="I125">
            <v>316</v>
          </cell>
          <cell r="J125">
            <v>1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205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>
            <v>204</v>
          </cell>
          <cell r="J126">
            <v>1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283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>
            <v>282</v>
          </cell>
          <cell r="J127">
            <v>1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261</v>
          </cell>
          <cell r="E128">
            <v>1</v>
          </cell>
          <cell r="F128">
            <v>2</v>
          </cell>
          <cell r="G128">
            <v>2</v>
          </cell>
          <cell r="H128" t="str">
            <v>-</v>
          </cell>
          <cell r="I128">
            <v>257</v>
          </cell>
          <cell r="J128">
            <v>3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369</v>
          </cell>
          <cell r="E129">
            <v>1</v>
          </cell>
          <cell r="F129">
            <v>12</v>
          </cell>
          <cell r="G129">
            <v>3</v>
          </cell>
          <cell r="H129">
            <v>9</v>
          </cell>
          <cell r="I129">
            <v>362</v>
          </cell>
          <cell r="J129">
            <v>6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263</v>
          </cell>
          <cell r="E130">
            <v>1</v>
          </cell>
          <cell r="F130">
            <v>16</v>
          </cell>
          <cell r="G130">
            <v>4</v>
          </cell>
          <cell r="H130">
            <v>12</v>
          </cell>
          <cell r="I130">
            <v>256</v>
          </cell>
          <cell r="J130">
            <v>6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255</v>
          </cell>
          <cell r="E131">
            <v>1</v>
          </cell>
          <cell r="F131">
            <v>2</v>
          </cell>
          <cell r="G131">
            <v>1</v>
          </cell>
          <cell r="H131">
            <v>1</v>
          </cell>
          <cell r="I131">
            <v>247</v>
          </cell>
          <cell r="J131">
            <v>7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27</v>
          </cell>
          <cell r="E132">
            <v>1</v>
          </cell>
          <cell r="F132">
            <v>1</v>
          </cell>
          <cell r="G132" t="str">
            <v>-</v>
          </cell>
          <cell r="H132">
            <v>1</v>
          </cell>
          <cell r="I132">
            <v>22</v>
          </cell>
          <cell r="J132">
            <v>4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8267</v>
          </cell>
          <cell r="E134">
            <v>21</v>
          </cell>
          <cell r="F134">
            <v>186</v>
          </cell>
          <cell r="G134">
            <v>63</v>
          </cell>
          <cell r="H134">
            <v>123</v>
          </cell>
          <cell r="I134">
            <v>8134</v>
          </cell>
          <cell r="J134">
            <v>112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633</v>
          </cell>
          <cell r="E135">
            <v>1</v>
          </cell>
          <cell r="F135">
            <v>10</v>
          </cell>
          <cell r="G135">
            <v>4</v>
          </cell>
          <cell r="H135">
            <v>6</v>
          </cell>
          <cell r="I135">
            <v>620</v>
          </cell>
          <cell r="J135">
            <v>12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629</v>
          </cell>
          <cell r="E136">
            <v>1</v>
          </cell>
          <cell r="F136">
            <v>9</v>
          </cell>
          <cell r="G136">
            <v>1</v>
          </cell>
          <cell r="H136">
            <v>8</v>
          </cell>
          <cell r="I136">
            <v>624</v>
          </cell>
          <cell r="J136">
            <v>4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525</v>
          </cell>
          <cell r="E137">
            <v>1</v>
          </cell>
          <cell r="F137">
            <v>21</v>
          </cell>
          <cell r="G137">
            <v>5</v>
          </cell>
          <cell r="H137">
            <v>16</v>
          </cell>
          <cell r="I137">
            <v>523</v>
          </cell>
          <cell r="J137">
            <v>1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550</v>
          </cell>
          <cell r="E138">
            <v>1</v>
          </cell>
          <cell r="F138">
            <v>8</v>
          </cell>
          <cell r="G138">
            <v>3</v>
          </cell>
          <cell r="H138">
            <v>5</v>
          </cell>
          <cell r="I138">
            <v>531</v>
          </cell>
          <cell r="J138">
            <v>18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416</v>
          </cell>
          <cell r="E139">
            <v>1</v>
          </cell>
          <cell r="F139">
            <v>11</v>
          </cell>
          <cell r="G139">
            <v>5</v>
          </cell>
          <cell r="H139">
            <v>6</v>
          </cell>
          <cell r="I139">
            <v>413</v>
          </cell>
          <cell r="J139">
            <v>2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368</v>
          </cell>
          <cell r="E140">
            <v>1</v>
          </cell>
          <cell r="F140">
            <v>16</v>
          </cell>
          <cell r="G140">
            <v>5</v>
          </cell>
          <cell r="H140">
            <v>11</v>
          </cell>
          <cell r="I140">
            <v>359</v>
          </cell>
          <cell r="J140">
            <v>8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430</v>
          </cell>
          <cell r="E141">
            <v>1</v>
          </cell>
          <cell r="F141">
            <v>1</v>
          </cell>
          <cell r="G141" t="str">
            <v>-</v>
          </cell>
          <cell r="H141">
            <v>1</v>
          </cell>
          <cell r="I141">
            <v>422</v>
          </cell>
          <cell r="J141">
            <v>7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590</v>
          </cell>
          <cell r="E142">
            <v>1</v>
          </cell>
          <cell r="F142">
            <v>4</v>
          </cell>
          <cell r="G142">
            <v>1</v>
          </cell>
          <cell r="H142">
            <v>3</v>
          </cell>
          <cell r="I142">
            <v>588</v>
          </cell>
          <cell r="J142">
            <v>1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393</v>
          </cell>
          <cell r="E143">
            <v>1</v>
          </cell>
          <cell r="F143">
            <v>10</v>
          </cell>
          <cell r="G143">
            <v>3</v>
          </cell>
          <cell r="H143">
            <v>7</v>
          </cell>
          <cell r="I143">
            <v>385</v>
          </cell>
          <cell r="J143">
            <v>7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396</v>
          </cell>
          <cell r="E144">
            <v>2</v>
          </cell>
          <cell r="F144">
            <v>30</v>
          </cell>
          <cell r="G144">
            <v>14</v>
          </cell>
          <cell r="H144">
            <v>16</v>
          </cell>
          <cell r="I144">
            <v>381</v>
          </cell>
          <cell r="J144">
            <v>13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212</v>
          </cell>
          <cell r="E145">
            <v>1</v>
          </cell>
          <cell r="F145">
            <v>8</v>
          </cell>
          <cell r="G145">
            <v>2</v>
          </cell>
          <cell r="H145">
            <v>6</v>
          </cell>
          <cell r="I145">
            <v>211</v>
          </cell>
          <cell r="J145" t="str">
            <v>-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489</v>
          </cell>
          <cell r="E146">
            <v>3</v>
          </cell>
          <cell r="F146">
            <v>23</v>
          </cell>
          <cell r="G146">
            <v>9</v>
          </cell>
          <cell r="H146">
            <v>14</v>
          </cell>
          <cell r="I146">
            <v>485</v>
          </cell>
          <cell r="J146">
            <v>1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225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>
            <v>219</v>
          </cell>
          <cell r="J147">
            <v>6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175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>
            <v>173</v>
          </cell>
          <cell r="J148">
            <v>2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244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>
            <v>242</v>
          </cell>
          <cell r="J149">
            <v>2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319</v>
          </cell>
          <cell r="E150">
            <v>1</v>
          </cell>
          <cell r="F150">
            <v>2</v>
          </cell>
          <cell r="G150" t="str">
            <v>-</v>
          </cell>
          <cell r="H150">
            <v>2</v>
          </cell>
          <cell r="I150">
            <v>317</v>
          </cell>
          <cell r="J150">
            <v>1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208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>
            <v>207</v>
          </cell>
          <cell r="J151">
            <v>1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286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>
            <v>285</v>
          </cell>
          <cell r="J152">
            <v>1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262</v>
          </cell>
          <cell r="E153">
            <v>1</v>
          </cell>
          <cell r="F153">
            <v>2</v>
          </cell>
          <cell r="G153">
            <v>2</v>
          </cell>
          <cell r="H153" t="str">
            <v>-</v>
          </cell>
          <cell r="I153">
            <v>258</v>
          </cell>
          <cell r="J153">
            <v>3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373</v>
          </cell>
          <cell r="E154">
            <v>1</v>
          </cell>
          <cell r="F154">
            <v>13</v>
          </cell>
          <cell r="G154">
            <v>4</v>
          </cell>
          <cell r="H154">
            <v>9</v>
          </cell>
          <cell r="I154">
            <v>366</v>
          </cell>
          <cell r="J154">
            <v>6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263</v>
          </cell>
          <cell r="E155">
            <v>1</v>
          </cell>
          <cell r="F155">
            <v>14</v>
          </cell>
          <cell r="G155">
            <v>4</v>
          </cell>
          <cell r="H155">
            <v>10</v>
          </cell>
          <cell r="I155">
            <v>256</v>
          </cell>
          <cell r="J155">
            <v>6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255</v>
          </cell>
          <cell r="E156">
            <v>1</v>
          </cell>
          <cell r="F156">
            <v>3</v>
          </cell>
          <cell r="G156">
            <v>1</v>
          </cell>
          <cell r="H156">
            <v>2</v>
          </cell>
          <cell r="I156">
            <v>247</v>
          </cell>
          <cell r="J156">
            <v>7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26</v>
          </cell>
          <cell r="E157">
            <v>1</v>
          </cell>
          <cell r="F157">
            <v>1</v>
          </cell>
          <cell r="G157" t="str">
            <v>-</v>
          </cell>
          <cell r="H157">
            <v>1</v>
          </cell>
          <cell r="I157">
            <v>22</v>
          </cell>
          <cell r="J157">
            <v>3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</row>
      </sheetData>
      <sheetData sheetId="47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31</v>
          </cell>
          <cell r="E9">
            <v>1260</v>
          </cell>
          <cell r="F9">
            <v>749</v>
          </cell>
          <cell r="G9">
            <v>177</v>
          </cell>
          <cell r="H9">
            <v>572</v>
          </cell>
          <cell r="I9">
            <v>295</v>
          </cell>
          <cell r="J9">
            <v>67</v>
          </cell>
          <cell r="K9">
            <v>228</v>
          </cell>
          <cell r="L9">
            <v>26</v>
          </cell>
          <cell r="M9">
            <v>1108</v>
          </cell>
          <cell r="N9">
            <v>635</v>
          </cell>
          <cell r="O9">
            <v>144</v>
          </cell>
          <cell r="P9">
            <v>491</v>
          </cell>
          <cell r="Q9">
            <v>274</v>
          </cell>
          <cell r="R9">
            <v>64</v>
          </cell>
          <cell r="S9">
            <v>210</v>
          </cell>
          <cell r="T9">
            <v>4</v>
          </cell>
          <cell r="U9">
            <v>32</v>
          </cell>
          <cell r="V9">
            <v>16</v>
          </cell>
          <cell r="W9">
            <v>1</v>
          </cell>
          <cell r="X9">
            <v>15</v>
          </cell>
          <cell r="Y9">
            <v>9</v>
          </cell>
          <cell r="Z9">
            <v>1</v>
          </cell>
          <cell r="AA9">
            <v>8</v>
          </cell>
          <cell r="AB9">
            <v>1</v>
          </cell>
          <cell r="AC9">
            <v>120</v>
          </cell>
          <cell r="AD9">
            <v>98</v>
          </cell>
          <cell r="AE9">
            <v>32</v>
          </cell>
          <cell r="AF9">
            <v>66</v>
          </cell>
          <cell r="AG9">
            <v>12</v>
          </cell>
          <cell r="AH9">
            <v>2</v>
          </cell>
          <cell r="AI9">
            <v>10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2</v>
          </cell>
          <cell r="E10">
            <v>140</v>
          </cell>
          <cell r="F10">
            <v>44</v>
          </cell>
          <cell r="G10">
            <v>23</v>
          </cell>
          <cell r="H10">
            <v>21</v>
          </cell>
          <cell r="I10">
            <v>18</v>
          </cell>
          <cell r="J10">
            <v>5</v>
          </cell>
          <cell r="K10">
            <v>13</v>
          </cell>
          <cell r="L10">
            <v>2</v>
          </cell>
          <cell r="M10">
            <v>140</v>
          </cell>
          <cell r="N10">
            <v>44</v>
          </cell>
          <cell r="O10">
            <v>23</v>
          </cell>
          <cell r="P10">
            <v>21</v>
          </cell>
          <cell r="Q10">
            <v>18</v>
          </cell>
          <cell r="R10">
            <v>5</v>
          </cell>
          <cell r="S10">
            <v>13</v>
          </cell>
          <cell r="T10" t="str">
            <v>-</v>
          </cell>
          <cell r="U10" t="str">
            <v>-</v>
          </cell>
          <cell r="V10" t="str">
            <v>-</v>
          </cell>
          <cell r="W10" t="str">
            <v>-</v>
          </cell>
          <cell r="X10" t="str">
            <v>-</v>
          </cell>
          <cell r="Y10" t="str">
            <v>-</v>
          </cell>
          <cell r="Z10" t="str">
            <v>-</v>
          </cell>
          <cell r="AA10" t="str">
            <v>-</v>
          </cell>
          <cell r="AB10" t="str">
            <v>-</v>
          </cell>
          <cell r="AC10" t="str">
            <v>-</v>
          </cell>
          <cell r="AD10" t="str">
            <v>-</v>
          </cell>
          <cell r="AE10" t="str">
            <v>-</v>
          </cell>
          <cell r="AF10" t="str">
            <v>-</v>
          </cell>
          <cell r="AG10" t="str">
            <v>-</v>
          </cell>
          <cell r="AH10" t="str">
            <v>-</v>
          </cell>
          <cell r="AI10" t="str">
            <v>-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3</v>
          </cell>
          <cell r="E11">
            <v>127</v>
          </cell>
          <cell r="F11">
            <v>24</v>
          </cell>
          <cell r="G11">
            <v>3</v>
          </cell>
          <cell r="H11">
            <v>21</v>
          </cell>
          <cell r="I11">
            <v>79</v>
          </cell>
          <cell r="J11">
            <v>21</v>
          </cell>
          <cell r="K11">
            <v>58</v>
          </cell>
          <cell r="L11">
            <v>3</v>
          </cell>
          <cell r="M11">
            <v>127</v>
          </cell>
          <cell r="N11">
            <v>24</v>
          </cell>
          <cell r="O11">
            <v>3</v>
          </cell>
          <cell r="P11">
            <v>21</v>
          </cell>
          <cell r="Q11">
            <v>79</v>
          </cell>
          <cell r="R11">
            <v>21</v>
          </cell>
          <cell r="S11">
            <v>58</v>
          </cell>
          <cell r="T11" t="str">
            <v>-</v>
          </cell>
          <cell r="U11" t="str">
            <v>-</v>
          </cell>
          <cell r="V11" t="str">
            <v>-</v>
          </cell>
          <cell r="W11" t="str">
            <v>-</v>
          </cell>
          <cell r="X11" t="str">
            <v>-</v>
          </cell>
          <cell r="Y11" t="str">
            <v>-</v>
          </cell>
          <cell r="Z11" t="str">
            <v>-</v>
          </cell>
          <cell r="AA11" t="str">
            <v>-</v>
          </cell>
          <cell r="AB11" t="str">
            <v>-</v>
          </cell>
          <cell r="AC11" t="str">
            <v>-</v>
          </cell>
          <cell r="AD11" t="str">
            <v>-</v>
          </cell>
          <cell r="AE11" t="str">
            <v>-</v>
          </cell>
          <cell r="AF11" t="str">
            <v>-</v>
          </cell>
          <cell r="AG11" t="str">
            <v>-</v>
          </cell>
          <cell r="AH11" t="str">
            <v>-</v>
          </cell>
          <cell r="AI11" t="str">
            <v>-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</v>
          </cell>
          <cell r="E12">
            <v>120</v>
          </cell>
          <cell r="F12">
            <v>98</v>
          </cell>
          <cell r="G12">
            <v>32</v>
          </cell>
          <cell r="H12">
            <v>66</v>
          </cell>
          <cell r="I12">
            <v>12</v>
          </cell>
          <cell r="J12">
            <v>2</v>
          </cell>
          <cell r="K12">
            <v>10</v>
          </cell>
          <cell r="L12" t="str">
            <v>-</v>
          </cell>
          <cell r="M12" t="str">
            <v>-</v>
          </cell>
          <cell r="N12" t="str">
            <v>-</v>
          </cell>
          <cell r="O12" t="str">
            <v>-</v>
          </cell>
          <cell r="P12" t="str">
            <v>-</v>
          </cell>
          <cell r="Q12" t="str">
            <v>-</v>
          </cell>
          <cell r="R12" t="str">
            <v>-</v>
          </cell>
          <cell r="S12" t="str">
            <v>-</v>
          </cell>
          <cell r="T12" t="str">
            <v>-</v>
          </cell>
          <cell r="U12" t="str">
            <v>-</v>
          </cell>
          <cell r="V12" t="str">
            <v>-</v>
          </cell>
          <cell r="W12" t="str">
            <v>-</v>
          </cell>
          <cell r="X12" t="str">
            <v>-</v>
          </cell>
          <cell r="Y12" t="str">
            <v>-</v>
          </cell>
          <cell r="Z12" t="str">
            <v>-</v>
          </cell>
          <cell r="AA12" t="str">
            <v>-</v>
          </cell>
          <cell r="AB12">
            <v>1</v>
          </cell>
          <cell r="AC12">
            <v>120</v>
          </cell>
          <cell r="AD12">
            <v>98</v>
          </cell>
          <cell r="AE12">
            <v>32</v>
          </cell>
          <cell r="AF12">
            <v>66</v>
          </cell>
          <cell r="AG12">
            <v>12</v>
          </cell>
          <cell r="AH12">
            <v>2</v>
          </cell>
          <cell r="AI12">
            <v>10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4</v>
          </cell>
          <cell r="E13">
            <v>120</v>
          </cell>
          <cell r="F13">
            <v>53</v>
          </cell>
          <cell r="G13">
            <v>11</v>
          </cell>
          <cell r="H13">
            <v>42</v>
          </cell>
          <cell r="I13">
            <v>25</v>
          </cell>
          <cell r="J13">
            <v>8</v>
          </cell>
          <cell r="K13">
            <v>17</v>
          </cell>
          <cell r="L13">
            <v>4</v>
          </cell>
          <cell r="M13">
            <v>120</v>
          </cell>
          <cell r="N13">
            <v>53</v>
          </cell>
          <cell r="O13">
            <v>11</v>
          </cell>
          <cell r="P13">
            <v>42</v>
          </cell>
          <cell r="Q13">
            <v>25</v>
          </cell>
          <cell r="R13">
            <v>8</v>
          </cell>
          <cell r="S13">
            <v>17</v>
          </cell>
          <cell r="T13" t="str">
            <v>-</v>
          </cell>
          <cell r="U13" t="str">
            <v>-</v>
          </cell>
          <cell r="V13" t="str">
            <v>-</v>
          </cell>
          <cell r="W13" t="str">
            <v>-</v>
          </cell>
          <cell r="X13" t="str">
            <v>-</v>
          </cell>
          <cell r="Y13" t="str">
            <v>-</v>
          </cell>
          <cell r="Z13" t="str">
            <v>-</v>
          </cell>
          <cell r="AA13" t="str">
            <v>-</v>
          </cell>
          <cell r="AB13" t="str">
            <v>-</v>
          </cell>
          <cell r="AC13" t="str">
            <v>-</v>
          </cell>
          <cell r="AD13" t="str">
            <v>-</v>
          </cell>
          <cell r="AE13" t="str">
            <v>-</v>
          </cell>
          <cell r="AF13" t="str">
            <v>-</v>
          </cell>
          <cell r="AG13" t="str">
            <v>-</v>
          </cell>
          <cell r="AH13" t="str">
            <v>-</v>
          </cell>
          <cell r="AI13" t="str">
            <v>-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1</v>
          </cell>
          <cell r="E14">
            <v>50</v>
          </cell>
          <cell r="F14">
            <v>34</v>
          </cell>
          <cell r="G14">
            <v>6</v>
          </cell>
          <cell r="H14">
            <v>28</v>
          </cell>
          <cell r="I14">
            <v>10</v>
          </cell>
          <cell r="J14">
            <v>2</v>
          </cell>
          <cell r="K14">
            <v>8</v>
          </cell>
          <cell r="L14">
            <v>1</v>
          </cell>
          <cell r="M14">
            <v>50</v>
          </cell>
          <cell r="N14">
            <v>34</v>
          </cell>
          <cell r="O14">
            <v>6</v>
          </cell>
          <cell r="P14">
            <v>28</v>
          </cell>
          <cell r="Q14">
            <v>10</v>
          </cell>
          <cell r="R14">
            <v>2</v>
          </cell>
          <cell r="S14">
            <v>8</v>
          </cell>
          <cell r="T14" t="str">
            <v>-</v>
          </cell>
          <cell r="U14" t="str">
            <v>-</v>
          </cell>
          <cell r="V14" t="str">
            <v>-</v>
          </cell>
          <cell r="W14" t="str">
            <v>-</v>
          </cell>
          <cell r="X14" t="str">
            <v>-</v>
          </cell>
          <cell r="Y14" t="str">
            <v>-</v>
          </cell>
          <cell r="Z14" t="str">
            <v>-</v>
          </cell>
          <cell r="AA14" t="str">
            <v>-</v>
          </cell>
          <cell r="AB14" t="str">
            <v>-</v>
          </cell>
          <cell r="AC14" t="str">
            <v>-</v>
          </cell>
          <cell r="AD14" t="str">
            <v>-</v>
          </cell>
          <cell r="AE14" t="str">
            <v>-</v>
          </cell>
          <cell r="AF14" t="str">
            <v>-</v>
          </cell>
          <cell r="AG14" t="str">
            <v>-</v>
          </cell>
          <cell r="AH14" t="str">
            <v>-</v>
          </cell>
          <cell r="AI14" t="str">
            <v>-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1</v>
          </cell>
          <cell r="E15">
            <v>60</v>
          </cell>
          <cell r="F15">
            <v>54</v>
          </cell>
          <cell r="G15">
            <v>6</v>
          </cell>
          <cell r="H15">
            <v>48</v>
          </cell>
          <cell r="I15">
            <v>14</v>
          </cell>
          <cell r="J15" t="str">
            <v>-</v>
          </cell>
          <cell r="K15">
            <v>14</v>
          </cell>
          <cell r="L15">
            <v>1</v>
          </cell>
          <cell r="M15">
            <v>60</v>
          </cell>
          <cell r="N15">
            <v>54</v>
          </cell>
          <cell r="O15">
            <v>6</v>
          </cell>
          <cell r="P15">
            <v>48</v>
          </cell>
          <cell r="Q15">
            <v>14</v>
          </cell>
          <cell r="R15" t="str">
            <v>-</v>
          </cell>
          <cell r="S15">
            <v>14</v>
          </cell>
          <cell r="T15" t="str">
            <v>-</v>
          </cell>
          <cell r="U15" t="str">
            <v>-</v>
          </cell>
          <cell r="V15" t="str">
            <v>-</v>
          </cell>
          <cell r="W15" t="str">
            <v>-</v>
          </cell>
          <cell r="X15" t="str">
            <v>-</v>
          </cell>
          <cell r="Y15" t="str">
            <v>-</v>
          </cell>
          <cell r="Z15" t="str">
            <v>-</v>
          </cell>
          <cell r="AA15" t="str">
            <v>-</v>
          </cell>
          <cell r="AB15" t="str">
            <v>-</v>
          </cell>
          <cell r="AC15" t="str">
            <v>-</v>
          </cell>
          <cell r="AD15" t="str">
            <v>-</v>
          </cell>
          <cell r="AE15" t="str">
            <v>-</v>
          </cell>
          <cell r="AF15" t="str">
            <v>-</v>
          </cell>
          <cell r="AG15" t="str">
            <v>-</v>
          </cell>
          <cell r="AH15" t="str">
            <v>-</v>
          </cell>
          <cell r="AI15" t="str">
            <v>-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1</v>
          </cell>
          <cell r="E16">
            <v>30</v>
          </cell>
          <cell r="F16" t="str">
            <v>-</v>
          </cell>
          <cell r="G16" t="str">
            <v>-</v>
          </cell>
          <cell r="H16" t="str">
            <v>-</v>
          </cell>
          <cell r="I16">
            <v>9</v>
          </cell>
          <cell r="J16">
            <v>1</v>
          </cell>
          <cell r="K16">
            <v>8</v>
          </cell>
          <cell r="L16">
            <v>1</v>
          </cell>
          <cell r="M16">
            <v>30</v>
          </cell>
          <cell r="N16" t="str">
            <v>-</v>
          </cell>
          <cell r="O16" t="str">
            <v>-</v>
          </cell>
          <cell r="P16" t="str">
            <v>-</v>
          </cell>
          <cell r="Q16">
            <v>9</v>
          </cell>
          <cell r="R16">
            <v>1</v>
          </cell>
          <cell r="S16">
            <v>8</v>
          </cell>
          <cell r="T16" t="str">
            <v>-</v>
          </cell>
          <cell r="U16" t="str">
            <v>-</v>
          </cell>
          <cell r="V16" t="str">
            <v>-</v>
          </cell>
          <cell r="W16" t="str">
            <v>-</v>
          </cell>
          <cell r="X16" t="str">
            <v>-</v>
          </cell>
          <cell r="Y16" t="str">
            <v>-</v>
          </cell>
          <cell r="Z16" t="str">
            <v>-</v>
          </cell>
          <cell r="AA16" t="str">
            <v>-</v>
          </cell>
          <cell r="AB16" t="str">
            <v>-</v>
          </cell>
          <cell r="AC16" t="str">
            <v>-</v>
          </cell>
          <cell r="AD16" t="str">
            <v>-</v>
          </cell>
          <cell r="AE16" t="str">
            <v>-</v>
          </cell>
          <cell r="AF16" t="str">
            <v>-</v>
          </cell>
          <cell r="AG16" t="str">
            <v>-</v>
          </cell>
          <cell r="AH16" t="str">
            <v>-</v>
          </cell>
          <cell r="AI16" t="str">
            <v>-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2</v>
          </cell>
          <cell r="E17">
            <v>44</v>
          </cell>
          <cell r="F17">
            <v>41</v>
          </cell>
          <cell r="G17">
            <v>10</v>
          </cell>
          <cell r="H17">
            <v>31</v>
          </cell>
          <cell r="I17">
            <v>11</v>
          </cell>
          <cell r="J17">
            <v>1</v>
          </cell>
          <cell r="K17">
            <v>10</v>
          </cell>
          <cell r="L17">
            <v>2</v>
          </cell>
          <cell r="M17">
            <v>44</v>
          </cell>
          <cell r="N17">
            <v>41</v>
          </cell>
          <cell r="O17">
            <v>10</v>
          </cell>
          <cell r="P17">
            <v>31</v>
          </cell>
          <cell r="Q17">
            <v>11</v>
          </cell>
          <cell r="R17">
            <v>1</v>
          </cell>
          <cell r="S17">
            <v>10</v>
          </cell>
          <cell r="T17" t="str">
            <v>-</v>
          </cell>
          <cell r="U17" t="str">
            <v>-</v>
          </cell>
          <cell r="V17" t="str">
            <v>-</v>
          </cell>
          <cell r="W17" t="str">
            <v>-</v>
          </cell>
          <cell r="X17" t="str">
            <v>-</v>
          </cell>
          <cell r="Y17" t="str">
            <v>-</v>
          </cell>
          <cell r="Z17" t="str">
            <v>-</v>
          </cell>
          <cell r="AA17" t="str">
            <v>-</v>
          </cell>
          <cell r="AB17" t="str">
            <v>-</v>
          </cell>
          <cell r="AC17" t="str">
            <v>-</v>
          </cell>
          <cell r="AD17" t="str">
            <v>-</v>
          </cell>
          <cell r="AE17" t="str">
            <v>-</v>
          </cell>
          <cell r="AF17" t="str">
            <v>-</v>
          </cell>
          <cell r="AG17" t="str">
            <v>-</v>
          </cell>
          <cell r="AH17" t="str">
            <v>-</v>
          </cell>
          <cell r="AI17" t="str">
            <v>-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2</v>
          </cell>
          <cell r="E18">
            <v>78</v>
          </cell>
          <cell r="F18">
            <v>60</v>
          </cell>
          <cell r="G18">
            <v>18</v>
          </cell>
          <cell r="H18">
            <v>42</v>
          </cell>
          <cell r="I18">
            <v>21</v>
          </cell>
          <cell r="J18">
            <v>9</v>
          </cell>
          <cell r="K18">
            <v>12</v>
          </cell>
          <cell r="L18">
            <v>2</v>
          </cell>
          <cell r="M18">
            <v>78</v>
          </cell>
          <cell r="N18">
            <v>60</v>
          </cell>
          <cell r="O18">
            <v>18</v>
          </cell>
          <cell r="P18">
            <v>42</v>
          </cell>
          <cell r="Q18">
            <v>21</v>
          </cell>
          <cell r="R18">
            <v>9</v>
          </cell>
          <cell r="S18">
            <v>12</v>
          </cell>
          <cell r="T18" t="str">
            <v>-</v>
          </cell>
          <cell r="U18" t="str">
            <v>-</v>
          </cell>
          <cell r="V18" t="str">
            <v>-</v>
          </cell>
          <cell r="W18" t="str">
            <v>-</v>
          </cell>
          <cell r="X18" t="str">
            <v>-</v>
          </cell>
          <cell r="Y18" t="str">
            <v>-</v>
          </cell>
          <cell r="Z18" t="str">
            <v>-</v>
          </cell>
          <cell r="AA18" t="str">
            <v>-</v>
          </cell>
          <cell r="AB18" t="str">
            <v>-</v>
          </cell>
          <cell r="AC18" t="str">
            <v>-</v>
          </cell>
          <cell r="AD18" t="str">
            <v>-</v>
          </cell>
          <cell r="AE18" t="str">
            <v>-</v>
          </cell>
          <cell r="AF18" t="str">
            <v>-</v>
          </cell>
          <cell r="AG18" t="str">
            <v>-</v>
          </cell>
          <cell r="AH18" t="str">
            <v>-</v>
          </cell>
          <cell r="AI18" t="str">
            <v>-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3</v>
          </cell>
          <cell r="E19">
            <v>95</v>
          </cell>
          <cell r="F19">
            <v>28</v>
          </cell>
          <cell r="G19">
            <v>6</v>
          </cell>
          <cell r="H19">
            <v>22</v>
          </cell>
          <cell r="I19">
            <v>13</v>
          </cell>
          <cell r="J19">
            <v>1</v>
          </cell>
          <cell r="K19">
            <v>12</v>
          </cell>
          <cell r="L19">
            <v>2</v>
          </cell>
          <cell r="M19">
            <v>90</v>
          </cell>
          <cell r="N19">
            <v>24</v>
          </cell>
          <cell r="O19">
            <v>6</v>
          </cell>
          <cell r="P19">
            <v>18</v>
          </cell>
          <cell r="Q19">
            <v>10</v>
          </cell>
          <cell r="R19">
            <v>1</v>
          </cell>
          <cell r="S19">
            <v>9</v>
          </cell>
          <cell r="T19">
            <v>1</v>
          </cell>
          <cell r="U19">
            <v>5</v>
          </cell>
          <cell r="V19">
            <v>4</v>
          </cell>
          <cell r="W19" t="str">
            <v>-</v>
          </cell>
          <cell r="X19">
            <v>4</v>
          </cell>
          <cell r="Y19">
            <v>3</v>
          </cell>
          <cell r="Z19" t="str">
            <v>-</v>
          </cell>
          <cell r="AA19">
            <v>3</v>
          </cell>
          <cell r="AB19" t="str">
            <v>-</v>
          </cell>
          <cell r="AC19" t="str">
            <v>-</v>
          </cell>
          <cell r="AD19" t="str">
            <v>-</v>
          </cell>
          <cell r="AE19" t="str">
            <v>-</v>
          </cell>
          <cell r="AF19" t="str">
            <v>-</v>
          </cell>
          <cell r="AG19" t="str">
            <v>-</v>
          </cell>
          <cell r="AH19" t="str">
            <v>-</v>
          </cell>
          <cell r="AI19" t="str">
            <v>-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1</v>
          </cell>
          <cell r="E20">
            <v>50</v>
          </cell>
          <cell r="F20">
            <v>43</v>
          </cell>
          <cell r="G20">
            <v>3</v>
          </cell>
          <cell r="H20">
            <v>40</v>
          </cell>
          <cell r="I20">
            <v>13</v>
          </cell>
          <cell r="J20">
            <v>1</v>
          </cell>
          <cell r="K20">
            <v>12</v>
          </cell>
          <cell r="L20">
            <v>1</v>
          </cell>
          <cell r="M20">
            <v>50</v>
          </cell>
          <cell r="N20">
            <v>43</v>
          </cell>
          <cell r="O20">
            <v>3</v>
          </cell>
          <cell r="P20">
            <v>40</v>
          </cell>
          <cell r="Q20">
            <v>13</v>
          </cell>
          <cell r="R20">
            <v>1</v>
          </cell>
          <cell r="S20">
            <v>12</v>
          </cell>
          <cell r="T20" t="str">
            <v>-</v>
          </cell>
          <cell r="U20" t="str">
            <v>-</v>
          </cell>
          <cell r="V20" t="str">
            <v>-</v>
          </cell>
          <cell r="W20" t="str">
            <v>-</v>
          </cell>
          <cell r="X20" t="str">
            <v>-</v>
          </cell>
          <cell r="Y20" t="str">
            <v>-</v>
          </cell>
          <cell r="Z20" t="str">
            <v>-</v>
          </cell>
          <cell r="AA20" t="str">
            <v>-</v>
          </cell>
          <cell r="AB20" t="str">
            <v>-</v>
          </cell>
          <cell r="AC20" t="str">
            <v>-</v>
          </cell>
          <cell r="AD20" t="str">
            <v>-</v>
          </cell>
          <cell r="AE20" t="str">
            <v>-</v>
          </cell>
          <cell r="AF20" t="str">
            <v>-</v>
          </cell>
          <cell r="AG20" t="str">
            <v>-</v>
          </cell>
          <cell r="AH20" t="str">
            <v>-</v>
          </cell>
          <cell r="AI20" t="str">
            <v>-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2</v>
          </cell>
          <cell r="E21">
            <v>34</v>
          </cell>
          <cell r="F21">
            <v>20</v>
          </cell>
          <cell r="G21" t="str">
            <v>-</v>
          </cell>
          <cell r="H21">
            <v>20</v>
          </cell>
          <cell r="I21">
            <v>7</v>
          </cell>
          <cell r="J21">
            <v>1</v>
          </cell>
          <cell r="K21">
            <v>6</v>
          </cell>
          <cell r="L21">
            <v>1</v>
          </cell>
          <cell r="M21">
            <v>25</v>
          </cell>
          <cell r="N21">
            <v>20</v>
          </cell>
          <cell r="O21" t="str">
            <v>-</v>
          </cell>
          <cell r="P21">
            <v>20</v>
          </cell>
          <cell r="Q21">
            <v>7</v>
          </cell>
          <cell r="R21">
            <v>1</v>
          </cell>
          <cell r="S21">
            <v>6</v>
          </cell>
          <cell r="T21">
            <v>1</v>
          </cell>
          <cell r="U21">
            <v>9</v>
          </cell>
          <cell r="V21" t="str">
            <v>-</v>
          </cell>
          <cell r="W21" t="str">
            <v>-</v>
          </cell>
          <cell r="X21" t="str">
            <v>-</v>
          </cell>
          <cell r="Y21" t="str">
            <v>-</v>
          </cell>
          <cell r="Z21" t="str">
            <v>-</v>
          </cell>
          <cell r="AA21" t="str">
            <v>-</v>
          </cell>
          <cell r="AB21" t="str">
            <v>-</v>
          </cell>
          <cell r="AC21" t="str">
            <v>-</v>
          </cell>
          <cell r="AD21" t="str">
            <v>-</v>
          </cell>
          <cell r="AE21" t="str">
            <v>-</v>
          </cell>
          <cell r="AF21" t="str">
            <v>-</v>
          </cell>
          <cell r="AG21" t="str">
            <v>-</v>
          </cell>
          <cell r="AH21" t="str">
            <v>-</v>
          </cell>
          <cell r="AI21" t="str">
            <v>-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1</v>
          </cell>
          <cell r="E22">
            <v>24</v>
          </cell>
          <cell r="F22">
            <v>21</v>
          </cell>
          <cell r="G22">
            <v>8</v>
          </cell>
          <cell r="H22">
            <v>13</v>
          </cell>
          <cell r="I22">
            <v>7</v>
          </cell>
          <cell r="J22">
            <v>1</v>
          </cell>
          <cell r="K22">
            <v>6</v>
          </cell>
          <cell r="L22">
            <v>1</v>
          </cell>
          <cell r="M22">
            <v>24</v>
          </cell>
          <cell r="N22">
            <v>21</v>
          </cell>
          <cell r="O22">
            <v>8</v>
          </cell>
          <cell r="P22">
            <v>13</v>
          </cell>
          <cell r="Q22">
            <v>7</v>
          </cell>
          <cell r="R22">
            <v>1</v>
          </cell>
          <cell r="S22">
            <v>6</v>
          </cell>
          <cell r="T22" t="str">
            <v>-</v>
          </cell>
          <cell r="U22" t="str">
            <v>-</v>
          </cell>
          <cell r="V22" t="str">
            <v>-</v>
          </cell>
          <cell r="W22" t="str">
            <v>-</v>
          </cell>
          <cell r="X22" t="str">
            <v>-</v>
          </cell>
          <cell r="Y22" t="str">
            <v>-</v>
          </cell>
          <cell r="Z22" t="str">
            <v>-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  <cell r="AE22" t="str">
            <v>-</v>
          </cell>
          <cell r="AF22" t="str">
            <v>-</v>
          </cell>
          <cell r="AG22" t="str">
            <v>-</v>
          </cell>
          <cell r="AH22" t="str">
            <v>-</v>
          </cell>
          <cell r="AI22" t="str">
            <v>-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 t="str">
            <v>-</v>
          </cell>
          <cell r="E23" t="str">
            <v>-</v>
          </cell>
          <cell r="F23" t="str">
            <v>-</v>
          </cell>
          <cell r="G23" t="str">
            <v>-</v>
          </cell>
          <cell r="H23" t="str">
            <v>-</v>
          </cell>
          <cell r="I23" t="str">
            <v>-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  <cell r="N23" t="str">
            <v>-</v>
          </cell>
          <cell r="O23" t="str">
            <v>-</v>
          </cell>
          <cell r="P23" t="str">
            <v>-</v>
          </cell>
          <cell r="Q23" t="str">
            <v>-</v>
          </cell>
          <cell r="R23" t="str">
            <v>-</v>
          </cell>
          <cell r="S23" t="str">
            <v>-</v>
          </cell>
          <cell r="T23" t="str">
            <v>-</v>
          </cell>
          <cell r="U23" t="str">
            <v>-</v>
          </cell>
          <cell r="V23" t="str">
            <v>-</v>
          </cell>
          <cell r="W23" t="str">
            <v>-</v>
          </cell>
          <cell r="X23" t="str">
            <v>-</v>
          </cell>
          <cell r="Y23" t="str">
            <v>-</v>
          </cell>
          <cell r="Z23" t="str">
            <v>-</v>
          </cell>
          <cell r="AA23" t="str">
            <v>-</v>
          </cell>
          <cell r="AB23" t="str">
            <v>-</v>
          </cell>
          <cell r="AC23" t="str">
            <v>-</v>
          </cell>
          <cell r="AD23" t="str">
            <v>-</v>
          </cell>
          <cell r="AE23" t="str">
            <v>-</v>
          </cell>
          <cell r="AF23" t="str">
            <v>-</v>
          </cell>
          <cell r="AG23" t="str">
            <v>-</v>
          </cell>
          <cell r="AH23" t="str">
            <v>-</v>
          </cell>
          <cell r="AI23" t="str">
            <v>-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 t="str">
            <v>-</v>
          </cell>
          <cell r="E24" t="str">
            <v>-</v>
          </cell>
          <cell r="F24" t="str">
            <v>-</v>
          </cell>
          <cell r="G24" t="str">
            <v>-</v>
          </cell>
          <cell r="H24" t="str">
            <v>-</v>
          </cell>
          <cell r="I24" t="str">
            <v>-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  <cell r="N24" t="str">
            <v>-</v>
          </cell>
          <cell r="O24" t="str">
            <v>-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  <cell r="T24" t="str">
            <v>-</v>
          </cell>
          <cell r="U24" t="str">
            <v>-</v>
          </cell>
          <cell r="V24" t="str">
            <v>-</v>
          </cell>
          <cell r="W24" t="str">
            <v>-</v>
          </cell>
          <cell r="X24" t="str">
            <v>-</v>
          </cell>
          <cell r="Y24" t="str">
            <v>-</v>
          </cell>
          <cell r="Z24" t="str">
            <v>-</v>
          </cell>
          <cell r="AA24" t="str">
            <v>-</v>
          </cell>
          <cell r="AB24" t="str">
            <v>-</v>
          </cell>
          <cell r="AC24" t="str">
            <v>-</v>
          </cell>
          <cell r="AD24" t="str">
            <v>-</v>
          </cell>
          <cell r="AE24" t="str">
            <v>-</v>
          </cell>
          <cell r="AF24" t="str">
            <v>-</v>
          </cell>
          <cell r="AG24" t="str">
            <v>-</v>
          </cell>
          <cell r="AH24" t="str">
            <v>-</v>
          </cell>
          <cell r="AI24" t="str">
            <v>-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1</v>
          </cell>
          <cell r="E25">
            <v>9</v>
          </cell>
          <cell r="F25">
            <v>3</v>
          </cell>
          <cell r="G25">
            <v>1</v>
          </cell>
          <cell r="H25">
            <v>2</v>
          </cell>
          <cell r="I25">
            <v>3</v>
          </cell>
          <cell r="J25">
            <v>1</v>
          </cell>
          <cell r="K25">
            <v>2</v>
          </cell>
          <cell r="L25" t="str">
            <v>-</v>
          </cell>
          <cell r="M25" t="str">
            <v>-</v>
          </cell>
          <cell r="N25" t="str">
            <v>-</v>
          </cell>
          <cell r="O25" t="str">
            <v>-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  <cell r="T25">
            <v>1</v>
          </cell>
          <cell r="U25">
            <v>9</v>
          </cell>
          <cell r="V25">
            <v>3</v>
          </cell>
          <cell r="W25">
            <v>1</v>
          </cell>
          <cell r="X25">
            <v>2</v>
          </cell>
          <cell r="Y25">
            <v>3</v>
          </cell>
          <cell r="Z25">
            <v>1</v>
          </cell>
          <cell r="AA25">
            <v>2</v>
          </cell>
          <cell r="AB25" t="str">
            <v>-</v>
          </cell>
          <cell r="AC25" t="str">
            <v>-</v>
          </cell>
          <cell r="AD25" t="str">
            <v>-</v>
          </cell>
          <cell r="AE25" t="str">
            <v>-</v>
          </cell>
          <cell r="AF25" t="str">
            <v>-</v>
          </cell>
          <cell r="AG25" t="str">
            <v>-</v>
          </cell>
          <cell r="AH25" t="str">
            <v>-</v>
          </cell>
          <cell r="AI25" t="str">
            <v>-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2</v>
          </cell>
          <cell r="E26">
            <v>105</v>
          </cell>
          <cell r="F26">
            <v>79</v>
          </cell>
          <cell r="G26">
            <v>14</v>
          </cell>
          <cell r="H26">
            <v>65</v>
          </cell>
          <cell r="I26">
            <v>20</v>
          </cell>
          <cell r="J26">
            <v>7</v>
          </cell>
          <cell r="K26">
            <v>13</v>
          </cell>
          <cell r="L26">
            <v>2</v>
          </cell>
          <cell r="M26">
            <v>105</v>
          </cell>
          <cell r="N26">
            <v>79</v>
          </cell>
          <cell r="O26">
            <v>14</v>
          </cell>
          <cell r="P26">
            <v>65</v>
          </cell>
          <cell r="Q26">
            <v>20</v>
          </cell>
          <cell r="R26">
            <v>7</v>
          </cell>
          <cell r="S26">
            <v>13</v>
          </cell>
          <cell r="T26" t="str">
            <v>-</v>
          </cell>
          <cell r="U26" t="str">
            <v>-</v>
          </cell>
          <cell r="V26" t="str">
            <v>-</v>
          </cell>
          <cell r="W26" t="str">
            <v>-</v>
          </cell>
          <cell r="X26" t="str">
            <v>-</v>
          </cell>
          <cell r="Y26" t="str">
            <v>-</v>
          </cell>
          <cell r="Z26" t="str">
            <v>-</v>
          </cell>
          <cell r="AA26" t="str">
            <v>-</v>
          </cell>
          <cell r="AB26" t="str">
            <v>-</v>
          </cell>
          <cell r="AC26" t="str">
            <v>-</v>
          </cell>
          <cell r="AD26" t="str">
            <v>-</v>
          </cell>
          <cell r="AE26" t="str">
            <v>-</v>
          </cell>
          <cell r="AF26" t="str">
            <v>-</v>
          </cell>
          <cell r="AG26" t="str">
            <v>-</v>
          </cell>
          <cell r="AH26" t="str">
            <v>-</v>
          </cell>
          <cell r="AI26" t="str">
            <v>-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1</v>
          </cell>
          <cell r="E27">
            <v>50</v>
          </cell>
          <cell r="F27">
            <v>23</v>
          </cell>
          <cell r="G27">
            <v>12</v>
          </cell>
          <cell r="H27">
            <v>11</v>
          </cell>
          <cell r="I27">
            <v>10</v>
          </cell>
          <cell r="J27">
            <v>1</v>
          </cell>
          <cell r="K27">
            <v>9</v>
          </cell>
          <cell r="L27">
            <v>1</v>
          </cell>
          <cell r="M27">
            <v>50</v>
          </cell>
          <cell r="N27">
            <v>23</v>
          </cell>
          <cell r="O27">
            <v>12</v>
          </cell>
          <cell r="P27">
            <v>11</v>
          </cell>
          <cell r="Q27">
            <v>10</v>
          </cell>
          <cell r="R27">
            <v>1</v>
          </cell>
          <cell r="S27">
            <v>9</v>
          </cell>
          <cell r="T27" t="str">
            <v>-</v>
          </cell>
          <cell r="U27" t="str">
            <v>-</v>
          </cell>
          <cell r="V27" t="str">
            <v>-</v>
          </cell>
          <cell r="W27" t="str">
            <v>-</v>
          </cell>
          <cell r="X27" t="str">
            <v>-</v>
          </cell>
          <cell r="Y27" t="str">
            <v>-</v>
          </cell>
          <cell r="Z27" t="str">
            <v>-</v>
          </cell>
          <cell r="AA27" t="str">
            <v>-</v>
          </cell>
          <cell r="AB27" t="str">
            <v>-</v>
          </cell>
          <cell r="AC27" t="str">
            <v>-</v>
          </cell>
          <cell r="AD27" t="str">
            <v>-</v>
          </cell>
          <cell r="AE27" t="str">
            <v>-</v>
          </cell>
          <cell r="AF27" t="str">
            <v>-</v>
          </cell>
          <cell r="AG27" t="str">
            <v>-</v>
          </cell>
          <cell r="AH27" t="str">
            <v>-</v>
          </cell>
          <cell r="AI27" t="str">
            <v>-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3</v>
          </cell>
          <cell r="E28">
            <v>124</v>
          </cell>
          <cell r="F28">
            <v>124</v>
          </cell>
          <cell r="G28">
            <v>24</v>
          </cell>
          <cell r="H28">
            <v>100</v>
          </cell>
          <cell r="I28">
            <v>23</v>
          </cell>
          <cell r="J28">
            <v>5</v>
          </cell>
          <cell r="K28">
            <v>18</v>
          </cell>
          <cell r="L28">
            <v>2</v>
          </cell>
          <cell r="M28">
            <v>115</v>
          </cell>
          <cell r="N28">
            <v>115</v>
          </cell>
          <cell r="O28">
            <v>24</v>
          </cell>
          <cell r="P28">
            <v>91</v>
          </cell>
          <cell r="Q28">
            <v>20</v>
          </cell>
          <cell r="R28">
            <v>5</v>
          </cell>
          <cell r="S28">
            <v>15</v>
          </cell>
          <cell r="T28">
            <v>1</v>
          </cell>
          <cell r="U28">
            <v>9</v>
          </cell>
          <cell r="V28">
            <v>9</v>
          </cell>
          <cell r="W28" t="str">
            <v>-</v>
          </cell>
          <cell r="X28">
            <v>9</v>
          </cell>
          <cell r="Y28">
            <v>3</v>
          </cell>
          <cell r="Z28" t="str">
            <v>-</v>
          </cell>
          <cell r="AA28">
            <v>3</v>
          </cell>
          <cell r="AB28" t="str">
            <v>-</v>
          </cell>
          <cell r="AC28" t="str">
            <v>-</v>
          </cell>
          <cell r="AD28" t="str">
            <v>-</v>
          </cell>
          <cell r="AE28" t="str">
            <v>-</v>
          </cell>
          <cell r="AF28" t="str">
            <v>-</v>
          </cell>
          <cell r="AG28" t="str">
            <v>-</v>
          </cell>
          <cell r="AH28" t="str">
            <v>-</v>
          </cell>
          <cell r="AI28" t="str">
            <v>-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 t="str">
            <v>-</v>
          </cell>
          <cell r="E29" t="str">
            <v>-</v>
          </cell>
          <cell r="F29" t="str">
            <v>-</v>
          </cell>
          <cell r="G29" t="str">
            <v>-</v>
          </cell>
          <cell r="H29" t="str">
            <v>-</v>
          </cell>
          <cell r="I29" t="str">
            <v>-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  <cell r="N29" t="str">
            <v>-</v>
          </cell>
          <cell r="O29" t="str">
            <v>-</v>
          </cell>
          <cell r="P29" t="str">
            <v>-</v>
          </cell>
          <cell r="Q29" t="str">
            <v>-</v>
          </cell>
          <cell r="R29" t="str">
            <v>-</v>
          </cell>
          <cell r="S29" t="str">
            <v>-</v>
          </cell>
          <cell r="T29" t="str">
            <v>-</v>
          </cell>
          <cell r="U29" t="str">
            <v>-</v>
          </cell>
          <cell r="V29" t="str">
            <v>-</v>
          </cell>
          <cell r="W29" t="str">
            <v>-</v>
          </cell>
          <cell r="X29" t="str">
            <v>-</v>
          </cell>
          <cell r="Y29" t="str">
            <v>-</v>
          </cell>
          <cell r="Z29" t="str">
            <v>-</v>
          </cell>
          <cell r="AA29" t="str">
            <v>-</v>
          </cell>
          <cell r="AB29" t="str">
            <v>-</v>
          </cell>
          <cell r="AC29" t="str">
            <v>-</v>
          </cell>
          <cell r="AD29" t="str">
            <v>-</v>
          </cell>
          <cell r="AE29" t="str">
            <v>-</v>
          </cell>
          <cell r="AF29" t="str">
            <v>-</v>
          </cell>
          <cell r="AG29" t="str">
            <v>-</v>
          </cell>
          <cell r="AH29" t="str">
            <v>-</v>
          </cell>
          <cell r="AI29" t="str">
            <v>-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 t="str">
            <v>-</v>
          </cell>
          <cell r="E30" t="str">
            <v>-</v>
          </cell>
          <cell r="F30" t="str">
            <v>-</v>
          </cell>
          <cell r="G30" t="str">
            <v>-</v>
          </cell>
          <cell r="H30" t="str">
            <v>-</v>
          </cell>
          <cell r="I30" t="str">
            <v>-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  <cell r="N30" t="str">
            <v>-</v>
          </cell>
          <cell r="O30" t="str">
            <v>-</v>
          </cell>
          <cell r="P30" t="str">
            <v>-</v>
          </cell>
          <cell r="Q30" t="str">
            <v>-</v>
          </cell>
          <cell r="R30" t="str">
            <v>-</v>
          </cell>
          <cell r="S30" t="str">
            <v>-</v>
          </cell>
          <cell r="T30" t="str">
            <v>-</v>
          </cell>
          <cell r="U30" t="str">
            <v>-</v>
          </cell>
          <cell r="V30" t="str">
            <v>-</v>
          </cell>
          <cell r="W30" t="str">
            <v>-</v>
          </cell>
          <cell r="X30" t="str">
            <v>-</v>
          </cell>
          <cell r="Y30" t="str">
            <v>-</v>
          </cell>
          <cell r="Z30" t="str">
            <v>-</v>
          </cell>
          <cell r="AA30" t="str">
            <v>-</v>
          </cell>
          <cell r="AB30" t="str">
            <v>-</v>
          </cell>
          <cell r="AC30" t="str">
            <v>-</v>
          </cell>
          <cell r="AD30" t="str">
            <v>-</v>
          </cell>
          <cell r="AE30" t="str">
            <v>-</v>
          </cell>
          <cell r="AF30" t="str">
            <v>-</v>
          </cell>
          <cell r="AG30" t="str">
            <v>-</v>
          </cell>
          <cell r="AH30" t="str">
            <v>-</v>
          </cell>
          <cell r="AI30" t="str">
            <v>-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 t="str">
            <v>-</v>
          </cell>
          <cell r="E31" t="str">
            <v>-</v>
          </cell>
          <cell r="F31" t="str">
            <v>-</v>
          </cell>
          <cell r="G31" t="str">
            <v>-</v>
          </cell>
          <cell r="H31" t="str">
            <v>-</v>
          </cell>
          <cell r="I31" t="str">
            <v>-</v>
          </cell>
          <cell r="J31" t="str">
            <v>-</v>
          </cell>
          <cell r="K31" t="str">
            <v>-</v>
          </cell>
          <cell r="L31" t="str">
            <v>-</v>
          </cell>
          <cell r="M31" t="str">
            <v>-</v>
          </cell>
          <cell r="N31" t="str">
            <v>-</v>
          </cell>
          <cell r="O31" t="str">
            <v>-</v>
          </cell>
          <cell r="P31" t="str">
            <v>-</v>
          </cell>
          <cell r="Q31" t="str">
            <v>-</v>
          </cell>
          <cell r="R31" t="str">
            <v>-</v>
          </cell>
          <cell r="S31" t="str">
            <v>-</v>
          </cell>
          <cell r="T31" t="str">
            <v>-</v>
          </cell>
          <cell r="U31" t="str">
            <v>-</v>
          </cell>
          <cell r="V31" t="str">
            <v>-</v>
          </cell>
          <cell r="W31" t="str">
            <v>-</v>
          </cell>
          <cell r="X31" t="str">
            <v>-</v>
          </cell>
          <cell r="Y31" t="str">
            <v>-</v>
          </cell>
          <cell r="Z31" t="str">
            <v>-</v>
          </cell>
          <cell r="AA31" t="str">
            <v>-</v>
          </cell>
          <cell r="AB31" t="str">
            <v>-</v>
          </cell>
          <cell r="AC31" t="str">
            <v>-</v>
          </cell>
          <cell r="AD31" t="str">
            <v>-</v>
          </cell>
          <cell r="AE31" t="str">
            <v>-</v>
          </cell>
          <cell r="AF31" t="str">
            <v>-</v>
          </cell>
          <cell r="AG31" t="str">
            <v>-</v>
          </cell>
          <cell r="AH31" t="str">
            <v>-</v>
          </cell>
          <cell r="AI31" t="str">
            <v>-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 t="str">
            <v>-</v>
          </cell>
          <cell r="E32" t="str">
            <v>-</v>
          </cell>
          <cell r="F32" t="str">
            <v>-</v>
          </cell>
          <cell r="G32" t="str">
            <v>-</v>
          </cell>
          <cell r="H32" t="str">
            <v>-</v>
          </cell>
          <cell r="I32" t="str">
            <v>-</v>
          </cell>
          <cell r="J32" t="str">
            <v>-</v>
          </cell>
          <cell r="K32" t="str">
            <v>-</v>
          </cell>
          <cell r="L32" t="str">
            <v>-</v>
          </cell>
          <cell r="M32" t="str">
            <v>-</v>
          </cell>
          <cell r="N32" t="str">
            <v>-</v>
          </cell>
          <cell r="O32" t="str">
            <v>-</v>
          </cell>
          <cell r="P32" t="str">
            <v>-</v>
          </cell>
          <cell r="Q32" t="str">
            <v>-</v>
          </cell>
          <cell r="R32" t="str">
            <v>-</v>
          </cell>
          <cell r="S32" t="str">
            <v>-</v>
          </cell>
          <cell r="T32" t="str">
            <v>-</v>
          </cell>
          <cell r="U32" t="str">
            <v>-</v>
          </cell>
          <cell r="V32" t="str">
            <v>-</v>
          </cell>
          <cell r="W32" t="str">
            <v>-</v>
          </cell>
          <cell r="X32" t="str">
            <v>-</v>
          </cell>
          <cell r="Y32" t="str">
            <v>-</v>
          </cell>
          <cell r="Z32" t="str">
            <v>-</v>
          </cell>
          <cell r="AA32" t="str">
            <v>-</v>
          </cell>
          <cell r="AB32" t="str">
            <v>-</v>
          </cell>
          <cell r="AC32" t="str">
            <v>-</v>
          </cell>
          <cell r="AD32" t="str">
            <v>-</v>
          </cell>
          <cell r="AE32" t="str">
            <v>-</v>
          </cell>
          <cell r="AF32" t="str">
            <v>-</v>
          </cell>
          <cell r="AG32" t="str">
            <v>-</v>
          </cell>
          <cell r="AH32" t="str">
            <v>-</v>
          </cell>
          <cell r="AI32" t="str">
            <v>-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</row>
        <row r="33">
          <cell r="A33" t="str">
            <v/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33</v>
          </cell>
          <cell r="E34">
            <v>1354</v>
          </cell>
          <cell r="F34">
            <v>834</v>
          </cell>
          <cell r="G34">
            <v>220</v>
          </cell>
          <cell r="H34">
            <v>614</v>
          </cell>
          <cell r="I34">
            <v>265</v>
          </cell>
          <cell r="J34">
            <v>54</v>
          </cell>
          <cell r="K34">
            <v>211</v>
          </cell>
          <cell r="L34">
            <v>29</v>
          </cell>
          <cell r="M34">
            <v>1227</v>
          </cell>
          <cell r="N34">
            <v>732</v>
          </cell>
          <cell r="O34">
            <v>189</v>
          </cell>
          <cell r="P34">
            <v>543</v>
          </cell>
          <cell r="Q34">
            <v>247</v>
          </cell>
          <cell r="R34">
            <v>51</v>
          </cell>
          <cell r="S34">
            <v>196</v>
          </cell>
          <cell r="T34">
            <v>3</v>
          </cell>
          <cell r="U34">
            <v>27</v>
          </cell>
          <cell r="V34">
            <v>11</v>
          </cell>
          <cell r="W34">
            <v>1</v>
          </cell>
          <cell r="X34">
            <v>10</v>
          </cell>
          <cell r="Y34">
            <v>6</v>
          </cell>
          <cell r="Z34">
            <v>1</v>
          </cell>
          <cell r="AA34">
            <v>5</v>
          </cell>
          <cell r="AB34">
            <v>1</v>
          </cell>
          <cell r="AC34">
            <v>100</v>
          </cell>
          <cell r="AD34">
            <v>91</v>
          </cell>
          <cell r="AE34">
            <v>30</v>
          </cell>
          <cell r="AF34">
            <v>61</v>
          </cell>
          <cell r="AG34">
            <v>12</v>
          </cell>
          <cell r="AH34">
            <v>2</v>
          </cell>
          <cell r="AI34">
            <v>10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2</v>
          </cell>
          <cell r="E35">
            <v>140</v>
          </cell>
          <cell r="F35">
            <v>64</v>
          </cell>
          <cell r="G35">
            <v>32</v>
          </cell>
          <cell r="H35">
            <v>32</v>
          </cell>
          <cell r="I35">
            <v>20</v>
          </cell>
          <cell r="J35">
            <v>5</v>
          </cell>
          <cell r="K35">
            <v>15</v>
          </cell>
          <cell r="L35">
            <v>2</v>
          </cell>
          <cell r="M35">
            <v>140</v>
          </cell>
          <cell r="N35">
            <v>64</v>
          </cell>
          <cell r="O35">
            <v>32</v>
          </cell>
          <cell r="P35">
            <v>32</v>
          </cell>
          <cell r="Q35">
            <v>20</v>
          </cell>
          <cell r="R35">
            <v>5</v>
          </cell>
          <cell r="S35">
            <v>15</v>
          </cell>
          <cell r="T35" t="str">
            <v>-</v>
          </cell>
          <cell r="U35" t="str">
            <v>-</v>
          </cell>
          <cell r="V35" t="str">
            <v>-</v>
          </cell>
          <cell r="W35" t="str">
            <v>-</v>
          </cell>
          <cell r="X35" t="str">
            <v>-</v>
          </cell>
          <cell r="Y35" t="str">
            <v>-</v>
          </cell>
          <cell r="Z35" t="str">
            <v>-</v>
          </cell>
          <cell r="AA35" t="str">
            <v>-</v>
          </cell>
          <cell r="AB35" t="str">
            <v>-</v>
          </cell>
          <cell r="AC35" t="str">
            <v>-</v>
          </cell>
          <cell r="AD35" t="str">
            <v>-</v>
          </cell>
          <cell r="AE35" t="str">
            <v>-</v>
          </cell>
          <cell r="AF35" t="str">
            <v>-</v>
          </cell>
          <cell r="AG35" t="str">
            <v>-</v>
          </cell>
          <cell r="AH35" t="str">
            <v>-</v>
          </cell>
          <cell r="AI35" t="str">
            <v>-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3</v>
          </cell>
          <cell r="E36">
            <v>127</v>
          </cell>
          <cell r="F36">
            <v>82</v>
          </cell>
          <cell r="G36">
            <v>27</v>
          </cell>
          <cell r="H36">
            <v>55</v>
          </cell>
          <cell r="I36">
            <v>26</v>
          </cell>
          <cell r="J36">
            <v>4</v>
          </cell>
          <cell r="K36">
            <v>22</v>
          </cell>
          <cell r="L36">
            <v>3</v>
          </cell>
          <cell r="M36">
            <v>127</v>
          </cell>
          <cell r="N36">
            <v>82</v>
          </cell>
          <cell r="O36">
            <v>27</v>
          </cell>
          <cell r="P36">
            <v>55</v>
          </cell>
          <cell r="Q36">
            <v>26</v>
          </cell>
          <cell r="R36">
            <v>4</v>
          </cell>
          <cell r="S36">
            <v>22</v>
          </cell>
          <cell r="T36" t="str">
            <v>-</v>
          </cell>
          <cell r="U36" t="str">
            <v>-</v>
          </cell>
          <cell r="V36" t="str">
            <v>-</v>
          </cell>
          <cell r="W36" t="str">
            <v>-</v>
          </cell>
          <cell r="X36" t="str">
            <v>-</v>
          </cell>
          <cell r="Y36" t="str">
            <v>-</v>
          </cell>
          <cell r="Z36" t="str">
            <v>-</v>
          </cell>
          <cell r="AA36" t="str">
            <v>-</v>
          </cell>
          <cell r="AB36" t="str">
            <v>-</v>
          </cell>
          <cell r="AC36" t="str">
            <v>-</v>
          </cell>
          <cell r="AD36" t="str">
            <v>-</v>
          </cell>
          <cell r="AE36" t="str">
            <v>-</v>
          </cell>
          <cell r="AF36" t="str">
            <v>-</v>
          </cell>
          <cell r="AG36" t="str">
            <v>-</v>
          </cell>
          <cell r="AH36" t="str">
            <v>-</v>
          </cell>
          <cell r="AI36" t="str">
            <v>-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</v>
          </cell>
          <cell r="E37">
            <v>100</v>
          </cell>
          <cell r="F37">
            <v>91</v>
          </cell>
          <cell r="G37">
            <v>30</v>
          </cell>
          <cell r="H37">
            <v>61</v>
          </cell>
          <cell r="I37">
            <v>12</v>
          </cell>
          <cell r="J37">
            <v>2</v>
          </cell>
          <cell r="K37">
            <v>10</v>
          </cell>
          <cell r="L37" t="str">
            <v>-</v>
          </cell>
          <cell r="M37" t="str">
            <v>-</v>
          </cell>
          <cell r="N37" t="str">
            <v>-</v>
          </cell>
          <cell r="O37" t="str">
            <v>-</v>
          </cell>
          <cell r="P37" t="str">
            <v>-</v>
          </cell>
          <cell r="Q37" t="str">
            <v>-</v>
          </cell>
          <cell r="R37" t="str">
            <v>-</v>
          </cell>
          <cell r="S37" t="str">
            <v>-</v>
          </cell>
          <cell r="T37" t="str">
            <v>-</v>
          </cell>
          <cell r="U37" t="str">
            <v>-</v>
          </cell>
          <cell r="V37" t="str">
            <v>-</v>
          </cell>
          <cell r="W37" t="str">
            <v>-</v>
          </cell>
          <cell r="X37" t="str">
            <v>-</v>
          </cell>
          <cell r="Y37" t="str">
            <v>-</v>
          </cell>
          <cell r="Z37" t="str">
            <v>-</v>
          </cell>
          <cell r="AA37" t="str">
            <v>-</v>
          </cell>
          <cell r="AB37">
            <v>1</v>
          </cell>
          <cell r="AC37">
            <v>100</v>
          </cell>
          <cell r="AD37">
            <v>91</v>
          </cell>
          <cell r="AE37">
            <v>30</v>
          </cell>
          <cell r="AF37">
            <v>61</v>
          </cell>
          <cell r="AG37">
            <v>12</v>
          </cell>
          <cell r="AH37">
            <v>2</v>
          </cell>
          <cell r="AI37">
            <v>10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4</v>
          </cell>
          <cell r="E38">
            <v>117</v>
          </cell>
          <cell r="F38">
            <v>48</v>
          </cell>
          <cell r="G38">
            <v>12</v>
          </cell>
          <cell r="H38">
            <v>36</v>
          </cell>
          <cell r="I38">
            <v>22</v>
          </cell>
          <cell r="J38">
            <v>7</v>
          </cell>
          <cell r="K38">
            <v>15</v>
          </cell>
          <cell r="L38">
            <v>3</v>
          </cell>
          <cell r="M38">
            <v>108</v>
          </cell>
          <cell r="N38">
            <v>40</v>
          </cell>
          <cell r="O38">
            <v>12</v>
          </cell>
          <cell r="P38">
            <v>28</v>
          </cell>
          <cell r="Q38">
            <v>19</v>
          </cell>
          <cell r="R38">
            <v>7</v>
          </cell>
          <cell r="S38">
            <v>12</v>
          </cell>
          <cell r="T38">
            <v>1</v>
          </cell>
          <cell r="U38">
            <v>9</v>
          </cell>
          <cell r="V38">
            <v>8</v>
          </cell>
          <cell r="W38" t="str">
            <v>-</v>
          </cell>
          <cell r="X38">
            <v>8</v>
          </cell>
          <cell r="Y38">
            <v>3</v>
          </cell>
          <cell r="Z38" t="str">
            <v>-</v>
          </cell>
          <cell r="AA38">
            <v>3</v>
          </cell>
          <cell r="AB38" t="str">
            <v>-</v>
          </cell>
          <cell r="AC38" t="str">
            <v>-</v>
          </cell>
          <cell r="AD38" t="str">
            <v>-</v>
          </cell>
          <cell r="AE38" t="str">
            <v>-</v>
          </cell>
          <cell r="AF38" t="str">
            <v>-</v>
          </cell>
          <cell r="AG38" t="str">
            <v>-</v>
          </cell>
          <cell r="AH38" t="str">
            <v>-</v>
          </cell>
          <cell r="AI38" t="str">
            <v>-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2</v>
          </cell>
          <cell r="E39">
            <v>59</v>
          </cell>
          <cell r="F39">
            <v>37</v>
          </cell>
          <cell r="G39">
            <v>7</v>
          </cell>
          <cell r="H39">
            <v>30</v>
          </cell>
          <cell r="I39">
            <v>11</v>
          </cell>
          <cell r="J39">
            <v>2</v>
          </cell>
          <cell r="K39">
            <v>9</v>
          </cell>
          <cell r="L39">
            <v>2</v>
          </cell>
          <cell r="M39">
            <v>59</v>
          </cell>
          <cell r="N39">
            <v>37</v>
          </cell>
          <cell r="O39">
            <v>7</v>
          </cell>
          <cell r="P39">
            <v>30</v>
          </cell>
          <cell r="Q39">
            <v>11</v>
          </cell>
          <cell r="R39">
            <v>2</v>
          </cell>
          <cell r="S39">
            <v>9</v>
          </cell>
          <cell r="T39" t="str">
            <v>-</v>
          </cell>
          <cell r="U39" t="str">
            <v>-</v>
          </cell>
          <cell r="V39" t="str">
            <v>-</v>
          </cell>
          <cell r="W39" t="str">
            <v>-</v>
          </cell>
          <cell r="X39" t="str">
            <v>-</v>
          </cell>
          <cell r="Y39" t="str">
            <v>-</v>
          </cell>
          <cell r="Z39" t="str">
            <v>-</v>
          </cell>
          <cell r="AA39" t="str">
            <v>-</v>
          </cell>
          <cell r="AB39" t="str">
            <v>-</v>
          </cell>
          <cell r="AC39" t="str">
            <v>-</v>
          </cell>
          <cell r="AD39" t="str">
            <v>-</v>
          </cell>
          <cell r="AE39" t="str">
            <v>-</v>
          </cell>
          <cell r="AF39" t="str">
            <v>-</v>
          </cell>
          <cell r="AG39" t="str">
            <v>-</v>
          </cell>
          <cell r="AH39" t="str">
            <v>-</v>
          </cell>
          <cell r="AI39" t="str">
            <v>-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1</v>
          </cell>
          <cell r="E40">
            <v>60</v>
          </cell>
          <cell r="F40">
            <v>51</v>
          </cell>
          <cell r="G40">
            <v>6</v>
          </cell>
          <cell r="H40">
            <v>45</v>
          </cell>
          <cell r="I40">
            <v>14</v>
          </cell>
          <cell r="J40">
            <v>1</v>
          </cell>
          <cell r="K40">
            <v>13</v>
          </cell>
          <cell r="L40">
            <v>1</v>
          </cell>
          <cell r="M40">
            <v>60</v>
          </cell>
          <cell r="N40">
            <v>51</v>
          </cell>
          <cell r="O40">
            <v>6</v>
          </cell>
          <cell r="P40">
            <v>45</v>
          </cell>
          <cell r="Q40">
            <v>14</v>
          </cell>
          <cell r="R40">
            <v>1</v>
          </cell>
          <cell r="S40">
            <v>13</v>
          </cell>
          <cell r="T40" t="str">
            <v>-</v>
          </cell>
          <cell r="U40" t="str">
            <v>-</v>
          </cell>
          <cell r="V40" t="str">
            <v>-</v>
          </cell>
          <cell r="W40" t="str">
            <v>-</v>
          </cell>
          <cell r="X40" t="str">
            <v>-</v>
          </cell>
          <cell r="Y40" t="str">
            <v>-</v>
          </cell>
          <cell r="Z40" t="str">
            <v>-</v>
          </cell>
          <cell r="AA40" t="str">
            <v>-</v>
          </cell>
          <cell r="AB40" t="str">
            <v>-</v>
          </cell>
          <cell r="AC40" t="str">
            <v>-</v>
          </cell>
          <cell r="AD40" t="str">
            <v>-</v>
          </cell>
          <cell r="AE40" t="str">
            <v>-</v>
          </cell>
          <cell r="AF40" t="str">
            <v>-</v>
          </cell>
          <cell r="AG40" t="str">
            <v>-</v>
          </cell>
          <cell r="AH40" t="str">
            <v>-</v>
          </cell>
          <cell r="AI40" t="str">
            <v>-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1</v>
          </cell>
          <cell r="E41">
            <v>30</v>
          </cell>
          <cell r="F41">
            <v>16</v>
          </cell>
          <cell r="G41">
            <v>6</v>
          </cell>
          <cell r="H41">
            <v>10</v>
          </cell>
          <cell r="I41">
            <v>9</v>
          </cell>
          <cell r="J41">
            <v>2</v>
          </cell>
          <cell r="K41">
            <v>7</v>
          </cell>
          <cell r="L41">
            <v>1</v>
          </cell>
          <cell r="M41">
            <v>30</v>
          </cell>
          <cell r="N41">
            <v>16</v>
          </cell>
          <cell r="O41">
            <v>6</v>
          </cell>
          <cell r="P41">
            <v>10</v>
          </cell>
          <cell r="Q41">
            <v>9</v>
          </cell>
          <cell r="R41">
            <v>2</v>
          </cell>
          <cell r="S41">
            <v>7</v>
          </cell>
          <cell r="T41" t="str">
            <v>-</v>
          </cell>
          <cell r="U41" t="str">
            <v>-</v>
          </cell>
          <cell r="V41" t="str">
            <v>-</v>
          </cell>
          <cell r="W41" t="str">
            <v>-</v>
          </cell>
          <cell r="X41" t="str">
            <v>-</v>
          </cell>
          <cell r="Y41" t="str">
            <v>-</v>
          </cell>
          <cell r="Z41" t="str">
            <v>-</v>
          </cell>
          <cell r="AA41" t="str">
            <v>-</v>
          </cell>
          <cell r="AB41" t="str">
            <v>-</v>
          </cell>
          <cell r="AC41" t="str">
            <v>-</v>
          </cell>
          <cell r="AD41" t="str">
            <v>-</v>
          </cell>
          <cell r="AE41" t="str">
            <v>-</v>
          </cell>
          <cell r="AF41" t="str">
            <v>-</v>
          </cell>
          <cell r="AG41" t="str">
            <v>-</v>
          </cell>
          <cell r="AH41" t="str">
            <v>-</v>
          </cell>
          <cell r="AI41" t="str">
            <v>-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2</v>
          </cell>
          <cell r="E42">
            <v>44</v>
          </cell>
          <cell r="F42">
            <v>40</v>
          </cell>
          <cell r="G42">
            <v>9</v>
          </cell>
          <cell r="H42">
            <v>31</v>
          </cell>
          <cell r="I42">
            <v>12</v>
          </cell>
          <cell r="J42">
            <v>2</v>
          </cell>
          <cell r="K42">
            <v>10</v>
          </cell>
          <cell r="L42">
            <v>2</v>
          </cell>
          <cell r="M42">
            <v>44</v>
          </cell>
          <cell r="N42">
            <v>40</v>
          </cell>
          <cell r="O42">
            <v>9</v>
          </cell>
          <cell r="P42">
            <v>31</v>
          </cell>
          <cell r="Q42">
            <v>12</v>
          </cell>
          <cell r="R42">
            <v>2</v>
          </cell>
          <cell r="S42">
            <v>10</v>
          </cell>
          <cell r="T42" t="str">
            <v>-</v>
          </cell>
          <cell r="U42" t="str">
            <v>-</v>
          </cell>
          <cell r="V42" t="str">
            <v>-</v>
          </cell>
          <cell r="W42" t="str">
            <v>-</v>
          </cell>
          <cell r="X42" t="str">
            <v>-</v>
          </cell>
          <cell r="Y42" t="str">
            <v>-</v>
          </cell>
          <cell r="Z42" t="str">
            <v>-</v>
          </cell>
          <cell r="AA42" t="str">
            <v>-</v>
          </cell>
          <cell r="AB42" t="str">
            <v>-</v>
          </cell>
          <cell r="AC42" t="str">
            <v>-</v>
          </cell>
          <cell r="AD42" t="str">
            <v>-</v>
          </cell>
          <cell r="AE42" t="str">
            <v>-</v>
          </cell>
          <cell r="AF42" t="str">
            <v>-</v>
          </cell>
          <cell r="AG42" t="str">
            <v>-</v>
          </cell>
          <cell r="AH42" t="str">
            <v>-</v>
          </cell>
          <cell r="AI42" t="str">
            <v>-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2</v>
          </cell>
          <cell r="E43">
            <v>74</v>
          </cell>
          <cell r="F43">
            <v>49</v>
          </cell>
          <cell r="G43">
            <v>12</v>
          </cell>
          <cell r="H43">
            <v>37</v>
          </cell>
          <cell r="I43">
            <v>20</v>
          </cell>
          <cell r="J43">
            <v>5</v>
          </cell>
          <cell r="K43">
            <v>15</v>
          </cell>
          <cell r="L43">
            <v>2</v>
          </cell>
          <cell r="M43">
            <v>74</v>
          </cell>
          <cell r="N43">
            <v>49</v>
          </cell>
          <cell r="O43">
            <v>12</v>
          </cell>
          <cell r="P43">
            <v>37</v>
          </cell>
          <cell r="Q43">
            <v>20</v>
          </cell>
          <cell r="R43">
            <v>5</v>
          </cell>
          <cell r="S43">
            <v>15</v>
          </cell>
          <cell r="T43" t="str">
            <v>-</v>
          </cell>
          <cell r="U43" t="str">
            <v>-</v>
          </cell>
          <cell r="V43" t="str">
            <v>-</v>
          </cell>
          <cell r="W43" t="str">
            <v>-</v>
          </cell>
          <cell r="X43" t="str">
            <v>-</v>
          </cell>
          <cell r="Y43" t="str">
            <v>-</v>
          </cell>
          <cell r="Z43" t="str">
            <v>-</v>
          </cell>
          <cell r="AA43" t="str">
            <v>-</v>
          </cell>
          <cell r="AB43" t="str">
            <v>-</v>
          </cell>
          <cell r="AC43" t="str">
            <v>-</v>
          </cell>
          <cell r="AD43" t="str">
            <v>-</v>
          </cell>
          <cell r="AE43" t="str">
            <v>-</v>
          </cell>
          <cell r="AF43" t="str">
            <v>-</v>
          </cell>
          <cell r="AG43" t="str">
            <v>-</v>
          </cell>
          <cell r="AH43" t="str">
            <v>-</v>
          </cell>
          <cell r="AI43" t="str">
            <v>-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3</v>
          </cell>
          <cell r="E44">
            <v>107</v>
          </cell>
          <cell r="F44">
            <v>45</v>
          </cell>
          <cell r="G44">
            <v>11</v>
          </cell>
          <cell r="H44">
            <v>34</v>
          </cell>
          <cell r="I44">
            <v>18</v>
          </cell>
          <cell r="J44">
            <v>4</v>
          </cell>
          <cell r="K44">
            <v>14</v>
          </cell>
          <cell r="L44">
            <v>3</v>
          </cell>
          <cell r="M44">
            <v>107</v>
          </cell>
          <cell r="N44">
            <v>45</v>
          </cell>
          <cell r="O44">
            <v>11</v>
          </cell>
          <cell r="P44">
            <v>34</v>
          </cell>
          <cell r="Q44">
            <v>18</v>
          </cell>
          <cell r="R44">
            <v>4</v>
          </cell>
          <cell r="S44">
            <v>14</v>
          </cell>
          <cell r="T44" t="str">
            <v>-</v>
          </cell>
          <cell r="U44" t="str">
            <v>-</v>
          </cell>
          <cell r="V44" t="str">
            <v>-</v>
          </cell>
          <cell r="W44" t="str">
            <v>-</v>
          </cell>
          <cell r="X44" t="str">
            <v>-</v>
          </cell>
          <cell r="Y44" t="str">
            <v>-</v>
          </cell>
          <cell r="Z44" t="str">
            <v>-</v>
          </cell>
          <cell r="AA44" t="str">
            <v>-</v>
          </cell>
          <cell r="AB44" t="str">
            <v>-</v>
          </cell>
          <cell r="AC44" t="str">
            <v>-</v>
          </cell>
          <cell r="AD44" t="str">
            <v>-</v>
          </cell>
          <cell r="AE44" t="str">
            <v>-</v>
          </cell>
          <cell r="AF44" t="str">
            <v>-</v>
          </cell>
          <cell r="AG44" t="str">
            <v>-</v>
          </cell>
          <cell r="AH44" t="str">
            <v>-</v>
          </cell>
          <cell r="AI44" t="str">
            <v>-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1</v>
          </cell>
          <cell r="E45">
            <v>50</v>
          </cell>
          <cell r="F45">
            <v>13</v>
          </cell>
          <cell r="G45">
            <v>3</v>
          </cell>
          <cell r="H45">
            <v>10</v>
          </cell>
          <cell r="I45">
            <v>13</v>
          </cell>
          <cell r="J45">
            <v>1</v>
          </cell>
          <cell r="K45">
            <v>12</v>
          </cell>
          <cell r="L45">
            <v>1</v>
          </cell>
          <cell r="M45">
            <v>50</v>
          </cell>
          <cell r="N45">
            <v>13</v>
          </cell>
          <cell r="O45">
            <v>3</v>
          </cell>
          <cell r="P45">
            <v>10</v>
          </cell>
          <cell r="Q45">
            <v>13</v>
          </cell>
          <cell r="R45">
            <v>1</v>
          </cell>
          <cell r="S45">
            <v>12</v>
          </cell>
          <cell r="T45" t="str">
            <v>-</v>
          </cell>
          <cell r="U45" t="str">
            <v>-</v>
          </cell>
          <cell r="V45" t="str">
            <v>-</v>
          </cell>
          <cell r="W45" t="str">
            <v>-</v>
          </cell>
          <cell r="X45" t="str">
            <v>-</v>
          </cell>
          <cell r="Y45" t="str">
            <v>-</v>
          </cell>
          <cell r="Z45" t="str">
            <v>-</v>
          </cell>
          <cell r="AA45" t="str">
            <v>-</v>
          </cell>
          <cell r="AB45" t="str">
            <v>-</v>
          </cell>
          <cell r="AC45" t="str">
            <v>-</v>
          </cell>
          <cell r="AD45" t="str">
            <v>-</v>
          </cell>
          <cell r="AE45" t="str">
            <v>-</v>
          </cell>
          <cell r="AF45" t="str">
            <v>-</v>
          </cell>
          <cell r="AG45" t="str">
            <v>-</v>
          </cell>
          <cell r="AH45" t="str">
            <v>-</v>
          </cell>
          <cell r="AI45" t="str">
            <v>-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2</v>
          </cell>
          <cell r="E46">
            <v>34</v>
          </cell>
          <cell r="F46">
            <v>18</v>
          </cell>
          <cell r="G46" t="str">
            <v>-</v>
          </cell>
          <cell r="H46">
            <v>18</v>
          </cell>
          <cell r="I46">
            <v>8</v>
          </cell>
          <cell r="J46">
            <v>1</v>
          </cell>
          <cell r="K46">
            <v>7</v>
          </cell>
          <cell r="L46">
            <v>1</v>
          </cell>
          <cell r="M46">
            <v>25</v>
          </cell>
          <cell r="N46">
            <v>18</v>
          </cell>
          <cell r="O46" t="str">
            <v>-</v>
          </cell>
          <cell r="P46">
            <v>18</v>
          </cell>
          <cell r="Q46">
            <v>8</v>
          </cell>
          <cell r="R46">
            <v>1</v>
          </cell>
          <cell r="S46">
            <v>7</v>
          </cell>
          <cell r="T46">
            <v>1</v>
          </cell>
          <cell r="U46">
            <v>9</v>
          </cell>
          <cell r="V46" t="str">
            <v>-</v>
          </cell>
          <cell r="W46" t="str">
            <v>-</v>
          </cell>
          <cell r="X46" t="str">
            <v>-</v>
          </cell>
          <cell r="Y46" t="str">
            <v>-</v>
          </cell>
          <cell r="Z46" t="str">
            <v>-</v>
          </cell>
          <cell r="AA46" t="str">
            <v>-</v>
          </cell>
          <cell r="AB46" t="str">
            <v>-</v>
          </cell>
          <cell r="AC46" t="str">
            <v>-</v>
          </cell>
          <cell r="AD46" t="str">
            <v>-</v>
          </cell>
          <cell r="AE46" t="str">
            <v>-</v>
          </cell>
          <cell r="AF46" t="str">
            <v>-</v>
          </cell>
          <cell r="AG46" t="str">
            <v>-</v>
          </cell>
          <cell r="AH46" t="str">
            <v>-</v>
          </cell>
          <cell r="AI46" t="str">
            <v>-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1</v>
          </cell>
          <cell r="E47">
            <v>24</v>
          </cell>
          <cell r="F47">
            <v>16</v>
          </cell>
          <cell r="G47">
            <v>6</v>
          </cell>
          <cell r="H47">
            <v>10</v>
          </cell>
          <cell r="I47">
            <v>7</v>
          </cell>
          <cell r="J47">
            <v>1</v>
          </cell>
          <cell r="K47">
            <v>6</v>
          </cell>
          <cell r="L47">
            <v>1</v>
          </cell>
          <cell r="M47">
            <v>24</v>
          </cell>
          <cell r="N47">
            <v>16</v>
          </cell>
          <cell r="O47">
            <v>6</v>
          </cell>
          <cell r="P47">
            <v>10</v>
          </cell>
          <cell r="Q47">
            <v>7</v>
          </cell>
          <cell r="R47">
            <v>1</v>
          </cell>
          <cell r="S47">
            <v>6</v>
          </cell>
          <cell r="T47" t="str">
            <v>-</v>
          </cell>
          <cell r="U47" t="str">
            <v>-</v>
          </cell>
          <cell r="V47" t="str">
            <v>-</v>
          </cell>
          <cell r="W47" t="str">
            <v>-</v>
          </cell>
          <cell r="X47" t="str">
            <v>-</v>
          </cell>
          <cell r="Y47" t="str">
            <v>-</v>
          </cell>
          <cell r="Z47" t="str">
            <v>-</v>
          </cell>
          <cell r="AA47" t="str">
            <v>-</v>
          </cell>
          <cell r="AB47" t="str">
            <v>-</v>
          </cell>
          <cell r="AC47" t="str">
            <v>-</v>
          </cell>
          <cell r="AD47" t="str">
            <v>-</v>
          </cell>
          <cell r="AE47" t="str">
            <v>-</v>
          </cell>
          <cell r="AF47" t="str">
            <v>-</v>
          </cell>
          <cell r="AG47" t="str">
            <v>-</v>
          </cell>
          <cell r="AH47" t="str">
            <v>-</v>
          </cell>
          <cell r="AI47" t="str">
            <v>-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  <cell r="T48" t="str">
            <v>-</v>
          </cell>
          <cell r="U48" t="str">
            <v>-</v>
          </cell>
          <cell r="V48" t="str">
            <v>-</v>
          </cell>
          <cell r="W48" t="str">
            <v>-</v>
          </cell>
          <cell r="X48" t="str">
            <v>-</v>
          </cell>
          <cell r="Y48" t="str">
            <v>-</v>
          </cell>
          <cell r="Z48" t="str">
            <v>-</v>
          </cell>
          <cell r="AA48" t="str">
            <v>-</v>
          </cell>
          <cell r="AB48" t="str">
            <v>-</v>
          </cell>
          <cell r="AC48" t="str">
            <v>-</v>
          </cell>
          <cell r="AD48" t="str">
            <v>-</v>
          </cell>
          <cell r="AE48" t="str">
            <v>-</v>
          </cell>
          <cell r="AF48" t="str">
            <v>-</v>
          </cell>
          <cell r="AG48" t="str">
            <v>-</v>
          </cell>
          <cell r="AH48" t="str">
            <v>-</v>
          </cell>
          <cell r="AI48" t="str">
            <v>-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  <cell r="T49" t="str">
            <v>-</v>
          </cell>
          <cell r="U49" t="str">
            <v>-</v>
          </cell>
          <cell r="V49" t="str">
            <v>-</v>
          </cell>
          <cell r="W49" t="str">
            <v>-</v>
          </cell>
          <cell r="X49" t="str">
            <v>-</v>
          </cell>
          <cell r="Y49" t="str">
            <v>-</v>
          </cell>
          <cell r="Z49" t="str">
            <v>-</v>
          </cell>
          <cell r="AA49" t="str">
            <v>-</v>
          </cell>
          <cell r="AB49" t="str">
            <v>-</v>
          </cell>
          <cell r="AC49" t="str">
            <v>-</v>
          </cell>
          <cell r="AD49" t="str">
            <v>-</v>
          </cell>
          <cell r="AE49" t="str">
            <v>-</v>
          </cell>
          <cell r="AF49" t="str">
            <v>-</v>
          </cell>
          <cell r="AG49" t="str">
            <v>-</v>
          </cell>
          <cell r="AH49" t="str">
            <v>-</v>
          </cell>
          <cell r="AI49" t="str">
            <v>-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1</v>
          </cell>
          <cell r="E50">
            <v>9</v>
          </cell>
          <cell r="F50">
            <v>3</v>
          </cell>
          <cell r="G50">
            <v>1</v>
          </cell>
          <cell r="H50">
            <v>2</v>
          </cell>
          <cell r="I50">
            <v>3</v>
          </cell>
          <cell r="J50">
            <v>1</v>
          </cell>
          <cell r="K50">
            <v>2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  <cell r="T50">
            <v>1</v>
          </cell>
          <cell r="U50">
            <v>9</v>
          </cell>
          <cell r="V50">
            <v>3</v>
          </cell>
          <cell r="W50">
            <v>1</v>
          </cell>
          <cell r="X50">
            <v>2</v>
          </cell>
          <cell r="Y50">
            <v>3</v>
          </cell>
          <cell r="Z50">
            <v>1</v>
          </cell>
          <cell r="AA50">
            <v>2</v>
          </cell>
          <cell r="AB50" t="str">
            <v>-</v>
          </cell>
          <cell r="AC50" t="str">
            <v>-</v>
          </cell>
          <cell r="AD50" t="str">
            <v>-</v>
          </cell>
          <cell r="AE50" t="str">
            <v>-</v>
          </cell>
          <cell r="AF50" t="str">
            <v>-</v>
          </cell>
          <cell r="AG50" t="str">
            <v>-</v>
          </cell>
          <cell r="AH50" t="str">
            <v>-</v>
          </cell>
          <cell r="AI50" t="str">
            <v>-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2</v>
          </cell>
          <cell r="E51">
            <v>105</v>
          </cell>
          <cell r="F51">
            <v>72</v>
          </cell>
          <cell r="G51">
            <v>18</v>
          </cell>
          <cell r="H51">
            <v>54</v>
          </cell>
          <cell r="I51">
            <v>20</v>
          </cell>
          <cell r="J51">
            <v>7</v>
          </cell>
          <cell r="K51">
            <v>13</v>
          </cell>
          <cell r="L51">
            <v>2</v>
          </cell>
          <cell r="M51">
            <v>105</v>
          </cell>
          <cell r="N51">
            <v>72</v>
          </cell>
          <cell r="O51">
            <v>18</v>
          </cell>
          <cell r="P51">
            <v>54</v>
          </cell>
          <cell r="Q51">
            <v>20</v>
          </cell>
          <cell r="R51">
            <v>7</v>
          </cell>
          <cell r="S51">
            <v>13</v>
          </cell>
          <cell r="T51" t="str">
            <v>-</v>
          </cell>
          <cell r="U51" t="str">
            <v>-</v>
          </cell>
          <cell r="V51" t="str">
            <v>-</v>
          </cell>
          <cell r="W51" t="str">
            <v>-</v>
          </cell>
          <cell r="X51" t="str">
            <v>-</v>
          </cell>
          <cell r="Y51" t="str">
            <v>-</v>
          </cell>
          <cell r="Z51" t="str">
            <v>-</v>
          </cell>
          <cell r="AA51" t="str">
            <v>-</v>
          </cell>
          <cell r="AB51" t="str">
            <v>-</v>
          </cell>
          <cell r="AC51" t="str">
            <v>-</v>
          </cell>
          <cell r="AD51" t="str">
            <v>-</v>
          </cell>
          <cell r="AE51" t="str">
            <v>-</v>
          </cell>
          <cell r="AF51" t="str">
            <v>-</v>
          </cell>
          <cell r="AG51" t="str">
            <v>-</v>
          </cell>
          <cell r="AH51" t="str">
            <v>-</v>
          </cell>
          <cell r="AI51" t="str">
            <v>-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1</v>
          </cell>
          <cell r="E52">
            <v>50</v>
          </cell>
          <cell r="F52">
            <v>24</v>
          </cell>
          <cell r="G52">
            <v>13</v>
          </cell>
          <cell r="H52">
            <v>11</v>
          </cell>
          <cell r="I52">
            <v>9</v>
          </cell>
          <cell r="J52">
            <v>1</v>
          </cell>
          <cell r="K52">
            <v>8</v>
          </cell>
          <cell r="L52">
            <v>1</v>
          </cell>
          <cell r="M52">
            <v>50</v>
          </cell>
          <cell r="N52">
            <v>24</v>
          </cell>
          <cell r="O52">
            <v>13</v>
          </cell>
          <cell r="P52">
            <v>11</v>
          </cell>
          <cell r="Q52">
            <v>9</v>
          </cell>
          <cell r="R52">
            <v>1</v>
          </cell>
          <cell r="S52">
            <v>8</v>
          </cell>
          <cell r="T52" t="str">
            <v>-</v>
          </cell>
          <cell r="U52" t="str">
            <v>-</v>
          </cell>
          <cell r="V52" t="str">
            <v>-</v>
          </cell>
          <cell r="W52" t="str">
            <v>-</v>
          </cell>
          <cell r="X52" t="str">
            <v>-</v>
          </cell>
          <cell r="Y52" t="str">
            <v>-</v>
          </cell>
          <cell r="Z52" t="str">
            <v>-</v>
          </cell>
          <cell r="AA52" t="str">
            <v>-</v>
          </cell>
          <cell r="AB52" t="str">
            <v>-</v>
          </cell>
          <cell r="AC52" t="str">
            <v>-</v>
          </cell>
          <cell r="AD52" t="str">
            <v>-</v>
          </cell>
          <cell r="AE52" t="str">
            <v>-</v>
          </cell>
          <cell r="AF52" t="str">
            <v>-</v>
          </cell>
          <cell r="AG52" t="str">
            <v>-</v>
          </cell>
          <cell r="AH52" t="str">
            <v>-</v>
          </cell>
          <cell r="AI52" t="str">
            <v>-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4</v>
          </cell>
          <cell r="E53">
            <v>224</v>
          </cell>
          <cell r="F53">
            <v>165</v>
          </cell>
          <cell r="G53">
            <v>27</v>
          </cell>
          <cell r="H53">
            <v>138</v>
          </cell>
          <cell r="I53">
            <v>41</v>
          </cell>
          <cell r="J53">
            <v>8</v>
          </cell>
          <cell r="K53">
            <v>33</v>
          </cell>
          <cell r="L53">
            <v>4</v>
          </cell>
          <cell r="M53">
            <v>224</v>
          </cell>
          <cell r="N53">
            <v>165</v>
          </cell>
          <cell r="O53">
            <v>27</v>
          </cell>
          <cell r="P53">
            <v>138</v>
          </cell>
          <cell r="Q53">
            <v>41</v>
          </cell>
          <cell r="R53">
            <v>8</v>
          </cell>
          <cell r="S53">
            <v>33</v>
          </cell>
          <cell r="T53" t="str">
            <v>-</v>
          </cell>
          <cell r="U53" t="str">
            <v>-</v>
          </cell>
          <cell r="V53" t="str">
            <v>-</v>
          </cell>
          <cell r="W53" t="str">
            <v>-</v>
          </cell>
          <cell r="X53" t="str">
            <v>-</v>
          </cell>
          <cell r="Y53" t="str">
            <v>-</v>
          </cell>
          <cell r="Z53" t="str">
            <v>-</v>
          </cell>
          <cell r="AA53" t="str">
            <v>-</v>
          </cell>
          <cell r="AB53" t="str">
            <v>-</v>
          </cell>
          <cell r="AC53" t="str">
            <v>-</v>
          </cell>
          <cell r="AD53" t="str">
            <v>-</v>
          </cell>
          <cell r="AE53" t="str">
            <v>-</v>
          </cell>
          <cell r="AF53" t="str">
            <v>-</v>
          </cell>
          <cell r="AG53" t="str">
            <v>-</v>
          </cell>
          <cell r="AH53" t="str">
            <v>-</v>
          </cell>
          <cell r="AI53" t="str">
            <v>-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 t="str">
            <v>-</v>
          </cell>
          <cell r="E54" t="str">
            <v>-</v>
          </cell>
          <cell r="F54" t="str">
            <v>-</v>
          </cell>
          <cell r="G54" t="str">
            <v>-</v>
          </cell>
          <cell r="H54" t="str">
            <v>-</v>
          </cell>
          <cell r="I54" t="str">
            <v>-</v>
          </cell>
          <cell r="J54" t="str">
            <v>-</v>
          </cell>
          <cell r="K54" t="str">
            <v>-</v>
          </cell>
          <cell r="L54" t="str">
            <v>-</v>
          </cell>
          <cell r="M54" t="str">
            <v>-</v>
          </cell>
          <cell r="N54" t="str">
            <v>-</v>
          </cell>
          <cell r="O54" t="str">
            <v>-</v>
          </cell>
          <cell r="P54" t="str">
            <v>-</v>
          </cell>
          <cell r="Q54" t="str">
            <v>-</v>
          </cell>
          <cell r="R54" t="str">
            <v>-</v>
          </cell>
          <cell r="S54" t="str">
            <v>-</v>
          </cell>
          <cell r="T54" t="str">
            <v>-</v>
          </cell>
          <cell r="U54" t="str">
            <v>-</v>
          </cell>
          <cell r="V54" t="str">
            <v>-</v>
          </cell>
          <cell r="W54" t="str">
            <v>-</v>
          </cell>
          <cell r="X54" t="str">
            <v>-</v>
          </cell>
          <cell r="Y54" t="str">
            <v>-</v>
          </cell>
          <cell r="Z54" t="str">
            <v>-</v>
          </cell>
          <cell r="AA54" t="str">
            <v>-</v>
          </cell>
          <cell r="AB54" t="str">
            <v>-</v>
          </cell>
          <cell r="AC54" t="str">
            <v>-</v>
          </cell>
          <cell r="AD54" t="str">
            <v>-</v>
          </cell>
          <cell r="AE54" t="str">
            <v>-</v>
          </cell>
          <cell r="AF54" t="str">
            <v>-</v>
          </cell>
          <cell r="AG54" t="str">
            <v>-</v>
          </cell>
          <cell r="AH54" t="str">
            <v>-</v>
          </cell>
          <cell r="AI54" t="str">
            <v>-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 t="str">
            <v>-</v>
          </cell>
          <cell r="E55" t="str">
            <v>-</v>
          </cell>
          <cell r="F55" t="str">
            <v>-</v>
          </cell>
          <cell r="G55" t="str">
            <v>-</v>
          </cell>
          <cell r="H55" t="str">
            <v>-</v>
          </cell>
          <cell r="I55" t="str">
            <v>-</v>
          </cell>
          <cell r="J55" t="str">
            <v>-</v>
          </cell>
          <cell r="K55" t="str">
            <v>-</v>
          </cell>
          <cell r="L55" t="str">
            <v>-</v>
          </cell>
          <cell r="M55" t="str">
            <v>-</v>
          </cell>
          <cell r="N55" t="str">
            <v>-</v>
          </cell>
          <cell r="O55" t="str">
            <v>-</v>
          </cell>
          <cell r="P55" t="str">
            <v>-</v>
          </cell>
          <cell r="Q55" t="str">
            <v>-</v>
          </cell>
          <cell r="R55" t="str">
            <v>-</v>
          </cell>
          <cell r="S55" t="str">
            <v>-</v>
          </cell>
          <cell r="T55" t="str">
            <v>-</v>
          </cell>
          <cell r="U55" t="str">
            <v>-</v>
          </cell>
          <cell r="V55" t="str">
            <v>-</v>
          </cell>
          <cell r="W55" t="str">
            <v>-</v>
          </cell>
          <cell r="X55" t="str">
            <v>-</v>
          </cell>
          <cell r="Y55" t="str">
            <v>-</v>
          </cell>
          <cell r="Z55" t="str">
            <v>-</v>
          </cell>
          <cell r="AA55" t="str">
            <v>-</v>
          </cell>
          <cell r="AB55" t="str">
            <v>-</v>
          </cell>
          <cell r="AC55" t="str">
            <v>-</v>
          </cell>
          <cell r="AD55" t="str">
            <v>-</v>
          </cell>
          <cell r="AE55" t="str">
            <v>-</v>
          </cell>
          <cell r="AF55" t="str">
            <v>-</v>
          </cell>
          <cell r="AG55" t="str">
            <v>-</v>
          </cell>
          <cell r="AH55" t="str">
            <v>-</v>
          </cell>
          <cell r="AI55" t="str">
            <v>-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 t="str">
            <v>-</v>
          </cell>
          <cell r="E56" t="str">
            <v>-</v>
          </cell>
          <cell r="F56" t="str">
            <v>-</v>
          </cell>
          <cell r="G56" t="str">
            <v>-</v>
          </cell>
          <cell r="H56" t="str">
            <v>-</v>
          </cell>
          <cell r="I56" t="str">
            <v>-</v>
          </cell>
          <cell r="J56" t="str">
            <v>-</v>
          </cell>
          <cell r="K56" t="str">
            <v>-</v>
          </cell>
          <cell r="L56" t="str">
            <v>-</v>
          </cell>
          <cell r="M56" t="str">
            <v>-</v>
          </cell>
          <cell r="N56" t="str">
            <v>-</v>
          </cell>
          <cell r="O56" t="str">
            <v>-</v>
          </cell>
          <cell r="P56" t="str">
            <v>-</v>
          </cell>
          <cell r="Q56" t="str">
            <v>-</v>
          </cell>
          <cell r="R56" t="str">
            <v>-</v>
          </cell>
          <cell r="S56" t="str">
            <v>-</v>
          </cell>
          <cell r="T56" t="str">
            <v>-</v>
          </cell>
          <cell r="U56" t="str">
            <v>-</v>
          </cell>
          <cell r="V56" t="str">
            <v>-</v>
          </cell>
          <cell r="W56" t="str">
            <v>-</v>
          </cell>
          <cell r="X56" t="str">
            <v>-</v>
          </cell>
          <cell r="Y56" t="str">
            <v>-</v>
          </cell>
          <cell r="Z56" t="str">
            <v>-</v>
          </cell>
          <cell r="AA56" t="str">
            <v>-</v>
          </cell>
          <cell r="AB56" t="str">
            <v>-</v>
          </cell>
          <cell r="AC56" t="str">
            <v>-</v>
          </cell>
          <cell r="AD56" t="str">
            <v>-</v>
          </cell>
          <cell r="AE56" t="str">
            <v>-</v>
          </cell>
          <cell r="AF56" t="str">
            <v>-</v>
          </cell>
          <cell r="AG56" t="str">
            <v>-</v>
          </cell>
          <cell r="AH56" t="str">
            <v>-</v>
          </cell>
          <cell r="AI56" t="str">
            <v>-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 t="str">
            <v>-</v>
          </cell>
          <cell r="E57" t="str">
            <v>-</v>
          </cell>
          <cell r="F57" t="str">
            <v>-</v>
          </cell>
          <cell r="G57" t="str">
            <v>-</v>
          </cell>
          <cell r="H57" t="str">
            <v>-</v>
          </cell>
          <cell r="I57" t="str">
            <v>-</v>
          </cell>
          <cell r="J57" t="str">
            <v>-</v>
          </cell>
          <cell r="K57" t="str">
            <v>-</v>
          </cell>
          <cell r="L57" t="str">
            <v>-</v>
          </cell>
          <cell r="M57" t="str">
            <v>-</v>
          </cell>
          <cell r="N57" t="str">
            <v>-</v>
          </cell>
          <cell r="O57" t="str">
            <v>-</v>
          </cell>
          <cell r="P57" t="str">
            <v>-</v>
          </cell>
          <cell r="Q57" t="str">
            <v>-</v>
          </cell>
          <cell r="R57" t="str">
            <v>-</v>
          </cell>
          <cell r="S57" t="str">
            <v>-</v>
          </cell>
          <cell r="T57" t="str">
            <v>-</v>
          </cell>
          <cell r="U57" t="str">
            <v>-</v>
          </cell>
          <cell r="V57" t="str">
            <v>-</v>
          </cell>
          <cell r="W57" t="str">
            <v>-</v>
          </cell>
          <cell r="X57" t="str">
            <v>-</v>
          </cell>
          <cell r="Y57" t="str">
            <v>-</v>
          </cell>
          <cell r="Z57" t="str">
            <v>-</v>
          </cell>
          <cell r="AA57" t="str">
            <v>-</v>
          </cell>
          <cell r="AB57" t="str">
            <v>-</v>
          </cell>
          <cell r="AC57" t="str">
            <v>-</v>
          </cell>
          <cell r="AD57" t="str">
            <v>-</v>
          </cell>
          <cell r="AE57" t="str">
            <v>-</v>
          </cell>
          <cell r="AF57" t="str">
            <v>-</v>
          </cell>
          <cell r="AG57" t="str">
            <v>-</v>
          </cell>
          <cell r="AH57" t="str">
            <v>-</v>
          </cell>
          <cell r="AI57" t="str">
            <v>-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</row>
        <row r="58">
          <cell r="A58" t="str">
            <v/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33</v>
          </cell>
          <cell r="E59">
            <v>1366</v>
          </cell>
          <cell r="F59">
            <v>916</v>
          </cell>
          <cell r="G59">
            <v>268</v>
          </cell>
          <cell r="H59">
            <v>648</v>
          </cell>
          <cell r="I59">
            <v>256</v>
          </cell>
          <cell r="J59">
            <v>54</v>
          </cell>
          <cell r="K59">
            <v>202</v>
          </cell>
          <cell r="L59">
            <v>28</v>
          </cell>
          <cell r="M59">
            <v>1210</v>
          </cell>
          <cell r="N59">
            <v>810</v>
          </cell>
          <cell r="O59">
            <v>236</v>
          </cell>
          <cell r="P59">
            <v>574</v>
          </cell>
          <cell r="Q59">
            <v>238</v>
          </cell>
          <cell r="R59">
            <v>49</v>
          </cell>
          <cell r="S59">
            <v>189</v>
          </cell>
          <cell r="T59">
            <v>4</v>
          </cell>
          <cell r="U59">
            <v>36</v>
          </cell>
          <cell r="V59">
            <v>17</v>
          </cell>
          <cell r="W59">
            <v>3</v>
          </cell>
          <cell r="X59">
            <v>14</v>
          </cell>
          <cell r="Y59">
            <v>7</v>
          </cell>
          <cell r="Z59">
            <v>2</v>
          </cell>
          <cell r="AA59">
            <v>5</v>
          </cell>
          <cell r="AB59">
            <v>1</v>
          </cell>
          <cell r="AC59">
            <v>120</v>
          </cell>
          <cell r="AD59">
            <v>89</v>
          </cell>
          <cell r="AE59">
            <v>29</v>
          </cell>
          <cell r="AF59">
            <v>60</v>
          </cell>
          <cell r="AG59">
            <v>11</v>
          </cell>
          <cell r="AH59">
            <v>3</v>
          </cell>
          <cell r="AI59">
            <v>8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2</v>
          </cell>
          <cell r="E60">
            <v>140</v>
          </cell>
          <cell r="F60">
            <v>76</v>
          </cell>
          <cell r="G60">
            <v>39</v>
          </cell>
          <cell r="H60">
            <v>37</v>
          </cell>
          <cell r="I60">
            <v>20</v>
          </cell>
          <cell r="J60">
            <v>5</v>
          </cell>
          <cell r="K60">
            <v>15</v>
          </cell>
          <cell r="L60">
            <v>2</v>
          </cell>
          <cell r="M60">
            <v>140</v>
          </cell>
          <cell r="N60">
            <v>76</v>
          </cell>
          <cell r="O60">
            <v>39</v>
          </cell>
          <cell r="P60">
            <v>37</v>
          </cell>
          <cell r="Q60">
            <v>20</v>
          </cell>
          <cell r="R60">
            <v>5</v>
          </cell>
          <cell r="S60">
            <v>15</v>
          </cell>
          <cell r="T60" t="str">
            <v>-</v>
          </cell>
          <cell r="U60" t="str">
            <v>-</v>
          </cell>
          <cell r="V60" t="str">
            <v>-</v>
          </cell>
          <cell r="W60" t="str">
            <v>-</v>
          </cell>
          <cell r="X60" t="str">
            <v>-</v>
          </cell>
          <cell r="Y60" t="str">
            <v>-</v>
          </cell>
          <cell r="Z60" t="str">
            <v>-</v>
          </cell>
          <cell r="AA60" t="str">
            <v>-</v>
          </cell>
          <cell r="AB60" t="str">
            <v>-</v>
          </cell>
          <cell r="AC60" t="str">
            <v>-</v>
          </cell>
          <cell r="AD60" t="str">
            <v>-</v>
          </cell>
          <cell r="AE60" t="str">
            <v>-</v>
          </cell>
          <cell r="AF60" t="str">
            <v>-</v>
          </cell>
          <cell r="AG60" t="str">
            <v>-</v>
          </cell>
          <cell r="AH60" t="str">
            <v>-</v>
          </cell>
          <cell r="AI60" t="str">
            <v>-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3</v>
          </cell>
          <cell r="E61">
            <v>127</v>
          </cell>
          <cell r="F61">
            <v>79</v>
          </cell>
          <cell r="G61">
            <v>30</v>
          </cell>
          <cell r="H61">
            <v>49</v>
          </cell>
          <cell r="I61">
            <v>26</v>
          </cell>
          <cell r="J61">
            <v>5</v>
          </cell>
          <cell r="K61">
            <v>21</v>
          </cell>
          <cell r="L61">
            <v>3</v>
          </cell>
          <cell r="M61">
            <v>127</v>
          </cell>
          <cell r="N61">
            <v>79</v>
          </cell>
          <cell r="O61">
            <v>30</v>
          </cell>
          <cell r="P61">
            <v>49</v>
          </cell>
          <cell r="Q61">
            <v>26</v>
          </cell>
          <cell r="R61">
            <v>5</v>
          </cell>
          <cell r="S61">
            <v>21</v>
          </cell>
          <cell r="T61" t="str">
            <v>-</v>
          </cell>
          <cell r="U61" t="str">
            <v>-</v>
          </cell>
          <cell r="V61" t="str">
            <v>-</v>
          </cell>
          <cell r="W61" t="str">
            <v>-</v>
          </cell>
          <cell r="X61" t="str">
            <v>-</v>
          </cell>
          <cell r="Y61" t="str">
            <v>-</v>
          </cell>
          <cell r="Z61" t="str">
            <v>-</v>
          </cell>
          <cell r="AA61" t="str">
            <v>-</v>
          </cell>
          <cell r="AB61" t="str">
            <v>-</v>
          </cell>
          <cell r="AC61" t="str">
            <v>-</v>
          </cell>
          <cell r="AD61" t="str">
            <v>-</v>
          </cell>
          <cell r="AE61" t="str">
            <v>-</v>
          </cell>
          <cell r="AF61" t="str">
            <v>-</v>
          </cell>
          <cell r="AG61" t="str">
            <v>-</v>
          </cell>
          <cell r="AH61" t="str">
            <v>-</v>
          </cell>
          <cell r="AI61" t="str">
            <v>-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</v>
          </cell>
          <cell r="E62">
            <v>120</v>
          </cell>
          <cell r="F62">
            <v>89</v>
          </cell>
          <cell r="G62">
            <v>29</v>
          </cell>
          <cell r="H62">
            <v>60</v>
          </cell>
          <cell r="I62">
            <v>11</v>
          </cell>
          <cell r="J62">
            <v>3</v>
          </cell>
          <cell r="K62">
            <v>8</v>
          </cell>
          <cell r="L62" t="str">
            <v>-</v>
          </cell>
          <cell r="M62" t="str">
            <v>-</v>
          </cell>
          <cell r="N62" t="str">
            <v>-</v>
          </cell>
          <cell r="O62" t="str">
            <v>-</v>
          </cell>
          <cell r="P62" t="str">
            <v>-</v>
          </cell>
          <cell r="Q62" t="str">
            <v>-</v>
          </cell>
          <cell r="R62" t="str">
            <v>-</v>
          </cell>
          <cell r="S62" t="str">
            <v>-</v>
          </cell>
          <cell r="T62" t="str">
            <v>-</v>
          </cell>
          <cell r="U62" t="str">
            <v>-</v>
          </cell>
          <cell r="V62" t="str">
            <v>-</v>
          </cell>
          <cell r="W62" t="str">
            <v>-</v>
          </cell>
          <cell r="X62" t="str">
            <v>-</v>
          </cell>
          <cell r="Y62" t="str">
            <v>-</v>
          </cell>
          <cell r="Z62" t="str">
            <v>-</v>
          </cell>
          <cell r="AA62" t="str">
            <v>-</v>
          </cell>
          <cell r="AB62">
            <v>1</v>
          </cell>
          <cell r="AC62">
            <v>120</v>
          </cell>
          <cell r="AD62">
            <v>89</v>
          </cell>
          <cell r="AE62">
            <v>29</v>
          </cell>
          <cell r="AF62">
            <v>60</v>
          </cell>
          <cell r="AG62">
            <v>11</v>
          </cell>
          <cell r="AH62">
            <v>3</v>
          </cell>
          <cell r="AI62">
            <v>8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5</v>
          </cell>
          <cell r="E63">
            <v>126</v>
          </cell>
          <cell r="F63">
            <v>50</v>
          </cell>
          <cell r="G63">
            <v>12</v>
          </cell>
          <cell r="H63">
            <v>38</v>
          </cell>
          <cell r="I63">
            <v>23</v>
          </cell>
          <cell r="J63">
            <v>8</v>
          </cell>
          <cell r="K63">
            <v>15</v>
          </cell>
          <cell r="L63">
            <v>3</v>
          </cell>
          <cell r="M63">
            <v>108</v>
          </cell>
          <cell r="N63">
            <v>39</v>
          </cell>
          <cell r="O63">
            <v>12</v>
          </cell>
          <cell r="P63">
            <v>27</v>
          </cell>
          <cell r="Q63">
            <v>19</v>
          </cell>
          <cell r="R63">
            <v>7</v>
          </cell>
          <cell r="S63">
            <v>12</v>
          </cell>
          <cell r="T63">
            <v>2</v>
          </cell>
          <cell r="U63">
            <v>18</v>
          </cell>
          <cell r="V63">
            <v>11</v>
          </cell>
          <cell r="W63" t="str">
            <v>-</v>
          </cell>
          <cell r="X63">
            <v>11</v>
          </cell>
          <cell r="Y63">
            <v>4</v>
          </cell>
          <cell r="Z63">
            <v>1</v>
          </cell>
          <cell r="AA63">
            <v>3</v>
          </cell>
          <cell r="AB63" t="str">
            <v>-</v>
          </cell>
          <cell r="AC63" t="str">
            <v>-</v>
          </cell>
          <cell r="AD63" t="str">
            <v>-</v>
          </cell>
          <cell r="AE63" t="str">
            <v>-</v>
          </cell>
          <cell r="AF63" t="str">
            <v>-</v>
          </cell>
          <cell r="AG63" t="str">
            <v>-</v>
          </cell>
          <cell r="AH63" t="str">
            <v>-</v>
          </cell>
          <cell r="AI63" t="str">
            <v>-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1</v>
          </cell>
          <cell r="E64">
            <v>50</v>
          </cell>
          <cell r="F64">
            <v>41</v>
          </cell>
          <cell r="G64">
            <v>9</v>
          </cell>
          <cell r="H64">
            <v>32</v>
          </cell>
          <cell r="I64">
            <v>11</v>
          </cell>
          <cell r="J64">
            <v>1</v>
          </cell>
          <cell r="K64">
            <v>10</v>
          </cell>
          <cell r="L64">
            <v>1</v>
          </cell>
          <cell r="M64">
            <v>50</v>
          </cell>
          <cell r="N64">
            <v>41</v>
          </cell>
          <cell r="O64">
            <v>9</v>
          </cell>
          <cell r="P64">
            <v>32</v>
          </cell>
          <cell r="Q64">
            <v>11</v>
          </cell>
          <cell r="R64">
            <v>1</v>
          </cell>
          <cell r="S64">
            <v>10</v>
          </cell>
          <cell r="T64" t="str">
            <v>-</v>
          </cell>
          <cell r="U64" t="str">
            <v>-</v>
          </cell>
          <cell r="V64" t="str">
            <v>-</v>
          </cell>
          <cell r="W64" t="str">
            <v>-</v>
          </cell>
          <cell r="X64" t="str">
            <v>-</v>
          </cell>
          <cell r="Y64" t="str">
            <v>-</v>
          </cell>
          <cell r="Z64" t="str">
            <v>-</v>
          </cell>
          <cell r="AA64" t="str">
            <v>-</v>
          </cell>
          <cell r="AB64" t="str">
            <v>-</v>
          </cell>
          <cell r="AC64" t="str">
            <v>-</v>
          </cell>
          <cell r="AD64" t="str">
            <v>-</v>
          </cell>
          <cell r="AE64" t="str">
            <v>-</v>
          </cell>
          <cell r="AF64" t="str">
            <v>-</v>
          </cell>
          <cell r="AG64" t="str">
            <v>-</v>
          </cell>
          <cell r="AH64" t="str">
            <v>-</v>
          </cell>
          <cell r="AI64" t="str">
            <v>-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1</v>
          </cell>
          <cell r="E65">
            <v>60</v>
          </cell>
          <cell r="F65">
            <v>58</v>
          </cell>
          <cell r="G65">
            <v>12</v>
          </cell>
          <cell r="H65">
            <v>46</v>
          </cell>
          <cell r="I65">
            <v>13</v>
          </cell>
          <cell r="J65">
            <v>1</v>
          </cell>
          <cell r="K65">
            <v>12</v>
          </cell>
          <cell r="L65">
            <v>1</v>
          </cell>
          <cell r="M65">
            <v>60</v>
          </cell>
          <cell r="N65">
            <v>58</v>
          </cell>
          <cell r="O65">
            <v>12</v>
          </cell>
          <cell r="P65">
            <v>46</v>
          </cell>
          <cell r="Q65">
            <v>13</v>
          </cell>
          <cell r="R65">
            <v>1</v>
          </cell>
          <cell r="S65">
            <v>12</v>
          </cell>
          <cell r="T65" t="str">
            <v>-</v>
          </cell>
          <cell r="U65" t="str">
            <v>-</v>
          </cell>
          <cell r="V65" t="str">
            <v>-</v>
          </cell>
          <cell r="W65" t="str">
            <v>-</v>
          </cell>
          <cell r="X65" t="str">
            <v>-</v>
          </cell>
          <cell r="Y65" t="str">
            <v>-</v>
          </cell>
          <cell r="Z65" t="str">
            <v>-</v>
          </cell>
          <cell r="AA65" t="str">
            <v>-</v>
          </cell>
          <cell r="AB65" t="str">
            <v>-</v>
          </cell>
          <cell r="AC65" t="str">
            <v>-</v>
          </cell>
          <cell r="AD65" t="str">
            <v>-</v>
          </cell>
          <cell r="AE65" t="str">
            <v>-</v>
          </cell>
          <cell r="AF65" t="str">
            <v>-</v>
          </cell>
          <cell r="AG65" t="str">
            <v>-</v>
          </cell>
          <cell r="AH65" t="str">
            <v>-</v>
          </cell>
          <cell r="AI65" t="str">
            <v>-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1</v>
          </cell>
          <cell r="E66">
            <v>30</v>
          </cell>
          <cell r="F66">
            <v>26</v>
          </cell>
          <cell r="G66">
            <v>15</v>
          </cell>
          <cell r="H66">
            <v>11</v>
          </cell>
          <cell r="I66">
            <v>10</v>
          </cell>
          <cell r="J66">
            <v>2</v>
          </cell>
          <cell r="K66">
            <v>8</v>
          </cell>
          <cell r="L66">
            <v>1</v>
          </cell>
          <cell r="M66">
            <v>30</v>
          </cell>
          <cell r="N66">
            <v>26</v>
          </cell>
          <cell r="O66">
            <v>15</v>
          </cell>
          <cell r="P66">
            <v>11</v>
          </cell>
          <cell r="Q66">
            <v>10</v>
          </cell>
          <cell r="R66">
            <v>2</v>
          </cell>
          <cell r="S66">
            <v>8</v>
          </cell>
          <cell r="T66" t="str">
            <v>-</v>
          </cell>
          <cell r="U66" t="str">
            <v>-</v>
          </cell>
          <cell r="V66" t="str">
            <v>-</v>
          </cell>
          <cell r="W66" t="str">
            <v>-</v>
          </cell>
          <cell r="X66" t="str">
            <v>-</v>
          </cell>
          <cell r="Y66" t="str">
            <v>-</v>
          </cell>
          <cell r="Z66" t="str">
            <v>-</v>
          </cell>
          <cell r="AA66" t="str">
            <v>-</v>
          </cell>
          <cell r="AB66" t="str">
            <v>-</v>
          </cell>
          <cell r="AC66" t="str">
            <v>-</v>
          </cell>
          <cell r="AD66" t="str">
            <v>-</v>
          </cell>
          <cell r="AE66" t="str">
            <v>-</v>
          </cell>
          <cell r="AF66" t="str">
            <v>-</v>
          </cell>
          <cell r="AG66" t="str">
            <v>-</v>
          </cell>
          <cell r="AH66" t="str">
            <v>-</v>
          </cell>
          <cell r="AI66" t="str">
            <v>-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2</v>
          </cell>
          <cell r="E67">
            <v>44</v>
          </cell>
          <cell r="F67">
            <v>36</v>
          </cell>
          <cell r="G67">
            <v>9</v>
          </cell>
          <cell r="H67">
            <v>27</v>
          </cell>
          <cell r="I67">
            <v>11</v>
          </cell>
          <cell r="J67">
            <v>2</v>
          </cell>
          <cell r="K67">
            <v>9</v>
          </cell>
          <cell r="L67">
            <v>2</v>
          </cell>
          <cell r="M67">
            <v>44</v>
          </cell>
          <cell r="N67">
            <v>36</v>
          </cell>
          <cell r="O67">
            <v>9</v>
          </cell>
          <cell r="P67">
            <v>27</v>
          </cell>
          <cell r="Q67">
            <v>11</v>
          </cell>
          <cell r="R67">
            <v>2</v>
          </cell>
          <cell r="S67">
            <v>9</v>
          </cell>
          <cell r="T67" t="str">
            <v>-</v>
          </cell>
          <cell r="U67" t="str">
            <v>-</v>
          </cell>
          <cell r="V67" t="str">
            <v>-</v>
          </cell>
          <cell r="W67" t="str">
            <v>-</v>
          </cell>
          <cell r="X67" t="str">
            <v>-</v>
          </cell>
          <cell r="Y67" t="str">
            <v>-</v>
          </cell>
          <cell r="Z67" t="str">
            <v>-</v>
          </cell>
          <cell r="AA67" t="str">
            <v>-</v>
          </cell>
          <cell r="AB67" t="str">
            <v>-</v>
          </cell>
          <cell r="AC67" t="str">
            <v>-</v>
          </cell>
          <cell r="AD67" t="str">
            <v>-</v>
          </cell>
          <cell r="AE67" t="str">
            <v>-</v>
          </cell>
          <cell r="AF67" t="str">
            <v>-</v>
          </cell>
          <cell r="AG67" t="str">
            <v>-</v>
          </cell>
          <cell r="AH67" t="str">
            <v>-</v>
          </cell>
          <cell r="AI67" t="str">
            <v>-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2</v>
          </cell>
          <cell r="E68">
            <v>66</v>
          </cell>
          <cell r="F68">
            <v>53</v>
          </cell>
          <cell r="G68">
            <v>17</v>
          </cell>
          <cell r="H68">
            <v>36</v>
          </cell>
          <cell r="I68">
            <v>17</v>
          </cell>
          <cell r="J68">
            <v>6</v>
          </cell>
          <cell r="K68">
            <v>11</v>
          </cell>
          <cell r="L68">
            <v>2</v>
          </cell>
          <cell r="M68">
            <v>66</v>
          </cell>
          <cell r="N68">
            <v>53</v>
          </cell>
          <cell r="O68">
            <v>17</v>
          </cell>
          <cell r="P68">
            <v>36</v>
          </cell>
          <cell r="Q68">
            <v>17</v>
          </cell>
          <cell r="R68">
            <v>6</v>
          </cell>
          <cell r="S68">
            <v>11</v>
          </cell>
          <cell r="T68" t="str">
            <v>-</v>
          </cell>
          <cell r="U68" t="str">
            <v>-</v>
          </cell>
          <cell r="V68" t="str">
            <v>-</v>
          </cell>
          <cell r="W68" t="str">
            <v>-</v>
          </cell>
          <cell r="X68" t="str">
            <v>-</v>
          </cell>
          <cell r="Y68" t="str">
            <v>-</v>
          </cell>
          <cell r="Z68" t="str">
            <v>-</v>
          </cell>
          <cell r="AA68" t="str">
            <v>-</v>
          </cell>
          <cell r="AB68" t="str">
            <v>-</v>
          </cell>
          <cell r="AC68" t="str">
            <v>-</v>
          </cell>
          <cell r="AD68" t="str">
            <v>-</v>
          </cell>
          <cell r="AE68" t="str">
            <v>-</v>
          </cell>
          <cell r="AF68" t="str">
            <v>-</v>
          </cell>
          <cell r="AG68" t="str">
            <v>-</v>
          </cell>
          <cell r="AH68" t="str">
            <v>-</v>
          </cell>
          <cell r="AI68" t="str">
            <v>-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3</v>
          </cell>
          <cell r="E69">
            <v>107</v>
          </cell>
          <cell r="F69">
            <v>45</v>
          </cell>
          <cell r="G69">
            <v>14</v>
          </cell>
          <cell r="H69">
            <v>31</v>
          </cell>
          <cell r="I69">
            <v>18</v>
          </cell>
          <cell r="J69">
            <v>3</v>
          </cell>
          <cell r="K69">
            <v>15</v>
          </cell>
          <cell r="L69">
            <v>3</v>
          </cell>
          <cell r="M69">
            <v>107</v>
          </cell>
          <cell r="N69">
            <v>45</v>
          </cell>
          <cell r="O69">
            <v>14</v>
          </cell>
          <cell r="P69">
            <v>31</v>
          </cell>
          <cell r="Q69">
            <v>18</v>
          </cell>
          <cell r="R69">
            <v>3</v>
          </cell>
          <cell r="S69">
            <v>15</v>
          </cell>
          <cell r="T69" t="str">
            <v>-</v>
          </cell>
          <cell r="U69" t="str">
            <v>-</v>
          </cell>
          <cell r="V69" t="str">
            <v>-</v>
          </cell>
          <cell r="W69" t="str">
            <v>-</v>
          </cell>
          <cell r="X69" t="str">
            <v>-</v>
          </cell>
          <cell r="Y69" t="str">
            <v>-</v>
          </cell>
          <cell r="Z69" t="str">
            <v>-</v>
          </cell>
          <cell r="AA69" t="str">
            <v>-</v>
          </cell>
          <cell r="AB69" t="str">
            <v>-</v>
          </cell>
          <cell r="AC69" t="str">
            <v>-</v>
          </cell>
          <cell r="AD69" t="str">
            <v>-</v>
          </cell>
          <cell r="AE69" t="str">
            <v>-</v>
          </cell>
          <cell r="AF69" t="str">
            <v>-</v>
          </cell>
          <cell r="AG69" t="str">
            <v>-</v>
          </cell>
          <cell r="AH69" t="str">
            <v>-</v>
          </cell>
          <cell r="AI69" t="str">
            <v>-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1</v>
          </cell>
          <cell r="E70">
            <v>50</v>
          </cell>
          <cell r="F70">
            <v>43</v>
          </cell>
          <cell r="G70">
            <v>2</v>
          </cell>
          <cell r="H70">
            <v>41</v>
          </cell>
          <cell r="I70">
            <v>13</v>
          </cell>
          <cell r="J70">
            <v>1</v>
          </cell>
          <cell r="K70">
            <v>12</v>
          </cell>
          <cell r="L70">
            <v>1</v>
          </cell>
          <cell r="M70">
            <v>50</v>
          </cell>
          <cell r="N70">
            <v>43</v>
          </cell>
          <cell r="O70">
            <v>2</v>
          </cell>
          <cell r="P70">
            <v>41</v>
          </cell>
          <cell r="Q70">
            <v>13</v>
          </cell>
          <cell r="R70">
            <v>1</v>
          </cell>
          <cell r="S70">
            <v>12</v>
          </cell>
          <cell r="T70" t="str">
            <v>-</v>
          </cell>
          <cell r="U70" t="str">
            <v>-</v>
          </cell>
          <cell r="V70" t="str">
            <v>-</v>
          </cell>
          <cell r="W70" t="str">
            <v>-</v>
          </cell>
          <cell r="X70" t="str">
            <v>-</v>
          </cell>
          <cell r="Y70" t="str">
            <v>-</v>
          </cell>
          <cell r="Z70" t="str">
            <v>-</v>
          </cell>
          <cell r="AA70" t="str">
            <v>-</v>
          </cell>
          <cell r="AB70" t="str">
            <v>-</v>
          </cell>
          <cell r="AC70" t="str">
            <v>-</v>
          </cell>
          <cell r="AD70" t="str">
            <v>-</v>
          </cell>
          <cell r="AE70" t="str">
            <v>-</v>
          </cell>
          <cell r="AF70" t="str">
            <v>-</v>
          </cell>
          <cell r="AG70" t="str">
            <v>-</v>
          </cell>
          <cell r="AH70" t="str">
            <v>-</v>
          </cell>
          <cell r="AI70" t="str">
            <v>-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2</v>
          </cell>
          <cell r="E71">
            <v>34</v>
          </cell>
          <cell r="F71">
            <v>17</v>
          </cell>
          <cell r="G71" t="str">
            <v>-</v>
          </cell>
          <cell r="H71">
            <v>17</v>
          </cell>
          <cell r="I71">
            <v>8</v>
          </cell>
          <cell r="J71">
            <v>1</v>
          </cell>
          <cell r="K71">
            <v>7</v>
          </cell>
          <cell r="L71">
            <v>1</v>
          </cell>
          <cell r="M71">
            <v>25</v>
          </cell>
          <cell r="N71">
            <v>17</v>
          </cell>
          <cell r="O71" t="str">
            <v>-</v>
          </cell>
          <cell r="P71">
            <v>17</v>
          </cell>
          <cell r="Q71">
            <v>8</v>
          </cell>
          <cell r="R71">
            <v>1</v>
          </cell>
          <cell r="S71">
            <v>7</v>
          </cell>
          <cell r="T71">
            <v>1</v>
          </cell>
          <cell r="U71">
            <v>9</v>
          </cell>
          <cell r="V71" t="str">
            <v>-</v>
          </cell>
          <cell r="W71" t="str">
            <v>-</v>
          </cell>
          <cell r="X71" t="str">
            <v>-</v>
          </cell>
          <cell r="Y71" t="str">
            <v>-</v>
          </cell>
          <cell r="Z71" t="str">
            <v>-</v>
          </cell>
          <cell r="AA71" t="str">
            <v>-</v>
          </cell>
          <cell r="AB71" t="str">
            <v>-</v>
          </cell>
          <cell r="AC71" t="str">
            <v>-</v>
          </cell>
          <cell r="AD71" t="str">
            <v>-</v>
          </cell>
          <cell r="AE71" t="str">
            <v>-</v>
          </cell>
          <cell r="AF71" t="str">
            <v>-</v>
          </cell>
          <cell r="AG71" t="str">
            <v>-</v>
          </cell>
          <cell r="AH71" t="str">
            <v>-</v>
          </cell>
          <cell r="AI71" t="str">
            <v>-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1</v>
          </cell>
          <cell r="E72">
            <v>24</v>
          </cell>
          <cell r="F72">
            <v>17</v>
          </cell>
          <cell r="G72">
            <v>7</v>
          </cell>
          <cell r="H72">
            <v>10</v>
          </cell>
          <cell r="I72">
            <v>6</v>
          </cell>
          <cell r="J72">
            <v>1</v>
          </cell>
          <cell r="K72">
            <v>5</v>
          </cell>
          <cell r="L72">
            <v>1</v>
          </cell>
          <cell r="M72">
            <v>24</v>
          </cell>
          <cell r="N72">
            <v>17</v>
          </cell>
          <cell r="O72">
            <v>7</v>
          </cell>
          <cell r="P72">
            <v>10</v>
          </cell>
          <cell r="Q72">
            <v>6</v>
          </cell>
          <cell r="R72">
            <v>1</v>
          </cell>
          <cell r="S72">
            <v>5</v>
          </cell>
          <cell r="T72" t="str">
            <v>-</v>
          </cell>
          <cell r="U72" t="str">
            <v>-</v>
          </cell>
          <cell r="V72" t="str">
            <v>-</v>
          </cell>
          <cell r="W72" t="str">
            <v>-</v>
          </cell>
          <cell r="X72" t="str">
            <v>-</v>
          </cell>
          <cell r="Y72" t="str">
            <v>-</v>
          </cell>
          <cell r="Z72" t="str">
            <v>-</v>
          </cell>
          <cell r="AA72" t="str">
            <v>-</v>
          </cell>
          <cell r="AB72" t="str">
            <v>-</v>
          </cell>
          <cell r="AC72" t="str">
            <v>-</v>
          </cell>
          <cell r="AD72" t="str">
            <v>-</v>
          </cell>
          <cell r="AE72" t="str">
            <v>-</v>
          </cell>
          <cell r="AF72" t="str">
            <v>-</v>
          </cell>
          <cell r="AG72" t="str">
            <v>-</v>
          </cell>
          <cell r="AH72" t="str">
            <v>-</v>
          </cell>
          <cell r="AI72" t="str">
            <v>-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str">
            <v>-</v>
          </cell>
          <cell r="Q73" t="str">
            <v>-</v>
          </cell>
          <cell r="R73" t="str">
            <v>-</v>
          </cell>
          <cell r="S73" t="str">
            <v>-</v>
          </cell>
          <cell r="T73" t="str">
            <v>-</v>
          </cell>
          <cell r="U73" t="str">
            <v>-</v>
          </cell>
          <cell r="V73" t="str">
            <v>-</v>
          </cell>
          <cell r="W73" t="str">
            <v>-</v>
          </cell>
          <cell r="X73" t="str">
            <v>-</v>
          </cell>
          <cell r="Y73" t="str">
            <v>-</v>
          </cell>
          <cell r="Z73" t="str">
            <v>-</v>
          </cell>
          <cell r="AA73" t="str">
            <v>-</v>
          </cell>
          <cell r="AB73" t="str">
            <v>-</v>
          </cell>
          <cell r="AC73" t="str">
            <v>-</v>
          </cell>
          <cell r="AD73" t="str">
            <v>-</v>
          </cell>
          <cell r="AE73" t="str">
            <v>-</v>
          </cell>
          <cell r="AF73" t="str">
            <v>-</v>
          </cell>
          <cell r="AG73" t="str">
            <v>-</v>
          </cell>
          <cell r="AH73" t="str">
            <v>-</v>
          </cell>
          <cell r="AI73" t="str">
            <v>-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str">
            <v>-</v>
          </cell>
          <cell r="Q74" t="str">
            <v>-</v>
          </cell>
          <cell r="R74" t="str">
            <v>-</v>
          </cell>
          <cell r="S74" t="str">
            <v>-</v>
          </cell>
          <cell r="T74" t="str">
            <v>-</v>
          </cell>
          <cell r="U74" t="str">
            <v>-</v>
          </cell>
          <cell r="V74" t="str">
            <v>-</v>
          </cell>
          <cell r="W74" t="str">
            <v>-</v>
          </cell>
          <cell r="X74" t="str">
            <v>-</v>
          </cell>
          <cell r="Y74" t="str">
            <v>-</v>
          </cell>
          <cell r="Z74" t="str">
            <v>-</v>
          </cell>
          <cell r="AA74" t="str">
            <v>-</v>
          </cell>
          <cell r="AB74" t="str">
            <v>-</v>
          </cell>
          <cell r="AC74" t="str">
            <v>-</v>
          </cell>
          <cell r="AD74" t="str">
            <v>-</v>
          </cell>
          <cell r="AE74" t="str">
            <v>-</v>
          </cell>
          <cell r="AF74" t="str">
            <v>-</v>
          </cell>
          <cell r="AG74" t="str">
            <v>-</v>
          </cell>
          <cell r="AH74" t="str">
            <v>-</v>
          </cell>
          <cell r="AI74" t="str">
            <v>-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1</v>
          </cell>
          <cell r="E75">
            <v>9</v>
          </cell>
          <cell r="F75">
            <v>6</v>
          </cell>
          <cell r="G75">
            <v>3</v>
          </cell>
          <cell r="H75">
            <v>3</v>
          </cell>
          <cell r="I75">
            <v>3</v>
          </cell>
          <cell r="J75">
            <v>1</v>
          </cell>
          <cell r="K75">
            <v>2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  <cell r="T75">
            <v>1</v>
          </cell>
          <cell r="U75">
            <v>9</v>
          </cell>
          <cell r="V75">
            <v>6</v>
          </cell>
          <cell r="W75">
            <v>3</v>
          </cell>
          <cell r="X75">
            <v>3</v>
          </cell>
          <cell r="Y75">
            <v>3</v>
          </cell>
          <cell r="Z75">
            <v>1</v>
          </cell>
          <cell r="AA75">
            <v>2</v>
          </cell>
          <cell r="AB75" t="str">
            <v>-</v>
          </cell>
          <cell r="AC75" t="str">
            <v>-</v>
          </cell>
          <cell r="AD75" t="str">
            <v>-</v>
          </cell>
          <cell r="AE75" t="str">
            <v>-</v>
          </cell>
          <cell r="AF75" t="str">
            <v>-</v>
          </cell>
          <cell r="AG75" t="str">
            <v>-</v>
          </cell>
          <cell r="AH75" t="str">
            <v>-</v>
          </cell>
          <cell r="AI75" t="str">
            <v>-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2</v>
          </cell>
          <cell r="E76">
            <v>105</v>
          </cell>
          <cell r="F76">
            <v>90</v>
          </cell>
          <cell r="G76">
            <v>24</v>
          </cell>
          <cell r="H76">
            <v>66</v>
          </cell>
          <cell r="I76">
            <v>19</v>
          </cell>
          <cell r="J76">
            <v>6</v>
          </cell>
          <cell r="K76">
            <v>13</v>
          </cell>
          <cell r="L76">
            <v>2</v>
          </cell>
          <cell r="M76">
            <v>105</v>
          </cell>
          <cell r="N76">
            <v>90</v>
          </cell>
          <cell r="O76">
            <v>24</v>
          </cell>
          <cell r="P76">
            <v>66</v>
          </cell>
          <cell r="Q76">
            <v>19</v>
          </cell>
          <cell r="R76">
            <v>6</v>
          </cell>
          <cell r="S76">
            <v>13</v>
          </cell>
          <cell r="T76" t="str">
            <v>-</v>
          </cell>
          <cell r="U76" t="str">
            <v>-</v>
          </cell>
          <cell r="V76" t="str">
            <v>-</v>
          </cell>
          <cell r="W76" t="str">
            <v>-</v>
          </cell>
          <cell r="X76" t="str">
            <v>-</v>
          </cell>
          <cell r="Y76" t="str">
            <v>-</v>
          </cell>
          <cell r="Z76" t="str">
            <v>-</v>
          </cell>
          <cell r="AA76" t="str">
            <v>-</v>
          </cell>
          <cell r="AB76" t="str">
            <v>-</v>
          </cell>
          <cell r="AC76" t="str">
            <v>-</v>
          </cell>
          <cell r="AD76" t="str">
            <v>-</v>
          </cell>
          <cell r="AE76" t="str">
            <v>-</v>
          </cell>
          <cell r="AF76" t="str">
            <v>-</v>
          </cell>
          <cell r="AG76" t="str">
            <v>-</v>
          </cell>
          <cell r="AH76" t="str">
            <v>-</v>
          </cell>
          <cell r="AI76" t="str">
            <v>-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1</v>
          </cell>
          <cell r="E77">
            <v>50</v>
          </cell>
          <cell r="F77">
            <v>21</v>
          </cell>
          <cell r="G77">
            <v>12</v>
          </cell>
          <cell r="H77">
            <v>9</v>
          </cell>
          <cell r="I77">
            <v>7</v>
          </cell>
          <cell r="J77" t="str">
            <v>-</v>
          </cell>
          <cell r="K77">
            <v>7</v>
          </cell>
          <cell r="L77">
            <v>1</v>
          </cell>
          <cell r="M77">
            <v>50</v>
          </cell>
          <cell r="N77">
            <v>21</v>
          </cell>
          <cell r="O77">
            <v>12</v>
          </cell>
          <cell r="P77">
            <v>9</v>
          </cell>
          <cell r="Q77">
            <v>7</v>
          </cell>
          <cell r="R77" t="str">
            <v>-</v>
          </cell>
          <cell r="S77">
            <v>7</v>
          </cell>
          <cell r="T77" t="str">
            <v>-</v>
          </cell>
          <cell r="U77" t="str">
            <v>-</v>
          </cell>
          <cell r="V77" t="str">
            <v>-</v>
          </cell>
          <cell r="W77" t="str">
            <v>-</v>
          </cell>
          <cell r="X77" t="str">
            <v>-</v>
          </cell>
          <cell r="Y77" t="str">
            <v>-</v>
          </cell>
          <cell r="Z77" t="str">
            <v>-</v>
          </cell>
          <cell r="AA77" t="str">
            <v>-</v>
          </cell>
          <cell r="AB77" t="str">
            <v>-</v>
          </cell>
          <cell r="AC77" t="str">
            <v>-</v>
          </cell>
          <cell r="AD77" t="str">
            <v>-</v>
          </cell>
          <cell r="AE77" t="str">
            <v>-</v>
          </cell>
          <cell r="AF77" t="str">
            <v>-</v>
          </cell>
          <cell r="AG77" t="str">
            <v>-</v>
          </cell>
          <cell r="AH77" t="str">
            <v>-</v>
          </cell>
          <cell r="AI77" t="str">
            <v>-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4</v>
          </cell>
          <cell r="E78">
            <v>224</v>
          </cell>
          <cell r="F78">
            <v>169</v>
          </cell>
          <cell r="G78">
            <v>34</v>
          </cell>
          <cell r="H78">
            <v>135</v>
          </cell>
          <cell r="I78">
            <v>40</v>
          </cell>
          <cell r="J78">
            <v>8</v>
          </cell>
          <cell r="K78">
            <v>32</v>
          </cell>
          <cell r="L78">
            <v>4</v>
          </cell>
          <cell r="M78">
            <v>224</v>
          </cell>
          <cell r="N78">
            <v>169</v>
          </cell>
          <cell r="O78">
            <v>34</v>
          </cell>
          <cell r="P78">
            <v>135</v>
          </cell>
          <cell r="Q78">
            <v>40</v>
          </cell>
          <cell r="R78">
            <v>8</v>
          </cell>
          <cell r="S78">
            <v>32</v>
          </cell>
          <cell r="T78" t="str">
            <v>-</v>
          </cell>
          <cell r="U78" t="str">
            <v>-</v>
          </cell>
          <cell r="V78" t="str">
            <v>-</v>
          </cell>
          <cell r="W78" t="str">
            <v>-</v>
          </cell>
          <cell r="X78" t="str">
            <v>-</v>
          </cell>
          <cell r="Y78" t="str">
            <v>-</v>
          </cell>
          <cell r="Z78" t="str">
            <v>-</v>
          </cell>
          <cell r="AA78" t="str">
            <v>-</v>
          </cell>
          <cell r="AB78" t="str">
            <v>-</v>
          </cell>
          <cell r="AC78" t="str">
            <v>-</v>
          </cell>
          <cell r="AD78" t="str">
            <v>-</v>
          </cell>
          <cell r="AE78" t="str">
            <v>-</v>
          </cell>
          <cell r="AF78" t="str">
            <v>-</v>
          </cell>
          <cell r="AG78" t="str">
            <v>-</v>
          </cell>
          <cell r="AH78" t="str">
            <v>-</v>
          </cell>
          <cell r="AI78" t="str">
            <v>-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 t="str">
            <v>-</v>
          </cell>
          <cell r="E79" t="str">
            <v>-</v>
          </cell>
          <cell r="F79" t="str">
            <v>-</v>
          </cell>
          <cell r="G79" t="str">
            <v>-</v>
          </cell>
          <cell r="H79" t="str">
            <v>-</v>
          </cell>
          <cell r="I79" t="str">
            <v>-</v>
          </cell>
          <cell r="J79" t="str">
            <v>-</v>
          </cell>
          <cell r="K79" t="str">
            <v>-</v>
          </cell>
          <cell r="L79" t="str">
            <v>-</v>
          </cell>
          <cell r="M79" t="str">
            <v>-</v>
          </cell>
          <cell r="N79" t="str">
            <v>-</v>
          </cell>
          <cell r="O79" t="str">
            <v>-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  <cell r="T79" t="str">
            <v>-</v>
          </cell>
          <cell r="U79" t="str">
            <v>-</v>
          </cell>
          <cell r="V79" t="str">
            <v>-</v>
          </cell>
          <cell r="W79" t="str">
            <v>-</v>
          </cell>
          <cell r="X79" t="str">
            <v>-</v>
          </cell>
          <cell r="Y79" t="str">
            <v>-</v>
          </cell>
          <cell r="Z79" t="str">
            <v>-</v>
          </cell>
          <cell r="AA79" t="str">
            <v>-</v>
          </cell>
          <cell r="AB79" t="str">
            <v>-</v>
          </cell>
          <cell r="AC79" t="str">
            <v>-</v>
          </cell>
          <cell r="AD79" t="str">
            <v>-</v>
          </cell>
          <cell r="AE79" t="str">
            <v>-</v>
          </cell>
          <cell r="AF79" t="str">
            <v>-</v>
          </cell>
          <cell r="AG79" t="str">
            <v>-</v>
          </cell>
          <cell r="AH79" t="str">
            <v>-</v>
          </cell>
          <cell r="AI79" t="str">
            <v>-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 t="str">
            <v>-</v>
          </cell>
          <cell r="E80" t="str">
            <v>-</v>
          </cell>
          <cell r="F80" t="str">
            <v>-</v>
          </cell>
          <cell r="G80" t="str">
            <v>-</v>
          </cell>
          <cell r="H80" t="str">
            <v>-</v>
          </cell>
          <cell r="I80" t="str">
            <v>-</v>
          </cell>
          <cell r="J80" t="str">
            <v>-</v>
          </cell>
          <cell r="K80" t="str">
            <v>-</v>
          </cell>
          <cell r="L80" t="str">
            <v>-</v>
          </cell>
          <cell r="M80" t="str">
            <v>-</v>
          </cell>
          <cell r="N80" t="str">
            <v>-</v>
          </cell>
          <cell r="O80" t="str">
            <v>-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  <cell r="T80" t="str">
            <v>-</v>
          </cell>
          <cell r="U80" t="str">
            <v>-</v>
          </cell>
          <cell r="V80" t="str">
            <v>-</v>
          </cell>
          <cell r="W80" t="str">
            <v>-</v>
          </cell>
          <cell r="X80" t="str">
            <v>-</v>
          </cell>
          <cell r="Y80" t="str">
            <v>-</v>
          </cell>
          <cell r="Z80" t="str">
            <v>-</v>
          </cell>
          <cell r="AA80" t="str">
            <v>-</v>
          </cell>
          <cell r="AB80" t="str">
            <v>-</v>
          </cell>
          <cell r="AC80" t="str">
            <v>-</v>
          </cell>
          <cell r="AD80" t="str">
            <v>-</v>
          </cell>
          <cell r="AE80" t="str">
            <v>-</v>
          </cell>
          <cell r="AF80" t="str">
            <v>-</v>
          </cell>
          <cell r="AG80" t="str">
            <v>-</v>
          </cell>
          <cell r="AH80" t="str">
            <v>-</v>
          </cell>
          <cell r="AI80" t="str">
            <v>-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 t="str">
            <v>-</v>
          </cell>
          <cell r="E81" t="str">
            <v>-</v>
          </cell>
          <cell r="F81" t="str">
            <v>-</v>
          </cell>
          <cell r="G81" t="str">
            <v>-</v>
          </cell>
          <cell r="H81" t="str">
            <v>-</v>
          </cell>
          <cell r="I81" t="str">
            <v>-</v>
          </cell>
          <cell r="J81" t="str">
            <v>-</v>
          </cell>
          <cell r="K81" t="str">
            <v>-</v>
          </cell>
          <cell r="L81" t="str">
            <v>-</v>
          </cell>
          <cell r="M81" t="str">
            <v>-</v>
          </cell>
          <cell r="N81" t="str">
            <v>-</v>
          </cell>
          <cell r="O81" t="str">
            <v>-</v>
          </cell>
          <cell r="P81" t="str">
            <v>-</v>
          </cell>
          <cell r="Q81" t="str">
            <v>-</v>
          </cell>
          <cell r="R81" t="str">
            <v>-</v>
          </cell>
          <cell r="S81" t="str">
            <v>-</v>
          </cell>
          <cell r="T81" t="str">
            <v>-</v>
          </cell>
          <cell r="U81" t="str">
            <v>-</v>
          </cell>
          <cell r="V81" t="str">
            <v>-</v>
          </cell>
          <cell r="W81" t="str">
            <v>-</v>
          </cell>
          <cell r="X81" t="str">
            <v>-</v>
          </cell>
          <cell r="Y81" t="str">
            <v>-</v>
          </cell>
          <cell r="Z81" t="str">
            <v>-</v>
          </cell>
          <cell r="AA81" t="str">
            <v>-</v>
          </cell>
          <cell r="AB81" t="str">
            <v>-</v>
          </cell>
          <cell r="AC81" t="str">
            <v>-</v>
          </cell>
          <cell r="AD81" t="str">
            <v>-</v>
          </cell>
          <cell r="AE81" t="str">
            <v>-</v>
          </cell>
          <cell r="AF81" t="str">
            <v>-</v>
          </cell>
          <cell r="AG81" t="str">
            <v>-</v>
          </cell>
          <cell r="AH81" t="str">
            <v>-</v>
          </cell>
          <cell r="AI81" t="str">
            <v>-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 t="str">
            <v>-</v>
          </cell>
          <cell r="E82" t="str">
            <v>-</v>
          </cell>
          <cell r="F82" t="str">
            <v>-</v>
          </cell>
          <cell r="G82" t="str">
            <v>-</v>
          </cell>
          <cell r="H82" t="str">
            <v>-</v>
          </cell>
          <cell r="I82" t="str">
            <v>-</v>
          </cell>
          <cell r="J82" t="str">
            <v>-</v>
          </cell>
          <cell r="K82" t="str">
            <v>-</v>
          </cell>
          <cell r="L82" t="str">
            <v>-</v>
          </cell>
          <cell r="M82" t="str">
            <v>-</v>
          </cell>
          <cell r="N82" t="str">
            <v>-</v>
          </cell>
          <cell r="O82" t="str">
            <v>-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  <cell r="T82" t="str">
            <v>-</v>
          </cell>
          <cell r="U82" t="str">
            <v>-</v>
          </cell>
          <cell r="V82" t="str">
            <v>-</v>
          </cell>
          <cell r="W82" t="str">
            <v>-</v>
          </cell>
          <cell r="X82" t="str">
            <v>-</v>
          </cell>
          <cell r="Y82" t="str">
            <v>-</v>
          </cell>
          <cell r="Z82" t="str">
            <v>-</v>
          </cell>
          <cell r="AA82" t="str">
            <v>-</v>
          </cell>
          <cell r="AB82" t="str">
            <v>-</v>
          </cell>
          <cell r="AC82" t="str">
            <v>-</v>
          </cell>
          <cell r="AD82" t="str">
            <v>-</v>
          </cell>
          <cell r="AE82" t="str">
            <v>-</v>
          </cell>
          <cell r="AF82" t="str">
            <v>-</v>
          </cell>
          <cell r="AG82" t="str">
            <v>-</v>
          </cell>
          <cell r="AH82" t="str">
            <v>-</v>
          </cell>
          <cell r="AI82" t="str">
            <v>-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</row>
        <row r="83">
          <cell r="A83" t="str">
            <v/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34</v>
          </cell>
          <cell r="E84">
            <v>1409</v>
          </cell>
          <cell r="F84">
            <v>909</v>
          </cell>
          <cell r="G84">
            <v>276</v>
          </cell>
          <cell r="H84">
            <v>633</v>
          </cell>
          <cell r="I84">
            <v>264</v>
          </cell>
          <cell r="J84">
            <v>56</v>
          </cell>
          <cell r="K84">
            <v>208</v>
          </cell>
          <cell r="L84">
            <v>28</v>
          </cell>
          <cell r="M84">
            <v>1244</v>
          </cell>
          <cell r="N84">
            <v>809</v>
          </cell>
          <cell r="O84">
            <v>248</v>
          </cell>
          <cell r="P84">
            <v>561</v>
          </cell>
          <cell r="Q84">
            <v>239</v>
          </cell>
          <cell r="R84">
            <v>51</v>
          </cell>
          <cell r="S84">
            <v>188</v>
          </cell>
          <cell r="T84">
            <v>5</v>
          </cell>
          <cell r="U84">
            <v>45</v>
          </cell>
          <cell r="V84">
            <v>21</v>
          </cell>
          <cell r="W84">
            <v>3</v>
          </cell>
          <cell r="X84">
            <v>18</v>
          </cell>
          <cell r="Y84">
            <v>13</v>
          </cell>
          <cell r="Z84">
            <v>3</v>
          </cell>
          <cell r="AA84">
            <v>10</v>
          </cell>
          <cell r="AB84">
            <v>1</v>
          </cell>
          <cell r="AC84">
            <v>120</v>
          </cell>
          <cell r="AD84">
            <v>79</v>
          </cell>
          <cell r="AE84">
            <v>25</v>
          </cell>
          <cell r="AF84">
            <v>54</v>
          </cell>
          <cell r="AG84">
            <v>12</v>
          </cell>
          <cell r="AH84">
            <v>2</v>
          </cell>
          <cell r="AI84">
            <v>10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2</v>
          </cell>
          <cell r="E85">
            <v>140</v>
          </cell>
          <cell r="F85">
            <v>79</v>
          </cell>
          <cell r="G85">
            <v>37</v>
          </cell>
          <cell r="H85">
            <v>42</v>
          </cell>
          <cell r="I85">
            <v>20</v>
          </cell>
          <cell r="J85">
            <v>6</v>
          </cell>
          <cell r="K85">
            <v>14</v>
          </cell>
          <cell r="L85">
            <v>2</v>
          </cell>
          <cell r="M85">
            <v>140</v>
          </cell>
          <cell r="N85">
            <v>79</v>
          </cell>
          <cell r="O85">
            <v>37</v>
          </cell>
          <cell r="P85">
            <v>42</v>
          </cell>
          <cell r="Q85">
            <v>20</v>
          </cell>
          <cell r="R85">
            <v>6</v>
          </cell>
          <cell r="S85">
            <v>14</v>
          </cell>
          <cell r="T85" t="str">
            <v>-</v>
          </cell>
          <cell r="U85" t="str">
            <v>-</v>
          </cell>
          <cell r="V85" t="str">
            <v>-</v>
          </cell>
          <cell r="W85" t="str">
            <v>-</v>
          </cell>
          <cell r="X85" t="str">
            <v>-</v>
          </cell>
          <cell r="Y85" t="str">
            <v>-</v>
          </cell>
          <cell r="Z85" t="str">
            <v>-</v>
          </cell>
          <cell r="AA85" t="str">
            <v>-</v>
          </cell>
          <cell r="AB85" t="str">
            <v>-</v>
          </cell>
          <cell r="AC85" t="str">
            <v>-</v>
          </cell>
          <cell r="AD85" t="str">
            <v>-</v>
          </cell>
          <cell r="AE85" t="str">
            <v>-</v>
          </cell>
          <cell r="AF85" t="str">
            <v>-</v>
          </cell>
          <cell r="AG85" t="str">
            <v>-</v>
          </cell>
          <cell r="AH85" t="str">
            <v>-</v>
          </cell>
          <cell r="AI85" t="str">
            <v>-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3</v>
          </cell>
          <cell r="E86">
            <v>127</v>
          </cell>
          <cell r="F86">
            <v>69</v>
          </cell>
          <cell r="G86">
            <v>29</v>
          </cell>
          <cell r="H86">
            <v>40</v>
          </cell>
          <cell r="I86">
            <v>22</v>
          </cell>
          <cell r="J86">
            <v>4</v>
          </cell>
          <cell r="K86">
            <v>18</v>
          </cell>
          <cell r="L86">
            <v>3</v>
          </cell>
          <cell r="M86">
            <v>127</v>
          </cell>
          <cell r="N86">
            <v>69</v>
          </cell>
          <cell r="O86">
            <v>29</v>
          </cell>
          <cell r="P86">
            <v>40</v>
          </cell>
          <cell r="Q86">
            <v>22</v>
          </cell>
          <cell r="R86">
            <v>4</v>
          </cell>
          <cell r="S86">
            <v>18</v>
          </cell>
          <cell r="T86" t="str">
            <v>-</v>
          </cell>
          <cell r="U86" t="str">
            <v>-</v>
          </cell>
          <cell r="V86" t="str">
            <v>-</v>
          </cell>
          <cell r="W86" t="str">
            <v>-</v>
          </cell>
          <cell r="X86" t="str">
            <v>-</v>
          </cell>
          <cell r="Y86" t="str">
            <v>-</v>
          </cell>
          <cell r="Z86" t="str">
            <v>-</v>
          </cell>
          <cell r="AA86" t="str">
            <v>-</v>
          </cell>
          <cell r="AB86" t="str">
            <v>-</v>
          </cell>
          <cell r="AC86" t="str">
            <v>-</v>
          </cell>
          <cell r="AD86" t="str">
            <v>-</v>
          </cell>
          <cell r="AE86" t="str">
            <v>-</v>
          </cell>
          <cell r="AF86" t="str">
            <v>-</v>
          </cell>
          <cell r="AG86" t="str">
            <v>-</v>
          </cell>
          <cell r="AH86" t="str">
            <v>-</v>
          </cell>
          <cell r="AI86" t="str">
            <v>-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</v>
          </cell>
          <cell r="E87">
            <v>120</v>
          </cell>
          <cell r="F87">
            <v>79</v>
          </cell>
          <cell r="G87">
            <v>25</v>
          </cell>
          <cell r="H87">
            <v>54</v>
          </cell>
          <cell r="I87">
            <v>12</v>
          </cell>
          <cell r="J87">
            <v>2</v>
          </cell>
          <cell r="K87">
            <v>10</v>
          </cell>
          <cell r="L87" t="str">
            <v>-</v>
          </cell>
          <cell r="M87" t="str">
            <v>-</v>
          </cell>
          <cell r="N87" t="str">
            <v>-</v>
          </cell>
          <cell r="O87" t="str">
            <v>-</v>
          </cell>
          <cell r="P87" t="str">
            <v>-</v>
          </cell>
          <cell r="Q87" t="str">
            <v>-</v>
          </cell>
          <cell r="R87" t="str">
            <v>-</v>
          </cell>
          <cell r="S87" t="str">
            <v>-</v>
          </cell>
          <cell r="T87" t="str">
            <v>-</v>
          </cell>
          <cell r="U87" t="str">
            <v>-</v>
          </cell>
          <cell r="V87" t="str">
            <v>-</v>
          </cell>
          <cell r="W87" t="str">
            <v>-</v>
          </cell>
          <cell r="X87" t="str">
            <v>-</v>
          </cell>
          <cell r="Y87" t="str">
            <v>-</v>
          </cell>
          <cell r="Z87" t="str">
            <v>-</v>
          </cell>
          <cell r="AA87" t="str">
            <v>-</v>
          </cell>
          <cell r="AB87">
            <v>1</v>
          </cell>
          <cell r="AC87">
            <v>120</v>
          </cell>
          <cell r="AD87">
            <v>79</v>
          </cell>
          <cell r="AE87">
            <v>25</v>
          </cell>
          <cell r="AF87">
            <v>54</v>
          </cell>
          <cell r="AG87">
            <v>12</v>
          </cell>
          <cell r="AH87">
            <v>2</v>
          </cell>
          <cell r="AI87">
            <v>10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4</v>
          </cell>
          <cell r="E88">
            <v>110</v>
          </cell>
          <cell r="F88">
            <v>41</v>
          </cell>
          <cell r="G88">
            <v>11</v>
          </cell>
          <cell r="H88">
            <v>30</v>
          </cell>
          <cell r="I88">
            <v>21</v>
          </cell>
          <cell r="J88">
            <v>5</v>
          </cell>
          <cell r="K88">
            <v>16</v>
          </cell>
          <cell r="L88">
            <v>2</v>
          </cell>
          <cell r="M88">
            <v>92</v>
          </cell>
          <cell r="N88">
            <v>29</v>
          </cell>
          <cell r="O88">
            <v>11</v>
          </cell>
          <cell r="P88">
            <v>18</v>
          </cell>
          <cell r="Q88">
            <v>13</v>
          </cell>
          <cell r="R88">
            <v>4</v>
          </cell>
          <cell r="S88">
            <v>9</v>
          </cell>
          <cell r="T88">
            <v>2</v>
          </cell>
          <cell r="U88">
            <v>18</v>
          </cell>
          <cell r="V88">
            <v>12</v>
          </cell>
          <cell r="W88" t="str">
            <v>-</v>
          </cell>
          <cell r="X88">
            <v>12</v>
          </cell>
          <cell r="Y88">
            <v>8</v>
          </cell>
          <cell r="Z88">
            <v>1</v>
          </cell>
          <cell r="AA88">
            <v>7</v>
          </cell>
          <cell r="AB88" t="str">
            <v>-</v>
          </cell>
          <cell r="AC88" t="str">
            <v>-</v>
          </cell>
          <cell r="AD88" t="str">
            <v>-</v>
          </cell>
          <cell r="AE88" t="str">
            <v>-</v>
          </cell>
          <cell r="AF88" t="str">
            <v>-</v>
          </cell>
          <cell r="AG88" t="str">
            <v>-</v>
          </cell>
          <cell r="AH88" t="str">
            <v>-</v>
          </cell>
          <cell r="AI88" t="str">
            <v>-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2</v>
          </cell>
          <cell r="E89">
            <v>59</v>
          </cell>
          <cell r="F89">
            <v>40</v>
          </cell>
          <cell r="G89">
            <v>6</v>
          </cell>
          <cell r="H89">
            <v>34</v>
          </cell>
          <cell r="I89">
            <v>13</v>
          </cell>
          <cell r="J89">
            <v>2</v>
          </cell>
          <cell r="K89">
            <v>11</v>
          </cell>
          <cell r="L89">
            <v>1</v>
          </cell>
          <cell r="M89">
            <v>50</v>
          </cell>
          <cell r="N89">
            <v>40</v>
          </cell>
          <cell r="O89">
            <v>6</v>
          </cell>
          <cell r="P89">
            <v>34</v>
          </cell>
          <cell r="Q89">
            <v>13</v>
          </cell>
          <cell r="R89">
            <v>2</v>
          </cell>
          <cell r="S89">
            <v>11</v>
          </cell>
          <cell r="T89">
            <v>1</v>
          </cell>
          <cell r="U89">
            <v>9</v>
          </cell>
          <cell r="V89" t="str">
            <v>-</v>
          </cell>
          <cell r="W89" t="str">
            <v>-</v>
          </cell>
          <cell r="X89" t="str">
            <v>-</v>
          </cell>
          <cell r="Y89" t="str">
            <v>-</v>
          </cell>
          <cell r="Z89" t="str">
            <v>-</v>
          </cell>
          <cell r="AA89" t="str">
            <v>-</v>
          </cell>
          <cell r="AB89" t="str">
            <v>-</v>
          </cell>
          <cell r="AC89" t="str">
            <v>-</v>
          </cell>
          <cell r="AD89" t="str">
            <v>-</v>
          </cell>
          <cell r="AE89" t="str">
            <v>-</v>
          </cell>
          <cell r="AF89" t="str">
            <v>-</v>
          </cell>
          <cell r="AG89" t="str">
            <v>-</v>
          </cell>
          <cell r="AH89" t="str">
            <v>-</v>
          </cell>
          <cell r="AI89" t="str">
            <v>-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1</v>
          </cell>
          <cell r="E90">
            <v>60</v>
          </cell>
          <cell r="F90">
            <v>57</v>
          </cell>
          <cell r="G90">
            <v>16</v>
          </cell>
          <cell r="H90">
            <v>41</v>
          </cell>
          <cell r="I90">
            <v>13</v>
          </cell>
          <cell r="J90">
            <v>1</v>
          </cell>
          <cell r="K90">
            <v>12</v>
          </cell>
          <cell r="L90">
            <v>1</v>
          </cell>
          <cell r="M90">
            <v>60</v>
          </cell>
          <cell r="N90">
            <v>57</v>
          </cell>
          <cell r="O90">
            <v>16</v>
          </cell>
          <cell r="P90">
            <v>41</v>
          </cell>
          <cell r="Q90">
            <v>13</v>
          </cell>
          <cell r="R90">
            <v>1</v>
          </cell>
          <cell r="S90">
            <v>12</v>
          </cell>
          <cell r="T90" t="str">
            <v>-</v>
          </cell>
          <cell r="U90" t="str">
            <v>-</v>
          </cell>
          <cell r="V90" t="str">
            <v>-</v>
          </cell>
          <cell r="W90" t="str">
            <v>-</v>
          </cell>
          <cell r="X90" t="str">
            <v>-</v>
          </cell>
          <cell r="Y90" t="str">
            <v>-</v>
          </cell>
          <cell r="Z90" t="str">
            <v>-</v>
          </cell>
          <cell r="AA90" t="str">
            <v>-</v>
          </cell>
          <cell r="AB90" t="str">
            <v>-</v>
          </cell>
          <cell r="AC90" t="str">
            <v>-</v>
          </cell>
          <cell r="AD90" t="str">
            <v>-</v>
          </cell>
          <cell r="AE90" t="str">
            <v>-</v>
          </cell>
          <cell r="AF90" t="str">
            <v>-</v>
          </cell>
          <cell r="AG90" t="str">
            <v>-</v>
          </cell>
          <cell r="AH90" t="str">
            <v>-</v>
          </cell>
          <cell r="AI90" t="str">
            <v>-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1</v>
          </cell>
          <cell r="E91">
            <v>30</v>
          </cell>
          <cell r="F91">
            <v>26</v>
          </cell>
          <cell r="G91">
            <v>14</v>
          </cell>
          <cell r="H91">
            <v>12</v>
          </cell>
          <cell r="I91">
            <v>9</v>
          </cell>
          <cell r="J91">
            <v>2</v>
          </cell>
          <cell r="K91">
            <v>7</v>
          </cell>
          <cell r="L91">
            <v>1</v>
          </cell>
          <cell r="M91">
            <v>30</v>
          </cell>
          <cell r="N91">
            <v>26</v>
          </cell>
          <cell r="O91">
            <v>14</v>
          </cell>
          <cell r="P91">
            <v>12</v>
          </cell>
          <cell r="Q91">
            <v>9</v>
          </cell>
          <cell r="R91">
            <v>2</v>
          </cell>
          <cell r="S91">
            <v>7</v>
          </cell>
          <cell r="T91" t="str">
            <v>-</v>
          </cell>
          <cell r="U91" t="str">
            <v>-</v>
          </cell>
          <cell r="V91" t="str">
            <v>-</v>
          </cell>
          <cell r="W91" t="str">
            <v>-</v>
          </cell>
          <cell r="X91" t="str">
            <v>-</v>
          </cell>
          <cell r="Y91" t="str">
            <v>-</v>
          </cell>
          <cell r="Z91" t="str">
            <v>-</v>
          </cell>
          <cell r="AA91" t="str">
            <v>-</v>
          </cell>
          <cell r="AB91" t="str">
            <v>-</v>
          </cell>
          <cell r="AC91" t="str">
            <v>-</v>
          </cell>
          <cell r="AD91" t="str">
            <v>-</v>
          </cell>
          <cell r="AE91" t="str">
            <v>-</v>
          </cell>
          <cell r="AF91" t="str">
            <v>-</v>
          </cell>
          <cell r="AG91" t="str">
            <v>-</v>
          </cell>
          <cell r="AH91" t="str">
            <v>-</v>
          </cell>
          <cell r="AI91" t="str">
            <v>-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2</v>
          </cell>
          <cell r="E92">
            <v>44</v>
          </cell>
          <cell r="F92">
            <v>31</v>
          </cell>
          <cell r="G92">
            <v>8</v>
          </cell>
          <cell r="H92">
            <v>23</v>
          </cell>
          <cell r="I92">
            <v>11</v>
          </cell>
          <cell r="J92">
            <v>2</v>
          </cell>
          <cell r="K92">
            <v>9</v>
          </cell>
          <cell r="L92">
            <v>2</v>
          </cell>
          <cell r="M92">
            <v>44</v>
          </cell>
          <cell r="N92">
            <v>31</v>
          </cell>
          <cell r="O92">
            <v>8</v>
          </cell>
          <cell r="P92">
            <v>23</v>
          </cell>
          <cell r="Q92">
            <v>11</v>
          </cell>
          <cell r="R92">
            <v>2</v>
          </cell>
          <cell r="S92">
            <v>9</v>
          </cell>
          <cell r="T92" t="str">
            <v>-</v>
          </cell>
          <cell r="U92" t="str">
            <v>-</v>
          </cell>
          <cell r="V92" t="str">
            <v>-</v>
          </cell>
          <cell r="W92" t="str">
            <v>-</v>
          </cell>
          <cell r="X92" t="str">
            <v>-</v>
          </cell>
          <cell r="Y92" t="str">
            <v>-</v>
          </cell>
          <cell r="Z92" t="str">
            <v>-</v>
          </cell>
          <cell r="AA92" t="str">
            <v>-</v>
          </cell>
          <cell r="AB92" t="str">
            <v>-</v>
          </cell>
          <cell r="AC92" t="str">
            <v>-</v>
          </cell>
          <cell r="AD92" t="str">
            <v>-</v>
          </cell>
          <cell r="AE92" t="str">
            <v>-</v>
          </cell>
          <cell r="AF92" t="str">
            <v>-</v>
          </cell>
          <cell r="AG92" t="str">
            <v>-</v>
          </cell>
          <cell r="AH92" t="str">
            <v>-</v>
          </cell>
          <cell r="AI92" t="str">
            <v>-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2</v>
          </cell>
          <cell r="E93">
            <v>66</v>
          </cell>
          <cell r="F93">
            <v>49</v>
          </cell>
          <cell r="G93">
            <v>16</v>
          </cell>
          <cell r="H93">
            <v>33</v>
          </cell>
          <cell r="I93">
            <v>17</v>
          </cell>
          <cell r="J93">
            <v>6</v>
          </cell>
          <cell r="K93">
            <v>11</v>
          </cell>
          <cell r="L93">
            <v>2</v>
          </cell>
          <cell r="M93">
            <v>66</v>
          </cell>
          <cell r="N93">
            <v>49</v>
          </cell>
          <cell r="O93">
            <v>16</v>
          </cell>
          <cell r="P93">
            <v>33</v>
          </cell>
          <cell r="Q93">
            <v>17</v>
          </cell>
          <cell r="R93">
            <v>6</v>
          </cell>
          <cell r="S93">
            <v>11</v>
          </cell>
          <cell r="T93" t="str">
            <v>-</v>
          </cell>
          <cell r="U93" t="str">
            <v>-</v>
          </cell>
          <cell r="V93" t="str">
            <v>-</v>
          </cell>
          <cell r="W93" t="str">
            <v>-</v>
          </cell>
          <cell r="X93" t="str">
            <v>-</v>
          </cell>
          <cell r="Y93" t="str">
            <v>-</v>
          </cell>
          <cell r="Z93" t="str">
            <v>-</v>
          </cell>
          <cell r="AA93" t="str">
            <v>-</v>
          </cell>
          <cell r="AB93" t="str">
            <v>-</v>
          </cell>
          <cell r="AC93" t="str">
            <v>-</v>
          </cell>
          <cell r="AD93" t="str">
            <v>-</v>
          </cell>
          <cell r="AE93" t="str">
            <v>-</v>
          </cell>
          <cell r="AF93" t="str">
            <v>-</v>
          </cell>
          <cell r="AG93" t="str">
            <v>-</v>
          </cell>
          <cell r="AH93" t="str">
            <v>-</v>
          </cell>
          <cell r="AI93" t="str">
            <v>-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3</v>
          </cell>
          <cell r="E94">
            <v>107</v>
          </cell>
          <cell r="F94">
            <v>51</v>
          </cell>
          <cell r="G94">
            <v>18</v>
          </cell>
          <cell r="H94">
            <v>33</v>
          </cell>
          <cell r="I94">
            <v>17</v>
          </cell>
          <cell r="J94">
            <v>3</v>
          </cell>
          <cell r="K94">
            <v>14</v>
          </cell>
          <cell r="L94">
            <v>3</v>
          </cell>
          <cell r="M94">
            <v>107</v>
          </cell>
          <cell r="N94">
            <v>51</v>
          </cell>
          <cell r="O94">
            <v>18</v>
          </cell>
          <cell r="P94">
            <v>33</v>
          </cell>
          <cell r="Q94">
            <v>17</v>
          </cell>
          <cell r="R94">
            <v>3</v>
          </cell>
          <cell r="S94">
            <v>14</v>
          </cell>
          <cell r="T94" t="str">
            <v>-</v>
          </cell>
          <cell r="U94" t="str">
            <v>-</v>
          </cell>
          <cell r="V94" t="str">
            <v>-</v>
          </cell>
          <cell r="W94" t="str">
            <v>-</v>
          </cell>
          <cell r="X94" t="str">
            <v>-</v>
          </cell>
          <cell r="Y94" t="str">
            <v>-</v>
          </cell>
          <cell r="Z94" t="str">
            <v>-</v>
          </cell>
          <cell r="AA94" t="str">
            <v>-</v>
          </cell>
          <cell r="AB94" t="str">
            <v>-</v>
          </cell>
          <cell r="AC94" t="str">
            <v>-</v>
          </cell>
          <cell r="AD94" t="str">
            <v>-</v>
          </cell>
          <cell r="AE94" t="str">
            <v>-</v>
          </cell>
          <cell r="AF94" t="str">
            <v>-</v>
          </cell>
          <cell r="AG94" t="str">
            <v>-</v>
          </cell>
          <cell r="AH94" t="str">
            <v>-</v>
          </cell>
          <cell r="AI94" t="str">
            <v>-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1</v>
          </cell>
          <cell r="E95">
            <v>50</v>
          </cell>
          <cell r="F95">
            <v>36</v>
          </cell>
          <cell r="G95">
            <v>1</v>
          </cell>
          <cell r="H95">
            <v>35</v>
          </cell>
          <cell r="I95">
            <v>13</v>
          </cell>
          <cell r="J95">
            <v>2</v>
          </cell>
          <cell r="K95">
            <v>11</v>
          </cell>
          <cell r="L95">
            <v>1</v>
          </cell>
          <cell r="M95">
            <v>50</v>
          </cell>
          <cell r="N95">
            <v>36</v>
          </cell>
          <cell r="O95">
            <v>1</v>
          </cell>
          <cell r="P95">
            <v>35</v>
          </cell>
          <cell r="Q95">
            <v>13</v>
          </cell>
          <cell r="R95">
            <v>2</v>
          </cell>
          <cell r="S95">
            <v>11</v>
          </cell>
          <cell r="T95" t="str">
            <v>-</v>
          </cell>
          <cell r="U95" t="str">
            <v>-</v>
          </cell>
          <cell r="V95" t="str">
            <v>-</v>
          </cell>
          <cell r="W95" t="str">
            <v>-</v>
          </cell>
          <cell r="X95" t="str">
            <v>-</v>
          </cell>
          <cell r="Y95" t="str">
            <v>-</v>
          </cell>
          <cell r="Z95" t="str">
            <v>-</v>
          </cell>
          <cell r="AA95" t="str">
            <v>-</v>
          </cell>
          <cell r="AB95" t="str">
            <v>-</v>
          </cell>
          <cell r="AC95" t="str">
            <v>-</v>
          </cell>
          <cell r="AD95" t="str">
            <v>-</v>
          </cell>
          <cell r="AE95" t="str">
            <v>-</v>
          </cell>
          <cell r="AF95" t="str">
            <v>-</v>
          </cell>
          <cell r="AG95" t="str">
            <v>-</v>
          </cell>
          <cell r="AH95" t="str">
            <v>-</v>
          </cell>
          <cell r="AI95" t="str">
            <v>-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1</v>
          </cell>
          <cell r="E96">
            <v>25</v>
          </cell>
          <cell r="F96">
            <v>18</v>
          </cell>
          <cell r="G96" t="str">
            <v>-</v>
          </cell>
          <cell r="H96">
            <v>18</v>
          </cell>
          <cell r="I96">
            <v>7</v>
          </cell>
          <cell r="J96">
            <v>2</v>
          </cell>
          <cell r="K96">
            <v>5</v>
          </cell>
          <cell r="L96">
            <v>1</v>
          </cell>
          <cell r="M96">
            <v>25</v>
          </cell>
          <cell r="N96">
            <v>18</v>
          </cell>
          <cell r="O96" t="str">
            <v>-</v>
          </cell>
          <cell r="P96">
            <v>18</v>
          </cell>
          <cell r="Q96">
            <v>7</v>
          </cell>
          <cell r="R96">
            <v>2</v>
          </cell>
          <cell r="S96">
            <v>5</v>
          </cell>
          <cell r="T96" t="str">
            <v>-</v>
          </cell>
          <cell r="U96" t="str">
            <v>-</v>
          </cell>
          <cell r="V96" t="str">
            <v>-</v>
          </cell>
          <cell r="W96" t="str">
            <v>-</v>
          </cell>
          <cell r="X96" t="str">
            <v>-</v>
          </cell>
          <cell r="Y96" t="str">
            <v>-</v>
          </cell>
          <cell r="Z96" t="str">
            <v>-</v>
          </cell>
          <cell r="AA96" t="str">
            <v>-</v>
          </cell>
          <cell r="AB96" t="str">
            <v>-</v>
          </cell>
          <cell r="AC96" t="str">
            <v>-</v>
          </cell>
          <cell r="AD96" t="str">
            <v>-</v>
          </cell>
          <cell r="AE96" t="str">
            <v>-</v>
          </cell>
          <cell r="AF96" t="str">
            <v>-</v>
          </cell>
          <cell r="AG96" t="str">
            <v>-</v>
          </cell>
          <cell r="AH96" t="str">
            <v>-</v>
          </cell>
          <cell r="AI96" t="str">
            <v>-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1</v>
          </cell>
          <cell r="E97">
            <v>24</v>
          </cell>
          <cell r="F97">
            <v>15</v>
          </cell>
          <cell r="G97">
            <v>6</v>
          </cell>
          <cell r="H97">
            <v>9</v>
          </cell>
          <cell r="I97">
            <v>5</v>
          </cell>
          <cell r="J97">
            <v>1</v>
          </cell>
          <cell r="K97">
            <v>4</v>
          </cell>
          <cell r="L97">
            <v>1</v>
          </cell>
          <cell r="M97">
            <v>24</v>
          </cell>
          <cell r="N97">
            <v>15</v>
          </cell>
          <cell r="O97">
            <v>6</v>
          </cell>
          <cell r="P97">
            <v>9</v>
          </cell>
          <cell r="Q97">
            <v>5</v>
          </cell>
          <cell r="R97">
            <v>1</v>
          </cell>
          <cell r="S97">
            <v>4</v>
          </cell>
          <cell r="T97" t="str">
            <v>-</v>
          </cell>
          <cell r="U97" t="str">
            <v>-</v>
          </cell>
          <cell r="V97" t="str">
            <v>-</v>
          </cell>
          <cell r="W97" t="str">
            <v>-</v>
          </cell>
          <cell r="X97" t="str">
            <v>-</v>
          </cell>
          <cell r="Y97" t="str">
            <v>-</v>
          </cell>
          <cell r="Z97" t="str">
            <v>-</v>
          </cell>
          <cell r="AA97" t="str">
            <v>-</v>
          </cell>
          <cell r="AB97" t="str">
            <v>-</v>
          </cell>
          <cell r="AC97" t="str">
            <v>-</v>
          </cell>
          <cell r="AD97" t="str">
            <v>-</v>
          </cell>
          <cell r="AE97" t="str">
            <v>-</v>
          </cell>
          <cell r="AF97" t="str">
            <v>-</v>
          </cell>
          <cell r="AG97" t="str">
            <v>-</v>
          </cell>
          <cell r="AH97" t="str">
            <v>-</v>
          </cell>
          <cell r="AI97" t="str">
            <v>-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  <cell r="T98" t="str">
            <v>-</v>
          </cell>
          <cell r="U98" t="str">
            <v>-</v>
          </cell>
          <cell r="V98" t="str">
            <v>-</v>
          </cell>
          <cell r="W98" t="str">
            <v>-</v>
          </cell>
          <cell r="X98" t="str">
            <v>-</v>
          </cell>
          <cell r="Y98" t="str">
            <v>-</v>
          </cell>
          <cell r="Z98" t="str">
            <v>-</v>
          </cell>
          <cell r="AA98" t="str">
            <v>-</v>
          </cell>
          <cell r="AB98" t="str">
            <v>-</v>
          </cell>
          <cell r="AC98" t="str">
            <v>-</v>
          </cell>
          <cell r="AD98" t="str">
            <v>-</v>
          </cell>
          <cell r="AE98" t="str">
            <v>-</v>
          </cell>
          <cell r="AF98" t="str">
            <v>-</v>
          </cell>
          <cell r="AG98" t="str">
            <v>-</v>
          </cell>
          <cell r="AH98" t="str">
            <v>-</v>
          </cell>
          <cell r="AI98" t="str">
            <v>-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str">
            <v>-</v>
          </cell>
          <cell r="Q99" t="str">
            <v>-</v>
          </cell>
          <cell r="R99" t="str">
            <v>-</v>
          </cell>
          <cell r="S99" t="str">
            <v>-</v>
          </cell>
          <cell r="T99" t="str">
            <v>-</v>
          </cell>
          <cell r="U99" t="str">
            <v>-</v>
          </cell>
          <cell r="V99" t="str">
            <v>-</v>
          </cell>
          <cell r="W99" t="str">
            <v>-</v>
          </cell>
          <cell r="X99" t="str">
            <v>-</v>
          </cell>
          <cell r="Y99" t="str">
            <v>-</v>
          </cell>
          <cell r="Z99" t="str">
            <v>-</v>
          </cell>
          <cell r="AA99" t="str">
            <v>-</v>
          </cell>
          <cell r="AB99" t="str">
            <v>-</v>
          </cell>
          <cell r="AC99" t="str">
            <v>-</v>
          </cell>
          <cell r="AD99" t="str">
            <v>-</v>
          </cell>
          <cell r="AE99" t="str">
            <v>-</v>
          </cell>
          <cell r="AF99" t="str">
            <v>-</v>
          </cell>
          <cell r="AG99" t="str">
            <v>-</v>
          </cell>
          <cell r="AH99" t="str">
            <v>-</v>
          </cell>
          <cell r="AI99" t="str">
            <v>-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2</v>
          </cell>
          <cell r="E100">
            <v>18</v>
          </cell>
          <cell r="F100">
            <v>9</v>
          </cell>
          <cell r="G100">
            <v>3</v>
          </cell>
          <cell r="H100">
            <v>6</v>
          </cell>
          <cell r="I100">
            <v>5</v>
          </cell>
          <cell r="J100">
            <v>2</v>
          </cell>
          <cell r="K100">
            <v>3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  <cell r="T100">
            <v>2</v>
          </cell>
          <cell r="U100">
            <v>18</v>
          </cell>
          <cell r="V100">
            <v>9</v>
          </cell>
          <cell r="W100">
            <v>3</v>
          </cell>
          <cell r="X100">
            <v>6</v>
          </cell>
          <cell r="Y100">
            <v>5</v>
          </cell>
          <cell r="Z100">
            <v>2</v>
          </cell>
          <cell r="AA100">
            <v>3</v>
          </cell>
          <cell r="AB100" t="str">
            <v>-</v>
          </cell>
          <cell r="AC100" t="str">
            <v>-</v>
          </cell>
          <cell r="AD100" t="str">
            <v>-</v>
          </cell>
          <cell r="AE100" t="str">
            <v>-</v>
          </cell>
          <cell r="AF100" t="str">
            <v>-</v>
          </cell>
          <cell r="AG100" t="str">
            <v>-</v>
          </cell>
          <cell r="AH100" t="str">
            <v>-</v>
          </cell>
          <cell r="AI100" t="str">
            <v>-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2</v>
          </cell>
          <cell r="E101">
            <v>105</v>
          </cell>
          <cell r="F101">
            <v>88</v>
          </cell>
          <cell r="G101">
            <v>27</v>
          </cell>
          <cell r="H101">
            <v>61</v>
          </cell>
          <cell r="I101">
            <v>24</v>
          </cell>
          <cell r="J101">
            <v>8</v>
          </cell>
          <cell r="K101">
            <v>16</v>
          </cell>
          <cell r="L101">
            <v>2</v>
          </cell>
          <cell r="M101">
            <v>105</v>
          </cell>
          <cell r="N101">
            <v>88</v>
          </cell>
          <cell r="O101">
            <v>27</v>
          </cell>
          <cell r="P101">
            <v>61</v>
          </cell>
          <cell r="Q101">
            <v>24</v>
          </cell>
          <cell r="R101">
            <v>8</v>
          </cell>
          <cell r="S101">
            <v>16</v>
          </cell>
          <cell r="T101" t="str">
            <v>-</v>
          </cell>
          <cell r="U101" t="str">
            <v>-</v>
          </cell>
          <cell r="V101" t="str">
            <v>-</v>
          </cell>
          <cell r="W101" t="str">
            <v>-</v>
          </cell>
          <cell r="X101" t="str">
            <v>-</v>
          </cell>
          <cell r="Y101" t="str">
            <v>-</v>
          </cell>
          <cell r="Z101" t="str">
            <v>-</v>
          </cell>
          <cell r="AA101" t="str">
            <v>-</v>
          </cell>
          <cell r="AB101" t="str">
            <v>-</v>
          </cell>
          <cell r="AC101" t="str">
            <v>-</v>
          </cell>
          <cell r="AD101" t="str">
            <v>-</v>
          </cell>
          <cell r="AE101" t="str">
            <v>-</v>
          </cell>
          <cell r="AF101" t="str">
            <v>-</v>
          </cell>
          <cell r="AG101" t="str">
            <v>-</v>
          </cell>
          <cell r="AH101" t="str">
            <v>-</v>
          </cell>
          <cell r="AI101" t="str">
            <v>-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1</v>
          </cell>
          <cell r="E102">
            <v>50</v>
          </cell>
          <cell r="F102">
            <v>21</v>
          </cell>
          <cell r="G102">
            <v>12</v>
          </cell>
          <cell r="H102">
            <v>9</v>
          </cell>
          <cell r="I102">
            <v>9</v>
          </cell>
          <cell r="J102" t="str">
            <v>-</v>
          </cell>
          <cell r="K102">
            <v>9</v>
          </cell>
          <cell r="L102">
            <v>1</v>
          </cell>
          <cell r="M102">
            <v>50</v>
          </cell>
          <cell r="N102">
            <v>21</v>
          </cell>
          <cell r="O102">
            <v>12</v>
          </cell>
          <cell r="P102">
            <v>9</v>
          </cell>
          <cell r="Q102">
            <v>9</v>
          </cell>
          <cell r="R102" t="str">
            <v>-</v>
          </cell>
          <cell r="S102">
            <v>9</v>
          </cell>
          <cell r="T102" t="str">
            <v>-</v>
          </cell>
          <cell r="U102" t="str">
            <v>-</v>
          </cell>
          <cell r="V102" t="str">
            <v>-</v>
          </cell>
          <cell r="W102" t="str">
            <v>-</v>
          </cell>
          <cell r="X102" t="str">
            <v>-</v>
          </cell>
          <cell r="Y102" t="str">
            <v>-</v>
          </cell>
          <cell r="Z102" t="str">
            <v>-</v>
          </cell>
          <cell r="AA102" t="str">
            <v>-</v>
          </cell>
          <cell r="AB102" t="str">
            <v>-</v>
          </cell>
          <cell r="AC102" t="str">
            <v>-</v>
          </cell>
          <cell r="AD102" t="str">
            <v>-</v>
          </cell>
          <cell r="AE102" t="str">
            <v>-</v>
          </cell>
          <cell r="AF102" t="str">
            <v>-</v>
          </cell>
          <cell r="AG102" t="str">
            <v>-</v>
          </cell>
          <cell r="AH102" t="str">
            <v>-</v>
          </cell>
          <cell r="AI102" t="str">
            <v>-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4</v>
          </cell>
          <cell r="E103">
            <v>224</v>
          </cell>
          <cell r="F103">
            <v>184</v>
          </cell>
          <cell r="G103">
            <v>34</v>
          </cell>
          <cell r="H103">
            <v>150</v>
          </cell>
          <cell r="I103">
            <v>40</v>
          </cell>
          <cell r="J103">
            <v>7</v>
          </cell>
          <cell r="K103">
            <v>33</v>
          </cell>
          <cell r="L103">
            <v>4</v>
          </cell>
          <cell r="M103">
            <v>224</v>
          </cell>
          <cell r="N103">
            <v>184</v>
          </cell>
          <cell r="O103">
            <v>34</v>
          </cell>
          <cell r="P103">
            <v>150</v>
          </cell>
          <cell r="Q103">
            <v>40</v>
          </cell>
          <cell r="R103">
            <v>7</v>
          </cell>
          <cell r="S103">
            <v>33</v>
          </cell>
          <cell r="T103" t="str">
            <v>-</v>
          </cell>
          <cell r="U103" t="str">
            <v>-</v>
          </cell>
          <cell r="V103" t="str">
            <v>-</v>
          </cell>
          <cell r="W103" t="str">
            <v>-</v>
          </cell>
          <cell r="X103" t="str">
            <v>-</v>
          </cell>
          <cell r="Y103" t="str">
            <v>-</v>
          </cell>
          <cell r="Z103" t="str">
            <v>-</v>
          </cell>
          <cell r="AA103" t="str">
            <v>-</v>
          </cell>
          <cell r="AB103" t="str">
            <v>-</v>
          </cell>
          <cell r="AC103" t="str">
            <v>-</v>
          </cell>
          <cell r="AD103" t="str">
            <v>-</v>
          </cell>
          <cell r="AE103" t="str">
            <v>-</v>
          </cell>
          <cell r="AF103" t="str">
            <v>-</v>
          </cell>
          <cell r="AG103" t="str">
            <v>-</v>
          </cell>
          <cell r="AH103" t="str">
            <v>-</v>
          </cell>
          <cell r="AI103" t="str">
            <v>-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 t="str">
            <v>-</v>
          </cell>
          <cell r="E104" t="str">
            <v>-</v>
          </cell>
          <cell r="F104" t="str">
            <v>-</v>
          </cell>
          <cell r="G104" t="str">
            <v>-</v>
          </cell>
          <cell r="H104" t="str">
            <v>-</v>
          </cell>
          <cell r="I104" t="str">
            <v>-</v>
          </cell>
          <cell r="J104" t="str">
            <v>-</v>
          </cell>
          <cell r="K104" t="str">
            <v>-</v>
          </cell>
          <cell r="L104" t="str">
            <v>-</v>
          </cell>
          <cell r="M104" t="str">
            <v>-</v>
          </cell>
          <cell r="N104" t="str">
            <v>-</v>
          </cell>
          <cell r="O104" t="str">
            <v>-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  <cell r="T104" t="str">
            <v>-</v>
          </cell>
          <cell r="U104" t="str">
            <v>-</v>
          </cell>
          <cell r="V104" t="str">
            <v>-</v>
          </cell>
          <cell r="W104" t="str">
            <v>-</v>
          </cell>
          <cell r="X104" t="str">
            <v>-</v>
          </cell>
          <cell r="Y104" t="str">
            <v>-</v>
          </cell>
          <cell r="Z104" t="str">
            <v>-</v>
          </cell>
          <cell r="AA104" t="str">
            <v>-</v>
          </cell>
          <cell r="AB104" t="str">
            <v>-</v>
          </cell>
          <cell r="AC104" t="str">
            <v>-</v>
          </cell>
          <cell r="AD104" t="str">
            <v>-</v>
          </cell>
          <cell r="AE104" t="str">
            <v>-</v>
          </cell>
          <cell r="AF104" t="str">
            <v>-</v>
          </cell>
          <cell r="AG104" t="str">
            <v>-</v>
          </cell>
          <cell r="AH104" t="str">
            <v>-</v>
          </cell>
          <cell r="AI104" t="str">
            <v>-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 t="str">
            <v>-</v>
          </cell>
          <cell r="E105" t="str">
            <v>-</v>
          </cell>
          <cell r="F105" t="str">
            <v>-</v>
          </cell>
          <cell r="G105" t="str">
            <v>-</v>
          </cell>
          <cell r="H105" t="str">
            <v>-</v>
          </cell>
          <cell r="I105" t="str">
            <v>-</v>
          </cell>
          <cell r="J105" t="str">
            <v>-</v>
          </cell>
          <cell r="K105" t="str">
            <v>-</v>
          </cell>
          <cell r="L105" t="str">
            <v>-</v>
          </cell>
          <cell r="M105" t="str">
            <v>-</v>
          </cell>
          <cell r="N105" t="str">
            <v>-</v>
          </cell>
          <cell r="O105" t="str">
            <v>-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  <cell r="T105" t="str">
            <v>-</v>
          </cell>
          <cell r="U105" t="str">
            <v>-</v>
          </cell>
          <cell r="V105" t="str">
            <v>-</v>
          </cell>
          <cell r="W105" t="str">
            <v>-</v>
          </cell>
          <cell r="X105" t="str">
            <v>-</v>
          </cell>
          <cell r="Y105" t="str">
            <v>-</v>
          </cell>
          <cell r="Z105" t="str">
            <v>-</v>
          </cell>
          <cell r="AA105" t="str">
            <v>-</v>
          </cell>
          <cell r="AB105" t="str">
            <v>-</v>
          </cell>
          <cell r="AC105" t="str">
            <v>-</v>
          </cell>
          <cell r="AD105" t="str">
            <v>-</v>
          </cell>
          <cell r="AE105" t="str">
            <v>-</v>
          </cell>
          <cell r="AF105" t="str">
            <v>-</v>
          </cell>
          <cell r="AG105" t="str">
            <v>-</v>
          </cell>
          <cell r="AH105" t="str">
            <v>-</v>
          </cell>
          <cell r="AI105" t="str">
            <v>-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 t="str">
            <v>-</v>
          </cell>
          <cell r="E106" t="str">
            <v>-</v>
          </cell>
          <cell r="F106" t="str">
            <v>-</v>
          </cell>
          <cell r="G106" t="str">
            <v>-</v>
          </cell>
          <cell r="H106" t="str">
            <v>-</v>
          </cell>
          <cell r="I106" t="str">
            <v>-</v>
          </cell>
          <cell r="J106" t="str">
            <v>-</v>
          </cell>
          <cell r="K106" t="str">
            <v>-</v>
          </cell>
          <cell r="L106" t="str">
            <v>-</v>
          </cell>
          <cell r="M106" t="str">
            <v>-</v>
          </cell>
          <cell r="N106" t="str">
            <v>-</v>
          </cell>
          <cell r="O106" t="str">
            <v>-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  <cell r="T106" t="str">
            <v>-</v>
          </cell>
          <cell r="U106" t="str">
            <v>-</v>
          </cell>
          <cell r="V106" t="str">
            <v>-</v>
          </cell>
          <cell r="W106" t="str">
            <v>-</v>
          </cell>
          <cell r="X106" t="str">
            <v>-</v>
          </cell>
          <cell r="Y106" t="str">
            <v>-</v>
          </cell>
          <cell r="Z106" t="str">
            <v>-</v>
          </cell>
          <cell r="AA106" t="str">
            <v>-</v>
          </cell>
          <cell r="AB106" t="str">
            <v>-</v>
          </cell>
          <cell r="AC106" t="str">
            <v>-</v>
          </cell>
          <cell r="AD106" t="str">
            <v>-</v>
          </cell>
          <cell r="AE106" t="str">
            <v>-</v>
          </cell>
          <cell r="AF106" t="str">
            <v>-</v>
          </cell>
          <cell r="AG106" t="str">
            <v>-</v>
          </cell>
          <cell r="AH106" t="str">
            <v>-</v>
          </cell>
          <cell r="AI106" t="str">
            <v>-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1</v>
          </cell>
          <cell r="E107">
            <v>50</v>
          </cell>
          <cell r="F107">
            <v>16</v>
          </cell>
          <cell r="G107">
            <v>13</v>
          </cell>
          <cell r="H107">
            <v>3</v>
          </cell>
          <cell r="I107">
            <v>6</v>
          </cell>
          <cell r="J107">
            <v>1</v>
          </cell>
          <cell r="K107">
            <v>5</v>
          </cell>
          <cell r="L107">
            <v>1</v>
          </cell>
          <cell r="M107">
            <v>50</v>
          </cell>
          <cell r="N107">
            <v>16</v>
          </cell>
          <cell r="O107">
            <v>13</v>
          </cell>
          <cell r="P107">
            <v>3</v>
          </cell>
          <cell r="Q107">
            <v>6</v>
          </cell>
          <cell r="R107">
            <v>1</v>
          </cell>
          <cell r="S107">
            <v>5</v>
          </cell>
          <cell r="T107" t="str">
            <v>-</v>
          </cell>
          <cell r="U107" t="str">
            <v>-</v>
          </cell>
          <cell r="V107" t="str">
            <v>-</v>
          </cell>
          <cell r="W107" t="str">
            <v>-</v>
          </cell>
          <cell r="X107" t="str">
            <v>-</v>
          </cell>
          <cell r="Y107" t="str">
            <v>-</v>
          </cell>
          <cell r="Z107" t="str">
            <v>-</v>
          </cell>
          <cell r="AA107" t="str">
            <v>-</v>
          </cell>
          <cell r="AB107" t="str">
            <v>-</v>
          </cell>
          <cell r="AC107" t="str">
            <v>-</v>
          </cell>
          <cell r="AD107" t="str">
            <v>-</v>
          </cell>
          <cell r="AE107" t="str">
            <v>-</v>
          </cell>
          <cell r="AF107" t="str">
            <v>-</v>
          </cell>
          <cell r="AG107" t="str">
            <v>-</v>
          </cell>
          <cell r="AH107" t="str">
            <v>-</v>
          </cell>
          <cell r="AI107" t="str">
            <v>-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</row>
        <row r="108">
          <cell r="A108" t="str">
            <v/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35</v>
          </cell>
          <cell r="E109">
            <v>1427</v>
          </cell>
          <cell r="F109">
            <v>907</v>
          </cell>
          <cell r="G109">
            <v>280</v>
          </cell>
          <cell r="H109">
            <v>627</v>
          </cell>
          <cell r="I109">
            <v>266</v>
          </cell>
          <cell r="J109">
            <v>59</v>
          </cell>
          <cell r="K109">
            <v>207</v>
          </cell>
          <cell r="L109">
            <v>30</v>
          </cell>
          <cell r="M109">
            <v>1271</v>
          </cell>
          <cell r="N109">
            <v>807</v>
          </cell>
          <cell r="O109">
            <v>244</v>
          </cell>
          <cell r="P109">
            <v>563</v>
          </cell>
          <cell r="Q109">
            <v>247</v>
          </cell>
          <cell r="R109">
            <v>54</v>
          </cell>
          <cell r="S109">
            <v>193</v>
          </cell>
          <cell r="T109">
            <v>4</v>
          </cell>
          <cell r="U109">
            <v>36</v>
          </cell>
          <cell r="V109">
            <v>11</v>
          </cell>
          <cell r="W109">
            <v>7</v>
          </cell>
          <cell r="X109">
            <v>4</v>
          </cell>
          <cell r="Y109">
            <v>8</v>
          </cell>
          <cell r="Z109">
            <v>2</v>
          </cell>
          <cell r="AA109">
            <v>6</v>
          </cell>
          <cell r="AB109">
            <v>1</v>
          </cell>
          <cell r="AC109">
            <v>120</v>
          </cell>
          <cell r="AD109">
            <v>89</v>
          </cell>
          <cell r="AE109">
            <v>29</v>
          </cell>
          <cell r="AF109">
            <v>60</v>
          </cell>
          <cell r="AG109">
            <v>11</v>
          </cell>
          <cell r="AH109">
            <v>3</v>
          </cell>
          <cell r="AI109">
            <v>8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2</v>
          </cell>
          <cell r="E110">
            <v>140</v>
          </cell>
          <cell r="F110">
            <v>79</v>
          </cell>
          <cell r="G110">
            <v>39</v>
          </cell>
          <cell r="H110">
            <v>40</v>
          </cell>
          <cell r="I110">
            <v>20</v>
          </cell>
          <cell r="J110">
            <v>7</v>
          </cell>
          <cell r="K110">
            <v>13</v>
          </cell>
          <cell r="L110">
            <v>2</v>
          </cell>
          <cell r="M110">
            <v>140</v>
          </cell>
          <cell r="N110">
            <v>79</v>
          </cell>
          <cell r="O110">
            <v>39</v>
          </cell>
          <cell r="P110">
            <v>40</v>
          </cell>
          <cell r="Q110">
            <v>20</v>
          </cell>
          <cell r="R110">
            <v>7</v>
          </cell>
          <cell r="S110">
            <v>13</v>
          </cell>
          <cell r="T110" t="str">
            <v>-</v>
          </cell>
          <cell r="U110" t="str">
            <v>-</v>
          </cell>
          <cell r="V110" t="str">
            <v>-</v>
          </cell>
          <cell r="W110" t="str">
            <v>-</v>
          </cell>
          <cell r="X110" t="str">
            <v>-</v>
          </cell>
          <cell r="Y110" t="str">
            <v>-</v>
          </cell>
          <cell r="Z110" t="str">
            <v>-</v>
          </cell>
          <cell r="AA110" t="str">
            <v>-</v>
          </cell>
          <cell r="AB110" t="str">
            <v>-</v>
          </cell>
          <cell r="AC110" t="str">
            <v>-</v>
          </cell>
          <cell r="AD110" t="str">
            <v>-</v>
          </cell>
          <cell r="AE110" t="str">
            <v>-</v>
          </cell>
          <cell r="AF110" t="str">
            <v>-</v>
          </cell>
          <cell r="AG110" t="str">
            <v>-</v>
          </cell>
          <cell r="AH110" t="str">
            <v>-</v>
          </cell>
          <cell r="AI110" t="str">
            <v>-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3</v>
          </cell>
          <cell r="E111">
            <v>127</v>
          </cell>
          <cell r="F111">
            <v>73</v>
          </cell>
          <cell r="G111">
            <v>33</v>
          </cell>
          <cell r="H111">
            <v>40</v>
          </cell>
          <cell r="I111">
            <v>23</v>
          </cell>
          <cell r="J111">
            <v>6</v>
          </cell>
          <cell r="K111">
            <v>17</v>
          </cell>
          <cell r="L111">
            <v>3</v>
          </cell>
          <cell r="M111">
            <v>127</v>
          </cell>
          <cell r="N111">
            <v>73</v>
          </cell>
          <cell r="O111">
            <v>33</v>
          </cell>
          <cell r="P111">
            <v>40</v>
          </cell>
          <cell r="Q111">
            <v>23</v>
          </cell>
          <cell r="R111">
            <v>6</v>
          </cell>
          <cell r="S111">
            <v>17</v>
          </cell>
          <cell r="T111" t="str">
            <v>-</v>
          </cell>
          <cell r="U111" t="str">
            <v>-</v>
          </cell>
          <cell r="V111" t="str">
            <v>-</v>
          </cell>
          <cell r="W111" t="str">
            <v>-</v>
          </cell>
          <cell r="X111" t="str">
            <v>-</v>
          </cell>
          <cell r="Y111" t="str">
            <v>-</v>
          </cell>
          <cell r="Z111" t="str">
            <v>-</v>
          </cell>
          <cell r="AA111" t="str">
            <v>-</v>
          </cell>
          <cell r="AB111" t="str">
            <v>-</v>
          </cell>
          <cell r="AC111" t="str">
            <v>-</v>
          </cell>
          <cell r="AD111" t="str">
            <v>-</v>
          </cell>
          <cell r="AE111" t="str">
            <v>-</v>
          </cell>
          <cell r="AF111" t="str">
            <v>-</v>
          </cell>
          <cell r="AG111" t="str">
            <v>-</v>
          </cell>
          <cell r="AH111" t="str">
            <v>-</v>
          </cell>
          <cell r="AI111" t="str">
            <v>-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</v>
          </cell>
          <cell r="E112">
            <v>120</v>
          </cell>
          <cell r="F112">
            <v>89</v>
          </cell>
          <cell r="G112">
            <v>29</v>
          </cell>
          <cell r="H112">
            <v>60</v>
          </cell>
          <cell r="I112">
            <v>11</v>
          </cell>
          <cell r="J112">
            <v>3</v>
          </cell>
          <cell r="K112">
            <v>8</v>
          </cell>
          <cell r="L112" t="str">
            <v>-</v>
          </cell>
          <cell r="M112" t="str">
            <v>-</v>
          </cell>
          <cell r="N112" t="str">
            <v>-</v>
          </cell>
          <cell r="O112" t="str">
            <v>-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  <cell r="T112" t="str">
            <v>-</v>
          </cell>
          <cell r="U112" t="str">
            <v>-</v>
          </cell>
          <cell r="V112" t="str">
            <v>-</v>
          </cell>
          <cell r="W112" t="str">
            <v>-</v>
          </cell>
          <cell r="X112" t="str">
            <v>-</v>
          </cell>
          <cell r="Y112" t="str">
            <v>-</v>
          </cell>
          <cell r="Z112" t="str">
            <v>-</v>
          </cell>
          <cell r="AA112" t="str">
            <v>-</v>
          </cell>
          <cell r="AB112">
            <v>1</v>
          </cell>
          <cell r="AC112">
            <v>120</v>
          </cell>
          <cell r="AD112">
            <v>89</v>
          </cell>
          <cell r="AE112">
            <v>29</v>
          </cell>
          <cell r="AF112">
            <v>60</v>
          </cell>
          <cell r="AG112">
            <v>11</v>
          </cell>
          <cell r="AH112">
            <v>3</v>
          </cell>
          <cell r="AI112">
            <v>8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4</v>
          </cell>
          <cell r="E113">
            <v>119</v>
          </cell>
          <cell r="F113">
            <v>34</v>
          </cell>
          <cell r="G113">
            <v>7</v>
          </cell>
          <cell r="H113">
            <v>27</v>
          </cell>
          <cell r="I113">
            <v>20</v>
          </cell>
          <cell r="J113">
            <v>5</v>
          </cell>
          <cell r="K113">
            <v>15</v>
          </cell>
          <cell r="L113">
            <v>4</v>
          </cell>
          <cell r="M113">
            <v>119</v>
          </cell>
          <cell r="N113">
            <v>34</v>
          </cell>
          <cell r="O113">
            <v>7</v>
          </cell>
          <cell r="P113">
            <v>27</v>
          </cell>
          <cell r="Q113">
            <v>20</v>
          </cell>
          <cell r="R113">
            <v>5</v>
          </cell>
          <cell r="S113">
            <v>15</v>
          </cell>
          <cell r="T113" t="str">
            <v>-</v>
          </cell>
          <cell r="U113" t="str">
            <v>-</v>
          </cell>
          <cell r="V113" t="str">
            <v>-</v>
          </cell>
          <cell r="W113" t="str">
            <v>-</v>
          </cell>
          <cell r="X113" t="str">
            <v>-</v>
          </cell>
          <cell r="Y113" t="str">
            <v>-</v>
          </cell>
          <cell r="Z113" t="str">
            <v>-</v>
          </cell>
          <cell r="AA113" t="str">
            <v>-</v>
          </cell>
          <cell r="AB113" t="str">
            <v>-</v>
          </cell>
          <cell r="AC113" t="str">
            <v>-</v>
          </cell>
          <cell r="AD113" t="str">
            <v>-</v>
          </cell>
          <cell r="AE113" t="str">
            <v>-</v>
          </cell>
          <cell r="AF113" t="str">
            <v>-</v>
          </cell>
          <cell r="AG113" t="str">
            <v>-</v>
          </cell>
          <cell r="AH113" t="str">
            <v>-</v>
          </cell>
          <cell r="AI113" t="str">
            <v>-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2</v>
          </cell>
          <cell r="E114">
            <v>59</v>
          </cell>
          <cell r="F114">
            <v>41</v>
          </cell>
          <cell r="G114">
            <v>6</v>
          </cell>
          <cell r="H114">
            <v>35</v>
          </cell>
          <cell r="I114">
            <v>14</v>
          </cell>
          <cell r="J114">
            <v>2</v>
          </cell>
          <cell r="K114">
            <v>12</v>
          </cell>
          <cell r="L114">
            <v>1</v>
          </cell>
          <cell r="M114">
            <v>50</v>
          </cell>
          <cell r="N114">
            <v>41</v>
          </cell>
          <cell r="O114">
            <v>6</v>
          </cell>
          <cell r="P114">
            <v>35</v>
          </cell>
          <cell r="Q114">
            <v>13</v>
          </cell>
          <cell r="R114">
            <v>2</v>
          </cell>
          <cell r="S114">
            <v>11</v>
          </cell>
          <cell r="T114">
            <v>1</v>
          </cell>
          <cell r="U114">
            <v>9</v>
          </cell>
          <cell r="V114" t="str">
            <v>-</v>
          </cell>
          <cell r="W114" t="str">
            <v>-</v>
          </cell>
          <cell r="X114" t="str">
            <v>-</v>
          </cell>
          <cell r="Y114">
            <v>1</v>
          </cell>
          <cell r="Z114" t="str">
            <v>-</v>
          </cell>
          <cell r="AA114">
            <v>1</v>
          </cell>
          <cell r="AB114" t="str">
            <v>-</v>
          </cell>
          <cell r="AC114" t="str">
            <v>-</v>
          </cell>
          <cell r="AD114" t="str">
            <v>-</v>
          </cell>
          <cell r="AE114" t="str">
            <v>-</v>
          </cell>
          <cell r="AF114" t="str">
            <v>-</v>
          </cell>
          <cell r="AG114" t="str">
            <v>-</v>
          </cell>
          <cell r="AH114" t="str">
            <v>-</v>
          </cell>
          <cell r="AI114" t="str">
            <v>-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1</v>
          </cell>
          <cell r="E115">
            <v>60</v>
          </cell>
          <cell r="F115">
            <v>53</v>
          </cell>
          <cell r="G115">
            <v>15</v>
          </cell>
          <cell r="H115">
            <v>38</v>
          </cell>
          <cell r="I115">
            <v>14</v>
          </cell>
          <cell r="J115">
            <v>1</v>
          </cell>
          <cell r="K115">
            <v>13</v>
          </cell>
          <cell r="L115">
            <v>1</v>
          </cell>
          <cell r="M115">
            <v>60</v>
          </cell>
          <cell r="N115">
            <v>53</v>
          </cell>
          <cell r="O115">
            <v>15</v>
          </cell>
          <cell r="P115">
            <v>38</v>
          </cell>
          <cell r="Q115">
            <v>14</v>
          </cell>
          <cell r="R115">
            <v>1</v>
          </cell>
          <cell r="S115">
            <v>13</v>
          </cell>
          <cell r="T115" t="str">
            <v>-</v>
          </cell>
          <cell r="U115" t="str">
            <v>-</v>
          </cell>
          <cell r="V115" t="str">
            <v>-</v>
          </cell>
          <cell r="W115" t="str">
            <v>-</v>
          </cell>
          <cell r="X115" t="str">
            <v>-</v>
          </cell>
          <cell r="Y115" t="str">
            <v>-</v>
          </cell>
          <cell r="Z115" t="str">
            <v>-</v>
          </cell>
          <cell r="AA115" t="str">
            <v>-</v>
          </cell>
          <cell r="AB115" t="str">
            <v>-</v>
          </cell>
          <cell r="AC115" t="str">
            <v>-</v>
          </cell>
          <cell r="AD115" t="str">
            <v>-</v>
          </cell>
          <cell r="AE115" t="str">
            <v>-</v>
          </cell>
          <cell r="AF115" t="str">
            <v>-</v>
          </cell>
          <cell r="AG115" t="str">
            <v>-</v>
          </cell>
          <cell r="AH115" t="str">
            <v>-</v>
          </cell>
          <cell r="AI115" t="str">
            <v>-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1</v>
          </cell>
          <cell r="E116">
            <v>30</v>
          </cell>
          <cell r="F116">
            <v>29</v>
          </cell>
          <cell r="G116">
            <v>16</v>
          </cell>
          <cell r="H116">
            <v>13</v>
          </cell>
          <cell r="I116">
            <v>9</v>
          </cell>
          <cell r="J116">
            <v>2</v>
          </cell>
          <cell r="K116">
            <v>7</v>
          </cell>
          <cell r="L116">
            <v>1</v>
          </cell>
          <cell r="M116">
            <v>30</v>
          </cell>
          <cell r="N116">
            <v>29</v>
          </cell>
          <cell r="O116">
            <v>16</v>
          </cell>
          <cell r="P116">
            <v>13</v>
          </cell>
          <cell r="Q116">
            <v>9</v>
          </cell>
          <cell r="R116">
            <v>2</v>
          </cell>
          <cell r="S116">
            <v>7</v>
          </cell>
          <cell r="T116" t="str">
            <v>-</v>
          </cell>
          <cell r="U116" t="str">
            <v>-</v>
          </cell>
          <cell r="V116" t="str">
            <v>-</v>
          </cell>
          <cell r="W116" t="str">
            <v>-</v>
          </cell>
          <cell r="X116" t="str">
            <v>-</v>
          </cell>
          <cell r="Y116" t="str">
            <v>-</v>
          </cell>
          <cell r="Z116" t="str">
            <v>-</v>
          </cell>
          <cell r="AA116" t="str">
            <v>-</v>
          </cell>
          <cell r="AB116" t="str">
            <v>-</v>
          </cell>
          <cell r="AC116" t="str">
            <v>-</v>
          </cell>
          <cell r="AD116" t="str">
            <v>-</v>
          </cell>
          <cell r="AE116" t="str">
            <v>-</v>
          </cell>
          <cell r="AF116" t="str">
            <v>-</v>
          </cell>
          <cell r="AG116" t="str">
            <v>-</v>
          </cell>
          <cell r="AH116" t="str">
            <v>-</v>
          </cell>
          <cell r="AI116" t="str">
            <v>-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2</v>
          </cell>
          <cell r="E117">
            <v>44</v>
          </cell>
          <cell r="F117">
            <v>31</v>
          </cell>
          <cell r="G117">
            <v>7</v>
          </cell>
          <cell r="H117">
            <v>24</v>
          </cell>
          <cell r="I117">
            <v>13</v>
          </cell>
          <cell r="J117">
            <v>4</v>
          </cell>
          <cell r="K117">
            <v>9</v>
          </cell>
          <cell r="L117">
            <v>2</v>
          </cell>
          <cell r="M117">
            <v>44</v>
          </cell>
          <cell r="N117">
            <v>31</v>
          </cell>
          <cell r="O117">
            <v>7</v>
          </cell>
          <cell r="P117">
            <v>24</v>
          </cell>
          <cell r="Q117">
            <v>13</v>
          </cell>
          <cell r="R117">
            <v>4</v>
          </cell>
          <cell r="S117">
            <v>9</v>
          </cell>
          <cell r="T117" t="str">
            <v>-</v>
          </cell>
          <cell r="U117" t="str">
            <v>-</v>
          </cell>
          <cell r="V117" t="str">
            <v>-</v>
          </cell>
          <cell r="W117" t="str">
            <v>-</v>
          </cell>
          <cell r="X117" t="str">
            <v>-</v>
          </cell>
          <cell r="Y117" t="str">
            <v>-</v>
          </cell>
          <cell r="Z117" t="str">
            <v>-</v>
          </cell>
          <cell r="AA117" t="str">
            <v>-</v>
          </cell>
          <cell r="AB117" t="str">
            <v>-</v>
          </cell>
          <cell r="AC117" t="str">
            <v>-</v>
          </cell>
          <cell r="AD117" t="str">
            <v>-</v>
          </cell>
          <cell r="AE117" t="str">
            <v>-</v>
          </cell>
          <cell r="AF117" t="str">
            <v>-</v>
          </cell>
          <cell r="AG117" t="str">
            <v>-</v>
          </cell>
          <cell r="AH117" t="str">
            <v>-</v>
          </cell>
          <cell r="AI117" t="str">
            <v>-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2</v>
          </cell>
          <cell r="E118">
            <v>66</v>
          </cell>
          <cell r="F118">
            <v>41</v>
          </cell>
          <cell r="G118">
            <v>8</v>
          </cell>
          <cell r="H118">
            <v>33</v>
          </cell>
          <cell r="I118">
            <v>17</v>
          </cell>
          <cell r="J118">
            <v>5</v>
          </cell>
          <cell r="K118">
            <v>12</v>
          </cell>
          <cell r="L118">
            <v>2</v>
          </cell>
          <cell r="M118">
            <v>66</v>
          </cell>
          <cell r="N118">
            <v>41</v>
          </cell>
          <cell r="O118">
            <v>8</v>
          </cell>
          <cell r="P118">
            <v>33</v>
          </cell>
          <cell r="Q118">
            <v>17</v>
          </cell>
          <cell r="R118">
            <v>5</v>
          </cell>
          <cell r="S118">
            <v>12</v>
          </cell>
          <cell r="T118" t="str">
            <v>-</v>
          </cell>
          <cell r="U118" t="str">
            <v>-</v>
          </cell>
          <cell r="V118" t="str">
            <v>-</v>
          </cell>
          <cell r="W118" t="str">
            <v>-</v>
          </cell>
          <cell r="X118" t="str">
            <v>-</v>
          </cell>
          <cell r="Y118" t="str">
            <v>-</v>
          </cell>
          <cell r="Z118" t="str">
            <v>-</v>
          </cell>
          <cell r="AA118" t="str">
            <v>-</v>
          </cell>
          <cell r="AB118" t="str">
            <v>-</v>
          </cell>
          <cell r="AC118" t="str">
            <v>-</v>
          </cell>
          <cell r="AD118" t="str">
            <v>-</v>
          </cell>
          <cell r="AE118" t="str">
            <v>-</v>
          </cell>
          <cell r="AF118" t="str">
            <v>-</v>
          </cell>
          <cell r="AG118" t="str">
            <v>-</v>
          </cell>
          <cell r="AH118" t="str">
            <v>-</v>
          </cell>
          <cell r="AI118" t="str">
            <v>-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3</v>
          </cell>
          <cell r="E119">
            <v>107</v>
          </cell>
          <cell r="F119">
            <v>55</v>
          </cell>
          <cell r="G119">
            <v>20</v>
          </cell>
          <cell r="H119">
            <v>35</v>
          </cell>
          <cell r="I119">
            <v>17</v>
          </cell>
          <cell r="J119">
            <v>2</v>
          </cell>
          <cell r="K119">
            <v>15</v>
          </cell>
          <cell r="L119">
            <v>3</v>
          </cell>
          <cell r="M119">
            <v>107</v>
          </cell>
          <cell r="N119">
            <v>55</v>
          </cell>
          <cell r="O119">
            <v>20</v>
          </cell>
          <cell r="P119">
            <v>35</v>
          </cell>
          <cell r="Q119">
            <v>17</v>
          </cell>
          <cell r="R119">
            <v>2</v>
          </cell>
          <cell r="S119">
            <v>15</v>
          </cell>
          <cell r="T119" t="str">
            <v>-</v>
          </cell>
          <cell r="U119" t="str">
            <v>-</v>
          </cell>
          <cell r="V119" t="str">
            <v>-</v>
          </cell>
          <cell r="W119" t="str">
            <v>-</v>
          </cell>
          <cell r="X119" t="str">
            <v>-</v>
          </cell>
          <cell r="Y119" t="str">
            <v>-</v>
          </cell>
          <cell r="Z119" t="str">
            <v>-</v>
          </cell>
          <cell r="AA119" t="str">
            <v>-</v>
          </cell>
          <cell r="AB119" t="str">
            <v>-</v>
          </cell>
          <cell r="AC119" t="str">
            <v>-</v>
          </cell>
          <cell r="AD119" t="str">
            <v>-</v>
          </cell>
          <cell r="AE119" t="str">
            <v>-</v>
          </cell>
          <cell r="AF119" t="str">
            <v>-</v>
          </cell>
          <cell r="AG119" t="str">
            <v>-</v>
          </cell>
          <cell r="AH119" t="str">
            <v>-</v>
          </cell>
          <cell r="AI119" t="str">
            <v>-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1</v>
          </cell>
          <cell r="E120">
            <v>50</v>
          </cell>
          <cell r="F120">
            <v>32</v>
          </cell>
          <cell r="G120">
            <v>1</v>
          </cell>
          <cell r="H120">
            <v>31</v>
          </cell>
          <cell r="I120">
            <v>12</v>
          </cell>
          <cell r="J120">
            <v>1</v>
          </cell>
          <cell r="K120">
            <v>11</v>
          </cell>
          <cell r="L120">
            <v>1</v>
          </cell>
          <cell r="M120">
            <v>50</v>
          </cell>
          <cell r="N120">
            <v>32</v>
          </cell>
          <cell r="O120">
            <v>1</v>
          </cell>
          <cell r="P120">
            <v>31</v>
          </cell>
          <cell r="Q120">
            <v>12</v>
          </cell>
          <cell r="R120">
            <v>1</v>
          </cell>
          <cell r="S120">
            <v>11</v>
          </cell>
          <cell r="T120" t="str">
            <v>-</v>
          </cell>
          <cell r="U120" t="str">
            <v>-</v>
          </cell>
          <cell r="V120" t="str">
            <v>-</v>
          </cell>
          <cell r="W120" t="str">
            <v>-</v>
          </cell>
          <cell r="X120" t="str">
            <v>-</v>
          </cell>
          <cell r="Y120" t="str">
            <v>-</v>
          </cell>
          <cell r="Z120" t="str">
            <v>-</v>
          </cell>
          <cell r="AA120" t="str">
            <v>-</v>
          </cell>
          <cell r="AB120" t="str">
            <v>-</v>
          </cell>
          <cell r="AC120" t="str">
            <v>-</v>
          </cell>
          <cell r="AD120" t="str">
            <v>-</v>
          </cell>
          <cell r="AE120" t="str">
            <v>-</v>
          </cell>
          <cell r="AF120" t="str">
            <v>-</v>
          </cell>
          <cell r="AG120" t="str">
            <v>-</v>
          </cell>
          <cell r="AH120" t="str">
            <v>-</v>
          </cell>
          <cell r="AI120" t="str">
            <v>-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2</v>
          </cell>
          <cell r="E121">
            <v>34</v>
          </cell>
          <cell r="F121">
            <v>19</v>
          </cell>
          <cell r="G121" t="str">
            <v>-</v>
          </cell>
          <cell r="H121">
            <v>19</v>
          </cell>
          <cell r="I121">
            <v>7</v>
          </cell>
          <cell r="J121">
            <v>2</v>
          </cell>
          <cell r="K121">
            <v>5</v>
          </cell>
          <cell r="L121">
            <v>1</v>
          </cell>
          <cell r="M121">
            <v>25</v>
          </cell>
          <cell r="N121">
            <v>19</v>
          </cell>
          <cell r="O121" t="str">
            <v>-</v>
          </cell>
          <cell r="P121">
            <v>19</v>
          </cell>
          <cell r="Q121">
            <v>7</v>
          </cell>
          <cell r="R121">
            <v>2</v>
          </cell>
          <cell r="S121">
            <v>5</v>
          </cell>
          <cell r="T121">
            <v>1</v>
          </cell>
          <cell r="U121">
            <v>9</v>
          </cell>
          <cell r="V121" t="str">
            <v>-</v>
          </cell>
          <cell r="W121" t="str">
            <v>-</v>
          </cell>
          <cell r="X121" t="str">
            <v>-</v>
          </cell>
          <cell r="Y121" t="str">
            <v>-</v>
          </cell>
          <cell r="Z121" t="str">
            <v>-</v>
          </cell>
          <cell r="AA121" t="str">
            <v>-</v>
          </cell>
          <cell r="AB121" t="str">
            <v>-</v>
          </cell>
          <cell r="AC121" t="str">
            <v>-</v>
          </cell>
          <cell r="AD121" t="str">
            <v>-</v>
          </cell>
          <cell r="AE121" t="str">
            <v>-</v>
          </cell>
          <cell r="AF121" t="str">
            <v>-</v>
          </cell>
          <cell r="AG121" t="str">
            <v>-</v>
          </cell>
          <cell r="AH121" t="str">
            <v>-</v>
          </cell>
          <cell r="AI121" t="str">
            <v>-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1</v>
          </cell>
          <cell r="E122">
            <v>24</v>
          </cell>
          <cell r="F122">
            <v>15</v>
          </cell>
          <cell r="G122">
            <v>6</v>
          </cell>
          <cell r="H122">
            <v>9</v>
          </cell>
          <cell r="I122">
            <v>5</v>
          </cell>
          <cell r="J122">
            <v>1</v>
          </cell>
          <cell r="K122">
            <v>4</v>
          </cell>
          <cell r="L122">
            <v>1</v>
          </cell>
          <cell r="M122">
            <v>24</v>
          </cell>
          <cell r="N122">
            <v>15</v>
          </cell>
          <cell r="O122">
            <v>6</v>
          </cell>
          <cell r="P122">
            <v>9</v>
          </cell>
          <cell r="Q122">
            <v>5</v>
          </cell>
          <cell r="R122">
            <v>1</v>
          </cell>
          <cell r="S122">
            <v>4</v>
          </cell>
          <cell r="T122" t="str">
            <v>-</v>
          </cell>
          <cell r="U122" t="str">
            <v>-</v>
          </cell>
          <cell r="V122" t="str">
            <v>-</v>
          </cell>
          <cell r="W122" t="str">
            <v>-</v>
          </cell>
          <cell r="X122" t="str">
            <v>-</v>
          </cell>
          <cell r="Y122" t="str">
            <v>-</v>
          </cell>
          <cell r="Z122" t="str">
            <v>-</v>
          </cell>
          <cell r="AA122" t="str">
            <v>-</v>
          </cell>
          <cell r="AB122" t="str">
            <v>-</v>
          </cell>
          <cell r="AC122" t="str">
            <v>-</v>
          </cell>
          <cell r="AD122" t="str">
            <v>-</v>
          </cell>
          <cell r="AE122" t="str">
            <v>-</v>
          </cell>
          <cell r="AF122" t="str">
            <v>-</v>
          </cell>
          <cell r="AG122" t="str">
            <v>-</v>
          </cell>
          <cell r="AH122" t="str">
            <v>-</v>
          </cell>
          <cell r="AI122" t="str">
            <v>-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str">
            <v>-</v>
          </cell>
          <cell r="Q123" t="str">
            <v>-</v>
          </cell>
          <cell r="R123" t="str">
            <v>-</v>
          </cell>
          <cell r="S123" t="str">
            <v>-</v>
          </cell>
          <cell r="T123" t="str">
            <v>-</v>
          </cell>
          <cell r="U123" t="str">
            <v>-</v>
          </cell>
          <cell r="V123" t="str">
            <v>-</v>
          </cell>
          <cell r="W123" t="str">
            <v>-</v>
          </cell>
          <cell r="X123" t="str">
            <v>-</v>
          </cell>
          <cell r="Y123" t="str">
            <v>-</v>
          </cell>
          <cell r="Z123" t="str">
            <v>-</v>
          </cell>
          <cell r="AA123" t="str">
            <v>-</v>
          </cell>
          <cell r="AB123" t="str">
            <v>-</v>
          </cell>
          <cell r="AC123" t="str">
            <v>-</v>
          </cell>
          <cell r="AD123" t="str">
            <v>-</v>
          </cell>
          <cell r="AE123" t="str">
            <v>-</v>
          </cell>
          <cell r="AF123" t="str">
            <v>-</v>
          </cell>
          <cell r="AG123" t="str">
            <v>-</v>
          </cell>
          <cell r="AH123" t="str">
            <v>-</v>
          </cell>
          <cell r="AI123" t="str">
            <v>-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str">
            <v>-</v>
          </cell>
          <cell r="Q124" t="str">
            <v>-</v>
          </cell>
          <cell r="R124" t="str">
            <v>-</v>
          </cell>
          <cell r="S124" t="str">
            <v>-</v>
          </cell>
          <cell r="T124" t="str">
            <v>-</v>
          </cell>
          <cell r="U124" t="str">
            <v>-</v>
          </cell>
          <cell r="V124" t="str">
            <v>-</v>
          </cell>
          <cell r="W124" t="str">
            <v>-</v>
          </cell>
          <cell r="X124" t="str">
            <v>-</v>
          </cell>
          <cell r="Y124" t="str">
            <v>-</v>
          </cell>
          <cell r="Z124" t="str">
            <v>-</v>
          </cell>
          <cell r="AA124" t="str">
            <v>-</v>
          </cell>
          <cell r="AB124" t="str">
            <v>-</v>
          </cell>
          <cell r="AC124" t="str">
            <v>-</v>
          </cell>
          <cell r="AD124" t="str">
            <v>-</v>
          </cell>
          <cell r="AE124" t="str">
            <v>-</v>
          </cell>
          <cell r="AF124" t="str">
            <v>-</v>
          </cell>
          <cell r="AG124" t="str">
            <v>-</v>
          </cell>
          <cell r="AH124" t="str">
            <v>-</v>
          </cell>
          <cell r="AI124" t="str">
            <v>-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2</v>
          </cell>
          <cell r="E125">
            <v>18</v>
          </cell>
          <cell r="F125">
            <v>11</v>
          </cell>
          <cell r="G125">
            <v>7</v>
          </cell>
          <cell r="H125">
            <v>4</v>
          </cell>
          <cell r="I125">
            <v>7</v>
          </cell>
          <cell r="J125">
            <v>2</v>
          </cell>
          <cell r="K125">
            <v>5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str">
            <v>-</v>
          </cell>
          <cell r="Q125" t="str">
            <v>-</v>
          </cell>
          <cell r="R125" t="str">
            <v>-</v>
          </cell>
          <cell r="S125" t="str">
            <v>-</v>
          </cell>
          <cell r="T125">
            <v>2</v>
          </cell>
          <cell r="U125">
            <v>18</v>
          </cell>
          <cell r="V125">
            <v>11</v>
          </cell>
          <cell r="W125">
            <v>7</v>
          </cell>
          <cell r="X125">
            <v>4</v>
          </cell>
          <cell r="Y125">
            <v>7</v>
          </cell>
          <cell r="Z125">
            <v>2</v>
          </cell>
          <cell r="AA125">
            <v>5</v>
          </cell>
          <cell r="AB125" t="str">
            <v>-</v>
          </cell>
          <cell r="AC125" t="str">
            <v>-</v>
          </cell>
          <cell r="AD125" t="str">
            <v>-</v>
          </cell>
          <cell r="AE125" t="str">
            <v>-</v>
          </cell>
          <cell r="AF125" t="str">
            <v>-</v>
          </cell>
          <cell r="AG125" t="str">
            <v>-</v>
          </cell>
          <cell r="AH125" t="str">
            <v>-</v>
          </cell>
          <cell r="AI125" t="str">
            <v>-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2</v>
          </cell>
          <cell r="E126">
            <v>105</v>
          </cell>
          <cell r="F126">
            <v>85</v>
          </cell>
          <cell r="G126">
            <v>26</v>
          </cell>
          <cell r="H126">
            <v>59</v>
          </cell>
          <cell r="I126">
            <v>21</v>
          </cell>
          <cell r="J126">
            <v>8</v>
          </cell>
          <cell r="K126">
            <v>13</v>
          </cell>
          <cell r="L126">
            <v>2</v>
          </cell>
          <cell r="M126">
            <v>105</v>
          </cell>
          <cell r="N126">
            <v>85</v>
          </cell>
          <cell r="O126">
            <v>26</v>
          </cell>
          <cell r="P126">
            <v>59</v>
          </cell>
          <cell r="Q126">
            <v>21</v>
          </cell>
          <cell r="R126">
            <v>8</v>
          </cell>
          <cell r="S126">
            <v>13</v>
          </cell>
          <cell r="T126" t="str">
            <v>-</v>
          </cell>
          <cell r="U126" t="str">
            <v>-</v>
          </cell>
          <cell r="V126" t="str">
            <v>-</v>
          </cell>
          <cell r="W126" t="str">
            <v>-</v>
          </cell>
          <cell r="X126" t="str">
            <v>-</v>
          </cell>
          <cell r="Y126" t="str">
            <v>-</v>
          </cell>
          <cell r="Z126" t="str">
            <v>-</v>
          </cell>
          <cell r="AA126" t="str">
            <v>-</v>
          </cell>
          <cell r="AB126" t="str">
            <v>-</v>
          </cell>
          <cell r="AC126" t="str">
            <v>-</v>
          </cell>
          <cell r="AD126" t="str">
            <v>-</v>
          </cell>
          <cell r="AE126" t="str">
            <v>-</v>
          </cell>
          <cell r="AF126" t="str">
            <v>-</v>
          </cell>
          <cell r="AG126" t="str">
            <v>-</v>
          </cell>
          <cell r="AH126" t="str">
            <v>-</v>
          </cell>
          <cell r="AI126" t="str">
            <v>-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1</v>
          </cell>
          <cell r="E127">
            <v>50</v>
          </cell>
          <cell r="F127">
            <v>24</v>
          </cell>
          <cell r="G127">
            <v>14</v>
          </cell>
          <cell r="H127">
            <v>10</v>
          </cell>
          <cell r="I127">
            <v>7</v>
          </cell>
          <cell r="J127" t="str">
            <v>-</v>
          </cell>
          <cell r="K127">
            <v>7</v>
          </cell>
          <cell r="L127">
            <v>1</v>
          </cell>
          <cell r="M127">
            <v>50</v>
          </cell>
          <cell r="N127">
            <v>24</v>
          </cell>
          <cell r="O127">
            <v>14</v>
          </cell>
          <cell r="P127">
            <v>10</v>
          </cell>
          <cell r="Q127">
            <v>7</v>
          </cell>
          <cell r="R127" t="str">
            <v>-</v>
          </cell>
          <cell r="S127">
            <v>7</v>
          </cell>
          <cell r="T127" t="str">
            <v>-</v>
          </cell>
          <cell r="U127" t="str">
            <v>-</v>
          </cell>
          <cell r="V127" t="str">
            <v>-</v>
          </cell>
          <cell r="W127" t="str">
            <v>-</v>
          </cell>
          <cell r="X127" t="str">
            <v>-</v>
          </cell>
          <cell r="Y127" t="str">
            <v>-</v>
          </cell>
          <cell r="Z127" t="str">
            <v>-</v>
          </cell>
          <cell r="AA127" t="str">
            <v>-</v>
          </cell>
          <cell r="AB127" t="str">
            <v>-</v>
          </cell>
          <cell r="AC127" t="str">
            <v>-</v>
          </cell>
          <cell r="AD127" t="str">
            <v>-</v>
          </cell>
          <cell r="AE127" t="str">
            <v>-</v>
          </cell>
          <cell r="AF127" t="str">
            <v>-</v>
          </cell>
          <cell r="AG127" t="str">
            <v>-</v>
          </cell>
          <cell r="AH127" t="str">
            <v>-</v>
          </cell>
          <cell r="AI127" t="str">
            <v>-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4</v>
          </cell>
          <cell r="E128">
            <v>224</v>
          </cell>
          <cell r="F128">
            <v>182</v>
          </cell>
          <cell r="G128">
            <v>35</v>
          </cell>
          <cell r="H128">
            <v>147</v>
          </cell>
          <cell r="I128">
            <v>43</v>
          </cell>
          <cell r="J128">
            <v>7</v>
          </cell>
          <cell r="K128">
            <v>36</v>
          </cell>
          <cell r="L128">
            <v>4</v>
          </cell>
          <cell r="M128">
            <v>224</v>
          </cell>
          <cell r="N128">
            <v>182</v>
          </cell>
          <cell r="O128">
            <v>35</v>
          </cell>
          <cell r="P128">
            <v>147</v>
          </cell>
          <cell r="Q128">
            <v>43</v>
          </cell>
          <cell r="R128">
            <v>7</v>
          </cell>
          <cell r="S128">
            <v>36</v>
          </cell>
          <cell r="T128" t="str">
            <v>-</v>
          </cell>
          <cell r="U128" t="str">
            <v>-</v>
          </cell>
          <cell r="V128" t="str">
            <v>-</v>
          </cell>
          <cell r="W128" t="str">
            <v>-</v>
          </cell>
          <cell r="X128" t="str">
            <v>-</v>
          </cell>
          <cell r="Y128" t="str">
            <v>-</v>
          </cell>
          <cell r="Z128" t="str">
            <v>-</v>
          </cell>
          <cell r="AA128" t="str">
            <v>-</v>
          </cell>
          <cell r="AB128" t="str">
            <v>-</v>
          </cell>
          <cell r="AC128" t="str">
            <v>-</v>
          </cell>
          <cell r="AD128" t="str">
            <v>-</v>
          </cell>
          <cell r="AE128" t="str">
            <v>-</v>
          </cell>
          <cell r="AF128" t="str">
            <v>-</v>
          </cell>
          <cell r="AG128" t="str">
            <v>-</v>
          </cell>
          <cell r="AH128" t="str">
            <v>-</v>
          </cell>
          <cell r="AI128" t="str">
            <v>-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 t="str">
            <v>-</v>
          </cell>
          <cell r="E129" t="str">
            <v>-</v>
          </cell>
          <cell r="F129" t="str">
            <v>-</v>
          </cell>
          <cell r="G129" t="str">
            <v>-</v>
          </cell>
          <cell r="H129" t="str">
            <v>-</v>
          </cell>
          <cell r="I129" t="str">
            <v>-</v>
          </cell>
          <cell r="J129" t="str">
            <v>-</v>
          </cell>
          <cell r="K129" t="str">
            <v>-</v>
          </cell>
          <cell r="L129" t="str">
            <v>-</v>
          </cell>
          <cell r="M129" t="str">
            <v>-</v>
          </cell>
          <cell r="N129" t="str">
            <v>-</v>
          </cell>
          <cell r="O129" t="str">
            <v>-</v>
          </cell>
          <cell r="P129" t="str">
            <v>-</v>
          </cell>
          <cell r="Q129" t="str">
            <v>-</v>
          </cell>
          <cell r="R129" t="str">
            <v>-</v>
          </cell>
          <cell r="S129" t="str">
            <v>-</v>
          </cell>
          <cell r="T129" t="str">
            <v>-</v>
          </cell>
          <cell r="U129" t="str">
            <v>-</v>
          </cell>
          <cell r="V129" t="str">
            <v>-</v>
          </cell>
          <cell r="W129" t="str">
            <v>-</v>
          </cell>
          <cell r="X129" t="str">
            <v>-</v>
          </cell>
          <cell r="Y129" t="str">
            <v>-</v>
          </cell>
          <cell r="Z129" t="str">
            <v>-</v>
          </cell>
          <cell r="AA129" t="str">
            <v>-</v>
          </cell>
          <cell r="AB129" t="str">
            <v>-</v>
          </cell>
          <cell r="AC129" t="str">
            <v>-</v>
          </cell>
          <cell r="AD129" t="str">
            <v>-</v>
          </cell>
          <cell r="AE129" t="str">
            <v>-</v>
          </cell>
          <cell r="AF129" t="str">
            <v>-</v>
          </cell>
          <cell r="AG129" t="str">
            <v>-</v>
          </cell>
          <cell r="AH129" t="str">
            <v>-</v>
          </cell>
          <cell r="AI129" t="str">
            <v>-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 t="str">
            <v>-</v>
          </cell>
          <cell r="E130" t="str">
            <v>-</v>
          </cell>
          <cell r="F130" t="str">
            <v>-</v>
          </cell>
          <cell r="G130" t="str">
            <v>-</v>
          </cell>
          <cell r="H130" t="str">
            <v>-</v>
          </cell>
          <cell r="I130" t="str">
            <v>-</v>
          </cell>
          <cell r="J130" t="str">
            <v>-</v>
          </cell>
          <cell r="K130" t="str">
            <v>-</v>
          </cell>
          <cell r="L130" t="str">
            <v>-</v>
          </cell>
          <cell r="M130" t="str">
            <v>-</v>
          </cell>
          <cell r="N130" t="str">
            <v>-</v>
          </cell>
          <cell r="O130" t="str">
            <v>-</v>
          </cell>
          <cell r="P130" t="str">
            <v>-</v>
          </cell>
          <cell r="Q130" t="str">
            <v>-</v>
          </cell>
          <cell r="R130" t="str">
            <v>-</v>
          </cell>
          <cell r="S130" t="str">
            <v>-</v>
          </cell>
          <cell r="T130" t="str">
            <v>-</v>
          </cell>
          <cell r="U130" t="str">
            <v>-</v>
          </cell>
          <cell r="V130" t="str">
            <v>-</v>
          </cell>
          <cell r="W130" t="str">
            <v>-</v>
          </cell>
          <cell r="X130" t="str">
            <v>-</v>
          </cell>
          <cell r="Y130" t="str">
            <v>-</v>
          </cell>
          <cell r="Z130" t="str">
            <v>-</v>
          </cell>
          <cell r="AA130" t="str">
            <v>-</v>
          </cell>
          <cell r="AB130" t="str">
            <v>-</v>
          </cell>
          <cell r="AC130" t="str">
            <v>-</v>
          </cell>
          <cell r="AD130" t="str">
            <v>-</v>
          </cell>
          <cell r="AE130" t="str">
            <v>-</v>
          </cell>
          <cell r="AF130" t="str">
            <v>-</v>
          </cell>
          <cell r="AG130" t="str">
            <v>-</v>
          </cell>
          <cell r="AH130" t="str">
            <v>-</v>
          </cell>
          <cell r="AI130" t="str">
            <v>-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 t="str">
            <v>-</v>
          </cell>
          <cell r="E131" t="str">
            <v>-</v>
          </cell>
          <cell r="F131" t="str">
            <v>-</v>
          </cell>
          <cell r="G131" t="str">
            <v>-</v>
          </cell>
          <cell r="H131" t="str">
            <v>-</v>
          </cell>
          <cell r="I131" t="str">
            <v>-</v>
          </cell>
          <cell r="J131" t="str">
            <v>-</v>
          </cell>
          <cell r="K131" t="str">
            <v>-</v>
          </cell>
          <cell r="L131" t="str">
            <v>-</v>
          </cell>
          <cell r="M131" t="str">
            <v>-</v>
          </cell>
          <cell r="N131" t="str">
            <v>-</v>
          </cell>
          <cell r="O131" t="str">
            <v>-</v>
          </cell>
          <cell r="P131" t="str">
            <v>-</v>
          </cell>
          <cell r="Q131" t="str">
            <v>-</v>
          </cell>
          <cell r="R131" t="str">
            <v>-</v>
          </cell>
          <cell r="S131" t="str">
            <v>-</v>
          </cell>
          <cell r="T131" t="str">
            <v>-</v>
          </cell>
          <cell r="U131" t="str">
            <v>-</v>
          </cell>
          <cell r="V131" t="str">
            <v>-</v>
          </cell>
          <cell r="W131" t="str">
            <v>-</v>
          </cell>
          <cell r="X131" t="str">
            <v>-</v>
          </cell>
          <cell r="Y131" t="str">
            <v>-</v>
          </cell>
          <cell r="Z131" t="str">
            <v>-</v>
          </cell>
          <cell r="AA131" t="str">
            <v>-</v>
          </cell>
          <cell r="AB131" t="str">
            <v>-</v>
          </cell>
          <cell r="AC131" t="str">
            <v>-</v>
          </cell>
          <cell r="AD131" t="str">
            <v>-</v>
          </cell>
          <cell r="AE131" t="str">
            <v>-</v>
          </cell>
          <cell r="AF131" t="str">
            <v>-</v>
          </cell>
          <cell r="AG131" t="str">
            <v>-</v>
          </cell>
          <cell r="AH131" t="str">
            <v>-</v>
          </cell>
          <cell r="AI131" t="str">
            <v>-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1</v>
          </cell>
          <cell r="E132">
            <v>50</v>
          </cell>
          <cell r="F132">
            <v>14</v>
          </cell>
          <cell r="G132">
            <v>11</v>
          </cell>
          <cell r="H132">
            <v>3</v>
          </cell>
          <cell r="I132">
            <v>6</v>
          </cell>
          <cell r="J132">
            <v>1</v>
          </cell>
          <cell r="K132">
            <v>5</v>
          </cell>
          <cell r="L132">
            <v>1</v>
          </cell>
          <cell r="M132">
            <v>50</v>
          </cell>
          <cell r="N132">
            <v>14</v>
          </cell>
          <cell r="O132">
            <v>11</v>
          </cell>
          <cell r="P132">
            <v>3</v>
          </cell>
          <cell r="Q132">
            <v>6</v>
          </cell>
          <cell r="R132">
            <v>1</v>
          </cell>
          <cell r="S132">
            <v>5</v>
          </cell>
          <cell r="T132" t="str">
            <v>-</v>
          </cell>
          <cell r="U132" t="str">
            <v>-</v>
          </cell>
          <cell r="V132" t="str">
            <v>-</v>
          </cell>
          <cell r="W132" t="str">
            <v>-</v>
          </cell>
          <cell r="X132" t="str">
            <v>-</v>
          </cell>
          <cell r="Y132" t="str">
            <v>-</v>
          </cell>
          <cell r="Z132" t="str">
            <v>-</v>
          </cell>
          <cell r="AA132" t="str">
            <v>-</v>
          </cell>
          <cell r="AB132" t="str">
            <v>-</v>
          </cell>
          <cell r="AC132" t="str">
            <v>-</v>
          </cell>
          <cell r="AD132" t="str">
            <v>-</v>
          </cell>
          <cell r="AE132" t="str">
            <v>-</v>
          </cell>
          <cell r="AF132" t="str">
            <v>-</v>
          </cell>
          <cell r="AG132" t="str">
            <v>-</v>
          </cell>
          <cell r="AH132" t="str">
            <v>-</v>
          </cell>
          <cell r="AI132" t="str">
            <v>-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</row>
        <row r="133">
          <cell r="A133" t="str">
            <v/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30</v>
          </cell>
          <cell r="E134">
            <v>1337</v>
          </cell>
          <cell r="F134">
            <v>850</v>
          </cell>
          <cell r="G134">
            <v>243</v>
          </cell>
          <cell r="H134">
            <v>607</v>
          </cell>
          <cell r="I134">
            <v>258</v>
          </cell>
          <cell r="J134">
            <v>49</v>
          </cell>
          <cell r="K134">
            <v>209</v>
          </cell>
          <cell r="L134">
            <v>24</v>
          </cell>
          <cell r="M134">
            <v>1105</v>
          </cell>
          <cell r="N134">
            <v>671</v>
          </cell>
          <cell r="O134">
            <v>193</v>
          </cell>
          <cell r="P134">
            <v>478</v>
          </cell>
          <cell r="Q134">
            <v>215</v>
          </cell>
          <cell r="R134">
            <v>38</v>
          </cell>
          <cell r="S134">
            <v>177</v>
          </cell>
          <cell r="T134">
            <v>5</v>
          </cell>
          <cell r="U134">
            <v>132</v>
          </cell>
          <cell r="V134">
            <v>90</v>
          </cell>
          <cell r="W134">
            <v>24</v>
          </cell>
          <cell r="X134">
            <v>66</v>
          </cell>
          <cell r="Y134">
            <v>32</v>
          </cell>
          <cell r="Z134">
            <v>8</v>
          </cell>
          <cell r="AA134">
            <v>24</v>
          </cell>
          <cell r="AB134">
            <v>1</v>
          </cell>
          <cell r="AC134">
            <v>100</v>
          </cell>
          <cell r="AD134">
            <v>89</v>
          </cell>
          <cell r="AE134">
            <v>26</v>
          </cell>
          <cell r="AF134">
            <v>63</v>
          </cell>
          <cell r="AG134">
            <v>11</v>
          </cell>
          <cell r="AH134">
            <v>3</v>
          </cell>
          <cell r="AI134">
            <v>8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2</v>
          </cell>
          <cell r="E135">
            <v>140</v>
          </cell>
          <cell r="F135">
            <v>79</v>
          </cell>
          <cell r="G135">
            <v>35</v>
          </cell>
          <cell r="H135">
            <v>44</v>
          </cell>
          <cell r="I135">
            <v>20</v>
          </cell>
          <cell r="J135">
            <v>6</v>
          </cell>
          <cell r="K135">
            <v>14</v>
          </cell>
          <cell r="L135">
            <v>2</v>
          </cell>
          <cell r="M135">
            <v>140</v>
          </cell>
          <cell r="N135">
            <v>79</v>
          </cell>
          <cell r="O135">
            <v>35</v>
          </cell>
          <cell r="P135">
            <v>44</v>
          </cell>
          <cell r="Q135">
            <v>20</v>
          </cell>
          <cell r="R135">
            <v>6</v>
          </cell>
          <cell r="S135">
            <v>14</v>
          </cell>
          <cell r="T135" t="str">
            <v>-</v>
          </cell>
          <cell r="U135" t="str">
            <v>-</v>
          </cell>
          <cell r="V135" t="str">
            <v>-</v>
          </cell>
          <cell r="W135" t="str">
            <v>-</v>
          </cell>
          <cell r="X135" t="str">
            <v>-</v>
          </cell>
          <cell r="Y135" t="str">
            <v>-</v>
          </cell>
          <cell r="Z135" t="str">
            <v>-</v>
          </cell>
          <cell r="AA135" t="str">
            <v>-</v>
          </cell>
          <cell r="AB135" t="str">
            <v>-</v>
          </cell>
          <cell r="AC135" t="str">
            <v>-</v>
          </cell>
          <cell r="AD135" t="str">
            <v>-</v>
          </cell>
          <cell r="AE135" t="str">
            <v>-</v>
          </cell>
          <cell r="AF135" t="str">
            <v>-</v>
          </cell>
          <cell r="AG135" t="str">
            <v>-</v>
          </cell>
          <cell r="AH135" t="str">
            <v>-</v>
          </cell>
          <cell r="AI135" t="str">
            <v>-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3</v>
          </cell>
          <cell r="E136">
            <v>127</v>
          </cell>
          <cell r="F136">
            <v>56</v>
          </cell>
          <cell r="G136">
            <v>27</v>
          </cell>
          <cell r="H136">
            <v>29</v>
          </cell>
          <cell r="I136">
            <v>18</v>
          </cell>
          <cell r="J136">
            <v>4</v>
          </cell>
          <cell r="K136">
            <v>14</v>
          </cell>
          <cell r="L136">
            <v>3</v>
          </cell>
          <cell r="M136">
            <v>127</v>
          </cell>
          <cell r="N136">
            <v>56</v>
          </cell>
          <cell r="O136">
            <v>27</v>
          </cell>
          <cell r="P136">
            <v>29</v>
          </cell>
          <cell r="Q136">
            <v>18</v>
          </cell>
          <cell r="R136">
            <v>4</v>
          </cell>
          <cell r="S136">
            <v>14</v>
          </cell>
          <cell r="T136" t="str">
            <v>-</v>
          </cell>
          <cell r="U136" t="str">
            <v>-</v>
          </cell>
          <cell r="V136" t="str">
            <v>-</v>
          </cell>
          <cell r="W136" t="str">
            <v>-</v>
          </cell>
          <cell r="X136" t="str">
            <v>-</v>
          </cell>
          <cell r="Y136" t="str">
            <v>-</v>
          </cell>
          <cell r="Z136" t="str">
            <v>-</v>
          </cell>
          <cell r="AA136" t="str">
            <v>-</v>
          </cell>
          <cell r="AB136" t="str">
            <v>-</v>
          </cell>
          <cell r="AC136" t="str">
            <v>-</v>
          </cell>
          <cell r="AD136" t="str">
            <v>-</v>
          </cell>
          <cell r="AE136" t="str">
            <v>-</v>
          </cell>
          <cell r="AF136" t="str">
            <v>-</v>
          </cell>
          <cell r="AG136" t="str">
            <v>-</v>
          </cell>
          <cell r="AH136" t="str">
            <v>-</v>
          </cell>
          <cell r="AI136" t="str">
            <v>-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1</v>
          </cell>
          <cell r="E137">
            <v>100</v>
          </cell>
          <cell r="F137">
            <v>89</v>
          </cell>
          <cell r="G137">
            <v>26</v>
          </cell>
          <cell r="H137">
            <v>63</v>
          </cell>
          <cell r="I137">
            <v>11</v>
          </cell>
          <cell r="J137">
            <v>3</v>
          </cell>
          <cell r="K137">
            <v>8</v>
          </cell>
          <cell r="L137" t="str">
            <v>-</v>
          </cell>
          <cell r="M137" t="str">
            <v>-</v>
          </cell>
          <cell r="N137" t="str">
            <v>-</v>
          </cell>
          <cell r="O137" t="str">
            <v>-</v>
          </cell>
          <cell r="P137" t="str">
            <v>-</v>
          </cell>
          <cell r="Q137" t="str">
            <v>-</v>
          </cell>
          <cell r="R137" t="str">
            <v>-</v>
          </cell>
          <cell r="S137" t="str">
            <v>-</v>
          </cell>
          <cell r="T137" t="str">
            <v>-</v>
          </cell>
          <cell r="U137" t="str">
            <v>-</v>
          </cell>
          <cell r="V137" t="str">
            <v>-</v>
          </cell>
          <cell r="W137" t="str">
            <v>-</v>
          </cell>
          <cell r="X137" t="str">
            <v>-</v>
          </cell>
          <cell r="Y137" t="str">
            <v>-</v>
          </cell>
          <cell r="Z137" t="str">
            <v>-</v>
          </cell>
          <cell r="AA137" t="str">
            <v>-</v>
          </cell>
          <cell r="AB137">
            <v>1</v>
          </cell>
          <cell r="AC137">
            <v>100</v>
          </cell>
          <cell r="AD137">
            <v>89</v>
          </cell>
          <cell r="AE137">
            <v>26</v>
          </cell>
          <cell r="AF137">
            <v>63</v>
          </cell>
          <cell r="AG137">
            <v>11</v>
          </cell>
          <cell r="AH137">
            <v>3</v>
          </cell>
          <cell r="AI137">
            <v>8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3</v>
          </cell>
          <cell r="E138">
            <v>110</v>
          </cell>
          <cell r="F138">
            <v>22</v>
          </cell>
          <cell r="G138">
            <v>5</v>
          </cell>
          <cell r="H138">
            <v>17</v>
          </cell>
          <cell r="I138">
            <v>12</v>
          </cell>
          <cell r="J138">
            <v>3</v>
          </cell>
          <cell r="K138">
            <v>9</v>
          </cell>
          <cell r="L138">
            <v>2</v>
          </cell>
          <cell r="M138">
            <v>101</v>
          </cell>
          <cell r="N138">
            <v>16</v>
          </cell>
          <cell r="O138">
            <v>2</v>
          </cell>
          <cell r="P138">
            <v>14</v>
          </cell>
          <cell r="Q138">
            <v>9</v>
          </cell>
          <cell r="R138">
            <v>3</v>
          </cell>
          <cell r="S138">
            <v>6</v>
          </cell>
          <cell r="T138">
            <v>1</v>
          </cell>
          <cell r="U138">
            <v>9</v>
          </cell>
          <cell r="V138">
            <v>6</v>
          </cell>
          <cell r="W138">
            <v>3</v>
          </cell>
          <cell r="X138">
            <v>3</v>
          </cell>
          <cell r="Y138">
            <v>3</v>
          </cell>
          <cell r="Z138" t="str">
            <v>-</v>
          </cell>
          <cell r="AA138">
            <v>3</v>
          </cell>
          <cell r="AB138" t="str">
            <v>-</v>
          </cell>
          <cell r="AC138" t="str">
            <v>-</v>
          </cell>
          <cell r="AD138" t="str">
            <v>-</v>
          </cell>
          <cell r="AE138" t="str">
            <v>-</v>
          </cell>
          <cell r="AF138" t="str">
            <v>-</v>
          </cell>
          <cell r="AG138" t="str">
            <v>-</v>
          </cell>
          <cell r="AH138" t="str">
            <v>-</v>
          </cell>
          <cell r="AI138" t="str">
            <v>-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2</v>
          </cell>
          <cell r="E139">
            <v>59</v>
          </cell>
          <cell r="F139">
            <v>38</v>
          </cell>
          <cell r="G139">
            <v>9</v>
          </cell>
          <cell r="H139">
            <v>29</v>
          </cell>
          <cell r="I139">
            <v>13</v>
          </cell>
          <cell r="J139">
            <v>2</v>
          </cell>
          <cell r="K139">
            <v>11</v>
          </cell>
          <cell r="L139">
            <v>1</v>
          </cell>
          <cell r="M139">
            <v>50</v>
          </cell>
          <cell r="N139">
            <v>38</v>
          </cell>
          <cell r="O139">
            <v>9</v>
          </cell>
          <cell r="P139">
            <v>29</v>
          </cell>
          <cell r="Q139">
            <v>13</v>
          </cell>
          <cell r="R139">
            <v>2</v>
          </cell>
          <cell r="S139">
            <v>11</v>
          </cell>
          <cell r="T139">
            <v>1</v>
          </cell>
          <cell r="U139">
            <v>9</v>
          </cell>
          <cell r="V139" t="str">
            <v>-</v>
          </cell>
          <cell r="W139" t="str">
            <v>-</v>
          </cell>
          <cell r="X139" t="str">
            <v>-</v>
          </cell>
          <cell r="Y139" t="str">
            <v>-</v>
          </cell>
          <cell r="Z139" t="str">
            <v>-</v>
          </cell>
          <cell r="AA139" t="str">
            <v>-</v>
          </cell>
          <cell r="AB139" t="str">
            <v>-</v>
          </cell>
          <cell r="AC139" t="str">
            <v>-</v>
          </cell>
          <cell r="AD139" t="str">
            <v>-</v>
          </cell>
          <cell r="AE139" t="str">
            <v>-</v>
          </cell>
          <cell r="AF139" t="str">
            <v>-</v>
          </cell>
          <cell r="AG139" t="str">
            <v>-</v>
          </cell>
          <cell r="AH139" t="str">
            <v>-</v>
          </cell>
          <cell r="AI139" t="str">
            <v>-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1</v>
          </cell>
          <cell r="E140">
            <v>60</v>
          </cell>
          <cell r="F140">
            <v>53</v>
          </cell>
          <cell r="G140">
            <v>16</v>
          </cell>
          <cell r="H140">
            <v>37</v>
          </cell>
          <cell r="I140">
            <v>14</v>
          </cell>
          <cell r="J140">
            <v>1</v>
          </cell>
          <cell r="K140">
            <v>13</v>
          </cell>
          <cell r="L140">
            <v>1</v>
          </cell>
          <cell r="M140">
            <v>60</v>
          </cell>
          <cell r="N140">
            <v>53</v>
          </cell>
          <cell r="O140">
            <v>16</v>
          </cell>
          <cell r="P140">
            <v>37</v>
          </cell>
          <cell r="Q140">
            <v>14</v>
          </cell>
          <cell r="R140">
            <v>1</v>
          </cell>
          <cell r="S140">
            <v>13</v>
          </cell>
          <cell r="T140" t="str">
            <v>-</v>
          </cell>
          <cell r="U140" t="str">
            <v>-</v>
          </cell>
          <cell r="V140" t="str">
            <v>-</v>
          </cell>
          <cell r="W140" t="str">
            <v>-</v>
          </cell>
          <cell r="X140" t="str">
            <v>-</v>
          </cell>
          <cell r="Y140" t="str">
            <v>-</v>
          </cell>
          <cell r="Z140" t="str">
            <v>-</v>
          </cell>
          <cell r="AA140" t="str">
            <v>-</v>
          </cell>
          <cell r="AB140" t="str">
            <v>-</v>
          </cell>
          <cell r="AC140" t="str">
            <v>-</v>
          </cell>
          <cell r="AD140" t="str">
            <v>-</v>
          </cell>
          <cell r="AE140" t="str">
            <v>-</v>
          </cell>
          <cell r="AF140" t="str">
            <v>-</v>
          </cell>
          <cell r="AG140" t="str">
            <v>-</v>
          </cell>
          <cell r="AH140" t="str">
            <v>-</v>
          </cell>
          <cell r="AI140" t="str">
            <v>-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1</v>
          </cell>
          <cell r="E141">
            <v>30</v>
          </cell>
          <cell r="F141">
            <v>30</v>
          </cell>
          <cell r="G141">
            <v>14</v>
          </cell>
          <cell r="H141">
            <v>16</v>
          </cell>
          <cell r="I141">
            <v>11</v>
          </cell>
          <cell r="J141">
            <v>2</v>
          </cell>
          <cell r="K141">
            <v>9</v>
          </cell>
          <cell r="L141">
            <v>1</v>
          </cell>
          <cell r="M141">
            <v>30</v>
          </cell>
          <cell r="N141">
            <v>30</v>
          </cell>
          <cell r="O141">
            <v>14</v>
          </cell>
          <cell r="P141">
            <v>16</v>
          </cell>
          <cell r="Q141">
            <v>11</v>
          </cell>
          <cell r="R141">
            <v>2</v>
          </cell>
          <cell r="S141">
            <v>9</v>
          </cell>
          <cell r="T141" t="str">
            <v>-</v>
          </cell>
          <cell r="U141" t="str">
            <v>-</v>
          </cell>
          <cell r="V141" t="str">
            <v>-</v>
          </cell>
          <cell r="W141" t="str">
            <v>-</v>
          </cell>
          <cell r="X141" t="str">
            <v>-</v>
          </cell>
          <cell r="Y141" t="str">
            <v>-</v>
          </cell>
          <cell r="Z141" t="str">
            <v>-</v>
          </cell>
          <cell r="AA141" t="str">
            <v>-</v>
          </cell>
          <cell r="AB141" t="str">
            <v>-</v>
          </cell>
          <cell r="AC141" t="str">
            <v>-</v>
          </cell>
          <cell r="AD141" t="str">
            <v>-</v>
          </cell>
          <cell r="AE141" t="str">
            <v>-</v>
          </cell>
          <cell r="AF141" t="str">
            <v>-</v>
          </cell>
          <cell r="AG141" t="str">
            <v>-</v>
          </cell>
          <cell r="AH141" t="str">
            <v>-</v>
          </cell>
          <cell r="AI141" t="str">
            <v>-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1</v>
          </cell>
          <cell r="E142">
            <v>21</v>
          </cell>
          <cell r="F142">
            <v>15</v>
          </cell>
          <cell r="G142" t="str">
            <v>-</v>
          </cell>
          <cell r="H142">
            <v>15</v>
          </cell>
          <cell r="I142">
            <v>8</v>
          </cell>
          <cell r="J142">
            <v>1</v>
          </cell>
          <cell r="K142">
            <v>7</v>
          </cell>
          <cell r="L142">
            <v>1</v>
          </cell>
          <cell r="M142">
            <v>21</v>
          </cell>
          <cell r="N142">
            <v>15</v>
          </cell>
          <cell r="O142" t="str">
            <v>-</v>
          </cell>
          <cell r="P142">
            <v>15</v>
          </cell>
          <cell r="Q142">
            <v>8</v>
          </cell>
          <cell r="R142">
            <v>1</v>
          </cell>
          <cell r="S142">
            <v>7</v>
          </cell>
          <cell r="T142" t="str">
            <v>-</v>
          </cell>
          <cell r="U142" t="str">
            <v>-</v>
          </cell>
          <cell r="V142" t="str">
            <v>-</v>
          </cell>
          <cell r="W142" t="str">
            <v>-</v>
          </cell>
          <cell r="X142" t="str">
            <v>-</v>
          </cell>
          <cell r="Y142" t="str">
            <v>-</v>
          </cell>
          <cell r="Z142" t="str">
            <v>-</v>
          </cell>
          <cell r="AA142" t="str">
            <v>-</v>
          </cell>
          <cell r="AB142" t="str">
            <v>-</v>
          </cell>
          <cell r="AC142" t="str">
            <v>-</v>
          </cell>
          <cell r="AD142" t="str">
            <v>-</v>
          </cell>
          <cell r="AE142" t="str">
            <v>-</v>
          </cell>
          <cell r="AF142" t="str">
            <v>-</v>
          </cell>
          <cell r="AG142" t="str">
            <v>-</v>
          </cell>
          <cell r="AH142" t="str">
            <v>-</v>
          </cell>
          <cell r="AI142" t="str">
            <v>-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2</v>
          </cell>
          <cell r="E143">
            <v>66</v>
          </cell>
          <cell r="F143">
            <v>41</v>
          </cell>
          <cell r="G143">
            <v>8</v>
          </cell>
          <cell r="H143">
            <v>33</v>
          </cell>
          <cell r="I143">
            <v>17</v>
          </cell>
          <cell r="J143">
            <v>5</v>
          </cell>
          <cell r="K143">
            <v>12</v>
          </cell>
          <cell r="L143">
            <v>2</v>
          </cell>
          <cell r="M143">
            <v>66</v>
          </cell>
          <cell r="N143">
            <v>41</v>
          </cell>
          <cell r="O143">
            <v>8</v>
          </cell>
          <cell r="P143">
            <v>33</v>
          </cell>
          <cell r="Q143">
            <v>17</v>
          </cell>
          <cell r="R143">
            <v>5</v>
          </cell>
          <cell r="S143">
            <v>12</v>
          </cell>
          <cell r="T143" t="str">
            <v>-</v>
          </cell>
          <cell r="U143" t="str">
            <v>-</v>
          </cell>
          <cell r="V143" t="str">
            <v>-</v>
          </cell>
          <cell r="W143" t="str">
            <v>-</v>
          </cell>
          <cell r="X143" t="str">
            <v>-</v>
          </cell>
          <cell r="Y143" t="str">
            <v>-</v>
          </cell>
          <cell r="Z143" t="str">
            <v>-</v>
          </cell>
          <cell r="AA143" t="str">
            <v>-</v>
          </cell>
          <cell r="AB143" t="str">
            <v>-</v>
          </cell>
          <cell r="AC143" t="str">
            <v>-</v>
          </cell>
          <cell r="AD143" t="str">
            <v>-</v>
          </cell>
          <cell r="AE143" t="str">
            <v>-</v>
          </cell>
          <cell r="AF143" t="str">
            <v>-</v>
          </cell>
          <cell r="AG143" t="str">
            <v>-</v>
          </cell>
          <cell r="AH143" t="str">
            <v>-</v>
          </cell>
          <cell r="AI143" t="str">
            <v>-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2</v>
          </cell>
          <cell r="E144">
            <v>87</v>
          </cell>
          <cell r="F144">
            <v>61</v>
          </cell>
          <cell r="G144">
            <v>17</v>
          </cell>
          <cell r="H144">
            <v>44</v>
          </cell>
          <cell r="I144">
            <v>18</v>
          </cell>
          <cell r="J144">
            <v>2</v>
          </cell>
          <cell r="K144">
            <v>16</v>
          </cell>
          <cell r="L144">
            <v>2</v>
          </cell>
          <cell r="M144">
            <v>87</v>
          </cell>
          <cell r="N144">
            <v>61</v>
          </cell>
          <cell r="O144">
            <v>17</v>
          </cell>
          <cell r="P144">
            <v>44</v>
          </cell>
          <cell r="Q144">
            <v>18</v>
          </cell>
          <cell r="R144">
            <v>2</v>
          </cell>
          <cell r="S144">
            <v>16</v>
          </cell>
          <cell r="T144" t="str">
            <v>-</v>
          </cell>
          <cell r="U144" t="str">
            <v>-</v>
          </cell>
          <cell r="V144" t="str">
            <v>-</v>
          </cell>
          <cell r="W144" t="str">
            <v>-</v>
          </cell>
          <cell r="X144" t="str">
            <v>-</v>
          </cell>
          <cell r="Y144" t="str">
            <v>-</v>
          </cell>
          <cell r="Z144" t="str">
            <v>-</v>
          </cell>
          <cell r="AA144" t="str">
            <v>-</v>
          </cell>
          <cell r="AB144" t="str">
            <v>-</v>
          </cell>
          <cell r="AC144" t="str">
            <v>-</v>
          </cell>
          <cell r="AD144" t="str">
            <v>-</v>
          </cell>
          <cell r="AE144" t="str">
            <v>-</v>
          </cell>
          <cell r="AF144" t="str">
            <v>-</v>
          </cell>
          <cell r="AG144" t="str">
            <v>-</v>
          </cell>
          <cell r="AH144" t="str">
            <v>-</v>
          </cell>
          <cell r="AI144" t="str">
            <v>-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1</v>
          </cell>
          <cell r="E145">
            <v>50</v>
          </cell>
          <cell r="F145">
            <v>35</v>
          </cell>
          <cell r="G145">
            <v>1</v>
          </cell>
          <cell r="H145">
            <v>34</v>
          </cell>
          <cell r="I145">
            <v>12</v>
          </cell>
          <cell r="J145">
            <v>1</v>
          </cell>
          <cell r="K145">
            <v>11</v>
          </cell>
          <cell r="L145">
            <v>1</v>
          </cell>
          <cell r="M145">
            <v>50</v>
          </cell>
          <cell r="N145">
            <v>35</v>
          </cell>
          <cell r="O145">
            <v>1</v>
          </cell>
          <cell r="P145">
            <v>34</v>
          </cell>
          <cell r="Q145">
            <v>12</v>
          </cell>
          <cell r="R145">
            <v>1</v>
          </cell>
          <cell r="S145">
            <v>11</v>
          </cell>
          <cell r="T145" t="str">
            <v>-</v>
          </cell>
          <cell r="U145" t="str">
            <v>-</v>
          </cell>
          <cell r="V145" t="str">
            <v>-</v>
          </cell>
          <cell r="W145" t="str">
            <v>-</v>
          </cell>
          <cell r="X145" t="str">
            <v>-</v>
          </cell>
          <cell r="Y145" t="str">
            <v>-</v>
          </cell>
          <cell r="Z145" t="str">
            <v>-</v>
          </cell>
          <cell r="AA145" t="str">
            <v>-</v>
          </cell>
          <cell r="AB145" t="str">
            <v>-</v>
          </cell>
          <cell r="AC145" t="str">
            <v>-</v>
          </cell>
          <cell r="AD145" t="str">
            <v>-</v>
          </cell>
          <cell r="AE145" t="str">
            <v>-</v>
          </cell>
          <cell r="AF145" t="str">
            <v>-</v>
          </cell>
          <cell r="AG145" t="str">
            <v>-</v>
          </cell>
          <cell r="AH145" t="str">
            <v>-</v>
          </cell>
          <cell r="AI145" t="str">
            <v>-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1</v>
          </cell>
          <cell r="E146">
            <v>25</v>
          </cell>
          <cell r="F146">
            <v>19</v>
          </cell>
          <cell r="G146" t="str">
            <v>-</v>
          </cell>
          <cell r="H146">
            <v>19</v>
          </cell>
          <cell r="I146">
            <v>9</v>
          </cell>
          <cell r="J146">
            <v>1</v>
          </cell>
          <cell r="K146">
            <v>8</v>
          </cell>
          <cell r="L146">
            <v>1</v>
          </cell>
          <cell r="M146">
            <v>25</v>
          </cell>
          <cell r="N146">
            <v>19</v>
          </cell>
          <cell r="O146" t="str">
            <v>-</v>
          </cell>
          <cell r="P146">
            <v>19</v>
          </cell>
          <cell r="Q146">
            <v>9</v>
          </cell>
          <cell r="R146">
            <v>1</v>
          </cell>
          <cell r="S146">
            <v>8</v>
          </cell>
          <cell r="T146" t="str">
            <v>-</v>
          </cell>
          <cell r="U146" t="str">
            <v>-</v>
          </cell>
          <cell r="V146" t="str">
            <v>-</v>
          </cell>
          <cell r="W146" t="str">
            <v>-</v>
          </cell>
          <cell r="X146" t="str">
            <v>-</v>
          </cell>
          <cell r="Y146" t="str">
            <v>-</v>
          </cell>
          <cell r="Z146" t="str">
            <v>-</v>
          </cell>
          <cell r="AA146" t="str">
            <v>-</v>
          </cell>
          <cell r="AB146" t="str">
            <v>-</v>
          </cell>
          <cell r="AC146" t="str">
            <v>-</v>
          </cell>
          <cell r="AD146" t="str">
            <v>-</v>
          </cell>
          <cell r="AE146" t="str">
            <v>-</v>
          </cell>
          <cell r="AF146" t="str">
            <v>-</v>
          </cell>
          <cell r="AG146" t="str">
            <v>-</v>
          </cell>
          <cell r="AH146" t="str">
            <v>-</v>
          </cell>
          <cell r="AI146" t="str">
            <v>-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1</v>
          </cell>
          <cell r="E147">
            <v>24</v>
          </cell>
          <cell r="F147">
            <v>16</v>
          </cell>
          <cell r="G147">
            <v>7</v>
          </cell>
          <cell r="H147">
            <v>9</v>
          </cell>
          <cell r="I147">
            <v>6</v>
          </cell>
          <cell r="J147">
            <v>1</v>
          </cell>
          <cell r="K147">
            <v>5</v>
          </cell>
          <cell r="L147">
            <v>1</v>
          </cell>
          <cell r="M147">
            <v>24</v>
          </cell>
          <cell r="N147">
            <v>16</v>
          </cell>
          <cell r="O147">
            <v>7</v>
          </cell>
          <cell r="P147">
            <v>9</v>
          </cell>
          <cell r="Q147">
            <v>6</v>
          </cell>
          <cell r="R147">
            <v>1</v>
          </cell>
          <cell r="S147">
            <v>5</v>
          </cell>
          <cell r="T147" t="str">
            <v>-</v>
          </cell>
          <cell r="U147" t="str">
            <v>-</v>
          </cell>
          <cell r="V147" t="str">
            <v>-</v>
          </cell>
          <cell r="W147" t="str">
            <v>-</v>
          </cell>
          <cell r="X147" t="str">
            <v>-</v>
          </cell>
          <cell r="Y147" t="str">
            <v>-</v>
          </cell>
          <cell r="Z147" t="str">
            <v>-</v>
          </cell>
          <cell r="AA147" t="str">
            <v>-</v>
          </cell>
          <cell r="AB147" t="str">
            <v>-</v>
          </cell>
          <cell r="AC147" t="str">
            <v>-</v>
          </cell>
          <cell r="AD147" t="str">
            <v>-</v>
          </cell>
          <cell r="AE147" t="str">
            <v>-</v>
          </cell>
          <cell r="AF147" t="str">
            <v>-</v>
          </cell>
          <cell r="AG147" t="str">
            <v>-</v>
          </cell>
          <cell r="AH147" t="str">
            <v>-</v>
          </cell>
          <cell r="AI147" t="str">
            <v>-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  <cell r="T148" t="str">
            <v>-</v>
          </cell>
          <cell r="U148" t="str">
            <v>-</v>
          </cell>
          <cell r="V148" t="str">
            <v>-</v>
          </cell>
          <cell r="W148" t="str">
            <v>-</v>
          </cell>
          <cell r="X148" t="str">
            <v>-</v>
          </cell>
          <cell r="Y148" t="str">
            <v>-</v>
          </cell>
          <cell r="Z148" t="str">
            <v>-</v>
          </cell>
          <cell r="AA148" t="str">
            <v>-</v>
          </cell>
          <cell r="AB148" t="str">
            <v>-</v>
          </cell>
          <cell r="AC148" t="str">
            <v>-</v>
          </cell>
          <cell r="AD148" t="str">
            <v>-</v>
          </cell>
          <cell r="AE148" t="str">
            <v>-</v>
          </cell>
          <cell r="AF148" t="str">
            <v>-</v>
          </cell>
          <cell r="AG148" t="str">
            <v>-</v>
          </cell>
          <cell r="AH148" t="str">
            <v>-</v>
          </cell>
          <cell r="AI148" t="str">
            <v>-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  <cell r="T149" t="str">
            <v>-</v>
          </cell>
          <cell r="U149" t="str">
            <v>-</v>
          </cell>
          <cell r="V149" t="str">
            <v>-</v>
          </cell>
          <cell r="W149" t="str">
            <v>-</v>
          </cell>
          <cell r="X149" t="str">
            <v>-</v>
          </cell>
          <cell r="Y149" t="str">
            <v>-</v>
          </cell>
          <cell r="Z149" t="str">
            <v>-</v>
          </cell>
          <cell r="AA149" t="str">
            <v>-</v>
          </cell>
          <cell r="AB149" t="str">
            <v>-</v>
          </cell>
          <cell r="AC149" t="str">
            <v>-</v>
          </cell>
          <cell r="AD149" t="str">
            <v>-</v>
          </cell>
          <cell r="AE149" t="str">
            <v>-</v>
          </cell>
          <cell r="AF149" t="str">
            <v>-</v>
          </cell>
          <cell r="AG149" t="str">
            <v>-</v>
          </cell>
          <cell r="AH149" t="str">
            <v>-</v>
          </cell>
          <cell r="AI149" t="str">
            <v>-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1</v>
          </cell>
          <cell r="E150">
            <v>9</v>
          </cell>
          <cell r="F150">
            <v>7</v>
          </cell>
          <cell r="G150">
            <v>4</v>
          </cell>
          <cell r="H150">
            <v>3</v>
          </cell>
          <cell r="I150">
            <v>3</v>
          </cell>
          <cell r="J150" t="str">
            <v>-</v>
          </cell>
          <cell r="K150">
            <v>3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str">
            <v>-</v>
          </cell>
          <cell r="Q150" t="str">
            <v>-</v>
          </cell>
          <cell r="R150" t="str">
            <v>-</v>
          </cell>
          <cell r="S150" t="str">
            <v>-</v>
          </cell>
          <cell r="T150">
            <v>1</v>
          </cell>
          <cell r="U150">
            <v>9</v>
          </cell>
          <cell r="V150">
            <v>7</v>
          </cell>
          <cell r="W150">
            <v>4</v>
          </cell>
          <cell r="X150">
            <v>3</v>
          </cell>
          <cell r="Y150">
            <v>3</v>
          </cell>
          <cell r="Z150" t="str">
            <v>-</v>
          </cell>
          <cell r="AA150">
            <v>3</v>
          </cell>
          <cell r="AB150" t="str">
            <v>-</v>
          </cell>
          <cell r="AC150" t="str">
            <v>-</v>
          </cell>
          <cell r="AD150" t="str">
            <v>-</v>
          </cell>
          <cell r="AE150" t="str">
            <v>-</v>
          </cell>
          <cell r="AF150" t="str">
            <v>-</v>
          </cell>
          <cell r="AG150" t="str">
            <v>-</v>
          </cell>
          <cell r="AH150" t="str">
            <v>-</v>
          </cell>
          <cell r="AI150" t="str">
            <v>-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2</v>
          </cell>
          <cell r="E151">
            <v>105</v>
          </cell>
          <cell r="F151">
            <v>77</v>
          </cell>
          <cell r="G151">
            <v>17</v>
          </cell>
          <cell r="H151">
            <v>60</v>
          </cell>
          <cell r="I151">
            <v>26</v>
          </cell>
          <cell r="J151">
            <v>8</v>
          </cell>
          <cell r="K151">
            <v>18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  <cell r="T151">
            <v>2</v>
          </cell>
          <cell r="U151">
            <v>105</v>
          </cell>
          <cell r="V151">
            <v>77</v>
          </cell>
          <cell r="W151">
            <v>17</v>
          </cell>
          <cell r="X151">
            <v>60</v>
          </cell>
          <cell r="Y151">
            <v>26</v>
          </cell>
          <cell r="Z151">
            <v>8</v>
          </cell>
          <cell r="AA151">
            <v>18</v>
          </cell>
          <cell r="AB151" t="str">
            <v>-</v>
          </cell>
          <cell r="AC151" t="str">
            <v>-</v>
          </cell>
          <cell r="AD151" t="str">
            <v>-</v>
          </cell>
          <cell r="AE151" t="str">
            <v>-</v>
          </cell>
          <cell r="AF151" t="str">
            <v>-</v>
          </cell>
          <cell r="AG151" t="str">
            <v>-</v>
          </cell>
          <cell r="AH151" t="str">
            <v>-</v>
          </cell>
          <cell r="AI151" t="str">
            <v>-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1</v>
          </cell>
          <cell r="E152">
            <v>50</v>
          </cell>
          <cell r="F152">
            <v>23</v>
          </cell>
          <cell r="G152">
            <v>14</v>
          </cell>
          <cell r="H152">
            <v>9</v>
          </cell>
          <cell r="I152">
            <v>8</v>
          </cell>
          <cell r="J152" t="str">
            <v>-</v>
          </cell>
          <cell r="K152">
            <v>8</v>
          </cell>
          <cell r="L152">
            <v>1</v>
          </cell>
          <cell r="M152">
            <v>50</v>
          </cell>
          <cell r="N152">
            <v>23</v>
          </cell>
          <cell r="O152">
            <v>14</v>
          </cell>
          <cell r="P152">
            <v>9</v>
          </cell>
          <cell r="Q152">
            <v>8</v>
          </cell>
          <cell r="R152" t="str">
            <v>-</v>
          </cell>
          <cell r="S152">
            <v>8</v>
          </cell>
          <cell r="T152" t="str">
            <v>-</v>
          </cell>
          <cell r="U152" t="str">
            <v>-</v>
          </cell>
          <cell r="V152" t="str">
            <v>-</v>
          </cell>
          <cell r="W152" t="str">
            <v>-</v>
          </cell>
          <cell r="X152" t="str">
            <v>-</v>
          </cell>
          <cell r="Y152" t="str">
            <v>-</v>
          </cell>
          <cell r="Z152" t="str">
            <v>-</v>
          </cell>
          <cell r="AA152" t="str">
            <v>-</v>
          </cell>
          <cell r="AB152" t="str">
            <v>-</v>
          </cell>
          <cell r="AC152" t="str">
            <v>-</v>
          </cell>
          <cell r="AD152" t="str">
            <v>-</v>
          </cell>
          <cell r="AE152" t="str">
            <v>-</v>
          </cell>
          <cell r="AF152" t="str">
            <v>-</v>
          </cell>
          <cell r="AG152" t="str">
            <v>-</v>
          </cell>
          <cell r="AH152" t="str">
            <v>-</v>
          </cell>
          <cell r="AI152" t="str">
            <v>-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4</v>
          </cell>
          <cell r="E153">
            <v>224</v>
          </cell>
          <cell r="F153">
            <v>176</v>
          </cell>
          <cell r="G153">
            <v>35</v>
          </cell>
          <cell r="H153">
            <v>141</v>
          </cell>
          <cell r="I153">
            <v>46</v>
          </cell>
          <cell r="J153">
            <v>7</v>
          </cell>
          <cell r="K153">
            <v>39</v>
          </cell>
          <cell r="L153">
            <v>4</v>
          </cell>
          <cell r="M153">
            <v>224</v>
          </cell>
          <cell r="N153">
            <v>176</v>
          </cell>
          <cell r="O153">
            <v>35</v>
          </cell>
          <cell r="P153">
            <v>141</v>
          </cell>
          <cell r="Q153">
            <v>46</v>
          </cell>
          <cell r="R153">
            <v>7</v>
          </cell>
          <cell r="S153">
            <v>39</v>
          </cell>
          <cell r="T153" t="str">
            <v>-</v>
          </cell>
          <cell r="U153" t="str">
            <v>-</v>
          </cell>
          <cell r="V153" t="str">
            <v>-</v>
          </cell>
          <cell r="W153" t="str">
            <v>-</v>
          </cell>
          <cell r="X153" t="str">
            <v>-</v>
          </cell>
          <cell r="Y153" t="str">
            <v>-</v>
          </cell>
          <cell r="Z153" t="str">
            <v>-</v>
          </cell>
          <cell r="AA153" t="str">
            <v>-</v>
          </cell>
          <cell r="AB153" t="str">
            <v>-</v>
          </cell>
          <cell r="AC153" t="str">
            <v>-</v>
          </cell>
          <cell r="AD153" t="str">
            <v>-</v>
          </cell>
          <cell r="AE153" t="str">
            <v>-</v>
          </cell>
          <cell r="AF153" t="str">
            <v>-</v>
          </cell>
          <cell r="AG153" t="str">
            <v>-</v>
          </cell>
          <cell r="AH153" t="str">
            <v>-</v>
          </cell>
          <cell r="AI153" t="str">
            <v>-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 t="str">
            <v>-</v>
          </cell>
          <cell r="E154" t="str">
            <v>-</v>
          </cell>
          <cell r="F154" t="str">
            <v>-</v>
          </cell>
          <cell r="G154" t="str">
            <v>-</v>
          </cell>
          <cell r="H154" t="str">
            <v>-</v>
          </cell>
          <cell r="I154" t="str">
            <v>-</v>
          </cell>
          <cell r="J154" t="str">
            <v>-</v>
          </cell>
          <cell r="K154" t="str">
            <v>-</v>
          </cell>
          <cell r="L154" t="str">
            <v>-</v>
          </cell>
          <cell r="M154" t="str">
            <v>-</v>
          </cell>
          <cell r="N154" t="str">
            <v>-</v>
          </cell>
          <cell r="O154" t="str">
            <v>-</v>
          </cell>
          <cell r="P154" t="str">
            <v>-</v>
          </cell>
          <cell r="Q154" t="str">
            <v>-</v>
          </cell>
          <cell r="R154" t="str">
            <v>-</v>
          </cell>
          <cell r="S154" t="str">
            <v>-</v>
          </cell>
          <cell r="T154" t="str">
            <v>-</v>
          </cell>
          <cell r="U154" t="str">
            <v>-</v>
          </cell>
          <cell r="V154" t="str">
            <v>-</v>
          </cell>
          <cell r="W154" t="str">
            <v>-</v>
          </cell>
          <cell r="X154" t="str">
            <v>-</v>
          </cell>
          <cell r="Y154" t="str">
            <v>-</v>
          </cell>
          <cell r="Z154" t="str">
            <v>-</v>
          </cell>
          <cell r="AA154" t="str">
            <v>-</v>
          </cell>
          <cell r="AB154" t="str">
            <v>-</v>
          </cell>
          <cell r="AC154" t="str">
            <v>-</v>
          </cell>
          <cell r="AD154" t="str">
            <v>-</v>
          </cell>
          <cell r="AE154" t="str">
            <v>-</v>
          </cell>
          <cell r="AF154" t="str">
            <v>-</v>
          </cell>
          <cell r="AG154" t="str">
            <v>-</v>
          </cell>
          <cell r="AH154" t="str">
            <v>-</v>
          </cell>
          <cell r="AI154" t="str">
            <v>-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str">
            <v>-</v>
          </cell>
          <cell r="Q155" t="str">
            <v>-</v>
          </cell>
          <cell r="R155" t="str">
            <v>-</v>
          </cell>
          <cell r="S155" t="str">
            <v>-</v>
          </cell>
          <cell r="T155" t="str">
            <v>-</v>
          </cell>
          <cell r="U155" t="str">
            <v>-</v>
          </cell>
          <cell r="V155" t="str">
            <v>-</v>
          </cell>
          <cell r="W155" t="str">
            <v>-</v>
          </cell>
          <cell r="X155" t="str">
            <v>-</v>
          </cell>
          <cell r="Y155" t="str">
            <v>-</v>
          </cell>
          <cell r="Z155" t="str">
            <v>-</v>
          </cell>
          <cell r="AA155" t="str">
            <v>-</v>
          </cell>
          <cell r="AB155" t="str">
            <v>-</v>
          </cell>
          <cell r="AC155" t="str">
            <v>-</v>
          </cell>
          <cell r="AD155" t="str">
            <v>-</v>
          </cell>
          <cell r="AE155" t="str">
            <v>-</v>
          </cell>
          <cell r="AF155" t="str">
            <v>-</v>
          </cell>
          <cell r="AG155" t="str">
            <v>-</v>
          </cell>
          <cell r="AH155" t="str">
            <v>-</v>
          </cell>
          <cell r="AI155" t="str">
            <v>-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 t="str">
            <v>-</v>
          </cell>
          <cell r="Q156" t="str">
            <v>-</v>
          </cell>
          <cell r="R156" t="str">
            <v>-</v>
          </cell>
          <cell r="S156" t="str">
            <v>-</v>
          </cell>
          <cell r="T156" t="str">
            <v>-</v>
          </cell>
          <cell r="U156" t="str">
            <v>-</v>
          </cell>
          <cell r="V156" t="str">
            <v>-</v>
          </cell>
          <cell r="W156" t="str">
            <v>-</v>
          </cell>
          <cell r="X156" t="str">
            <v>-</v>
          </cell>
          <cell r="Y156" t="str">
            <v>-</v>
          </cell>
          <cell r="Z156" t="str">
            <v>-</v>
          </cell>
          <cell r="AA156" t="str">
            <v>-</v>
          </cell>
          <cell r="AB156" t="str">
            <v>-</v>
          </cell>
          <cell r="AC156" t="str">
            <v>-</v>
          </cell>
          <cell r="AD156" t="str">
            <v>-</v>
          </cell>
          <cell r="AE156" t="str">
            <v>-</v>
          </cell>
          <cell r="AF156" t="str">
            <v>-</v>
          </cell>
          <cell r="AG156" t="str">
            <v>-</v>
          </cell>
          <cell r="AH156" t="str">
            <v>-</v>
          </cell>
          <cell r="AI156" t="str">
            <v>-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1</v>
          </cell>
          <cell r="E157">
            <v>50</v>
          </cell>
          <cell r="F157">
            <v>13</v>
          </cell>
          <cell r="G157">
            <v>8</v>
          </cell>
          <cell r="H157">
            <v>5</v>
          </cell>
          <cell r="I157">
            <v>6</v>
          </cell>
          <cell r="J157">
            <v>2</v>
          </cell>
          <cell r="K157">
            <v>4</v>
          </cell>
          <cell r="L157">
            <v>1</v>
          </cell>
          <cell r="M157">
            <v>50</v>
          </cell>
          <cell r="N157">
            <v>13</v>
          </cell>
          <cell r="O157">
            <v>8</v>
          </cell>
          <cell r="P157">
            <v>5</v>
          </cell>
          <cell r="Q157">
            <v>6</v>
          </cell>
          <cell r="R157">
            <v>2</v>
          </cell>
          <cell r="S157">
            <v>4</v>
          </cell>
          <cell r="T157" t="str">
            <v>-</v>
          </cell>
          <cell r="U157" t="str">
            <v>-</v>
          </cell>
          <cell r="V157" t="str">
            <v>-</v>
          </cell>
          <cell r="W157" t="str">
            <v>-</v>
          </cell>
          <cell r="X157" t="str">
            <v>-</v>
          </cell>
          <cell r="Y157" t="str">
            <v>-</v>
          </cell>
          <cell r="Z157" t="str">
            <v>-</v>
          </cell>
          <cell r="AA157" t="str">
            <v>-</v>
          </cell>
          <cell r="AB157" t="str">
            <v>-</v>
          </cell>
          <cell r="AC157" t="str">
            <v>-</v>
          </cell>
          <cell r="AD157" t="str">
            <v>-</v>
          </cell>
          <cell r="AE157" t="str">
            <v>-</v>
          </cell>
          <cell r="AF157" t="str">
            <v>-</v>
          </cell>
          <cell r="AG157" t="str">
            <v>-</v>
          </cell>
          <cell r="AH157" t="str">
            <v>-</v>
          </cell>
          <cell r="AI157" t="str">
            <v>-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</row>
      </sheetData>
      <sheetData sheetId="48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369</v>
          </cell>
          <cell r="E9">
            <v>12577</v>
          </cell>
          <cell r="F9">
            <v>9777</v>
          </cell>
          <cell r="G9">
            <v>2031</v>
          </cell>
          <cell r="H9">
            <v>7746</v>
          </cell>
          <cell r="I9">
            <v>5876</v>
          </cell>
          <cell r="J9">
            <v>752</v>
          </cell>
          <cell r="K9">
            <v>5124</v>
          </cell>
          <cell r="L9">
            <v>234</v>
          </cell>
          <cell r="M9">
            <v>11392</v>
          </cell>
          <cell r="N9">
            <v>8824</v>
          </cell>
          <cell r="O9">
            <v>1854</v>
          </cell>
          <cell r="P9">
            <v>6970</v>
          </cell>
          <cell r="Q9">
            <v>5153</v>
          </cell>
          <cell r="R9">
            <v>663</v>
          </cell>
          <cell r="S9">
            <v>4490</v>
          </cell>
          <cell r="T9">
            <v>135</v>
          </cell>
          <cell r="U9">
            <v>1185</v>
          </cell>
          <cell r="V9">
            <v>953</v>
          </cell>
          <cell r="W9">
            <v>177</v>
          </cell>
          <cell r="X9">
            <v>776</v>
          </cell>
          <cell r="Y9">
            <v>723</v>
          </cell>
          <cell r="Z9">
            <v>89</v>
          </cell>
          <cell r="AA9">
            <v>634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35</v>
          </cell>
          <cell r="E10">
            <v>1236</v>
          </cell>
          <cell r="F10">
            <v>865</v>
          </cell>
          <cell r="G10">
            <v>187</v>
          </cell>
          <cell r="H10">
            <v>678</v>
          </cell>
          <cell r="I10">
            <v>582</v>
          </cell>
          <cell r="J10">
            <v>69</v>
          </cell>
          <cell r="K10">
            <v>513</v>
          </cell>
          <cell r="L10">
            <v>25</v>
          </cell>
          <cell r="M10">
            <v>1146</v>
          </cell>
          <cell r="N10">
            <v>810</v>
          </cell>
          <cell r="O10">
            <v>166</v>
          </cell>
          <cell r="P10">
            <v>644</v>
          </cell>
          <cell r="Q10">
            <v>530</v>
          </cell>
          <cell r="R10">
            <v>59</v>
          </cell>
          <cell r="S10">
            <v>471</v>
          </cell>
          <cell r="T10">
            <v>10</v>
          </cell>
          <cell r="U10">
            <v>90</v>
          </cell>
          <cell r="V10">
            <v>55</v>
          </cell>
          <cell r="W10">
            <v>21</v>
          </cell>
          <cell r="X10">
            <v>34</v>
          </cell>
          <cell r="Y10">
            <v>52</v>
          </cell>
          <cell r="Z10">
            <v>10</v>
          </cell>
          <cell r="AA10">
            <v>42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22</v>
          </cell>
          <cell r="E11">
            <v>680</v>
          </cell>
          <cell r="F11">
            <v>506</v>
          </cell>
          <cell r="G11">
            <v>94</v>
          </cell>
          <cell r="H11">
            <v>412</v>
          </cell>
          <cell r="I11">
            <v>449</v>
          </cell>
          <cell r="J11">
            <v>40</v>
          </cell>
          <cell r="K11">
            <v>409</v>
          </cell>
          <cell r="L11">
            <v>13</v>
          </cell>
          <cell r="M11">
            <v>601</v>
          </cell>
          <cell r="N11">
            <v>431</v>
          </cell>
          <cell r="O11">
            <v>79</v>
          </cell>
          <cell r="P11">
            <v>352</v>
          </cell>
          <cell r="Q11">
            <v>394</v>
          </cell>
          <cell r="R11">
            <v>30</v>
          </cell>
          <cell r="S11">
            <v>364</v>
          </cell>
          <cell r="T11">
            <v>9</v>
          </cell>
          <cell r="U11">
            <v>79</v>
          </cell>
          <cell r="V11">
            <v>75</v>
          </cell>
          <cell r="W11">
            <v>15</v>
          </cell>
          <cell r="X11">
            <v>60</v>
          </cell>
          <cell r="Y11">
            <v>55</v>
          </cell>
          <cell r="Z11">
            <v>10</v>
          </cell>
          <cell r="AA11">
            <v>45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30</v>
          </cell>
          <cell r="E12">
            <v>855</v>
          </cell>
          <cell r="F12">
            <v>688</v>
          </cell>
          <cell r="G12">
            <v>142</v>
          </cell>
          <cell r="H12">
            <v>546</v>
          </cell>
          <cell r="I12">
            <v>447</v>
          </cell>
          <cell r="J12">
            <v>60</v>
          </cell>
          <cell r="K12">
            <v>387</v>
          </cell>
          <cell r="L12">
            <v>16</v>
          </cell>
          <cell r="M12">
            <v>731</v>
          </cell>
          <cell r="N12">
            <v>581</v>
          </cell>
          <cell r="O12">
            <v>114</v>
          </cell>
          <cell r="P12">
            <v>467</v>
          </cell>
          <cell r="Q12">
            <v>372</v>
          </cell>
          <cell r="R12">
            <v>49</v>
          </cell>
          <cell r="S12">
            <v>323</v>
          </cell>
          <cell r="T12">
            <v>14</v>
          </cell>
          <cell r="U12">
            <v>124</v>
          </cell>
          <cell r="V12">
            <v>107</v>
          </cell>
          <cell r="W12">
            <v>28</v>
          </cell>
          <cell r="X12">
            <v>79</v>
          </cell>
          <cell r="Y12">
            <v>75</v>
          </cell>
          <cell r="Z12">
            <v>11</v>
          </cell>
          <cell r="AA12">
            <v>64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16</v>
          </cell>
          <cell r="E13">
            <v>771</v>
          </cell>
          <cell r="F13">
            <v>614</v>
          </cell>
          <cell r="G13">
            <v>141</v>
          </cell>
          <cell r="H13">
            <v>473</v>
          </cell>
          <cell r="I13">
            <v>375</v>
          </cell>
          <cell r="J13">
            <v>58</v>
          </cell>
          <cell r="K13">
            <v>317</v>
          </cell>
          <cell r="L13">
            <v>13</v>
          </cell>
          <cell r="M13">
            <v>745</v>
          </cell>
          <cell r="N13">
            <v>590</v>
          </cell>
          <cell r="O13">
            <v>137</v>
          </cell>
          <cell r="P13">
            <v>453</v>
          </cell>
          <cell r="Q13">
            <v>360</v>
          </cell>
          <cell r="R13">
            <v>53</v>
          </cell>
          <cell r="S13">
            <v>307</v>
          </cell>
          <cell r="T13">
            <v>3</v>
          </cell>
          <cell r="U13">
            <v>26</v>
          </cell>
          <cell r="V13">
            <v>24</v>
          </cell>
          <cell r="W13">
            <v>4</v>
          </cell>
          <cell r="X13">
            <v>20</v>
          </cell>
          <cell r="Y13">
            <v>15</v>
          </cell>
          <cell r="Z13">
            <v>5</v>
          </cell>
          <cell r="AA13">
            <v>10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44</v>
          </cell>
          <cell r="E14">
            <v>1256</v>
          </cell>
          <cell r="F14">
            <v>978</v>
          </cell>
          <cell r="G14">
            <v>213</v>
          </cell>
          <cell r="H14">
            <v>765</v>
          </cell>
          <cell r="I14">
            <v>245</v>
          </cell>
          <cell r="J14">
            <v>19</v>
          </cell>
          <cell r="K14">
            <v>226</v>
          </cell>
          <cell r="L14">
            <v>23</v>
          </cell>
          <cell r="M14">
            <v>1073</v>
          </cell>
          <cell r="N14">
            <v>829</v>
          </cell>
          <cell r="O14">
            <v>190</v>
          </cell>
          <cell r="P14">
            <v>639</v>
          </cell>
          <cell r="Q14">
            <v>132</v>
          </cell>
          <cell r="R14">
            <v>19</v>
          </cell>
          <cell r="S14">
            <v>113</v>
          </cell>
          <cell r="T14">
            <v>21</v>
          </cell>
          <cell r="U14">
            <v>183</v>
          </cell>
          <cell r="V14">
            <v>149</v>
          </cell>
          <cell r="W14">
            <v>23</v>
          </cell>
          <cell r="X14">
            <v>126</v>
          </cell>
          <cell r="Y14">
            <v>113</v>
          </cell>
          <cell r="Z14" t="str">
            <v>-</v>
          </cell>
          <cell r="AA14">
            <v>113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24</v>
          </cell>
          <cell r="E15">
            <v>881</v>
          </cell>
          <cell r="F15">
            <v>681</v>
          </cell>
          <cell r="G15">
            <v>150</v>
          </cell>
          <cell r="H15">
            <v>531</v>
          </cell>
          <cell r="I15">
            <v>441</v>
          </cell>
          <cell r="J15">
            <v>64</v>
          </cell>
          <cell r="K15">
            <v>377</v>
          </cell>
          <cell r="L15">
            <v>20</v>
          </cell>
          <cell r="M15">
            <v>850</v>
          </cell>
          <cell r="N15">
            <v>666</v>
          </cell>
          <cell r="O15">
            <v>150</v>
          </cell>
          <cell r="P15">
            <v>516</v>
          </cell>
          <cell r="Q15">
            <v>428</v>
          </cell>
          <cell r="R15">
            <v>61</v>
          </cell>
          <cell r="S15">
            <v>367</v>
          </cell>
          <cell r="T15">
            <v>4</v>
          </cell>
          <cell r="U15">
            <v>31</v>
          </cell>
          <cell r="V15">
            <v>15</v>
          </cell>
          <cell r="W15" t="str">
            <v>-</v>
          </cell>
          <cell r="X15">
            <v>15</v>
          </cell>
          <cell r="Y15">
            <v>13</v>
          </cell>
          <cell r="Z15">
            <v>3</v>
          </cell>
          <cell r="AA15">
            <v>10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12</v>
          </cell>
          <cell r="E16">
            <v>371</v>
          </cell>
          <cell r="F16">
            <v>318</v>
          </cell>
          <cell r="G16">
            <v>71</v>
          </cell>
          <cell r="H16">
            <v>247</v>
          </cell>
          <cell r="I16">
            <v>211</v>
          </cell>
          <cell r="J16">
            <v>39</v>
          </cell>
          <cell r="K16">
            <v>172</v>
          </cell>
          <cell r="L16">
            <v>8</v>
          </cell>
          <cell r="M16">
            <v>335</v>
          </cell>
          <cell r="N16">
            <v>283</v>
          </cell>
          <cell r="O16">
            <v>66</v>
          </cell>
          <cell r="P16">
            <v>217</v>
          </cell>
          <cell r="Q16">
            <v>186</v>
          </cell>
          <cell r="R16">
            <v>38</v>
          </cell>
          <cell r="S16">
            <v>148</v>
          </cell>
          <cell r="T16">
            <v>4</v>
          </cell>
          <cell r="U16">
            <v>36</v>
          </cell>
          <cell r="V16">
            <v>35</v>
          </cell>
          <cell r="W16">
            <v>5</v>
          </cell>
          <cell r="X16">
            <v>30</v>
          </cell>
          <cell r="Y16">
            <v>25</v>
          </cell>
          <cell r="Z16">
            <v>1</v>
          </cell>
          <cell r="AA16">
            <v>24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19</v>
          </cell>
          <cell r="E17">
            <v>743</v>
          </cell>
          <cell r="F17">
            <v>591</v>
          </cell>
          <cell r="G17">
            <v>127</v>
          </cell>
          <cell r="H17">
            <v>464</v>
          </cell>
          <cell r="I17">
            <v>363</v>
          </cell>
          <cell r="J17">
            <v>49</v>
          </cell>
          <cell r="K17">
            <v>314</v>
          </cell>
          <cell r="L17">
            <v>16</v>
          </cell>
          <cell r="M17">
            <v>716</v>
          </cell>
          <cell r="N17">
            <v>576</v>
          </cell>
          <cell r="O17">
            <v>121</v>
          </cell>
          <cell r="P17">
            <v>455</v>
          </cell>
          <cell r="Q17">
            <v>350</v>
          </cell>
          <cell r="R17">
            <v>47</v>
          </cell>
          <cell r="S17">
            <v>303</v>
          </cell>
          <cell r="T17">
            <v>3</v>
          </cell>
          <cell r="U17">
            <v>27</v>
          </cell>
          <cell r="V17">
            <v>15</v>
          </cell>
          <cell r="W17">
            <v>6</v>
          </cell>
          <cell r="X17">
            <v>9</v>
          </cell>
          <cell r="Y17">
            <v>13</v>
          </cell>
          <cell r="Z17">
            <v>2</v>
          </cell>
          <cell r="AA17">
            <v>11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17</v>
          </cell>
          <cell r="E18">
            <v>634</v>
          </cell>
          <cell r="F18">
            <v>548</v>
          </cell>
          <cell r="G18">
            <v>108</v>
          </cell>
          <cell r="H18">
            <v>440</v>
          </cell>
          <cell r="I18">
            <v>328</v>
          </cell>
          <cell r="J18">
            <v>50</v>
          </cell>
          <cell r="K18">
            <v>278</v>
          </cell>
          <cell r="L18">
            <v>11</v>
          </cell>
          <cell r="M18">
            <v>563</v>
          </cell>
          <cell r="N18">
            <v>495</v>
          </cell>
          <cell r="O18">
            <v>97</v>
          </cell>
          <cell r="P18">
            <v>398</v>
          </cell>
          <cell r="Q18">
            <v>290</v>
          </cell>
          <cell r="R18">
            <v>46</v>
          </cell>
          <cell r="S18">
            <v>244</v>
          </cell>
          <cell r="T18">
            <v>6</v>
          </cell>
          <cell r="U18">
            <v>71</v>
          </cell>
          <cell r="V18">
            <v>53</v>
          </cell>
          <cell r="W18">
            <v>11</v>
          </cell>
          <cell r="X18">
            <v>42</v>
          </cell>
          <cell r="Y18">
            <v>38</v>
          </cell>
          <cell r="Z18">
            <v>4</v>
          </cell>
          <cell r="AA18">
            <v>34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45</v>
          </cell>
          <cell r="E19">
            <v>1065</v>
          </cell>
          <cell r="F19">
            <v>817</v>
          </cell>
          <cell r="G19">
            <v>156</v>
          </cell>
          <cell r="H19">
            <v>661</v>
          </cell>
          <cell r="I19">
            <v>554</v>
          </cell>
          <cell r="J19">
            <v>55</v>
          </cell>
          <cell r="K19">
            <v>499</v>
          </cell>
          <cell r="L19">
            <v>17</v>
          </cell>
          <cell r="M19">
            <v>824</v>
          </cell>
          <cell r="N19">
            <v>626</v>
          </cell>
          <cell r="O19">
            <v>130</v>
          </cell>
          <cell r="P19">
            <v>496</v>
          </cell>
          <cell r="Q19">
            <v>405</v>
          </cell>
          <cell r="R19">
            <v>35</v>
          </cell>
          <cell r="S19">
            <v>370</v>
          </cell>
          <cell r="T19">
            <v>28</v>
          </cell>
          <cell r="U19">
            <v>241</v>
          </cell>
          <cell r="V19">
            <v>191</v>
          </cell>
          <cell r="W19">
            <v>26</v>
          </cell>
          <cell r="X19">
            <v>165</v>
          </cell>
          <cell r="Y19">
            <v>149</v>
          </cell>
          <cell r="Z19">
            <v>20</v>
          </cell>
          <cell r="AA19">
            <v>129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4</v>
          </cell>
          <cell r="E20">
            <v>182</v>
          </cell>
          <cell r="F20">
            <v>154</v>
          </cell>
          <cell r="G20">
            <v>33</v>
          </cell>
          <cell r="H20">
            <v>121</v>
          </cell>
          <cell r="I20">
            <v>92</v>
          </cell>
          <cell r="J20">
            <v>17</v>
          </cell>
          <cell r="K20">
            <v>75</v>
          </cell>
          <cell r="L20">
            <v>3</v>
          </cell>
          <cell r="M20">
            <v>173</v>
          </cell>
          <cell r="N20">
            <v>147</v>
          </cell>
          <cell r="O20">
            <v>32</v>
          </cell>
          <cell r="P20">
            <v>115</v>
          </cell>
          <cell r="Q20">
            <v>88</v>
          </cell>
          <cell r="R20">
            <v>16</v>
          </cell>
          <cell r="S20">
            <v>72</v>
          </cell>
          <cell r="T20">
            <v>1</v>
          </cell>
          <cell r="U20">
            <v>9</v>
          </cell>
          <cell r="V20">
            <v>7</v>
          </cell>
          <cell r="W20">
            <v>1</v>
          </cell>
          <cell r="X20">
            <v>6</v>
          </cell>
          <cell r="Y20">
            <v>4</v>
          </cell>
          <cell r="Z20">
            <v>1</v>
          </cell>
          <cell r="AA20">
            <v>3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17</v>
          </cell>
          <cell r="E21">
            <v>582</v>
          </cell>
          <cell r="F21">
            <v>431</v>
          </cell>
          <cell r="G21">
            <v>74</v>
          </cell>
          <cell r="H21">
            <v>357</v>
          </cell>
          <cell r="I21">
            <v>282</v>
          </cell>
          <cell r="J21">
            <v>33</v>
          </cell>
          <cell r="K21">
            <v>249</v>
          </cell>
          <cell r="L21">
            <v>13</v>
          </cell>
          <cell r="M21">
            <v>553</v>
          </cell>
          <cell r="N21">
            <v>406</v>
          </cell>
          <cell r="O21">
            <v>74</v>
          </cell>
          <cell r="P21">
            <v>332</v>
          </cell>
          <cell r="Q21">
            <v>263</v>
          </cell>
          <cell r="R21">
            <v>33</v>
          </cell>
          <cell r="S21">
            <v>230</v>
          </cell>
          <cell r="T21">
            <v>4</v>
          </cell>
          <cell r="U21">
            <v>29</v>
          </cell>
          <cell r="V21">
            <v>25</v>
          </cell>
          <cell r="W21" t="str">
            <v>-</v>
          </cell>
          <cell r="X21">
            <v>25</v>
          </cell>
          <cell r="Y21">
            <v>19</v>
          </cell>
          <cell r="Z21" t="str">
            <v>-</v>
          </cell>
          <cell r="AA21">
            <v>19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5</v>
          </cell>
          <cell r="E22">
            <v>268</v>
          </cell>
          <cell r="F22">
            <v>227</v>
          </cell>
          <cell r="G22">
            <v>48</v>
          </cell>
          <cell r="H22">
            <v>179</v>
          </cell>
          <cell r="I22">
            <v>139</v>
          </cell>
          <cell r="J22">
            <v>17</v>
          </cell>
          <cell r="K22">
            <v>122</v>
          </cell>
          <cell r="L22">
            <v>5</v>
          </cell>
          <cell r="M22">
            <v>268</v>
          </cell>
          <cell r="N22">
            <v>227</v>
          </cell>
          <cell r="O22">
            <v>48</v>
          </cell>
          <cell r="P22">
            <v>179</v>
          </cell>
          <cell r="Q22">
            <v>139</v>
          </cell>
          <cell r="R22">
            <v>17</v>
          </cell>
          <cell r="S22">
            <v>122</v>
          </cell>
          <cell r="T22" t="str">
            <v>-</v>
          </cell>
          <cell r="U22" t="str">
            <v>-</v>
          </cell>
          <cell r="V22" t="str">
            <v>-</v>
          </cell>
          <cell r="W22" t="str">
            <v>-</v>
          </cell>
          <cell r="X22" t="str">
            <v>-</v>
          </cell>
          <cell r="Y22" t="str">
            <v>-</v>
          </cell>
          <cell r="Z22" t="str">
            <v>-</v>
          </cell>
          <cell r="AA22" t="str">
            <v>-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3</v>
          </cell>
          <cell r="E23">
            <v>170</v>
          </cell>
          <cell r="F23">
            <v>152</v>
          </cell>
          <cell r="G23">
            <v>34</v>
          </cell>
          <cell r="H23">
            <v>118</v>
          </cell>
          <cell r="I23">
            <v>0</v>
          </cell>
          <cell r="J23">
            <v>0</v>
          </cell>
          <cell r="K23">
            <v>0</v>
          </cell>
          <cell r="L23">
            <v>3</v>
          </cell>
          <cell r="M23">
            <v>170</v>
          </cell>
          <cell r="N23">
            <v>152</v>
          </cell>
          <cell r="O23">
            <v>34</v>
          </cell>
          <cell r="P23">
            <v>118</v>
          </cell>
          <cell r="Q23" t="str">
            <v>-</v>
          </cell>
          <cell r="R23" t="str">
            <v>-</v>
          </cell>
          <cell r="S23" t="str">
            <v>-</v>
          </cell>
          <cell r="T23" t="str">
            <v>-</v>
          </cell>
          <cell r="U23" t="str">
            <v>-</v>
          </cell>
          <cell r="V23" t="str">
            <v>-</v>
          </cell>
          <cell r="W23" t="str">
            <v>-</v>
          </cell>
          <cell r="X23" t="str">
            <v>-</v>
          </cell>
          <cell r="Y23" t="str">
            <v>-</v>
          </cell>
          <cell r="Z23" t="str">
            <v>-</v>
          </cell>
          <cell r="AA23" t="str">
            <v>-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6</v>
          </cell>
          <cell r="E24">
            <v>294</v>
          </cell>
          <cell r="F24">
            <v>180</v>
          </cell>
          <cell r="G24">
            <v>53</v>
          </cell>
          <cell r="H24">
            <v>127</v>
          </cell>
          <cell r="I24">
            <v>109</v>
          </cell>
          <cell r="J24">
            <v>17</v>
          </cell>
          <cell r="K24">
            <v>92</v>
          </cell>
          <cell r="L24">
            <v>4</v>
          </cell>
          <cell r="M24">
            <v>276</v>
          </cell>
          <cell r="N24">
            <v>164</v>
          </cell>
          <cell r="O24">
            <v>48</v>
          </cell>
          <cell r="P24">
            <v>116</v>
          </cell>
          <cell r="Q24">
            <v>94</v>
          </cell>
          <cell r="R24">
            <v>13</v>
          </cell>
          <cell r="S24">
            <v>81</v>
          </cell>
          <cell r="T24">
            <v>2</v>
          </cell>
          <cell r="U24">
            <v>18</v>
          </cell>
          <cell r="V24">
            <v>16</v>
          </cell>
          <cell r="W24">
            <v>5</v>
          </cell>
          <cell r="X24">
            <v>11</v>
          </cell>
          <cell r="Y24">
            <v>15</v>
          </cell>
          <cell r="Z24">
            <v>4</v>
          </cell>
          <cell r="AA24">
            <v>11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11</v>
          </cell>
          <cell r="E25">
            <v>405</v>
          </cell>
          <cell r="F25">
            <v>334</v>
          </cell>
          <cell r="G25">
            <v>61</v>
          </cell>
          <cell r="H25">
            <v>273</v>
          </cell>
          <cell r="I25">
            <v>206</v>
          </cell>
          <cell r="J25">
            <v>36</v>
          </cell>
          <cell r="K25">
            <v>170</v>
          </cell>
          <cell r="L25">
            <v>7</v>
          </cell>
          <cell r="M25">
            <v>371</v>
          </cell>
          <cell r="N25">
            <v>307</v>
          </cell>
          <cell r="O25">
            <v>55</v>
          </cell>
          <cell r="P25">
            <v>252</v>
          </cell>
          <cell r="Q25">
            <v>187</v>
          </cell>
          <cell r="R25">
            <v>35</v>
          </cell>
          <cell r="S25">
            <v>152</v>
          </cell>
          <cell r="T25">
            <v>4</v>
          </cell>
          <cell r="U25">
            <v>34</v>
          </cell>
          <cell r="V25">
            <v>27</v>
          </cell>
          <cell r="W25">
            <v>6</v>
          </cell>
          <cell r="X25">
            <v>21</v>
          </cell>
          <cell r="Y25">
            <v>19</v>
          </cell>
          <cell r="Z25">
            <v>1</v>
          </cell>
          <cell r="AA25">
            <v>18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5</v>
          </cell>
          <cell r="E26">
            <v>208</v>
          </cell>
          <cell r="F26">
            <v>161</v>
          </cell>
          <cell r="G26">
            <v>32</v>
          </cell>
          <cell r="H26">
            <v>129</v>
          </cell>
          <cell r="I26">
            <v>102</v>
          </cell>
          <cell r="J26">
            <v>11</v>
          </cell>
          <cell r="K26">
            <v>91</v>
          </cell>
          <cell r="L26">
            <v>4</v>
          </cell>
          <cell r="M26">
            <v>199</v>
          </cell>
          <cell r="N26">
            <v>153</v>
          </cell>
          <cell r="O26">
            <v>32</v>
          </cell>
          <cell r="P26">
            <v>121</v>
          </cell>
          <cell r="Q26">
            <v>97</v>
          </cell>
          <cell r="R26">
            <v>11</v>
          </cell>
          <cell r="S26">
            <v>86</v>
          </cell>
          <cell r="T26">
            <v>1</v>
          </cell>
          <cell r="U26">
            <v>9</v>
          </cell>
          <cell r="V26">
            <v>8</v>
          </cell>
          <cell r="W26" t="str">
            <v>-</v>
          </cell>
          <cell r="X26">
            <v>8</v>
          </cell>
          <cell r="Y26">
            <v>5</v>
          </cell>
          <cell r="Z26" t="str">
            <v>-</v>
          </cell>
          <cell r="AA26">
            <v>5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9</v>
          </cell>
          <cell r="E27">
            <v>280</v>
          </cell>
          <cell r="F27">
            <v>222</v>
          </cell>
          <cell r="G27">
            <v>41</v>
          </cell>
          <cell r="H27">
            <v>181</v>
          </cell>
          <cell r="I27">
            <v>164</v>
          </cell>
          <cell r="J27">
            <v>33</v>
          </cell>
          <cell r="K27">
            <v>131</v>
          </cell>
          <cell r="L27">
            <v>6</v>
          </cell>
          <cell r="M27">
            <v>253</v>
          </cell>
          <cell r="N27">
            <v>196</v>
          </cell>
          <cell r="O27">
            <v>37</v>
          </cell>
          <cell r="P27">
            <v>159</v>
          </cell>
          <cell r="Q27">
            <v>146</v>
          </cell>
          <cell r="R27">
            <v>28</v>
          </cell>
          <cell r="S27">
            <v>118</v>
          </cell>
          <cell r="T27">
            <v>3</v>
          </cell>
          <cell r="U27">
            <v>27</v>
          </cell>
          <cell r="V27">
            <v>26</v>
          </cell>
          <cell r="W27">
            <v>4</v>
          </cell>
          <cell r="X27">
            <v>22</v>
          </cell>
          <cell r="Y27">
            <v>18</v>
          </cell>
          <cell r="Z27">
            <v>5</v>
          </cell>
          <cell r="AA27">
            <v>13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26</v>
          </cell>
          <cell r="E28">
            <v>687</v>
          </cell>
          <cell r="F28">
            <v>546</v>
          </cell>
          <cell r="G28">
            <v>96</v>
          </cell>
          <cell r="H28">
            <v>450</v>
          </cell>
          <cell r="I28">
            <v>383</v>
          </cell>
          <cell r="J28">
            <v>45</v>
          </cell>
          <cell r="K28">
            <v>338</v>
          </cell>
          <cell r="L28">
            <v>12</v>
          </cell>
          <cell r="M28">
            <v>572</v>
          </cell>
          <cell r="N28">
            <v>455</v>
          </cell>
          <cell r="O28">
            <v>82</v>
          </cell>
          <cell r="P28">
            <v>373</v>
          </cell>
          <cell r="Q28">
            <v>310</v>
          </cell>
          <cell r="R28">
            <v>34</v>
          </cell>
          <cell r="S28">
            <v>276</v>
          </cell>
          <cell r="T28">
            <v>14</v>
          </cell>
          <cell r="U28">
            <v>115</v>
          </cell>
          <cell r="V28">
            <v>91</v>
          </cell>
          <cell r="W28">
            <v>14</v>
          </cell>
          <cell r="X28">
            <v>77</v>
          </cell>
          <cell r="Y28">
            <v>73</v>
          </cell>
          <cell r="Z28">
            <v>11</v>
          </cell>
          <cell r="AA28">
            <v>62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8</v>
          </cell>
          <cell r="E29">
            <v>344</v>
          </cell>
          <cell r="F29">
            <v>268</v>
          </cell>
          <cell r="G29">
            <v>57</v>
          </cell>
          <cell r="H29">
            <v>211</v>
          </cell>
          <cell r="I29">
            <v>185</v>
          </cell>
          <cell r="J29">
            <v>17</v>
          </cell>
          <cell r="K29">
            <v>168</v>
          </cell>
          <cell r="L29">
            <v>6</v>
          </cell>
          <cell r="M29">
            <v>326</v>
          </cell>
          <cell r="N29">
            <v>251</v>
          </cell>
          <cell r="O29">
            <v>51</v>
          </cell>
          <cell r="P29">
            <v>200</v>
          </cell>
          <cell r="Q29">
            <v>175</v>
          </cell>
          <cell r="R29">
            <v>17</v>
          </cell>
          <cell r="S29">
            <v>158</v>
          </cell>
          <cell r="T29">
            <v>2</v>
          </cell>
          <cell r="U29">
            <v>18</v>
          </cell>
          <cell r="V29">
            <v>17</v>
          </cell>
          <cell r="W29">
            <v>6</v>
          </cell>
          <cell r="X29">
            <v>11</v>
          </cell>
          <cell r="Y29">
            <v>10</v>
          </cell>
          <cell r="Z29" t="str">
            <v>-</v>
          </cell>
          <cell r="AA29">
            <v>10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6</v>
          </cell>
          <cell r="E30">
            <v>356</v>
          </cell>
          <cell r="F30">
            <v>317</v>
          </cell>
          <cell r="G30">
            <v>71</v>
          </cell>
          <cell r="H30">
            <v>246</v>
          </cell>
          <cell r="I30">
            <v>197</v>
          </cell>
          <cell r="J30">
            <v>21</v>
          </cell>
          <cell r="K30">
            <v>176</v>
          </cell>
          <cell r="L30">
            <v>5</v>
          </cell>
          <cell r="M30">
            <v>347</v>
          </cell>
          <cell r="N30">
            <v>308</v>
          </cell>
          <cell r="O30">
            <v>71</v>
          </cell>
          <cell r="P30">
            <v>237</v>
          </cell>
          <cell r="Q30">
            <v>192</v>
          </cell>
          <cell r="R30">
            <v>21</v>
          </cell>
          <cell r="S30">
            <v>171</v>
          </cell>
          <cell r="T30">
            <v>1</v>
          </cell>
          <cell r="U30">
            <v>9</v>
          </cell>
          <cell r="V30">
            <v>9</v>
          </cell>
          <cell r="W30" t="str">
            <v>-</v>
          </cell>
          <cell r="X30">
            <v>9</v>
          </cell>
          <cell r="Y30">
            <v>5</v>
          </cell>
          <cell r="Z30" t="str">
            <v>-</v>
          </cell>
          <cell r="AA30">
            <v>5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3</v>
          </cell>
          <cell r="E31">
            <v>240</v>
          </cell>
          <cell r="F31">
            <v>144</v>
          </cell>
          <cell r="G31">
            <v>31</v>
          </cell>
          <cell r="H31">
            <v>113</v>
          </cell>
          <cell r="I31">
            <v>0</v>
          </cell>
          <cell r="J31">
            <v>0</v>
          </cell>
          <cell r="K31">
            <v>0</v>
          </cell>
          <cell r="L31">
            <v>3</v>
          </cell>
          <cell r="M31">
            <v>240</v>
          </cell>
          <cell r="N31">
            <v>144</v>
          </cell>
          <cell r="O31">
            <v>31</v>
          </cell>
          <cell r="P31">
            <v>113</v>
          </cell>
          <cell r="Q31" t="str">
            <v>-</v>
          </cell>
          <cell r="R31" t="str">
            <v>-</v>
          </cell>
          <cell r="S31" t="str">
            <v>-</v>
          </cell>
          <cell r="T31" t="str">
            <v>-</v>
          </cell>
          <cell r="U31" t="str">
            <v>-</v>
          </cell>
          <cell r="V31" t="str">
            <v>-</v>
          </cell>
          <cell r="W31" t="str">
            <v>-</v>
          </cell>
          <cell r="X31" t="str">
            <v>-</v>
          </cell>
          <cell r="Y31" t="str">
            <v>-</v>
          </cell>
          <cell r="Z31" t="str">
            <v>-</v>
          </cell>
          <cell r="AA31" t="str">
            <v>-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2</v>
          </cell>
          <cell r="E32">
            <v>69</v>
          </cell>
          <cell r="F32">
            <v>35</v>
          </cell>
          <cell r="G32">
            <v>11</v>
          </cell>
          <cell r="H32">
            <v>24</v>
          </cell>
          <cell r="I32">
            <v>22</v>
          </cell>
          <cell r="J32">
            <v>2</v>
          </cell>
          <cell r="K32">
            <v>20</v>
          </cell>
          <cell r="L32">
            <v>1</v>
          </cell>
          <cell r="M32">
            <v>60</v>
          </cell>
          <cell r="N32">
            <v>27</v>
          </cell>
          <cell r="O32">
            <v>9</v>
          </cell>
          <cell r="P32">
            <v>18</v>
          </cell>
          <cell r="Q32">
            <v>15</v>
          </cell>
          <cell r="R32">
            <v>1</v>
          </cell>
          <cell r="S32">
            <v>14</v>
          </cell>
          <cell r="T32">
            <v>1</v>
          </cell>
          <cell r="U32">
            <v>9</v>
          </cell>
          <cell r="V32">
            <v>8</v>
          </cell>
          <cell r="W32">
            <v>2</v>
          </cell>
          <cell r="X32">
            <v>6</v>
          </cell>
          <cell r="Y32">
            <v>7</v>
          </cell>
          <cell r="Z32">
            <v>1</v>
          </cell>
          <cell r="AA32">
            <v>6</v>
          </cell>
        </row>
        <row r="33">
          <cell r="A33" t="str">
            <v/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375</v>
          </cell>
          <cell r="E34">
            <v>12882</v>
          </cell>
          <cell r="F34">
            <v>10285</v>
          </cell>
          <cell r="G34">
            <v>2155</v>
          </cell>
          <cell r="H34">
            <v>8130</v>
          </cell>
          <cell r="I34">
            <v>6836</v>
          </cell>
          <cell r="J34">
            <v>887</v>
          </cell>
          <cell r="K34">
            <v>5949</v>
          </cell>
          <cell r="L34">
            <v>244</v>
          </cell>
          <cell r="M34">
            <v>11758</v>
          </cell>
          <cell r="N34">
            <v>9353</v>
          </cell>
          <cell r="O34">
            <v>2012</v>
          </cell>
          <cell r="P34">
            <v>7341</v>
          </cell>
          <cell r="Q34">
            <v>6095</v>
          </cell>
          <cell r="R34">
            <v>774</v>
          </cell>
          <cell r="S34">
            <v>5321</v>
          </cell>
          <cell r="T34">
            <v>131</v>
          </cell>
          <cell r="U34">
            <v>1124</v>
          </cell>
          <cell r="V34">
            <v>932</v>
          </cell>
          <cell r="W34">
            <v>143</v>
          </cell>
          <cell r="X34">
            <v>789</v>
          </cell>
          <cell r="Y34">
            <v>741</v>
          </cell>
          <cell r="Z34">
            <v>113</v>
          </cell>
          <cell r="AA34">
            <v>628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35</v>
          </cell>
          <cell r="E35">
            <v>1340</v>
          </cell>
          <cell r="F35">
            <v>1019</v>
          </cell>
          <cell r="G35">
            <v>186</v>
          </cell>
          <cell r="H35">
            <v>833</v>
          </cell>
          <cell r="I35">
            <v>711</v>
          </cell>
          <cell r="J35">
            <v>77</v>
          </cell>
          <cell r="K35">
            <v>634</v>
          </cell>
          <cell r="L35">
            <v>26</v>
          </cell>
          <cell r="M35">
            <v>1259</v>
          </cell>
          <cell r="N35">
            <v>958</v>
          </cell>
          <cell r="O35">
            <v>176</v>
          </cell>
          <cell r="P35">
            <v>782</v>
          </cell>
          <cell r="Q35">
            <v>671</v>
          </cell>
          <cell r="R35">
            <v>73</v>
          </cell>
          <cell r="S35">
            <v>598</v>
          </cell>
          <cell r="T35">
            <v>9</v>
          </cell>
          <cell r="U35">
            <v>81</v>
          </cell>
          <cell r="V35">
            <v>61</v>
          </cell>
          <cell r="W35">
            <v>10</v>
          </cell>
          <cell r="X35">
            <v>51</v>
          </cell>
          <cell r="Y35">
            <v>40</v>
          </cell>
          <cell r="Z35">
            <v>4</v>
          </cell>
          <cell r="AA35">
            <v>36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21</v>
          </cell>
          <cell r="E36">
            <v>664</v>
          </cell>
          <cell r="F36">
            <v>544</v>
          </cell>
          <cell r="G36">
            <v>104</v>
          </cell>
          <cell r="H36">
            <v>440</v>
          </cell>
          <cell r="I36">
            <v>352</v>
          </cell>
          <cell r="J36">
            <v>39</v>
          </cell>
          <cell r="K36">
            <v>313</v>
          </cell>
          <cell r="L36">
            <v>11</v>
          </cell>
          <cell r="M36">
            <v>585</v>
          </cell>
          <cell r="N36">
            <v>469</v>
          </cell>
          <cell r="O36">
            <v>88</v>
          </cell>
          <cell r="P36">
            <v>381</v>
          </cell>
          <cell r="Q36">
            <v>297</v>
          </cell>
          <cell r="R36">
            <v>31</v>
          </cell>
          <cell r="S36">
            <v>266</v>
          </cell>
          <cell r="T36">
            <v>10</v>
          </cell>
          <cell r="U36">
            <v>79</v>
          </cell>
          <cell r="V36">
            <v>75</v>
          </cell>
          <cell r="W36">
            <v>16</v>
          </cell>
          <cell r="X36">
            <v>59</v>
          </cell>
          <cell r="Y36">
            <v>55</v>
          </cell>
          <cell r="Z36">
            <v>8</v>
          </cell>
          <cell r="AA36">
            <v>47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35</v>
          </cell>
          <cell r="E37">
            <v>955</v>
          </cell>
          <cell r="F37">
            <v>730</v>
          </cell>
          <cell r="G37">
            <v>153</v>
          </cell>
          <cell r="H37">
            <v>577</v>
          </cell>
          <cell r="I37">
            <v>510</v>
          </cell>
          <cell r="J37">
            <v>78</v>
          </cell>
          <cell r="K37">
            <v>432</v>
          </cell>
          <cell r="L37">
            <v>19</v>
          </cell>
          <cell r="M37">
            <v>812</v>
          </cell>
          <cell r="N37">
            <v>624</v>
          </cell>
          <cell r="O37">
            <v>129</v>
          </cell>
          <cell r="P37">
            <v>495</v>
          </cell>
          <cell r="Q37">
            <v>419</v>
          </cell>
          <cell r="R37">
            <v>59</v>
          </cell>
          <cell r="S37">
            <v>360</v>
          </cell>
          <cell r="T37">
            <v>16</v>
          </cell>
          <cell r="U37">
            <v>143</v>
          </cell>
          <cell r="V37">
            <v>106</v>
          </cell>
          <cell r="W37">
            <v>24</v>
          </cell>
          <cell r="X37">
            <v>82</v>
          </cell>
          <cell r="Y37">
            <v>91</v>
          </cell>
          <cell r="Z37">
            <v>19</v>
          </cell>
          <cell r="AA37">
            <v>72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16</v>
          </cell>
          <cell r="E38">
            <v>780</v>
          </cell>
          <cell r="F38">
            <v>660</v>
          </cell>
          <cell r="G38">
            <v>162</v>
          </cell>
          <cell r="H38">
            <v>498</v>
          </cell>
          <cell r="I38">
            <v>392</v>
          </cell>
          <cell r="J38">
            <v>54</v>
          </cell>
          <cell r="K38">
            <v>338</v>
          </cell>
          <cell r="L38">
            <v>14</v>
          </cell>
          <cell r="M38">
            <v>763</v>
          </cell>
          <cell r="N38">
            <v>646</v>
          </cell>
          <cell r="O38">
            <v>161</v>
          </cell>
          <cell r="P38">
            <v>485</v>
          </cell>
          <cell r="Q38">
            <v>383</v>
          </cell>
          <cell r="R38">
            <v>51</v>
          </cell>
          <cell r="S38">
            <v>332</v>
          </cell>
          <cell r="T38">
            <v>2</v>
          </cell>
          <cell r="U38">
            <v>17</v>
          </cell>
          <cell r="V38">
            <v>14</v>
          </cell>
          <cell r="W38">
            <v>1</v>
          </cell>
          <cell r="X38">
            <v>13</v>
          </cell>
          <cell r="Y38">
            <v>9</v>
          </cell>
          <cell r="Z38">
            <v>3</v>
          </cell>
          <cell r="AA38">
            <v>6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42</v>
          </cell>
          <cell r="E39">
            <v>1257</v>
          </cell>
          <cell r="F39">
            <v>1030</v>
          </cell>
          <cell r="G39">
            <v>216</v>
          </cell>
          <cell r="H39">
            <v>814</v>
          </cell>
          <cell r="I39">
            <v>759</v>
          </cell>
          <cell r="J39">
            <v>106</v>
          </cell>
          <cell r="K39">
            <v>653</v>
          </cell>
          <cell r="L39">
            <v>24</v>
          </cell>
          <cell r="M39">
            <v>1101</v>
          </cell>
          <cell r="N39">
            <v>909</v>
          </cell>
          <cell r="O39">
            <v>203</v>
          </cell>
          <cell r="P39">
            <v>706</v>
          </cell>
          <cell r="Q39">
            <v>641</v>
          </cell>
          <cell r="R39">
            <v>77</v>
          </cell>
          <cell r="S39">
            <v>564</v>
          </cell>
          <cell r="T39">
            <v>18</v>
          </cell>
          <cell r="U39">
            <v>156</v>
          </cell>
          <cell r="V39">
            <v>121</v>
          </cell>
          <cell r="W39">
            <v>13</v>
          </cell>
          <cell r="X39">
            <v>108</v>
          </cell>
          <cell r="Y39">
            <v>118</v>
          </cell>
          <cell r="Z39">
            <v>29</v>
          </cell>
          <cell r="AA39">
            <v>89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23</v>
          </cell>
          <cell r="E40">
            <v>892</v>
          </cell>
          <cell r="F40">
            <v>744</v>
          </cell>
          <cell r="G40">
            <v>170</v>
          </cell>
          <cell r="H40">
            <v>574</v>
          </cell>
          <cell r="I40">
            <v>469</v>
          </cell>
          <cell r="J40">
            <v>66</v>
          </cell>
          <cell r="K40">
            <v>403</v>
          </cell>
          <cell r="L40">
            <v>20</v>
          </cell>
          <cell r="M40">
            <v>867</v>
          </cell>
          <cell r="N40">
            <v>723</v>
          </cell>
          <cell r="O40">
            <v>166</v>
          </cell>
          <cell r="P40">
            <v>557</v>
          </cell>
          <cell r="Q40">
            <v>452</v>
          </cell>
          <cell r="R40">
            <v>62</v>
          </cell>
          <cell r="S40">
            <v>390</v>
          </cell>
          <cell r="T40">
            <v>3</v>
          </cell>
          <cell r="U40">
            <v>25</v>
          </cell>
          <cell r="V40">
            <v>21</v>
          </cell>
          <cell r="W40">
            <v>4</v>
          </cell>
          <cell r="X40">
            <v>17</v>
          </cell>
          <cell r="Y40">
            <v>17</v>
          </cell>
          <cell r="Z40">
            <v>4</v>
          </cell>
          <cell r="AA40">
            <v>13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14</v>
          </cell>
          <cell r="E41">
            <v>413</v>
          </cell>
          <cell r="F41">
            <v>349</v>
          </cell>
          <cell r="G41">
            <v>80</v>
          </cell>
          <cell r="H41">
            <v>269</v>
          </cell>
          <cell r="I41">
            <v>228</v>
          </cell>
          <cell r="J41">
            <v>36</v>
          </cell>
          <cell r="K41">
            <v>192</v>
          </cell>
          <cell r="L41">
            <v>9</v>
          </cell>
          <cell r="M41">
            <v>368</v>
          </cell>
          <cell r="N41">
            <v>308</v>
          </cell>
          <cell r="O41">
            <v>79</v>
          </cell>
          <cell r="P41">
            <v>229</v>
          </cell>
          <cell r="Q41">
            <v>198</v>
          </cell>
          <cell r="R41">
            <v>35</v>
          </cell>
          <cell r="S41">
            <v>163</v>
          </cell>
          <cell r="T41">
            <v>5</v>
          </cell>
          <cell r="U41">
            <v>45</v>
          </cell>
          <cell r="V41">
            <v>41</v>
          </cell>
          <cell r="W41">
            <v>1</v>
          </cell>
          <cell r="X41">
            <v>40</v>
          </cell>
          <cell r="Y41">
            <v>30</v>
          </cell>
          <cell r="Z41">
            <v>1</v>
          </cell>
          <cell r="AA41">
            <v>29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19</v>
          </cell>
          <cell r="E42">
            <v>740</v>
          </cell>
          <cell r="F42">
            <v>604</v>
          </cell>
          <cell r="G42">
            <v>120</v>
          </cell>
          <cell r="H42">
            <v>484</v>
          </cell>
          <cell r="I42">
            <v>369</v>
          </cell>
          <cell r="J42">
            <v>55</v>
          </cell>
          <cell r="K42">
            <v>314</v>
          </cell>
          <cell r="L42">
            <v>16</v>
          </cell>
          <cell r="M42">
            <v>713</v>
          </cell>
          <cell r="N42">
            <v>581</v>
          </cell>
          <cell r="O42">
            <v>111</v>
          </cell>
          <cell r="P42">
            <v>470</v>
          </cell>
          <cell r="Q42">
            <v>352</v>
          </cell>
          <cell r="R42">
            <v>53</v>
          </cell>
          <cell r="S42">
            <v>299</v>
          </cell>
          <cell r="T42">
            <v>3</v>
          </cell>
          <cell r="U42">
            <v>27</v>
          </cell>
          <cell r="V42">
            <v>23</v>
          </cell>
          <cell r="W42">
            <v>9</v>
          </cell>
          <cell r="X42">
            <v>14</v>
          </cell>
          <cell r="Y42">
            <v>17</v>
          </cell>
          <cell r="Z42">
            <v>2</v>
          </cell>
          <cell r="AA42">
            <v>15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20</v>
          </cell>
          <cell r="E43">
            <v>650</v>
          </cell>
          <cell r="F43">
            <v>590</v>
          </cell>
          <cell r="G43">
            <v>113</v>
          </cell>
          <cell r="H43">
            <v>477</v>
          </cell>
          <cell r="I43">
            <v>376</v>
          </cell>
          <cell r="J43">
            <v>55</v>
          </cell>
          <cell r="K43">
            <v>321</v>
          </cell>
          <cell r="L43">
            <v>11</v>
          </cell>
          <cell r="M43">
            <v>572</v>
          </cell>
          <cell r="N43">
            <v>518</v>
          </cell>
          <cell r="O43">
            <v>100</v>
          </cell>
          <cell r="P43">
            <v>418</v>
          </cell>
          <cell r="Q43">
            <v>316</v>
          </cell>
          <cell r="R43">
            <v>48</v>
          </cell>
          <cell r="S43">
            <v>268</v>
          </cell>
          <cell r="T43">
            <v>9</v>
          </cell>
          <cell r="U43">
            <v>78</v>
          </cell>
          <cell r="V43">
            <v>72</v>
          </cell>
          <cell r="W43">
            <v>13</v>
          </cell>
          <cell r="X43">
            <v>59</v>
          </cell>
          <cell r="Y43">
            <v>60</v>
          </cell>
          <cell r="Z43">
            <v>7</v>
          </cell>
          <cell r="AA43">
            <v>53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46</v>
          </cell>
          <cell r="E44">
            <v>1141</v>
          </cell>
          <cell r="F44">
            <v>910</v>
          </cell>
          <cell r="G44">
            <v>191</v>
          </cell>
          <cell r="H44">
            <v>719</v>
          </cell>
          <cell r="I44">
            <v>621</v>
          </cell>
          <cell r="J44">
            <v>60</v>
          </cell>
          <cell r="K44">
            <v>561</v>
          </cell>
          <cell r="L44">
            <v>21</v>
          </cell>
          <cell r="M44">
            <v>927</v>
          </cell>
          <cell r="N44">
            <v>726</v>
          </cell>
          <cell r="O44">
            <v>167</v>
          </cell>
          <cell r="P44">
            <v>559</v>
          </cell>
          <cell r="Q44">
            <v>473</v>
          </cell>
          <cell r="R44">
            <v>39</v>
          </cell>
          <cell r="S44">
            <v>434</v>
          </cell>
          <cell r="T44">
            <v>25</v>
          </cell>
          <cell r="U44">
            <v>214</v>
          </cell>
          <cell r="V44">
            <v>184</v>
          </cell>
          <cell r="W44">
            <v>24</v>
          </cell>
          <cell r="X44">
            <v>160</v>
          </cell>
          <cell r="Y44">
            <v>148</v>
          </cell>
          <cell r="Z44">
            <v>21</v>
          </cell>
          <cell r="AA44">
            <v>127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4</v>
          </cell>
          <cell r="E45">
            <v>146</v>
          </cell>
          <cell r="F45">
            <v>136</v>
          </cell>
          <cell r="G45">
            <v>30</v>
          </cell>
          <cell r="H45">
            <v>106</v>
          </cell>
          <cell r="I45">
            <v>80</v>
          </cell>
          <cell r="J45">
            <v>14</v>
          </cell>
          <cell r="K45">
            <v>66</v>
          </cell>
          <cell r="L45">
            <v>2</v>
          </cell>
          <cell r="M45">
            <v>128</v>
          </cell>
          <cell r="N45">
            <v>118</v>
          </cell>
          <cell r="O45">
            <v>29</v>
          </cell>
          <cell r="P45">
            <v>89</v>
          </cell>
          <cell r="Q45">
            <v>71</v>
          </cell>
          <cell r="R45">
            <v>12</v>
          </cell>
          <cell r="S45">
            <v>59</v>
          </cell>
          <cell r="T45">
            <v>2</v>
          </cell>
          <cell r="U45">
            <v>18</v>
          </cell>
          <cell r="V45">
            <v>18</v>
          </cell>
          <cell r="W45">
            <v>1</v>
          </cell>
          <cell r="X45">
            <v>17</v>
          </cell>
          <cell r="Y45">
            <v>9</v>
          </cell>
          <cell r="Z45">
            <v>2</v>
          </cell>
          <cell r="AA45">
            <v>7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17</v>
          </cell>
          <cell r="E46">
            <v>573</v>
          </cell>
          <cell r="F46">
            <v>407</v>
          </cell>
          <cell r="G46">
            <v>79</v>
          </cell>
          <cell r="H46">
            <v>328</v>
          </cell>
          <cell r="I46">
            <v>266</v>
          </cell>
          <cell r="J46">
            <v>37</v>
          </cell>
          <cell r="K46">
            <v>229</v>
          </cell>
          <cell r="L46">
            <v>13</v>
          </cell>
          <cell r="M46">
            <v>544</v>
          </cell>
          <cell r="N46">
            <v>381</v>
          </cell>
          <cell r="O46">
            <v>79</v>
          </cell>
          <cell r="P46">
            <v>302</v>
          </cell>
          <cell r="Q46">
            <v>245</v>
          </cell>
          <cell r="R46">
            <v>37</v>
          </cell>
          <cell r="S46">
            <v>208</v>
          </cell>
          <cell r="T46">
            <v>4</v>
          </cell>
          <cell r="U46">
            <v>29</v>
          </cell>
          <cell r="V46">
            <v>26</v>
          </cell>
          <cell r="W46" t="str">
            <v>-</v>
          </cell>
          <cell r="X46">
            <v>26</v>
          </cell>
          <cell r="Y46">
            <v>21</v>
          </cell>
          <cell r="Z46" t="str">
            <v>-</v>
          </cell>
          <cell r="AA46">
            <v>21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5</v>
          </cell>
          <cell r="E47">
            <v>268</v>
          </cell>
          <cell r="F47">
            <v>233</v>
          </cell>
          <cell r="G47">
            <v>61</v>
          </cell>
          <cell r="H47">
            <v>172</v>
          </cell>
          <cell r="I47">
            <v>140</v>
          </cell>
          <cell r="J47">
            <v>18</v>
          </cell>
          <cell r="K47">
            <v>122</v>
          </cell>
          <cell r="L47">
            <v>5</v>
          </cell>
          <cell r="M47">
            <v>268</v>
          </cell>
          <cell r="N47">
            <v>233</v>
          </cell>
          <cell r="O47">
            <v>61</v>
          </cell>
          <cell r="P47">
            <v>172</v>
          </cell>
          <cell r="Q47">
            <v>140</v>
          </cell>
          <cell r="R47">
            <v>18</v>
          </cell>
          <cell r="S47">
            <v>122</v>
          </cell>
          <cell r="T47" t="str">
            <v>-</v>
          </cell>
          <cell r="U47" t="str">
            <v>-</v>
          </cell>
          <cell r="V47" t="str">
            <v>-</v>
          </cell>
          <cell r="W47" t="str">
            <v>-</v>
          </cell>
          <cell r="X47" t="str">
            <v>-</v>
          </cell>
          <cell r="Y47" t="str">
            <v>-</v>
          </cell>
          <cell r="Z47" t="str">
            <v>-</v>
          </cell>
          <cell r="AA47" t="str">
            <v>-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6</v>
          </cell>
          <cell r="E48">
            <v>201</v>
          </cell>
          <cell r="F48">
            <v>172</v>
          </cell>
          <cell r="G48">
            <v>42</v>
          </cell>
          <cell r="H48">
            <v>130</v>
          </cell>
          <cell r="I48">
            <v>122</v>
          </cell>
          <cell r="J48">
            <v>18</v>
          </cell>
          <cell r="K48">
            <v>104</v>
          </cell>
          <cell r="L48">
            <v>4</v>
          </cell>
          <cell r="M48">
            <v>183</v>
          </cell>
          <cell r="N48">
            <v>157</v>
          </cell>
          <cell r="O48">
            <v>39</v>
          </cell>
          <cell r="P48">
            <v>118</v>
          </cell>
          <cell r="Q48">
            <v>108</v>
          </cell>
          <cell r="R48">
            <v>15</v>
          </cell>
          <cell r="S48">
            <v>93</v>
          </cell>
          <cell r="T48">
            <v>2</v>
          </cell>
          <cell r="U48">
            <v>18</v>
          </cell>
          <cell r="V48">
            <v>15</v>
          </cell>
          <cell r="W48">
            <v>3</v>
          </cell>
          <cell r="X48">
            <v>12</v>
          </cell>
          <cell r="Y48">
            <v>14</v>
          </cell>
          <cell r="Z48">
            <v>3</v>
          </cell>
          <cell r="AA48">
            <v>11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4</v>
          </cell>
          <cell r="E49">
            <v>276</v>
          </cell>
          <cell r="F49">
            <v>163</v>
          </cell>
          <cell r="G49">
            <v>50</v>
          </cell>
          <cell r="H49">
            <v>113</v>
          </cell>
          <cell r="I49">
            <v>98</v>
          </cell>
          <cell r="J49">
            <v>15</v>
          </cell>
          <cell r="K49">
            <v>83</v>
          </cell>
          <cell r="L49">
            <v>4</v>
          </cell>
          <cell r="M49">
            <v>276</v>
          </cell>
          <cell r="N49">
            <v>163</v>
          </cell>
          <cell r="O49">
            <v>50</v>
          </cell>
          <cell r="P49">
            <v>113</v>
          </cell>
          <cell r="Q49">
            <v>98</v>
          </cell>
          <cell r="R49">
            <v>15</v>
          </cell>
          <cell r="S49">
            <v>83</v>
          </cell>
          <cell r="T49" t="str">
            <v>-</v>
          </cell>
          <cell r="U49" t="str">
            <v>-</v>
          </cell>
          <cell r="V49" t="str">
            <v>-</v>
          </cell>
          <cell r="W49" t="str">
            <v>-</v>
          </cell>
          <cell r="X49" t="str">
            <v>-</v>
          </cell>
          <cell r="Y49" t="str">
            <v>-</v>
          </cell>
          <cell r="Z49" t="str">
            <v>-</v>
          </cell>
          <cell r="AA49" t="str">
            <v>-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12</v>
          </cell>
          <cell r="E50">
            <v>448</v>
          </cell>
          <cell r="F50">
            <v>325</v>
          </cell>
          <cell r="G50">
            <v>70</v>
          </cell>
          <cell r="H50">
            <v>255</v>
          </cell>
          <cell r="I50">
            <v>218</v>
          </cell>
          <cell r="J50">
            <v>32</v>
          </cell>
          <cell r="K50">
            <v>186</v>
          </cell>
          <cell r="L50">
            <v>8</v>
          </cell>
          <cell r="M50">
            <v>414</v>
          </cell>
          <cell r="N50">
            <v>300</v>
          </cell>
          <cell r="O50">
            <v>65</v>
          </cell>
          <cell r="P50">
            <v>235</v>
          </cell>
          <cell r="Q50">
            <v>197</v>
          </cell>
          <cell r="R50">
            <v>32</v>
          </cell>
          <cell r="S50">
            <v>165</v>
          </cell>
          <cell r="T50">
            <v>4</v>
          </cell>
          <cell r="U50">
            <v>34</v>
          </cell>
          <cell r="V50">
            <v>25</v>
          </cell>
          <cell r="W50">
            <v>5</v>
          </cell>
          <cell r="X50">
            <v>20</v>
          </cell>
          <cell r="Y50">
            <v>21</v>
          </cell>
          <cell r="Z50" t="str">
            <v>-</v>
          </cell>
          <cell r="AA50">
            <v>21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5</v>
          </cell>
          <cell r="E51">
            <v>216</v>
          </cell>
          <cell r="F51">
            <v>164</v>
          </cell>
          <cell r="G51">
            <v>32</v>
          </cell>
          <cell r="H51">
            <v>132</v>
          </cell>
          <cell r="I51">
            <v>110</v>
          </cell>
          <cell r="J51">
            <v>14</v>
          </cell>
          <cell r="K51">
            <v>96</v>
          </cell>
          <cell r="L51">
            <v>4</v>
          </cell>
          <cell r="M51">
            <v>207</v>
          </cell>
          <cell r="N51">
            <v>156</v>
          </cell>
          <cell r="O51">
            <v>32</v>
          </cell>
          <cell r="P51">
            <v>124</v>
          </cell>
          <cell r="Q51">
            <v>105</v>
          </cell>
          <cell r="R51">
            <v>14</v>
          </cell>
          <cell r="S51">
            <v>91</v>
          </cell>
          <cell r="T51">
            <v>1</v>
          </cell>
          <cell r="U51">
            <v>9</v>
          </cell>
          <cell r="V51">
            <v>8</v>
          </cell>
          <cell r="W51" t="str">
            <v>-</v>
          </cell>
          <cell r="X51">
            <v>8</v>
          </cell>
          <cell r="Y51">
            <v>5</v>
          </cell>
          <cell r="Z51" t="str">
            <v>-</v>
          </cell>
          <cell r="AA51">
            <v>5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9</v>
          </cell>
          <cell r="E52">
            <v>300</v>
          </cell>
          <cell r="F52">
            <v>215</v>
          </cell>
          <cell r="G52">
            <v>41</v>
          </cell>
          <cell r="H52">
            <v>174</v>
          </cell>
          <cell r="I52">
            <v>165</v>
          </cell>
          <cell r="J52">
            <v>33</v>
          </cell>
          <cell r="K52">
            <v>132</v>
          </cell>
          <cell r="L52">
            <v>7</v>
          </cell>
          <cell r="M52">
            <v>282</v>
          </cell>
          <cell r="N52">
            <v>198</v>
          </cell>
          <cell r="O52">
            <v>38</v>
          </cell>
          <cell r="P52">
            <v>160</v>
          </cell>
          <cell r="Q52">
            <v>151</v>
          </cell>
          <cell r="R52">
            <v>30</v>
          </cell>
          <cell r="S52">
            <v>121</v>
          </cell>
          <cell r="T52">
            <v>2</v>
          </cell>
          <cell r="U52">
            <v>18</v>
          </cell>
          <cell r="V52">
            <v>17</v>
          </cell>
          <cell r="W52">
            <v>3</v>
          </cell>
          <cell r="X52">
            <v>14</v>
          </cell>
          <cell r="Y52">
            <v>14</v>
          </cell>
          <cell r="Z52">
            <v>3</v>
          </cell>
          <cell r="AA52">
            <v>11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26</v>
          </cell>
          <cell r="E53">
            <v>702</v>
          </cell>
          <cell r="F53">
            <v>552</v>
          </cell>
          <cell r="G53">
            <v>91</v>
          </cell>
          <cell r="H53">
            <v>461</v>
          </cell>
          <cell r="I53">
            <v>370</v>
          </cell>
          <cell r="J53">
            <v>33</v>
          </cell>
          <cell r="K53">
            <v>337</v>
          </cell>
          <cell r="L53">
            <v>12</v>
          </cell>
          <cell r="M53">
            <v>587</v>
          </cell>
          <cell r="N53">
            <v>461</v>
          </cell>
          <cell r="O53">
            <v>76</v>
          </cell>
          <cell r="P53">
            <v>385</v>
          </cell>
          <cell r="Q53">
            <v>311</v>
          </cell>
          <cell r="R53">
            <v>27</v>
          </cell>
          <cell r="S53">
            <v>284</v>
          </cell>
          <cell r="T53">
            <v>14</v>
          </cell>
          <cell r="U53">
            <v>115</v>
          </cell>
          <cell r="V53">
            <v>91</v>
          </cell>
          <cell r="W53">
            <v>15</v>
          </cell>
          <cell r="X53">
            <v>76</v>
          </cell>
          <cell r="Y53">
            <v>59</v>
          </cell>
          <cell r="Z53">
            <v>6</v>
          </cell>
          <cell r="AA53">
            <v>53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5</v>
          </cell>
          <cell r="E54">
            <v>274</v>
          </cell>
          <cell r="F54">
            <v>248</v>
          </cell>
          <cell r="G54">
            <v>47</v>
          </cell>
          <cell r="H54">
            <v>201</v>
          </cell>
          <cell r="I54">
            <v>163</v>
          </cell>
          <cell r="J54">
            <v>17</v>
          </cell>
          <cell r="K54">
            <v>146</v>
          </cell>
          <cell r="L54">
            <v>5</v>
          </cell>
          <cell r="M54">
            <v>274</v>
          </cell>
          <cell r="N54">
            <v>248</v>
          </cell>
          <cell r="O54">
            <v>47</v>
          </cell>
          <cell r="P54">
            <v>201</v>
          </cell>
          <cell r="Q54">
            <v>163</v>
          </cell>
          <cell r="R54">
            <v>17</v>
          </cell>
          <cell r="S54">
            <v>146</v>
          </cell>
          <cell r="T54" t="str">
            <v>-</v>
          </cell>
          <cell r="U54" t="str">
            <v>-</v>
          </cell>
          <cell r="V54" t="str">
            <v>-</v>
          </cell>
          <cell r="W54" t="str">
            <v>-</v>
          </cell>
          <cell r="X54" t="str">
            <v>-</v>
          </cell>
          <cell r="Y54" t="str">
            <v>-</v>
          </cell>
          <cell r="Z54" t="str">
            <v>-</v>
          </cell>
          <cell r="AA54" t="str">
            <v>-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6</v>
          </cell>
          <cell r="E55">
            <v>360</v>
          </cell>
          <cell r="F55">
            <v>301</v>
          </cell>
          <cell r="G55">
            <v>67</v>
          </cell>
          <cell r="H55">
            <v>234</v>
          </cell>
          <cell r="I55">
            <v>191</v>
          </cell>
          <cell r="J55">
            <v>16</v>
          </cell>
          <cell r="K55">
            <v>175</v>
          </cell>
          <cell r="L55">
            <v>5</v>
          </cell>
          <cell r="M55">
            <v>351</v>
          </cell>
          <cell r="N55">
            <v>292</v>
          </cell>
          <cell r="O55">
            <v>67</v>
          </cell>
          <cell r="P55">
            <v>225</v>
          </cell>
          <cell r="Q55">
            <v>185</v>
          </cell>
          <cell r="R55">
            <v>16</v>
          </cell>
          <cell r="S55">
            <v>169</v>
          </cell>
          <cell r="T55">
            <v>1</v>
          </cell>
          <cell r="U55">
            <v>9</v>
          </cell>
          <cell r="V55">
            <v>9</v>
          </cell>
          <cell r="W55" t="str">
            <v>-</v>
          </cell>
          <cell r="X55">
            <v>9</v>
          </cell>
          <cell r="Y55">
            <v>6</v>
          </cell>
          <cell r="Z55" t="str">
            <v>-</v>
          </cell>
          <cell r="AA55">
            <v>6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3</v>
          </cell>
          <cell r="E56">
            <v>217</v>
          </cell>
          <cell r="F56">
            <v>159</v>
          </cell>
          <cell r="G56">
            <v>41</v>
          </cell>
          <cell r="H56">
            <v>118</v>
          </cell>
          <cell r="I56">
            <v>104</v>
          </cell>
          <cell r="J56">
            <v>11</v>
          </cell>
          <cell r="K56">
            <v>93</v>
          </cell>
          <cell r="L56">
            <v>3</v>
          </cell>
          <cell r="M56">
            <v>217</v>
          </cell>
          <cell r="N56">
            <v>159</v>
          </cell>
          <cell r="O56">
            <v>41</v>
          </cell>
          <cell r="P56">
            <v>118</v>
          </cell>
          <cell r="Q56">
            <v>104</v>
          </cell>
          <cell r="R56">
            <v>11</v>
          </cell>
          <cell r="S56">
            <v>93</v>
          </cell>
          <cell r="T56" t="str">
            <v>-</v>
          </cell>
          <cell r="U56" t="str">
            <v>-</v>
          </cell>
          <cell r="V56" t="str">
            <v>-</v>
          </cell>
          <cell r="W56" t="str">
            <v>-</v>
          </cell>
          <cell r="X56" t="str">
            <v>-</v>
          </cell>
          <cell r="Y56" t="str">
            <v>-</v>
          </cell>
          <cell r="Z56" t="str">
            <v>-</v>
          </cell>
          <cell r="AA56" t="str">
            <v>-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2</v>
          </cell>
          <cell r="E57">
            <v>69</v>
          </cell>
          <cell r="F57">
            <v>30</v>
          </cell>
          <cell r="G57">
            <v>9</v>
          </cell>
          <cell r="H57">
            <v>21</v>
          </cell>
          <cell r="I57">
            <v>22</v>
          </cell>
          <cell r="J57">
            <v>3</v>
          </cell>
          <cell r="K57">
            <v>19</v>
          </cell>
          <cell r="L57">
            <v>1</v>
          </cell>
          <cell r="M57">
            <v>60</v>
          </cell>
          <cell r="N57">
            <v>25</v>
          </cell>
          <cell r="O57">
            <v>8</v>
          </cell>
          <cell r="P57">
            <v>17</v>
          </cell>
          <cell r="Q57">
            <v>15</v>
          </cell>
          <cell r="R57">
            <v>2</v>
          </cell>
          <cell r="S57">
            <v>13</v>
          </cell>
          <cell r="T57">
            <v>1</v>
          </cell>
          <cell r="U57">
            <v>9</v>
          </cell>
          <cell r="V57">
            <v>5</v>
          </cell>
          <cell r="W57">
            <v>1</v>
          </cell>
          <cell r="X57">
            <v>4</v>
          </cell>
          <cell r="Y57">
            <v>7</v>
          </cell>
          <cell r="Z57">
            <v>1</v>
          </cell>
          <cell r="AA57">
            <v>6</v>
          </cell>
        </row>
        <row r="58">
          <cell r="A58" t="str">
            <v/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385</v>
          </cell>
          <cell r="E59">
            <v>13265</v>
          </cell>
          <cell r="F59">
            <v>10881</v>
          </cell>
          <cell r="G59">
            <v>2252</v>
          </cell>
          <cell r="H59">
            <v>8629</v>
          </cell>
          <cell r="I59">
            <v>7088</v>
          </cell>
          <cell r="J59">
            <v>856</v>
          </cell>
          <cell r="K59">
            <v>6232</v>
          </cell>
          <cell r="L59">
            <v>255</v>
          </cell>
          <cell r="M59">
            <v>12130</v>
          </cell>
          <cell r="N59">
            <v>9930</v>
          </cell>
          <cell r="O59">
            <v>2102</v>
          </cell>
          <cell r="P59">
            <v>7828</v>
          </cell>
          <cell r="Q59">
            <v>6377</v>
          </cell>
          <cell r="R59">
            <v>750</v>
          </cell>
          <cell r="S59">
            <v>5627</v>
          </cell>
          <cell r="T59">
            <v>130</v>
          </cell>
          <cell r="U59">
            <v>1135</v>
          </cell>
          <cell r="V59">
            <v>951</v>
          </cell>
          <cell r="W59">
            <v>150</v>
          </cell>
          <cell r="X59">
            <v>801</v>
          </cell>
          <cell r="Y59">
            <v>711</v>
          </cell>
          <cell r="Z59">
            <v>106</v>
          </cell>
          <cell r="AA59">
            <v>605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36</v>
          </cell>
          <cell r="E60">
            <v>1340</v>
          </cell>
          <cell r="F60">
            <v>1086</v>
          </cell>
          <cell r="G60">
            <v>218</v>
          </cell>
          <cell r="H60">
            <v>868</v>
          </cell>
          <cell r="I60">
            <v>697</v>
          </cell>
          <cell r="J60">
            <v>70</v>
          </cell>
          <cell r="K60">
            <v>627</v>
          </cell>
          <cell r="L60">
            <v>27</v>
          </cell>
          <cell r="M60">
            <v>1259</v>
          </cell>
          <cell r="N60">
            <v>1015</v>
          </cell>
          <cell r="O60">
            <v>209</v>
          </cell>
          <cell r="P60">
            <v>806</v>
          </cell>
          <cell r="Q60">
            <v>648</v>
          </cell>
          <cell r="R60">
            <v>63</v>
          </cell>
          <cell r="S60">
            <v>585</v>
          </cell>
          <cell r="T60">
            <v>9</v>
          </cell>
          <cell r="U60">
            <v>81</v>
          </cell>
          <cell r="V60">
            <v>71</v>
          </cell>
          <cell r="W60">
            <v>9</v>
          </cell>
          <cell r="X60">
            <v>62</v>
          </cell>
          <cell r="Y60">
            <v>49</v>
          </cell>
          <cell r="Z60">
            <v>7</v>
          </cell>
          <cell r="AA60">
            <v>42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21</v>
          </cell>
          <cell r="E61">
            <v>630</v>
          </cell>
          <cell r="F61">
            <v>516</v>
          </cell>
          <cell r="G61">
            <v>89</v>
          </cell>
          <cell r="H61">
            <v>427</v>
          </cell>
          <cell r="I61">
            <v>343</v>
          </cell>
          <cell r="J61">
            <v>37</v>
          </cell>
          <cell r="K61">
            <v>306</v>
          </cell>
          <cell r="L61">
            <v>12</v>
          </cell>
          <cell r="M61">
            <v>551</v>
          </cell>
          <cell r="N61">
            <v>440</v>
          </cell>
          <cell r="O61">
            <v>74</v>
          </cell>
          <cell r="P61">
            <v>366</v>
          </cell>
          <cell r="Q61">
            <v>292</v>
          </cell>
          <cell r="R61">
            <v>29</v>
          </cell>
          <cell r="S61">
            <v>263</v>
          </cell>
          <cell r="T61">
            <v>9</v>
          </cell>
          <cell r="U61">
            <v>79</v>
          </cell>
          <cell r="V61">
            <v>76</v>
          </cell>
          <cell r="W61">
            <v>15</v>
          </cell>
          <cell r="X61">
            <v>61</v>
          </cell>
          <cell r="Y61">
            <v>51</v>
          </cell>
          <cell r="Z61">
            <v>8</v>
          </cell>
          <cell r="AA61">
            <v>43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39</v>
          </cell>
          <cell r="E62">
            <v>1011</v>
          </cell>
          <cell r="F62">
            <v>828</v>
          </cell>
          <cell r="G62">
            <v>171</v>
          </cell>
          <cell r="H62">
            <v>657</v>
          </cell>
          <cell r="I62">
            <v>553</v>
          </cell>
          <cell r="J62">
            <v>61</v>
          </cell>
          <cell r="K62">
            <v>492</v>
          </cell>
          <cell r="L62">
            <v>22</v>
          </cell>
          <cell r="M62">
            <v>859</v>
          </cell>
          <cell r="N62">
            <v>702</v>
          </cell>
          <cell r="O62">
            <v>141</v>
          </cell>
          <cell r="P62">
            <v>561</v>
          </cell>
          <cell r="Q62">
            <v>460</v>
          </cell>
          <cell r="R62">
            <v>48</v>
          </cell>
          <cell r="S62">
            <v>412</v>
          </cell>
          <cell r="T62">
            <v>17</v>
          </cell>
          <cell r="U62">
            <v>152</v>
          </cell>
          <cell r="V62">
            <v>126</v>
          </cell>
          <cell r="W62">
            <v>30</v>
          </cell>
          <cell r="X62">
            <v>96</v>
          </cell>
          <cell r="Y62">
            <v>93</v>
          </cell>
          <cell r="Z62">
            <v>13</v>
          </cell>
          <cell r="AA62">
            <v>80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16</v>
          </cell>
          <cell r="E63">
            <v>810</v>
          </cell>
          <cell r="F63">
            <v>691</v>
          </cell>
          <cell r="G63">
            <v>166</v>
          </cell>
          <cell r="H63">
            <v>525</v>
          </cell>
          <cell r="I63">
            <v>416</v>
          </cell>
          <cell r="J63">
            <v>59</v>
          </cell>
          <cell r="K63">
            <v>357</v>
          </cell>
          <cell r="L63">
            <v>14</v>
          </cell>
          <cell r="M63">
            <v>793</v>
          </cell>
          <cell r="N63">
            <v>675</v>
          </cell>
          <cell r="O63">
            <v>165</v>
          </cell>
          <cell r="P63">
            <v>510</v>
          </cell>
          <cell r="Q63">
            <v>405</v>
          </cell>
          <cell r="R63">
            <v>55</v>
          </cell>
          <cell r="S63">
            <v>350</v>
          </cell>
          <cell r="T63">
            <v>2</v>
          </cell>
          <cell r="U63">
            <v>17</v>
          </cell>
          <cell r="V63">
            <v>16</v>
          </cell>
          <cell r="W63">
            <v>1</v>
          </cell>
          <cell r="X63">
            <v>15</v>
          </cell>
          <cell r="Y63">
            <v>11</v>
          </cell>
          <cell r="Z63">
            <v>4</v>
          </cell>
          <cell r="AA63">
            <v>7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44</v>
          </cell>
          <cell r="E64">
            <v>1291</v>
          </cell>
          <cell r="F64">
            <v>1071</v>
          </cell>
          <cell r="G64">
            <v>224</v>
          </cell>
          <cell r="H64">
            <v>847</v>
          </cell>
          <cell r="I64">
            <v>752</v>
          </cell>
          <cell r="J64">
            <v>77</v>
          </cell>
          <cell r="K64">
            <v>675</v>
          </cell>
          <cell r="L64">
            <v>25</v>
          </cell>
          <cell r="M64">
            <v>1130</v>
          </cell>
          <cell r="N64">
            <v>943</v>
          </cell>
          <cell r="O64">
            <v>208</v>
          </cell>
          <cell r="P64">
            <v>735</v>
          </cell>
          <cell r="Q64">
            <v>650</v>
          </cell>
          <cell r="R64">
            <v>57</v>
          </cell>
          <cell r="S64">
            <v>593</v>
          </cell>
          <cell r="T64">
            <v>19</v>
          </cell>
          <cell r="U64">
            <v>161</v>
          </cell>
          <cell r="V64">
            <v>128</v>
          </cell>
          <cell r="W64">
            <v>16</v>
          </cell>
          <cell r="X64">
            <v>112</v>
          </cell>
          <cell r="Y64">
            <v>102</v>
          </cell>
          <cell r="Z64">
            <v>20</v>
          </cell>
          <cell r="AA64">
            <v>82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22</v>
          </cell>
          <cell r="E65">
            <v>896</v>
          </cell>
          <cell r="F65">
            <v>746</v>
          </cell>
          <cell r="G65">
            <v>180</v>
          </cell>
          <cell r="H65">
            <v>566</v>
          </cell>
          <cell r="I65">
            <v>463</v>
          </cell>
          <cell r="J65">
            <v>64</v>
          </cell>
          <cell r="K65">
            <v>399</v>
          </cell>
          <cell r="L65">
            <v>20</v>
          </cell>
          <cell r="M65">
            <v>878</v>
          </cell>
          <cell r="N65">
            <v>730</v>
          </cell>
          <cell r="O65">
            <v>175</v>
          </cell>
          <cell r="P65">
            <v>555</v>
          </cell>
          <cell r="Q65">
            <v>451</v>
          </cell>
          <cell r="R65">
            <v>62</v>
          </cell>
          <cell r="S65">
            <v>389</v>
          </cell>
          <cell r="T65">
            <v>2</v>
          </cell>
          <cell r="U65">
            <v>18</v>
          </cell>
          <cell r="V65">
            <v>16</v>
          </cell>
          <cell r="W65">
            <v>5</v>
          </cell>
          <cell r="X65">
            <v>11</v>
          </cell>
          <cell r="Y65">
            <v>12</v>
          </cell>
          <cell r="Z65">
            <v>2</v>
          </cell>
          <cell r="AA65">
            <v>10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14</v>
          </cell>
          <cell r="E66">
            <v>442</v>
          </cell>
          <cell r="F66">
            <v>401</v>
          </cell>
          <cell r="G66">
            <v>74</v>
          </cell>
          <cell r="H66">
            <v>327</v>
          </cell>
          <cell r="I66">
            <v>242</v>
          </cell>
          <cell r="J66">
            <v>40</v>
          </cell>
          <cell r="K66">
            <v>202</v>
          </cell>
          <cell r="L66">
            <v>9</v>
          </cell>
          <cell r="M66">
            <v>397</v>
          </cell>
          <cell r="N66">
            <v>358</v>
          </cell>
          <cell r="O66">
            <v>72</v>
          </cell>
          <cell r="P66">
            <v>286</v>
          </cell>
          <cell r="Q66">
            <v>208</v>
          </cell>
          <cell r="R66">
            <v>37</v>
          </cell>
          <cell r="S66">
            <v>171</v>
          </cell>
          <cell r="T66">
            <v>5</v>
          </cell>
          <cell r="U66">
            <v>45</v>
          </cell>
          <cell r="V66">
            <v>43</v>
          </cell>
          <cell r="W66">
            <v>2</v>
          </cell>
          <cell r="X66">
            <v>41</v>
          </cell>
          <cell r="Y66">
            <v>34</v>
          </cell>
          <cell r="Z66">
            <v>3</v>
          </cell>
          <cell r="AA66">
            <v>31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18</v>
          </cell>
          <cell r="E67">
            <v>753</v>
          </cell>
          <cell r="F67">
            <v>616</v>
          </cell>
          <cell r="G67">
            <v>115</v>
          </cell>
          <cell r="H67">
            <v>501</v>
          </cell>
          <cell r="I67">
            <v>382</v>
          </cell>
          <cell r="J67">
            <v>53</v>
          </cell>
          <cell r="K67">
            <v>329</v>
          </cell>
          <cell r="L67">
            <v>17</v>
          </cell>
          <cell r="M67">
            <v>744</v>
          </cell>
          <cell r="N67">
            <v>607</v>
          </cell>
          <cell r="O67">
            <v>112</v>
          </cell>
          <cell r="P67">
            <v>495</v>
          </cell>
          <cell r="Q67">
            <v>376</v>
          </cell>
          <cell r="R67">
            <v>53</v>
          </cell>
          <cell r="S67">
            <v>323</v>
          </cell>
          <cell r="T67">
            <v>1</v>
          </cell>
          <cell r="U67">
            <v>9</v>
          </cell>
          <cell r="V67">
            <v>9</v>
          </cell>
          <cell r="W67">
            <v>3</v>
          </cell>
          <cell r="X67">
            <v>6</v>
          </cell>
          <cell r="Y67">
            <v>6</v>
          </cell>
          <cell r="Z67" t="str">
            <v>-</v>
          </cell>
          <cell r="AA67">
            <v>6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20</v>
          </cell>
          <cell r="E68">
            <v>666</v>
          </cell>
          <cell r="F68">
            <v>630</v>
          </cell>
          <cell r="G68">
            <v>126</v>
          </cell>
          <cell r="H68">
            <v>504</v>
          </cell>
          <cell r="I68">
            <v>389</v>
          </cell>
          <cell r="J68">
            <v>54</v>
          </cell>
          <cell r="K68">
            <v>335</v>
          </cell>
          <cell r="L68">
            <v>11</v>
          </cell>
          <cell r="M68">
            <v>585</v>
          </cell>
          <cell r="N68">
            <v>554</v>
          </cell>
          <cell r="O68">
            <v>112</v>
          </cell>
          <cell r="P68">
            <v>442</v>
          </cell>
          <cell r="Q68">
            <v>331</v>
          </cell>
          <cell r="R68">
            <v>47</v>
          </cell>
          <cell r="S68">
            <v>284</v>
          </cell>
          <cell r="T68">
            <v>9</v>
          </cell>
          <cell r="U68">
            <v>81</v>
          </cell>
          <cell r="V68">
            <v>76</v>
          </cell>
          <cell r="W68">
            <v>14</v>
          </cell>
          <cell r="X68">
            <v>62</v>
          </cell>
          <cell r="Y68">
            <v>58</v>
          </cell>
          <cell r="Z68">
            <v>7</v>
          </cell>
          <cell r="AA68">
            <v>51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51</v>
          </cell>
          <cell r="E69">
            <v>1298</v>
          </cell>
          <cell r="F69">
            <v>1027</v>
          </cell>
          <cell r="G69">
            <v>213</v>
          </cell>
          <cell r="H69">
            <v>814</v>
          </cell>
          <cell r="I69">
            <v>696</v>
          </cell>
          <cell r="J69">
            <v>63</v>
          </cell>
          <cell r="K69">
            <v>633</v>
          </cell>
          <cell r="L69">
            <v>22</v>
          </cell>
          <cell r="M69">
            <v>1050</v>
          </cell>
          <cell r="N69">
            <v>845</v>
          </cell>
          <cell r="O69">
            <v>186</v>
          </cell>
          <cell r="P69">
            <v>659</v>
          </cell>
          <cell r="Q69">
            <v>551</v>
          </cell>
          <cell r="R69">
            <v>42</v>
          </cell>
          <cell r="S69">
            <v>509</v>
          </cell>
          <cell r="T69">
            <v>29</v>
          </cell>
          <cell r="U69">
            <v>248</v>
          </cell>
          <cell r="V69">
            <v>182</v>
          </cell>
          <cell r="W69">
            <v>27</v>
          </cell>
          <cell r="X69">
            <v>155</v>
          </cell>
          <cell r="Y69">
            <v>145</v>
          </cell>
          <cell r="Z69">
            <v>21</v>
          </cell>
          <cell r="AA69">
            <v>124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4</v>
          </cell>
          <cell r="E70">
            <v>146</v>
          </cell>
          <cell r="F70">
            <v>127</v>
          </cell>
          <cell r="G70">
            <v>31</v>
          </cell>
          <cell r="H70">
            <v>96</v>
          </cell>
          <cell r="I70">
            <v>86</v>
          </cell>
          <cell r="J70">
            <v>12</v>
          </cell>
          <cell r="K70">
            <v>74</v>
          </cell>
          <cell r="L70">
            <v>2</v>
          </cell>
          <cell r="M70">
            <v>128</v>
          </cell>
          <cell r="N70">
            <v>114</v>
          </cell>
          <cell r="O70">
            <v>30</v>
          </cell>
          <cell r="P70">
            <v>84</v>
          </cell>
          <cell r="Q70">
            <v>76</v>
          </cell>
          <cell r="R70">
            <v>10</v>
          </cell>
          <cell r="S70">
            <v>66</v>
          </cell>
          <cell r="T70">
            <v>2</v>
          </cell>
          <cell r="U70">
            <v>18</v>
          </cell>
          <cell r="V70">
            <v>13</v>
          </cell>
          <cell r="W70">
            <v>1</v>
          </cell>
          <cell r="X70">
            <v>12</v>
          </cell>
          <cell r="Y70">
            <v>10</v>
          </cell>
          <cell r="Z70">
            <v>2</v>
          </cell>
          <cell r="AA70">
            <v>8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18</v>
          </cell>
          <cell r="E71">
            <v>542</v>
          </cell>
          <cell r="F71">
            <v>422</v>
          </cell>
          <cell r="G71">
            <v>76</v>
          </cell>
          <cell r="H71">
            <v>346</v>
          </cell>
          <cell r="I71">
            <v>306</v>
          </cell>
          <cell r="J71">
            <v>52</v>
          </cell>
          <cell r="K71">
            <v>254</v>
          </cell>
          <cell r="L71">
            <v>14</v>
          </cell>
          <cell r="M71">
            <v>511</v>
          </cell>
          <cell r="N71">
            <v>400</v>
          </cell>
          <cell r="O71">
            <v>75</v>
          </cell>
          <cell r="P71">
            <v>325</v>
          </cell>
          <cell r="Q71">
            <v>286</v>
          </cell>
          <cell r="R71">
            <v>48</v>
          </cell>
          <cell r="S71">
            <v>238</v>
          </cell>
          <cell r="T71">
            <v>4</v>
          </cell>
          <cell r="U71">
            <v>31</v>
          </cell>
          <cell r="V71">
            <v>22</v>
          </cell>
          <cell r="W71">
            <v>1</v>
          </cell>
          <cell r="X71">
            <v>21</v>
          </cell>
          <cell r="Y71">
            <v>20</v>
          </cell>
          <cell r="Z71">
            <v>4</v>
          </cell>
          <cell r="AA71">
            <v>16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5</v>
          </cell>
          <cell r="E72">
            <v>313</v>
          </cell>
          <cell r="F72">
            <v>256</v>
          </cell>
          <cell r="G72">
            <v>63</v>
          </cell>
          <cell r="H72">
            <v>193</v>
          </cell>
          <cell r="I72">
            <v>141</v>
          </cell>
          <cell r="J72">
            <v>19</v>
          </cell>
          <cell r="K72">
            <v>122</v>
          </cell>
          <cell r="L72">
            <v>5</v>
          </cell>
          <cell r="M72">
            <v>313</v>
          </cell>
          <cell r="N72">
            <v>256</v>
          </cell>
          <cell r="O72">
            <v>63</v>
          </cell>
          <cell r="P72">
            <v>193</v>
          </cell>
          <cell r="Q72">
            <v>141</v>
          </cell>
          <cell r="R72">
            <v>19</v>
          </cell>
          <cell r="S72">
            <v>122</v>
          </cell>
          <cell r="T72" t="str">
            <v>-</v>
          </cell>
          <cell r="U72" t="str">
            <v>-</v>
          </cell>
          <cell r="V72" t="str">
            <v>-</v>
          </cell>
          <cell r="W72" t="str">
            <v>-</v>
          </cell>
          <cell r="X72" t="str">
            <v>-</v>
          </cell>
          <cell r="Y72" t="str">
            <v>-</v>
          </cell>
          <cell r="Z72" t="str">
            <v>-</v>
          </cell>
          <cell r="AA72" t="str">
            <v>-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6</v>
          </cell>
          <cell r="E73">
            <v>201</v>
          </cell>
          <cell r="F73">
            <v>185</v>
          </cell>
          <cell r="G73">
            <v>40</v>
          </cell>
          <cell r="H73">
            <v>145</v>
          </cell>
          <cell r="I73">
            <v>139</v>
          </cell>
          <cell r="J73">
            <v>27</v>
          </cell>
          <cell r="K73">
            <v>112</v>
          </cell>
          <cell r="L73">
            <v>4</v>
          </cell>
          <cell r="M73">
            <v>183</v>
          </cell>
          <cell r="N73">
            <v>167</v>
          </cell>
          <cell r="O73">
            <v>37</v>
          </cell>
          <cell r="P73">
            <v>130</v>
          </cell>
          <cell r="Q73">
            <v>122</v>
          </cell>
          <cell r="R73">
            <v>23</v>
          </cell>
          <cell r="S73">
            <v>99</v>
          </cell>
          <cell r="T73">
            <v>2</v>
          </cell>
          <cell r="U73">
            <v>18</v>
          </cell>
          <cell r="V73">
            <v>18</v>
          </cell>
          <cell r="W73">
            <v>3</v>
          </cell>
          <cell r="X73">
            <v>15</v>
          </cell>
          <cell r="Y73">
            <v>17</v>
          </cell>
          <cell r="Z73">
            <v>4</v>
          </cell>
          <cell r="AA73">
            <v>13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4</v>
          </cell>
          <cell r="E74">
            <v>276</v>
          </cell>
          <cell r="F74">
            <v>176</v>
          </cell>
          <cell r="G74">
            <v>53</v>
          </cell>
          <cell r="H74">
            <v>123</v>
          </cell>
          <cell r="I74">
            <v>111</v>
          </cell>
          <cell r="J74">
            <v>14</v>
          </cell>
          <cell r="K74">
            <v>97</v>
          </cell>
          <cell r="L74">
            <v>4</v>
          </cell>
          <cell r="M74">
            <v>276</v>
          </cell>
          <cell r="N74">
            <v>176</v>
          </cell>
          <cell r="O74">
            <v>53</v>
          </cell>
          <cell r="P74">
            <v>123</v>
          </cell>
          <cell r="Q74">
            <v>111</v>
          </cell>
          <cell r="R74">
            <v>14</v>
          </cell>
          <cell r="S74">
            <v>97</v>
          </cell>
          <cell r="T74" t="str">
            <v>-</v>
          </cell>
          <cell r="U74" t="str">
            <v>-</v>
          </cell>
          <cell r="V74" t="str">
            <v>-</v>
          </cell>
          <cell r="W74" t="str">
            <v>-</v>
          </cell>
          <cell r="X74" t="str">
            <v>-</v>
          </cell>
          <cell r="Y74" t="str">
            <v>-</v>
          </cell>
          <cell r="Z74" t="str">
            <v>-</v>
          </cell>
          <cell r="AA74" t="str">
            <v>-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12</v>
          </cell>
          <cell r="E75">
            <v>450</v>
          </cell>
          <cell r="F75">
            <v>348</v>
          </cell>
          <cell r="G75">
            <v>67</v>
          </cell>
          <cell r="H75">
            <v>281</v>
          </cell>
          <cell r="I75">
            <v>226</v>
          </cell>
          <cell r="J75">
            <v>32</v>
          </cell>
          <cell r="K75">
            <v>194</v>
          </cell>
          <cell r="L75">
            <v>8</v>
          </cell>
          <cell r="M75">
            <v>414</v>
          </cell>
          <cell r="N75">
            <v>313</v>
          </cell>
          <cell r="O75">
            <v>61</v>
          </cell>
          <cell r="P75">
            <v>252</v>
          </cell>
          <cell r="Q75">
            <v>203</v>
          </cell>
          <cell r="R75">
            <v>31</v>
          </cell>
          <cell r="S75">
            <v>172</v>
          </cell>
          <cell r="T75">
            <v>4</v>
          </cell>
          <cell r="U75">
            <v>36</v>
          </cell>
          <cell r="V75">
            <v>35</v>
          </cell>
          <cell r="W75">
            <v>6</v>
          </cell>
          <cell r="X75">
            <v>29</v>
          </cell>
          <cell r="Y75">
            <v>23</v>
          </cell>
          <cell r="Z75">
            <v>1</v>
          </cell>
          <cell r="AA75">
            <v>22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6</v>
          </cell>
          <cell r="E76">
            <v>244</v>
          </cell>
          <cell r="F76">
            <v>182</v>
          </cell>
          <cell r="G76">
            <v>36</v>
          </cell>
          <cell r="H76">
            <v>146</v>
          </cell>
          <cell r="I76">
            <v>119</v>
          </cell>
          <cell r="J76">
            <v>15</v>
          </cell>
          <cell r="K76">
            <v>104</v>
          </cell>
          <cell r="L76">
            <v>5</v>
          </cell>
          <cell r="M76">
            <v>235</v>
          </cell>
          <cell r="N76">
            <v>174</v>
          </cell>
          <cell r="O76">
            <v>36</v>
          </cell>
          <cell r="P76">
            <v>138</v>
          </cell>
          <cell r="Q76">
            <v>114</v>
          </cell>
          <cell r="R76">
            <v>15</v>
          </cell>
          <cell r="S76">
            <v>99</v>
          </cell>
          <cell r="T76">
            <v>1</v>
          </cell>
          <cell r="U76">
            <v>9</v>
          </cell>
          <cell r="V76">
            <v>8</v>
          </cell>
          <cell r="W76" t="str">
            <v>-</v>
          </cell>
          <cell r="X76">
            <v>8</v>
          </cell>
          <cell r="Y76">
            <v>5</v>
          </cell>
          <cell r="Z76" t="str">
            <v>-</v>
          </cell>
          <cell r="AA76">
            <v>5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8</v>
          </cell>
          <cell r="E77">
            <v>291</v>
          </cell>
          <cell r="F77">
            <v>220</v>
          </cell>
          <cell r="G77">
            <v>41</v>
          </cell>
          <cell r="H77">
            <v>179</v>
          </cell>
          <cell r="I77">
            <v>150</v>
          </cell>
          <cell r="J77">
            <v>23</v>
          </cell>
          <cell r="K77">
            <v>127</v>
          </cell>
          <cell r="L77">
            <v>7</v>
          </cell>
          <cell r="M77">
            <v>282</v>
          </cell>
          <cell r="N77">
            <v>211</v>
          </cell>
          <cell r="O77">
            <v>41</v>
          </cell>
          <cell r="P77">
            <v>170</v>
          </cell>
          <cell r="Q77">
            <v>144</v>
          </cell>
          <cell r="R77">
            <v>21</v>
          </cell>
          <cell r="S77">
            <v>123</v>
          </cell>
          <cell r="T77">
            <v>1</v>
          </cell>
          <cell r="U77">
            <v>9</v>
          </cell>
          <cell r="V77">
            <v>9</v>
          </cell>
          <cell r="W77" t="str">
            <v>-</v>
          </cell>
          <cell r="X77">
            <v>9</v>
          </cell>
          <cell r="Y77">
            <v>6</v>
          </cell>
          <cell r="Z77">
            <v>2</v>
          </cell>
          <cell r="AA77">
            <v>4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24</v>
          </cell>
          <cell r="E78">
            <v>713</v>
          </cell>
          <cell r="F78">
            <v>546</v>
          </cell>
          <cell r="G78">
            <v>84</v>
          </cell>
          <cell r="H78">
            <v>462</v>
          </cell>
          <cell r="I78">
            <v>379</v>
          </cell>
          <cell r="J78">
            <v>32</v>
          </cell>
          <cell r="K78">
            <v>347</v>
          </cell>
          <cell r="L78">
            <v>13</v>
          </cell>
          <cell r="M78">
            <v>617</v>
          </cell>
          <cell r="N78">
            <v>463</v>
          </cell>
          <cell r="O78">
            <v>70</v>
          </cell>
          <cell r="P78">
            <v>393</v>
          </cell>
          <cell r="Q78">
            <v>324</v>
          </cell>
          <cell r="R78">
            <v>26</v>
          </cell>
          <cell r="S78">
            <v>298</v>
          </cell>
          <cell r="T78">
            <v>11</v>
          </cell>
          <cell r="U78">
            <v>96</v>
          </cell>
          <cell r="V78">
            <v>83</v>
          </cell>
          <cell r="W78">
            <v>14</v>
          </cell>
          <cell r="X78">
            <v>69</v>
          </cell>
          <cell r="Y78">
            <v>55</v>
          </cell>
          <cell r="Z78">
            <v>6</v>
          </cell>
          <cell r="AA78">
            <v>49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6</v>
          </cell>
          <cell r="E79">
            <v>306</v>
          </cell>
          <cell r="F79">
            <v>278</v>
          </cell>
          <cell r="G79">
            <v>53</v>
          </cell>
          <cell r="H79">
            <v>225</v>
          </cell>
          <cell r="I79">
            <v>180</v>
          </cell>
          <cell r="J79">
            <v>15</v>
          </cell>
          <cell r="K79">
            <v>165</v>
          </cell>
          <cell r="L79">
            <v>5</v>
          </cell>
          <cell r="M79">
            <v>297</v>
          </cell>
          <cell r="N79">
            <v>270</v>
          </cell>
          <cell r="O79">
            <v>51</v>
          </cell>
          <cell r="P79">
            <v>219</v>
          </cell>
          <cell r="Q79">
            <v>175</v>
          </cell>
          <cell r="R79">
            <v>14</v>
          </cell>
          <cell r="S79">
            <v>161</v>
          </cell>
          <cell r="T79">
            <v>1</v>
          </cell>
          <cell r="U79">
            <v>9</v>
          </cell>
          <cell r="V79">
            <v>8</v>
          </cell>
          <cell r="W79">
            <v>2</v>
          </cell>
          <cell r="X79">
            <v>6</v>
          </cell>
          <cell r="Y79">
            <v>5</v>
          </cell>
          <cell r="Z79">
            <v>1</v>
          </cell>
          <cell r="AA79">
            <v>4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6</v>
          </cell>
          <cell r="E80">
            <v>360</v>
          </cell>
          <cell r="F80">
            <v>333</v>
          </cell>
          <cell r="G80">
            <v>72</v>
          </cell>
          <cell r="H80">
            <v>261</v>
          </cell>
          <cell r="I80">
            <v>215</v>
          </cell>
          <cell r="J80">
            <v>22</v>
          </cell>
          <cell r="K80">
            <v>193</v>
          </cell>
          <cell r="L80">
            <v>5</v>
          </cell>
          <cell r="M80">
            <v>351</v>
          </cell>
          <cell r="N80">
            <v>324</v>
          </cell>
          <cell r="O80">
            <v>72</v>
          </cell>
          <cell r="P80">
            <v>252</v>
          </cell>
          <cell r="Q80">
            <v>209</v>
          </cell>
          <cell r="R80">
            <v>22</v>
          </cell>
          <cell r="S80">
            <v>187</v>
          </cell>
          <cell r="T80">
            <v>1</v>
          </cell>
          <cell r="U80">
            <v>9</v>
          </cell>
          <cell r="V80">
            <v>9</v>
          </cell>
          <cell r="W80" t="str">
            <v>-</v>
          </cell>
          <cell r="X80">
            <v>9</v>
          </cell>
          <cell r="Y80">
            <v>6</v>
          </cell>
          <cell r="Z80" t="str">
            <v>-</v>
          </cell>
          <cell r="AA80">
            <v>6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3</v>
          </cell>
          <cell r="E81">
            <v>217</v>
          </cell>
          <cell r="F81">
            <v>168</v>
          </cell>
          <cell r="G81">
            <v>51</v>
          </cell>
          <cell r="H81">
            <v>117</v>
          </cell>
          <cell r="I81">
            <v>86</v>
          </cell>
          <cell r="J81">
            <v>11</v>
          </cell>
          <cell r="K81">
            <v>75</v>
          </cell>
          <cell r="L81">
            <v>3</v>
          </cell>
          <cell r="M81">
            <v>217</v>
          </cell>
          <cell r="N81">
            <v>168</v>
          </cell>
          <cell r="O81">
            <v>51</v>
          </cell>
          <cell r="P81">
            <v>117</v>
          </cell>
          <cell r="Q81">
            <v>86</v>
          </cell>
          <cell r="R81">
            <v>11</v>
          </cell>
          <cell r="S81">
            <v>75</v>
          </cell>
          <cell r="T81" t="str">
            <v>-</v>
          </cell>
          <cell r="U81" t="str">
            <v>-</v>
          </cell>
          <cell r="V81" t="str">
            <v>-</v>
          </cell>
          <cell r="W81" t="str">
            <v>-</v>
          </cell>
          <cell r="X81" t="str">
            <v>-</v>
          </cell>
          <cell r="Y81" t="str">
            <v>-</v>
          </cell>
          <cell r="Z81" t="str">
            <v>-</v>
          </cell>
          <cell r="AA81" t="str">
            <v>-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2</v>
          </cell>
          <cell r="E82">
            <v>69</v>
          </cell>
          <cell r="F82">
            <v>28</v>
          </cell>
          <cell r="G82">
            <v>9</v>
          </cell>
          <cell r="H82">
            <v>19</v>
          </cell>
          <cell r="I82">
            <v>17</v>
          </cell>
          <cell r="J82">
            <v>4</v>
          </cell>
          <cell r="K82">
            <v>13</v>
          </cell>
          <cell r="L82">
            <v>1</v>
          </cell>
          <cell r="M82">
            <v>60</v>
          </cell>
          <cell r="N82">
            <v>25</v>
          </cell>
          <cell r="O82">
            <v>8</v>
          </cell>
          <cell r="P82">
            <v>17</v>
          </cell>
          <cell r="Q82">
            <v>14</v>
          </cell>
          <cell r="R82">
            <v>3</v>
          </cell>
          <cell r="S82">
            <v>11</v>
          </cell>
          <cell r="T82">
            <v>1</v>
          </cell>
          <cell r="U82">
            <v>9</v>
          </cell>
          <cell r="V82">
            <v>3</v>
          </cell>
          <cell r="W82">
            <v>1</v>
          </cell>
          <cell r="X82">
            <v>2</v>
          </cell>
          <cell r="Y82">
            <v>3</v>
          </cell>
          <cell r="Z82">
            <v>1</v>
          </cell>
          <cell r="AA82">
            <v>2</v>
          </cell>
        </row>
        <row r="83">
          <cell r="A83" t="str">
            <v/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388</v>
          </cell>
          <cell r="E84">
            <v>13586</v>
          </cell>
          <cell r="F84">
            <v>11214</v>
          </cell>
          <cell r="G84">
            <v>2364</v>
          </cell>
          <cell r="H84">
            <v>8850</v>
          </cell>
          <cell r="I84">
            <v>7623</v>
          </cell>
          <cell r="J84">
            <v>996</v>
          </cell>
          <cell r="K84">
            <v>6627</v>
          </cell>
          <cell r="L84">
            <v>262</v>
          </cell>
          <cell r="M84">
            <v>12477</v>
          </cell>
          <cell r="N84">
            <v>10254</v>
          </cell>
          <cell r="O84">
            <v>2202</v>
          </cell>
          <cell r="P84">
            <v>8052</v>
          </cell>
          <cell r="Q84">
            <v>6854</v>
          </cell>
          <cell r="R84">
            <v>888</v>
          </cell>
          <cell r="S84">
            <v>5966</v>
          </cell>
          <cell r="T84">
            <v>126</v>
          </cell>
          <cell r="U84">
            <v>1109</v>
          </cell>
          <cell r="V84">
            <v>960</v>
          </cell>
          <cell r="W84">
            <v>162</v>
          </cell>
          <cell r="X84">
            <v>798</v>
          </cell>
          <cell r="Y84">
            <v>769</v>
          </cell>
          <cell r="Z84">
            <v>108</v>
          </cell>
          <cell r="AA84">
            <v>661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36</v>
          </cell>
          <cell r="E85">
            <v>1359</v>
          </cell>
          <cell r="F85">
            <v>1099</v>
          </cell>
          <cell r="G85">
            <v>219</v>
          </cell>
          <cell r="H85">
            <v>880</v>
          </cell>
          <cell r="I85">
            <v>710</v>
          </cell>
          <cell r="J85">
            <v>82</v>
          </cell>
          <cell r="K85">
            <v>628</v>
          </cell>
          <cell r="L85">
            <v>27</v>
          </cell>
          <cell r="M85">
            <v>1278</v>
          </cell>
          <cell r="N85">
            <v>1020</v>
          </cell>
          <cell r="O85">
            <v>209</v>
          </cell>
          <cell r="P85">
            <v>811</v>
          </cell>
          <cell r="Q85">
            <v>656</v>
          </cell>
          <cell r="R85">
            <v>75</v>
          </cell>
          <cell r="S85">
            <v>581</v>
          </cell>
          <cell r="T85">
            <v>9</v>
          </cell>
          <cell r="U85">
            <v>81</v>
          </cell>
          <cell r="V85">
            <v>79</v>
          </cell>
          <cell r="W85">
            <v>10</v>
          </cell>
          <cell r="X85">
            <v>69</v>
          </cell>
          <cell r="Y85">
            <v>54</v>
          </cell>
          <cell r="Z85">
            <v>7</v>
          </cell>
          <cell r="AA85">
            <v>47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22</v>
          </cell>
          <cell r="E86">
            <v>658</v>
          </cell>
          <cell r="F86">
            <v>555</v>
          </cell>
          <cell r="G86">
            <v>106</v>
          </cell>
          <cell r="H86">
            <v>449</v>
          </cell>
          <cell r="I86">
            <v>358</v>
          </cell>
          <cell r="J86">
            <v>34</v>
          </cell>
          <cell r="K86">
            <v>324</v>
          </cell>
          <cell r="L86">
            <v>12</v>
          </cell>
          <cell r="M86">
            <v>571</v>
          </cell>
          <cell r="N86">
            <v>470</v>
          </cell>
          <cell r="O86">
            <v>93</v>
          </cell>
          <cell r="P86">
            <v>377</v>
          </cell>
          <cell r="Q86">
            <v>305</v>
          </cell>
          <cell r="R86">
            <v>29</v>
          </cell>
          <cell r="S86">
            <v>276</v>
          </cell>
          <cell r="T86">
            <v>10</v>
          </cell>
          <cell r="U86">
            <v>87</v>
          </cell>
          <cell r="V86">
            <v>85</v>
          </cell>
          <cell r="W86">
            <v>13</v>
          </cell>
          <cell r="X86">
            <v>72</v>
          </cell>
          <cell r="Y86">
            <v>53</v>
          </cell>
          <cell r="Z86">
            <v>5</v>
          </cell>
          <cell r="AA86">
            <v>48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40</v>
          </cell>
          <cell r="E87">
            <v>1040</v>
          </cell>
          <cell r="F87">
            <v>901</v>
          </cell>
          <cell r="G87">
            <v>180</v>
          </cell>
          <cell r="H87">
            <v>721</v>
          </cell>
          <cell r="I87">
            <v>592</v>
          </cell>
          <cell r="J87">
            <v>66</v>
          </cell>
          <cell r="K87">
            <v>526</v>
          </cell>
          <cell r="L87">
            <v>23</v>
          </cell>
          <cell r="M87">
            <v>888</v>
          </cell>
          <cell r="N87">
            <v>768</v>
          </cell>
          <cell r="O87">
            <v>147</v>
          </cell>
          <cell r="P87">
            <v>621</v>
          </cell>
          <cell r="Q87">
            <v>498</v>
          </cell>
          <cell r="R87">
            <v>52</v>
          </cell>
          <cell r="S87">
            <v>446</v>
          </cell>
          <cell r="T87">
            <v>17</v>
          </cell>
          <cell r="U87">
            <v>152</v>
          </cell>
          <cell r="V87">
            <v>133</v>
          </cell>
          <cell r="W87">
            <v>33</v>
          </cell>
          <cell r="X87">
            <v>100</v>
          </cell>
          <cell r="Y87">
            <v>94</v>
          </cell>
          <cell r="Z87">
            <v>14</v>
          </cell>
          <cell r="AA87">
            <v>80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16</v>
          </cell>
          <cell r="E88">
            <v>810</v>
          </cell>
          <cell r="F88">
            <v>688</v>
          </cell>
          <cell r="G88">
            <v>163</v>
          </cell>
          <cell r="H88">
            <v>525</v>
          </cell>
          <cell r="I88">
            <v>415</v>
          </cell>
          <cell r="J88">
            <v>54</v>
          </cell>
          <cell r="K88">
            <v>361</v>
          </cell>
          <cell r="L88">
            <v>14</v>
          </cell>
          <cell r="M88">
            <v>793</v>
          </cell>
          <cell r="N88">
            <v>672</v>
          </cell>
          <cell r="O88">
            <v>162</v>
          </cell>
          <cell r="P88">
            <v>510</v>
          </cell>
          <cell r="Q88">
            <v>405</v>
          </cell>
          <cell r="R88">
            <v>51</v>
          </cell>
          <cell r="S88">
            <v>354</v>
          </cell>
          <cell r="T88">
            <v>2</v>
          </cell>
          <cell r="U88">
            <v>17</v>
          </cell>
          <cell r="V88">
            <v>16</v>
          </cell>
          <cell r="W88">
            <v>1</v>
          </cell>
          <cell r="X88">
            <v>15</v>
          </cell>
          <cell r="Y88">
            <v>10</v>
          </cell>
          <cell r="Z88">
            <v>3</v>
          </cell>
          <cell r="AA88">
            <v>7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40</v>
          </cell>
          <cell r="E89">
            <v>1364</v>
          </cell>
          <cell r="F89">
            <v>1197</v>
          </cell>
          <cell r="G89">
            <v>223</v>
          </cell>
          <cell r="H89">
            <v>974</v>
          </cell>
          <cell r="I89">
            <v>877</v>
          </cell>
          <cell r="J89">
            <v>88</v>
          </cell>
          <cell r="K89">
            <v>789</v>
          </cell>
          <cell r="L89">
            <v>27</v>
          </cell>
          <cell r="M89">
            <v>1247</v>
          </cell>
          <cell r="N89">
            <v>1090</v>
          </cell>
          <cell r="O89">
            <v>212</v>
          </cell>
          <cell r="P89">
            <v>878</v>
          </cell>
          <cell r="Q89">
            <v>772</v>
          </cell>
          <cell r="R89">
            <v>78</v>
          </cell>
          <cell r="S89">
            <v>694</v>
          </cell>
          <cell r="T89">
            <v>13</v>
          </cell>
          <cell r="U89">
            <v>117</v>
          </cell>
          <cell r="V89">
            <v>107</v>
          </cell>
          <cell r="W89">
            <v>11</v>
          </cell>
          <cell r="X89">
            <v>96</v>
          </cell>
          <cell r="Y89">
            <v>105</v>
          </cell>
          <cell r="Z89">
            <v>10</v>
          </cell>
          <cell r="AA89">
            <v>95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23</v>
          </cell>
          <cell r="E90">
            <v>921</v>
          </cell>
          <cell r="F90">
            <v>802</v>
          </cell>
          <cell r="G90">
            <v>179</v>
          </cell>
          <cell r="H90">
            <v>623</v>
          </cell>
          <cell r="I90">
            <v>503</v>
          </cell>
          <cell r="J90">
            <v>67</v>
          </cell>
          <cell r="K90">
            <v>436</v>
          </cell>
          <cell r="L90">
            <v>21</v>
          </cell>
          <cell r="M90">
            <v>903</v>
          </cell>
          <cell r="N90">
            <v>785</v>
          </cell>
          <cell r="O90">
            <v>174</v>
          </cell>
          <cell r="P90">
            <v>611</v>
          </cell>
          <cell r="Q90">
            <v>490</v>
          </cell>
          <cell r="R90">
            <v>64</v>
          </cell>
          <cell r="S90">
            <v>426</v>
          </cell>
          <cell r="T90">
            <v>2</v>
          </cell>
          <cell r="U90">
            <v>18</v>
          </cell>
          <cell r="V90">
            <v>17</v>
          </cell>
          <cell r="W90">
            <v>5</v>
          </cell>
          <cell r="X90">
            <v>12</v>
          </cell>
          <cell r="Y90">
            <v>13</v>
          </cell>
          <cell r="Z90">
            <v>3</v>
          </cell>
          <cell r="AA90">
            <v>10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15</v>
          </cell>
          <cell r="E91">
            <v>448</v>
          </cell>
          <cell r="F91">
            <v>397</v>
          </cell>
          <cell r="G91">
            <v>88</v>
          </cell>
          <cell r="H91">
            <v>309</v>
          </cell>
          <cell r="I91">
            <v>289</v>
          </cell>
          <cell r="J91">
            <v>37</v>
          </cell>
          <cell r="K91">
            <v>252</v>
          </cell>
          <cell r="L91">
            <v>10</v>
          </cell>
          <cell r="M91">
            <v>403</v>
          </cell>
          <cell r="N91">
            <v>353</v>
          </cell>
          <cell r="O91">
            <v>74</v>
          </cell>
          <cell r="P91">
            <v>279</v>
          </cell>
          <cell r="Q91">
            <v>257</v>
          </cell>
          <cell r="R91">
            <v>35</v>
          </cell>
          <cell r="S91">
            <v>222</v>
          </cell>
          <cell r="T91">
            <v>5</v>
          </cell>
          <cell r="U91">
            <v>45</v>
          </cell>
          <cell r="V91">
            <v>44</v>
          </cell>
          <cell r="W91">
            <v>14</v>
          </cell>
          <cell r="X91">
            <v>30</v>
          </cell>
          <cell r="Y91">
            <v>32</v>
          </cell>
          <cell r="Z91">
            <v>2</v>
          </cell>
          <cell r="AA91">
            <v>30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18</v>
          </cell>
          <cell r="E92">
            <v>756</v>
          </cell>
          <cell r="F92">
            <v>629</v>
          </cell>
          <cell r="G92">
            <v>118</v>
          </cell>
          <cell r="H92">
            <v>511</v>
          </cell>
          <cell r="I92">
            <v>425</v>
          </cell>
          <cell r="J92">
            <v>67</v>
          </cell>
          <cell r="K92">
            <v>358</v>
          </cell>
          <cell r="L92">
            <v>16</v>
          </cell>
          <cell r="M92">
            <v>738</v>
          </cell>
          <cell r="N92">
            <v>611</v>
          </cell>
          <cell r="O92">
            <v>113</v>
          </cell>
          <cell r="P92">
            <v>498</v>
          </cell>
          <cell r="Q92">
            <v>413</v>
          </cell>
          <cell r="R92">
            <v>64</v>
          </cell>
          <cell r="S92">
            <v>349</v>
          </cell>
          <cell r="T92">
            <v>2</v>
          </cell>
          <cell r="U92">
            <v>18</v>
          </cell>
          <cell r="V92">
            <v>18</v>
          </cell>
          <cell r="W92">
            <v>5</v>
          </cell>
          <cell r="X92">
            <v>13</v>
          </cell>
          <cell r="Y92">
            <v>12</v>
          </cell>
          <cell r="Z92">
            <v>3</v>
          </cell>
          <cell r="AA92">
            <v>9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20</v>
          </cell>
          <cell r="E93">
            <v>666</v>
          </cell>
          <cell r="F93">
            <v>617</v>
          </cell>
          <cell r="G93">
            <v>125</v>
          </cell>
          <cell r="H93">
            <v>492</v>
          </cell>
          <cell r="I93">
            <v>413</v>
          </cell>
          <cell r="J93">
            <v>77</v>
          </cell>
          <cell r="K93">
            <v>336</v>
          </cell>
          <cell r="L93">
            <v>11</v>
          </cell>
          <cell r="M93">
            <v>585</v>
          </cell>
          <cell r="N93">
            <v>536</v>
          </cell>
          <cell r="O93">
            <v>109</v>
          </cell>
          <cell r="P93">
            <v>427</v>
          </cell>
          <cell r="Q93">
            <v>348</v>
          </cell>
          <cell r="R93">
            <v>64</v>
          </cell>
          <cell r="S93">
            <v>284</v>
          </cell>
          <cell r="T93">
            <v>9</v>
          </cell>
          <cell r="U93">
            <v>81</v>
          </cell>
          <cell r="V93">
            <v>81</v>
          </cell>
          <cell r="W93">
            <v>16</v>
          </cell>
          <cell r="X93">
            <v>65</v>
          </cell>
          <cell r="Y93">
            <v>65</v>
          </cell>
          <cell r="Z93">
            <v>13</v>
          </cell>
          <cell r="AA93">
            <v>52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52</v>
          </cell>
          <cell r="E94">
            <v>1370</v>
          </cell>
          <cell r="F94">
            <v>1122</v>
          </cell>
          <cell r="G94">
            <v>235</v>
          </cell>
          <cell r="H94">
            <v>887</v>
          </cell>
          <cell r="I94">
            <v>765</v>
          </cell>
          <cell r="J94">
            <v>77</v>
          </cell>
          <cell r="K94">
            <v>688</v>
          </cell>
          <cell r="L94">
            <v>26</v>
          </cell>
          <cell r="M94">
            <v>1146</v>
          </cell>
          <cell r="N94">
            <v>935</v>
          </cell>
          <cell r="O94">
            <v>208</v>
          </cell>
          <cell r="P94">
            <v>727</v>
          </cell>
          <cell r="Q94">
            <v>617</v>
          </cell>
          <cell r="R94">
            <v>58</v>
          </cell>
          <cell r="S94">
            <v>559</v>
          </cell>
          <cell r="T94">
            <v>26</v>
          </cell>
          <cell r="U94">
            <v>224</v>
          </cell>
          <cell r="V94">
            <v>187</v>
          </cell>
          <cell r="W94">
            <v>27</v>
          </cell>
          <cell r="X94">
            <v>160</v>
          </cell>
          <cell r="Y94">
            <v>148</v>
          </cell>
          <cell r="Z94">
            <v>19</v>
          </cell>
          <cell r="AA94">
            <v>129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4</v>
          </cell>
          <cell r="E95">
            <v>146</v>
          </cell>
          <cell r="F95">
            <v>130</v>
          </cell>
          <cell r="G95">
            <v>23</v>
          </cell>
          <cell r="H95">
            <v>107</v>
          </cell>
          <cell r="I95">
            <v>90</v>
          </cell>
          <cell r="J95">
            <v>15</v>
          </cell>
          <cell r="K95">
            <v>75</v>
          </cell>
          <cell r="L95">
            <v>2</v>
          </cell>
          <cell r="M95">
            <v>128</v>
          </cell>
          <cell r="N95">
            <v>114</v>
          </cell>
          <cell r="O95">
            <v>23</v>
          </cell>
          <cell r="P95">
            <v>91</v>
          </cell>
          <cell r="Q95">
            <v>78</v>
          </cell>
          <cell r="R95">
            <v>13</v>
          </cell>
          <cell r="S95">
            <v>65</v>
          </cell>
          <cell r="T95">
            <v>2</v>
          </cell>
          <cell r="U95">
            <v>18</v>
          </cell>
          <cell r="V95">
            <v>16</v>
          </cell>
          <cell r="W95" t="str">
            <v>-</v>
          </cell>
          <cell r="X95">
            <v>16</v>
          </cell>
          <cell r="Y95">
            <v>12</v>
          </cell>
          <cell r="Z95">
            <v>2</v>
          </cell>
          <cell r="AA95">
            <v>10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19</v>
          </cell>
          <cell r="E96">
            <v>659</v>
          </cell>
          <cell r="F96">
            <v>459</v>
          </cell>
          <cell r="G96">
            <v>99</v>
          </cell>
          <cell r="H96">
            <v>360</v>
          </cell>
          <cell r="I96">
            <v>333</v>
          </cell>
          <cell r="J96">
            <v>59</v>
          </cell>
          <cell r="K96">
            <v>274</v>
          </cell>
          <cell r="L96">
            <v>16</v>
          </cell>
          <cell r="M96">
            <v>637</v>
          </cell>
          <cell r="N96">
            <v>438</v>
          </cell>
          <cell r="O96">
            <v>97</v>
          </cell>
          <cell r="P96">
            <v>341</v>
          </cell>
          <cell r="Q96">
            <v>313</v>
          </cell>
          <cell r="R96">
            <v>52</v>
          </cell>
          <cell r="S96">
            <v>261</v>
          </cell>
          <cell r="T96">
            <v>3</v>
          </cell>
          <cell r="U96">
            <v>22</v>
          </cell>
          <cell r="V96">
            <v>21</v>
          </cell>
          <cell r="W96">
            <v>2</v>
          </cell>
          <cell r="X96">
            <v>19</v>
          </cell>
          <cell r="Y96">
            <v>20</v>
          </cell>
          <cell r="Z96">
            <v>7</v>
          </cell>
          <cell r="AA96">
            <v>13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5</v>
          </cell>
          <cell r="E97">
            <v>313</v>
          </cell>
          <cell r="F97">
            <v>263</v>
          </cell>
          <cell r="G97">
            <v>65</v>
          </cell>
          <cell r="H97">
            <v>198</v>
          </cell>
          <cell r="I97">
            <v>169</v>
          </cell>
          <cell r="J97">
            <v>26</v>
          </cell>
          <cell r="K97">
            <v>143</v>
          </cell>
          <cell r="L97">
            <v>5</v>
          </cell>
          <cell r="M97">
            <v>313</v>
          </cell>
          <cell r="N97">
            <v>263</v>
          </cell>
          <cell r="O97">
            <v>65</v>
          </cell>
          <cell r="P97">
            <v>198</v>
          </cell>
          <cell r="Q97">
            <v>169</v>
          </cell>
          <cell r="R97">
            <v>26</v>
          </cell>
          <cell r="S97">
            <v>143</v>
          </cell>
          <cell r="T97" t="str">
            <v>-</v>
          </cell>
          <cell r="U97" t="str">
            <v>-</v>
          </cell>
          <cell r="V97" t="str">
            <v>-</v>
          </cell>
          <cell r="W97" t="str">
            <v>-</v>
          </cell>
          <cell r="X97" t="str">
            <v>-</v>
          </cell>
          <cell r="Y97" t="str">
            <v>-</v>
          </cell>
          <cell r="Z97" t="str">
            <v>-</v>
          </cell>
          <cell r="AA97" t="str">
            <v>-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6</v>
          </cell>
          <cell r="E98">
            <v>201</v>
          </cell>
          <cell r="F98">
            <v>178</v>
          </cell>
          <cell r="G98">
            <v>42</v>
          </cell>
          <cell r="H98">
            <v>136</v>
          </cell>
          <cell r="I98">
            <v>132</v>
          </cell>
          <cell r="J98">
            <v>25</v>
          </cell>
          <cell r="K98">
            <v>107</v>
          </cell>
          <cell r="L98">
            <v>4</v>
          </cell>
          <cell r="M98">
            <v>183</v>
          </cell>
          <cell r="N98">
            <v>172</v>
          </cell>
          <cell r="O98">
            <v>41</v>
          </cell>
          <cell r="P98">
            <v>131</v>
          </cell>
          <cell r="Q98">
            <v>122</v>
          </cell>
          <cell r="R98">
            <v>23</v>
          </cell>
          <cell r="S98">
            <v>99</v>
          </cell>
          <cell r="T98">
            <v>2</v>
          </cell>
          <cell r="U98">
            <v>18</v>
          </cell>
          <cell r="V98">
            <v>6</v>
          </cell>
          <cell r="W98">
            <v>1</v>
          </cell>
          <cell r="X98">
            <v>5</v>
          </cell>
          <cell r="Y98">
            <v>10</v>
          </cell>
          <cell r="Z98">
            <v>2</v>
          </cell>
          <cell r="AA98">
            <v>8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4</v>
          </cell>
          <cell r="E99">
            <v>277</v>
          </cell>
          <cell r="F99">
            <v>169</v>
          </cell>
          <cell r="G99">
            <v>51</v>
          </cell>
          <cell r="H99">
            <v>118</v>
          </cell>
          <cell r="I99">
            <v>119</v>
          </cell>
          <cell r="J99">
            <v>16</v>
          </cell>
          <cell r="K99">
            <v>103</v>
          </cell>
          <cell r="L99">
            <v>4</v>
          </cell>
          <cell r="M99">
            <v>277</v>
          </cell>
          <cell r="N99">
            <v>169</v>
          </cell>
          <cell r="O99">
            <v>51</v>
          </cell>
          <cell r="P99">
            <v>118</v>
          </cell>
          <cell r="Q99">
            <v>119</v>
          </cell>
          <cell r="R99">
            <v>16</v>
          </cell>
          <cell r="S99">
            <v>103</v>
          </cell>
          <cell r="T99" t="str">
            <v>-</v>
          </cell>
          <cell r="U99" t="str">
            <v>-</v>
          </cell>
          <cell r="V99" t="str">
            <v>-</v>
          </cell>
          <cell r="W99" t="str">
            <v>-</v>
          </cell>
          <cell r="X99" t="str">
            <v>-</v>
          </cell>
          <cell r="Y99" t="str">
            <v>-</v>
          </cell>
          <cell r="Z99" t="str">
            <v>-</v>
          </cell>
          <cell r="AA99" t="str">
            <v>-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14</v>
          </cell>
          <cell r="E100">
            <v>420</v>
          </cell>
          <cell r="F100">
            <v>328</v>
          </cell>
          <cell r="G100">
            <v>65</v>
          </cell>
          <cell r="H100">
            <v>263</v>
          </cell>
          <cell r="I100">
            <v>238</v>
          </cell>
          <cell r="J100">
            <v>37</v>
          </cell>
          <cell r="K100">
            <v>201</v>
          </cell>
          <cell r="L100">
            <v>7</v>
          </cell>
          <cell r="M100">
            <v>359</v>
          </cell>
          <cell r="N100">
            <v>287</v>
          </cell>
          <cell r="O100">
            <v>57</v>
          </cell>
          <cell r="P100">
            <v>230</v>
          </cell>
          <cell r="Q100">
            <v>199</v>
          </cell>
          <cell r="R100">
            <v>33</v>
          </cell>
          <cell r="S100">
            <v>166</v>
          </cell>
          <cell r="T100">
            <v>7</v>
          </cell>
          <cell r="U100">
            <v>61</v>
          </cell>
          <cell r="V100">
            <v>41</v>
          </cell>
          <cell r="W100">
            <v>8</v>
          </cell>
          <cell r="X100">
            <v>33</v>
          </cell>
          <cell r="Y100">
            <v>39</v>
          </cell>
          <cell r="Z100">
            <v>4</v>
          </cell>
          <cell r="AA100">
            <v>35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6</v>
          </cell>
          <cell r="E101">
            <v>244</v>
          </cell>
          <cell r="F101">
            <v>154</v>
          </cell>
          <cell r="G101">
            <v>57</v>
          </cell>
          <cell r="H101">
            <v>97</v>
          </cell>
          <cell r="I101">
            <v>102</v>
          </cell>
          <cell r="J101">
            <v>15</v>
          </cell>
          <cell r="K101">
            <v>87</v>
          </cell>
          <cell r="L101">
            <v>5</v>
          </cell>
          <cell r="M101">
            <v>235</v>
          </cell>
          <cell r="N101">
            <v>145</v>
          </cell>
          <cell r="O101">
            <v>54</v>
          </cell>
          <cell r="P101">
            <v>91</v>
          </cell>
          <cell r="Q101">
            <v>95</v>
          </cell>
          <cell r="R101">
            <v>15</v>
          </cell>
          <cell r="S101">
            <v>80</v>
          </cell>
          <cell r="T101">
            <v>1</v>
          </cell>
          <cell r="U101">
            <v>9</v>
          </cell>
          <cell r="V101">
            <v>9</v>
          </cell>
          <cell r="W101">
            <v>3</v>
          </cell>
          <cell r="X101">
            <v>6</v>
          </cell>
          <cell r="Y101">
            <v>7</v>
          </cell>
          <cell r="Z101" t="str">
            <v>-</v>
          </cell>
          <cell r="AA101">
            <v>7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8</v>
          </cell>
          <cell r="E102">
            <v>315</v>
          </cell>
          <cell r="F102">
            <v>218</v>
          </cell>
          <cell r="G102">
            <v>44</v>
          </cell>
          <cell r="H102">
            <v>174</v>
          </cell>
          <cell r="I102">
            <v>164</v>
          </cell>
          <cell r="J102">
            <v>52</v>
          </cell>
          <cell r="K102">
            <v>112</v>
          </cell>
          <cell r="L102">
            <v>7</v>
          </cell>
          <cell r="M102">
            <v>306</v>
          </cell>
          <cell r="N102">
            <v>209</v>
          </cell>
          <cell r="O102">
            <v>44</v>
          </cell>
          <cell r="P102">
            <v>165</v>
          </cell>
          <cell r="Q102">
            <v>158</v>
          </cell>
          <cell r="R102">
            <v>50</v>
          </cell>
          <cell r="S102">
            <v>108</v>
          </cell>
          <cell r="T102">
            <v>1</v>
          </cell>
          <cell r="U102">
            <v>9</v>
          </cell>
          <cell r="V102">
            <v>9</v>
          </cell>
          <cell r="W102" t="str">
            <v>-</v>
          </cell>
          <cell r="X102">
            <v>9</v>
          </cell>
          <cell r="Y102">
            <v>6</v>
          </cell>
          <cell r="Z102">
            <v>2</v>
          </cell>
          <cell r="AA102">
            <v>4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23</v>
          </cell>
          <cell r="E103">
            <v>668</v>
          </cell>
          <cell r="F103">
            <v>483</v>
          </cell>
          <cell r="G103">
            <v>70</v>
          </cell>
          <cell r="H103">
            <v>413</v>
          </cell>
          <cell r="I103">
            <v>394</v>
          </cell>
          <cell r="J103">
            <v>42</v>
          </cell>
          <cell r="K103">
            <v>352</v>
          </cell>
          <cell r="L103">
            <v>11</v>
          </cell>
          <cell r="M103">
            <v>563</v>
          </cell>
          <cell r="N103">
            <v>411</v>
          </cell>
          <cell r="O103">
            <v>59</v>
          </cell>
          <cell r="P103">
            <v>352</v>
          </cell>
          <cell r="Q103">
            <v>320</v>
          </cell>
          <cell r="R103">
            <v>32</v>
          </cell>
          <cell r="S103">
            <v>288</v>
          </cell>
          <cell r="T103">
            <v>12</v>
          </cell>
          <cell r="U103">
            <v>105</v>
          </cell>
          <cell r="V103">
            <v>72</v>
          </cell>
          <cell r="W103">
            <v>11</v>
          </cell>
          <cell r="X103">
            <v>61</v>
          </cell>
          <cell r="Y103">
            <v>74</v>
          </cell>
          <cell r="Z103">
            <v>10</v>
          </cell>
          <cell r="AA103">
            <v>64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6</v>
          </cell>
          <cell r="E104">
            <v>305</v>
          </cell>
          <cell r="F104">
            <v>273</v>
          </cell>
          <cell r="G104">
            <v>64</v>
          </cell>
          <cell r="H104">
            <v>209</v>
          </cell>
          <cell r="I104">
            <v>193</v>
          </cell>
          <cell r="J104">
            <v>17</v>
          </cell>
          <cell r="K104">
            <v>176</v>
          </cell>
          <cell r="L104">
            <v>5</v>
          </cell>
          <cell r="M104">
            <v>296</v>
          </cell>
          <cell r="N104">
            <v>264</v>
          </cell>
          <cell r="O104">
            <v>62</v>
          </cell>
          <cell r="P104">
            <v>202</v>
          </cell>
          <cell r="Q104">
            <v>186</v>
          </cell>
          <cell r="R104">
            <v>16</v>
          </cell>
          <cell r="S104">
            <v>170</v>
          </cell>
          <cell r="T104">
            <v>1</v>
          </cell>
          <cell r="U104">
            <v>9</v>
          </cell>
          <cell r="V104">
            <v>9</v>
          </cell>
          <cell r="W104">
            <v>2</v>
          </cell>
          <cell r="X104">
            <v>7</v>
          </cell>
          <cell r="Y104">
            <v>7</v>
          </cell>
          <cell r="Z104">
            <v>1</v>
          </cell>
          <cell r="AA104">
            <v>6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6</v>
          </cell>
          <cell r="E105">
            <v>360</v>
          </cell>
          <cell r="F105">
            <v>351</v>
          </cell>
          <cell r="G105">
            <v>89</v>
          </cell>
          <cell r="H105">
            <v>262</v>
          </cell>
          <cell r="I105">
            <v>219</v>
          </cell>
          <cell r="J105">
            <v>23</v>
          </cell>
          <cell r="K105">
            <v>196</v>
          </cell>
          <cell r="L105">
            <v>5</v>
          </cell>
          <cell r="M105">
            <v>351</v>
          </cell>
          <cell r="N105">
            <v>342</v>
          </cell>
          <cell r="O105">
            <v>89</v>
          </cell>
          <cell r="P105">
            <v>253</v>
          </cell>
          <cell r="Q105">
            <v>213</v>
          </cell>
          <cell r="R105">
            <v>23</v>
          </cell>
          <cell r="S105">
            <v>190</v>
          </cell>
          <cell r="T105">
            <v>1</v>
          </cell>
          <cell r="U105">
            <v>9</v>
          </cell>
          <cell r="V105">
            <v>9</v>
          </cell>
          <cell r="W105" t="str">
            <v>-</v>
          </cell>
          <cell r="X105">
            <v>9</v>
          </cell>
          <cell r="Y105">
            <v>6</v>
          </cell>
          <cell r="Z105" t="str">
            <v>-</v>
          </cell>
          <cell r="AA105">
            <v>6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3</v>
          </cell>
          <cell r="E106">
            <v>217</v>
          </cell>
          <cell r="F106">
            <v>176</v>
          </cell>
          <cell r="G106">
            <v>50</v>
          </cell>
          <cell r="H106">
            <v>126</v>
          </cell>
          <cell r="I106">
            <v>107</v>
          </cell>
          <cell r="J106">
            <v>16</v>
          </cell>
          <cell r="K106">
            <v>91</v>
          </cell>
          <cell r="L106">
            <v>3</v>
          </cell>
          <cell r="M106">
            <v>217</v>
          </cell>
          <cell r="N106">
            <v>176</v>
          </cell>
          <cell r="O106">
            <v>50</v>
          </cell>
          <cell r="P106">
            <v>126</v>
          </cell>
          <cell r="Q106">
            <v>107</v>
          </cell>
          <cell r="R106">
            <v>16</v>
          </cell>
          <cell r="S106">
            <v>91</v>
          </cell>
          <cell r="T106" t="str">
            <v>-</v>
          </cell>
          <cell r="U106" t="str">
            <v>-</v>
          </cell>
          <cell r="V106" t="str">
            <v>-</v>
          </cell>
          <cell r="W106" t="str">
            <v>-</v>
          </cell>
          <cell r="X106" t="str">
            <v>-</v>
          </cell>
          <cell r="Y106" t="str">
            <v>-</v>
          </cell>
          <cell r="Z106" t="str">
            <v>-</v>
          </cell>
          <cell r="AA106" t="str">
            <v>-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2</v>
          </cell>
          <cell r="E107">
            <v>69</v>
          </cell>
          <cell r="F107">
            <v>25</v>
          </cell>
          <cell r="G107">
            <v>9</v>
          </cell>
          <cell r="H107">
            <v>16</v>
          </cell>
          <cell r="I107">
            <v>16</v>
          </cell>
          <cell r="J107">
            <v>4</v>
          </cell>
          <cell r="K107">
            <v>12</v>
          </cell>
          <cell r="L107">
            <v>1</v>
          </cell>
          <cell r="M107">
            <v>60</v>
          </cell>
          <cell r="N107">
            <v>24</v>
          </cell>
          <cell r="O107">
            <v>9</v>
          </cell>
          <cell r="P107">
            <v>15</v>
          </cell>
          <cell r="Q107">
            <v>14</v>
          </cell>
          <cell r="R107">
            <v>3</v>
          </cell>
          <cell r="S107">
            <v>11</v>
          </cell>
          <cell r="T107">
            <v>1</v>
          </cell>
          <cell r="U107">
            <v>9</v>
          </cell>
          <cell r="V107">
            <v>1</v>
          </cell>
          <cell r="W107" t="str">
            <v>-</v>
          </cell>
          <cell r="X107">
            <v>1</v>
          </cell>
          <cell r="Y107">
            <v>2</v>
          </cell>
          <cell r="Z107">
            <v>1</v>
          </cell>
          <cell r="AA107">
            <v>1</v>
          </cell>
        </row>
        <row r="108">
          <cell r="A108" t="str">
            <v/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397</v>
          </cell>
          <cell r="E109">
            <v>14169</v>
          </cell>
          <cell r="F109">
            <v>11543</v>
          </cell>
          <cell r="G109">
            <v>2477</v>
          </cell>
          <cell r="H109">
            <v>9066</v>
          </cell>
          <cell r="I109">
            <v>7684</v>
          </cell>
          <cell r="J109">
            <v>911</v>
          </cell>
          <cell r="K109">
            <v>6773</v>
          </cell>
          <cell r="L109">
            <v>272</v>
          </cell>
          <cell r="M109">
            <v>13077</v>
          </cell>
          <cell r="N109">
            <v>10588</v>
          </cell>
          <cell r="O109">
            <v>2327</v>
          </cell>
          <cell r="P109">
            <v>8261</v>
          </cell>
          <cell r="Q109">
            <v>6947</v>
          </cell>
          <cell r="R109">
            <v>817</v>
          </cell>
          <cell r="S109">
            <v>6130</v>
          </cell>
          <cell r="T109">
            <v>125</v>
          </cell>
          <cell r="U109">
            <v>1092</v>
          </cell>
          <cell r="V109">
            <v>955</v>
          </cell>
          <cell r="W109">
            <v>150</v>
          </cell>
          <cell r="X109">
            <v>805</v>
          </cell>
          <cell r="Y109">
            <v>737</v>
          </cell>
          <cell r="Z109">
            <v>94</v>
          </cell>
          <cell r="AA109">
            <v>643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37</v>
          </cell>
          <cell r="E110">
            <v>1377</v>
          </cell>
          <cell r="F110">
            <v>1090</v>
          </cell>
          <cell r="G110">
            <v>253</v>
          </cell>
          <cell r="H110">
            <v>837</v>
          </cell>
          <cell r="I110">
            <v>672</v>
          </cell>
          <cell r="J110">
            <v>60</v>
          </cell>
          <cell r="K110">
            <v>612</v>
          </cell>
          <cell r="L110">
            <v>27</v>
          </cell>
          <cell r="M110">
            <v>1289</v>
          </cell>
          <cell r="N110">
            <v>1010</v>
          </cell>
          <cell r="O110">
            <v>241</v>
          </cell>
          <cell r="P110">
            <v>769</v>
          </cell>
          <cell r="Q110">
            <v>615</v>
          </cell>
          <cell r="R110">
            <v>55</v>
          </cell>
          <cell r="S110">
            <v>560</v>
          </cell>
          <cell r="T110">
            <v>10</v>
          </cell>
          <cell r="U110">
            <v>88</v>
          </cell>
          <cell r="V110">
            <v>80</v>
          </cell>
          <cell r="W110">
            <v>12</v>
          </cell>
          <cell r="X110">
            <v>68</v>
          </cell>
          <cell r="Y110">
            <v>57</v>
          </cell>
          <cell r="Z110">
            <v>5</v>
          </cell>
          <cell r="AA110">
            <v>52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22</v>
          </cell>
          <cell r="E111">
            <v>737</v>
          </cell>
          <cell r="F111">
            <v>616</v>
          </cell>
          <cell r="G111">
            <v>122</v>
          </cell>
          <cell r="H111">
            <v>494</v>
          </cell>
          <cell r="I111">
            <v>404</v>
          </cell>
          <cell r="J111">
            <v>38</v>
          </cell>
          <cell r="K111">
            <v>366</v>
          </cell>
          <cell r="L111">
            <v>13</v>
          </cell>
          <cell r="M111">
            <v>658</v>
          </cell>
          <cell r="N111">
            <v>544</v>
          </cell>
          <cell r="O111">
            <v>110</v>
          </cell>
          <cell r="P111">
            <v>434</v>
          </cell>
          <cell r="Q111">
            <v>357</v>
          </cell>
          <cell r="R111">
            <v>29</v>
          </cell>
          <cell r="S111">
            <v>328</v>
          </cell>
          <cell r="T111">
            <v>9</v>
          </cell>
          <cell r="U111">
            <v>79</v>
          </cell>
          <cell r="V111">
            <v>72</v>
          </cell>
          <cell r="W111">
            <v>12</v>
          </cell>
          <cell r="X111">
            <v>60</v>
          </cell>
          <cell r="Y111">
            <v>47</v>
          </cell>
          <cell r="Z111">
            <v>9</v>
          </cell>
          <cell r="AA111">
            <v>38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41</v>
          </cell>
          <cell r="E112">
            <v>1173</v>
          </cell>
          <cell r="F112">
            <v>851</v>
          </cell>
          <cell r="G112">
            <v>173</v>
          </cell>
          <cell r="H112">
            <v>678</v>
          </cell>
          <cell r="I112">
            <v>616</v>
          </cell>
          <cell r="J112">
            <v>78</v>
          </cell>
          <cell r="K112">
            <v>538</v>
          </cell>
          <cell r="L112">
            <v>24</v>
          </cell>
          <cell r="M112">
            <v>1025</v>
          </cell>
          <cell r="N112">
            <v>715</v>
          </cell>
          <cell r="O112">
            <v>138</v>
          </cell>
          <cell r="P112">
            <v>577</v>
          </cell>
          <cell r="Q112">
            <v>509</v>
          </cell>
          <cell r="R112">
            <v>65</v>
          </cell>
          <cell r="S112">
            <v>444</v>
          </cell>
          <cell r="T112">
            <v>17</v>
          </cell>
          <cell r="U112">
            <v>148</v>
          </cell>
          <cell r="V112">
            <v>136</v>
          </cell>
          <cell r="W112">
            <v>35</v>
          </cell>
          <cell r="X112">
            <v>101</v>
          </cell>
          <cell r="Y112">
            <v>107</v>
          </cell>
          <cell r="Z112">
            <v>13</v>
          </cell>
          <cell r="AA112">
            <v>94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16</v>
          </cell>
          <cell r="E113">
            <v>825</v>
          </cell>
          <cell r="F113">
            <v>723</v>
          </cell>
          <cell r="G113">
            <v>183</v>
          </cell>
          <cell r="H113">
            <v>540</v>
          </cell>
          <cell r="I113">
            <v>439</v>
          </cell>
          <cell r="J113">
            <v>61</v>
          </cell>
          <cell r="K113">
            <v>378</v>
          </cell>
          <cell r="L113">
            <v>14</v>
          </cell>
          <cell r="M113">
            <v>808</v>
          </cell>
          <cell r="N113">
            <v>707</v>
          </cell>
          <cell r="O113">
            <v>181</v>
          </cell>
          <cell r="P113">
            <v>526</v>
          </cell>
          <cell r="Q113">
            <v>429</v>
          </cell>
          <cell r="R113">
            <v>58</v>
          </cell>
          <cell r="S113">
            <v>371</v>
          </cell>
          <cell r="T113">
            <v>2</v>
          </cell>
          <cell r="U113">
            <v>17</v>
          </cell>
          <cell r="V113">
            <v>16</v>
          </cell>
          <cell r="W113">
            <v>2</v>
          </cell>
          <cell r="X113">
            <v>14</v>
          </cell>
          <cell r="Y113">
            <v>10</v>
          </cell>
          <cell r="Z113">
            <v>3</v>
          </cell>
          <cell r="AA113">
            <v>7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40</v>
          </cell>
          <cell r="E114">
            <v>1388</v>
          </cell>
          <cell r="F114">
            <v>1221</v>
          </cell>
          <cell r="G114">
            <v>230</v>
          </cell>
          <cell r="H114">
            <v>991</v>
          </cell>
          <cell r="I114">
            <v>813</v>
          </cell>
          <cell r="J114">
            <v>79</v>
          </cell>
          <cell r="K114">
            <v>734</v>
          </cell>
          <cell r="L114">
            <v>27</v>
          </cell>
          <cell r="M114">
            <v>1271</v>
          </cell>
          <cell r="N114">
            <v>1111</v>
          </cell>
          <cell r="O114">
            <v>219</v>
          </cell>
          <cell r="P114">
            <v>892</v>
          </cell>
          <cell r="Q114">
            <v>731</v>
          </cell>
          <cell r="R114">
            <v>64</v>
          </cell>
          <cell r="S114">
            <v>667</v>
          </cell>
          <cell r="T114">
            <v>13</v>
          </cell>
          <cell r="U114">
            <v>117</v>
          </cell>
          <cell r="V114">
            <v>110</v>
          </cell>
          <cell r="W114">
            <v>11</v>
          </cell>
          <cell r="X114">
            <v>99</v>
          </cell>
          <cell r="Y114">
            <v>82</v>
          </cell>
          <cell r="Z114">
            <v>15</v>
          </cell>
          <cell r="AA114">
            <v>67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23</v>
          </cell>
          <cell r="E115">
            <v>915</v>
          </cell>
          <cell r="F115">
            <v>796</v>
          </cell>
          <cell r="G115">
            <v>172</v>
          </cell>
          <cell r="H115">
            <v>624</v>
          </cell>
          <cell r="I115">
            <v>515</v>
          </cell>
          <cell r="J115">
            <v>64</v>
          </cell>
          <cell r="K115">
            <v>451</v>
          </cell>
          <cell r="L115">
            <v>20</v>
          </cell>
          <cell r="M115">
            <v>888</v>
          </cell>
          <cell r="N115">
            <v>778</v>
          </cell>
          <cell r="O115">
            <v>166</v>
          </cell>
          <cell r="P115">
            <v>612</v>
          </cell>
          <cell r="Q115">
            <v>499</v>
          </cell>
          <cell r="R115">
            <v>61</v>
          </cell>
          <cell r="S115">
            <v>438</v>
          </cell>
          <cell r="T115">
            <v>3</v>
          </cell>
          <cell r="U115">
            <v>27</v>
          </cell>
          <cell r="V115">
            <v>18</v>
          </cell>
          <cell r="W115">
            <v>6</v>
          </cell>
          <cell r="X115">
            <v>12</v>
          </cell>
          <cell r="Y115">
            <v>16</v>
          </cell>
          <cell r="Z115">
            <v>3</v>
          </cell>
          <cell r="AA115">
            <v>13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18</v>
          </cell>
          <cell r="E116">
            <v>508</v>
          </cell>
          <cell r="F116">
            <v>409</v>
          </cell>
          <cell r="G116">
            <v>107</v>
          </cell>
          <cell r="H116">
            <v>302</v>
          </cell>
          <cell r="I116">
            <v>295</v>
          </cell>
          <cell r="J116">
            <v>50</v>
          </cell>
          <cell r="K116">
            <v>245</v>
          </cell>
          <cell r="L116">
            <v>11</v>
          </cell>
          <cell r="M116">
            <v>445</v>
          </cell>
          <cell r="N116">
            <v>355</v>
          </cell>
          <cell r="O116">
            <v>91</v>
          </cell>
          <cell r="P116">
            <v>264</v>
          </cell>
          <cell r="Q116">
            <v>250</v>
          </cell>
          <cell r="R116">
            <v>43</v>
          </cell>
          <cell r="S116">
            <v>207</v>
          </cell>
          <cell r="T116">
            <v>7</v>
          </cell>
          <cell r="U116">
            <v>63</v>
          </cell>
          <cell r="V116">
            <v>54</v>
          </cell>
          <cell r="W116">
            <v>16</v>
          </cell>
          <cell r="X116">
            <v>38</v>
          </cell>
          <cell r="Y116">
            <v>45</v>
          </cell>
          <cell r="Z116">
            <v>7</v>
          </cell>
          <cell r="AA116">
            <v>38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19</v>
          </cell>
          <cell r="E117">
            <v>778</v>
          </cell>
          <cell r="F117">
            <v>664</v>
          </cell>
          <cell r="G117">
            <v>126</v>
          </cell>
          <cell r="H117">
            <v>538</v>
          </cell>
          <cell r="I117">
            <v>429</v>
          </cell>
          <cell r="J117">
            <v>60</v>
          </cell>
          <cell r="K117">
            <v>369</v>
          </cell>
          <cell r="L117">
            <v>17</v>
          </cell>
          <cell r="M117">
            <v>760</v>
          </cell>
          <cell r="N117">
            <v>646</v>
          </cell>
          <cell r="O117">
            <v>123</v>
          </cell>
          <cell r="P117">
            <v>523</v>
          </cell>
          <cell r="Q117">
            <v>415</v>
          </cell>
          <cell r="R117">
            <v>58</v>
          </cell>
          <cell r="S117">
            <v>357</v>
          </cell>
          <cell r="T117">
            <v>2</v>
          </cell>
          <cell r="U117">
            <v>18</v>
          </cell>
          <cell r="V117">
            <v>18</v>
          </cell>
          <cell r="W117">
            <v>3</v>
          </cell>
          <cell r="X117">
            <v>15</v>
          </cell>
          <cell r="Y117">
            <v>14</v>
          </cell>
          <cell r="Z117">
            <v>2</v>
          </cell>
          <cell r="AA117">
            <v>12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19</v>
          </cell>
          <cell r="E118">
            <v>661</v>
          </cell>
          <cell r="F118">
            <v>599</v>
          </cell>
          <cell r="G118">
            <v>130</v>
          </cell>
          <cell r="H118">
            <v>469</v>
          </cell>
          <cell r="I118">
            <v>381</v>
          </cell>
          <cell r="J118">
            <v>55</v>
          </cell>
          <cell r="K118">
            <v>326</v>
          </cell>
          <cell r="L118">
            <v>12</v>
          </cell>
          <cell r="M118">
            <v>598</v>
          </cell>
          <cell r="N118">
            <v>539</v>
          </cell>
          <cell r="O118">
            <v>125</v>
          </cell>
          <cell r="P118">
            <v>414</v>
          </cell>
          <cell r="Q118">
            <v>338</v>
          </cell>
          <cell r="R118">
            <v>52</v>
          </cell>
          <cell r="S118">
            <v>286</v>
          </cell>
          <cell r="T118">
            <v>7</v>
          </cell>
          <cell r="U118">
            <v>63</v>
          </cell>
          <cell r="V118">
            <v>60</v>
          </cell>
          <cell r="W118">
            <v>5</v>
          </cell>
          <cell r="X118">
            <v>55</v>
          </cell>
          <cell r="Y118">
            <v>43</v>
          </cell>
          <cell r="Z118">
            <v>3</v>
          </cell>
          <cell r="AA118">
            <v>40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53</v>
          </cell>
          <cell r="E119">
            <v>1494</v>
          </cell>
          <cell r="F119">
            <v>1257</v>
          </cell>
          <cell r="G119">
            <v>255</v>
          </cell>
          <cell r="H119">
            <v>1002</v>
          </cell>
          <cell r="I119">
            <v>829</v>
          </cell>
          <cell r="J119">
            <v>70</v>
          </cell>
          <cell r="K119">
            <v>759</v>
          </cell>
          <cell r="L119">
            <v>28</v>
          </cell>
          <cell r="M119">
            <v>1279</v>
          </cell>
          <cell r="N119">
            <v>1065</v>
          </cell>
          <cell r="O119">
            <v>229</v>
          </cell>
          <cell r="P119">
            <v>836</v>
          </cell>
          <cell r="Q119">
            <v>686</v>
          </cell>
          <cell r="R119">
            <v>56</v>
          </cell>
          <cell r="S119">
            <v>630</v>
          </cell>
          <cell r="T119">
            <v>25</v>
          </cell>
          <cell r="U119">
            <v>215</v>
          </cell>
          <cell r="V119">
            <v>192</v>
          </cell>
          <cell r="W119">
            <v>26</v>
          </cell>
          <cell r="X119">
            <v>166</v>
          </cell>
          <cell r="Y119">
            <v>143</v>
          </cell>
          <cell r="Z119">
            <v>14</v>
          </cell>
          <cell r="AA119">
            <v>129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4</v>
          </cell>
          <cell r="E120">
            <v>146</v>
          </cell>
          <cell r="F120">
            <v>135</v>
          </cell>
          <cell r="G120">
            <v>28</v>
          </cell>
          <cell r="H120">
            <v>107</v>
          </cell>
          <cell r="I120">
            <v>86</v>
          </cell>
          <cell r="J120">
            <v>12</v>
          </cell>
          <cell r="K120">
            <v>74</v>
          </cell>
          <cell r="L120">
            <v>2</v>
          </cell>
          <cell r="M120">
            <v>128</v>
          </cell>
          <cell r="N120">
            <v>118</v>
          </cell>
          <cell r="O120">
            <v>28</v>
          </cell>
          <cell r="P120">
            <v>90</v>
          </cell>
          <cell r="Q120">
            <v>73</v>
          </cell>
          <cell r="R120">
            <v>10</v>
          </cell>
          <cell r="S120">
            <v>63</v>
          </cell>
          <cell r="T120">
            <v>2</v>
          </cell>
          <cell r="U120">
            <v>18</v>
          </cell>
          <cell r="V120">
            <v>17</v>
          </cell>
          <cell r="W120" t="str">
            <v>-</v>
          </cell>
          <cell r="X120">
            <v>17</v>
          </cell>
          <cell r="Y120">
            <v>13</v>
          </cell>
          <cell r="Z120">
            <v>2</v>
          </cell>
          <cell r="AA120">
            <v>11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19</v>
          </cell>
          <cell r="E121">
            <v>659</v>
          </cell>
          <cell r="F121">
            <v>447</v>
          </cell>
          <cell r="G121">
            <v>95</v>
          </cell>
          <cell r="H121">
            <v>352</v>
          </cell>
          <cell r="I121">
            <v>325</v>
          </cell>
          <cell r="J121">
            <v>57</v>
          </cell>
          <cell r="K121">
            <v>268</v>
          </cell>
          <cell r="L121">
            <v>16</v>
          </cell>
          <cell r="M121">
            <v>637</v>
          </cell>
          <cell r="N121">
            <v>432</v>
          </cell>
          <cell r="O121">
            <v>93</v>
          </cell>
          <cell r="P121">
            <v>339</v>
          </cell>
          <cell r="Q121">
            <v>311</v>
          </cell>
          <cell r="R121">
            <v>52</v>
          </cell>
          <cell r="S121">
            <v>259</v>
          </cell>
          <cell r="T121">
            <v>3</v>
          </cell>
          <cell r="U121">
            <v>22</v>
          </cell>
          <cell r="V121">
            <v>15</v>
          </cell>
          <cell r="W121">
            <v>2</v>
          </cell>
          <cell r="X121">
            <v>13</v>
          </cell>
          <cell r="Y121">
            <v>14</v>
          </cell>
          <cell r="Z121">
            <v>5</v>
          </cell>
          <cell r="AA121">
            <v>9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5</v>
          </cell>
          <cell r="E122">
            <v>313</v>
          </cell>
          <cell r="F122">
            <v>264</v>
          </cell>
          <cell r="G122">
            <v>65</v>
          </cell>
          <cell r="H122">
            <v>199</v>
          </cell>
          <cell r="I122">
            <v>172</v>
          </cell>
          <cell r="J122">
            <v>29</v>
          </cell>
          <cell r="K122">
            <v>143</v>
          </cell>
          <cell r="L122">
            <v>5</v>
          </cell>
          <cell r="M122">
            <v>313</v>
          </cell>
          <cell r="N122">
            <v>264</v>
          </cell>
          <cell r="O122">
            <v>65</v>
          </cell>
          <cell r="P122">
            <v>199</v>
          </cell>
          <cell r="Q122">
            <v>172</v>
          </cell>
          <cell r="R122">
            <v>29</v>
          </cell>
          <cell r="S122">
            <v>143</v>
          </cell>
          <cell r="T122" t="str">
            <v>-</v>
          </cell>
          <cell r="U122" t="str">
            <v>-</v>
          </cell>
          <cell r="V122" t="str">
            <v>-</v>
          </cell>
          <cell r="W122" t="str">
            <v>-</v>
          </cell>
          <cell r="X122" t="str">
            <v>-</v>
          </cell>
          <cell r="Y122" t="str">
            <v>-</v>
          </cell>
          <cell r="Z122" t="str">
            <v>-</v>
          </cell>
          <cell r="AA122" t="str">
            <v>-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6</v>
          </cell>
          <cell r="E123">
            <v>201</v>
          </cell>
          <cell r="F123">
            <v>157</v>
          </cell>
          <cell r="G123">
            <v>42</v>
          </cell>
          <cell r="H123">
            <v>115</v>
          </cell>
          <cell r="I123">
            <v>135</v>
          </cell>
          <cell r="J123">
            <v>26</v>
          </cell>
          <cell r="K123">
            <v>109</v>
          </cell>
          <cell r="L123">
            <v>4</v>
          </cell>
          <cell r="M123">
            <v>183</v>
          </cell>
          <cell r="N123">
            <v>149</v>
          </cell>
          <cell r="O123">
            <v>40</v>
          </cell>
          <cell r="P123">
            <v>109</v>
          </cell>
          <cell r="Q123">
            <v>127</v>
          </cell>
          <cell r="R123">
            <v>24</v>
          </cell>
          <cell r="S123">
            <v>103</v>
          </cell>
          <cell r="T123">
            <v>2</v>
          </cell>
          <cell r="U123">
            <v>18</v>
          </cell>
          <cell r="V123">
            <v>8</v>
          </cell>
          <cell r="W123">
            <v>2</v>
          </cell>
          <cell r="X123">
            <v>6</v>
          </cell>
          <cell r="Y123">
            <v>8</v>
          </cell>
          <cell r="Z123">
            <v>2</v>
          </cell>
          <cell r="AA123">
            <v>6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5</v>
          </cell>
          <cell r="E124">
            <v>286</v>
          </cell>
          <cell r="F124">
            <v>188</v>
          </cell>
          <cell r="G124">
            <v>55</v>
          </cell>
          <cell r="H124">
            <v>133</v>
          </cell>
          <cell r="I124">
            <v>123</v>
          </cell>
          <cell r="J124">
            <v>16</v>
          </cell>
          <cell r="K124">
            <v>107</v>
          </cell>
          <cell r="L124">
            <v>4</v>
          </cell>
          <cell r="M124">
            <v>277</v>
          </cell>
          <cell r="N124">
            <v>180</v>
          </cell>
          <cell r="O124">
            <v>54</v>
          </cell>
          <cell r="P124">
            <v>126</v>
          </cell>
          <cell r="Q124">
            <v>118</v>
          </cell>
          <cell r="R124">
            <v>16</v>
          </cell>
          <cell r="S124">
            <v>102</v>
          </cell>
          <cell r="T124">
            <v>1</v>
          </cell>
          <cell r="U124">
            <v>9</v>
          </cell>
          <cell r="V124">
            <v>8</v>
          </cell>
          <cell r="W124">
            <v>1</v>
          </cell>
          <cell r="X124">
            <v>7</v>
          </cell>
          <cell r="Y124">
            <v>5</v>
          </cell>
          <cell r="Z124" t="str">
            <v>-</v>
          </cell>
          <cell r="AA124">
            <v>5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14</v>
          </cell>
          <cell r="E125">
            <v>419</v>
          </cell>
          <cell r="F125">
            <v>350</v>
          </cell>
          <cell r="G125">
            <v>71</v>
          </cell>
          <cell r="H125">
            <v>279</v>
          </cell>
          <cell r="I125">
            <v>233</v>
          </cell>
          <cell r="J125">
            <v>37</v>
          </cell>
          <cell r="K125">
            <v>196</v>
          </cell>
          <cell r="L125">
            <v>7</v>
          </cell>
          <cell r="M125">
            <v>359</v>
          </cell>
          <cell r="N125">
            <v>297</v>
          </cell>
          <cell r="O125">
            <v>64</v>
          </cell>
          <cell r="P125">
            <v>233</v>
          </cell>
          <cell r="Q125">
            <v>195</v>
          </cell>
          <cell r="R125">
            <v>34</v>
          </cell>
          <cell r="S125">
            <v>161</v>
          </cell>
          <cell r="T125">
            <v>7</v>
          </cell>
          <cell r="U125">
            <v>60</v>
          </cell>
          <cell r="V125">
            <v>53</v>
          </cell>
          <cell r="W125">
            <v>7</v>
          </cell>
          <cell r="X125">
            <v>46</v>
          </cell>
          <cell r="Y125">
            <v>38</v>
          </cell>
          <cell r="Z125">
            <v>3</v>
          </cell>
          <cell r="AA125">
            <v>35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6</v>
          </cell>
          <cell r="E126">
            <v>244</v>
          </cell>
          <cell r="F126">
            <v>147</v>
          </cell>
          <cell r="G126">
            <v>26</v>
          </cell>
          <cell r="H126">
            <v>121</v>
          </cell>
          <cell r="I126">
            <v>97</v>
          </cell>
          <cell r="J126">
            <v>12</v>
          </cell>
          <cell r="K126">
            <v>85</v>
          </cell>
          <cell r="L126">
            <v>5</v>
          </cell>
          <cell r="M126">
            <v>235</v>
          </cell>
          <cell r="N126">
            <v>138</v>
          </cell>
          <cell r="O126">
            <v>26</v>
          </cell>
          <cell r="P126">
            <v>112</v>
          </cell>
          <cell r="Q126">
            <v>91</v>
          </cell>
          <cell r="R126">
            <v>12</v>
          </cell>
          <cell r="S126">
            <v>79</v>
          </cell>
          <cell r="T126">
            <v>1</v>
          </cell>
          <cell r="U126">
            <v>9</v>
          </cell>
          <cell r="V126">
            <v>9</v>
          </cell>
          <cell r="W126" t="str">
            <v>-</v>
          </cell>
          <cell r="X126">
            <v>9</v>
          </cell>
          <cell r="Y126">
            <v>6</v>
          </cell>
          <cell r="Z126" t="str">
            <v>-</v>
          </cell>
          <cell r="AA126">
            <v>6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9</v>
          </cell>
          <cell r="E127">
            <v>318</v>
          </cell>
          <cell r="F127">
            <v>222</v>
          </cell>
          <cell r="G127">
            <v>49</v>
          </cell>
          <cell r="H127">
            <v>173</v>
          </cell>
          <cell r="I127">
            <v>141</v>
          </cell>
          <cell r="J127">
            <v>18</v>
          </cell>
          <cell r="K127">
            <v>123</v>
          </cell>
          <cell r="L127">
            <v>8</v>
          </cell>
          <cell r="M127">
            <v>309</v>
          </cell>
          <cell r="N127">
            <v>213</v>
          </cell>
          <cell r="O127">
            <v>49</v>
          </cell>
          <cell r="P127">
            <v>164</v>
          </cell>
          <cell r="Q127">
            <v>134</v>
          </cell>
          <cell r="R127">
            <v>17</v>
          </cell>
          <cell r="S127">
            <v>117</v>
          </cell>
          <cell r="T127">
            <v>1</v>
          </cell>
          <cell r="U127">
            <v>9</v>
          </cell>
          <cell r="V127">
            <v>9</v>
          </cell>
          <cell r="W127" t="str">
            <v>-</v>
          </cell>
          <cell r="X127">
            <v>9</v>
          </cell>
          <cell r="Y127">
            <v>7</v>
          </cell>
          <cell r="Z127">
            <v>1</v>
          </cell>
          <cell r="AA127">
            <v>6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24</v>
          </cell>
          <cell r="E128">
            <v>780</v>
          </cell>
          <cell r="F128">
            <v>581</v>
          </cell>
          <cell r="G128">
            <v>98</v>
          </cell>
          <cell r="H128">
            <v>483</v>
          </cell>
          <cell r="I128">
            <v>437</v>
          </cell>
          <cell r="J128">
            <v>34</v>
          </cell>
          <cell r="K128">
            <v>403</v>
          </cell>
          <cell r="L128">
            <v>14</v>
          </cell>
          <cell r="M128">
            <v>695</v>
          </cell>
          <cell r="N128">
            <v>519</v>
          </cell>
          <cell r="O128">
            <v>90</v>
          </cell>
          <cell r="P128">
            <v>429</v>
          </cell>
          <cell r="Q128">
            <v>368</v>
          </cell>
          <cell r="R128">
            <v>29</v>
          </cell>
          <cell r="S128">
            <v>339</v>
          </cell>
          <cell r="T128">
            <v>10</v>
          </cell>
          <cell r="U128">
            <v>85</v>
          </cell>
          <cell r="V128">
            <v>62</v>
          </cell>
          <cell r="W128">
            <v>8</v>
          </cell>
          <cell r="X128">
            <v>54</v>
          </cell>
          <cell r="Y128">
            <v>69</v>
          </cell>
          <cell r="Z128">
            <v>5</v>
          </cell>
          <cell r="AA128">
            <v>64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6</v>
          </cell>
          <cell r="E129">
            <v>305</v>
          </cell>
          <cell r="F129">
            <v>277</v>
          </cell>
          <cell r="G129">
            <v>65</v>
          </cell>
          <cell r="H129">
            <v>212</v>
          </cell>
          <cell r="I129">
            <v>189</v>
          </cell>
          <cell r="J129">
            <v>18</v>
          </cell>
          <cell r="K129">
            <v>171</v>
          </cell>
          <cell r="L129">
            <v>5</v>
          </cell>
          <cell r="M129">
            <v>296</v>
          </cell>
          <cell r="N129">
            <v>269</v>
          </cell>
          <cell r="O129">
            <v>64</v>
          </cell>
          <cell r="P129">
            <v>205</v>
          </cell>
          <cell r="Q129">
            <v>183</v>
          </cell>
          <cell r="R129">
            <v>17</v>
          </cell>
          <cell r="S129">
            <v>166</v>
          </cell>
          <cell r="T129">
            <v>1</v>
          </cell>
          <cell r="U129">
            <v>9</v>
          </cell>
          <cell r="V129">
            <v>8</v>
          </cell>
          <cell r="W129">
            <v>1</v>
          </cell>
          <cell r="X129">
            <v>7</v>
          </cell>
          <cell r="Y129">
            <v>6</v>
          </cell>
          <cell r="Z129">
            <v>1</v>
          </cell>
          <cell r="AA129">
            <v>5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6</v>
          </cell>
          <cell r="E130">
            <v>360</v>
          </cell>
          <cell r="F130">
            <v>348</v>
          </cell>
          <cell r="G130">
            <v>77</v>
          </cell>
          <cell r="H130">
            <v>271</v>
          </cell>
          <cell r="I130">
            <v>220</v>
          </cell>
          <cell r="J130">
            <v>18</v>
          </cell>
          <cell r="K130">
            <v>202</v>
          </cell>
          <cell r="L130">
            <v>5</v>
          </cell>
          <cell r="M130">
            <v>351</v>
          </cell>
          <cell r="N130">
            <v>339</v>
          </cell>
          <cell r="O130">
            <v>77</v>
          </cell>
          <cell r="P130">
            <v>262</v>
          </cell>
          <cell r="Q130">
            <v>215</v>
          </cell>
          <cell r="R130">
            <v>18</v>
          </cell>
          <cell r="S130">
            <v>197</v>
          </cell>
          <cell r="T130">
            <v>1</v>
          </cell>
          <cell r="U130">
            <v>9</v>
          </cell>
          <cell r="V130">
            <v>9</v>
          </cell>
          <cell r="W130" t="str">
            <v>-</v>
          </cell>
          <cell r="X130">
            <v>9</v>
          </cell>
          <cell r="Y130">
            <v>5</v>
          </cell>
          <cell r="Z130" t="str">
            <v>-</v>
          </cell>
          <cell r="AA130">
            <v>5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3</v>
          </cell>
          <cell r="E131">
            <v>213</v>
          </cell>
          <cell r="F131">
            <v>178</v>
          </cell>
          <cell r="G131">
            <v>47</v>
          </cell>
          <cell r="H131">
            <v>131</v>
          </cell>
          <cell r="I131">
            <v>116</v>
          </cell>
          <cell r="J131">
            <v>15</v>
          </cell>
          <cell r="K131">
            <v>101</v>
          </cell>
          <cell r="L131">
            <v>3</v>
          </cell>
          <cell r="M131">
            <v>213</v>
          </cell>
          <cell r="N131">
            <v>178</v>
          </cell>
          <cell r="O131">
            <v>47</v>
          </cell>
          <cell r="P131">
            <v>131</v>
          </cell>
          <cell r="Q131">
            <v>116</v>
          </cell>
          <cell r="R131">
            <v>15</v>
          </cell>
          <cell r="S131">
            <v>101</v>
          </cell>
          <cell r="T131" t="str">
            <v>-</v>
          </cell>
          <cell r="U131" t="str">
            <v>-</v>
          </cell>
          <cell r="V131" t="str">
            <v>-</v>
          </cell>
          <cell r="W131" t="str">
            <v>-</v>
          </cell>
          <cell r="X131" t="str">
            <v>-</v>
          </cell>
          <cell r="Y131" t="str">
            <v>-</v>
          </cell>
          <cell r="Z131" t="str">
            <v>-</v>
          </cell>
          <cell r="AA131" t="str">
            <v>-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2</v>
          </cell>
          <cell r="E132">
            <v>69</v>
          </cell>
          <cell r="F132">
            <v>23</v>
          </cell>
          <cell r="G132">
            <v>8</v>
          </cell>
          <cell r="H132">
            <v>15</v>
          </cell>
          <cell r="I132">
            <v>17</v>
          </cell>
          <cell r="J132">
            <v>4</v>
          </cell>
          <cell r="K132">
            <v>13</v>
          </cell>
          <cell r="L132">
            <v>1</v>
          </cell>
          <cell r="M132">
            <v>60</v>
          </cell>
          <cell r="N132">
            <v>22</v>
          </cell>
          <cell r="O132">
            <v>7</v>
          </cell>
          <cell r="P132">
            <v>15</v>
          </cell>
          <cell r="Q132">
            <v>15</v>
          </cell>
          <cell r="R132">
            <v>3</v>
          </cell>
          <cell r="S132">
            <v>12</v>
          </cell>
          <cell r="T132">
            <v>1</v>
          </cell>
          <cell r="U132">
            <v>9</v>
          </cell>
          <cell r="V132">
            <v>1</v>
          </cell>
          <cell r="W132">
            <v>1</v>
          </cell>
          <cell r="X132" t="str">
            <v>-</v>
          </cell>
          <cell r="Y132">
            <v>2</v>
          </cell>
          <cell r="Z132">
            <v>1</v>
          </cell>
          <cell r="AA132">
            <v>1</v>
          </cell>
        </row>
        <row r="133">
          <cell r="A133" t="str">
            <v/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414</v>
          </cell>
          <cell r="E134">
            <v>14749</v>
          </cell>
          <cell r="F134">
            <v>11926</v>
          </cell>
          <cell r="G134">
            <v>2499</v>
          </cell>
          <cell r="H134">
            <v>9427</v>
          </cell>
          <cell r="I134">
            <v>7924</v>
          </cell>
          <cell r="J134">
            <v>980</v>
          </cell>
          <cell r="K134">
            <v>6944</v>
          </cell>
          <cell r="L134">
            <v>288</v>
          </cell>
          <cell r="M134">
            <v>13641</v>
          </cell>
          <cell r="N134">
            <v>10985</v>
          </cell>
          <cell r="O134">
            <v>2356</v>
          </cell>
          <cell r="P134">
            <v>8629</v>
          </cell>
          <cell r="Q134">
            <v>7154</v>
          </cell>
          <cell r="R134">
            <v>861</v>
          </cell>
          <cell r="S134">
            <v>6293</v>
          </cell>
          <cell r="T134">
            <v>126</v>
          </cell>
          <cell r="U134">
            <v>1108</v>
          </cell>
          <cell r="V134">
            <v>941</v>
          </cell>
          <cell r="W134">
            <v>143</v>
          </cell>
          <cell r="X134">
            <v>798</v>
          </cell>
          <cell r="Y134">
            <v>770</v>
          </cell>
          <cell r="Z134">
            <v>119</v>
          </cell>
          <cell r="AA134">
            <v>651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40</v>
          </cell>
          <cell r="E135">
            <v>1499</v>
          </cell>
          <cell r="F135">
            <v>1247</v>
          </cell>
          <cell r="G135">
            <v>267</v>
          </cell>
          <cell r="H135">
            <v>980</v>
          </cell>
          <cell r="I135">
            <v>964</v>
          </cell>
          <cell r="J135">
            <v>116</v>
          </cell>
          <cell r="K135">
            <v>848</v>
          </cell>
          <cell r="L135">
            <v>30</v>
          </cell>
          <cell r="M135">
            <v>1414</v>
          </cell>
          <cell r="N135">
            <v>1164</v>
          </cell>
          <cell r="O135">
            <v>254</v>
          </cell>
          <cell r="P135">
            <v>910</v>
          </cell>
          <cell r="Q135">
            <v>884</v>
          </cell>
          <cell r="R135">
            <v>106</v>
          </cell>
          <cell r="S135">
            <v>778</v>
          </cell>
          <cell r="T135">
            <v>10</v>
          </cell>
          <cell r="U135">
            <v>85</v>
          </cell>
          <cell r="V135">
            <v>83</v>
          </cell>
          <cell r="W135">
            <v>13</v>
          </cell>
          <cell r="X135">
            <v>70</v>
          </cell>
          <cell r="Y135">
            <v>80</v>
          </cell>
          <cell r="Z135">
            <v>10</v>
          </cell>
          <cell r="AA135">
            <v>70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23</v>
          </cell>
          <cell r="E136">
            <v>747</v>
          </cell>
          <cell r="F136">
            <v>599</v>
          </cell>
          <cell r="G136">
            <v>117</v>
          </cell>
          <cell r="H136">
            <v>482</v>
          </cell>
          <cell r="I136">
            <v>445</v>
          </cell>
          <cell r="J136">
            <v>46</v>
          </cell>
          <cell r="K136">
            <v>399</v>
          </cell>
          <cell r="L136">
            <v>13</v>
          </cell>
          <cell r="M136">
            <v>659</v>
          </cell>
          <cell r="N136">
            <v>524</v>
          </cell>
          <cell r="O136">
            <v>105</v>
          </cell>
          <cell r="P136">
            <v>419</v>
          </cell>
          <cell r="Q136">
            <v>380</v>
          </cell>
          <cell r="R136">
            <v>31</v>
          </cell>
          <cell r="S136">
            <v>349</v>
          </cell>
          <cell r="T136">
            <v>10</v>
          </cell>
          <cell r="U136">
            <v>88</v>
          </cell>
          <cell r="V136">
            <v>75</v>
          </cell>
          <cell r="W136">
            <v>12</v>
          </cell>
          <cell r="X136">
            <v>63</v>
          </cell>
          <cell r="Y136">
            <v>65</v>
          </cell>
          <cell r="Z136">
            <v>15</v>
          </cell>
          <cell r="AA136">
            <v>50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44</v>
          </cell>
          <cell r="E137">
            <v>1278</v>
          </cell>
          <cell r="F137">
            <v>889</v>
          </cell>
          <cell r="G137">
            <v>160</v>
          </cell>
          <cell r="H137">
            <v>729</v>
          </cell>
          <cell r="I137">
            <v>615</v>
          </cell>
          <cell r="J137">
            <v>81</v>
          </cell>
          <cell r="K137">
            <v>534</v>
          </cell>
          <cell r="L137">
            <v>26</v>
          </cell>
          <cell r="M137">
            <v>1116</v>
          </cell>
          <cell r="N137">
            <v>761</v>
          </cell>
          <cell r="O137">
            <v>139</v>
          </cell>
          <cell r="P137">
            <v>622</v>
          </cell>
          <cell r="Q137">
            <v>506</v>
          </cell>
          <cell r="R137">
            <v>60</v>
          </cell>
          <cell r="S137">
            <v>446</v>
          </cell>
          <cell r="T137">
            <v>18</v>
          </cell>
          <cell r="U137">
            <v>162</v>
          </cell>
          <cell r="V137">
            <v>128</v>
          </cell>
          <cell r="W137">
            <v>21</v>
          </cell>
          <cell r="X137">
            <v>107</v>
          </cell>
          <cell r="Y137">
            <v>109</v>
          </cell>
          <cell r="Z137">
            <v>21</v>
          </cell>
          <cell r="AA137">
            <v>88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15</v>
          </cell>
          <cell r="E138">
            <v>797</v>
          </cell>
          <cell r="F138">
            <v>687</v>
          </cell>
          <cell r="G138">
            <v>170</v>
          </cell>
          <cell r="H138">
            <v>517</v>
          </cell>
          <cell r="I138">
            <v>425</v>
          </cell>
          <cell r="J138">
            <v>55</v>
          </cell>
          <cell r="K138">
            <v>370</v>
          </cell>
          <cell r="L138">
            <v>13</v>
          </cell>
          <cell r="M138">
            <v>780</v>
          </cell>
          <cell r="N138">
            <v>670</v>
          </cell>
          <cell r="O138">
            <v>168</v>
          </cell>
          <cell r="P138">
            <v>502</v>
          </cell>
          <cell r="Q138">
            <v>415</v>
          </cell>
          <cell r="R138">
            <v>52</v>
          </cell>
          <cell r="S138">
            <v>363</v>
          </cell>
          <cell r="T138">
            <v>2</v>
          </cell>
          <cell r="U138">
            <v>17</v>
          </cell>
          <cell r="V138">
            <v>17</v>
          </cell>
          <cell r="W138">
            <v>2</v>
          </cell>
          <cell r="X138">
            <v>15</v>
          </cell>
          <cell r="Y138">
            <v>10</v>
          </cell>
          <cell r="Z138">
            <v>3</v>
          </cell>
          <cell r="AA138">
            <v>7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46</v>
          </cell>
          <cell r="E139">
            <v>1525</v>
          </cell>
          <cell r="F139">
            <v>1275</v>
          </cell>
          <cell r="G139">
            <v>254</v>
          </cell>
          <cell r="H139">
            <v>1021</v>
          </cell>
          <cell r="I139">
            <v>903</v>
          </cell>
          <cell r="J139">
            <v>69</v>
          </cell>
          <cell r="K139">
            <v>834</v>
          </cell>
          <cell r="L139">
            <v>32</v>
          </cell>
          <cell r="M139">
            <v>1399</v>
          </cell>
          <cell r="N139">
            <v>1169</v>
          </cell>
          <cell r="O139">
            <v>242</v>
          </cell>
          <cell r="P139">
            <v>927</v>
          </cell>
          <cell r="Q139">
            <v>822</v>
          </cell>
          <cell r="R139">
            <v>60</v>
          </cell>
          <cell r="S139">
            <v>762</v>
          </cell>
          <cell r="T139">
            <v>14</v>
          </cell>
          <cell r="U139">
            <v>126</v>
          </cell>
          <cell r="V139">
            <v>106</v>
          </cell>
          <cell r="W139">
            <v>12</v>
          </cell>
          <cell r="X139">
            <v>94</v>
          </cell>
          <cell r="Y139">
            <v>81</v>
          </cell>
          <cell r="Z139">
            <v>9</v>
          </cell>
          <cell r="AA139">
            <v>72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23</v>
          </cell>
          <cell r="E140">
            <v>925</v>
          </cell>
          <cell r="F140">
            <v>791</v>
          </cell>
          <cell r="G140">
            <v>159</v>
          </cell>
          <cell r="H140">
            <v>632</v>
          </cell>
          <cell r="I140">
            <v>461</v>
          </cell>
          <cell r="J140">
            <v>63</v>
          </cell>
          <cell r="K140">
            <v>398</v>
          </cell>
          <cell r="L140">
            <v>20</v>
          </cell>
          <cell r="M140">
            <v>898</v>
          </cell>
          <cell r="N140">
            <v>767</v>
          </cell>
          <cell r="O140">
            <v>153</v>
          </cell>
          <cell r="P140">
            <v>614</v>
          </cell>
          <cell r="Q140">
            <v>443</v>
          </cell>
          <cell r="R140">
            <v>55</v>
          </cell>
          <cell r="S140">
            <v>388</v>
          </cell>
          <cell r="T140">
            <v>3</v>
          </cell>
          <cell r="U140">
            <v>27</v>
          </cell>
          <cell r="V140">
            <v>24</v>
          </cell>
          <cell r="W140">
            <v>6</v>
          </cell>
          <cell r="X140">
            <v>18</v>
          </cell>
          <cell r="Y140">
            <v>18</v>
          </cell>
          <cell r="Z140">
            <v>8</v>
          </cell>
          <cell r="AA140">
            <v>10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20</v>
          </cell>
          <cell r="E141">
            <v>596</v>
          </cell>
          <cell r="F141">
            <v>436</v>
          </cell>
          <cell r="G141">
            <v>101</v>
          </cell>
          <cell r="H141">
            <v>335</v>
          </cell>
          <cell r="I141">
            <v>301</v>
          </cell>
          <cell r="J141">
            <v>46</v>
          </cell>
          <cell r="K141">
            <v>255</v>
          </cell>
          <cell r="L141">
            <v>13</v>
          </cell>
          <cell r="M141">
            <v>533</v>
          </cell>
          <cell r="N141">
            <v>386</v>
          </cell>
          <cell r="O141">
            <v>90</v>
          </cell>
          <cell r="P141">
            <v>296</v>
          </cell>
          <cell r="Q141">
            <v>266</v>
          </cell>
          <cell r="R141">
            <v>40</v>
          </cell>
          <cell r="S141">
            <v>226</v>
          </cell>
          <cell r="T141">
            <v>7</v>
          </cell>
          <cell r="U141">
            <v>63</v>
          </cell>
          <cell r="V141">
            <v>50</v>
          </cell>
          <cell r="W141">
            <v>11</v>
          </cell>
          <cell r="X141">
            <v>39</v>
          </cell>
          <cell r="Y141">
            <v>35</v>
          </cell>
          <cell r="Z141">
            <v>6</v>
          </cell>
          <cell r="AA141">
            <v>29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20</v>
          </cell>
          <cell r="E142">
            <v>814</v>
          </cell>
          <cell r="F142">
            <v>716</v>
          </cell>
          <cell r="G142">
            <v>113</v>
          </cell>
          <cell r="H142">
            <v>603</v>
          </cell>
          <cell r="I142">
            <v>456</v>
          </cell>
          <cell r="J142">
            <v>89</v>
          </cell>
          <cell r="K142">
            <v>367</v>
          </cell>
          <cell r="L142">
            <v>18</v>
          </cell>
          <cell r="M142">
            <v>796</v>
          </cell>
          <cell r="N142">
            <v>698</v>
          </cell>
          <cell r="O142">
            <v>111</v>
          </cell>
          <cell r="P142">
            <v>587</v>
          </cell>
          <cell r="Q142">
            <v>443</v>
          </cell>
          <cell r="R142">
            <v>88</v>
          </cell>
          <cell r="S142">
            <v>355</v>
          </cell>
          <cell r="T142">
            <v>2</v>
          </cell>
          <cell r="U142">
            <v>18</v>
          </cell>
          <cell r="V142">
            <v>18</v>
          </cell>
          <cell r="W142">
            <v>2</v>
          </cell>
          <cell r="X142">
            <v>16</v>
          </cell>
          <cell r="Y142">
            <v>13</v>
          </cell>
          <cell r="Z142">
            <v>1</v>
          </cell>
          <cell r="AA142">
            <v>12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19</v>
          </cell>
          <cell r="E143">
            <v>661</v>
          </cell>
          <cell r="F143">
            <v>595</v>
          </cell>
          <cell r="G143">
            <v>126</v>
          </cell>
          <cell r="H143">
            <v>469</v>
          </cell>
          <cell r="I143">
            <v>388</v>
          </cell>
          <cell r="J143">
            <v>56</v>
          </cell>
          <cell r="K143">
            <v>332</v>
          </cell>
          <cell r="L143">
            <v>12</v>
          </cell>
          <cell r="M143">
            <v>598</v>
          </cell>
          <cell r="N143">
            <v>532</v>
          </cell>
          <cell r="O143">
            <v>118</v>
          </cell>
          <cell r="P143">
            <v>414</v>
          </cell>
          <cell r="Q143">
            <v>338</v>
          </cell>
          <cell r="R143">
            <v>52</v>
          </cell>
          <cell r="S143">
            <v>286</v>
          </cell>
          <cell r="T143">
            <v>7</v>
          </cell>
          <cell r="U143">
            <v>63</v>
          </cell>
          <cell r="V143">
            <v>63</v>
          </cell>
          <cell r="W143">
            <v>8</v>
          </cell>
          <cell r="X143">
            <v>55</v>
          </cell>
          <cell r="Y143">
            <v>50</v>
          </cell>
          <cell r="Z143">
            <v>4</v>
          </cell>
          <cell r="AA143">
            <v>46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56</v>
          </cell>
          <cell r="E144">
            <v>1660</v>
          </cell>
          <cell r="F144">
            <v>1325</v>
          </cell>
          <cell r="G144">
            <v>329</v>
          </cell>
          <cell r="H144">
            <v>996</v>
          </cell>
          <cell r="I144">
            <v>909</v>
          </cell>
          <cell r="J144">
            <v>83</v>
          </cell>
          <cell r="K144">
            <v>826</v>
          </cell>
          <cell r="L144">
            <v>32</v>
          </cell>
          <cell r="M144">
            <v>1454</v>
          </cell>
          <cell r="N144">
            <v>1142</v>
          </cell>
          <cell r="O144">
            <v>298</v>
          </cell>
          <cell r="P144">
            <v>844</v>
          </cell>
          <cell r="Q144">
            <v>767</v>
          </cell>
          <cell r="R144">
            <v>67</v>
          </cell>
          <cell r="S144">
            <v>700</v>
          </cell>
          <cell r="T144">
            <v>24</v>
          </cell>
          <cell r="U144">
            <v>206</v>
          </cell>
          <cell r="V144">
            <v>183</v>
          </cell>
          <cell r="W144">
            <v>31</v>
          </cell>
          <cell r="X144">
            <v>152</v>
          </cell>
          <cell r="Y144">
            <v>142</v>
          </cell>
          <cell r="Z144">
            <v>16</v>
          </cell>
          <cell r="AA144">
            <v>126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4</v>
          </cell>
          <cell r="E145">
            <v>146</v>
          </cell>
          <cell r="F145">
            <v>128</v>
          </cell>
          <cell r="G145">
            <v>27</v>
          </cell>
          <cell r="H145">
            <v>101</v>
          </cell>
          <cell r="I145">
            <v>89</v>
          </cell>
          <cell r="J145">
            <v>15</v>
          </cell>
          <cell r="K145">
            <v>74</v>
          </cell>
          <cell r="L145">
            <v>2</v>
          </cell>
          <cell r="M145">
            <v>128</v>
          </cell>
          <cell r="N145">
            <v>113</v>
          </cell>
          <cell r="O145">
            <v>27</v>
          </cell>
          <cell r="P145">
            <v>86</v>
          </cell>
          <cell r="Q145">
            <v>75</v>
          </cell>
          <cell r="R145">
            <v>12</v>
          </cell>
          <cell r="S145">
            <v>63</v>
          </cell>
          <cell r="T145">
            <v>2</v>
          </cell>
          <cell r="U145">
            <v>18</v>
          </cell>
          <cell r="V145">
            <v>15</v>
          </cell>
          <cell r="W145" t="str">
            <v>-</v>
          </cell>
          <cell r="X145">
            <v>15</v>
          </cell>
          <cell r="Y145">
            <v>14</v>
          </cell>
          <cell r="Z145">
            <v>3</v>
          </cell>
          <cell r="AA145">
            <v>11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18</v>
          </cell>
          <cell r="E146">
            <v>612</v>
          </cell>
          <cell r="F146">
            <v>402</v>
          </cell>
          <cell r="G146">
            <v>72</v>
          </cell>
          <cell r="H146">
            <v>330</v>
          </cell>
          <cell r="I146">
            <v>34</v>
          </cell>
          <cell r="J146">
            <v>10</v>
          </cell>
          <cell r="K146">
            <v>24</v>
          </cell>
          <cell r="L146">
            <v>15</v>
          </cell>
          <cell r="M146">
            <v>586</v>
          </cell>
          <cell r="N146">
            <v>385</v>
          </cell>
          <cell r="O146">
            <v>70</v>
          </cell>
          <cell r="P146">
            <v>315</v>
          </cell>
          <cell r="Q146">
            <v>17</v>
          </cell>
          <cell r="R146">
            <v>5</v>
          </cell>
          <cell r="S146">
            <v>12</v>
          </cell>
          <cell r="T146">
            <v>3</v>
          </cell>
          <cell r="U146">
            <v>26</v>
          </cell>
          <cell r="V146">
            <v>17</v>
          </cell>
          <cell r="W146">
            <v>2</v>
          </cell>
          <cell r="X146">
            <v>15</v>
          </cell>
          <cell r="Y146">
            <v>17</v>
          </cell>
          <cell r="Z146">
            <v>5</v>
          </cell>
          <cell r="AA146">
            <v>12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5</v>
          </cell>
          <cell r="E147">
            <v>313</v>
          </cell>
          <cell r="F147">
            <v>278</v>
          </cell>
          <cell r="G147">
            <v>69</v>
          </cell>
          <cell r="H147">
            <v>209</v>
          </cell>
          <cell r="I147">
            <v>185</v>
          </cell>
          <cell r="J147">
            <v>27</v>
          </cell>
          <cell r="K147">
            <v>158</v>
          </cell>
          <cell r="L147">
            <v>5</v>
          </cell>
          <cell r="M147">
            <v>313</v>
          </cell>
          <cell r="N147">
            <v>278</v>
          </cell>
          <cell r="O147">
            <v>69</v>
          </cell>
          <cell r="P147">
            <v>209</v>
          </cell>
          <cell r="Q147">
            <v>185</v>
          </cell>
          <cell r="R147">
            <v>27</v>
          </cell>
          <cell r="S147">
            <v>158</v>
          </cell>
          <cell r="T147" t="str">
            <v>-</v>
          </cell>
          <cell r="U147" t="str">
            <v>-</v>
          </cell>
          <cell r="V147" t="str">
            <v>-</v>
          </cell>
          <cell r="W147" t="str">
            <v>-</v>
          </cell>
          <cell r="X147" t="str">
            <v>-</v>
          </cell>
          <cell r="Y147" t="str">
            <v>-</v>
          </cell>
          <cell r="Z147" t="str">
            <v>-</v>
          </cell>
          <cell r="AA147" t="str">
            <v>-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5</v>
          </cell>
          <cell r="E148">
            <v>192</v>
          </cell>
          <cell r="F148">
            <v>177</v>
          </cell>
          <cell r="G148">
            <v>41</v>
          </cell>
          <cell r="H148">
            <v>136</v>
          </cell>
          <cell r="I148">
            <v>128</v>
          </cell>
          <cell r="J148">
            <v>26</v>
          </cell>
          <cell r="K148">
            <v>102</v>
          </cell>
          <cell r="L148">
            <v>4</v>
          </cell>
          <cell r="M148">
            <v>183</v>
          </cell>
          <cell r="N148">
            <v>168</v>
          </cell>
          <cell r="O148">
            <v>39</v>
          </cell>
          <cell r="P148">
            <v>129</v>
          </cell>
          <cell r="Q148">
            <v>121</v>
          </cell>
          <cell r="R148">
            <v>25</v>
          </cell>
          <cell r="S148">
            <v>96</v>
          </cell>
          <cell r="T148">
            <v>1</v>
          </cell>
          <cell r="U148">
            <v>9</v>
          </cell>
          <cell r="V148">
            <v>9</v>
          </cell>
          <cell r="W148">
            <v>2</v>
          </cell>
          <cell r="X148">
            <v>7</v>
          </cell>
          <cell r="Y148">
            <v>7</v>
          </cell>
          <cell r="Z148">
            <v>1</v>
          </cell>
          <cell r="AA148">
            <v>6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4</v>
          </cell>
          <cell r="E149">
            <v>268</v>
          </cell>
          <cell r="F149">
            <v>195</v>
          </cell>
          <cell r="G149">
            <v>56</v>
          </cell>
          <cell r="H149">
            <v>139</v>
          </cell>
          <cell r="I149">
            <v>136</v>
          </cell>
          <cell r="J149">
            <v>24</v>
          </cell>
          <cell r="K149">
            <v>112</v>
          </cell>
          <cell r="L149">
            <v>4</v>
          </cell>
          <cell r="M149">
            <v>267</v>
          </cell>
          <cell r="N149">
            <v>186</v>
          </cell>
          <cell r="O149">
            <v>56</v>
          </cell>
          <cell r="P149">
            <v>130</v>
          </cell>
          <cell r="Q149">
            <v>129</v>
          </cell>
          <cell r="R149">
            <v>23</v>
          </cell>
          <cell r="S149">
            <v>106</v>
          </cell>
          <cell r="T149" t="str">
            <v>-</v>
          </cell>
          <cell r="U149">
            <v>1</v>
          </cell>
          <cell r="V149">
            <v>9</v>
          </cell>
          <cell r="W149" t="str">
            <v>-</v>
          </cell>
          <cell r="X149">
            <v>9</v>
          </cell>
          <cell r="Y149">
            <v>7</v>
          </cell>
          <cell r="Z149">
            <v>1</v>
          </cell>
          <cell r="AA149">
            <v>6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15</v>
          </cell>
          <cell r="E150">
            <v>421</v>
          </cell>
          <cell r="F150">
            <v>321</v>
          </cell>
          <cell r="G150">
            <v>76</v>
          </cell>
          <cell r="H150">
            <v>245</v>
          </cell>
          <cell r="I150">
            <v>232</v>
          </cell>
          <cell r="J150">
            <v>45</v>
          </cell>
          <cell r="K150">
            <v>187</v>
          </cell>
          <cell r="L150">
            <v>7</v>
          </cell>
          <cell r="M150">
            <v>352</v>
          </cell>
          <cell r="N150">
            <v>280</v>
          </cell>
          <cell r="O150">
            <v>65</v>
          </cell>
          <cell r="P150">
            <v>215</v>
          </cell>
          <cell r="Q150">
            <v>199</v>
          </cell>
          <cell r="R150">
            <v>41</v>
          </cell>
          <cell r="S150">
            <v>158</v>
          </cell>
          <cell r="T150">
            <v>8</v>
          </cell>
          <cell r="U150">
            <v>69</v>
          </cell>
          <cell r="V150">
            <v>41</v>
          </cell>
          <cell r="W150">
            <v>11</v>
          </cell>
          <cell r="X150">
            <v>30</v>
          </cell>
          <cell r="Y150">
            <v>33</v>
          </cell>
          <cell r="Z150">
            <v>4</v>
          </cell>
          <cell r="AA150">
            <v>29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7</v>
          </cell>
          <cell r="E151">
            <v>292</v>
          </cell>
          <cell r="F151">
            <v>267</v>
          </cell>
          <cell r="G151">
            <v>57</v>
          </cell>
          <cell r="H151">
            <v>210</v>
          </cell>
          <cell r="I151">
            <v>158</v>
          </cell>
          <cell r="J151">
            <v>18</v>
          </cell>
          <cell r="K151">
            <v>140</v>
          </cell>
          <cell r="L151">
            <v>6</v>
          </cell>
          <cell r="M151">
            <v>283</v>
          </cell>
          <cell r="N151">
            <v>260</v>
          </cell>
          <cell r="O151">
            <v>57</v>
          </cell>
          <cell r="P151">
            <v>203</v>
          </cell>
          <cell r="Q151">
            <v>151</v>
          </cell>
          <cell r="R151">
            <v>18</v>
          </cell>
          <cell r="S151">
            <v>133</v>
          </cell>
          <cell r="T151">
            <v>1</v>
          </cell>
          <cell r="U151">
            <v>9</v>
          </cell>
          <cell r="V151">
            <v>7</v>
          </cell>
          <cell r="W151" t="str">
            <v>-</v>
          </cell>
          <cell r="X151">
            <v>7</v>
          </cell>
          <cell r="Y151">
            <v>7</v>
          </cell>
          <cell r="Z151" t="str">
            <v>-</v>
          </cell>
          <cell r="AA151">
            <v>7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8</v>
          </cell>
          <cell r="E152">
            <v>315</v>
          </cell>
          <cell r="F152">
            <v>216</v>
          </cell>
          <cell r="G152">
            <v>47</v>
          </cell>
          <cell r="H152">
            <v>169</v>
          </cell>
          <cell r="I152">
            <v>132</v>
          </cell>
          <cell r="J152">
            <v>6</v>
          </cell>
          <cell r="K152">
            <v>126</v>
          </cell>
          <cell r="L152">
            <v>7</v>
          </cell>
          <cell r="M152">
            <v>306</v>
          </cell>
          <cell r="N152">
            <v>207</v>
          </cell>
          <cell r="O152">
            <v>47</v>
          </cell>
          <cell r="P152">
            <v>160</v>
          </cell>
          <cell r="Q152">
            <v>125</v>
          </cell>
          <cell r="R152">
            <v>4</v>
          </cell>
          <cell r="S152">
            <v>121</v>
          </cell>
          <cell r="T152">
            <v>1</v>
          </cell>
          <cell r="U152">
            <v>9</v>
          </cell>
          <cell r="V152">
            <v>9</v>
          </cell>
          <cell r="W152" t="str">
            <v>-</v>
          </cell>
          <cell r="X152">
            <v>9</v>
          </cell>
          <cell r="Y152">
            <v>7</v>
          </cell>
          <cell r="Z152">
            <v>2</v>
          </cell>
          <cell r="AA152">
            <v>5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25</v>
          </cell>
          <cell r="E153">
            <v>741</v>
          </cell>
          <cell r="F153">
            <v>604</v>
          </cell>
          <cell r="G153">
            <v>99</v>
          </cell>
          <cell r="H153">
            <v>505</v>
          </cell>
          <cell r="I153">
            <v>446</v>
          </cell>
          <cell r="J153">
            <v>45</v>
          </cell>
          <cell r="K153">
            <v>401</v>
          </cell>
          <cell r="L153">
            <v>15</v>
          </cell>
          <cell r="M153">
            <v>656</v>
          </cell>
          <cell r="N153">
            <v>535</v>
          </cell>
          <cell r="O153">
            <v>90</v>
          </cell>
          <cell r="P153">
            <v>445</v>
          </cell>
          <cell r="Q153">
            <v>382</v>
          </cell>
          <cell r="R153">
            <v>36</v>
          </cell>
          <cell r="S153">
            <v>346</v>
          </cell>
          <cell r="T153">
            <v>10</v>
          </cell>
          <cell r="U153">
            <v>85</v>
          </cell>
          <cell r="V153">
            <v>69</v>
          </cell>
          <cell r="W153">
            <v>9</v>
          </cell>
          <cell r="X153">
            <v>60</v>
          </cell>
          <cell r="Y153">
            <v>64</v>
          </cell>
          <cell r="Z153">
            <v>9</v>
          </cell>
          <cell r="AA153">
            <v>55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6</v>
          </cell>
          <cell r="E154">
            <v>305</v>
          </cell>
          <cell r="F154">
            <v>256</v>
          </cell>
          <cell r="G154">
            <v>56</v>
          </cell>
          <cell r="H154">
            <v>200</v>
          </cell>
          <cell r="I154">
            <v>164</v>
          </cell>
          <cell r="J154">
            <v>17</v>
          </cell>
          <cell r="K154">
            <v>147</v>
          </cell>
          <cell r="L154">
            <v>5</v>
          </cell>
          <cell r="M154">
            <v>296</v>
          </cell>
          <cell r="N154">
            <v>247</v>
          </cell>
          <cell r="O154">
            <v>55</v>
          </cell>
          <cell r="P154">
            <v>192</v>
          </cell>
          <cell r="Q154">
            <v>158</v>
          </cell>
          <cell r="R154">
            <v>16</v>
          </cell>
          <cell r="S154">
            <v>142</v>
          </cell>
          <cell r="T154">
            <v>1</v>
          </cell>
          <cell r="U154">
            <v>9</v>
          </cell>
          <cell r="V154">
            <v>9</v>
          </cell>
          <cell r="W154">
            <v>1</v>
          </cell>
          <cell r="X154">
            <v>8</v>
          </cell>
          <cell r="Y154">
            <v>6</v>
          </cell>
          <cell r="Z154">
            <v>1</v>
          </cell>
          <cell r="AA154">
            <v>5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6</v>
          </cell>
          <cell r="E155">
            <v>360</v>
          </cell>
          <cell r="F155">
            <v>320</v>
          </cell>
          <cell r="G155">
            <v>58</v>
          </cell>
          <cell r="H155">
            <v>262</v>
          </cell>
          <cell r="I155">
            <v>208</v>
          </cell>
          <cell r="J155">
            <v>20</v>
          </cell>
          <cell r="K155">
            <v>188</v>
          </cell>
          <cell r="L155">
            <v>5</v>
          </cell>
          <cell r="M155">
            <v>351</v>
          </cell>
          <cell r="N155">
            <v>311</v>
          </cell>
          <cell r="O155">
            <v>58</v>
          </cell>
          <cell r="P155">
            <v>253</v>
          </cell>
          <cell r="Q155">
            <v>203</v>
          </cell>
          <cell r="R155">
            <v>20</v>
          </cell>
          <cell r="S155">
            <v>183</v>
          </cell>
          <cell r="T155">
            <v>1</v>
          </cell>
          <cell r="U155">
            <v>9</v>
          </cell>
          <cell r="V155">
            <v>9</v>
          </cell>
          <cell r="W155" t="str">
            <v>-</v>
          </cell>
          <cell r="X155">
            <v>9</v>
          </cell>
          <cell r="Y155">
            <v>5</v>
          </cell>
          <cell r="Z155" t="str">
            <v>-</v>
          </cell>
          <cell r="AA155">
            <v>5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3</v>
          </cell>
          <cell r="E156">
            <v>213</v>
          </cell>
          <cell r="F156">
            <v>178</v>
          </cell>
          <cell r="G156">
            <v>37</v>
          </cell>
          <cell r="H156">
            <v>141</v>
          </cell>
          <cell r="I156">
            <v>129</v>
          </cell>
          <cell r="J156">
            <v>18</v>
          </cell>
          <cell r="K156">
            <v>111</v>
          </cell>
          <cell r="L156">
            <v>3</v>
          </cell>
          <cell r="M156">
            <v>213</v>
          </cell>
          <cell r="N156">
            <v>178</v>
          </cell>
          <cell r="O156">
            <v>37</v>
          </cell>
          <cell r="P156">
            <v>141</v>
          </cell>
          <cell r="Q156">
            <v>129</v>
          </cell>
          <cell r="R156">
            <v>18</v>
          </cell>
          <cell r="S156">
            <v>111</v>
          </cell>
          <cell r="T156" t="str">
            <v>-</v>
          </cell>
          <cell r="U156" t="str">
            <v>-</v>
          </cell>
          <cell r="V156" t="str">
            <v>-</v>
          </cell>
          <cell r="W156" t="str">
            <v>-</v>
          </cell>
          <cell r="X156" t="str">
            <v>-</v>
          </cell>
          <cell r="Y156" t="str">
            <v>-</v>
          </cell>
          <cell r="Z156" t="str">
            <v>-</v>
          </cell>
          <cell r="AA156" t="str">
            <v>-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2</v>
          </cell>
          <cell r="E157">
            <v>69</v>
          </cell>
          <cell r="F157">
            <v>24</v>
          </cell>
          <cell r="G157">
            <v>8</v>
          </cell>
          <cell r="H157">
            <v>16</v>
          </cell>
          <cell r="I157">
            <v>16</v>
          </cell>
          <cell r="J157">
            <v>5</v>
          </cell>
          <cell r="K157">
            <v>11</v>
          </cell>
          <cell r="L157">
            <v>1</v>
          </cell>
          <cell r="M157">
            <v>60</v>
          </cell>
          <cell r="N157">
            <v>24</v>
          </cell>
          <cell r="O157">
            <v>8</v>
          </cell>
          <cell r="P157">
            <v>16</v>
          </cell>
          <cell r="Q157">
            <v>16</v>
          </cell>
          <cell r="R157">
            <v>5</v>
          </cell>
          <cell r="S157">
            <v>11</v>
          </cell>
          <cell r="T157">
            <v>1</v>
          </cell>
          <cell r="U157">
            <v>9</v>
          </cell>
          <cell r="V157" t="str">
            <v>-</v>
          </cell>
          <cell r="W157" t="str">
            <v>-</v>
          </cell>
          <cell r="X157" t="str">
            <v>-</v>
          </cell>
          <cell r="Y157" t="str">
            <v>-</v>
          </cell>
          <cell r="Z157" t="str">
            <v>-</v>
          </cell>
          <cell r="AA157" t="str">
            <v>-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</row>
      </sheetData>
      <sheetData sheetId="49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201</v>
          </cell>
          <cell r="E9">
            <v>1913</v>
          </cell>
          <cell r="F9">
            <v>5119</v>
          </cell>
          <cell r="G9">
            <v>1511</v>
          </cell>
          <cell r="H9">
            <v>57</v>
          </cell>
          <cell r="I9">
            <v>80</v>
          </cell>
          <cell r="J9">
            <v>1171</v>
          </cell>
          <cell r="K9">
            <v>853</v>
          </cell>
          <cell r="L9">
            <v>50</v>
          </cell>
          <cell r="M9">
            <v>946</v>
          </cell>
          <cell r="N9">
            <v>577</v>
          </cell>
          <cell r="O9">
            <v>308</v>
          </cell>
          <cell r="P9">
            <v>17</v>
          </cell>
          <cell r="Q9">
            <v>87</v>
          </cell>
          <cell r="R9">
            <v>44</v>
          </cell>
          <cell r="S9">
            <v>46</v>
          </cell>
          <cell r="T9">
            <v>38</v>
          </cell>
          <cell r="U9">
            <v>80</v>
          </cell>
          <cell r="V9">
            <v>304</v>
          </cell>
          <cell r="W9">
            <v>152</v>
          </cell>
          <cell r="X9">
            <v>39</v>
          </cell>
          <cell r="Y9">
            <v>720</v>
          </cell>
          <cell r="Z9">
            <v>3023</v>
          </cell>
          <cell r="AA9">
            <v>152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27</v>
          </cell>
          <cell r="E10">
            <v>102</v>
          </cell>
          <cell r="F10">
            <v>650</v>
          </cell>
          <cell r="G10">
            <v>218</v>
          </cell>
          <cell r="H10">
            <v>7</v>
          </cell>
          <cell r="I10" t="str">
            <v>-</v>
          </cell>
          <cell r="J10">
            <v>151</v>
          </cell>
          <cell r="K10">
            <v>105</v>
          </cell>
          <cell r="L10">
            <v>5</v>
          </cell>
          <cell r="M10">
            <v>102</v>
          </cell>
          <cell r="N10">
            <v>65</v>
          </cell>
          <cell r="O10">
            <v>65</v>
          </cell>
          <cell r="P10">
            <v>5</v>
          </cell>
          <cell r="Q10" t="str">
            <v>-</v>
          </cell>
          <cell r="R10" t="str">
            <v>-</v>
          </cell>
          <cell r="S10" t="str">
            <v>-</v>
          </cell>
          <cell r="T10">
            <v>5</v>
          </cell>
          <cell r="U10" t="str">
            <v>-</v>
          </cell>
          <cell r="V10">
            <v>34</v>
          </cell>
          <cell r="W10">
            <v>28</v>
          </cell>
          <cell r="X10">
            <v>5</v>
          </cell>
          <cell r="Y10" t="str">
            <v>-</v>
          </cell>
          <cell r="Z10">
            <v>400</v>
          </cell>
          <cell r="AA10">
            <v>20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15</v>
          </cell>
          <cell r="E11">
            <v>102</v>
          </cell>
          <cell r="F11">
            <v>512</v>
          </cell>
          <cell r="G11">
            <v>112</v>
          </cell>
          <cell r="H11">
            <v>3</v>
          </cell>
          <cell r="I11" t="str">
            <v>-</v>
          </cell>
          <cell r="J11">
            <v>83</v>
          </cell>
          <cell r="K11">
            <v>70</v>
          </cell>
          <cell r="L11">
            <v>5</v>
          </cell>
          <cell r="M11">
            <v>98</v>
          </cell>
          <cell r="N11">
            <v>57</v>
          </cell>
          <cell r="O11">
            <v>24</v>
          </cell>
          <cell r="P11">
            <v>1</v>
          </cell>
          <cell r="Q11">
            <v>4</v>
          </cell>
          <cell r="R11" t="str">
            <v>-</v>
          </cell>
          <cell r="S11">
            <v>1</v>
          </cell>
          <cell r="T11">
            <v>2</v>
          </cell>
          <cell r="U11" t="str">
            <v>-</v>
          </cell>
          <cell r="V11">
            <v>42</v>
          </cell>
          <cell r="W11">
            <v>3</v>
          </cell>
          <cell r="X11">
            <v>4</v>
          </cell>
          <cell r="Y11" t="str">
            <v>-</v>
          </cell>
          <cell r="Z11">
            <v>330</v>
          </cell>
          <cell r="AA11">
            <v>14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5</v>
          </cell>
          <cell r="E12">
            <v>30</v>
          </cell>
          <cell r="F12">
            <v>112</v>
          </cell>
          <cell r="G12">
            <v>30</v>
          </cell>
          <cell r="H12">
            <v>1</v>
          </cell>
          <cell r="I12" t="str">
            <v>-</v>
          </cell>
          <cell r="J12">
            <v>9</v>
          </cell>
          <cell r="K12">
            <v>8</v>
          </cell>
          <cell r="L12">
            <v>1</v>
          </cell>
          <cell r="M12">
            <v>25</v>
          </cell>
          <cell r="N12">
            <v>19</v>
          </cell>
          <cell r="O12">
            <v>12</v>
          </cell>
          <cell r="P12">
            <v>1</v>
          </cell>
          <cell r="Q12">
            <v>5</v>
          </cell>
          <cell r="R12" t="str">
            <v>-</v>
          </cell>
          <cell r="S12">
            <v>3</v>
          </cell>
          <cell r="T12">
            <v>1</v>
          </cell>
          <cell r="U12" t="str">
            <v>-</v>
          </cell>
          <cell r="V12">
            <v>2</v>
          </cell>
          <cell r="W12">
            <v>3</v>
          </cell>
          <cell r="X12">
            <v>1</v>
          </cell>
          <cell r="Y12" t="str">
            <v>-</v>
          </cell>
          <cell r="Z12">
            <v>82</v>
          </cell>
          <cell r="AA12">
            <v>4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12</v>
          </cell>
          <cell r="E13">
            <v>131</v>
          </cell>
          <cell r="F13">
            <v>258</v>
          </cell>
          <cell r="G13">
            <v>125</v>
          </cell>
          <cell r="H13">
            <v>3</v>
          </cell>
          <cell r="I13" t="str">
            <v>-</v>
          </cell>
          <cell r="J13">
            <v>69</v>
          </cell>
          <cell r="K13">
            <v>69</v>
          </cell>
          <cell r="L13">
            <v>3</v>
          </cell>
          <cell r="M13">
            <v>102</v>
          </cell>
          <cell r="N13">
            <v>57</v>
          </cell>
          <cell r="O13">
            <v>28</v>
          </cell>
          <cell r="P13">
            <v>2</v>
          </cell>
          <cell r="Q13">
            <v>29</v>
          </cell>
          <cell r="R13">
            <v>21</v>
          </cell>
          <cell r="S13">
            <v>18</v>
          </cell>
          <cell r="T13">
            <v>3</v>
          </cell>
          <cell r="U13" t="str">
            <v>-</v>
          </cell>
          <cell r="V13">
            <v>31</v>
          </cell>
          <cell r="W13">
            <v>6</v>
          </cell>
          <cell r="X13">
            <v>1</v>
          </cell>
          <cell r="Y13" t="str">
            <v>-</v>
          </cell>
          <cell r="Z13">
            <v>80</v>
          </cell>
          <cell r="AA13">
            <v>4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12</v>
          </cell>
          <cell r="E14">
            <v>448</v>
          </cell>
          <cell r="F14">
            <v>426</v>
          </cell>
          <cell r="G14">
            <v>48</v>
          </cell>
          <cell r="H14">
            <v>2</v>
          </cell>
          <cell r="I14" t="str">
            <v>-</v>
          </cell>
          <cell r="J14">
            <v>6</v>
          </cell>
          <cell r="K14">
            <v>6</v>
          </cell>
          <cell r="L14">
            <v>4</v>
          </cell>
          <cell r="M14">
            <v>48</v>
          </cell>
          <cell r="N14">
            <v>38</v>
          </cell>
          <cell r="O14">
            <v>19</v>
          </cell>
          <cell r="P14" t="str">
            <v>-</v>
          </cell>
          <cell r="Q14" t="str">
            <v>-</v>
          </cell>
          <cell r="R14" t="str">
            <v>-</v>
          </cell>
          <cell r="S14" t="str">
            <v>-</v>
          </cell>
          <cell r="T14">
            <v>1</v>
          </cell>
          <cell r="U14" t="str">
            <v>-</v>
          </cell>
          <cell r="V14" t="str">
            <v>-</v>
          </cell>
          <cell r="W14">
            <v>3</v>
          </cell>
          <cell r="X14">
            <v>5</v>
          </cell>
          <cell r="Y14">
            <v>400</v>
          </cell>
          <cell r="Z14">
            <v>382</v>
          </cell>
          <cell r="AA14">
            <v>20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16</v>
          </cell>
          <cell r="E15">
            <v>126</v>
          </cell>
          <cell r="F15">
            <v>307</v>
          </cell>
          <cell r="G15">
            <v>156</v>
          </cell>
          <cell r="H15">
            <v>7</v>
          </cell>
          <cell r="I15" t="str">
            <v>-</v>
          </cell>
          <cell r="J15">
            <v>187</v>
          </cell>
          <cell r="K15">
            <v>133</v>
          </cell>
          <cell r="L15">
            <v>2</v>
          </cell>
          <cell r="M15">
            <v>41</v>
          </cell>
          <cell r="N15">
            <v>35</v>
          </cell>
          <cell r="O15">
            <v>11</v>
          </cell>
          <cell r="P15">
            <v>2</v>
          </cell>
          <cell r="Q15">
            <v>5</v>
          </cell>
          <cell r="R15" t="str">
            <v>-</v>
          </cell>
          <cell r="S15">
            <v>2</v>
          </cell>
          <cell r="T15">
            <v>4</v>
          </cell>
          <cell r="U15" t="str">
            <v>-</v>
          </cell>
          <cell r="V15">
            <v>5</v>
          </cell>
          <cell r="W15">
            <v>5</v>
          </cell>
          <cell r="X15">
            <v>1</v>
          </cell>
          <cell r="Y15">
            <v>80</v>
          </cell>
          <cell r="Z15">
            <v>80</v>
          </cell>
          <cell r="AA15">
            <v>5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1</v>
          </cell>
          <cell r="E16" t="str">
            <v>-</v>
          </cell>
          <cell r="F16">
            <v>57</v>
          </cell>
          <cell r="G16">
            <v>40</v>
          </cell>
          <cell r="H16">
            <v>1</v>
          </cell>
          <cell r="I16" t="str">
            <v>-</v>
          </cell>
          <cell r="J16">
            <v>57</v>
          </cell>
          <cell r="K16">
            <v>40</v>
          </cell>
          <cell r="L16" t="str">
            <v>-</v>
          </cell>
          <cell r="M16" t="str">
            <v>-</v>
          </cell>
          <cell r="N16" t="str">
            <v>-</v>
          </cell>
          <cell r="O16" t="str">
            <v>-</v>
          </cell>
          <cell r="P16" t="str">
            <v>-</v>
          </cell>
          <cell r="Q16" t="str">
            <v>-</v>
          </cell>
          <cell r="R16" t="str">
            <v>-</v>
          </cell>
          <cell r="S16" t="str">
            <v>-</v>
          </cell>
          <cell r="T16" t="str">
            <v>-</v>
          </cell>
          <cell r="U16" t="str">
            <v>-</v>
          </cell>
          <cell r="V16" t="str">
            <v>-</v>
          </cell>
          <cell r="W16" t="str">
            <v>-</v>
          </cell>
          <cell r="X16" t="str">
            <v>-</v>
          </cell>
          <cell r="Y16" t="str">
            <v>-</v>
          </cell>
          <cell r="Z16" t="str">
            <v>-</v>
          </cell>
          <cell r="AA16" t="str">
            <v>-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20</v>
          </cell>
          <cell r="E17">
            <v>64</v>
          </cell>
          <cell r="F17">
            <v>625</v>
          </cell>
          <cell r="G17">
            <v>118</v>
          </cell>
          <cell r="H17">
            <v>6</v>
          </cell>
          <cell r="I17" t="str">
            <v>-</v>
          </cell>
          <cell r="J17">
            <v>129</v>
          </cell>
          <cell r="K17">
            <v>71</v>
          </cell>
          <cell r="L17">
            <v>3</v>
          </cell>
          <cell r="M17">
            <v>64</v>
          </cell>
          <cell r="N17">
            <v>59</v>
          </cell>
          <cell r="O17">
            <v>21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  <cell r="T17">
            <v>6</v>
          </cell>
          <cell r="U17" t="str">
            <v>-</v>
          </cell>
          <cell r="V17">
            <v>37</v>
          </cell>
          <cell r="W17">
            <v>2</v>
          </cell>
          <cell r="X17">
            <v>5</v>
          </cell>
          <cell r="Y17" t="str">
            <v>-</v>
          </cell>
          <cell r="Z17">
            <v>400</v>
          </cell>
          <cell r="AA17">
            <v>24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10</v>
          </cell>
          <cell r="E18">
            <v>142</v>
          </cell>
          <cell r="F18">
            <v>114</v>
          </cell>
          <cell r="G18">
            <v>32</v>
          </cell>
          <cell r="H18">
            <v>2</v>
          </cell>
          <cell r="I18" t="str">
            <v>-</v>
          </cell>
          <cell r="J18">
            <v>6</v>
          </cell>
          <cell r="K18" t="str">
            <v>-</v>
          </cell>
          <cell r="L18">
            <v>4</v>
          </cell>
          <cell r="M18">
            <v>58</v>
          </cell>
          <cell r="N18">
            <v>28</v>
          </cell>
          <cell r="O18">
            <v>21</v>
          </cell>
          <cell r="P18">
            <v>1</v>
          </cell>
          <cell r="Q18">
            <v>4</v>
          </cell>
          <cell r="R18" t="str">
            <v>-</v>
          </cell>
          <cell r="S18">
            <v>2</v>
          </cell>
          <cell r="T18">
            <v>2</v>
          </cell>
          <cell r="U18" t="str">
            <v>-</v>
          </cell>
          <cell r="V18" t="str">
            <v>-</v>
          </cell>
          <cell r="W18" t="str">
            <v>-</v>
          </cell>
          <cell r="X18">
            <v>1</v>
          </cell>
          <cell r="Y18">
            <v>80</v>
          </cell>
          <cell r="Z18">
            <v>80</v>
          </cell>
          <cell r="AA18">
            <v>9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14</v>
          </cell>
          <cell r="E19">
            <v>91</v>
          </cell>
          <cell r="F19">
            <v>346</v>
          </cell>
          <cell r="G19">
            <v>114</v>
          </cell>
          <cell r="H19">
            <v>4</v>
          </cell>
          <cell r="I19" t="str">
            <v>-</v>
          </cell>
          <cell r="J19">
            <v>47</v>
          </cell>
          <cell r="K19">
            <v>50</v>
          </cell>
          <cell r="L19">
            <v>2</v>
          </cell>
          <cell r="M19">
            <v>75</v>
          </cell>
          <cell r="N19">
            <v>61</v>
          </cell>
          <cell r="O19">
            <v>19</v>
          </cell>
          <cell r="P19">
            <v>2</v>
          </cell>
          <cell r="Q19">
            <v>16</v>
          </cell>
          <cell r="R19">
            <v>12</v>
          </cell>
          <cell r="S19">
            <v>12</v>
          </cell>
          <cell r="T19">
            <v>4</v>
          </cell>
          <cell r="U19" t="str">
            <v>-</v>
          </cell>
          <cell r="V19" t="str">
            <v>-</v>
          </cell>
          <cell r="W19">
            <v>25</v>
          </cell>
          <cell r="X19">
            <v>2</v>
          </cell>
          <cell r="Y19" t="str">
            <v>-</v>
          </cell>
          <cell r="Z19">
            <v>226</v>
          </cell>
          <cell r="AA19">
            <v>8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6</v>
          </cell>
          <cell r="E20">
            <v>49</v>
          </cell>
          <cell r="F20">
            <v>143</v>
          </cell>
          <cell r="G20">
            <v>50</v>
          </cell>
          <cell r="H20">
            <v>2</v>
          </cell>
          <cell r="I20" t="str">
            <v>-</v>
          </cell>
          <cell r="J20">
            <v>25</v>
          </cell>
          <cell r="K20">
            <v>26</v>
          </cell>
          <cell r="L20">
            <v>2</v>
          </cell>
          <cell r="M20">
            <v>39</v>
          </cell>
          <cell r="N20">
            <v>28</v>
          </cell>
          <cell r="O20">
            <v>14</v>
          </cell>
          <cell r="P20">
            <v>1</v>
          </cell>
          <cell r="Q20">
            <v>10</v>
          </cell>
          <cell r="R20">
            <v>10</v>
          </cell>
          <cell r="S20">
            <v>7</v>
          </cell>
          <cell r="T20" t="str">
            <v>-</v>
          </cell>
          <cell r="U20" t="str">
            <v>-</v>
          </cell>
          <cell r="V20" t="str">
            <v>-</v>
          </cell>
          <cell r="W20" t="str">
            <v>-</v>
          </cell>
          <cell r="X20">
            <v>1</v>
          </cell>
          <cell r="Y20" t="str">
            <v>-</v>
          </cell>
          <cell r="Z20">
            <v>80</v>
          </cell>
          <cell r="AA20">
            <v>3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14</v>
          </cell>
          <cell r="E21">
            <v>79</v>
          </cell>
          <cell r="F21">
            <v>363</v>
          </cell>
          <cell r="G21">
            <v>94</v>
          </cell>
          <cell r="H21">
            <v>4</v>
          </cell>
          <cell r="I21" t="str">
            <v>-</v>
          </cell>
          <cell r="J21">
            <v>138</v>
          </cell>
          <cell r="K21">
            <v>71</v>
          </cell>
          <cell r="L21">
            <v>3</v>
          </cell>
          <cell r="M21">
            <v>69</v>
          </cell>
          <cell r="N21" t="str">
            <v>-</v>
          </cell>
          <cell r="O21">
            <v>4</v>
          </cell>
          <cell r="P21">
            <v>1</v>
          </cell>
          <cell r="Q21">
            <v>10</v>
          </cell>
          <cell r="R21" t="str">
            <v>-</v>
          </cell>
          <cell r="S21" t="str">
            <v>-</v>
          </cell>
          <cell r="T21">
            <v>2</v>
          </cell>
          <cell r="U21" t="str">
            <v>-</v>
          </cell>
          <cell r="V21">
            <v>25</v>
          </cell>
          <cell r="W21">
            <v>6</v>
          </cell>
          <cell r="X21">
            <v>4</v>
          </cell>
          <cell r="Y21" t="str">
            <v>-</v>
          </cell>
          <cell r="Z21">
            <v>200</v>
          </cell>
          <cell r="AA21">
            <v>13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7</v>
          </cell>
          <cell r="E22">
            <v>40</v>
          </cell>
          <cell r="F22">
            <v>203</v>
          </cell>
          <cell r="G22">
            <v>41</v>
          </cell>
          <cell r="H22">
            <v>2</v>
          </cell>
          <cell r="I22" t="str">
            <v>-</v>
          </cell>
          <cell r="J22">
            <v>45</v>
          </cell>
          <cell r="K22">
            <v>23</v>
          </cell>
          <cell r="L22">
            <v>3</v>
          </cell>
          <cell r="M22">
            <v>40</v>
          </cell>
          <cell r="N22">
            <v>25</v>
          </cell>
          <cell r="O22">
            <v>15</v>
          </cell>
          <cell r="P22" t="str">
            <v>-</v>
          </cell>
          <cell r="Q22" t="str">
            <v>-</v>
          </cell>
          <cell r="R22" t="str">
            <v>-</v>
          </cell>
          <cell r="S22" t="str">
            <v>-</v>
          </cell>
          <cell r="T22">
            <v>1</v>
          </cell>
          <cell r="U22" t="str">
            <v>-</v>
          </cell>
          <cell r="V22" t="str">
            <v>-</v>
          </cell>
          <cell r="W22" t="str">
            <v>-</v>
          </cell>
          <cell r="X22">
            <v>1</v>
          </cell>
          <cell r="Y22" t="str">
            <v>-</v>
          </cell>
          <cell r="Z22">
            <v>133</v>
          </cell>
          <cell r="AA22">
            <v>3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2</v>
          </cell>
          <cell r="E23" t="str">
            <v>-</v>
          </cell>
          <cell r="F23" t="str">
            <v>-</v>
          </cell>
          <cell r="G23">
            <v>2</v>
          </cell>
          <cell r="H23">
            <v>1</v>
          </cell>
          <cell r="I23" t="str">
            <v>-</v>
          </cell>
          <cell r="J23" t="str">
            <v>-</v>
          </cell>
          <cell r="K23">
            <v>1</v>
          </cell>
          <cell r="L23" t="str">
            <v>-</v>
          </cell>
          <cell r="M23" t="str">
            <v>-</v>
          </cell>
          <cell r="N23" t="str">
            <v>-</v>
          </cell>
          <cell r="O23" t="str">
            <v>-</v>
          </cell>
          <cell r="P23" t="str">
            <v>-</v>
          </cell>
          <cell r="Q23" t="str">
            <v>-</v>
          </cell>
          <cell r="R23" t="str">
            <v>-</v>
          </cell>
          <cell r="S23" t="str">
            <v>-</v>
          </cell>
          <cell r="T23">
            <v>1</v>
          </cell>
          <cell r="U23" t="str">
            <v>-</v>
          </cell>
          <cell r="V23" t="str">
            <v>-</v>
          </cell>
          <cell r="W23">
            <v>1</v>
          </cell>
          <cell r="X23" t="str">
            <v>-</v>
          </cell>
          <cell r="Y23" t="str">
            <v>-</v>
          </cell>
          <cell r="Z23" t="str">
            <v>-</v>
          </cell>
          <cell r="AA23" t="str">
            <v>-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1</v>
          </cell>
          <cell r="E24">
            <v>21</v>
          </cell>
          <cell r="F24" t="str">
            <v>-</v>
          </cell>
          <cell r="G24">
            <v>6</v>
          </cell>
          <cell r="H24" t="str">
            <v>-</v>
          </cell>
          <cell r="I24" t="str">
            <v>-</v>
          </cell>
          <cell r="J24" t="str">
            <v>-</v>
          </cell>
          <cell r="K24" t="str">
            <v>-</v>
          </cell>
          <cell r="L24">
            <v>1</v>
          </cell>
          <cell r="M24">
            <v>21</v>
          </cell>
          <cell r="N24" t="str">
            <v>-</v>
          </cell>
          <cell r="O24">
            <v>6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  <cell r="T24" t="str">
            <v>-</v>
          </cell>
          <cell r="U24" t="str">
            <v>-</v>
          </cell>
          <cell r="V24" t="str">
            <v>-</v>
          </cell>
          <cell r="W24" t="str">
            <v>-</v>
          </cell>
          <cell r="X24" t="str">
            <v>-</v>
          </cell>
          <cell r="Y24" t="str">
            <v>-</v>
          </cell>
          <cell r="Z24" t="str">
            <v>-</v>
          </cell>
          <cell r="AA24" t="str">
            <v>-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9</v>
          </cell>
          <cell r="E25">
            <v>34</v>
          </cell>
          <cell r="F25">
            <v>330</v>
          </cell>
          <cell r="G25">
            <v>91</v>
          </cell>
          <cell r="H25">
            <v>2</v>
          </cell>
          <cell r="I25" t="str">
            <v>-</v>
          </cell>
          <cell r="J25">
            <v>92</v>
          </cell>
          <cell r="K25">
            <v>66</v>
          </cell>
          <cell r="L25">
            <v>3</v>
          </cell>
          <cell r="M25">
            <v>34</v>
          </cell>
          <cell r="N25">
            <v>15</v>
          </cell>
          <cell r="O25">
            <v>9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  <cell r="T25">
            <v>2</v>
          </cell>
          <cell r="U25" t="str">
            <v>-</v>
          </cell>
          <cell r="V25">
            <v>61</v>
          </cell>
          <cell r="W25">
            <v>8</v>
          </cell>
          <cell r="X25">
            <v>2</v>
          </cell>
          <cell r="Y25" t="str">
            <v>-</v>
          </cell>
          <cell r="Z25">
            <v>162</v>
          </cell>
          <cell r="AA25">
            <v>8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 t="str">
            <v>-</v>
          </cell>
          <cell r="E26" t="str">
            <v>-</v>
          </cell>
          <cell r="F26" t="str">
            <v>-</v>
          </cell>
          <cell r="G26" t="str">
            <v>-</v>
          </cell>
          <cell r="H26" t="str">
            <v>-</v>
          </cell>
          <cell r="I26" t="str">
            <v>-</v>
          </cell>
          <cell r="J26" t="str">
            <v>-</v>
          </cell>
          <cell r="K26" t="str">
            <v>-</v>
          </cell>
          <cell r="L26" t="str">
            <v>-</v>
          </cell>
          <cell r="M26" t="str">
            <v>-</v>
          </cell>
          <cell r="N26" t="str">
            <v>-</v>
          </cell>
          <cell r="O26" t="str">
            <v>-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  <cell r="T26" t="str">
            <v>-</v>
          </cell>
          <cell r="U26" t="str">
            <v>-</v>
          </cell>
          <cell r="V26" t="str">
            <v>-</v>
          </cell>
          <cell r="W26" t="str">
            <v>-</v>
          </cell>
          <cell r="X26" t="str">
            <v>-</v>
          </cell>
          <cell r="Y26" t="str">
            <v>-</v>
          </cell>
          <cell r="Z26" t="str">
            <v>-</v>
          </cell>
          <cell r="AA26" t="str">
            <v>-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5</v>
          </cell>
          <cell r="E27">
            <v>113</v>
          </cell>
          <cell r="F27">
            <v>113</v>
          </cell>
          <cell r="G27">
            <v>24</v>
          </cell>
          <cell r="H27">
            <v>1</v>
          </cell>
          <cell r="I27" t="str">
            <v>-</v>
          </cell>
          <cell r="J27" t="str">
            <v>-</v>
          </cell>
          <cell r="K27">
            <v>6</v>
          </cell>
          <cell r="L27">
            <v>3</v>
          </cell>
          <cell r="M27">
            <v>33</v>
          </cell>
          <cell r="N27">
            <v>33</v>
          </cell>
          <cell r="O27">
            <v>12</v>
          </cell>
          <cell r="P27" t="str">
            <v>-</v>
          </cell>
          <cell r="Q27" t="str">
            <v>-</v>
          </cell>
          <cell r="R27" t="str">
            <v>-</v>
          </cell>
          <cell r="S27" t="str">
            <v>-</v>
          </cell>
          <cell r="T27" t="str">
            <v>-</v>
          </cell>
          <cell r="U27" t="str">
            <v>-</v>
          </cell>
          <cell r="V27" t="str">
            <v>-</v>
          </cell>
          <cell r="W27" t="str">
            <v>-</v>
          </cell>
          <cell r="X27">
            <v>1</v>
          </cell>
          <cell r="Y27">
            <v>80</v>
          </cell>
          <cell r="Z27">
            <v>80</v>
          </cell>
          <cell r="AA27">
            <v>6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6</v>
          </cell>
          <cell r="E28">
            <v>24</v>
          </cell>
          <cell r="F28">
            <v>174</v>
          </cell>
          <cell r="G28">
            <v>78</v>
          </cell>
          <cell r="H28">
            <v>2</v>
          </cell>
          <cell r="I28" t="str">
            <v>-</v>
          </cell>
          <cell r="J28">
            <v>59</v>
          </cell>
          <cell r="K28">
            <v>43</v>
          </cell>
          <cell r="L28">
            <v>1</v>
          </cell>
          <cell r="M28">
            <v>20</v>
          </cell>
          <cell r="N28">
            <v>8</v>
          </cell>
          <cell r="O28">
            <v>4</v>
          </cell>
          <cell r="P28">
            <v>1</v>
          </cell>
          <cell r="Q28">
            <v>4</v>
          </cell>
          <cell r="R28">
            <v>1</v>
          </cell>
          <cell r="S28">
            <v>1</v>
          </cell>
          <cell r="T28">
            <v>1</v>
          </cell>
          <cell r="U28" t="str">
            <v>-</v>
          </cell>
          <cell r="V28">
            <v>4</v>
          </cell>
          <cell r="W28">
            <v>25</v>
          </cell>
          <cell r="X28">
            <v>1</v>
          </cell>
          <cell r="Y28" t="str">
            <v>-</v>
          </cell>
          <cell r="Z28">
            <v>102</v>
          </cell>
          <cell r="AA28">
            <v>5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5</v>
          </cell>
          <cell r="E29">
            <v>14</v>
          </cell>
          <cell r="F29">
            <v>235</v>
          </cell>
          <cell r="G29">
            <v>40</v>
          </cell>
          <cell r="H29">
            <v>2</v>
          </cell>
          <cell r="I29" t="str">
            <v>-</v>
          </cell>
          <cell r="J29">
            <v>50</v>
          </cell>
          <cell r="K29">
            <v>30</v>
          </cell>
          <cell r="L29">
            <v>1</v>
          </cell>
          <cell r="M29">
            <v>14</v>
          </cell>
          <cell r="N29">
            <v>14</v>
          </cell>
          <cell r="O29">
            <v>4</v>
          </cell>
          <cell r="P29" t="str">
            <v>-</v>
          </cell>
          <cell r="Q29" t="str">
            <v>-</v>
          </cell>
          <cell r="R29" t="str">
            <v>-</v>
          </cell>
          <cell r="S29" t="str">
            <v>-</v>
          </cell>
          <cell r="T29" t="str">
            <v>-</v>
          </cell>
          <cell r="U29" t="str">
            <v>-</v>
          </cell>
          <cell r="V29" t="str">
            <v>-</v>
          </cell>
          <cell r="W29" t="str">
            <v>-</v>
          </cell>
          <cell r="X29">
            <v>2</v>
          </cell>
          <cell r="Y29" t="str">
            <v>-</v>
          </cell>
          <cell r="Z29">
            <v>171</v>
          </cell>
          <cell r="AA29">
            <v>6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5</v>
          </cell>
          <cell r="E30">
            <v>38</v>
          </cell>
          <cell r="F30">
            <v>33</v>
          </cell>
          <cell r="G30">
            <v>20</v>
          </cell>
          <cell r="H30">
            <v>2</v>
          </cell>
          <cell r="I30" t="str">
            <v>-</v>
          </cell>
          <cell r="J30">
            <v>9</v>
          </cell>
          <cell r="K30">
            <v>8</v>
          </cell>
          <cell r="L30">
            <v>2</v>
          </cell>
          <cell r="M30">
            <v>38</v>
          </cell>
          <cell r="N30">
            <v>24</v>
          </cell>
          <cell r="O30">
            <v>11</v>
          </cell>
          <cell r="P30" t="str">
            <v>-</v>
          </cell>
          <cell r="Q30" t="str">
            <v>-</v>
          </cell>
          <cell r="R30" t="str">
            <v>-</v>
          </cell>
          <cell r="S30" t="str">
            <v>-</v>
          </cell>
          <cell r="T30">
            <v>1</v>
          </cell>
          <cell r="U30" t="str">
            <v>-</v>
          </cell>
          <cell r="V30" t="str">
            <v>-</v>
          </cell>
          <cell r="W30">
            <v>1</v>
          </cell>
          <cell r="X30" t="str">
            <v>-</v>
          </cell>
          <cell r="Y30" t="str">
            <v>-</v>
          </cell>
          <cell r="Z30" t="str">
            <v>-</v>
          </cell>
          <cell r="AA30" t="str">
            <v>-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8</v>
          </cell>
          <cell r="E31">
            <v>265</v>
          </cell>
          <cell r="F31">
            <v>118</v>
          </cell>
          <cell r="G31">
            <v>72</v>
          </cell>
          <cell r="H31">
            <v>2</v>
          </cell>
          <cell r="I31">
            <v>80</v>
          </cell>
          <cell r="J31">
            <v>9</v>
          </cell>
          <cell r="K31">
            <v>27</v>
          </cell>
          <cell r="L31">
            <v>2</v>
          </cell>
          <cell r="M31">
            <v>25</v>
          </cell>
          <cell r="N31">
            <v>11</v>
          </cell>
          <cell r="O31">
            <v>9</v>
          </cell>
          <cell r="P31" t="str">
            <v>-</v>
          </cell>
          <cell r="Q31" t="str">
            <v>-</v>
          </cell>
          <cell r="R31" t="str">
            <v>-</v>
          </cell>
          <cell r="S31" t="str">
            <v>-</v>
          </cell>
          <cell r="T31">
            <v>2</v>
          </cell>
          <cell r="U31">
            <v>80</v>
          </cell>
          <cell r="V31">
            <v>63</v>
          </cell>
          <cell r="W31">
            <v>36</v>
          </cell>
          <cell r="X31">
            <v>2</v>
          </cell>
          <cell r="Y31">
            <v>80</v>
          </cell>
          <cell r="Z31">
            <v>35</v>
          </cell>
          <cell r="AA31" t="str">
            <v>-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1</v>
          </cell>
          <cell r="E32" t="str">
            <v>-</v>
          </cell>
          <cell r="F32" t="str">
            <v>-</v>
          </cell>
          <cell r="G32" t="str">
            <v>-</v>
          </cell>
          <cell r="H32">
            <v>1</v>
          </cell>
          <cell r="I32" t="str">
            <v>-</v>
          </cell>
          <cell r="J32" t="str">
            <v>-</v>
          </cell>
          <cell r="K32" t="str">
            <v>-</v>
          </cell>
          <cell r="L32" t="str">
            <v>-</v>
          </cell>
          <cell r="M32" t="str">
            <v>-</v>
          </cell>
          <cell r="N32" t="str">
            <v>-</v>
          </cell>
          <cell r="O32" t="str">
            <v>-</v>
          </cell>
          <cell r="P32" t="str">
            <v>-</v>
          </cell>
          <cell r="Q32" t="str">
            <v>-</v>
          </cell>
          <cell r="R32" t="str">
            <v>-</v>
          </cell>
          <cell r="S32" t="str">
            <v>-</v>
          </cell>
          <cell r="T32" t="str">
            <v>-</v>
          </cell>
          <cell r="U32" t="str">
            <v>-</v>
          </cell>
          <cell r="V32" t="str">
            <v>-</v>
          </cell>
          <cell r="W32" t="str">
            <v>-</v>
          </cell>
          <cell r="X32" t="str">
            <v>-</v>
          </cell>
          <cell r="Y32" t="str">
            <v>-</v>
          </cell>
          <cell r="Z32" t="str">
            <v>-</v>
          </cell>
          <cell r="AA32" t="str">
            <v>-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211</v>
          </cell>
          <cell r="E34">
            <v>3576</v>
          </cell>
          <cell r="F34">
            <v>5559</v>
          </cell>
          <cell r="G34">
            <v>1899</v>
          </cell>
          <cell r="H34">
            <v>70</v>
          </cell>
          <cell r="I34" t="str">
            <v>-</v>
          </cell>
          <cell r="J34">
            <v>1302</v>
          </cell>
          <cell r="K34">
            <v>1158</v>
          </cell>
          <cell r="L34">
            <v>54</v>
          </cell>
          <cell r="M34">
            <v>1021</v>
          </cell>
          <cell r="N34">
            <v>619</v>
          </cell>
          <cell r="O34">
            <v>407</v>
          </cell>
          <cell r="P34">
            <v>11</v>
          </cell>
          <cell r="Q34">
            <v>87</v>
          </cell>
          <cell r="R34">
            <v>39</v>
          </cell>
          <cell r="S34">
            <v>40</v>
          </cell>
          <cell r="T34">
            <v>44</v>
          </cell>
          <cell r="U34" t="str">
            <v>-</v>
          </cell>
          <cell r="V34">
            <v>219</v>
          </cell>
          <cell r="W34">
            <v>139</v>
          </cell>
          <cell r="X34">
            <v>32</v>
          </cell>
          <cell r="Y34">
            <v>2468</v>
          </cell>
          <cell r="Z34">
            <v>3380</v>
          </cell>
          <cell r="AA34">
            <v>155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25</v>
          </cell>
          <cell r="E35">
            <v>543</v>
          </cell>
          <cell r="F35">
            <v>637</v>
          </cell>
          <cell r="G35">
            <v>175</v>
          </cell>
          <cell r="H35">
            <v>9</v>
          </cell>
          <cell r="I35" t="str">
            <v>-</v>
          </cell>
          <cell r="J35">
            <v>166</v>
          </cell>
          <cell r="K35">
            <v>129</v>
          </cell>
          <cell r="L35">
            <v>6</v>
          </cell>
          <cell r="M35">
            <v>138</v>
          </cell>
          <cell r="N35">
            <v>63</v>
          </cell>
          <cell r="O35">
            <v>23</v>
          </cell>
          <cell r="P35">
            <v>1</v>
          </cell>
          <cell r="Q35">
            <v>5</v>
          </cell>
          <cell r="R35" t="str">
            <v>-</v>
          </cell>
          <cell r="S35" t="str">
            <v>-</v>
          </cell>
          <cell r="T35">
            <v>4</v>
          </cell>
          <cell r="U35" t="str">
            <v>-</v>
          </cell>
          <cell r="V35">
            <v>8</v>
          </cell>
          <cell r="W35">
            <v>8</v>
          </cell>
          <cell r="X35">
            <v>5</v>
          </cell>
          <cell r="Y35">
            <v>400</v>
          </cell>
          <cell r="Z35">
            <v>400</v>
          </cell>
          <cell r="AA35">
            <v>15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15</v>
          </cell>
          <cell r="E36">
            <v>471</v>
          </cell>
          <cell r="F36">
            <v>620</v>
          </cell>
          <cell r="G36">
            <v>196</v>
          </cell>
          <cell r="H36">
            <v>3</v>
          </cell>
          <cell r="I36" t="str">
            <v>-</v>
          </cell>
          <cell r="J36">
            <v>81</v>
          </cell>
          <cell r="K36">
            <v>20</v>
          </cell>
          <cell r="L36">
            <v>6</v>
          </cell>
          <cell r="M36">
            <v>119</v>
          </cell>
          <cell r="N36">
            <v>94</v>
          </cell>
          <cell r="O36">
            <v>122</v>
          </cell>
          <cell r="P36">
            <v>1</v>
          </cell>
          <cell r="Q36">
            <v>4</v>
          </cell>
          <cell r="R36" t="str">
            <v>-</v>
          </cell>
          <cell r="S36">
            <v>6</v>
          </cell>
          <cell r="T36">
            <v>1</v>
          </cell>
          <cell r="U36" t="str">
            <v>-</v>
          </cell>
          <cell r="V36">
            <v>37</v>
          </cell>
          <cell r="W36">
            <v>6</v>
          </cell>
          <cell r="X36">
            <v>4</v>
          </cell>
          <cell r="Y36">
            <v>348</v>
          </cell>
          <cell r="Z36">
            <v>408</v>
          </cell>
          <cell r="AA36">
            <v>42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7</v>
          </cell>
          <cell r="E37">
            <v>27</v>
          </cell>
          <cell r="F37">
            <v>103</v>
          </cell>
          <cell r="G37">
            <v>28</v>
          </cell>
          <cell r="H37">
            <v>2</v>
          </cell>
          <cell r="I37" t="str">
            <v>-</v>
          </cell>
          <cell r="J37" t="str">
            <v>-</v>
          </cell>
          <cell r="K37">
            <v>6</v>
          </cell>
          <cell r="L37">
            <v>1</v>
          </cell>
          <cell r="M37">
            <v>25</v>
          </cell>
          <cell r="N37">
            <v>18</v>
          </cell>
          <cell r="O37">
            <v>11</v>
          </cell>
          <cell r="P37">
            <v>1</v>
          </cell>
          <cell r="Q37">
            <v>2</v>
          </cell>
          <cell r="R37">
            <v>2</v>
          </cell>
          <cell r="S37">
            <v>4</v>
          </cell>
          <cell r="T37">
            <v>2</v>
          </cell>
          <cell r="U37" t="str">
            <v>-</v>
          </cell>
          <cell r="V37" t="str">
            <v>-</v>
          </cell>
          <cell r="W37">
            <v>3</v>
          </cell>
          <cell r="X37">
            <v>1</v>
          </cell>
          <cell r="Y37" t="str">
            <v>-</v>
          </cell>
          <cell r="Z37">
            <v>83</v>
          </cell>
          <cell r="AA37">
            <v>4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12</v>
          </cell>
          <cell r="E38">
            <v>201</v>
          </cell>
          <cell r="F38">
            <v>296</v>
          </cell>
          <cell r="G38">
            <v>137</v>
          </cell>
          <cell r="H38">
            <v>3</v>
          </cell>
          <cell r="I38" t="str">
            <v>-</v>
          </cell>
          <cell r="J38">
            <v>81</v>
          </cell>
          <cell r="K38">
            <v>66</v>
          </cell>
          <cell r="L38">
            <v>3</v>
          </cell>
          <cell r="M38">
            <v>92</v>
          </cell>
          <cell r="N38">
            <v>59</v>
          </cell>
          <cell r="O38">
            <v>23</v>
          </cell>
          <cell r="P38">
            <v>2</v>
          </cell>
          <cell r="Q38">
            <v>29</v>
          </cell>
          <cell r="R38">
            <v>17</v>
          </cell>
          <cell r="S38">
            <v>12</v>
          </cell>
          <cell r="T38">
            <v>3</v>
          </cell>
          <cell r="U38" t="str">
            <v>-</v>
          </cell>
          <cell r="V38">
            <v>45</v>
          </cell>
          <cell r="W38">
            <v>31</v>
          </cell>
          <cell r="X38">
            <v>1</v>
          </cell>
          <cell r="Y38">
            <v>80</v>
          </cell>
          <cell r="Z38">
            <v>94</v>
          </cell>
          <cell r="AA38">
            <v>5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10</v>
          </cell>
          <cell r="E39">
            <v>538</v>
          </cell>
          <cell r="F39">
            <v>544</v>
          </cell>
          <cell r="G39">
            <v>46</v>
          </cell>
          <cell r="H39">
            <v>1</v>
          </cell>
          <cell r="I39" t="str">
            <v>-</v>
          </cell>
          <cell r="J39">
            <v>7</v>
          </cell>
          <cell r="K39">
            <v>3</v>
          </cell>
          <cell r="L39">
            <v>4</v>
          </cell>
          <cell r="M39">
            <v>58</v>
          </cell>
          <cell r="N39">
            <v>43</v>
          </cell>
          <cell r="O39">
            <v>21</v>
          </cell>
          <cell r="P39" t="str">
            <v>-</v>
          </cell>
          <cell r="Q39" t="str">
            <v>-</v>
          </cell>
          <cell r="R39" t="str">
            <v>-</v>
          </cell>
          <cell r="S39" t="str">
            <v>-</v>
          </cell>
          <cell r="T39" t="str">
            <v>-</v>
          </cell>
          <cell r="U39" t="str">
            <v>-</v>
          </cell>
          <cell r="V39" t="str">
            <v>-</v>
          </cell>
          <cell r="W39" t="str">
            <v>-</v>
          </cell>
          <cell r="X39">
            <v>5</v>
          </cell>
          <cell r="Y39">
            <v>480</v>
          </cell>
          <cell r="Z39">
            <v>494</v>
          </cell>
          <cell r="AA39">
            <v>22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17</v>
          </cell>
          <cell r="E40">
            <v>52</v>
          </cell>
          <cell r="F40">
            <v>338</v>
          </cell>
          <cell r="G40">
            <v>191</v>
          </cell>
          <cell r="H40">
            <v>7</v>
          </cell>
          <cell r="I40" t="str">
            <v>-</v>
          </cell>
          <cell r="J40">
            <v>205</v>
          </cell>
          <cell r="K40">
            <v>161</v>
          </cell>
          <cell r="L40">
            <v>2</v>
          </cell>
          <cell r="M40">
            <v>45</v>
          </cell>
          <cell r="N40">
            <v>44</v>
          </cell>
          <cell r="O40">
            <v>17</v>
          </cell>
          <cell r="P40">
            <v>2</v>
          </cell>
          <cell r="Q40">
            <v>7</v>
          </cell>
          <cell r="R40">
            <v>2</v>
          </cell>
          <cell r="S40">
            <v>3</v>
          </cell>
          <cell r="T40">
            <v>5</v>
          </cell>
          <cell r="U40" t="str">
            <v>-</v>
          </cell>
          <cell r="V40">
            <v>7</v>
          </cell>
          <cell r="W40">
            <v>6</v>
          </cell>
          <cell r="X40">
            <v>1</v>
          </cell>
          <cell r="Y40" t="str">
            <v>-</v>
          </cell>
          <cell r="Z40">
            <v>80</v>
          </cell>
          <cell r="AA40">
            <v>4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2</v>
          </cell>
          <cell r="E41" t="str">
            <v>-</v>
          </cell>
          <cell r="F41">
            <v>78</v>
          </cell>
          <cell r="G41">
            <v>41</v>
          </cell>
          <cell r="H41">
            <v>1</v>
          </cell>
          <cell r="I41" t="str">
            <v>-</v>
          </cell>
          <cell r="J41">
            <v>78</v>
          </cell>
          <cell r="K41">
            <v>41</v>
          </cell>
          <cell r="L41" t="str">
            <v>-</v>
          </cell>
          <cell r="M41" t="str">
            <v>-</v>
          </cell>
          <cell r="N41" t="str">
            <v>-</v>
          </cell>
          <cell r="O41" t="str">
            <v>-</v>
          </cell>
          <cell r="P41" t="str">
            <v>-</v>
          </cell>
          <cell r="Q41" t="str">
            <v>-</v>
          </cell>
          <cell r="R41" t="str">
            <v>-</v>
          </cell>
          <cell r="S41" t="str">
            <v>-</v>
          </cell>
          <cell r="T41">
            <v>1</v>
          </cell>
          <cell r="U41" t="str">
            <v>-</v>
          </cell>
          <cell r="V41" t="str">
            <v>-</v>
          </cell>
          <cell r="W41" t="str">
            <v>-</v>
          </cell>
          <cell r="X41" t="str">
            <v>-</v>
          </cell>
          <cell r="Y41" t="str">
            <v>-</v>
          </cell>
          <cell r="Z41" t="str">
            <v>-</v>
          </cell>
          <cell r="AA41" t="str">
            <v>-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15</v>
          </cell>
          <cell r="E42">
            <v>569</v>
          </cell>
          <cell r="F42">
            <v>707</v>
          </cell>
          <cell r="G42">
            <v>142</v>
          </cell>
          <cell r="H42">
            <v>5</v>
          </cell>
          <cell r="I42" t="str">
            <v>-</v>
          </cell>
          <cell r="J42">
            <v>91</v>
          </cell>
          <cell r="K42">
            <v>80</v>
          </cell>
          <cell r="L42">
            <v>3</v>
          </cell>
          <cell r="M42">
            <v>69</v>
          </cell>
          <cell r="N42">
            <v>60</v>
          </cell>
          <cell r="O42">
            <v>28</v>
          </cell>
          <cell r="P42" t="str">
            <v>-</v>
          </cell>
          <cell r="Q42" t="str">
            <v>-</v>
          </cell>
          <cell r="R42" t="str">
            <v>-</v>
          </cell>
          <cell r="S42" t="str">
            <v>-</v>
          </cell>
          <cell r="T42">
            <v>2</v>
          </cell>
          <cell r="U42" t="str">
            <v>-</v>
          </cell>
          <cell r="V42">
            <v>56</v>
          </cell>
          <cell r="W42">
            <v>14</v>
          </cell>
          <cell r="X42">
            <v>5</v>
          </cell>
          <cell r="Y42">
            <v>500</v>
          </cell>
          <cell r="Z42">
            <v>500</v>
          </cell>
          <cell r="AA42">
            <v>20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7</v>
          </cell>
          <cell r="E43">
            <v>143</v>
          </cell>
          <cell r="F43">
            <v>115</v>
          </cell>
          <cell r="G43">
            <v>39</v>
          </cell>
          <cell r="H43">
            <v>2</v>
          </cell>
          <cell r="I43" t="str">
            <v>-</v>
          </cell>
          <cell r="J43" t="str">
            <v>-</v>
          </cell>
          <cell r="K43">
            <v>8</v>
          </cell>
          <cell r="L43">
            <v>4</v>
          </cell>
          <cell r="M43">
            <v>63</v>
          </cell>
          <cell r="N43">
            <v>35</v>
          </cell>
          <cell r="O43">
            <v>27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  <cell r="T43" t="str">
            <v>-</v>
          </cell>
          <cell r="U43" t="str">
            <v>-</v>
          </cell>
          <cell r="V43" t="str">
            <v>-</v>
          </cell>
          <cell r="W43" t="str">
            <v>-</v>
          </cell>
          <cell r="X43">
            <v>1</v>
          </cell>
          <cell r="Y43">
            <v>80</v>
          </cell>
          <cell r="Z43">
            <v>80</v>
          </cell>
          <cell r="AA43">
            <v>4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14</v>
          </cell>
          <cell r="E44">
            <v>91</v>
          </cell>
          <cell r="F44">
            <v>328</v>
          </cell>
          <cell r="G44">
            <v>92</v>
          </cell>
          <cell r="H44">
            <v>4</v>
          </cell>
          <cell r="I44" t="str">
            <v>-</v>
          </cell>
          <cell r="J44">
            <v>42</v>
          </cell>
          <cell r="K44">
            <v>42</v>
          </cell>
          <cell r="L44">
            <v>2</v>
          </cell>
          <cell r="M44">
            <v>75</v>
          </cell>
          <cell r="N44">
            <v>51</v>
          </cell>
          <cell r="O44">
            <v>15</v>
          </cell>
          <cell r="P44">
            <v>2</v>
          </cell>
          <cell r="Q44">
            <v>16</v>
          </cell>
          <cell r="R44">
            <v>9</v>
          </cell>
          <cell r="S44">
            <v>8</v>
          </cell>
          <cell r="T44">
            <v>4</v>
          </cell>
          <cell r="U44" t="str">
            <v>-</v>
          </cell>
          <cell r="V44" t="str">
            <v>-</v>
          </cell>
          <cell r="W44">
            <v>18</v>
          </cell>
          <cell r="X44">
            <v>2</v>
          </cell>
          <cell r="Y44" t="str">
            <v>-</v>
          </cell>
          <cell r="Z44">
            <v>226</v>
          </cell>
          <cell r="AA44">
            <v>9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5</v>
          </cell>
          <cell r="E45">
            <v>49</v>
          </cell>
          <cell r="F45">
            <v>179</v>
          </cell>
          <cell r="G45">
            <v>56</v>
          </cell>
          <cell r="H45">
            <v>2</v>
          </cell>
          <cell r="I45" t="str">
            <v>-</v>
          </cell>
          <cell r="J45">
            <v>32</v>
          </cell>
          <cell r="K45">
            <v>35</v>
          </cell>
          <cell r="L45">
            <v>2</v>
          </cell>
          <cell r="M45">
            <v>39</v>
          </cell>
          <cell r="N45">
            <v>29</v>
          </cell>
          <cell r="O45">
            <v>15</v>
          </cell>
          <cell r="P45">
            <v>1</v>
          </cell>
          <cell r="Q45">
            <v>10</v>
          </cell>
          <cell r="R45">
            <v>8</v>
          </cell>
          <cell r="S45">
            <v>6</v>
          </cell>
          <cell r="T45" t="str">
            <v>-</v>
          </cell>
          <cell r="U45" t="str">
            <v>-</v>
          </cell>
          <cell r="V45" t="str">
            <v>-</v>
          </cell>
          <cell r="W45" t="str">
            <v>-</v>
          </cell>
          <cell r="X45" t="str">
            <v>-</v>
          </cell>
          <cell r="Y45" t="str">
            <v>-</v>
          </cell>
          <cell r="Z45">
            <v>110</v>
          </cell>
          <cell r="AA45" t="str">
            <v>-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11</v>
          </cell>
          <cell r="E46">
            <v>79</v>
          </cell>
          <cell r="F46">
            <v>445</v>
          </cell>
          <cell r="G46">
            <v>115</v>
          </cell>
          <cell r="H46">
            <v>4</v>
          </cell>
          <cell r="I46" t="str">
            <v>-</v>
          </cell>
          <cell r="J46">
            <v>201</v>
          </cell>
          <cell r="K46">
            <v>102</v>
          </cell>
          <cell r="L46">
            <v>3</v>
          </cell>
          <cell r="M46">
            <v>69</v>
          </cell>
          <cell r="N46" t="str">
            <v>-</v>
          </cell>
          <cell r="O46">
            <v>5</v>
          </cell>
          <cell r="P46">
            <v>1</v>
          </cell>
          <cell r="Q46">
            <v>10</v>
          </cell>
          <cell r="R46" t="str">
            <v>-</v>
          </cell>
          <cell r="S46" t="str">
            <v>-</v>
          </cell>
          <cell r="T46">
            <v>2</v>
          </cell>
          <cell r="U46" t="str">
            <v>-</v>
          </cell>
          <cell r="V46">
            <v>44</v>
          </cell>
          <cell r="W46">
            <v>4</v>
          </cell>
          <cell r="X46">
            <v>1</v>
          </cell>
          <cell r="Y46" t="str">
            <v>-</v>
          </cell>
          <cell r="Z46">
            <v>200</v>
          </cell>
          <cell r="AA46">
            <v>4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9</v>
          </cell>
          <cell r="E47">
            <v>70</v>
          </cell>
          <cell r="F47">
            <v>208</v>
          </cell>
          <cell r="G47">
            <v>42</v>
          </cell>
          <cell r="H47">
            <v>3</v>
          </cell>
          <cell r="I47" t="str">
            <v>-</v>
          </cell>
          <cell r="J47">
            <v>56</v>
          </cell>
          <cell r="K47">
            <v>22</v>
          </cell>
          <cell r="L47">
            <v>4</v>
          </cell>
          <cell r="M47">
            <v>70</v>
          </cell>
          <cell r="N47">
            <v>30</v>
          </cell>
          <cell r="O47">
            <v>18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  <cell r="T47">
            <v>1</v>
          </cell>
          <cell r="U47" t="str">
            <v>-</v>
          </cell>
          <cell r="V47" t="str">
            <v>-</v>
          </cell>
          <cell r="W47" t="str">
            <v>-</v>
          </cell>
          <cell r="X47">
            <v>1</v>
          </cell>
          <cell r="Y47" t="str">
            <v>-</v>
          </cell>
          <cell r="Z47">
            <v>122</v>
          </cell>
          <cell r="AA47">
            <v>2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2</v>
          </cell>
          <cell r="E48">
            <v>5</v>
          </cell>
          <cell r="F48">
            <v>2</v>
          </cell>
          <cell r="G48" t="str">
            <v>-</v>
          </cell>
          <cell r="H48">
            <v>1</v>
          </cell>
          <cell r="I48" t="str">
            <v>-</v>
          </cell>
          <cell r="J48" t="str">
            <v>-</v>
          </cell>
          <cell r="K48" t="str">
            <v>-</v>
          </cell>
          <cell r="L48">
            <v>1</v>
          </cell>
          <cell r="M48">
            <v>5</v>
          </cell>
          <cell r="N48">
            <v>2</v>
          </cell>
          <cell r="O48" t="str">
            <v>-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  <cell r="T48" t="str">
            <v>-</v>
          </cell>
          <cell r="U48" t="str">
            <v>-</v>
          </cell>
          <cell r="V48" t="str">
            <v>-</v>
          </cell>
          <cell r="W48" t="str">
            <v>-</v>
          </cell>
          <cell r="X48" t="str">
            <v>-</v>
          </cell>
          <cell r="Y48" t="str">
            <v>-</v>
          </cell>
          <cell r="Z48" t="str">
            <v>-</v>
          </cell>
          <cell r="AA48" t="str">
            <v>-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30</v>
          </cell>
          <cell r="E49">
            <v>21</v>
          </cell>
          <cell r="F49">
            <v>20</v>
          </cell>
          <cell r="G49">
            <v>407</v>
          </cell>
          <cell r="H49">
            <v>13</v>
          </cell>
          <cell r="I49" t="str">
            <v>-</v>
          </cell>
          <cell r="J49" t="str">
            <v>-</v>
          </cell>
          <cell r="K49">
            <v>331</v>
          </cell>
          <cell r="L49">
            <v>5</v>
          </cell>
          <cell r="M49">
            <v>21</v>
          </cell>
          <cell r="N49">
            <v>20</v>
          </cell>
          <cell r="O49">
            <v>40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  <cell r="T49">
            <v>12</v>
          </cell>
          <cell r="U49" t="str">
            <v>-</v>
          </cell>
          <cell r="V49" t="str">
            <v>-</v>
          </cell>
          <cell r="W49">
            <v>36</v>
          </cell>
          <cell r="X49" t="str">
            <v>-</v>
          </cell>
          <cell r="Y49" t="str">
            <v>-</v>
          </cell>
          <cell r="Z49" t="str">
            <v>-</v>
          </cell>
          <cell r="AA49" t="str">
            <v>-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8</v>
          </cell>
          <cell r="E50">
            <v>257</v>
          </cell>
          <cell r="F50">
            <v>329</v>
          </cell>
          <cell r="G50">
            <v>81</v>
          </cell>
          <cell r="H50">
            <v>2</v>
          </cell>
          <cell r="I50" t="str">
            <v>-</v>
          </cell>
          <cell r="J50">
            <v>89</v>
          </cell>
          <cell r="K50">
            <v>56</v>
          </cell>
          <cell r="L50">
            <v>2</v>
          </cell>
          <cell r="M50">
            <v>57</v>
          </cell>
          <cell r="N50">
            <v>24</v>
          </cell>
          <cell r="O50">
            <v>12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  <cell r="T50">
            <v>2</v>
          </cell>
          <cell r="U50" t="str">
            <v>-</v>
          </cell>
          <cell r="V50">
            <v>16</v>
          </cell>
          <cell r="W50">
            <v>4</v>
          </cell>
          <cell r="X50">
            <v>2</v>
          </cell>
          <cell r="Y50">
            <v>200</v>
          </cell>
          <cell r="Z50">
            <v>200</v>
          </cell>
          <cell r="AA50">
            <v>9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  <cell r="T51" t="str">
            <v>-</v>
          </cell>
          <cell r="U51" t="str">
            <v>-</v>
          </cell>
          <cell r="V51" t="str">
            <v>-</v>
          </cell>
          <cell r="W51" t="str">
            <v>-</v>
          </cell>
          <cell r="X51" t="str">
            <v>-</v>
          </cell>
          <cell r="Y51" t="str">
            <v>-</v>
          </cell>
          <cell r="Z51" t="str">
            <v>-</v>
          </cell>
          <cell r="AA51" t="str">
            <v>-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8</v>
          </cell>
          <cell r="E52">
            <v>113</v>
          </cell>
          <cell r="F52">
            <v>97</v>
          </cell>
          <cell r="G52">
            <v>25</v>
          </cell>
          <cell r="H52">
            <v>2</v>
          </cell>
          <cell r="I52" t="str">
            <v>-</v>
          </cell>
          <cell r="J52" t="str">
            <v>-</v>
          </cell>
          <cell r="K52">
            <v>3</v>
          </cell>
          <cell r="L52">
            <v>3</v>
          </cell>
          <cell r="M52">
            <v>33</v>
          </cell>
          <cell r="N52">
            <v>17</v>
          </cell>
          <cell r="O52">
            <v>15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  <cell r="T52">
            <v>2</v>
          </cell>
          <cell r="U52" t="str">
            <v>-</v>
          </cell>
          <cell r="V52" t="str">
            <v>-</v>
          </cell>
          <cell r="W52">
            <v>4</v>
          </cell>
          <cell r="X52">
            <v>1</v>
          </cell>
          <cell r="Y52">
            <v>80</v>
          </cell>
          <cell r="Z52">
            <v>80</v>
          </cell>
          <cell r="AA52">
            <v>3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2</v>
          </cell>
          <cell r="E53">
            <v>104</v>
          </cell>
          <cell r="F53">
            <v>219</v>
          </cell>
          <cell r="G53">
            <v>29</v>
          </cell>
          <cell r="H53">
            <v>2</v>
          </cell>
          <cell r="I53" t="str">
            <v>-</v>
          </cell>
          <cell r="J53">
            <v>115</v>
          </cell>
          <cell r="K53">
            <v>19</v>
          </cell>
          <cell r="L53" t="str">
            <v>-</v>
          </cell>
          <cell r="M53" t="str">
            <v>-</v>
          </cell>
          <cell r="N53" t="str">
            <v>-</v>
          </cell>
          <cell r="O53">
            <v>3</v>
          </cell>
          <cell r="P53" t="str">
            <v>-</v>
          </cell>
          <cell r="Q53">
            <v>4</v>
          </cell>
          <cell r="R53">
            <v>1</v>
          </cell>
          <cell r="S53">
            <v>1</v>
          </cell>
          <cell r="T53" t="str">
            <v>-</v>
          </cell>
          <cell r="U53" t="str">
            <v>-</v>
          </cell>
          <cell r="V53" t="str">
            <v>-</v>
          </cell>
          <cell r="W53">
            <v>2</v>
          </cell>
          <cell r="X53" t="str">
            <v>-</v>
          </cell>
          <cell r="Y53">
            <v>100</v>
          </cell>
          <cell r="Z53">
            <v>103</v>
          </cell>
          <cell r="AA53">
            <v>4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2</v>
          </cell>
          <cell r="E54">
            <v>200</v>
          </cell>
          <cell r="F54">
            <v>200</v>
          </cell>
          <cell r="G54">
            <v>8</v>
          </cell>
          <cell r="H54" t="str">
            <v>-</v>
          </cell>
          <cell r="I54" t="str">
            <v>-</v>
          </cell>
          <cell r="J54" t="str">
            <v>-</v>
          </cell>
          <cell r="K54" t="str">
            <v>-</v>
          </cell>
          <cell r="L54" t="str">
            <v>-</v>
          </cell>
          <cell r="M54" t="str">
            <v>-</v>
          </cell>
          <cell r="N54" t="str">
            <v>-</v>
          </cell>
          <cell r="O54" t="str">
            <v>-</v>
          </cell>
          <cell r="P54" t="str">
            <v>-</v>
          </cell>
          <cell r="Q54" t="str">
            <v>-</v>
          </cell>
          <cell r="R54" t="str">
            <v>-</v>
          </cell>
          <cell r="S54" t="str">
            <v>-</v>
          </cell>
          <cell r="T54" t="str">
            <v>-</v>
          </cell>
          <cell r="U54" t="str">
            <v>-</v>
          </cell>
          <cell r="V54" t="str">
            <v>-</v>
          </cell>
          <cell r="W54" t="str">
            <v>-</v>
          </cell>
          <cell r="X54">
            <v>2</v>
          </cell>
          <cell r="Y54">
            <v>200</v>
          </cell>
          <cell r="Z54">
            <v>200</v>
          </cell>
          <cell r="AA54">
            <v>8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3</v>
          </cell>
          <cell r="E55">
            <v>24</v>
          </cell>
          <cell r="F55">
            <v>24</v>
          </cell>
          <cell r="G55">
            <v>12</v>
          </cell>
          <cell r="H55">
            <v>1</v>
          </cell>
          <cell r="I55" t="str">
            <v>-</v>
          </cell>
          <cell r="J55" t="str">
            <v>-</v>
          </cell>
          <cell r="K55">
            <v>1</v>
          </cell>
          <cell r="L55">
            <v>1</v>
          </cell>
          <cell r="M55">
            <v>24</v>
          </cell>
          <cell r="N55">
            <v>24</v>
          </cell>
          <cell r="O55">
            <v>10</v>
          </cell>
          <cell r="P55" t="str">
            <v>-</v>
          </cell>
          <cell r="Q55" t="str">
            <v>-</v>
          </cell>
          <cell r="R55" t="str">
            <v>-</v>
          </cell>
          <cell r="S55" t="str">
            <v>-</v>
          </cell>
          <cell r="T55">
            <v>1</v>
          </cell>
          <cell r="U55" t="str">
            <v>-</v>
          </cell>
          <cell r="V55" t="str">
            <v>-</v>
          </cell>
          <cell r="W55">
            <v>1</v>
          </cell>
          <cell r="X55" t="str">
            <v>-</v>
          </cell>
          <cell r="Y55" t="str">
            <v>-</v>
          </cell>
          <cell r="Z55" t="str">
            <v>-</v>
          </cell>
          <cell r="AA55" t="str">
            <v>-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6</v>
          </cell>
          <cell r="E56">
            <v>9</v>
          </cell>
          <cell r="F56">
            <v>70</v>
          </cell>
          <cell r="G56">
            <v>37</v>
          </cell>
          <cell r="H56">
            <v>2</v>
          </cell>
          <cell r="I56" t="str">
            <v>-</v>
          </cell>
          <cell r="J56">
            <v>58</v>
          </cell>
          <cell r="K56">
            <v>33</v>
          </cell>
          <cell r="L56">
            <v>2</v>
          </cell>
          <cell r="M56">
            <v>9</v>
          </cell>
          <cell r="N56">
            <v>6</v>
          </cell>
          <cell r="O56">
            <v>2</v>
          </cell>
          <cell r="P56" t="str">
            <v>-</v>
          </cell>
          <cell r="Q56" t="str">
            <v>-</v>
          </cell>
          <cell r="R56" t="str">
            <v>-</v>
          </cell>
          <cell r="S56" t="str">
            <v>-</v>
          </cell>
          <cell r="T56">
            <v>2</v>
          </cell>
          <cell r="U56" t="str">
            <v>-</v>
          </cell>
          <cell r="V56">
            <v>6</v>
          </cell>
          <cell r="W56">
            <v>2</v>
          </cell>
          <cell r="X56" t="str">
            <v>-</v>
          </cell>
          <cell r="Y56" t="str">
            <v>-</v>
          </cell>
          <cell r="Z56" t="str">
            <v>-</v>
          </cell>
          <cell r="AA56" t="str">
            <v>-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1</v>
          </cell>
          <cell r="E57">
            <v>10</v>
          </cell>
          <cell r="F57" t="str">
            <v>-</v>
          </cell>
          <cell r="G57" t="str">
            <v>-</v>
          </cell>
          <cell r="H57">
            <v>1</v>
          </cell>
          <cell r="I57" t="str">
            <v>-</v>
          </cell>
          <cell r="J57" t="str">
            <v>-</v>
          </cell>
          <cell r="K57" t="str">
            <v>-</v>
          </cell>
          <cell r="L57" t="str">
            <v>-</v>
          </cell>
          <cell r="M57">
            <v>10</v>
          </cell>
          <cell r="N57" t="str">
            <v>-</v>
          </cell>
          <cell r="O57" t="str">
            <v>-</v>
          </cell>
          <cell r="P57" t="str">
            <v>-</v>
          </cell>
          <cell r="Q57" t="str">
            <v>-</v>
          </cell>
          <cell r="R57" t="str">
            <v>-</v>
          </cell>
          <cell r="S57" t="str">
            <v>-</v>
          </cell>
          <cell r="T57" t="str">
            <v>-</v>
          </cell>
          <cell r="U57" t="str">
            <v>-</v>
          </cell>
          <cell r="V57" t="str">
            <v>-</v>
          </cell>
          <cell r="W57" t="str">
            <v>-</v>
          </cell>
          <cell r="X57" t="str">
            <v>-</v>
          </cell>
          <cell r="Y57" t="str">
            <v>-</v>
          </cell>
          <cell r="Z57" t="str">
            <v>-</v>
          </cell>
          <cell r="AA57" t="str">
            <v>-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220</v>
          </cell>
          <cell r="E59">
            <v>4112</v>
          </cell>
          <cell r="F59">
            <v>7079</v>
          </cell>
          <cell r="G59">
            <v>1979</v>
          </cell>
          <cell r="H59">
            <v>69</v>
          </cell>
          <cell r="I59">
            <v>162</v>
          </cell>
          <cell r="J59">
            <v>1848</v>
          </cell>
          <cell r="K59">
            <v>1178</v>
          </cell>
          <cell r="L59">
            <v>70</v>
          </cell>
          <cell r="M59">
            <v>1595</v>
          </cell>
          <cell r="N59">
            <v>1083</v>
          </cell>
          <cell r="O59">
            <v>489</v>
          </cell>
          <cell r="P59">
            <v>9</v>
          </cell>
          <cell r="Q59">
            <v>175</v>
          </cell>
          <cell r="R59">
            <v>31</v>
          </cell>
          <cell r="S59">
            <v>25</v>
          </cell>
          <cell r="T59">
            <v>36</v>
          </cell>
          <cell r="U59" t="str">
            <v>-</v>
          </cell>
          <cell r="V59">
            <v>779</v>
          </cell>
          <cell r="W59">
            <v>144</v>
          </cell>
          <cell r="X59">
            <v>36</v>
          </cell>
          <cell r="Y59">
            <v>2180</v>
          </cell>
          <cell r="Z59">
            <v>3338</v>
          </cell>
          <cell r="AA59">
            <v>143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20</v>
          </cell>
          <cell r="E60">
            <v>638</v>
          </cell>
          <cell r="F60">
            <v>675</v>
          </cell>
          <cell r="G60">
            <v>116</v>
          </cell>
          <cell r="H60">
            <v>6</v>
          </cell>
          <cell r="I60" t="str">
            <v>-</v>
          </cell>
          <cell r="J60">
            <v>94</v>
          </cell>
          <cell r="K60">
            <v>55</v>
          </cell>
          <cell r="L60">
            <v>6</v>
          </cell>
          <cell r="M60">
            <v>138</v>
          </cell>
          <cell r="N60">
            <v>77</v>
          </cell>
          <cell r="O60">
            <v>34</v>
          </cell>
          <cell r="P60" t="str">
            <v>-</v>
          </cell>
          <cell r="Q60" t="str">
            <v>-</v>
          </cell>
          <cell r="R60" t="str">
            <v>-</v>
          </cell>
          <cell r="S60" t="str">
            <v>-</v>
          </cell>
          <cell r="T60">
            <v>3</v>
          </cell>
          <cell r="U60" t="str">
            <v>-</v>
          </cell>
          <cell r="V60">
            <v>4</v>
          </cell>
          <cell r="W60">
            <v>5</v>
          </cell>
          <cell r="X60">
            <v>5</v>
          </cell>
          <cell r="Y60">
            <v>500</v>
          </cell>
          <cell r="Z60">
            <v>500</v>
          </cell>
          <cell r="AA60">
            <v>22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17</v>
          </cell>
          <cell r="E61">
            <v>128</v>
          </cell>
          <cell r="F61">
            <v>657</v>
          </cell>
          <cell r="G61">
            <v>141</v>
          </cell>
          <cell r="H61">
            <v>4</v>
          </cell>
          <cell r="I61" t="str">
            <v>-</v>
          </cell>
          <cell r="J61">
            <v>107</v>
          </cell>
          <cell r="K61">
            <v>77</v>
          </cell>
          <cell r="L61">
            <v>6</v>
          </cell>
          <cell r="M61">
            <v>128</v>
          </cell>
          <cell r="N61">
            <v>102</v>
          </cell>
          <cell r="O61">
            <v>41</v>
          </cell>
          <cell r="P61">
            <v>1</v>
          </cell>
          <cell r="Q61" t="str">
            <v>-</v>
          </cell>
          <cell r="R61" t="str">
            <v>-</v>
          </cell>
          <cell r="S61" t="str">
            <v>-</v>
          </cell>
          <cell r="T61">
            <v>2</v>
          </cell>
          <cell r="U61" t="str">
            <v>-</v>
          </cell>
          <cell r="V61">
            <v>46</v>
          </cell>
          <cell r="W61">
            <v>7</v>
          </cell>
          <cell r="X61">
            <v>4</v>
          </cell>
          <cell r="Y61" t="str">
            <v>-</v>
          </cell>
          <cell r="Z61">
            <v>402</v>
          </cell>
          <cell r="AA61">
            <v>16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5</v>
          </cell>
          <cell r="E62">
            <v>70</v>
          </cell>
          <cell r="F62">
            <v>107</v>
          </cell>
          <cell r="G62">
            <v>17</v>
          </cell>
          <cell r="H62">
            <v>1</v>
          </cell>
          <cell r="I62" t="str">
            <v>-</v>
          </cell>
          <cell r="J62" t="str">
            <v>-</v>
          </cell>
          <cell r="K62" t="str">
            <v>-</v>
          </cell>
          <cell r="L62">
            <v>2</v>
          </cell>
          <cell r="M62">
            <v>70</v>
          </cell>
          <cell r="N62">
            <v>5</v>
          </cell>
          <cell r="O62">
            <v>13</v>
          </cell>
          <cell r="P62" t="str">
            <v>-</v>
          </cell>
          <cell r="Q62" t="str">
            <v>-</v>
          </cell>
          <cell r="R62" t="str">
            <v>-</v>
          </cell>
          <cell r="S62" t="str">
            <v>-</v>
          </cell>
          <cell r="T62">
            <v>1</v>
          </cell>
          <cell r="U62" t="str">
            <v>-</v>
          </cell>
          <cell r="V62" t="str">
            <v>-</v>
          </cell>
          <cell r="W62" t="str">
            <v>-</v>
          </cell>
          <cell r="X62">
            <v>1</v>
          </cell>
          <cell r="Y62" t="str">
            <v>-</v>
          </cell>
          <cell r="Z62">
            <v>102</v>
          </cell>
          <cell r="AA62">
            <v>4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12</v>
          </cell>
          <cell r="E63">
            <v>119</v>
          </cell>
          <cell r="F63">
            <v>285</v>
          </cell>
          <cell r="G63">
            <v>119</v>
          </cell>
          <cell r="H63">
            <v>3</v>
          </cell>
          <cell r="I63" t="str">
            <v>-</v>
          </cell>
          <cell r="J63">
            <v>63</v>
          </cell>
          <cell r="K63">
            <v>64</v>
          </cell>
          <cell r="L63">
            <v>3</v>
          </cell>
          <cell r="M63">
            <v>92</v>
          </cell>
          <cell r="N63">
            <v>65</v>
          </cell>
          <cell r="O63">
            <v>27</v>
          </cell>
          <cell r="P63">
            <v>2</v>
          </cell>
          <cell r="Q63">
            <v>27</v>
          </cell>
          <cell r="R63">
            <v>15</v>
          </cell>
          <cell r="S63">
            <v>10</v>
          </cell>
          <cell r="T63">
            <v>3</v>
          </cell>
          <cell r="U63" t="str">
            <v>-</v>
          </cell>
          <cell r="V63">
            <v>42</v>
          </cell>
          <cell r="W63">
            <v>13</v>
          </cell>
          <cell r="X63">
            <v>1</v>
          </cell>
          <cell r="Y63" t="str">
            <v>-</v>
          </cell>
          <cell r="Z63">
            <v>100</v>
          </cell>
          <cell r="AA63">
            <v>5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13</v>
          </cell>
          <cell r="E64">
            <v>558</v>
          </cell>
          <cell r="F64">
            <v>554</v>
          </cell>
          <cell r="G64">
            <v>57</v>
          </cell>
          <cell r="H64">
            <v>3</v>
          </cell>
          <cell r="I64" t="str">
            <v>-</v>
          </cell>
          <cell r="J64">
            <v>5</v>
          </cell>
          <cell r="K64">
            <v>13</v>
          </cell>
          <cell r="L64">
            <v>5</v>
          </cell>
          <cell r="M64">
            <v>58</v>
          </cell>
          <cell r="N64">
            <v>49</v>
          </cell>
          <cell r="O64">
            <v>24</v>
          </cell>
          <cell r="P64" t="str">
            <v>-</v>
          </cell>
          <cell r="Q64" t="str">
            <v>-</v>
          </cell>
          <cell r="R64" t="str">
            <v>-</v>
          </cell>
          <cell r="S64" t="str">
            <v>-</v>
          </cell>
          <cell r="T64" t="str">
            <v>-</v>
          </cell>
          <cell r="U64" t="str">
            <v>-</v>
          </cell>
          <cell r="V64" t="str">
            <v>-</v>
          </cell>
          <cell r="W64" t="str">
            <v>-</v>
          </cell>
          <cell r="X64">
            <v>5</v>
          </cell>
          <cell r="Y64">
            <v>500</v>
          </cell>
          <cell r="Z64">
            <v>500</v>
          </cell>
          <cell r="AA64">
            <v>20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20</v>
          </cell>
          <cell r="E65">
            <v>162</v>
          </cell>
          <cell r="F65">
            <v>441</v>
          </cell>
          <cell r="G65">
            <v>244</v>
          </cell>
          <cell r="H65">
            <v>10</v>
          </cell>
          <cell r="I65" t="str">
            <v>-</v>
          </cell>
          <cell r="J65">
            <v>279</v>
          </cell>
          <cell r="K65">
            <v>208</v>
          </cell>
          <cell r="L65">
            <v>2</v>
          </cell>
          <cell r="M65">
            <v>55</v>
          </cell>
          <cell r="N65">
            <v>55</v>
          </cell>
          <cell r="O65">
            <v>19</v>
          </cell>
          <cell r="P65">
            <v>2</v>
          </cell>
          <cell r="Q65">
            <v>7</v>
          </cell>
          <cell r="R65" t="str">
            <v>-</v>
          </cell>
          <cell r="S65">
            <v>2</v>
          </cell>
          <cell r="T65">
            <v>5</v>
          </cell>
          <cell r="U65" t="str">
            <v>-</v>
          </cell>
          <cell r="V65">
            <v>7</v>
          </cell>
          <cell r="W65">
            <v>11</v>
          </cell>
          <cell r="X65">
            <v>1</v>
          </cell>
          <cell r="Y65">
            <v>100</v>
          </cell>
          <cell r="Z65">
            <v>100</v>
          </cell>
          <cell r="AA65">
            <v>4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16</v>
          </cell>
          <cell r="E66">
            <v>456</v>
          </cell>
          <cell r="F66">
            <v>423</v>
          </cell>
          <cell r="G66">
            <v>155</v>
          </cell>
          <cell r="H66">
            <v>1</v>
          </cell>
          <cell r="I66" t="str">
            <v>-</v>
          </cell>
          <cell r="J66">
            <v>105</v>
          </cell>
          <cell r="K66">
            <v>3</v>
          </cell>
          <cell r="L66">
            <v>14</v>
          </cell>
          <cell r="M66">
            <v>456</v>
          </cell>
          <cell r="N66">
            <v>318</v>
          </cell>
          <cell r="O66">
            <v>151</v>
          </cell>
          <cell r="P66" t="str">
            <v>-</v>
          </cell>
          <cell r="Q66" t="str">
            <v>-</v>
          </cell>
          <cell r="R66" t="str">
            <v>-</v>
          </cell>
          <cell r="S66" t="str">
            <v>-</v>
          </cell>
          <cell r="T66">
            <v>1</v>
          </cell>
          <cell r="U66" t="str">
            <v>-</v>
          </cell>
          <cell r="V66" t="str">
            <v>-</v>
          </cell>
          <cell r="W66">
            <v>1</v>
          </cell>
          <cell r="X66" t="str">
            <v>-</v>
          </cell>
          <cell r="Y66" t="str">
            <v>-</v>
          </cell>
          <cell r="Z66" t="str">
            <v>-</v>
          </cell>
          <cell r="AA66" t="str">
            <v>-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13</v>
          </cell>
          <cell r="E67">
            <v>569</v>
          </cell>
          <cell r="F67">
            <v>701</v>
          </cell>
          <cell r="G67">
            <v>124</v>
          </cell>
          <cell r="H67">
            <v>4</v>
          </cell>
          <cell r="I67" t="str">
            <v>-</v>
          </cell>
          <cell r="J67">
            <v>88</v>
          </cell>
          <cell r="K67">
            <v>74</v>
          </cell>
          <cell r="L67">
            <v>3</v>
          </cell>
          <cell r="M67">
            <v>69</v>
          </cell>
          <cell r="N67">
            <v>66</v>
          </cell>
          <cell r="O67">
            <v>27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  <cell r="T67">
            <v>1</v>
          </cell>
          <cell r="U67" t="str">
            <v>-</v>
          </cell>
          <cell r="V67">
            <v>47</v>
          </cell>
          <cell r="W67">
            <v>2</v>
          </cell>
          <cell r="X67">
            <v>5</v>
          </cell>
          <cell r="Y67">
            <v>500</v>
          </cell>
          <cell r="Z67">
            <v>500</v>
          </cell>
          <cell r="AA67">
            <v>21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8</v>
          </cell>
          <cell r="E68">
            <v>191</v>
          </cell>
          <cell r="F68">
            <v>162</v>
          </cell>
          <cell r="G68">
            <v>38</v>
          </cell>
          <cell r="H68">
            <v>2</v>
          </cell>
          <cell r="I68" t="str">
            <v>-</v>
          </cell>
          <cell r="J68">
            <v>4</v>
          </cell>
          <cell r="K68">
            <v>6</v>
          </cell>
          <cell r="L68">
            <v>5</v>
          </cell>
          <cell r="M68">
            <v>91</v>
          </cell>
          <cell r="N68">
            <v>58</v>
          </cell>
          <cell r="O68">
            <v>28</v>
          </cell>
          <cell r="P68" t="str">
            <v>-</v>
          </cell>
          <cell r="Q68" t="str">
            <v>-</v>
          </cell>
          <cell r="R68" t="str">
            <v>-</v>
          </cell>
          <cell r="S68" t="str">
            <v>-</v>
          </cell>
          <cell r="T68" t="str">
            <v>-</v>
          </cell>
          <cell r="U68" t="str">
            <v>-</v>
          </cell>
          <cell r="V68" t="str">
            <v>-</v>
          </cell>
          <cell r="W68" t="str">
            <v>-</v>
          </cell>
          <cell r="X68">
            <v>1</v>
          </cell>
          <cell r="Y68">
            <v>100</v>
          </cell>
          <cell r="Z68">
            <v>100</v>
          </cell>
          <cell r="AA68">
            <v>4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11</v>
          </cell>
          <cell r="E69">
            <v>91</v>
          </cell>
          <cell r="F69">
            <v>311</v>
          </cell>
          <cell r="G69">
            <v>54</v>
          </cell>
          <cell r="H69">
            <v>3</v>
          </cell>
          <cell r="I69" t="str">
            <v>-</v>
          </cell>
          <cell r="J69">
            <v>24</v>
          </cell>
          <cell r="K69">
            <v>21</v>
          </cell>
          <cell r="L69">
            <v>2</v>
          </cell>
          <cell r="M69">
            <v>75</v>
          </cell>
          <cell r="N69">
            <v>56</v>
          </cell>
          <cell r="O69">
            <v>15</v>
          </cell>
          <cell r="P69">
            <v>2</v>
          </cell>
          <cell r="Q69">
            <v>16</v>
          </cell>
          <cell r="R69">
            <v>8</v>
          </cell>
          <cell r="S69">
            <v>8</v>
          </cell>
          <cell r="T69">
            <v>2</v>
          </cell>
          <cell r="U69" t="str">
            <v>-</v>
          </cell>
          <cell r="V69" t="str">
            <v>-</v>
          </cell>
          <cell r="W69" t="str">
            <v>-</v>
          </cell>
          <cell r="X69">
            <v>2</v>
          </cell>
          <cell r="Y69" t="str">
            <v>-</v>
          </cell>
          <cell r="Z69">
            <v>223</v>
          </cell>
          <cell r="AA69">
            <v>10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6</v>
          </cell>
          <cell r="E70">
            <v>49</v>
          </cell>
          <cell r="F70">
            <v>214</v>
          </cell>
          <cell r="G70">
            <v>58</v>
          </cell>
          <cell r="H70">
            <v>2</v>
          </cell>
          <cell r="I70" t="str">
            <v>-</v>
          </cell>
          <cell r="J70">
            <v>40</v>
          </cell>
          <cell r="K70">
            <v>34</v>
          </cell>
          <cell r="L70">
            <v>2</v>
          </cell>
          <cell r="M70">
            <v>39</v>
          </cell>
          <cell r="N70">
            <v>35</v>
          </cell>
          <cell r="O70">
            <v>15</v>
          </cell>
          <cell r="P70">
            <v>1</v>
          </cell>
          <cell r="Q70">
            <v>10</v>
          </cell>
          <cell r="R70">
            <v>8</v>
          </cell>
          <cell r="S70">
            <v>5</v>
          </cell>
          <cell r="T70" t="str">
            <v>-</v>
          </cell>
          <cell r="U70" t="str">
            <v>-</v>
          </cell>
          <cell r="V70" t="str">
            <v>-</v>
          </cell>
          <cell r="W70" t="str">
            <v>-</v>
          </cell>
          <cell r="X70">
            <v>1</v>
          </cell>
          <cell r="Y70" t="str">
            <v>-</v>
          </cell>
          <cell r="Z70">
            <v>131</v>
          </cell>
          <cell r="AA70">
            <v>4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14</v>
          </cell>
          <cell r="E71">
            <v>79</v>
          </cell>
          <cell r="F71">
            <v>449</v>
          </cell>
          <cell r="G71">
            <v>110</v>
          </cell>
          <cell r="H71">
            <v>4</v>
          </cell>
          <cell r="I71" t="str">
            <v>-</v>
          </cell>
          <cell r="J71">
            <v>176</v>
          </cell>
          <cell r="K71">
            <v>98</v>
          </cell>
          <cell r="L71">
            <v>3</v>
          </cell>
          <cell r="M71">
            <v>69</v>
          </cell>
          <cell r="N71" t="str">
            <v>-</v>
          </cell>
          <cell r="O71" t="str">
            <v>-</v>
          </cell>
          <cell r="P71">
            <v>1</v>
          </cell>
          <cell r="Q71">
            <v>10</v>
          </cell>
          <cell r="R71" t="str">
            <v>-</v>
          </cell>
          <cell r="S71" t="str">
            <v>-</v>
          </cell>
          <cell r="T71">
            <v>2</v>
          </cell>
          <cell r="U71" t="str">
            <v>-</v>
          </cell>
          <cell r="V71">
            <v>73</v>
          </cell>
          <cell r="W71">
            <v>2</v>
          </cell>
          <cell r="X71">
            <v>4</v>
          </cell>
          <cell r="Y71" t="str">
            <v>-</v>
          </cell>
          <cell r="Z71">
            <v>200</v>
          </cell>
          <cell r="AA71">
            <v>10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9</v>
          </cell>
          <cell r="E72">
            <v>77</v>
          </cell>
          <cell r="F72">
            <v>56</v>
          </cell>
          <cell r="G72">
            <v>71</v>
          </cell>
          <cell r="H72">
            <v>3</v>
          </cell>
          <cell r="I72" t="str">
            <v>-</v>
          </cell>
          <cell r="J72" t="str">
            <v>-</v>
          </cell>
          <cell r="K72">
            <v>32</v>
          </cell>
          <cell r="L72">
            <v>4</v>
          </cell>
          <cell r="M72">
            <v>77</v>
          </cell>
          <cell r="N72">
            <v>56</v>
          </cell>
          <cell r="O72">
            <v>35</v>
          </cell>
          <cell r="P72" t="str">
            <v>-</v>
          </cell>
          <cell r="Q72" t="str">
            <v>-</v>
          </cell>
          <cell r="R72" t="str">
            <v>-</v>
          </cell>
          <cell r="S72" t="str">
            <v>-</v>
          </cell>
          <cell r="T72">
            <v>1</v>
          </cell>
          <cell r="U72" t="str">
            <v>-</v>
          </cell>
          <cell r="V72" t="str">
            <v>-</v>
          </cell>
          <cell r="W72">
            <v>2</v>
          </cell>
          <cell r="X72">
            <v>1</v>
          </cell>
          <cell r="Y72" t="str">
            <v>-</v>
          </cell>
          <cell r="Z72" t="str">
            <v>-</v>
          </cell>
          <cell r="AA72">
            <v>2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2</v>
          </cell>
          <cell r="E73">
            <v>5</v>
          </cell>
          <cell r="F73">
            <v>5</v>
          </cell>
          <cell r="G73">
            <v>26</v>
          </cell>
          <cell r="H73">
            <v>1</v>
          </cell>
          <cell r="I73" t="str">
            <v>-</v>
          </cell>
          <cell r="J73" t="str">
            <v>-</v>
          </cell>
          <cell r="K73">
            <v>24</v>
          </cell>
          <cell r="L73">
            <v>1</v>
          </cell>
          <cell r="M73">
            <v>5</v>
          </cell>
          <cell r="N73">
            <v>5</v>
          </cell>
          <cell r="O73">
            <v>2</v>
          </cell>
          <cell r="P73" t="str">
            <v>-</v>
          </cell>
          <cell r="Q73" t="str">
            <v>-</v>
          </cell>
          <cell r="R73" t="str">
            <v>-</v>
          </cell>
          <cell r="S73" t="str">
            <v>-</v>
          </cell>
          <cell r="T73" t="str">
            <v>-</v>
          </cell>
          <cell r="U73" t="str">
            <v>-</v>
          </cell>
          <cell r="V73" t="str">
            <v>-</v>
          </cell>
          <cell r="W73" t="str">
            <v>-</v>
          </cell>
          <cell r="X73" t="str">
            <v>-</v>
          </cell>
          <cell r="Y73" t="str">
            <v>-</v>
          </cell>
          <cell r="Z73" t="str">
            <v>-</v>
          </cell>
          <cell r="AA73" t="str">
            <v>-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27</v>
          </cell>
          <cell r="E74">
            <v>21</v>
          </cell>
          <cell r="F74">
            <v>1184</v>
          </cell>
          <cell r="G74">
            <v>428</v>
          </cell>
          <cell r="H74">
            <v>14</v>
          </cell>
          <cell r="I74" t="str">
            <v>-</v>
          </cell>
          <cell r="J74">
            <v>626</v>
          </cell>
          <cell r="K74">
            <v>327</v>
          </cell>
          <cell r="L74">
            <v>1</v>
          </cell>
          <cell r="M74">
            <v>21</v>
          </cell>
          <cell r="N74">
            <v>21</v>
          </cell>
          <cell r="O74">
            <v>10</v>
          </cell>
          <cell r="P74" t="str">
            <v>-</v>
          </cell>
          <cell r="Q74" t="str">
            <v>-</v>
          </cell>
          <cell r="R74" t="str">
            <v>-</v>
          </cell>
          <cell r="S74" t="str">
            <v>-</v>
          </cell>
          <cell r="T74">
            <v>12</v>
          </cell>
          <cell r="U74" t="str">
            <v>-</v>
          </cell>
          <cell r="V74">
            <v>537</v>
          </cell>
          <cell r="W74">
            <v>91</v>
          </cell>
          <cell r="X74" t="str">
            <v>-</v>
          </cell>
          <cell r="Y74" t="str">
            <v>-</v>
          </cell>
          <cell r="Z74" t="str">
            <v>-</v>
          </cell>
          <cell r="AA74" t="str">
            <v>-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8</v>
          </cell>
          <cell r="E75">
            <v>256</v>
          </cell>
          <cell r="F75">
            <v>358</v>
          </cell>
          <cell r="G75">
            <v>94</v>
          </cell>
          <cell r="H75">
            <v>2</v>
          </cell>
          <cell r="I75" t="str">
            <v>-</v>
          </cell>
          <cell r="J75">
            <v>91</v>
          </cell>
          <cell r="K75">
            <v>65</v>
          </cell>
          <cell r="L75">
            <v>3</v>
          </cell>
          <cell r="M75">
            <v>56</v>
          </cell>
          <cell r="N75">
            <v>46</v>
          </cell>
          <cell r="O75">
            <v>16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  <cell r="T75">
            <v>1</v>
          </cell>
          <cell r="U75" t="str">
            <v>-</v>
          </cell>
          <cell r="V75">
            <v>21</v>
          </cell>
          <cell r="W75">
            <v>3</v>
          </cell>
          <cell r="X75">
            <v>2</v>
          </cell>
          <cell r="Y75">
            <v>200</v>
          </cell>
          <cell r="Z75">
            <v>200</v>
          </cell>
          <cell r="AA75">
            <v>10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2</v>
          </cell>
          <cell r="E76">
            <v>105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>
            <v>2</v>
          </cell>
          <cell r="M76" t="str">
            <v>-</v>
          </cell>
          <cell r="N76" t="str">
            <v>-</v>
          </cell>
          <cell r="O76" t="str">
            <v>-</v>
          </cell>
          <cell r="P76" t="str">
            <v>-</v>
          </cell>
          <cell r="Q76">
            <v>105</v>
          </cell>
          <cell r="R76" t="str">
            <v>-</v>
          </cell>
          <cell r="S76" t="str">
            <v>-</v>
          </cell>
          <cell r="T76" t="str">
            <v>-</v>
          </cell>
          <cell r="U76" t="str">
            <v>-</v>
          </cell>
          <cell r="V76" t="str">
            <v>-</v>
          </cell>
          <cell r="W76" t="str">
            <v>-</v>
          </cell>
          <cell r="X76" t="str">
            <v>-</v>
          </cell>
          <cell r="Y76" t="str">
            <v>-</v>
          </cell>
          <cell r="Z76" t="str">
            <v>-</v>
          </cell>
          <cell r="AA76" t="str">
            <v>-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6</v>
          </cell>
          <cell r="E77">
            <v>122</v>
          </cell>
          <cell r="F77">
            <v>108</v>
          </cell>
          <cell r="G77">
            <v>21</v>
          </cell>
          <cell r="H77">
            <v>1</v>
          </cell>
          <cell r="I77" t="str">
            <v>-</v>
          </cell>
          <cell r="J77">
            <v>8</v>
          </cell>
          <cell r="K77">
            <v>4</v>
          </cell>
          <cell r="L77">
            <v>4</v>
          </cell>
          <cell r="M77">
            <v>42</v>
          </cell>
          <cell r="N77">
            <v>20</v>
          </cell>
          <cell r="O77">
            <v>14</v>
          </cell>
          <cell r="P77" t="str">
            <v>-</v>
          </cell>
          <cell r="Q77" t="str">
            <v>-</v>
          </cell>
          <cell r="R77" t="str">
            <v>-</v>
          </cell>
          <cell r="S77" t="str">
            <v>-</v>
          </cell>
          <cell r="T77" t="str">
            <v>-</v>
          </cell>
          <cell r="U77" t="str">
            <v>-</v>
          </cell>
          <cell r="V77" t="str">
            <v>-</v>
          </cell>
          <cell r="W77" t="str">
            <v>-</v>
          </cell>
          <cell r="X77">
            <v>1</v>
          </cell>
          <cell r="Y77">
            <v>80</v>
          </cell>
          <cell r="Z77">
            <v>80</v>
          </cell>
          <cell r="AA77">
            <v>3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4</v>
          </cell>
          <cell r="E78" t="str">
            <v>-</v>
          </cell>
          <cell r="F78">
            <v>58</v>
          </cell>
          <cell r="G78">
            <v>31</v>
          </cell>
          <cell r="H78">
            <v>2</v>
          </cell>
          <cell r="I78" t="str">
            <v>-</v>
          </cell>
          <cell r="J78">
            <v>56</v>
          </cell>
          <cell r="K78">
            <v>24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str">
            <v>-</v>
          </cell>
          <cell r="Q78" t="str">
            <v>-</v>
          </cell>
          <cell r="R78" t="str">
            <v>-</v>
          </cell>
          <cell r="S78" t="str">
            <v>-</v>
          </cell>
          <cell r="T78">
            <v>2</v>
          </cell>
          <cell r="U78" t="str">
            <v>-</v>
          </cell>
          <cell r="V78">
            <v>2</v>
          </cell>
          <cell r="W78">
            <v>7</v>
          </cell>
          <cell r="X78" t="str">
            <v>-</v>
          </cell>
          <cell r="Y78" t="str">
            <v>-</v>
          </cell>
          <cell r="Z78" t="str">
            <v>-</v>
          </cell>
          <cell r="AA78" t="str">
            <v>-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2</v>
          </cell>
          <cell r="E79">
            <v>200</v>
          </cell>
          <cell r="F79">
            <v>200</v>
          </cell>
          <cell r="G79">
            <v>8</v>
          </cell>
          <cell r="H79" t="str">
            <v>-</v>
          </cell>
          <cell r="I79" t="str">
            <v>-</v>
          </cell>
          <cell r="J79" t="str">
            <v>-</v>
          </cell>
          <cell r="K79" t="str">
            <v>-</v>
          </cell>
          <cell r="L79" t="str">
            <v>-</v>
          </cell>
          <cell r="M79" t="str">
            <v>-</v>
          </cell>
          <cell r="N79" t="str">
            <v>-</v>
          </cell>
          <cell r="O79" t="str">
            <v>-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  <cell r="T79" t="str">
            <v>-</v>
          </cell>
          <cell r="U79" t="str">
            <v>-</v>
          </cell>
          <cell r="V79" t="str">
            <v>-</v>
          </cell>
          <cell r="W79" t="str">
            <v>-</v>
          </cell>
          <cell r="X79">
            <v>2</v>
          </cell>
          <cell r="Y79">
            <v>200</v>
          </cell>
          <cell r="Z79">
            <v>200</v>
          </cell>
          <cell r="AA79">
            <v>8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1</v>
          </cell>
          <cell r="E80">
            <v>28</v>
          </cell>
          <cell r="F80">
            <v>24</v>
          </cell>
          <cell r="G80">
            <v>6</v>
          </cell>
          <cell r="H80" t="str">
            <v>-</v>
          </cell>
          <cell r="I80" t="str">
            <v>-</v>
          </cell>
          <cell r="J80" t="str">
            <v>-</v>
          </cell>
          <cell r="K80" t="str">
            <v>-</v>
          </cell>
          <cell r="L80">
            <v>1</v>
          </cell>
          <cell r="M80">
            <v>28</v>
          </cell>
          <cell r="N80">
            <v>24</v>
          </cell>
          <cell r="O80">
            <v>6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  <cell r="T80" t="str">
            <v>-</v>
          </cell>
          <cell r="U80" t="str">
            <v>-</v>
          </cell>
          <cell r="V80" t="str">
            <v>-</v>
          </cell>
          <cell r="W80" t="str">
            <v>-</v>
          </cell>
          <cell r="X80" t="str">
            <v>-</v>
          </cell>
          <cell r="Y80" t="str">
            <v>-</v>
          </cell>
          <cell r="Z80" t="str">
            <v>-</v>
          </cell>
          <cell r="AA80" t="str">
            <v>-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3</v>
          </cell>
          <cell r="E81">
            <v>108</v>
          </cell>
          <cell r="F81">
            <v>107</v>
          </cell>
          <cell r="G81">
            <v>61</v>
          </cell>
          <cell r="H81">
            <v>2</v>
          </cell>
          <cell r="I81">
            <v>82</v>
          </cell>
          <cell r="J81">
            <v>82</v>
          </cell>
          <cell r="K81">
            <v>49</v>
          </cell>
          <cell r="L81">
            <v>1</v>
          </cell>
          <cell r="M81">
            <v>26</v>
          </cell>
          <cell r="N81">
            <v>25</v>
          </cell>
          <cell r="O81">
            <v>12</v>
          </cell>
          <cell r="P81" t="str">
            <v>-</v>
          </cell>
          <cell r="Q81" t="str">
            <v>-</v>
          </cell>
          <cell r="R81" t="str">
            <v>-</v>
          </cell>
          <cell r="S81" t="str">
            <v>-</v>
          </cell>
          <cell r="T81" t="str">
            <v>-</v>
          </cell>
          <cell r="U81" t="str">
            <v>-</v>
          </cell>
          <cell r="V81" t="str">
            <v>-</v>
          </cell>
          <cell r="W81" t="str">
            <v>-</v>
          </cell>
          <cell r="X81" t="str">
            <v>-</v>
          </cell>
          <cell r="Y81" t="str">
            <v>-</v>
          </cell>
          <cell r="Z81" t="str">
            <v>-</v>
          </cell>
          <cell r="AA81" t="str">
            <v>-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1</v>
          </cell>
          <cell r="E82">
            <v>80</v>
          </cell>
          <cell r="F82" t="str">
            <v>-</v>
          </cell>
          <cell r="G82" t="str">
            <v>-</v>
          </cell>
          <cell r="H82">
            <v>1</v>
          </cell>
          <cell r="I82">
            <v>80</v>
          </cell>
          <cell r="J82" t="str">
            <v>-</v>
          </cell>
          <cell r="K82" t="str">
            <v>-</v>
          </cell>
          <cell r="L82" t="str">
            <v>-</v>
          </cell>
          <cell r="M82" t="str">
            <v>-</v>
          </cell>
          <cell r="N82" t="str">
            <v>-</v>
          </cell>
          <cell r="O82" t="str">
            <v>-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  <cell r="T82" t="str">
            <v>-</v>
          </cell>
          <cell r="U82" t="str">
            <v>-</v>
          </cell>
          <cell r="V82" t="str">
            <v>-</v>
          </cell>
          <cell r="W82" t="str">
            <v>-</v>
          </cell>
          <cell r="X82" t="str">
            <v>-</v>
          </cell>
          <cell r="Y82" t="str">
            <v>-</v>
          </cell>
          <cell r="Z82" t="str">
            <v>-</v>
          </cell>
          <cell r="AA82" t="str">
            <v>-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187</v>
          </cell>
          <cell r="E84">
            <v>4424</v>
          </cell>
          <cell r="F84">
            <v>6784</v>
          </cell>
          <cell r="G84">
            <v>1955</v>
          </cell>
          <cell r="H84">
            <v>59</v>
          </cell>
          <cell r="I84">
            <v>189</v>
          </cell>
          <cell r="J84">
            <v>1773</v>
          </cell>
          <cell r="K84">
            <v>1088</v>
          </cell>
          <cell r="L84">
            <v>62</v>
          </cell>
          <cell r="M84">
            <v>1607</v>
          </cell>
          <cell r="N84">
            <v>1035</v>
          </cell>
          <cell r="O84">
            <v>575</v>
          </cell>
          <cell r="P84">
            <v>7</v>
          </cell>
          <cell r="Q84">
            <v>48</v>
          </cell>
          <cell r="R84">
            <v>22</v>
          </cell>
          <cell r="S84">
            <v>17</v>
          </cell>
          <cell r="T84">
            <v>21</v>
          </cell>
          <cell r="U84" t="str">
            <v>-</v>
          </cell>
          <cell r="V84">
            <v>377</v>
          </cell>
          <cell r="W84">
            <v>78</v>
          </cell>
          <cell r="X84">
            <v>38</v>
          </cell>
          <cell r="Y84">
            <v>2580</v>
          </cell>
          <cell r="Z84">
            <v>3577</v>
          </cell>
          <cell r="AA84">
            <v>197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21</v>
          </cell>
          <cell r="E85">
            <v>617</v>
          </cell>
          <cell r="F85">
            <v>696</v>
          </cell>
          <cell r="G85">
            <v>142</v>
          </cell>
          <cell r="H85">
            <v>6</v>
          </cell>
          <cell r="I85" t="str">
            <v>-</v>
          </cell>
          <cell r="J85">
            <v>113</v>
          </cell>
          <cell r="K85">
            <v>78</v>
          </cell>
          <cell r="L85">
            <v>6</v>
          </cell>
          <cell r="M85">
            <v>117</v>
          </cell>
          <cell r="N85">
            <v>78</v>
          </cell>
          <cell r="O85">
            <v>38</v>
          </cell>
          <cell r="P85" t="str">
            <v>-</v>
          </cell>
          <cell r="Q85" t="str">
            <v>-</v>
          </cell>
          <cell r="R85" t="str">
            <v>-</v>
          </cell>
          <cell r="S85" t="str">
            <v>-</v>
          </cell>
          <cell r="T85">
            <v>4</v>
          </cell>
          <cell r="U85" t="str">
            <v>-</v>
          </cell>
          <cell r="V85">
            <v>5</v>
          </cell>
          <cell r="W85">
            <v>6</v>
          </cell>
          <cell r="X85">
            <v>5</v>
          </cell>
          <cell r="Y85">
            <v>500</v>
          </cell>
          <cell r="Z85">
            <v>500</v>
          </cell>
          <cell r="AA85">
            <v>20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16</v>
          </cell>
          <cell r="E86">
            <v>588</v>
          </cell>
          <cell r="F86">
            <v>692</v>
          </cell>
          <cell r="G86">
            <v>176</v>
          </cell>
          <cell r="H86">
            <v>4</v>
          </cell>
          <cell r="I86" t="str">
            <v>-</v>
          </cell>
          <cell r="J86">
            <v>121</v>
          </cell>
          <cell r="K86">
            <v>98</v>
          </cell>
          <cell r="L86">
            <v>7</v>
          </cell>
          <cell r="M86">
            <v>188</v>
          </cell>
          <cell r="N86">
            <v>135</v>
          </cell>
          <cell r="O86">
            <v>58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  <cell r="T86">
            <v>1</v>
          </cell>
          <cell r="U86" t="str">
            <v>-</v>
          </cell>
          <cell r="V86">
            <v>30</v>
          </cell>
          <cell r="W86">
            <v>3</v>
          </cell>
          <cell r="X86">
            <v>4</v>
          </cell>
          <cell r="Y86">
            <v>400</v>
          </cell>
          <cell r="Z86">
            <v>406</v>
          </cell>
          <cell r="AA86">
            <v>17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4</v>
          </cell>
          <cell r="E87">
            <v>66</v>
          </cell>
          <cell r="F87">
            <v>196</v>
          </cell>
          <cell r="G87">
            <v>78</v>
          </cell>
          <cell r="H87">
            <v>1</v>
          </cell>
          <cell r="I87" t="str">
            <v>-</v>
          </cell>
          <cell r="J87">
            <v>38</v>
          </cell>
          <cell r="K87">
            <v>41</v>
          </cell>
          <cell r="L87">
            <v>1</v>
          </cell>
          <cell r="M87">
            <v>66</v>
          </cell>
          <cell r="N87">
            <v>40</v>
          </cell>
          <cell r="O87">
            <v>33</v>
          </cell>
          <cell r="P87" t="str">
            <v>-</v>
          </cell>
          <cell r="Q87" t="str">
            <v>-</v>
          </cell>
          <cell r="R87" t="str">
            <v>-</v>
          </cell>
          <cell r="S87" t="str">
            <v>-</v>
          </cell>
          <cell r="T87">
            <v>1</v>
          </cell>
          <cell r="U87" t="str">
            <v>-</v>
          </cell>
          <cell r="V87" t="str">
            <v>-</v>
          </cell>
          <cell r="W87" t="str">
            <v>-</v>
          </cell>
          <cell r="X87">
            <v>1</v>
          </cell>
          <cell r="Y87" t="str">
            <v>-</v>
          </cell>
          <cell r="Z87">
            <v>118</v>
          </cell>
          <cell r="AA87">
            <v>4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10</v>
          </cell>
          <cell r="E88">
            <v>143</v>
          </cell>
          <cell r="F88">
            <v>349</v>
          </cell>
          <cell r="G88">
            <v>155</v>
          </cell>
          <cell r="H88">
            <v>3</v>
          </cell>
          <cell r="I88" t="str">
            <v>-</v>
          </cell>
          <cell r="J88">
            <v>90</v>
          </cell>
          <cell r="K88">
            <v>95</v>
          </cell>
          <cell r="L88">
            <v>3</v>
          </cell>
          <cell r="M88">
            <v>126</v>
          </cell>
          <cell r="N88">
            <v>88</v>
          </cell>
          <cell r="O88">
            <v>35</v>
          </cell>
          <cell r="P88">
            <v>1</v>
          </cell>
          <cell r="Q88">
            <v>17</v>
          </cell>
          <cell r="R88">
            <v>15</v>
          </cell>
          <cell r="S88">
            <v>5</v>
          </cell>
          <cell r="T88">
            <v>2</v>
          </cell>
          <cell r="U88" t="str">
            <v>-</v>
          </cell>
          <cell r="V88">
            <v>57</v>
          </cell>
          <cell r="W88">
            <v>16</v>
          </cell>
          <cell r="X88">
            <v>1</v>
          </cell>
          <cell r="Y88" t="str">
            <v>-</v>
          </cell>
          <cell r="Z88">
            <v>99</v>
          </cell>
          <cell r="AA88">
            <v>4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18</v>
          </cell>
          <cell r="E89">
            <v>871</v>
          </cell>
          <cell r="F89">
            <v>631</v>
          </cell>
          <cell r="G89">
            <v>195</v>
          </cell>
          <cell r="H89">
            <v>1</v>
          </cell>
          <cell r="I89" t="str">
            <v>-</v>
          </cell>
          <cell r="J89">
            <v>1</v>
          </cell>
          <cell r="K89">
            <v>16</v>
          </cell>
          <cell r="L89">
            <v>12</v>
          </cell>
          <cell r="M89">
            <v>371</v>
          </cell>
          <cell r="N89">
            <v>130</v>
          </cell>
          <cell r="O89">
            <v>159</v>
          </cell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  <cell r="T89" t="str">
            <v>-</v>
          </cell>
          <cell r="U89" t="str">
            <v>-</v>
          </cell>
          <cell r="V89" t="str">
            <v>-</v>
          </cell>
          <cell r="W89" t="str">
            <v>-</v>
          </cell>
          <cell r="X89">
            <v>5</v>
          </cell>
          <cell r="Y89">
            <v>500</v>
          </cell>
          <cell r="Z89">
            <v>500</v>
          </cell>
          <cell r="AA89">
            <v>20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19</v>
          </cell>
          <cell r="E90">
            <v>162</v>
          </cell>
          <cell r="F90">
            <v>570</v>
          </cell>
          <cell r="G90">
            <v>266</v>
          </cell>
          <cell r="H90">
            <v>9</v>
          </cell>
          <cell r="I90" t="str">
            <v>-</v>
          </cell>
          <cell r="J90">
            <v>332</v>
          </cell>
          <cell r="K90">
            <v>217</v>
          </cell>
          <cell r="L90">
            <v>2</v>
          </cell>
          <cell r="M90">
            <v>57</v>
          </cell>
          <cell r="N90">
            <v>54</v>
          </cell>
          <cell r="O90">
            <v>19</v>
          </cell>
          <cell r="P90">
            <v>2</v>
          </cell>
          <cell r="Q90">
            <v>5</v>
          </cell>
          <cell r="R90" t="str">
            <v>-</v>
          </cell>
          <cell r="S90">
            <v>4</v>
          </cell>
          <cell r="T90">
            <v>5</v>
          </cell>
          <cell r="U90" t="str">
            <v>-</v>
          </cell>
          <cell r="V90">
            <v>84</v>
          </cell>
          <cell r="W90">
            <v>22</v>
          </cell>
          <cell r="X90">
            <v>1</v>
          </cell>
          <cell r="Y90">
            <v>100</v>
          </cell>
          <cell r="Z90">
            <v>100</v>
          </cell>
          <cell r="AA90">
            <v>4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2</v>
          </cell>
          <cell r="E91">
            <v>80</v>
          </cell>
          <cell r="F91">
            <v>40</v>
          </cell>
          <cell r="G91">
            <v>4</v>
          </cell>
          <cell r="H91">
            <v>2</v>
          </cell>
          <cell r="I91">
            <v>80</v>
          </cell>
          <cell r="J91">
            <v>40</v>
          </cell>
          <cell r="K91">
            <v>4</v>
          </cell>
          <cell r="L91" t="str">
            <v>-</v>
          </cell>
          <cell r="M91" t="str">
            <v>-</v>
          </cell>
          <cell r="N91" t="str">
            <v>-</v>
          </cell>
          <cell r="O91" t="str">
            <v>-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  <cell r="T91" t="str">
            <v>-</v>
          </cell>
          <cell r="U91" t="str">
            <v>-</v>
          </cell>
          <cell r="V91" t="str">
            <v>-</v>
          </cell>
          <cell r="W91" t="str">
            <v>-</v>
          </cell>
          <cell r="X91" t="str">
            <v>-</v>
          </cell>
          <cell r="Y91" t="str">
            <v>-</v>
          </cell>
          <cell r="Z91" t="str">
            <v>-</v>
          </cell>
          <cell r="AA91" t="str">
            <v>-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13</v>
          </cell>
          <cell r="E92">
            <v>569</v>
          </cell>
          <cell r="F92">
            <v>700</v>
          </cell>
          <cell r="G92">
            <v>98</v>
          </cell>
          <cell r="H92">
            <v>4</v>
          </cell>
          <cell r="I92" t="str">
            <v>-</v>
          </cell>
          <cell r="J92">
            <v>73</v>
          </cell>
          <cell r="K92">
            <v>45</v>
          </cell>
          <cell r="L92">
            <v>3</v>
          </cell>
          <cell r="M92">
            <v>69</v>
          </cell>
          <cell r="N92">
            <v>68</v>
          </cell>
          <cell r="O92">
            <v>29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  <cell r="T92">
            <v>1</v>
          </cell>
          <cell r="U92" t="str">
            <v>-</v>
          </cell>
          <cell r="V92">
            <v>59</v>
          </cell>
          <cell r="W92">
            <v>4</v>
          </cell>
          <cell r="X92">
            <v>5</v>
          </cell>
          <cell r="Y92">
            <v>500</v>
          </cell>
          <cell r="Z92">
            <v>500</v>
          </cell>
          <cell r="AA92">
            <v>20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8</v>
          </cell>
          <cell r="E93">
            <v>212</v>
          </cell>
          <cell r="F93">
            <v>175</v>
          </cell>
          <cell r="G93">
            <v>44</v>
          </cell>
          <cell r="H93">
            <v>1</v>
          </cell>
          <cell r="I93" t="str">
            <v>-</v>
          </cell>
          <cell r="J93">
            <v>2</v>
          </cell>
          <cell r="K93">
            <v>1</v>
          </cell>
          <cell r="L93">
            <v>6</v>
          </cell>
          <cell r="M93">
            <v>112</v>
          </cell>
          <cell r="N93">
            <v>73</v>
          </cell>
          <cell r="O93">
            <v>39</v>
          </cell>
          <cell r="P93" t="str">
            <v>-</v>
          </cell>
          <cell r="Q93" t="str">
            <v>-</v>
          </cell>
          <cell r="R93" t="str">
            <v>-</v>
          </cell>
          <cell r="S93" t="str">
            <v>-</v>
          </cell>
          <cell r="T93" t="str">
            <v>-</v>
          </cell>
          <cell r="U93" t="str">
            <v>-</v>
          </cell>
          <cell r="V93" t="str">
            <v>-</v>
          </cell>
          <cell r="W93" t="str">
            <v>-</v>
          </cell>
          <cell r="X93">
            <v>1</v>
          </cell>
          <cell r="Y93">
            <v>100</v>
          </cell>
          <cell r="Z93">
            <v>100</v>
          </cell>
          <cell r="AA93">
            <v>4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12</v>
          </cell>
          <cell r="E94">
            <v>91</v>
          </cell>
          <cell r="F94">
            <v>154</v>
          </cell>
          <cell r="G94">
            <v>32</v>
          </cell>
          <cell r="H94">
            <v>3</v>
          </cell>
          <cell r="I94" t="str">
            <v>-</v>
          </cell>
          <cell r="J94" t="str">
            <v>-</v>
          </cell>
          <cell r="K94" t="str">
            <v>-</v>
          </cell>
          <cell r="L94">
            <v>2</v>
          </cell>
          <cell r="M94">
            <v>75</v>
          </cell>
          <cell r="N94">
            <v>53</v>
          </cell>
          <cell r="O94">
            <v>22</v>
          </cell>
          <cell r="P94">
            <v>2</v>
          </cell>
          <cell r="Q94">
            <v>16</v>
          </cell>
          <cell r="R94" t="str">
            <v>-</v>
          </cell>
          <cell r="S94">
            <v>2</v>
          </cell>
          <cell r="T94">
            <v>2</v>
          </cell>
          <cell r="U94" t="str">
            <v>-</v>
          </cell>
          <cell r="V94" t="str">
            <v>-</v>
          </cell>
          <cell r="W94" t="str">
            <v>-</v>
          </cell>
          <cell r="X94">
            <v>3</v>
          </cell>
          <cell r="Y94" t="str">
            <v>-</v>
          </cell>
          <cell r="Z94">
            <v>101</v>
          </cell>
          <cell r="AA94">
            <v>8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6</v>
          </cell>
          <cell r="E95">
            <v>49</v>
          </cell>
          <cell r="F95">
            <v>225</v>
          </cell>
          <cell r="G95">
            <v>55</v>
          </cell>
          <cell r="H95">
            <v>2</v>
          </cell>
          <cell r="I95" t="str">
            <v>-</v>
          </cell>
          <cell r="J95">
            <v>62</v>
          </cell>
          <cell r="K95">
            <v>31</v>
          </cell>
          <cell r="L95">
            <v>2</v>
          </cell>
          <cell r="M95">
            <v>39</v>
          </cell>
          <cell r="N95">
            <v>33</v>
          </cell>
          <cell r="O95">
            <v>14</v>
          </cell>
          <cell r="P95">
            <v>1</v>
          </cell>
          <cell r="Q95">
            <v>10</v>
          </cell>
          <cell r="R95">
            <v>7</v>
          </cell>
          <cell r="S95">
            <v>6</v>
          </cell>
          <cell r="T95" t="str">
            <v>-</v>
          </cell>
          <cell r="U95" t="str">
            <v>-</v>
          </cell>
          <cell r="V95" t="str">
            <v>-</v>
          </cell>
          <cell r="W95" t="str">
            <v>-</v>
          </cell>
          <cell r="X95">
            <v>1</v>
          </cell>
          <cell r="Y95" t="str">
            <v>-</v>
          </cell>
          <cell r="Z95">
            <v>123</v>
          </cell>
          <cell r="AA95">
            <v>4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9</v>
          </cell>
          <cell r="E96">
            <v>35</v>
          </cell>
          <cell r="F96">
            <v>559</v>
          </cell>
          <cell r="G96">
            <v>165</v>
          </cell>
          <cell r="H96">
            <v>3</v>
          </cell>
          <cell r="I96" t="str">
            <v>-</v>
          </cell>
          <cell r="J96">
            <v>156</v>
          </cell>
          <cell r="K96">
            <v>141</v>
          </cell>
          <cell r="L96">
            <v>1</v>
          </cell>
          <cell r="M96">
            <v>35</v>
          </cell>
          <cell r="N96">
            <v>21</v>
          </cell>
          <cell r="O96">
            <v>8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  <cell r="T96">
            <v>1</v>
          </cell>
          <cell r="U96" t="str">
            <v>-</v>
          </cell>
          <cell r="V96">
            <v>62</v>
          </cell>
          <cell r="W96">
            <v>4</v>
          </cell>
          <cell r="X96">
            <v>4</v>
          </cell>
          <cell r="Y96" t="str">
            <v>-</v>
          </cell>
          <cell r="Z96">
            <v>320</v>
          </cell>
          <cell r="AA96">
            <v>12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11</v>
          </cell>
          <cell r="E97">
            <v>82</v>
          </cell>
          <cell r="F97">
            <v>276</v>
          </cell>
          <cell r="G97">
            <v>76</v>
          </cell>
          <cell r="H97">
            <v>4</v>
          </cell>
          <cell r="I97" t="str">
            <v>-</v>
          </cell>
          <cell r="J97">
            <v>70</v>
          </cell>
          <cell r="K97">
            <v>42</v>
          </cell>
          <cell r="L97">
            <v>4</v>
          </cell>
          <cell r="M97">
            <v>82</v>
          </cell>
          <cell r="N97">
            <v>76</v>
          </cell>
          <cell r="O97">
            <v>29</v>
          </cell>
          <cell r="P97">
            <v>1</v>
          </cell>
          <cell r="Q97" t="str">
            <v>-</v>
          </cell>
          <cell r="R97" t="str">
            <v>-</v>
          </cell>
          <cell r="S97" t="str">
            <v>-</v>
          </cell>
          <cell r="T97">
            <v>1</v>
          </cell>
          <cell r="U97" t="str">
            <v>-</v>
          </cell>
          <cell r="V97" t="str">
            <v>-</v>
          </cell>
          <cell r="W97" t="str">
            <v>-</v>
          </cell>
          <cell r="X97">
            <v>1</v>
          </cell>
          <cell r="Y97" t="str">
            <v>-</v>
          </cell>
          <cell r="Z97">
            <v>130</v>
          </cell>
          <cell r="AA97">
            <v>5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3</v>
          </cell>
          <cell r="E98">
            <v>135</v>
          </cell>
          <cell r="F98">
            <v>13</v>
          </cell>
          <cell r="G98">
            <v>14</v>
          </cell>
          <cell r="H98">
            <v>1</v>
          </cell>
          <cell r="I98">
            <v>100</v>
          </cell>
          <cell r="J98" t="str">
            <v>-</v>
          </cell>
          <cell r="K98">
            <v>5</v>
          </cell>
          <cell r="L98">
            <v>2</v>
          </cell>
          <cell r="M98">
            <v>35</v>
          </cell>
          <cell r="N98">
            <v>13</v>
          </cell>
          <cell r="O98">
            <v>9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  <cell r="T98" t="str">
            <v>-</v>
          </cell>
          <cell r="U98" t="str">
            <v>-</v>
          </cell>
          <cell r="V98" t="str">
            <v>-</v>
          </cell>
          <cell r="W98" t="str">
            <v>-</v>
          </cell>
          <cell r="X98" t="str">
            <v>-</v>
          </cell>
          <cell r="Y98" t="str">
            <v>-</v>
          </cell>
          <cell r="Z98" t="str">
            <v>-</v>
          </cell>
          <cell r="AA98" t="str">
            <v>-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1</v>
          </cell>
          <cell r="E99">
            <v>22</v>
          </cell>
          <cell r="F99">
            <v>22</v>
          </cell>
          <cell r="G99">
            <v>10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>
            <v>1</v>
          </cell>
          <cell r="M99">
            <v>22</v>
          </cell>
          <cell r="N99">
            <v>22</v>
          </cell>
          <cell r="O99">
            <v>10</v>
          </cell>
          <cell r="P99" t="str">
            <v>-</v>
          </cell>
          <cell r="Q99" t="str">
            <v>-</v>
          </cell>
          <cell r="R99" t="str">
            <v>-</v>
          </cell>
          <cell r="S99" t="str">
            <v>-</v>
          </cell>
          <cell r="T99" t="str">
            <v>-</v>
          </cell>
          <cell r="U99" t="str">
            <v>-</v>
          </cell>
          <cell r="V99" t="str">
            <v>-</v>
          </cell>
          <cell r="W99" t="str">
            <v>-</v>
          </cell>
          <cell r="X99" t="str">
            <v>-</v>
          </cell>
          <cell r="Y99" t="str">
            <v>-</v>
          </cell>
          <cell r="Z99" t="str">
            <v>-</v>
          </cell>
          <cell r="AA99" t="str">
            <v>-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8</v>
          </cell>
          <cell r="E100">
            <v>269</v>
          </cell>
          <cell r="F100">
            <v>326</v>
          </cell>
          <cell r="G100">
            <v>84</v>
          </cell>
          <cell r="H100">
            <v>2</v>
          </cell>
          <cell r="I100" t="str">
            <v>-</v>
          </cell>
          <cell r="J100">
            <v>46</v>
          </cell>
          <cell r="K100">
            <v>52</v>
          </cell>
          <cell r="L100">
            <v>3</v>
          </cell>
          <cell r="M100">
            <v>69</v>
          </cell>
          <cell r="N100">
            <v>57</v>
          </cell>
          <cell r="O100">
            <v>17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  <cell r="T100">
            <v>1</v>
          </cell>
          <cell r="U100" t="str">
            <v>-</v>
          </cell>
          <cell r="V100">
            <v>23</v>
          </cell>
          <cell r="W100">
            <v>5</v>
          </cell>
          <cell r="X100">
            <v>2</v>
          </cell>
          <cell r="Y100">
            <v>200</v>
          </cell>
          <cell r="Z100">
            <v>200</v>
          </cell>
          <cell r="AA100">
            <v>10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  <cell r="T101" t="str">
            <v>-</v>
          </cell>
          <cell r="U101" t="str">
            <v>-</v>
          </cell>
          <cell r="V101" t="str">
            <v>-</v>
          </cell>
          <cell r="W101" t="str">
            <v>-</v>
          </cell>
          <cell r="X101" t="str">
            <v>-</v>
          </cell>
          <cell r="Y101" t="str">
            <v>-</v>
          </cell>
          <cell r="Z101" t="str">
            <v>-</v>
          </cell>
          <cell r="AA101" t="str">
            <v>-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6</v>
          </cell>
          <cell r="E102">
            <v>152</v>
          </cell>
          <cell r="F102">
            <v>108</v>
          </cell>
          <cell r="G102">
            <v>33</v>
          </cell>
          <cell r="H102">
            <v>1</v>
          </cell>
          <cell r="I102">
            <v>9</v>
          </cell>
          <cell r="J102">
            <v>8</v>
          </cell>
          <cell r="K102">
            <v>4</v>
          </cell>
          <cell r="L102">
            <v>4</v>
          </cell>
          <cell r="M102">
            <v>63</v>
          </cell>
          <cell r="N102">
            <v>20</v>
          </cell>
          <cell r="O102">
            <v>26</v>
          </cell>
          <cell r="P102" t="str">
            <v>-</v>
          </cell>
          <cell r="Q102" t="str">
            <v>-</v>
          </cell>
          <cell r="R102" t="str">
            <v>-</v>
          </cell>
          <cell r="S102" t="str">
            <v>-</v>
          </cell>
          <cell r="T102" t="str">
            <v>-</v>
          </cell>
          <cell r="U102" t="str">
            <v>-</v>
          </cell>
          <cell r="V102" t="str">
            <v>-</v>
          </cell>
          <cell r="W102" t="str">
            <v>-</v>
          </cell>
          <cell r="X102">
            <v>1</v>
          </cell>
          <cell r="Y102">
            <v>80</v>
          </cell>
          <cell r="Z102">
            <v>80</v>
          </cell>
          <cell r="AA102">
            <v>3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3</v>
          </cell>
          <cell r="E103" t="str">
            <v>-</v>
          </cell>
          <cell r="F103">
            <v>122</v>
          </cell>
          <cell r="G103">
            <v>99</v>
          </cell>
          <cell r="H103">
            <v>1</v>
          </cell>
          <cell r="I103" t="str">
            <v>-</v>
          </cell>
          <cell r="J103">
            <v>22</v>
          </cell>
          <cell r="K103">
            <v>31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str">
            <v>-</v>
          </cell>
          <cell r="Q103" t="str">
            <v>-</v>
          </cell>
          <cell r="R103" t="str">
            <v>-</v>
          </cell>
          <cell r="S103" t="str">
            <v>-</v>
          </cell>
          <cell r="T103">
            <v>1</v>
          </cell>
          <cell r="U103" t="str">
            <v>-</v>
          </cell>
          <cell r="V103" t="str">
            <v>-</v>
          </cell>
          <cell r="W103">
            <v>14</v>
          </cell>
          <cell r="X103">
            <v>1</v>
          </cell>
          <cell r="Y103" t="str">
            <v>-</v>
          </cell>
          <cell r="Z103">
            <v>100</v>
          </cell>
          <cell r="AA103">
            <v>54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2</v>
          </cell>
          <cell r="E104">
            <v>200</v>
          </cell>
          <cell r="F104">
            <v>200</v>
          </cell>
          <cell r="G104">
            <v>8</v>
          </cell>
          <cell r="H104" t="str">
            <v>-</v>
          </cell>
          <cell r="I104" t="str">
            <v>-</v>
          </cell>
          <cell r="J104" t="str">
            <v>-</v>
          </cell>
          <cell r="K104" t="str">
            <v>-</v>
          </cell>
          <cell r="L104" t="str">
            <v>-</v>
          </cell>
          <cell r="M104" t="str">
            <v>-</v>
          </cell>
          <cell r="N104" t="str">
            <v>-</v>
          </cell>
          <cell r="O104" t="str">
            <v>-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  <cell r="T104" t="str">
            <v>-</v>
          </cell>
          <cell r="U104" t="str">
            <v>-</v>
          </cell>
          <cell r="V104" t="str">
            <v>-</v>
          </cell>
          <cell r="W104" t="str">
            <v>-</v>
          </cell>
          <cell r="X104">
            <v>2</v>
          </cell>
          <cell r="Y104">
            <v>200</v>
          </cell>
          <cell r="Z104">
            <v>200</v>
          </cell>
          <cell r="AA104">
            <v>8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8</v>
          </cell>
          <cell r="E105">
            <v>24</v>
          </cell>
          <cell r="F105">
            <v>514</v>
          </cell>
          <cell r="G105">
            <v>194</v>
          </cell>
          <cell r="H105">
            <v>7</v>
          </cell>
          <cell r="I105" t="str">
            <v>-</v>
          </cell>
          <cell r="J105">
            <v>490</v>
          </cell>
          <cell r="K105">
            <v>184</v>
          </cell>
          <cell r="L105">
            <v>1</v>
          </cell>
          <cell r="M105">
            <v>24</v>
          </cell>
          <cell r="N105">
            <v>24</v>
          </cell>
          <cell r="O105">
            <v>10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  <cell r="T105" t="str">
            <v>-</v>
          </cell>
          <cell r="U105" t="str">
            <v>-</v>
          </cell>
          <cell r="V105" t="str">
            <v>-</v>
          </cell>
          <cell r="W105" t="str">
            <v>-</v>
          </cell>
          <cell r="X105" t="str">
            <v>-</v>
          </cell>
          <cell r="Y105" t="str">
            <v>-</v>
          </cell>
          <cell r="Z105" t="str">
            <v>-</v>
          </cell>
          <cell r="AA105" t="str">
            <v>-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6</v>
          </cell>
          <cell r="E106">
            <v>57</v>
          </cell>
          <cell r="F106">
            <v>215</v>
          </cell>
          <cell r="G106">
            <v>24</v>
          </cell>
          <cell r="H106">
            <v>3</v>
          </cell>
          <cell r="I106" t="str">
            <v>-</v>
          </cell>
          <cell r="J106">
            <v>108</v>
          </cell>
          <cell r="K106" t="str">
            <v>-</v>
          </cell>
          <cell r="L106">
            <v>2</v>
          </cell>
          <cell r="M106">
            <v>57</v>
          </cell>
          <cell r="N106">
            <v>50</v>
          </cell>
          <cell r="O106">
            <v>20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  <cell r="T106">
            <v>1</v>
          </cell>
          <cell r="U106" t="str">
            <v>-</v>
          </cell>
          <cell r="V106">
            <v>57</v>
          </cell>
          <cell r="W106">
            <v>4</v>
          </cell>
          <cell r="X106" t="str">
            <v>-</v>
          </cell>
          <cell r="Y106" t="str">
            <v>-</v>
          </cell>
          <cell r="Z106" t="str">
            <v>-</v>
          </cell>
          <cell r="AA106" t="str">
            <v>-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1</v>
          </cell>
          <cell r="E107" t="str">
            <v>-</v>
          </cell>
          <cell r="F107">
            <v>1</v>
          </cell>
          <cell r="G107">
            <v>3</v>
          </cell>
          <cell r="H107">
            <v>1</v>
          </cell>
          <cell r="I107" t="str">
            <v>-</v>
          </cell>
          <cell r="J107">
            <v>1</v>
          </cell>
          <cell r="K107">
            <v>3</v>
          </cell>
          <cell r="L107" t="str">
            <v>-</v>
          </cell>
          <cell r="M107" t="str">
            <v>-</v>
          </cell>
          <cell r="N107" t="str">
            <v>-</v>
          </cell>
          <cell r="O107" t="str">
            <v>-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  <cell r="T107" t="str">
            <v>-</v>
          </cell>
          <cell r="U107" t="str">
            <v>-</v>
          </cell>
          <cell r="V107" t="str">
            <v>-</v>
          </cell>
          <cell r="W107" t="str">
            <v>-</v>
          </cell>
          <cell r="X107" t="str">
            <v>-</v>
          </cell>
          <cell r="Y107" t="str">
            <v>-</v>
          </cell>
          <cell r="Z107" t="str">
            <v>-</v>
          </cell>
          <cell r="AA107" t="str">
            <v>-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225</v>
          </cell>
          <cell r="E109">
            <v>5772</v>
          </cell>
          <cell r="F109">
            <v>7068</v>
          </cell>
          <cell r="G109">
            <v>2141</v>
          </cell>
          <cell r="H109">
            <v>66</v>
          </cell>
          <cell r="I109">
            <v>90</v>
          </cell>
          <cell r="J109">
            <v>1776</v>
          </cell>
          <cell r="K109">
            <v>1272</v>
          </cell>
          <cell r="L109">
            <v>79</v>
          </cell>
          <cell r="M109">
            <v>2137</v>
          </cell>
          <cell r="N109">
            <v>1253</v>
          </cell>
          <cell r="O109">
            <v>610</v>
          </cell>
          <cell r="P109">
            <v>9</v>
          </cell>
          <cell r="Q109">
            <v>37</v>
          </cell>
          <cell r="R109">
            <v>4</v>
          </cell>
          <cell r="S109">
            <v>19</v>
          </cell>
          <cell r="T109">
            <v>34</v>
          </cell>
          <cell r="U109" t="str">
            <v>-</v>
          </cell>
          <cell r="V109">
            <v>444</v>
          </cell>
          <cell r="W109">
            <v>90</v>
          </cell>
          <cell r="X109">
            <v>37</v>
          </cell>
          <cell r="Y109">
            <v>3508</v>
          </cell>
          <cell r="Z109">
            <v>3591</v>
          </cell>
          <cell r="AA109">
            <v>150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16</v>
          </cell>
          <cell r="E110">
            <v>623</v>
          </cell>
          <cell r="F110">
            <v>687</v>
          </cell>
          <cell r="G110">
            <v>149</v>
          </cell>
          <cell r="H110">
            <v>5</v>
          </cell>
          <cell r="I110" t="str">
            <v>-</v>
          </cell>
          <cell r="J110">
            <v>101</v>
          </cell>
          <cell r="K110">
            <v>88</v>
          </cell>
          <cell r="L110">
            <v>6</v>
          </cell>
          <cell r="M110">
            <v>123</v>
          </cell>
          <cell r="N110">
            <v>81</v>
          </cell>
          <cell r="O110">
            <v>39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  <cell r="T110" t="str">
            <v>-</v>
          </cell>
          <cell r="U110" t="str">
            <v>-</v>
          </cell>
          <cell r="V110" t="str">
            <v>-</v>
          </cell>
          <cell r="W110" t="str">
            <v>-</v>
          </cell>
          <cell r="X110">
            <v>5</v>
          </cell>
          <cell r="Y110">
            <v>500</v>
          </cell>
          <cell r="Z110">
            <v>505</v>
          </cell>
          <cell r="AA110">
            <v>22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19</v>
          </cell>
          <cell r="E111">
            <v>605</v>
          </cell>
          <cell r="F111">
            <v>756</v>
          </cell>
          <cell r="G111">
            <v>202</v>
          </cell>
          <cell r="H111">
            <v>4</v>
          </cell>
          <cell r="I111" t="str">
            <v>-</v>
          </cell>
          <cell r="J111">
            <v>151</v>
          </cell>
          <cell r="K111">
            <v>118</v>
          </cell>
          <cell r="L111">
            <v>8</v>
          </cell>
          <cell r="M111">
            <v>201</v>
          </cell>
          <cell r="N111">
            <v>140</v>
          </cell>
          <cell r="O111">
            <v>63</v>
          </cell>
          <cell r="P111">
            <v>1</v>
          </cell>
          <cell r="Q111">
            <v>4</v>
          </cell>
          <cell r="R111" t="str">
            <v>-</v>
          </cell>
          <cell r="S111" t="str">
            <v>-</v>
          </cell>
          <cell r="T111">
            <v>2</v>
          </cell>
          <cell r="U111" t="str">
            <v>-</v>
          </cell>
          <cell r="V111">
            <v>40</v>
          </cell>
          <cell r="W111">
            <v>3</v>
          </cell>
          <cell r="X111">
            <v>4</v>
          </cell>
          <cell r="Y111">
            <v>400</v>
          </cell>
          <cell r="Z111">
            <v>425</v>
          </cell>
          <cell r="AA111">
            <v>18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14</v>
          </cell>
          <cell r="E112">
            <v>294</v>
          </cell>
          <cell r="F112">
            <v>229</v>
          </cell>
          <cell r="G112">
            <v>121</v>
          </cell>
          <cell r="H112">
            <v>3</v>
          </cell>
          <cell r="I112" t="str">
            <v>-</v>
          </cell>
          <cell r="J112">
            <v>38</v>
          </cell>
          <cell r="K112">
            <v>33</v>
          </cell>
          <cell r="L112">
            <v>7</v>
          </cell>
          <cell r="M112">
            <v>203</v>
          </cell>
          <cell r="N112">
            <v>76</v>
          </cell>
          <cell r="O112">
            <v>74</v>
          </cell>
          <cell r="P112">
            <v>2</v>
          </cell>
          <cell r="Q112">
            <v>8</v>
          </cell>
          <cell r="R112" t="str">
            <v>-</v>
          </cell>
          <cell r="S112">
            <v>10</v>
          </cell>
          <cell r="T112">
            <v>1</v>
          </cell>
          <cell r="U112" t="str">
            <v>-</v>
          </cell>
          <cell r="V112" t="str">
            <v>-</v>
          </cell>
          <cell r="W112" t="str">
            <v>-</v>
          </cell>
          <cell r="X112">
            <v>1</v>
          </cell>
          <cell r="Y112">
            <v>83</v>
          </cell>
          <cell r="Z112">
            <v>115</v>
          </cell>
          <cell r="AA112">
            <v>4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9</v>
          </cell>
          <cell r="E113">
            <v>267</v>
          </cell>
          <cell r="F113">
            <v>311</v>
          </cell>
          <cell r="G113">
            <v>130</v>
          </cell>
          <cell r="H113">
            <v>2</v>
          </cell>
          <cell r="I113" t="str">
            <v>-</v>
          </cell>
          <cell r="J113">
            <v>78</v>
          </cell>
          <cell r="K113">
            <v>72</v>
          </cell>
          <cell r="L113">
            <v>3</v>
          </cell>
          <cell r="M113">
            <v>167</v>
          </cell>
          <cell r="N113">
            <v>95</v>
          </cell>
          <cell r="O113">
            <v>38</v>
          </cell>
          <cell r="P113">
            <v>1</v>
          </cell>
          <cell r="Q113" t="str">
            <v>-</v>
          </cell>
          <cell r="R113" t="str">
            <v>-</v>
          </cell>
          <cell r="S113" t="str">
            <v>-</v>
          </cell>
          <cell r="T113">
            <v>2</v>
          </cell>
          <cell r="U113" t="str">
            <v>-</v>
          </cell>
          <cell r="V113">
            <v>33</v>
          </cell>
          <cell r="W113">
            <v>15</v>
          </cell>
          <cell r="X113">
            <v>1</v>
          </cell>
          <cell r="Y113">
            <v>100</v>
          </cell>
          <cell r="Z113">
            <v>105</v>
          </cell>
          <cell r="AA113">
            <v>5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29</v>
          </cell>
          <cell r="E114">
            <v>943</v>
          </cell>
          <cell r="F114">
            <v>772</v>
          </cell>
          <cell r="G114">
            <v>288</v>
          </cell>
          <cell r="H114">
            <v>6</v>
          </cell>
          <cell r="I114" t="str">
            <v>-</v>
          </cell>
          <cell r="J114">
            <v>128</v>
          </cell>
          <cell r="K114">
            <v>174</v>
          </cell>
          <cell r="L114">
            <v>14</v>
          </cell>
          <cell r="M114">
            <v>443</v>
          </cell>
          <cell r="N114">
            <v>133</v>
          </cell>
          <cell r="O114">
            <v>91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  <cell r="T114">
            <v>4</v>
          </cell>
          <cell r="U114" t="str">
            <v>-</v>
          </cell>
          <cell r="V114" t="str">
            <v>-</v>
          </cell>
          <cell r="W114">
            <v>3</v>
          </cell>
          <cell r="X114">
            <v>5</v>
          </cell>
          <cell r="Y114">
            <v>500</v>
          </cell>
          <cell r="Z114">
            <v>511</v>
          </cell>
          <cell r="AA114">
            <v>20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24</v>
          </cell>
          <cell r="E115">
            <v>179</v>
          </cell>
          <cell r="F115">
            <v>706</v>
          </cell>
          <cell r="G115">
            <v>323</v>
          </cell>
          <cell r="H115">
            <v>11</v>
          </cell>
          <cell r="I115" t="str">
            <v>-</v>
          </cell>
          <cell r="J115">
            <v>377</v>
          </cell>
          <cell r="K115">
            <v>251</v>
          </cell>
          <cell r="L115">
            <v>3</v>
          </cell>
          <cell r="M115">
            <v>74</v>
          </cell>
          <cell r="N115">
            <v>55</v>
          </cell>
          <cell r="O115">
            <v>22</v>
          </cell>
          <cell r="P115">
            <v>2</v>
          </cell>
          <cell r="Q115">
            <v>5</v>
          </cell>
          <cell r="R115" t="str">
            <v>-</v>
          </cell>
          <cell r="S115">
            <v>2</v>
          </cell>
          <cell r="T115">
            <v>7</v>
          </cell>
          <cell r="U115" t="str">
            <v>-</v>
          </cell>
          <cell r="V115">
            <v>174</v>
          </cell>
          <cell r="W115">
            <v>43</v>
          </cell>
          <cell r="X115">
            <v>1</v>
          </cell>
          <cell r="Y115">
            <v>100</v>
          </cell>
          <cell r="Z115">
            <v>100</v>
          </cell>
          <cell r="AA115">
            <v>5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3</v>
          </cell>
          <cell r="E116">
            <v>90</v>
          </cell>
          <cell r="F116">
            <v>42</v>
          </cell>
          <cell r="G116">
            <v>5</v>
          </cell>
          <cell r="H116">
            <v>3</v>
          </cell>
          <cell r="I116">
            <v>90</v>
          </cell>
          <cell r="J116">
            <v>42</v>
          </cell>
          <cell r="K116">
            <v>5</v>
          </cell>
          <cell r="L116" t="str">
            <v>-</v>
          </cell>
          <cell r="M116" t="str">
            <v>-</v>
          </cell>
          <cell r="N116" t="str">
            <v>-</v>
          </cell>
          <cell r="O116" t="str">
            <v>-</v>
          </cell>
          <cell r="P116" t="str">
            <v>-</v>
          </cell>
          <cell r="Q116" t="str">
            <v>-</v>
          </cell>
          <cell r="R116" t="str">
            <v>-</v>
          </cell>
          <cell r="S116" t="str">
            <v>-</v>
          </cell>
          <cell r="T116" t="str">
            <v>-</v>
          </cell>
          <cell r="U116" t="str">
            <v>-</v>
          </cell>
          <cell r="V116" t="str">
            <v>-</v>
          </cell>
          <cell r="W116" t="str">
            <v>-</v>
          </cell>
          <cell r="X116" t="str">
            <v>-</v>
          </cell>
          <cell r="Y116" t="str">
            <v>-</v>
          </cell>
          <cell r="Z116" t="str">
            <v>-</v>
          </cell>
          <cell r="AA116" t="str">
            <v>-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13</v>
          </cell>
          <cell r="E117">
            <v>469</v>
          </cell>
          <cell r="F117">
            <v>566</v>
          </cell>
          <cell r="G117">
            <v>103</v>
          </cell>
          <cell r="H117">
            <v>3</v>
          </cell>
          <cell r="I117" t="str">
            <v>-</v>
          </cell>
          <cell r="J117">
            <v>51</v>
          </cell>
          <cell r="K117">
            <v>49</v>
          </cell>
          <cell r="L117">
            <v>3</v>
          </cell>
          <cell r="M117">
            <v>69</v>
          </cell>
          <cell r="N117">
            <v>64</v>
          </cell>
          <cell r="O117">
            <v>34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  <cell r="T117">
            <v>3</v>
          </cell>
          <cell r="U117" t="str">
            <v>-</v>
          </cell>
          <cell r="V117">
            <v>51</v>
          </cell>
          <cell r="W117">
            <v>4</v>
          </cell>
          <cell r="X117">
            <v>4</v>
          </cell>
          <cell r="Y117">
            <v>400</v>
          </cell>
          <cell r="Z117">
            <v>400</v>
          </cell>
          <cell r="AA117">
            <v>16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13</v>
          </cell>
          <cell r="E118">
            <v>306</v>
          </cell>
          <cell r="F118">
            <v>252</v>
          </cell>
          <cell r="G118">
            <v>71</v>
          </cell>
          <cell r="H118">
            <v>2</v>
          </cell>
          <cell r="I118" t="str">
            <v>-</v>
          </cell>
          <cell r="J118">
            <v>5</v>
          </cell>
          <cell r="K118">
            <v>5</v>
          </cell>
          <cell r="L118">
            <v>8</v>
          </cell>
          <cell r="M118">
            <v>206</v>
          </cell>
          <cell r="N118">
            <v>147</v>
          </cell>
          <cell r="O118">
            <v>61</v>
          </cell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  <cell r="T118">
            <v>2</v>
          </cell>
          <cell r="U118" t="str">
            <v>-</v>
          </cell>
          <cell r="V118" t="str">
            <v>-</v>
          </cell>
          <cell r="W118" t="str">
            <v>-</v>
          </cell>
          <cell r="X118">
            <v>1</v>
          </cell>
          <cell r="Y118">
            <v>100</v>
          </cell>
          <cell r="Z118">
            <v>100</v>
          </cell>
          <cell r="AA118">
            <v>5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10</v>
          </cell>
          <cell r="E119">
            <v>300</v>
          </cell>
          <cell r="F119">
            <v>292</v>
          </cell>
          <cell r="G119">
            <v>33</v>
          </cell>
          <cell r="H119">
            <v>2</v>
          </cell>
          <cell r="I119" t="str">
            <v>-</v>
          </cell>
          <cell r="J119" t="str">
            <v>-</v>
          </cell>
          <cell r="K119">
            <v>1</v>
          </cell>
          <cell r="L119">
            <v>2</v>
          </cell>
          <cell r="M119">
            <v>75</v>
          </cell>
          <cell r="N119">
            <v>56</v>
          </cell>
          <cell r="O119">
            <v>20</v>
          </cell>
          <cell r="P119">
            <v>1</v>
          </cell>
          <cell r="Q119" t="str">
            <v>-</v>
          </cell>
          <cell r="R119" t="str">
            <v>-</v>
          </cell>
          <cell r="S119" t="str">
            <v>-</v>
          </cell>
          <cell r="T119">
            <v>2</v>
          </cell>
          <cell r="U119" t="str">
            <v>-</v>
          </cell>
          <cell r="V119" t="str">
            <v>-</v>
          </cell>
          <cell r="W119">
            <v>1</v>
          </cell>
          <cell r="X119">
            <v>3</v>
          </cell>
          <cell r="Y119">
            <v>225</v>
          </cell>
          <cell r="Z119">
            <v>236</v>
          </cell>
          <cell r="AA119">
            <v>11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8</v>
          </cell>
          <cell r="E120">
            <v>149</v>
          </cell>
          <cell r="F120">
            <v>191</v>
          </cell>
          <cell r="G120">
            <v>58</v>
          </cell>
          <cell r="H120">
            <v>3</v>
          </cell>
          <cell r="I120" t="str">
            <v>-</v>
          </cell>
          <cell r="J120">
            <v>54</v>
          </cell>
          <cell r="K120">
            <v>34</v>
          </cell>
          <cell r="L120">
            <v>2</v>
          </cell>
          <cell r="M120">
            <v>39</v>
          </cell>
          <cell r="N120">
            <v>33</v>
          </cell>
          <cell r="O120">
            <v>14</v>
          </cell>
          <cell r="P120">
            <v>1</v>
          </cell>
          <cell r="Q120">
            <v>10</v>
          </cell>
          <cell r="R120">
            <v>4</v>
          </cell>
          <cell r="S120">
            <v>6</v>
          </cell>
          <cell r="T120">
            <v>1</v>
          </cell>
          <cell r="U120" t="str">
            <v>-</v>
          </cell>
          <cell r="V120" t="str">
            <v>-</v>
          </cell>
          <cell r="W120" t="str">
            <v>-</v>
          </cell>
          <cell r="X120">
            <v>1</v>
          </cell>
          <cell r="Y120">
            <v>100</v>
          </cell>
          <cell r="Z120">
            <v>100</v>
          </cell>
          <cell r="AA120">
            <v>4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15</v>
          </cell>
          <cell r="E121">
            <v>434</v>
          </cell>
          <cell r="F121">
            <v>568</v>
          </cell>
          <cell r="G121">
            <v>148</v>
          </cell>
          <cell r="H121">
            <v>4</v>
          </cell>
          <cell r="I121" t="str">
            <v>-</v>
          </cell>
          <cell r="J121">
            <v>162</v>
          </cell>
          <cell r="K121">
            <v>121</v>
          </cell>
          <cell r="L121">
            <v>4</v>
          </cell>
          <cell r="M121">
            <v>104</v>
          </cell>
          <cell r="N121">
            <v>24</v>
          </cell>
          <cell r="O121">
            <v>9</v>
          </cell>
          <cell r="P121">
            <v>1</v>
          </cell>
          <cell r="Q121">
            <v>10</v>
          </cell>
          <cell r="R121" t="str">
            <v>-</v>
          </cell>
          <cell r="S121">
            <v>1</v>
          </cell>
          <cell r="T121">
            <v>2</v>
          </cell>
          <cell r="U121" t="str">
            <v>-</v>
          </cell>
          <cell r="V121">
            <v>62</v>
          </cell>
          <cell r="W121">
            <v>6</v>
          </cell>
          <cell r="X121">
            <v>4</v>
          </cell>
          <cell r="Y121">
            <v>320</v>
          </cell>
          <cell r="Z121">
            <v>320</v>
          </cell>
          <cell r="AA121">
            <v>11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11</v>
          </cell>
          <cell r="E122">
            <v>182</v>
          </cell>
          <cell r="F122">
            <v>277</v>
          </cell>
          <cell r="G122">
            <v>86</v>
          </cell>
          <cell r="H122">
            <v>4</v>
          </cell>
          <cell r="I122" t="str">
            <v>-</v>
          </cell>
          <cell r="J122">
            <v>108</v>
          </cell>
          <cell r="K122">
            <v>52</v>
          </cell>
          <cell r="L122">
            <v>4</v>
          </cell>
          <cell r="M122">
            <v>82</v>
          </cell>
          <cell r="N122">
            <v>69</v>
          </cell>
          <cell r="O122">
            <v>30</v>
          </cell>
          <cell r="P122" t="str">
            <v>-</v>
          </cell>
          <cell r="Q122" t="str">
            <v>-</v>
          </cell>
          <cell r="R122" t="str">
            <v>-</v>
          </cell>
          <cell r="S122" t="str">
            <v>-</v>
          </cell>
          <cell r="T122">
            <v>2</v>
          </cell>
          <cell r="U122" t="str">
            <v>-</v>
          </cell>
          <cell r="V122" t="str">
            <v>-</v>
          </cell>
          <cell r="W122" t="str">
            <v>-</v>
          </cell>
          <cell r="X122">
            <v>1</v>
          </cell>
          <cell r="Y122">
            <v>100</v>
          </cell>
          <cell r="Z122">
            <v>100</v>
          </cell>
          <cell r="AA122">
            <v>4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4</v>
          </cell>
          <cell r="E123">
            <v>35</v>
          </cell>
          <cell r="F123">
            <v>31</v>
          </cell>
          <cell r="G123">
            <v>17</v>
          </cell>
          <cell r="H123">
            <v>1</v>
          </cell>
          <cell r="I123" t="str">
            <v>-</v>
          </cell>
          <cell r="J123" t="str">
            <v>-</v>
          </cell>
          <cell r="K123">
            <v>1</v>
          </cell>
          <cell r="L123">
            <v>2</v>
          </cell>
          <cell r="M123">
            <v>35</v>
          </cell>
          <cell r="N123">
            <v>31</v>
          </cell>
          <cell r="O123">
            <v>15</v>
          </cell>
          <cell r="P123" t="str">
            <v>-</v>
          </cell>
          <cell r="Q123" t="str">
            <v>-</v>
          </cell>
          <cell r="R123" t="str">
            <v>-</v>
          </cell>
          <cell r="S123" t="str">
            <v>-</v>
          </cell>
          <cell r="T123">
            <v>1</v>
          </cell>
          <cell r="U123" t="str">
            <v>-</v>
          </cell>
          <cell r="V123" t="str">
            <v>-</v>
          </cell>
          <cell r="W123">
            <v>1</v>
          </cell>
          <cell r="X123" t="str">
            <v>-</v>
          </cell>
          <cell r="Y123" t="str">
            <v>-</v>
          </cell>
          <cell r="Z123" t="str">
            <v>-</v>
          </cell>
          <cell r="AA123" t="str">
            <v>-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1</v>
          </cell>
          <cell r="E124">
            <v>22</v>
          </cell>
          <cell r="F124">
            <v>22</v>
          </cell>
          <cell r="G124">
            <v>11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>
            <v>1</v>
          </cell>
          <cell r="M124">
            <v>22</v>
          </cell>
          <cell r="N124">
            <v>22</v>
          </cell>
          <cell r="O124">
            <v>11</v>
          </cell>
          <cell r="P124" t="str">
            <v>-</v>
          </cell>
          <cell r="Q124" t="str">
            <v>-</v>
          </cell>
          <cell r="R124" t="str">
            <v>-</v>
          </cell>
          <cell r="S124" t="str">
            <v>-</v>
          </cell>
          <cell r="T124" t="str">
            <v>-</v>
          </cell>
          <cell r="U124" t="str">
            <v>-</v>
          </cell>
          <cell r="V124" t="str">
            <v>-</v>
          </cell>
          <cell r="W124" t="str">
            <v>-</v>
          </cell>
          <cell r="X124" t="str">
            <v>-</v>
          </cell>
          <cell r="Y124" t="str">
            <v>-</v>
          </cell>
          <cell r="Z124" t="str">
            <v>-</v>
          </cell>
          <cell r="AA124" t="str">
            <v>-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9</v>
          </cell>
          <cell r="E125">
            <v>294</v>
          </cell>
          <cell r="F125">
            <v>348</v>
          </cell>
          <cell r="G125">
            <v>64</v>
          </cell>
          <cell r="H125">
            <v>2</v>
          </cell>
          <cell r="I125" t="str">
            <v>-</v>
          </cell>
          <cell r="J125">
            <v>40</v>
          </cell>
          <cell r="K125">
            <v>25</v>
          </cell>
          <cell r="L125">
            <v>3</v>
          </cell>
          <cell r="M125">
            <v>94</v>
          </cell>
          <cell r="N125">
            <v>80</v>
          </cell>
          <cell r="O125">
            <v>26</v>
          </cell>
          <cell r="P125" t="str">
            <v>-</v>
          </cell>
          <cell r="Q125" t="str">
            <v>-</v>
          </cell>
          <cell r="R125" t="str">
            <v>-</v>
          </cell>
          <cell r="S125" t="str">
            <v>-</v>
          </cell>
          <cell r="T125">
            <v>2</v>
          </cell>
          <cell r="U125" t="str">
            <v>-</v>
          </cell>
          <cell r="V125">
            <v>28</v>
          </cell>
          <cell r="W125">
            <v>3</v>
          </cell>
          <cell r="X125">
            <v>2</v>
          </cell>
          <cell r="Y125">
            <v>200</v>
          </cell>
          <cell r="Z125">
            <v>200</v>
          </cell>
          <cell r="AA125">
            <v>10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str">
            <v>-</v>
          </cell>
          <cell r="Q126" t="str">
            <v>-</v>
          </cell>
          <cell r="R126" t="str">
            <v>-</v>
          </cell>
          <cell r="S126" t="str">
            <v>-</v>
          </cell>
          <cell r="T126" t="str">
            <v>-</v>
          </cell>
          <cell r="U126" t="str">
            <v>-</v>
          </cell>
          <cell r="V126" t="str">
            <v>-</v>
          </cell>
          <cell r="W126" t="str">
            <v>-</v>
          </cell>
          <cell r="X126" t="str">
            <v>-</v>
          </cell>
          <cell r="Y126" t="str">
            <v>-</v>
          </cell>
          <cell r="Z126" t="str">
            <v>-</v>
          </cell>
          <cell r="AA126" t="str">
            <v>-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7</v>
          </cell>
          <cell r="E127">
            <v>132</v>
          </cell>
          <cell r="F127">
            <v>112</v>
          </cell>
          <cell r="G127">
            <v>21</v>
          </cell>
          <cell r="H127">
            <v>1</v>
          </cell>
          <cell r="I127" t="str">
            <v>-</v>
          </cell>
          <cell r="J127">
            <v>5</v>
          </cell>
          <cell r="K127">
            <v>4</v>
          </cell>
          <cell r="L127">
            <v>4</v>
          </cell>
          <cell r="M127">
            <v>52</v>
          </cell>
          <cell r="N127">
            <v>33</v>
          </cell>
          <cell r="O127">
            <v>14</v>
          </cell>
          <cell r="P127" t="str">
            <v>-</v>
          </cell>
          <cell r="Q127" t="str">
            <v>-</v>
          </cell>
          <cell r="R127" t="str">
            <v>-</v>
          </cell>
          <cell r="S127" t="str">
            <v>-</v>
          </cell>
          <cell r="T127">
            <v>1</v>
          </cell>
          <cell r="U127" t="str">
            <v>-</v>
          </cell>
          <cell r="V127" t="str">
            <v>-</v>
          </cell>
          <cell r="W127" t="str">
            <v>-</v>
          </cell>
          <cell r="X127">
            <v>1</v>
          </cell>
          <cell r="Y127">
            <v>80</v>
          </cell>
          <cell r="Z127">
            <v>74</v>
          </cell>
          <cell r="AA127">
            <v>3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3</v>
          </cell>
          <cell r="E128">
            <v>100</v>
          </cell>
          <cell r="F128">
            <v>118</v>
          </cell>
          <cell r="G128">
            <v>26</v>
          </cell>
          <cell r="H128">
            <v>1</v>
          </cell>
          <cell r="I128" t="str">
            <v>-</v>
          </cell>
          <cell r="J128">
            <v>18</v>
          </cell>
          <cell r="K128">
            <v>15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str">
            <v>-</v>
          </cell>
          <cell r="Q128" t="str">
            <v>-</v>
          </cell>
          <cell r="R128" t="str">
            <v>-</v>
          </cell>
          <cell r="S128" t="str">
            <v>-</v>
          </cell>
          <cell r="T128">
            <v>1</v>
          </cell>
          <cell r="U128" t="str">
            <v>-</v>
          </cell>
          <cell r="V128" t="str">
            <v>-</v>
          </cell>
          <cell r="W128">
            <v>7</v>
          </cell>
          <cell r="X128">
            <v>1</v>
          </cell>
          <cell r="Y128">
            <v>100</v>
          </cell>
          <cell r="Z128">
            <v>100</v>
          </cell>
          <cell r="AA128">
            <v>4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2</v>
          </cell>
          <cell r="E129">
            <v>200</v>
          </cell>
          <cell r="F129">
            <v>200</v>
          </cell>
          <cell r="G129">
            <v>8</v>
          </cell>
          <cell r="H129" t="str">
            <v>-</v>
          </cell>
          <cell r="I129" t="str">
            <v>-</v>
          </cell>
          <cell r="J129" t="str">
            <v>-</v>
          </cell>
          <cell r="K129" t="str">
            <v>-</v>
          </cell>
          <cell r="L129" t="str">
            <v>-</v>
          </cell>
          <cell r="M129" t="str">
            <v>-</v>
          </cell>
          <cell r="N129" t="str">
            <v>-</v>
          </cell>
          <cell r="O129" t="str">
            <v>-</v>
          </cell>
          <cell r="P129" t="str">
            <v>-</v>
          </cell>
          <cell r="Q129" t="str">
            <v>-</v>
          </cell>
          <cell r="R129" t="str">
            <v>-</v>
          </cell>
          <cell r="S129" t="str">
            <v>-</v>
          </cell>
          <cell r="T129" t="str">
            <v>-</v>
          </cell>
          <cell r="U129" t="str">
            <v>-</v>
          </cell>
          <cell r="V129" t="str">
            <v>-</v>
          </cell>
          <cell r="W129" t="str">
            <v>-</v>
          </cell>
          <cell r="X129">
            <v>2</v>
          </cell>
          <cell r="Y129">
            <v>200</v>
          </cell>
          <cell r="Z129">
            <v>200</v>
          </cell>
          <cell r="AA129">
            <v>8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8</v>
          </cell>
          <cell r="E130">
            <v>48</v>
          </cell>
          <cell r="F130">
            <v>342</v>
          </cell>
          <cell r="G130">
            <v>182</v>
          </cell>
          <cell r="H130">
            <v>6</v>
          </cell>
          <cell r="I130" t="str">
            <v>-</v>
          </cell>
          <cell r="J130">
            <v>298</v>
          </cell>
          <cell r="K130">
            <v>162</v>
          </cell>
          <cell r="L130">
            <v>2</v>
          </cell>
          <cell r="M130">
            <v>48</v>
          </cell>
          <cell r="N130">
            <v>44</v>
          </cell>
          <cell r="O130">
            <v>20</v>
          </cell>
          <cell r="P130" t="str">
            <v>-</v>
          </cell>
          <cell r="Q130" t="str">
            <v>-</v>
          </cell>
          <cell r="R130" t="str">
            <v>-</v>
          </cell>
          <cell r="S130" t="str">
            <v>-</v>
          </cell>
          <cell r="T130" t="str">
            <v>-</v>
          </cell>
          <cell r="U130" t="str">
            <v>-</v>
          </cell>
          <cell r="V130" t="str">
            <v>-</v>
          </cell>
          <cell r="W130" t="str">
            <v>-</v>
          </cell>
          <cell r="X130" t="str">
            <v>-</v>
          </cell>
          <cell r="Y130" t="str">
            <v>-</v>
          </cell>
          <cell r="Z130" t="str">
            <v>-</v>
          </cell>
          <cell r="AA130" t="str">
            <v>-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7</v>
          </cell>
          <cell r="E131">
            <v>100</v>
          </cell>
          <cell r="F131">
            <v>246</v>
          </cell>
          <cell r="G131">
            <v>95</v>
          </cell>
          <cell r="H131">
            <v>3</v>
          </cell>
          <cell r="I131" t="str">
            <v>-</v>
          </cell>
          <cell r="J131">
            <v>120</v>
          </cell>
          <cell r="K131">
            <v>62</v>
          </cell>
          <cell r="L131">
            <v>3</v>
          </cell>
          <cell r="M131">
            <v>100</v>
          </cell>
          <cell r="N131">
            <v>70</v>
          </cell>
          <cell r="O131">
            <v>29</v>
          </cell>
          <cell r="P131" t="str">
            <v>-</v>
          </cell>
          <cell r="Q131" t="str">
            <v>-</v>
          </cell>
          <cell r="R131" t="str">
            <v>-</v>
          </cell>
          <cell r="S131" t="str">
            <v>-</v>
          </cell>
          <cell r="T131">
            <v>1</v>
          </cell>
          <cell r="U131" t="str">
            <v>-</v>
          </cell>
          <cell r="V131">
            <v>56</v>
          </cell>
          <cell r="W131">
            <v>4</v>
          </cell>
          <cell r="X131" t="str">
            <v>-</v>
          </cell>
          <cell r="Y131" t="str">
            <v>-</v>
          </cell>
          <cell r="Z131" t="str">
            <v>-</v>
          </cell>
          <cell r="AA131" t="str">
            <v>-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 t="str">
            <v>-</v>
          </cell>
          <cell r="E132" t="str">
            <v>-</v>
          </cell>
          <cell r="F132" t="str">
            <v>-</v>
          </cell>
          <cell r="G132" t="str">
            <v>-</v>
          </cell>
          <cell r="H132" t="str">
            <v>-</v>
          </cell>
          <cell r="I132" t="str">
            <v>-</v>
          </cell>
          <cell r="J132" t="str">
            <v>-</v>
          </cell>
          <cell r="K132" t="str">
            <v>-</v>
          </cell>
          <cell r="L132" t="str">
            <v>-</v>
          </cell>
          <cell r="M132" t="str">
            <v>-</v>
          </cell>
          <cell r="N132" t="str">
            <v>-</v>
          </cell>
          <cell r="O132" t="str">
            <v>-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  <cell r="T132" t="str">
            <v>-</v>
          </cell>
          <cell r="U132" t="str">
            <v>-</v>
          </cell>
          <cell r="V132" t="str">
            <v>-</v>
          </cell>
          <cell r="W132" t="str">
            <v>-</v>
          </cell>
          <cell r="X132" t="str">
            <v>-</v>
          </cell>
          <cell r="Y132" t="str">
            <v>-</v>
          </cell>
          <cell r="Z132" t="str">
            <v>-</v>
          </cell>
          <cell r="AA132" t="str">
            <v>-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440</v>
          </cell>
          <cell r="E134">
            <v>7169</v>
          </cell>
          <cell r="F134">
            <v>11537</v>
          </cell>
          <cell r="G134">
            <v>5157</v>
          </cell>
          <cell r="H134">
            <v>183</v>
          </cell>
          <cell r="I134">
            <v>99</v>
          </cell>
          <cell r="J134">
            <v>4301</v>
          </cell>
          <cell r="K134">
            <v>3342</v>
          </cell>
          <cell r="L134">
            <v>138</v>
          </cell>
          <cell r="M134">
            <v>4095</v>
          </cell>
          <cell r="N134">
            <v>2764</v>
          </cell>
          <cell r="O134">
            <v>1444</v>
          </cell>
          <cell r="P134">
            <v>5</v>
          </cell>
          <cell r="Q134">
            <v>25</v>
          </cell>
          <cell r="R134">
            <v>6</v>
          </cell>
          <cell r="S134">
            <v>7</v>
          </cell>
          <cell r="T134">
            <v>78</v>
          </cell>
          <cell r="U134" t="str">
            <v>-</v>
          </cell>
          <cell r="V134">
            <v>856</v>
          </cell>
          <cell r="W134">
            <v>204</v>
          </cell>
          <cell r="X134">
            <v>36</v>
          </cell>
          <cell r="Y134">
            <v>2950</v>
          </cell>
          <cell r="Z134">
            <v>3610</v>
          </cell>
          <cell r="AA134">
            <v>160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45</v>
          </cell>
          <cell r="E135">
            <v>798</v>
          </cell>
          <cell r="F135">
            <v>1185</v>
          </cell>
          <cell r="G135">
            <v>508</v>
          </cell>
          <cell r="H135">
            <v>24</v>
          </cell>
          <cell r="I135" t="str">
            <v>-</v>
          </cell>
          <cell r="J135">
            <v>462</v>
          </cell>
          <cell r="K135">
            <v>385</v>
          </cell>
          <cell r="L135">
            <v>11</v>
          </cell>
          <cell r="M135">
            <v>298</v>
          </cell>
          <cell r="N135">
            <v>187</v>
          </cell>
          <cell r="O135">
            <v>89</v>
          </cell>
          <cell r="P135" t="str">
            <v>-</v>
          </cell>
          <cell r="Q135" t="str">
            <v>-</v>
          </cell>
          <cell r="R135" t="str">
            <v>-</v>
          </cell>
          <cell r="S135" t="str">
            <v>-</v>
          </cell>
          <cell r="T135">
            <v>5</v>
          </cell>
          <cell r="U135" t="str">
            <v>-</v>
          </cell>
          <cell r="V135">
            <v>21</v>
          </cell>
          <cell r="W135">
            <v>13</v>
          </cell>
          <cell r="X135">
            <v>5</v>
          </cell>
          <cell r="Y135">
            <v>500</v>
          </cell>
          <cell r="Z135">
            <v>515</v>
          </cell>
          <cell r="AA135">
            <v>21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45</v>
          </cell>
          <cell r="E136">
            <v>855</v>
          </cell>
          <cell r="F136">
            <v>1518</v>
          </cell>
          <cell r="G136">
            <v>616</v>
          </cell>
          <cell r="H136">
            <v>17</v>
          </cell>
          <cell r="I136" t="str">
            <v>-</v>
          </cell>
          <cell r="J136">
            <v>425</v>
          </cell>
          <cell r="K136">
            <v>341</v>
          </cell>
          <cell r="L136">
            <v>13</v>
          </cell>
          <cell r="M136">
            <v>455</v>
          </cell>
          <cell r="N136">
            <v>364</v>
          </cell>
          <cell r="O136">
            <v>234</v>
          </cell>
          <cell r="P136" t="str">
            <v>-</v>
          </cell>
          <cell r="Q136" t="str">
            <v>-</v>
          </cell>
          <cell r="R136" t="str">
            <v>-</v>
          </cell>
          <cell r="S136" t="str">
            <v>-</v>
          </cell>
          <cell r="T136">
            <v>11</v>
          </cell>
          <cell r="U136" t="str">
            <v>-</v>
          </cell>
          <cell r="V136">
            <v>321</v>
          </cell>
          <cell r="W136">
            <v>25</v>
          </cell>
          <cell r="X136">
            <v>4</v>
          </cell>
          <cell r="Y136">
            <v>400</v>
          </cell>
          <cell r="Z136">
            <v>408</v>
          </cell>
          <cell r="AA136">
            <v>16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31</v>
          </cell>
          <cell r="E137">
            <v>292</v>
          </cell>
          <cell r="F137">
            <v>522</v>
          </cell>
          <cell r="G137">
            <v>275</v>
          </cell>
          <cell r="H137">
            <v>10</v>
          </cell>
          <cell r="I137" t="str">
            <v>-</v>
          </cell>
          <cell r="J137">
            <v>68</v>
          </cell>
          <cell r="K137">
            <v>51</v>
          </cell>
          <cell r="L137">
            <v>12</v>
          </cell>
          <cell r="M137">
            <v>287</v>
          </cell>
          <cell r="N137">
            <v>281</v>
          </cell>
          <cell r="O137">
            <v>186</v>
          </cell>
          <cell r="P137">
            <v>1</v>
          </cell>
          <cell r="Q137">
            <v>5</v>
          </cell>
          <cell r="R137" t="str">
            <v>-</v>
          </cell>
          <cell r="S137" t="str">
            <v>-</v>
          </cell>
          <cell r="T137">
            <v>7</v>
          </cell>
          <cell r="U137" t="str">
            <v>-</v>
          </cell>
          <cell r="V137">
            <v>64</v>
          </cell>
          <cell r="W137">
            <v>30</v>
          </cell>
          <cell r="X137">
            <v>1</v>
          </cell>
          <cell r="Y137" t="str">
            <v>-</v>
          </cell>
          <cell r="Z137">
            <v>109</v>
          </cell>
          <cell r="AA137">
            <v>8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10</v>
          </cell>
          <cell r="E138">
            <v>387</v>
          </cell>
          <cell r="F138">
            <v>543</v>
          </cell>
          <cell r="G138">
            <v>238</v>
          </cell>
          <cell r="H138" t="str">
            <v>-</v>
          </cell>
          <cell r="I138" t="str">
            <v>-</v>
          </cell>
          <cell r="J138">
            <v>195</v>
          </cell>
          <cell r="K138">
            <v>171</v>
          </cell>
          <cell r="L138">
            <v>4</v>
          </cell>
          <cell r="M138">
            <v>167</v>
          </cell>
          <cell r="N138">
            <v>116</v>
          </cell>
          <cell r="O138">
            <v>46</v>
          </cell>
          <cell r="P138" t="str">
            <v>-</v>
          </cell>
          <cell r="Q138" t="str">
            <v>-</v>
          </cell>
          <cell r="R138" t="str">
            <v>-</v>
          </cell>
          <cell r="S138" t="str">
            <v>-</v>
          </cell>
          <cell r="T138">
            <v>5</v>
          </cell>
          <cell r="U138" t="str">
            <v>-</v>
          </cell>
          <cell r="V138">
            <v>12</v>
          </cell>
          <cell r="W138">
            <v>6</v>
          </cell>
          <cell r="X138">
            <v>1</v>
          </cell>
          <cell r="Y138">
            <v>220</v>
          </cell>
          <cell r="Z138">
            <v>220</v>
          </cell>
          <cell r="AA138">
            <v>15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48</v>
          </cell>
          <cell r="E139">
            <v>1419</v>
          </cell>
          <cell r="F139">
            <v>1194</v>
          </cell>
          <cell r="G139">
            <v>461</v>
          </cell>
          <cell r="H139">
            <v>11</v>
          </cell>
          <cell r="I139" t="str">
            <v>-</v>
          </cell>
          <cell r="J139">
            <v>161</v>
          </cell>
          <cell r="K139">
            <v>171</v>
          </cell>
          <cell r="L139">
            <v>28</v>
          </cell>
          <cell r="M139">
            <v>919</v>
          </cell>
          <cell r="N139">
            <v>476</v>
          </cell>
          <cell r="O139">
            <v>253</v>
          </cell>
          <cell r="P139" t="str">
            <v>-</v>
          </cell>
          <cell r="Q139" t="str">
            <v>-</v>
          </cell>
          <cell r="R139" t="str">
            <v>-</v>
          </cell>
          <cell r="S139" t="str">
            <v>-</v>
          </cell>
          <cell r="T139">
            <v>4</v>
          </cell>
          <cell r="U139" t="str">
            <v>-</v>
          </cell>
          <cell r="V139">
            <v>42</v>
          </cell>
          <cell r="W139">
            <v>16</v>
          </cell>
          <cell r="X139">
            <v>5</v>
          </cell>
          <cell r="Y139">
            <v>500</v>
          </cell>
          <cell r="Z139">
            <v>515</v>
          </cell>
          <cell r="AA139">
            <v>21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25</v>
          </cell>
          <cell r="E140">
            <v>199</v>
          </cell>
          <cell r="F140">
            <v>798</v>
          </cell>
          <cell r="G140">
            <v>377</v>
          </cell>
          <cell r="H140">
            <v>13</v>
          </cell>
          <cell r="I140" t="str">
            <v>-</v>
          </cell>
          <cell r="J140">
            <v>451</v>
          </cell>
          <cell r="K140">
            <v>308</v>
          </cell>
          <cell r="L140">
            <v>4</v>
          </cell>
          <cell r="M140">
            <v>99</v>
          </cell>
          <cell r="N140">
            <v>85</v>
          </cell>
          <cell r="O140">
            <v>34</v>
          </cell>
          <cell r="P140" t="str">
            <v>-</v>
          </cell>
          <cell r="Q140" t="str">
            <v>-</v>
          </cell>
          <cell r="R140" t="str">
            <v>-</v>
          </cell>
          <cell r="S140" t="str">
            <v>-</v>
          </cell>
          <cell r="T140">
            <v>7</v>
          </cell>
          <cell r="U140" t="str">
            <v>-</v>
          </cell>
          <cell r="V140">
            <v>162</v>
          </cell>
          <cell r="W140">
            <v>30</v>
          </cell>
          <cell r="X140">
            <v>1</v>
          </cell>
          <cell r="Y140">
            <v>100</v>
          </cell>
          <cell r="Z140">
            <v>100</v>
          </cell>
          <cell r="AA140">
            <v>5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20</v>
          </cell>
          <cell r="E141">
            <v>352</v>
          </cell>
          <cell r="F141">
            <v>358</v>
          </cell>
          <cell r="G141">
            <v>286</v>
          </cell>
          <cell r="H141">
            <v>14</v>
          </cell>
          <cell r="I141" t="str">
            <v>-</v>
          </cell>
          <cell r="J141">
            <v>152</v>
          </cell>
          <cell r="K141">
            <v>181</v>
          </cell>
          <cell r="L141">
            <v>6</v>
          </cell>
          <cell r="M141">
            <v>352</v>
          </cell>
          <cell r="N141">
            <v>206</v>
          </cell>
          <cell r="O141">
            <v>105</v>
          </cell>
          <cell r="P141" t="str">
            <v>-</v>
          </cell>
          <cell r="Q141" t="str">
            <v>-</v>
          </cell>
          <cell r="R141" t="str">
            <v>-</v>
          </cell>
          <cell r="S141" t="str">
            <v>-</v>
          </cell>
          <cell r="T141" t="str">
            <v>-</v>
          </cell>
          <cell r="U141" t="str">
            <v>-</v>
          </cell>
          <cell r="V141" t="str">
            <v>-</v>
          </cell>
          <cell r="W141" t="str">
            <v>-</v>
          </cell>
          <cell r="X141" t="str">
            <v>-</v>
          </cell>
          <cell r="Y141" t="str">
            <v>-</v>
          </cell>
          <cell r="Z141" t="str">
            <v>-</v>
          </cell>
          <cell r="AA141" t="str">
            <v>-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32</v>
          </cell>
          <cell r="E142">
            <v>286</v>
          </cell>
          <cell r="F142">
            <v>839</v>
          </cell>
          <cell r="G142">
            <v>373</v>
          </cell>
          <cell r="H142">
            <v>15</v>
          </cell>
          <cell r="I142" t="str">
            <v>-</v>
          </cell>
          <cell r="J142">
            <v>252</v>
          </cell>
          <cell r="K142">
            <v>269</v>
          </cell>
          <cell r="L142">
            <v>9</v>
          </cell>
          <cell r="M142">
            <v>286</v>
          </cell>
          <cell r="N142">
            <v>201</v>
          </cell>
          <cell r="O142">
            <v>80</v>
          </cell>
          <cell r="P142" t="str">
            <v>-</v>
          </cell>
          <cell r="Q142" t="str">
            <v>-</v>
          </cell>
          <cell r="R142" t="str">
            <v>-</v>
          </cell>
          <cell r="S142" t="str">
            <v>-</v>
          </cell>
          <cell r="T142">
            <v>5</v>
          </cell>
          <cell r="U142" t="str">
            <v>-</v>
          </cell>
          <cell r="V142">
            <v>79</v>
          </cell>
          <cell r="W142">
            <v>12</v>
          </cell>
          <cell r="X142">
            <v>3</v>
          </cell>
          <cell r="Y142" t="str">
            <v>-</v>
          </cell>
          <cell r="Z142">
            <v>307</v>
          </cell>
          <cell r="AA142">
            <v>12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72</v>
          </cell>
          <cell r="E143">
            <v>363</v>
          </cell>
          <cell r="F143">
            <v>1569</v>
          </cell>
          <cell r="G143">
            <v>970</v>
          </cell>
          <cell r="H143">
            <v>39</v>
          </cell>
          <cell r="I143" t="str">
            <v>-</v>
          </cell>
          <cell r="J143">
            <v>1245</v>
          </cell>
          <cell r="K143">
            <v>858</v>
          </cell>
          <cell r="L143">
            <v>10</v>
          </cell>
          <cell r="M143">
            <v>263</v>
          </cell>
          <cell r="N143">
            <v>158</v>
          </cell>
          <cell r="O143">
            <v>76</v>
          </cell>
          <cell r="P143" t="str">
            <v>-</v>
          </cell>
          <cell r="Q143" t="str">
            <v>-</v>
          </cell>
          <cell r="R143" t="str">
            <v>-</v>
          </cell>
          <cell r="S143" t="str">
            <v>-</v>
          </cell>
          <cell r="T143">
            <v>22</v>
          </cell>
          <cell r="U143" t="str">
            <v>-</v>
          </cell>
          <cell r="V143">
            <v>66</v>
          </cell>
          <cell r="W143">
            <v>31</v>
          </cell>
          <cell r="X143">
            <v>1</v>
          </cell>
          <cell r="Y143">
            <v>100</v>
          </cell>
          <cell r="Z143">
            <v>100</v>
          </cell>
          <cell r="AA143">
            <v>5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20</v>
          </cell>
          <cell r="E144">
            <v>158</v>
          </cell>
          <cell r="F144">
            <v>339</v>
          </cell>
          <cell r="G144">
            <v>155</v>
          </cell>
          <cell r="H144">
            <v>4</v>
          </cell>
          <cell r="I144" t="str">
            <v>-</v>
          </cell>
          <cell r="J144" t="str">
            <v>-</v>
          </cell>
          <cell r="K144">
            <v>33</v>
          </cell>
          <cell r="L144">
            <v>10</v>
          </cell>
          <cell r="M144">
            <v>158</v>
          </cell>
          <cell r="N144">
            <v>132</v>
          </cell>
          <cell r="O144">
            <v>94</v>
          </cell>
          <cell r="P144">
            <v>1</v>
          </cell>
          <cell r="Q144" t="str">
            <v>-</v>
          </cell>
          <cell r="R144" t="str">
            <v>-</v>
          </cell>
          <cell r="S144" t="str">
            <v>-</v>
          </cell>
          <cell r="T144">
            <v>2</v>
          </cell>
          <cell r="U144" t="str">
            <v>-</v>
          </cell>
          <cell r="V144" t="str">
            <v>-</v>
          </cell>
          <cell r="W144">
            <v>17</v>
          </cell>
          <cell r="X144">
            <v>3</v>
          </cell>
          <cell r="Y144" t="str">
            <v>-</v>
          </cell>
          <cell r="Z144">
            <v>207</v>
          </cell>
          <cell r="AA144">
            <v>11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7</v>
          </cell>
          <cell r="E145">
            <v>149</v>
          </cell>
          <cell r="F145">
            <v>164</v>
          </cell>
          <cell r="G145">
            <v>48</v>
          </cell>
          <cell r="H145">
            <v>2</v>
          </cell>
          <cell r="I145" t="str">
            <v>-</v>
          </cell>
          <cell r="J145">
            <v>29</v>
          </cell>
          <cell r="K145">
            <v>24</v>
          </cell>
          <cell r="L145">
            <v>2</v>
          </cell>
          <cell r="M145">
            <v>39</v>
          </cell>
          <cell r="N145">
            <v>30</v>
          </cell>
          <cell r="O145">
            <v>14</v>
          </cell>
          <cell r="P145">
            <v>1</v>
          </cell>
          <cell r="Q145">
            <v>10</v>
          </cell>
          <cell r="R145">
            <v>6</v>
          </cell>
          <cell r="S145">
            <v>6</v>
          </cell>
          <cell r="T145">
            <v>1</v>
          </cell>
          <cell r="U145" t="str">
            <v>-</v>
          </cell>
          <cell r="V145" t="str">
            <v>-</v>
          </cell>
          <cell r="W145" t="str">
            <v>-</v>
          </cell>
          <cell r="X145">
            <v>1</v>
          </cell>
          <cell r="Y145">
            <v>100</v>
          </cell>
          <cell r="Z145">
            <v>99</v>
          </cell>
          <cell r="AA145">
            <v>4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18</v>
          </cell>
          <cell r="E146">
            <v>458</v>
          </cell>
          <cell r="F146">
            <v>576</v>
          </cell>
          <cell r="G146">
            <v>167</v>
          </cell>
          <cell r="H146">
            <v>5</v>
          </cell>
          <cell r="I146" t="str">
            <v>-</v>
          </cell>
          <cell r="J146">
            <v>168</v>
          </cell>
          <cell r="K146">
            <v>133</v>
          </cell>
          <cell r="L146">
            <v>6</v>
          </cell>
          <cell r="M146">
            <v>128</v>
          </cell>
          <cell r="N146">
            <v>31</v>
          </cell>
          <cell r="O146">
            <v>20</v>
          </cell>
          <cell r="P146">
            <v>1</v>
          </cell>
          <cell r="Q146">
            <v>10</v>
          </cell>
          <cell r="R146" t="str">
            <v>-</v>
          </cell>
          <cell r="S146">
            <v>1</v>
          </cell>
          <cell r="T146">
            <v>2</v>
          </cell>
          <cell r="U146" t="str">
            <v>-</v>
          </cell>
          <cell r="V146">
            <v>57</v>
          </cell>
          <cell r="W146">
            <v>3</v>
          </cell>
          <cell r="X146">
            <v>4</v>
          </cell>
          <cell r="Y146">
            <v>320</v>
          </cell>
          <cell r="Z146">
            <v>320</v>
          </cell>
          <cell r="AA146">
            <v>10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9</v>
          </cell>
          <cell r="E147">
            <v>223</v>
          </cell>
          <cell r="F147">
            <v>311</v>
          </cell>
          <cell r="G147">
            <v>98</v>
          </cell>
          <cell r="H147">
            <v>4</v>
          </cell>
          <cell r="I147" t="str">
            <v>-</v>
          </cell>
          <cell r="J147">
            <v>109</v>
          </cell>
          <cell r="K147">
            <v>64</v>
          </cell>
          <cell r="L147">
            <v>4</v>
          </cell>
          <cell r="M147">
            <v>93</v>
          </cell>
          <cell r="N147">
            <v>72</v>
          </cell>
          <cell r="O147">
            <v>29</v>
          </cell>
          <cell r="P147" t="str">
            <v>-</v>
          </cell>
          <cell r="Q147" t="str">
            <v>-</v>
          </cell>
          <cell r="R147" t="str">
            <v>-</v>
          </cell>
          <cell r="S147" t="str">
            <v>-</v>
          </cell>
          <cell r="T147" t="str">
            <v>-</v>
          </cell>
          <cell r="U147" t="str">
            <v>-</v>
          </cell>
          <cell r="V147" t="str">
            <v>-</v>
          </cell>
          <cell r="W147" t="str">
            <v>-</v>
          </cell>
          <cell r="X147">
            <v>1</v>
          </cell>
          <cell r="Y147">
            <v>130</v>
          </cell>
          <cell r="Z147">
            <v>130</v>
          </cell>
          <cell r="AA147">
            <v>5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2</v>
          </cell>
          <cell r="E148">
            <v>35</v>
          </cell>
          <cell r="F148">
            <v>31</v>
          </cell>
          <cell r="G148">
            <v>16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>
            <v>2</v>
          </cell>
          <cell r="M148">
            <v>35</v>
          </cell>
          <cell r="N148">
            <v>31</v>
          </cell>
          <cell r="O148">
            <v>16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  <cell r="T148" t="str">
            <v>-</v>
          </cell>
          <cell r="U148" t="str">
            <v>-</v>
          </cell>
          <cell r="V148" t="str">
            <v>-</v>
          </cell>
          <cell r="W148" t="str">
            <v>-</v>
          </cell>
          <cell r="X148" t="str">
            <v>-</v>
          </cell>
          <cell r="Y148" t="str">
            <v>-</v>
          </cell>
          <cell r="Z148" t="str">
            <v>-</v>
          </cell>
          <cell r="AA148" t="str">
            <v>-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1</v>
          </cell>
          <cell r="E149">
            <v>24</v>
          </cell>
          <cell r="F149">
            <v>24</v>
          </cell>
          <cell r="G149">
            <v>11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>
            <v>1</v>
          </cell>
          <cell r="M149">
            <v>24</v>
          </cell>
          <cell r="N149">
            <v>24</v>
          </cell>
          <cell r="O149">
            <v>11</v>
          </cell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  <cell r="T149" t="str">
            <v>-</v>
          </cell>
          <cell r="U149" t="str">
            <v>-</v>
          </cell>
          <cell r="V149" t="str">
            <v>-</v>
          </cell>
          <cell r="W149" t="str">
            <v>-</v>
          </cell>
          <cell r="X149" t="str">
            <v>-</v>
          </cell>
          <cell r="Y149" t="str">
            <v>-</v>
          </cell>
          <cell r="Z149" t="str">
            <v>-</v>
          </cell>
          <cell r="AA149" t="str">
            <v>-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10</v>
          </cell>
          <cell r="E150">
            <v>323</v>
          </cell>
          <cell r="F150">
            <v>371</v>
          </cell>
          <cell r="G150">
            <v>75</v>
          </cell>
          <cell r="H150">
            <v>3</v>
          </cell>
          <cell r="I150" t="str">
            <v>-</v>
          </cell>
          <cell r="J150">
            <v>42</v>
          </cell>
          <cell r="K150">
            <v>23</v>
          </cell>
          <cell r="L150">
            <v>3</v>
          </cell>
          <cell r="M150">
            <v>123</v>
          </cell>
          <cell r="N150">
            <v>103</v>
          </cell>
          <cell r="O150">
            <v>38</v>
          </cell>
          <cell r="P150" t="str">
            <v>-</v>
          </cell>
          <cell r="Q150" t="str">
            <v>-</v>
          </cell>
          <cell r="R150" t="str">
            <v>-</v>
          </cell>
          <cell r="S150" t="str">
            <v>-</v>
          </cell>
          <cell r="T150">
            <v>2</v>
          </cell>
          <cell r="U150" t="str">
            <v>-</v>
          </cell>
          <cell r="V150">
            <v>26</v>
          </cell>
          <cell r="W150">
            <v>5</v>
          </cell>
          <cell r="X150">
            <v>2</v>
          </cell>
          <cell r="Y150">
            <v>200</v>
          </cell>
          <cell r="Z150">
            <v>200</v>
          </cell>
          <cell r="AA150">
            <v>9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1</v>
          </cell>
          <cell r="E151">
            <v>99</v>
          </cell>
          <cell r="F151">
            <v>25</v>
          </cell>
          <cell r="G151">
            <v>22</v>
          </cell>
          <cell r="H151">
            <v>1</v>
          </cell>
          <cell r="I151">
            <v>99</v>
          </cell>
          <cell r="J151">
            <v>25</v>
          </cell>
          <cell r="K151">
            <v>22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  <cell r="T151" t="str">
            <v>-</v>
          </cell>
          <cell r="U151" t="str">
            <v>-</v>
          </cell>
          <cell r="V151" t="str">
            <v>-</v>
          </cell>
          <cell r="W151" t="str">
            <v>-</v>
          </cell>
          <cell r="X151" t="str">
            <v>-</v>
          </cell>
          <cell r="Y151" t="str">
            <v>-</v>
          </cell>
          <cell r="Z151" t="str">
            <v>-</v>
          </cell>
          <cell r="AA151" t="str">
            <v>-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8</v>
          </cell>
          <cell r="E152">
            <v>197</v>
          </cell>
          <cell r="F152">
            <v>155</v>
          </cell>
          <cell r="G152">
            <v>48</v>
          </cell>
          <cell r="H152">
            <v>1</v>
          </cell>
          <cell r="I152" t="str">
            <v>-</v>
          </cell>
          <cell r="J152">
            <v>5</v>
          </cell>
          <cell r="K152">
            <v>5</v>
          </cell>
          <cell r="L152">
            <v>5</v>
          </cell>
          <cell r="M152">
            <v>117</v>
          </cell>
          <cell r="N152">
            <v>70</v>
          </cell>
          <cell r="O152">
            <v>38</v>
          </cell>
          <cell r="P152" t="str">
            <v>-</v>
          </cell>
          <cell r="Q152" t="str">
            <v>-</v>
          </cell>
          <cell r="R152" t="str">
            <v>-</v>
          </cell>
          <cell r="S152" t="str">
            <v>-</v>
          </cell>
          <cell r="T152">
            <v>1</v>
          </cell>
          <cell r="U152" t="str">
            <v>-</v>
          </cell>
          <cell r="V152" t="str">
            <v>-</v>
          </cell>
          <cell r="W152" t="str">
            <v>-</v>
          </cell>
          <cell r="X152">
            <v>1</v>
          </cell>
          <cell r="Y152">
            <v>80</v>
          </cell>
          <cell r="Z152">
            <v>80</v>
          </cell>
          <cell r="AA152">
            <v>5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4</v>
          </cell>
          <cell r="E153">
            <v>100</v>
          </cell>
          <cell r="F153">
            <v>113</v>
          </cell>
          <cell r="G153">
            <v>27</v>
          </cell>
          <cell r="H153">
            <v>2</v>
          </cell>
          <cell r="I153" t="str">
            <v>-</v>
          </cell>
          <cell r="J153">
            <v>13</v>
          </cell>
          <cell r="K153">
            <v>23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str">
            <v>-</v>
          </cell>
          <cell r="Q153" t="str">
            <v>-</v>
          </cell>
          <cell r="R153" t="str">
            <v>-</v>
          </cell>
          <cell r="S153" t="str">
            <v>-</v>
          </cell>
          <cell r="T153">
            <v>1</v>
          </cell>
          <cell r="U153" t="str">
            <v>-</v>
          </cell>
          <cell r="V153" t="str">
            <v>-</v>
          </cell>
          <cell r="W153" t="str">
            <v>-</v>
          </cell>
          <cell r="X153">
            <v>1</v>
          </cell>
          <cell r="Y153">
            <v>100</v>
          </cell>
          <cell r="Z153">
            <v>100</v>
          </cell>
          <cell r="AA153">
            <v>4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5</v>
          </cell>
          <cell r="E154">
            <v>200</v>
          </cell>
          <cell r="F154">
            <v>255</v>
          </cell>
          <cell r="G154">
            <v>61</v>
          </cell>
          <cell r="H154">
            <v>2</v>
          </cell>
          <cell r="I154" t="str">
            <v>-</v>
          </cell>
          <cell r="J154">
            <v>55</v>
          </cell>
          <cell r="K154">
            <v>40</v>
          </cell>
          <cell r="L154" t="str">
            <v>-</v>
          </cell>
          <cell r="M154" t="str">
            <v>-</v>
          </cell>
          <cell r="N154" t="str">
            <v>-</v>
          </cell>
          <cell r="O154" t="str">
            <v>-</v>
          </cell>
          <cell r="P154" t="str">
            <v>-</v>
          </cell>
          <cell r="Q154" t="str">
            <v>-</v>
          </cell>
          <cell r="R154" t="str">
            <v>-</v>
          </cell>
          <cell r="S154" t="str">
            <v>-</v>
          </cell>
          <cell r="T154">
            <v>1</v>
          </cell>
          <cell r="U154" t="str">
            <v>-</v>
          </cell>
          <cell r="V154" t="str">
            <v>-</v>
          </cell>
          <cell r="W154">
            <v>12</v>
          </cell>
          <cell r="X154">
            <v>2</v>
          </cell>
          <cell r="Y154">
            <v>200</v>
          </cell>
          <cell r="Z154">
            <v>200</v>
          </cell>
          <cell r="AA154">
            <v>9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10</v>
          </cell>
          <cell r="E155">
            <v>56</v>
          </cell>
          <cell r="F155">
            <v>390</v>
          </cell>
          <cell r="G155">
            <v>197</v>
          </cell>
          <cell r="H155">
            <v>8</v>
          </cell>
          <cell r="I155" t="str">
            <v>-</v>
          </cell>
          <cell r="J155">
            <v>340</v>
          </cell>
          <cell r="K155">
            <v>180</v>
          </cell>
          <cell r="L155">
            <v>2</v>
          </cell>
          <cell r="M155">
            <v>56</v>
          </cell>
          <cell r="N155">
            <v>50</v>
          </cell>
          <cell r="O155">
            <v>17</v>
          </cell>
          <cell r="P155" t="str">
            <v>-</v>
          </cell>
          <cell r="Q155" t="str">
            <v>-</v>
          </cell>
          <cell r="R155" t="str">
            <v>-</v>
          </cell>
          <cell r="S155" t="str">
            <v>-</v>
          </cell>
          <cell r="T155" t="str">
            <v>-</v>
          </cell>
          <cell r="U155" t="str">
            <v>-</v>
          </cell>
          <cell r="V155" t="str">
            <v>-</v>
          </cell>
          <cell r="W155" t="str">
            <v>-</v>
          </cell>
          <cell r="X155" t="str">
            <v>-</v>
          </cell>
          <cell r="Y155" t="str">
            <v>-</v>
          </cell>
          <cell r="Z155" t="str">
            <v>-</v>
          </cell>
          <cell r="AA155" t="str">
            <v>-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14</v>
          </cell>
          <cell r="E156">
            <v>196</v>
          </cell>
          <cell r="F156">
            <v>257</v>
          </cell>
          <cell r="G156">
            <v>128</v>
          </cell>
          <cell r="H156">
            <v>7</v>
          </cell>
          <cell r="I156" t="str">
            <v>-</v>
          </cell>
          <cell r="J156">
            <v>104</v>
          </cell>
          <cell r="K156">
            <v>60</v>
          </cell>
          <cell r="L156">
            <v>5</v>
          </cell>
          <cell r="M156">
            <v>196</v>
          </cell>
          <cell r="N156">
            <v>147</v>
          </cell>
          <cell r="O156">
            <v>64</v>
          </cell>
          <cell r="P156" t="str">
            <v>-</v>
          </cell>
          <cell r="Q156" t="str">
            <v>-</v>
          </cell>
          <cell r="R156" t="str">
            <v>-</v>
          </cell>
          <cell r="S156" t="str">
            <v>-</v>
          </cell>
          <cell r="T156">
            <v>2</v>
          </cell>
          <cell r="U156" t="str">
            <v>-</v>
          </cell>
          <cell r="V156">
            <v>6</v>
          </cell>
          <cell r="W156">
            <v>4</v>
          </cell>
          <cell r="X156" t="str">
            <v>-</v>
          </cell>
          <cell r="Y156" t="str">
            <v>-</v>
          </cell>
          <cell r="Z156" t="str">
            <v>-</v>
          </cell>
          <cell r="AA156" t="str">
            <v>-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3</v>
          </cell>
          <cell r="E157" t="str">
            <v>-</v>
          </cell>
          <cell r="F157" t="str">
            <v>-</v>
          </cell>
          <cell r="G157" t="str">
            <v>-</v>
          </cell>
          <cell r="H157">
            <v>1</v>
          </cell>
          <cell r="I157" t="str">
            <v>-</v>
          </cell>
          <cell r="J157" t="str">
            <v>-</v>
          </cell>
          <cell r="K157" t="str">
            <v>-</v>
          </cell>
          <cell r="L157">
            <v>1</v>
          </cell>
          <cell r="M157" t="str">
            <v>-</v>
          </cell>
          <cell r="N157" t="str">
            <v>-</v>
          </cell>
          <cell r="O157" t="str">
            <v>-</v>
          </cell>
          <cell r="P157">
            <v>1</v>
          </cell>
          <cell r="Q157" t="str">
            <v>-</v>
          </cell>
          <cell r="R157" t="str">
            <v>-</v>
          </cell>
          <cell r="S157" t="str">
            <v>-</v>
          </cell>
          <cell r="T157" t="str">
            <v>-</v>
          </cell>
          <cell r="U157" t="str">
            <v>-</v>
          </cell>
          <cell r="V157" t="str">
            <v>-</v>
          </cell>
          <cell r="W157" t="str">
            <v>-</v>
          </cell>
          <cell r="X157" t="str">
            <v>-</v>
          </cell>
          <cell r="Y157" t="str">
            <v>-</v>
          </cell>
          <cell r="Z157" t="str">
            <v>-</v>
          </cell>
          <cell r="AA157" t="str">
            <v>-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</row>
        <row r="160">
          <cell r="C160" t="str">
            <v xml:space="preserve">  주:1.정원합계에는 방문요양서비스, 방문목욕서비스 정원 제외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</row>
      </sheetData>
      <sheetData sheetId="50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69706</v>
          </cell>
          <cell r="E9">
            <v>48706</v>
          </cell>
          <cell r="F9">
            <v>60921</v>
          </cell>
          <cell r="G9">
            <v>66620</v>
          </cell>
          <cell r="H9">
            <v>97599</v>
          </cell>
          <cell r="I9">
            <v>43506</v>
          </cell>
          <cell r="J9">
            <v>54093</v>
          </cell>
          <cell r="K9">
            <v>3086</v>
          </cell>
          <cell r="L9">
            <v>4754</v>
          </cell>
          <cell r="M9">
            <v>452</v>
          </cell>
          <cell r="N9">
            <v>7274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12252</v>
          </cell>
          <cell r="E10">
            <v>8095</v>
          </cell>
          <cell r="F10">
            <v>10624</v>
          </cell>
          <cell r="G10">
            <v>11889</v>
          </cell>
          <cell r="H10">
            <v>17561</v>
          </cell>
          <cell r="I10">
            <v>7635</v>
          </cell>
          <cell r="J10">
            <v>9926</v>
          </cell>
          <cell r="K10">
            <v>363</v>
          </cell>
          <cell r="L10">
            <v>535</v>
          </cell>
          <cell r="M10">
            <v>56</v>
          </cell>
          <cell r="N10">
            <v>623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6300</v>
          </cell>
          <cell r="E11">
            <v>4227</v>
          </cell>
          <cell r="F11">
            <v>5385</v>
          </cell>
          <cell r="G11">
            <v>5942</v>
          </cell>
          <cell r="H11">
            <v>8569</v>
          </cell>
          <cell r="I11">
            <v>3789</v>
          </cell>
          <cell r="J11">
            <v>4780</v>
          </cell>
          <cell r="K11">
            <v>358</v>
          </cell>
          <cell r="L11">
            <v>525</v>
          </cell>
          <cell r="M11">
            <v>31</v>
          </cell>
          <cell r="N11">
            <v>518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4162</v>
          </cell>
          <cell r="E12">
            <v>3047</v>
          </cell>
          <cell r="F12">
            <v>3654</v>
          </cell>
          <cell r="G12">
            <v>4009</v>
          </cell>
          <cell r="H12">
            <v>5879</v>
          </cell>
          <cell r="I12">
            <v>2684</v>
          </cell>
          <cell r="J12">
            <v>3195</v>
          </cell>
          <cell r="K12">
            <v>153</v>
          </cell>
          <cell r="L12">
            <v>248</v>
          </cell>
          <cell r="M12">
            <v>36</v>
          </cell>
          <cell r="N12">
            <v>574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5014</v>
          </cell>
          <cell r="E13">
            <v>4028</v>
          </cell>
          <cell r="F13">
            <v>4653</v>
          </cell>
          <cell r="G13">
            <v>4755</v>
          </cell>
          <cell r="H13">
            <v>7089</v>
          </cell>
          <cell r="I13">
            <v>3197</v>
          </cell>
          <cell r="J13">
            <v>3892</v>
          </cell>
          <cell r="K13">
            <v>259</v>
          </cell>
          <cell r="L13">
            <v>411</v>
          </cell>
          <cell r="M13">
            <v>32</v>
          </cell>
          <cell r="N13">
            <v>1181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5589</v>
          </cell>
          <cell r="E14">
            <v>4108</v>
          </cell>
          <cell r="F14">
            <v>5056</v>
          </cell>
          <cell r="G14">
            <v>5325</v>
          </cell>
          <cell r="H14">
            <v>8420</v>
          </cell>
          <cell r="I14">
            <v>3824</v>
          </cell>
          <cell r="J14">
            <v>4596</v>
          </cell>
          <cell r="K14">
            <v>264</v>
          </cell>
          <cell r="L14">
            <v>428</v>
          </cell>
          <cell r="M14">
            <v>36</v>
          </cell>
          <cell r="N14">
            <v>316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3914</v>
          </cell>
          <cell r="E15">
            <v>2760</v>
          </cell>
          <cell r="F15">
            <v>3502</v>
          </cell>
          <cell r="G15">
            <v>3738</v>
          </cell>
          <cell r="H15">
            <v>5519</v>
          </cell>
          <cell r="I15">
            <v>2433</v>
          </cell>
          <cell r="J15">
            <v>3086</v>
          </cell>
          <cell r="K15">
            <v>176</v>
          </cell>
          <cell r="L15">
            <v>294</v>
          </cell>
          <cell r="M15">
            <v>28</v>
          </cell>
          <cell r="N15">
            <v>449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3899</v>
          </cell>
          <cell r="E16">
            <v>2868</v>
          </cell>
          <cell r="F16">
            <v>3487</v>
          </cell>
          <cell r="G16">
            <v>3745</v>
          </cell>
          <cell r="H16">
            <v>5479</v>
          </cell>
          <cell r="I16">
            <v>2439</v>
          </cell>
          <cell r="J16">
            <v>3040</v>
          </cell>
          <cell r="K16">
            <v>154</v>
          </cell>
          <cell r="L16">
            <v>236</v>
          </cell>
          <cell r="M16">
            <v>18</v>
          </cell>
          <cell r="N16">
            <v>640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2921</v>
          </cell>
          <cell r="E17">
            <v>2026</v>
          </cell>
          <cell r="F17">
            <v>2547</v>
          </cell>
          <cell r="G17">
            <v>2764</v>
          </cell>
          <cell r="H17">
            <v>3916</v>
          </cell>
          <cell r="I17">
            <v>1738</v>
          </cell>
          <cell r="J17">
            <v>2178</v>
          </cell>
          <cell r="K17">
            <v>157</v>
          </cell>
          <cell r="L17">
            <v>235</v>
          </cell>
          <cell r="M17">
            <v>27</v>
          </cell>
          <cell r="N17">
            <v>422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2474</v>
          </cell>
          <cell r="E18">
            <v>1666</v>
          </cell>
          <cell r="F18">
            <v>2133</v>
          </cell>
          <cell r="G18">
            <v>2398</v>
          </cell>
          <cell r="H18">
            <v>3432</v>
          </cell>
          <cell r="I18">
            <v>1531</v>
          </cell>
          <cell r="J18">
            <v>1901</v>
          </cell>
          <cell r="K18">
            <v>76</v>
          </cell>
          <cell r="L18">
            <v>126</v>
          </cell>
          <cell r="M18">
            <v>19</v>
          </cell>
          <cell r="N18">
            <v>241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4997</v>
          </cell>
          <cell r="E19">
            <v>3781</v>
          </cell>
          <cell r="F19">
            <v>4660</v>
          </cell>
          <cell r="G19">
            <v>4684</v>
          </cell>
          <cell r="H19">
            <v>7288</v>
          </cell>
          <cell r="I19">
            <v>3240</v>
          </cell>
          <cell r="J19">
            <v>4048</v>
          </cell>
          <cell r="K19">
            <v>313</v>
          </cell>
          <cell r="L19">
            <v>522</v>
          </cell>
          <cell r="M19">
            <v>44</v>
          </cell>
          <cell r="N19">
            <v>631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751</v>
          </cell>
          <cell r="E20">
            <v>484</v>
          </cell>
          <cell r="F20">
            <v>645</v>
          </cell>
          <cell r="G20">
            <v>700</v>
          </cell>
          <cell r="H20">
            <v>977</v>
          </cell>
          <cell r="I20">
            <v>424</v>
          </cell>
          <cell r="J20">
            <v>553</v>
          </cell>
          <cell r="K20">
            <v>51</v>
          </cell>
          <cell r="L20">
            <v>75</v>
          </cell>
          <cell r="M20">
            <v>7</v>
          </cell>
          <cell r="N20">
            <v>77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2159</v>
          </cell>
          <cell r="E21">
            <v>1364</v>
          </cell>
          <cell r="F21">
            <v>1654</v>
          </cell>
          <cell r="G21">
            <v>2044</v>
          </cell>
          <cell r="H21">
            <v>2717</v>
          </cell>
          <cell r="I21">
            <v>1244</v>
          </cell>
          <cell r="J21">
            <v>1473</v>
          </cell>
          <cell r="K21">
            <v>115</v>
          </cell>
          <cell r="L21">
            <v>157</v>
          </cell>
          <cell r="M21">
            <v>16</v>
          </cell>
          <cell r="N21">
            <v>144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938</v>
          </cell>
          <cell r="E22">
            <v>642</v>
          </cell>
          <cell r="F22">
            <v>787</v>
          </cell>
          <cell r="G22">
            <v>914</v>
          </cell>
          <cell r="H22">
            <v>1301</v>
          </cell>
          <cell r="I22">
            <v>593</v>
          </cell>
          <cell r="J22">
            <v>708</v>
          </cell>
          <cell r="K22">
            <v>24</v>
          </cell>
          <cell r="L22">
            <v>29</v>
          </cell>
          <cell r="M22">
            <v>7</v>
          </cell>
          <cell r="N22">
            <v>99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837</v>
          </cell>
          <cell r="E23">
            <v>607</v>
          </cell>
          <cell r="F23">
            <v>750</v>
          </cell>
          <cell r="G23">
            <v>804</v>
          </cell>
          <cell r="H23">
            <v>1236</v>
          </cell>
          <cell r="I23">
            <v>567</v>
          </cell>
          <cell r="J23">
            <v>669</v>
          </cell>
          <cell r="K23">
            <v>33</v>
          </cell>
          <cell r="L23">
            <v>49</v>
          </cell>
          <cell r="M23">
            <v>6</v>
          </cell>
          <cell r="N23">
            <v>72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1739</v>
          </cell>
          <cell r="E24">
            <v>1052</v>
          </cell>
          <cell r="F24">
            <v>1389</v>
          </cell>
          <cell r="G24">
            <v>1598</v>
          </cell>
          <cell r="H24">
            <v>2121</v>
          </cell>
          <cell r="I24">
            <v>920</v>
          </cell>
          <cell r="J24">
            <v>1201</v>
          </cell>
          <cell r="K24">
            <v>141</v>
          </cell>
          <cell r="L24">
            <v>201</v>
          </cell>
          <cell r="M24">
            <v>6</v>
          </cell>
          <cell r="N24">
            <v>119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1525</v>
          </cell>
          <cell r="E25">
            <v>911</v>
          </cell>
          <cell r="F25">
            <v>1168</v>
          </cell>
          <cell r="G25">
            <v>1410</v>
          </cell>
          <cell r="H25">
            <v>1841</v>
          </cell>
          <cell r="I25">
            <v>831</v>
          </cell>
          <cell r="J25">
            <v>1010</v>
          </cell>
          <cell r="K25">
            <v>115</v>
          </cell>
          <cell r="L25">
            <v>157</v>
          </cell>
          <cell r="M25">
            <v>11</v>
          </cell>
          <cell r="N25">
            <v>81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1004</v>
          </cell>
          <cell r="E26">
            <v>776</v>
          </cell>
          <cell r="F26">
            <v>982</v>
          </cell>
          <cell r="G26">
            <v>963</v>
          </cell>
          <cell r="H26">
            <v>1429</v>
          </cell>
          <cell r="I26">
            <v>619</v>
          </cell>
          <cell r="J26">
            <v>810</v>
          </cell>
          <cell r="K26">
            <v>41</v>
          </cell>
          <cell r="L26">
            <v>65</v>
          </cell>
          <cell r="M26">
            <v>10</v>
          </cell>
          <cell r="N26">
            <v>264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1398</v>
          </cell>
          <cell r="E27">
            <v>966</v>
          </cell>
          <cell r="F27">
            <v>1107</v>
          </cell>
          <cell r="G27">
            <v>1333</v>
          </cell>
          <cell r="H27">
            <v>1849</v>
          </cell>
          <cell r="I27">
            <v>859</v>
          </cell>
          <cell r="J27">
            <v>990</v>
          </cell>
          <cell r="K27">
            <v>65</v>
          </cell>
          <cell r="L27">
            <v>94</v>
          </cell>
          <cell r="M27">
            <v>11</v>
          </cell>
          <cell r="N27">
            <v>130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2691</v>
          </cell>
          <cell r="E28">
            <v>1921</v>
          </cell>
          <cell r="F28">
            <v>2439</v>
          </cell>
          <cell r="G28">
            <v>2613</v>
          </cell>
          <cell r="H28">
            <v>3912</v>
          </cell>
          <cell r="I28">
            <v>1789</v>
          </cell>
          <cell r="J28">
            <v>2123</v>
          </cell>
          <cell r="K28">
            <v>78</v>
          </cell>
          <cell r="L28">
            <v>143</v>
          </cell>
          <cell r="M28">
            <v>28</v>
          </cell>
          <cell r="N28">
            <v>305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1704</v>
          </cell>
          <cell r="E29">
            <v>1181</v>
          </cell>
          <cell r="F29">
            <v>1415</v>
          </cell>
          <cell r="G29">
            <v>1675</v>
          </cell>
          <cell r="H29">
            <v>2367</v>
          </cell>
          <cell r="I29">
            <v>1078</v>
          </cell>
          <cell r="J29">
            <v>1289</v>
          </cell>
          <cell r="K29">
            <v>29</v>
          </cell>
          <cell r="L29">
            <v>47</v>
          </cell>
          <cell r="M29">
            <v>9</v>
          </cell>
          <cell r="N29">
            <v>182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1195</v>
          </cell>
          <cell r="E30">
            <v>817</v>
          </cell>
          <cell r="F30">
            <v>1010</v>
          </cell>
          <cell r="G30">
            <v>1176</v>
          </cell>
          <cell r="H30">
            <v>1717</v>
          </cell>
          <cell r="I30">
            <v>788</v>
          </cell>
          <cell r="J30">
            <v>929</v>
          </cell>
          <cell r="K30">
            <v>19</v>
          </cell>
          <cell r="L30">
            <v>26</v>
          </cell>
          <cell r="M30">
            <v>6</v>
          </cell>
          <cell r="N30">
            <v>84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2050</v>
          </cell>
          <cell r="E31">
            <v>1259</v>
          </cell>
          <cell r="F31">
            <v>1726</v>
          </cell>
          <cell r="G31">
            <v>1949</v>
          </cell>
          <cell r="H31">
            <v>2726</v>
          </cell>
          <cell r="I31">
            <v>1171</v>
          </cell>
          <cell r="J31">
            <v>1555</v>
          </cell>
          <cell r="K31">
            <v>101</v>
          </cell>
          <cell r="L31">
            <v>150</v>
          </cell>
          <cell r="M31">
            <v>6</v>
          </cell>
          <cell r="N31">
            <v>109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193</v>
          </cell>
          <cell r="E32">
            <v>120</v>
          </cell>
          <cell r="F32">
            <v>148</v>
          </cell>
          <cell r="G32">
            <v>192</v>
          </cell>
          <cell r="H32">
            <v>254</v>
          </cell>
          <cell r="I32">
            <v>113</v>
          </cell>
          <cell r="J32">
            <v>141</v>
          </cell>
          <cell r="K32">
            <v>1</v>
          </cell>
          <cell r="L32">
            <v>1</v>
          </cell>
          <cell r="M32">
            <v>2</v>
          </cell>
          <cell r="N32">
            <v>13</v>
          </cell>
        </row>
        <row r="33">
          <cell r="A33" t="str">
            <v/>
          </cell>
          <cell r="B33">
            <v>0</v>
          </cell>
          <cell r="C33">
            <v>0</v>
          </cell>
          <cell r="E33">
            <v>0</v>
          </cell>
          <cell r="F33">
            <v>0</v>
          </cell>
          <cell r="I33">
            <v>0</v>
          </cell>
          <cell r="J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68732</v>
          </cell>
          <cell r="E34">
            <v>47084</v>
          </cell>
          <cell r="F34">
            <v>58062</v>
          </cell>
          <cell r="G34">
            <v>65879</v>
          </cell>
          <cell r="H34">
            <v>93760</v>
          </cell>
          <cell r="I34">
            <v>42095</v>
          </cell>
          <cell r="J34">
            <v>51665</v>
          </cell>
          <cell r="K34">
            <v>2853</v>
          </cell>
          <cell r="L34">
            <v>4283</v>
          </cell>
          <cell r="M34">
            <v>419</v>
          </cell>
          <cell r="N34">
            <v>7103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12730</v>
          </cell>
          <cell r="E35">
            <v>8233</v>
          </cell>
          <cell r="F35">
            <v>10725</v>
          </cell>
          <cell r="G35">
            <v>12461</v>
          </cell>
          <cell r="H35">
            <v>17993</v>
          </cell>
          <cell r="I35">
            <v>7862</v>
          </cell>
          <cell r="J35">
            <v>10131</v>
          </cell>
          <cell r="K35">
            <v>269</v>
          </cell>
          <cell r="L35">
            <v>367</v>
          </cell>
          <cell r="M35">
            <v>43</v>
          </cell>
          <cell r="N35">
            <v>598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6150</v>
          </cell>
          <cell r="E36">
            <v>4016</v>
          </cell>
          <cell r="F36">
            <v>5119</v>
          </cell>
          <cell r="G36">
            <v>5748</v>
          </cell>
          <cell r="H36">
            <v>8026</v>
          </cell>
          <cell r="I36">
            <v>3554</v>
          </cell>
          <cell r="J36">
            <v>4472</v>
          </cell>
          <cell r="K36">
            <v>402</v>
          </cell>
          <cell r="L36">
            <v>596</v>
          </cell>
          <cell r="M36">
            <v>29</v>
          </cell>
          <cell r="N36">
            <v>513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4020</v>
          </cell>
          <cell r="E37">
            <v>2911</v>
          </cell>
          <cell r="F37">
            <v>3407</v>
          </cell>
          <cell r="G37">
            <v>3873</v>
          </cell>
          <cell r="H37">
            <v>5524</v>
          </cell>
          <cell r="I37">
            <v>2556</v>
          </cell>
          <cell r="J37">
            <v>2968</v>
          </cell>
          <cell r="K37">
            <v>147</v>
          </cell>
          <cell r="L37">
            <v>234</v>
          </cell>
          <cell r="M37">
            <v>34</v>
          </cell>
          <cell r="N37">
            <v>560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4941</v>
          </cell>
          <cell r="E38">
            <v>3863</v>
          </cell>
          <cell r="F38">
            <v>4421</v>
          </cell>
          <cell r="G38">
            <v>4700</v>
          </cell>
          <cell r="H38">
            <v>6723</v>
          </cell>
          <cell r="I38">
            <v>3042</v>
          </cell>
          <cell r="J38">
            <v>3681</v>
          </cell>
          <cell r="K38">
            <v>241</v>
          </cell>
          <cell r="L38">
            <v>398</v>
          </cell>
          <cell r="M38">
            <v>31</v>
          </cell>
          <cell r="N38">
            <v>1163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5514</v>
          </cell>
          <cell r="E39">
            <v>3958</v>
          </cell>
          <cell r="F39">
            <v>4848</v>
          </cell>
          <cell r="G39">
            <v>5274</v>
          </cell>
          <cell r="H39">
            <v>8102</v>
          </cell>
          <cell r="I39">
            <v>3685</v>
          </cell>
          <cell r="J39">
            <v>4417</v>
          </cell>
          <cell r="K39">
            <v>240</v>
          </cell>
          <cell r="L39">
            <v>381</v>
          </cell>
          <cell r="M39">
            <v>36</v>
          </cell>
          <cell r="N39">
            <v>323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3895</v>
          </cell>
          <cell r="E40">
            <v>2684</v>
          </cell>
          <cell r="F40">
            <v>3389</v>
          </cell>
          <cell r="G40">
            <v>3741</v>
          </cell>
          <cell r="H40">
            <v>5391</v>
          </cell>
          <cell r="I40">
            <v>2397</v>
          </cell>
          <cell r="J40">
            <v>2994</v>
          </cell>
          <cell r="K40">
            <v>154</v>
          </cell>
          <cell r="L40">
            <v>238</v>
          </cell>
          <cell r="M40">
            <v>27</v>
          </cell>
          <cell r="N40">
            <v>444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3764</v>
          </cell>
          <cell r="E41">
            <v>2763</v>
          </cell>
          <cell r="F41">
            <v>3220</v>
          </cell>
          <cell r="G41">
            <v>3635</v>
          </cell>
          <cell r="H41">
            <v>5184</v>
          </cell>
          <cell r="I41">
            <v>2354</v>
          </cell>
          <cell r="J41">
            <v>2830</v>
          </cell>
          <cell r="K41">
            <v>129</v>
          </cell>
          <cell r="L41">
            <v>182</v>
          </cell>
          <cell r="M41">
            <v>19</v>
          </cell>
          <cell r="N41">
            <v>617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2776</v>
          </cell>
          <cell r="E42">
            <v>1836</v>
          </cell>
          <cell r="F42">
            <v>2352</v>
          </cell>
          <cell r="G42">
            <v>2656</v>
          </cell>
          <cell r="H42">
            <v>3616</v>
          </cell>
          <cell r="I42">
            <v>1581</v>
          </cell>
          <cell r="J42">
            <v>2035</v>
          </cell>
          <cell r="K42">
            <v>120</v>
          </cell>
          <cell r="L42">
            <v>189</v>
          </cell>
          <cell r="M42">
            <v>27</v>
          </cell>
          <cell r="N42">
            <v>383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2301</v>
          </cell>
          <cell r="E43">
            <v>1546</v>
          </cell>
          <cell r="F43">
            <v>1906</v>
          </cell>
          <cell r="G43">
            <v>2249</v>
          </cell>
          <cell r="H43">
            <v>3128</v>
          </cell>
          <cell r="I43">
            <v>1430</v>
          </cell>
          <cell r="J43">
            <v>1698</v>
          </cell>
          <cell r="K43">
            <v>52</v>
          </cell>
          <cell r="L43">
            <v>80</v>
          </cell>
          <cell r="M43">
            <v>20</v>
          </cell>
          <cell r="N43">
            <v>244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5025</v>
          </cell>
          <cell r="E44">
            <v>3757</v>
          </cell>
          <cell r="F44">
            <v>4493</v>
          </cell>
          <cell r="G44">
            <v>4766</v>
          </cell>
          <cell r="H44">
            <v>7196</v>
          </cell>
          <cell r="I44">
            <v>3256</v>
          </cell>
          <cell r="J44">
            <v>3940</v>
          </cell>
          <cell r="K44">
            <v>259</v>
          </cell>
          <cell r="L44">
            <v>412</v>
          </cell>
          <cell r="M44">
            <v>41</v>
          </cell>
          <cell r="N44">
            <v>642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718</v>
          </cell>
          <cell r="E45">
            <v>466</v>
          </cell>
          <cell r="F45">
            <v>605</v>
          </cell>
          <cell r="G45">
            <v>633</v>
          </cell>
          <cell r="H45">
            <v>873</v>
          </cell>
          <cell r="I45">
            <v>381</v>
          </cell>
          <cell r="J45">
            <v>492</v>
          </cell>
          <cell r="K45">
            <v>85</v>
          </cell>
          <cell r="L45">
            <v>120</v>
          </cell>
          <cell r="M45">
            <v>6</v>
          </cell>
          <cell r="N45">
            <v>78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2040</v>
          </cell>
          <cell r="E46">
            <v>1259</v>
          </cell>
          <cell r="F46">
            <v>1546</v>
          </cell>
          <cell r="G46">
            <v>1909</v>
          </cell>
          <cell r="H46">
            <v>2483</v>
          </cell>
          <cell r="I46">
            <v>1127</v>
          </cell>
          <cell r="J46">
            <v>1356</v>
          </cell>
          <cell r="K46">
            <v>131</v>
          </cell>
          <cell r="L46">
            <v>190</v>
          </cell>
          <cell r="M46">
            <v>16</v>
          </cell>
          <cell r="N46">
            <v>132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878</v>
          </cell>
          <cell r="E47">
            <v>606</v>
          </cell>
          <cell r="F47">
            <v>707</v>
          </cell>
          <cell r="G47">
            <v>860</v>
          </cell>
          <cell r="H47">
            <v>1196</v>
          </cell>
          <cell r="I47">
            <v>563</v>
          </cell>
          <cell r="J47">
            <v>633</v>
          </cell>
          <cell r="K47">
            <v>18</v>
          </cell>
          <cell r="L47">
            <v>21</v>
          </cell>
          <cell r="M47">
            <v>7</v>
          </cell>
          <cell r="N47">
            <v>96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803</v>
          </cell>
          <cell r="E48">
            <v>578</v>
          </cell>
          <cell r="F48">
            <v>686</v>
          </cell>
          <cell r="G48">
            <v>777</v>
          </cell>
          <cell r="H48">
            <v>1158</v>
          </cell>
          <cell r="I48">
            <v>541</v>
          </cell>
          <cell r="J48">
            <v>617</v>
          </cell>
          <cell r="K48">
            <v>26</v>
          </cell>
          <cell r="L48">
            <v>39</v>
          </cell>
          <cell r="M48">
            <v>7</v>
          </cell>
          <cell r="N48">
            <v>67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1681</v>
          </cell>
          <cell r="E49">
            <v>991</v>
          </cell>
          <cell r="F49">
            <v>1289</v>
          </cell>
          <cell r="G49">
            <v>1559</v>
          </cell>
          <cell r="H49">
            <v>1993</v>
          </cell>
          <cell r="I49">
            <v>864</v>
          </cell>
          <cell r="J49">
            <v>1129</v>
          </cell>
          <cell r="K49">
            <v>122</v>
          </cell>
          <cell r="L49">
            <v>170</v>
          </cell>
          <cell r="M49">
            <v>6</v>
          </cell>
          <cell r="N49">
            <v>117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1511</v>
          </cell>
          <cell r="E50">
            <v>907</v>
          </cell>
          <cell r="F50">
            <v>1095</v>
          </cell>
          <cell r="G50">
            <v>1397</v>
          </cell>
          <cell r="H50">
            <v>1780</v>
          </cell>
          <cell r="I50">
            <v>822</v>
          </cell>
          <cell r="J50">
            <v>958</v>
          </cell>
          <cell r="K50">
            <v>114</v>
          </cell>
          <cell r="L50">
            <v>153</v>
          </cell>
          <cell r="M50">
            <v>9</v>
          </cell>
          <cell r="N50">
            <v>69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965</v>
          </cell>
          <cell r="E51">
            <v>750</v>
          </cell>
          <cell r="F51">
            <v>924</v>
          </cell>
          <cell r="G51">
            <v>930</v>
          </cell>
          <cell r="H51">
            <v>1355</v>
          </cell>
          <cell r="I51">
            <v>596</v>
          </cell>
          <cell r="J51">
            <v>759</v>
          </cell>
          <cell r="K51">
            <v>35</v>
          </cell>
          <cell r="L51">
            <v>47</v>
          </cell>
          <cell r="M51">
            <v>10</v>
          </cell>
          <cell r="N51">
            <v>272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1406</v>
          </cell>
          <cell r="E52">
            <v>933</v>
          </cell>
          <cell r="F52">
            <v>1080</v>
          </cell>
          <cell r="G52">
            <v>1338</v>
          </cell>
          <cell r="H52">
            <v>1803</v>
          </cell>
          <cell r="I52">
            <v>836</v>
          </cell>
          <cell r="J52">
            <v>967</v>
          </cell>
          <cell r="K52">
            <v>68</v>
          </cell>
          <cell r="L52">
            <v>95</v>
          </cell>
          <cell r="M52">
            <v>3</v>
          </cell>
          <cell r="N52">
            <v>115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2611</v>
          </cell>
          <cell r="E53">
            <v>1829</v>
          </cell>
          <cell r="F53">
            <v>2269</v>
          </cell>
          <cell r="G53">
            <v>2554</v>
          </cell>
          <cell r="H53">
            <v>3702</v>
          </cell>
          <cell r="I53">
            <v>1708</v>
          </cell>
          <cell r="J53">
            <v>1994</v>
          </cell>
          <cell r="K53">
            <v>57</v>
          </cell>
          <cell r="L53">
            <v>87</v>
          </cell>
          <cell r="M53">
            <v>26</v>
          </cell>
          <cell r="N53">
            <v>309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1648</v>
          </cell>
          <cell r="E54">
            <v>1089</v>
          </cell>
          <cell r="F54">
            <v>1299</v>
          </cell>
          <cell r="G54">
            <v>1619</v>
          </cell>
          <cell r="H54">
            <v>2180</v>
          </cell>
          <cell r="I54">
            <v>993</v>
          </cell>
          <cell r="J54">
            <v>1187</v>
          </cell>
          <cell r="K54">
            <v>29</v>
          </cell>
          <cell r="L54">
            <v>39</v>
          </cell>
          <cell r="M54">
            <v>10</v>
          </cell>
          <cell r="N54">
            <v>169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1174</v>
          </cell>
          <cell r="E55">
            <v>783</v>
          </cell>
          <cell r="F55">
            <v>957</v>
          </cell>
          <cell r="G55">
            <v>1143</v>
          </cell>
          <cell r="H55">
            <v>1610</v>
          </cell>
          <cell r="I55">
            <v>741</v>
          </cell>
          <cell r="J55">
            <v>869</v>
          </cell>
          <cell r="K55">
            <v>31</v>
          </cell>
          <cell r="L55">
            <v>52</v>
          </cell>
          <cell r="M55">
            <v>6</v>
          </cell>
          <cell r="N55">
            <v>78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1983</v>
          </cell>
          <cell r="E56">
            <v>1201</v>
          </cell>
          <cell r="F56">
            <v>1581</v>
          </cell>
          <cell r="G56">
            <v>1860</v>
          </cell>
          <cell r="H56">
            <v>2488</v>
          </cell>
          <cell r="I56">
            <v>1087</v>
          </cell>
          <cell r="J56">
            <v>1401</v>
          </cell>
          <cell r="K56">
            <v>123</v>
          </cell>
          <cell r="L56">
            <v>192</v>
          </cell>
          <cell r="M56">
            <v>4</v>
          </cell>
          <cell r="N56">
            <v>102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198</v>
          </cell>
          <cell r="E57">
            <v>125</v>
          </cell>
          <cell r="F57">
            <v>144</v>
          </cell>
          <cell r="G57">
            <v>197</v>
          </cell>
          <cell r="H57">
            <v>256</v>
          </cell>
          <cell r="I57">
            <v>119</v>
          </cell>
          <cell r="J57">
            <v>137</v>
          </cell>
          <cell r="K57">
            <v>1</v>
          </cell>
          <cell r="L57">
            <v>1</v>
          </cell>
          <cell r="M57">
            <v>2</v>
          </cell>
          <cell r="N57">
            <v>12</v>
          </cell>
        </row>
        <row r="58">
          <cell r="A58" t="str">
            <v/>
          </cell>
          <cell r="B58">
            <v>0</v>
          </cell>
          <cell r="C58">
            <v>0</v>
          </cell>
          <cell r="E58">
            <v>0</v>
          </cell>
          <cell r="F58">
            <v>0</v>
          </cell>
          <cell r="I58">
            <v>0</v>
          </cell>
          <cell r="J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67141</v>
          </cell>
          <cell r="E59">
            <v>45013</v>
          </cell>
          <cell r="F59">
            <v>54809</v>
          </cell>
          <cell r="G59">
            <v>64882</v>
          </cell>
          <cell r="H59">
            <v>89770</v>
          </cell>
          <cell r="I59">
            <v>40596</v>
          </cell>
          <cell r="J59">
            <v>49174</v>
          </cell>
          <cell r="K59">
            <v>2259</v>
          </cell>
          <cell r="L59">
            <v>3202</v>
          </cell>
          <cell r="M59">
            <v>416</v>
          </cell>
          <cell r="N59">
            <v>6850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12803</v>
          </cell>
          <cell r="E60">
            <v>8028</v>
          </cell>
          <cell r="F60">
            <v>10403</v>
          </cell>
          <cell r="G60">
            <v>12614</v>
          </cell>
          <cell r="H60">
            <v>17627</v>
          </cell>
          <cell r="I60">
            <v>7716</v>
          </cell>
          <cell r="J60">
            <v>9911</v>
          </cell>
          <cell r="K60">
            <v>189</v>
          </cell>
          <cell r="L60">
            <v>237</v>
          </cell>
          <cell r="M60">
            <v>43</v>
          </cell>
          <cell r="N60">
            <v>567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6037</v>
          </cell>
          <cell r="E61">
            <v>3840</v>
          </cell>
          <cell r="F61">
            <v>4822</v>
          </cell>
          <cell r="G61">
            <v>5682</v>
          </cell>
          <cell r="H61">
            <v>7670</v>
          </cell>
          <cell r="I61">
            <v>3418</v>
          </cell>
          <cell r="J61">
            <v>4252</v>
          </cell>
          <cell r="K61">
            <v>355</v>
          </cell>
          <cell r="L61">
            <v>496</v>
          </cell>
          <cell r="M61">
            <v>29</v>
          </cell>
          <cell r="N61">
            <v>496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3929</v>
          </cell>
          <cell r="E62">
            <v>2744</v>
          </cell>
          <cell r="F62">
            <v>3248</v>
          </cell>
          <cell r="G62">
            <v>3831</v>
          </cell>
          <cell r="H62">
            <v>5302</v>
          </cell>
          <cell r="I62">
            <v>2435</v>
          </cell>
          <cell r="J62">
            <v>2867</v>
          </cell>
          <cell r="K62">
            <v>98</v>
          </cell>
          <cell r="L62">
            <v>145</v>
          </cell>
          <cell r="M62">
            <v>34</v>
          </cell>
          <cell r="N62">
            <v>545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4916</v>
          </cell>
          <cell r="E63">
            <v>3732</v>
          </cell>
          <cell r="F63">
            <v>4247</v>
          </cell>
          <cell r="G63">
            <v>4670</v>
          </cell>
          <cell r="H63">
            <v>6541</v>
          </cell>
          <cell r="I63">
            <v>2980</v>
          </cell>
          <cell r="J63">
            <v>3561</v>
          </cell>
          <cell r="K63">
            <v>246</v>
          </cell>
          <cell r="L63">
            <v>382</v>
          </cell>
          <cell r="M63">
            <v>31</v>
          </cell>
          <cell r="N63">
            <v>1056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5169</v>
          </cell>
          <cell r="E64">
            <v>3545</v>
          </cell>
          <cell r="F64">
            <v>4426</v>
          </cell>
          <cell r="G64">
            <v>4991</v>
          </cell>
          <cell r="H64">
            <v>7417</v>
          </cell>
          <cell r="I64">
            <v>3333</v>
          </cell>
          <cell r="J64">
            <v>4084</v>
          </cell>
          <cell r="K64">
            <v>178</v>
          </cell>
          <cell r="L64">
            <v>248</v>
          </cell>
          <cell r="M64">
            <v>36</v>
          </cell>
          <cell r="N64">
            <v>306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3788</v>
          </cell>
          <cell r="E65">
            <v>2569</v>
          </cell>
          <cell r="F65">
            <v>3177</v>
          </cell>
          <cell r="G65">
            <v>3687</v>
          </cell>
          <cell r="H65">
            <v>5168</v>
          </cell>
          <cell r="I65">
            <v>2309</v>
          </cell>
          <cell r="J65">
            <v>2859</v>
          </cell>
          <cell r="K65">
            <v>101</v>
          </cell>
          <cell r="L65">
            <v>148</v>
          </cell>
          <cell r="M65">
            <v>27</v>
          </cell>
          <cell r="N65">
            <v>430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3646</v>
          </cell>
          <cell r="E66">
            <v>2641</v>
          </cell>
          <cell r="F66">
            <v>3031</v>
          </cell>
          <cell r="G66">
            <v>3541</v>
          </cell>
          <cell r="H66">
            <v>4912</v>
          </cell>
          <cell r="I66">
            <v>2255</v>
          </cell>
          <cell r="J66">
            <v>2657</v>
          </cell>
          <cell r="K66">
            <v>105</v>
          </cell>
          <cell r="L66">
            <v>149</v>
          </cell>
          <cell r="M66">
            <v>19</v>
          </cell>
          <cell r="N66">
            <v>611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2665</v>
          </cell>
          <cell r="E67">
            <v>1765</v>
          </cell>
          <cell r="F67">
            <v>2188</v>
          </cell>
          <cell r="G67">
            <v>2583</v>
          </cell>
          <cell r="H67">
            <v>3465</v>
          </cell>
          <cell r="I67">
            <v>1548</v>
          </cell>
          <cell r="J67">
            <v>1917</v>
          </cell>
          <cell r="K67">
            <v>82</v>
          </cell>
          <cell r="L67">
            <v>124</v>
          </cell>
          <cell r="M67">
            <v>27</v>
          </cell>
          <cell r="N67">
            <v>364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2179</v>
          </cell>
          <cell r="E68">
            <v>1435</v>
          </cell>
          <cell r="F68">
            <v>1739</v>
          </cell>
          <cell r="G68">
            <v>2144</v>
          </cell>
          <cell r="H68">
            <v>2899</v>
          </cell>
          <cell r="I68">
            <v>1338</v>
          </cell>
          <cell r="J68">
            <v>1561</v>
          </cell>
          <cell r="K68">
            <v>35</v>
          </cell>
          <cell r="L68">
            <v>51</v>
          </cell>
          <cell r="M68">
            <v>20</v>
          </cell>
          <cell r="N68">
            <v>224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4978</v>
          </cell>
          <cell r="E69">
            <v>3662</v>
          </cell>
          <cell r="F69">
            <v>4301</v>
          </cell>
          <cell r="G69">
            <v>4741</v>
          </cell>
          <cell r="H69">
            <v>6936</v>
          </cell>
          <cell r="I69">
            <v>3192</v>
          </cell>
          <cell r="J69">
            <v>3744</v>
          </cell>
          <cell r="K69">
            <v>237</v>
          </cell>
          <cell r="L69">
            <v>355</v>
          </cell>
          <cell r="M69">
            <v>41</v>
          </cell>
          <cell r="N69">
            <v>672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684</v>
          </cell>
          <cell r="E70">
            <v>433</v>
          </cell>
          <cell r="F70">
            <v>560</v>
          </cell>
          <cell r="G70">
            <v>612</v>
          </cell>
          <cell r="H70">
            <v>826</v>
          </cell>
          <cell r="I70">
            <v>366</v>
          </cell>
          <cell r="J70">
            <v>460</v>
          </cell>
          <cell r="K70">
            <v>72</v>
          </cell>
          <cell r="L70">
            <v>96</v>
          </cell>
          <cell r="M70">
            <v>6</v>
          </cell>
          <cell r="N70">
            <v>71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1997</v>
          </cell>
          <cell r="E71">
            <v>1248</v>
          </cell>
          <cell r="F71">
            <v>1428</v>
          </cell>
          <cell r="G71">
            <v>1898</v>
          </cell>
          <cell r="H71">
            <v>2416</v>
          </cell>
          <cell r="I71">
            <v>1145</v>
          </cell>
          <cell r="J71">
            <v>1271</v>
          </cell>
          <cell r="K71">
            <v>99</v>
          </cell>
          <cell r="L71">
            <v>139</v>
          </cell>
          <cell r="M71">
            <v>16</v>
          </cell>
          <cell r="N71">
            <v>121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814</v>
          </cell>
          <cell r="E72">
            <v>564</v>
          </cell>
          <cell r="F72">
            <v>635</v>
          </cell>
          <cell r="G72">
            <v>800</v>
          </cell>
          <cell r="H72">
            <v>1089</v>
          </cell>
          <cell r="I72">
            <v>525</v>
          </cell>
          <cell r="J72">
            <v>564</v>
          </cell>
          <cell r="K72">
            <v>14</v>
          </cell>
          <cell r="L72">
            <v>15</v>
          </cell>
          <cell r="M72">
            <v>7</v>
          </cell>
          <cell r="N72">
            <v>95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749</v>
          </cell>
          <cell r="E73">
            <v>540</v>
          </cell>
          <cell r="F73">
            <v>615</v>
          </cell>
          <cell r="G73">
            <v>726</v>
          </cell>
          <cell r="H73">
            <v>1051</v>
          </cell>
          <cell r="I73">
            <v>506</v>
          </cell>
          <cell r="J73">
            <v>545</v>
          </cell>
          <cell r="K73">
            <v>23</v>
          </cell>
          <cell r="L73">
            <v>35</v>
          </cell>
          <cell r="M73">
            <v>7</v>
          </cell>
          <cell r="N73">
            <v>69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1595</v>
          </cell>
          <cell r="E74">
            <v>939</v>
          </cell>
          <cell r="F74">
            <v>1205</v>
          </cell>
          <cell r="G74">
            <v>1511</v>
          </cell>
          <cell r="H74">
            <v>1918</v>
          </cell>
          <cell r="I74">
            <v>835</v>
          </cell>
          <cell r="J74">
            <v>1083</v>
          </cell>
          <cell r="K74">
            <v>84</v>
          </cell>
          <cell r="L74">
            <v>114</v>
          </cell>
          <cell r="M74">
            <v>6</v>
          </cell>
          <cell r="N74">
            <v>112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1516</v>
          </cell>
          <cell r="E75">
            <v>909</v>
          </cell>
          <cell r="F75">
            <v>1020</v>
          </cell>
          <cell r="G75">
            <v>1433</v>
          </cell>
          <cell r="H75">
            <v>1758</v>
          </cell>
          <cell r="I75">
            <v>844</v>
          </cell>
          <cell r="J75">
            <v>914</v>
          </cell>
          <cell r="K75">
            <v>83</v>
          </cell>
          <cell r="L75">
            <v>110</v>
          </cell>
          <cell r="M75">
            <v>9</v>
          </cell>
          <cell r="N75">
            <v>61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939</v>
          </cell>
          <cell r="E76">
            <v>719</v>
          </cell>
          <cell r="F76">
            <v>872</v>
          </cell>
          <cell r="G76">
            <v>917</v>
          </cell>
          <cell r="H76">
            <v>1289</v>
          </cell>
          <cell r="I76">
            <v>570</v>
          </cell>
          <cell r="J76">
            <v>719</v>
          </cell>
          <cell r="K76">
            <v>22</v>
          </cell>
          <cell r="L76">
            <v>25</v>
          </cell>
          <cell r="M76">
            <v>11</v>
          </cell>
          <cell r="N76">
            <v>277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1391</v>
          </cell>
          <cell r="E77">
            <v>920</v>
          </cell>
          <cell r="F77">
            <v>1025</v>
          </cell>
          <cell r="G77">
            <v>1334</v>
          </cell>
          <cell r="H77">
            <v>1759</v>
          </cell>
          <cell r="I77">
            <v>837</v>
          </cell>
          <cell r="J77">
            <v>922</v>
          </cell>
          <cell r="K77">
            <v>57</v>
          </cell>
          <cell r="L77">
            <v>75</v>
          </cell>
          <cell r="M77">
            <v>3</v>
          </cell>
          <cell r="N77">
            <v>111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2601</v>
          </cell>
          <cell r="E78">
            <v>1776</v>
          </cell>
          <cell r="F78">
            <v>2188</v>
          </cell>
          <cell r="G78">
            <v>2555</v>
          </cell>
          <cell r="H78">
            <v>3599</v>
          </cell>
          <cell r="I78">
            <v>1662</v>
          </cell>
          <cell r="J78">
            <v>1937</v>
          </cell>
          <cell r="K78">
            <v>46</v>
          </cell>
          <cell r="L78">
            <v>63</v>
          </cell>
          <cell r="M78">
            <v>26</v>
          </cell>
          <cell r="N78">
            <v>302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1601</v>
          </cell>
          <cell r="E79">
            <v>1059</v>
          </cell>
          <cell r="F79">
            <v>1227</v>
          </cell>
          <cell r="G79">
            <v>1578</v>
          </cell>
          <cell r="H79">
            <v>2089</v>
          </cell>
          <cell r="I79">
            <v>966</v>
          </cell>
          <cell r="J79">
            <v>1123</v>
          </cell>
          <cell r="K79">
            <v>23</v>
          </cell>
          <cell r="L79">
            <v>33</v>
          </cell>
          <cell r="M79">
            <v>6</v>
          </cell>
          <cell r="N79">
            <v>164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1112</v>
          </cell>
          <cell r="E80">
            <v>729</v>
          </cell>
          <cell r="F80">
            <v>889</v>
          </cell>
          <cell r="G80">
            <v>1093</v>
          </cell>
          <cell r="H80">
            <v>1505</v>
          </cell>
          <cell r="I80">
            <v>696</v>
          </cell>
          <cell r="J80">
            <v>809</v>
          </cell>
          <cell r="K80">
            <v>19</v>
          </cell>
          <cell r="L80">
            <v>33</v>
          </cell>
          <cell r="M80">
            <v>6</v>
          </cell>
          <cell r="N80">
            <v>80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1845</v>
          </cell>
          <cell r="E81">
            <v>1099</v>
          </cell>
          <cell r="F81">
            <v>1428</v>
          </cell>
          <cell r="G81">
            <v>1754</v>
          </cell>
          <cell r="H81">
            <v>2294</v>
          </cell>
          <cell r="I81">
            <v>1008</v>
          </cell>
          <cell r="J81">
            <v>1286</v>
          </cell>
          <cell r="K81">
            <v>91</v>
          </cell>
          <cell r="L81">
            <v>129</v>
          </cell>
          <cell r="M81">
            <v>4</v>
          </cell>
          <cell r="N81">
            <v>104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187</v>
          </cell>
          <cell r="E82">
            <v>117</v>
          </cell>
          <cell r="F82">
            <v>135</v>
          </cell>
          <cell r="G82">
            <v>187</v>
          </cell>
          <cell r="H82">
            <v>240</v>
          </cell>
          <cell r="I82">
            <v>112</v>
          </cell>
          <cell r="J82">
            <v>128</v>
          </cell>
          <cell r="K82" t="str">
            <v>-</v>
          </cell>
          <cell r="L82" t="str">
            <v>-</v>
          </cell>
          <cell r="M82">
            <v>2</v>
          </cell>
          <cell r="N82">
            <v>12</v>
          </cell>
        </row>
        <row r="83">
          <cell r="A83" t="str">
            <v/>
          </cell>
          <cell r="B83">
            <v>0</v>
          </cell>
          <cell r="C83">
            <v>0</v>
          </cell>
          <cell r="E83">
            <v>0</v>
          </cell>
          <cell r="F83">
            <v>0</v>
          </cell>
          <cell r="I83">
            <v>0</v>
          </cell>
          <cell r="J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73666</v>
          </cell>
          <cell r="E84">
            <v>47755</v>
          </cell>
          <cell r="F84">
            <v>59554</v>
          </cell>
          <cell r="G84">
            <v>71610</v>
          </cell>
          <cell r="H84">
            <v>97675</v>
          </cell>
          <cell r="I84">
            <v>44173</v>
          </cell>
          <cell r="J84">
            <v>53502</v>
          </cell>
          <cell r="K84">
            <v>2056</v>
          </cell>
          <cell r="L84">
            <v>2748</v>
          </cell>
          <cell r="M84">
            <v>433</v>
          </cell>
          <cell r="N84">
            <v>6886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14364</v>
          </cell>
          <cell r="E85">
            <v>8735</v>
          </cell>
          <cell r="F85">
            <v>11521</v>
          </cell>
          <cell r="G85">
            <v>14198</v>
          </cell>
          <cell r="H85">
            <v>19465</v>
          </cell>
          <cell r="I85">
            <v>8985</v>
          </cell>
          <cell r="J85">
            <v>10480</v>
          </cell>
          <cell r="K85">
            <v>166</v>
          </cell>
          <cell r="L85">
            <v>199</v>
          </cell>
          <cell r="M85">
            <v>46</v>
          </cell>
          <cell r="N85">
            <v>592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6777</v>
          </cell>
          <cell r="E86">
            <v>4244</v>
          </cell>
          <cell r="F86">
            <v>5322</v>
          </cell>
          <cell r="G86">
            <v>6484</v>
          </cell>
          <cell r="H86">
            <v>8695</v>
          </cell>
          <cell r="I86">
            <v>3761</v>
          </cell>
          <cell r="J86">
            <v>4934</v>
          </cell>
          <cell r="K86">
            <v>293</v>
          </cell>
          <cell r="L86">
            <v>383</v>
          </cell>
          <cell r="M86">
            <v>30</v>
          </cell>
          <cell r="N86">
            <v>488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4318</v>
          </cell>
          <cell r="E87">
            <v>2864</v>
          </cell>
          <cell r="F87">
            <v>3578</v>
          </cell>
          <cell r="G87">
            <v>4225</v>
          </cell>
          <cell r="H87">
            <v>5777</v>
          </cell>
          <cell r="I87">
            <v>2562</v>
          </cell>
          <cell r="J87">
            <v>3215</v>
          </cell>
          <cell r="K87">
            <v>93</v>
          </cell>
          <cell r="L87">
            <v>128</v>
          </cell>
          <cell r="M87">
            <v>38</v>
          </cell>
          <cell r="N87">
            <v>537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5513</v>
          </cell>
          <cell r="E88">
            <v>4057</v>
          </cell>
          <cell r="F88">
            <v>4746</v>
          </cell>
          <cell r="G88">
            <v>5276</v>
          </cell>
          <cell r="H88">
            <v>7423</v>
          </cell>
          <cell r="I88">
            <v>3331</v>
          </cell>
          <cell r="J88">
            <v>4092</v>
          </cell>
          <cell r="K88">
            <v>237</v>
          </cell>
          <cell r="L88">
            <v>335</v>
          </cell>
          <cell r="M88">
            <v>29</v>
          </cell>
          <cell r="N88">
            <v>1045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5478</v>
          </cell>
          <cell r="E89">
            <v>3668</v>
          </cell>
          <cell r="F89">
            <v>4644</v>
          </cell>
          <cell r="G89">
            <v>5322</v>
          </cell>
          <cell r="H89">
            <v>7787</v>
          </cell>
          <cell r="I89">
            <v>3562</v>
          </cell>
          <cell r="J89">
            <v>4225</v>
          </cell>
          <cell r="K89">
            <v>156</v>
          </cell>
          <cell r="L89">
            <v>208</v>
          </cell>
          <cell r="M89">
            <v>36</v>
          </cell>
          <cell r="N89">
            <v>317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4113</v>
          </cell>
          <cell r="E90">
            <v>2691</v>
          </cell>
          <cell r="F90">
            <v>3418</v>
          </cell>
          <cell r="G90">
            <v>4029</v>
          </cell>
          <cell r="H90">
            <v>5561</v>
          </cell>
          <cell r="I90">
            <v>2456</v>
          </cell>
          <cell r="J90">
            <v>3105</v>
          </cell>
          <cell r="K90">
            <v>84</v>
          </cell>
          <cell r="L90">
            <v>114</v>
          </cell>
          <cell r="M90">
            <v>28</v>
          </cell>
          <cell r="N90">
            <v>434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3931</v>
          </cell>
          <cell r="E91">
            <v>2747</v>
          </cell>
          <cell r="F91">
            <v>3251</v>
          </cell>
          <cell r="G91">
            <v>3786</v>
          </cell>
          <cell r="H91">
            <v>5188</v>
          </cell>
          <cell r="I91">
            <v>2354</v>
          </cell>
          <cell r="J91">
            <v>2834</v>
          </cell>
          <cell r="K91">
            <v>145</v>
          </cell>
          <cell r="L91">
            <v>204</v>
          </cell>
          <cell r="M91">
            <v>20</v>
          </cell>
          <cell r="N91">
            <v>606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2916</v>
          </cell>
          <cell r="E92">
            <v>1885</v>
          </cell>
          <cell r="F92">
            <v>2341</v>
          </cell>
          <cell r="G92">
            <v>2859</v>
          </cell>
          <cell r="H92">
            <v>3779</v>
          </cell>
          <cell r="I92">
            <v>1703</v>
          </cell>
          <cell r="J92">
            <v>2076</v>
          </cell>
          <cell r="K92">
            <v>57</v>
          </cell>
          <cell r="L92">
            <v>70</v>
          </cell>
          <cell r="M92">
            <v>24</v>
          </cell>
          <cell r="N92">
            <v>377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2249</v>
          </cell>
          <cell r="E93">
            <v>1426</v>
          </cell>
          <cell r="F93">
            <v>1720</v>
          </cell>
          <cell r="G93">
            <v>2213</v>
          </cell>
          <cell r="H93">
            <v>2879</v>
          </cell>
          <cell r="I93">
            <v>1336</v>
          </cell>
          <cell r="J93">
            <v>1543</v>
          </cell>
          <cell r="K93">
            <v>36</v>
          </cell>
          <cell r="L93">
            <v>51</v>
          </cell>
          <cell r="M93">
            <v>21</v>
          </cell>
          <cell r="N93">
            <v>216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5678</v>
          </cell>
          <cell r="E94">
            <v>4003</v>
          </cell>
          <cell r="F94">
            <v>4885</v>
          </cell>
          <cell r="G94">
            <v>5438</v>
          </cell>
          <cell r="H94">
            <v>7862</v>
          </cell>
          <cell r="I94">
            <v>3542</v>
          </cell>
          <cell r="J94">
            <v>4320</v>
          </cell>
          <cell r="K94">
            <v>240</v>
          </cell>
          <cell r="L94">
            <v>343</v>
          </cell>
          <cell r="M94">
            <v>46</v>
          </cell>
          <cell r="N94">
            <v>683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719</v>
          </cell>
          <cell r="E95">
            <v>436</v>
          </cell>
          <cell r="F95">
            <v>579</v>
          </cell>
          <cell r="G95">
            <v>667</v>
          </cell>
          <cell r="H95">
            <v>883</v>
          </cell>
          <cell r="I95">
            <v>391</v>
          </cell>
          <cell r="J95">
            <v>492</v>
          </cell>
          <cell r="K95">
            <v>52</v>
          </cell>
          <cell r="L95">
            <v>65</v>
          </cell>
          <cell r="M95">
            <v>5</v>
          </cell>
          <cell r="N95">
            <v>67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2243</v>
          </cell>
          <cell r="E96">
            <v>1324</v>
          </cell>
          <cell r="F96">
            <v>1634</v>
          </cell>
          <cell r="G96">
            <v>2142</v>
          </cell>
          <cell r="H96">
            <v>2697</v>
          </cell>
          <cell r="I96">
            <v>1229</v>
          </cell>
          <cell r="J96">
            <v>1468</v>
          </cell>
          <cell r="K96">
            <v>101</v>
          </cell>
          <cell r="L96">
            <v>131</v>
          </cell>
          <cell r="M96">
            <v>19</v>
          </cell>
          <cell r="N96">
            <v>130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882</v>
          </cell>
          <cell r="E97">
            <v>551</v>
          </cell>
          <cell r="F97">
            <v>676</v>
          </cell>
          <cell r="G97">
            <v>871</v>
          </cell>
          <cell r="H97">
            <v>1128</v>
          </cell>
          <cell r="I97">
            <v>521</v>
          </cell>
          <cell r="J97">
            <v>607</v>
          </cell>
          <cell r="K97">
            <v>11</v>
          </cell>
          <cell r="L97">
            <v>11</v>
          </cell>
          <cell r="M97">
            <v>7</v>
          </cell>
          <cell r="N97">
            <v>88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825</v>
          </cell>
          <cell r="E98">
            <v>550</v>
          </cell>
          <cell r="F98">
            <v>671</v>
          </cell>
          <cell r="G98">
            <v>806</v>
          </cell>
          <cell r="H98">
            <v>1126</v>
          </cell>
          <cell r="I98">
            <v>535</v>
          </cell>
          <cell r="J98">
            <v>591</v>
          </cell>
          <cell r="K98">
            <v>19</v>
          </cell>
          <cell r="L98">
            <v>27</v>
          </cell>
          <cell r="M98">
            <v>6</v>
          </cell>
          <cell r="N98">
            <v>68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1730</v>
          </cell>
          <cell r="E99">
            <v>1006</v>
          </cell>
          <cell r="F99">
            <v>1307</v>
          </cell>
          <cell r="G99">
            <v>1652</v>
          </cell>
          <cell r="H99">
            <v>2091</v>
          </cell>
          <cell r="I99">
            <v>917</v>
          </cell>
          <cell r="J99">
            <v>1174</v>
          </cell>
          <cell r="K99">
            <v>78</v>
          </cell>
          <cell r="L99">
            <v>103</v>
          </cell>
          <cell r="M99">
            <v>5</v>
          </cell>
          <cell r="N99">
            <v>119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1675</v>
          </cell>
          <cell r="E100">
            <v>1000</v>
          </cell>
          <cell r="F100">
            <v>1147</v>
          </cell>
          <cell r="G100">
            <v>1605</v>
          </cell>
          <cell r="H100">
            <v>1991</v>
          </cell>
          <cell r="I100">
            <v>968</v>
          </cell>
          <cell r="J100">
            <v>1023</v>
          </cell>
          <cell r="K100">
            <v>70</v>
          </cell>
          <cell r="L100">
            <v>94</v>
          </cell>
          <cell r="M100">
            <v>9</v>
          </cell>
          <cell r="N100">
            <v>62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1042</v>
          </cell>
          <cell r="E101">
            <v>765</v>
          </cell>
          <cell r="F101">
            <v>937</v>
          </cell>
          <cell r="G101">
            <v>1022</v>
          </cell>
          <cell r="H101">
            <v>1400</v>
          </cell>
          <cell r="I101">
            <v>634</v>
          </cell>
          <cell r="J101">
            <v>766</v>
          </cell>
          <cell r="K101">
            <v>20</v>
          </cell>
          <cell r="L101">
            <v>22</v>
          </cell>
          <cell r="M101">
            <v>11</v>
          </cell>
          <cell r="N101">
            <v>280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1429</v>
          </cell>
          <cell r="E102">
            <v>914</v>
          </cell>
          <cell r="F102">
            <v>1034</v>
          </cell>
          <cell r="G102">
            <v>1384</v>
          </cell>
          <cell r="H102">
            <v>1776</v>
          </cell>
          <cell r="I102">
            <v>822</v>
          </cell>
          <cell r="J102">
            <v>954</v>
          </cell>
          <cell r="K102">
            <v>45</v>
          </cell>
          <cell r="L102">
            <v>55</v>
          </cell>
          <cell r="M102">
            <v>9</v>
          </cell>
          <cell r="N102">
            <v>117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2714</v>
          </cell>
          <cell r="E103">
            <v>1819</v>
          </cell>
          <cell r="F103">
            <v>2274</v>
          </cell>
          <cell r="G103">
            <v>2682</v>
          </cell>
          <cell r="H103">
            <v>3750</v>
          </cell>
          <cell r="I103">
            <v>1712</v>
          </cell>
          <cell r="J103">
            <v>2038</v>
          </cell>
          <cell r="K103">
            <v>32</v>
          </cell>
          <cell r="L103">
            <v>38</v>
          </cell>
          <cell r="M103">
            <v>24</v>
          </cell>
          <cell r="N103">
            <v>305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1745</v>
          </cell>
          <cell r="E104">
            <v>1084</v>
          </cell>
          <cell r="F104">
            <v>1330</v>
          </cell>
          <cell r="G104">
            <v>1727</v>
          </cell>
          <cell r="H104">
            <v>2235</v>
          </cell>
          <cell r="I104">
            <v>990</v>
          </cell>
          <cell r="J104">
            <v>1245</v>
          </cell>
          <cell r="K104">
            <v>18</v>
          </cell>
          <cell r="L104">
            <v>23</v>
          </cell>
          <cell r="M104">
            <v>6</v>
          </cell>
          <cell r="N104">
            <v>156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1131</v>
          </cell>
          <cell r="E105">
            <v>728</v>
          </cell>
          <cell r="F105">
            <v>886</v>
          </cell>
          <cell r="G105">
            <v>1111</v>
          </cell>
          <cell r="H105">
            <v>1498</v>
          </cell>
          <cell r="I105">
            <v>716</v>
          </cell>
          <cell r="J105">
            <v>782</v>
          </cell>
          <cell r="K105">
            <v>20</v>
          </cell>
          <cell r="L105">
            <v>31</v>
          </cell>
          <cell r="M105">
            <v>6</v>
          </cell>
          <cell r="N105">
            <v>85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1990</v>
          </cell>
          <cell r="E106">
            <v>1135</v>
          </cell>
          <cell r="F106">
            <v>1503</v>
          </cell>
          <cell r="G106">
            <v>1907</v>
          </cell>
          <cell r="H106">
            <v>2422</v>
          </cell>
          <cell r="I106">
            <v>1028</v>
          </cell>
          <cell r="J106">
            <v>1394</v>
          </cell>
          <cell r="K106">
            <v>83</v>
          </cell>
          <cell r="L106">
            <v>113</v>
          </cell>
          <cell r="M106">
            <v>5</v>
          </cell>
          <cell r="N106">
            <v>103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204</v>
          </cell>
          <cell r="E107">
            <v>123</v>
          </cell>
          <cell r="F107">
            <v>150</v>
          </cell>
          <cell r="G107">
            <v>204</v>
          </cell>
          <cell r="H107">
            <v>262</v>
          </cell>
          <cell r="I107">
            <v>118</v>
          </cell>
          <cell r="J107">
            <v>144</v>
          </cell>
          <cell r="K107" t="str">
            <v>-</v>
          </cell>
          <cell r="L107" t="str">
            <v>-</v>
          </cell>
          <cell r="M107">
            <v>3</v>
          </cell>
          <cell r="N107">
            <v>11</v>
          </cell>
        </row>
        <row r="108">
          <cell r="A108" t="str">
            <v/>
          </cell>
          <cell r="B108">
            <v>0</v>
          </cell>
          <cell r="C108">
            <v>0</v>
          </cell>
          <cell r="E108">
            <v>0</v>
          </cell>
          <cell r="F108">
            <v>0</v>
          </cell>
          <cell r="I108">
            <v>0</v>
          </cell>
          <cell r="J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79261</v>
          </cell>
          <cell r="E109">
            <v>50512</v>
          </cell>
          <cell r="F109">
            <v>63333</v>
          </cell>
          <cell r="G109">
            <v>77222</v>
          </cell>
          <cell r="H109">
            <v>104247</v>
          </cell>
          <cell r="I109">
            <v>46318</v>
          </cell>
          <cell r="J109">
            <v>57929</v>
          </cell>
          <cell r="K109">
            <v>2039</v>
          </cell>
          <cell r="L109">
            <v>2613</v>
          </cell>
          <cell r="M109">
            <v>451</v>
          </cell>
          <cell r="N109">
            <v>6985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15669</v>
          </cell>
          <cell r="E110">
            <v>9491</v>
          </cell>
          <cell r="F110">
            <v>12510</v>
          </cell>
          <cell r="G110">
            <v>15505</v>
          </cell>
          <cell r="H110">
            <v>21225</v>
          </cell>
          <cell r="I110">
            <v>9193</v>
          </cell>
          <cell r="J110">
            <v>12032</v>
          </cell>
          <cell r="K110">
            <v>164</v>
          </cell>
          <cell r="L110">
            <v>188</v>
          </cell>
          <cell r="M110">
            <v>40</v>
          </cell>
          <cell r="N110">
            <v>588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7374</v>
          </cell>
          <cell r="E111">
            <v>4557</v>
          </cell>
          <cell r="F111">
            <v>5734</v>
          </cell>
          <cell r="G111">
            <v>7113</v>
          </cell>
          <cell r="H111">
            <v>9488</v>
          </cell>
          <cell r="I111">
            <v>4216</v>
          </cell>
          <cell r="J111">
            <v>5272</v>
          </cell>
          <cell r="K111">
            <v>261</v>
          </cell>
          <cell r="L111">
            <v>319</v>
          </cell>
          <cell r="M111">
            <v>27</v>
          </cell>
          <cell r="N111">
            <v>484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4512</v>
          </cell>
          <cell r="E112">
            <v>2939</v>
          </cell>
          <cell r="F112">
            <v>3682</v>
          </cell>
          <cell r="G112">
            <v>4422</v>
          </cell>
          <cell r="H112">
            <v>5970</v>
          </cell>
          <cell r="I112">
            <v>2658</v>
          </cell>
          <cell r="J112">
            <v>3312</v>
          </cell>
          <cell r="K112">
            <v>90</v>
          </cell>
          <cell r="L112">
            <v>119</v>
          </cell>
          <cell r="M112">
            <v>45</v>
          </cell>
          <cell r="N112">
            <v>532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5907</v>
          </cell>
          <cell r="E113">
            <v>4212</v>
          </cell>
          <cell r="F113">
            <v>5009</v>
          </cell>
          <cell r="G113">
            <v>5627</v>
          </cell>
          <cell r="H113">
            <v>7810</v>
          </cell>
          <cell r="I113">
            <v>3476</v>
          </cell>
          <cell r="J113">
            <v>4334</v>
          </cell>
          <cell r="K113">
            <v>280</v>
          </cell>
          <cell r="L113">
            <v>378</v>
          </cell>
          <cell r="M113">
            <v>22</v>
          </cell>
          <cell r="N113">
            <v>1033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6136</v>
          </cell>
          <cell r="E114">
            <v>4100</v>
          </cell>
          <cell r="F114">
            <v>5116</v>
          </cell>
          <cell r="G114">
            <v>5940</v>
          </cell>
          <cell r="H114">
            <v>8620</v>
          </cell>
          <cell r="I114">
            <v>3872</v>
          </cell>
          <cell r="J114">
            <v>4748</v>
          </cell>
          <cell r="K114">
            <v>196</v>
          </cell>
          <cell r="L114">
            <v>254</v>
          </cell>
          <cell r="M114">
            <v>43</v>
          </cell>
          <cell r="N114">
            <v>342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4370</v>
          </cell>
          <cell r="E115">
            <v>2733</v>
          </cell>
          <cell r="F115">
            <v>3571</v>
          </cell>
          <cell r="G115">
            <v>4295</v>
          </cell>
          <cell r="H115">
            <v>5750</v>
          </cell>
          <cell r="I115">
            <v>2477</v>
          </cell>
          <cell r="J115">
            <v>3273</v>
          </cell>
          <cell r="K115">
            <v>75</v>
          </cell>
          <cell r="L115">
            <v>97</v>
          </cell>
          <cell r="M115">
            <v>28</v>
          </cell>
          <cell r="N115">
            <v>457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4206</v>
          </cell>
          <cell r="E116">
            <v>2875</v>
          </cell>
          <cell r="F116">
            <v>3391</v>
          </cell>
          <cell r="G116">
            <v>4051</v>
          </cell>
          <cell r="H116">
            <v>5441</v>
          </cell>
          <cell r="I116">
            <v>2457</v>
          </cell>
          <cell r="J116">
            <v>2984</v>
          </cell>
          <cell r="K116">
            <v>155</v>
          </cell>
          <cell r="L116">
            <v>215</v>
          </cell>
          <cell r="M116">
            <v>20</v>
          </cell>
          <cell r="N116">
            <v>610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3114</v>
          </cell>
          <cell r="E117">
            <v>1989</v>
          </cell>
          <cell r="F117">
            <v>2490</v>
          </cell>
          <cell r="G117">
            <v>3057</v>
          </cell>
          <cell r="H117">
            <v>4017</v>
          </cell>
          <cell r="I117">
            <v>1800</v>
          </cell>
          <cell r="J117">
            <v>2217</v>
          </cell>
          <cell r="K117">
            <v>57</v>
          </cell>
          <cell r="L117">
            <v>69</v>
          </cell>
          <cell r="M117">
            <v>22</v>
          </cell>
          <cell r="N117">
            <v>393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2282</v>
          </cell>
          <cell r="E118">
            <v>1383</v>
          </cell>
          <cell r="F118">
            <v>1731</v>
          </cell>
          <cell r="G118">
            <v>2246</v>
          </cell>
          <cell r="H118">
            <v>2842</v>
          </cell>
          <cell r="I118">
            <v>1283</v>
          </cell>
          <cell r="J118">
            <v>1559</v>
          </cell>
          <cell r="K118">
            <v>36</v>
          </cell>
          <cell r="L118">
            <v>46</v>
          </cell>
          <cell r="M118">
            <v>22</v>
          </cell>
          <cell r="N118">
            <v>226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6420</v>
          </cell>
          <cell r="E119">
            <v>4384</v>
          </cell>
          <cell r="F119">
            <v>5432</v>
          </cell>
          <cell r="G119">
            <v>6198</v>
          </cell>
          <cell r="H119">
            <v>8820</v>
          </cell>
          <cell r="I119">
            <v>3953</v>
          </cell>
          <cell r="J119">
            <v>4867</v>
          </cell>
          <cell r="K119">
            <v>222</v>
          </cell>
          <cell r="L119">
            <v>299</v>
          </cell>
          <cell r="M119">
            <v>56</v>
          </cell>
          <cell r="N119">
            <v>697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755</v>
          </cell>
          <cell r="E120">
            <v>456</v>
          </cell>
          <cell r="F120">
            <v>605</v>
          </cell>
          <cell r="G120">
            <v>704</v>
          </cell>
          <cell r="H120">
            <v>928</v>
          </cell>
          <cell r="I120">
            <v>405</v>
          </cell>
          <cell r="J120">
            <v>523</v>
          </cell>
          <cell r="K120">
            <v>51</v>
          </cell>
          <cell r="L120">
            <v>63</v>
          </cell>
          <cell r="M120">
            <v>5</v>
          </cell>
          <cell r="N120">
            <v>70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2288</v>
          </cell>
          <cell r="E121">
            <v>1346</v>
          </cell>
          <cell r="F121">
            <v>1625</v>
          </cell>
          <cell r="G121">
            <v>2198</v>
          </cell>
          <cell r="H121">
            <v>2702</v>
          </cell>
          <cell r="I121">
            <v>1247</v>
          </cell>
          <cell r="J121">
            <v>1455</v>
          </cell>
          <cell r="K121">
            <v>90</v>
          </cell>
          <cell r="L121">
            <v>107</v>
          </cell>
          <cell r="M121">
            <v>22</v>
          </cell>
          <cell r="N121">
            <v>162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933</v>
          </cell>
          <cell r="E122">
            <v>564</v>
          </cell>
          <cell r="F122">
            <v>711</v>
          </cell>
          <cell r="G122">
            <v>924</v>
          </cell>
          <cell r="H122">
            <v>1169</v>
          </cell>
          <cell r="I122">
            <v>527</v>
          </cell>
          <cell r="J122">
            <v>642</v>
          </cell>
          <cell r="K122">
            <v>9</v>
          </cell>
          <cell r="L122">
            <v>9</v>
          </cell>
          <cell r="M122">
            <v>6</v>
          </cell>
          <cell r="N122">
            <v>97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828</v>
          </cell>
          <cell r="E123">
            <v>531</v>
          </cell>
          <cell r="F123">
            <v>658</v>
          </cell>
          <cell r="G123">
            <v>810</v>
          </cell>
          <cell r="H123">
            <v>1099</v>
          </cell>
          <cell r="I123">
            <v>508</v>
          </cell>
          <cell r="J123">
            <v>591</v>
          </cell>
          <cell r="K123">
            <v>18</v>
          </cell>
          <cell r="L123">
            <v>20</v>
          </cell>
          <cell r="M123">
            <v>6</v>
          </cell>
          <cell r="N123">
            <v>70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1800</v>
          </cell>
          <cell r="E124">
            <v>1019</v>
          </cell>
          <cell r="F124">
            <v>1365</v>
          </cell>
          <cell r="G124">
            <v>1729</v>
          </cell>
          <cell r="H124">
            <v>2158</v>
          </cell>
          <cell r="I124">
            <v>923</v>
          </cell>
          <cell r="J124">
            <v>1235</v>
          </cell>
          <cell r="K124">
            <v>71</v>
          </cell>
          <cell r="L124">
            <v>93</v>
          </cell>
          <cell r="M124">
            <v>6</v>
          </cell>
          <cell r="N124">
            <v>133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1710</v>
          </cell>
          <cell r="E125">
            <v>1015</v>
          </cell>
          <cell r="F125">
            <v>1147</v>
          </cell>
          <cell r="G125">
            <v>1648</v>
          </cell>
          <cell r="H125">
            <v>2012</v>
          </cell>
          <cell r="I125">
            <v>958</v>
          </cell>
          <cell r="J125">
            <v>1054</v>
          </cell>
          <cell r="K125">
            <v>62</v>
          </cell>
          <cell r="L125">
            <v>82</v>
          </cell>
          <cell r="M125">
            <v>16</v>
          </cell>
          <cell r="N125">
            <v>68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1155</v>
          </cell>
          <cell r="E126">
            <v>824</v>
          </cell>
          <cell r="F126">
            <v>997</v>
          </cell>
          <cell r="G126">
            <v>1143</v>
          </cell>
          <cell r="H126">
            <v>1531</v>
          </cell>
          <cell r="I126">
            <v>677</v>
          </cell>
          <cell r="J126">
            <v>854</v>
          </cell>
          <cell r="K126">
            <v>12</v>
          </cell>
          <cell r="L126">
            <v>13</v>
          </cell>
          <cell r="M126">
            <v>8</v>
          </cell>
          <cell r="N126">
            <v>277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1468</v>
          </cell>
          <cell r="E127">
            <v>916</v>
          </cell>
          <cell r="F127">
            <v>1053</v>
          </cell>
          <cell r="G127">
            <v>1437</v>
          </cell>
          <cell r="H127">
            <v>1814</v>
          </cell>
          <cell r="I127">
            <v>836</v>
          </cell>
          <cell r="J127">
            <v>978</v>
          </cell>
          <cell r="K127">
            <v>31</v>
          </cell>
          <cell r="L127">
            <v>42</v>
          </cell>
          <cell r="M127">
            <v>11</v>
          </cell>
          <cell r="N127">
            <v>113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3002</v>
          </cell>
          <cell r="E128">
            <v>2020</v>
          </cell>
          <cell r="F128">
            <v>2485</v>
          </cell>
          <cell r="G128">
            <v>2959</v>
          </cell>
          <cell r="H128">
            <v>4156</v>
          </cell>
          <cell r="I128">
            <v>1906</v>
          </cell>
          <cell r="J128">
            <v>2250</v>
          </cell>
          <cell r="K128">
            <v>43</v>
          </cell>
          <cell r="L128">
            <v>51</v>
          </cell>
          <cell r="M128">
            <v>28</v>
          </cell>
          <cell r="N128">
            <v>298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1824</v>
          </cell>
          <cell r="E129">
            <v>1099</v>
          </cell>
          <cell r="F129">
            <v>1383</v>
          </cell>
          <cell r="G129">
            <v>1805</v>
          </cell>
          <cell r="H129">
            <v>2316</v>
          </cell>
          <cell r="I129">
            <v>1009</v>
          </cell>
          <cell r="J129">
            <v>1307</v>
          </cell>
          <cell r="K129">
            <v>19</v>
          </cell>
          <cell r="L129">
            <v>24</v>
          </cell>
          <cell r="M129">
            <v>6</v>
          </cell>
          <cell r="N129">
            <v>142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1194</v>
          </cell>
          <cell r="E130">
            <v>746</v>
          </cell>
          <cell r="F130">
            <v>914</v>
          </cell>
          <cell r="G130">
            <v>1174</v>
          </cell>
          <cell r="H130">
            <v>1553</v>
          </cell>
          <cell r="I130">
            <v>715</v>
          </cell>
          <cell r="J130">
            <v>838</v>
          </cell>
          <cell r="K130">
            <v>20</v>
          </cell>
          <cell r="L130">
            <v>24</v>
          </cell>
          <cell r="M130">
            <v>6</v>
          </cell>
          <cell r="N130">
            <v>83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2085</v>
          </cell>
          <cell r="E131">
            <v>1179</v>
          </cell>
          <cell r="F131">
            <v>1549</v>
          </cell>
          <cell r="G131">
            <v>2010</v>
          </cell>
          <cell r="H131">
            <v>2533</v>
          </cell>
          <cell r="I131">
            <v>1099</v>
          </cell>
          <cell r="J131">
            <v>1434</v>
          </cell>
          <cell r="K131">
            <v>75</v>
          </cell>
          <cell r="L131">
            <v>99</v>
          </cell>
          <cell r="M131">
            <v>3</v>
          </cell>
          <cell r="N131">
            <v>96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229</v>
          </cell>
          <cell r="E132">
            <v>134</v>
          </cell>
          <cell r="F132">
            <v>175</v>
          </cell>
          <cell r="G132">
            <v>227</v>
          </cell>
          <cell r="H132">
            <v>293</v>
          </cell>
          <cell r="I132">
            <v>123</v>
          </cell>
          <cell r="J132">
            <v>170</v>
          </cell>
          <cell r="K132">
            <v>2</v>
          </cell>
          <cell r="L132">
            <v>2</v>
          </cell>
          <cell r="M132">
            <v>3</v>
          </cell>
          <cell r="N132">
            <v>14</v>
          </cell>
        </row>
        <row r="133">
          <cell r="A133" t="str">
            <v/>
          </cell>
          <cell r="B133">
            <v>0</v>
          </cell>
          <cell r="C133">
            <v>0</v>
          </cell>
          <cell r="E133">
            <v>0</v>
          </cell>
          <cell r="F133">
            <v>0</v>
          </cell>
          <cell r="I133">
            <v>0</v>
          </cell>
          <cell r="J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87440</v>
          </cell>
          <cell r="E134">
            <v>55532</v>
          </cell>
          <cell r="F134">
            <v>69574</v>
          </cell>
          <cell r="G134">
            <v>85466</v>
          </cell>
          <cell r="H134">
            <v>115715</v>
          </cell>
          <cell r="I134">
            <v>51438</v>
          </cell>
          <cell r="J134">
            <v>64277</v>
          </cell>
          <cell r="K134">
            <v>1974</v>
          </cell>
          <cell r="L134">
            <v>2448</v>
          </cell>
          <cell r="M134">
            <v>468</v>
          </cell>
          <cell r="N134">
            <v>6943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17881</v>
          </cell>
          <cell r="E135">
            <v>10948</v>
          </cell>
          <cell r="F135">
            <v>14299</v>
          </cell>
          <cell r="G135">
            <v>17670</v>
          </cell>
          <cell r="H135">
            <v>24385</v>
          </cell>
          <cell r="I135">
            <v>10620</v>
          </cell>
          <cell r="J135">
            <v>13765</v>
          </cell>
          <cell r="K135">
            <v>211</v>
          </cell>
          <cell r="L135">
            <v>250</v>
          </cell>
          <cell r="M135">
            <v>49</v>
          </cell>
          <cell r="N135">
            <v>612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8222</v>
          </cell>
          <cell r="E136">
            <v>5057</v>
          </cell>
          <cell r="F136">
            <v>6339</v>
          </cell>
          <cell r="G136">
            <v>7980</v>
          </cell>
          <cell r="H136">
            <v>10623</v>
          </cell>
          <cell r="I136">
            <v>4726</v>
          </cell>
          <cell r="J136">
            <v>5897</v>
          </cell>
          <cell r="K136">
            <v>242</v>
          </cell>
          <cell r="L136">
            <v>291</v>
          </cell>
          <cell r="M136">
            <v>34</v>
          </cell>
          <cell r="N136">
            <v>482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4954</v>
          </cell>
          <cell r="E137">
            <v>3203</v>
          </cell>
          <cell r="F137">
            <v>3980</v>
          </cell>
          <cell r="G137">
            <v>4872</v>
          </cell>
          <cell r="H137">
            <v>6565</v>
          </cell>
          <cell r="I137">
            <v>2933</v>
          </cell>
          <cell r="J137">
            <v>3632</v>
          </cell>
          <cell r="K137">
            <v>82</v>
          </cell>
          <cell r="L137">
            <v>106</v>
          </cell>
          <cell r="M137">
            <v>44</v>
          </cell>
          <cell r="N137">
            <v>512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6482</v>
          </cell>
          <cell r="E138">
            <v>4515</v>
          </cell>
          <cell r="F138">
            <v>5455</v>
          </cell>
          <cell r="G138">
            <v>6226</v>
          </cell>
          <cell r="H138">
            <v>8618</v>
          </cell>
          <cell r="I138">
            <v>3801</v>
          </cell>
          <cell r="J138">
            <v>4817</v>
          </cell>
          <cell r="K138">
            <v>256</v>
          </cell>
          <cell r="L138">
            <v>331</v>
          </cell>
          <cell r="M138">
            <v>28</v>
          </cell>
          <cell r="N138">
            <v>1021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7324</v>
          </cell>
          <cell r="E139">
            <v>4918</v>
          </cell>
          <cell r="F139">
            <v>6009</v>
          </cell>
          <cell r="G139">
            <v>7131</v>
          </cell>
          <cell r="H139">
            <v>10347</v>
          </cell>
          <cell r="I139">
            <v>4693</v>
          </cell>
          <cell r="J139">
            <v>5654</v>
          </cell>
          <cell r="K139">
            <v>193</v>
          </cell>
          <cell r="L139">
            <v>234</v>
          </cell>
          <cell r="M139">
            <v>45</v>
          </cell>
          <cell r="N139">
            <v>346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4657</v>
          </cell>
          <cell r="E140">
            <v>2888</v>
          </cell>
          <cell r="F140">
            <v>3793</v>
          </cell>
          <cell r="G140">
            <v>4589</v>
          </cell>
          <cell r="H140">
            <v>6126</v>
          </cell>
          <cell r="I140">
            <v>2638</v>
          </cell>
          <cell r="J140">
            <v>3488</v>
          </cell>
          <cell r="K140">
            <v>68</v>
          </cell>
          <cell r="L140">
            <v>90</v>
          </cell>
          <cell r="M140">
            <v>28</v>
          </cell>
          <cell r="N140">
            <v>465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4590</v>
          </cell>
          <cell r="E141">
            <v>3047</v>
          </cell>
          <cell r="F141">
            <v>3670</v>
          </cell>
          <cell r="G141">
            <v>4455</v>
          </cell>
          <cell r="H141">
            <v>5951</v>
          </cell>
          <cell r="I141">
            <v>2661</v>
          </cell>
          <cell r="J141">
            <v>3290</v>
          </cell>
          <cell r="K141">
            <v>135</v>
          </cell>
          <cell r="L141">
            <v>168</v>
          </cell>
          <cell r="M141">
            <v>17</v>
          </cell>
          <cell r="N141">
            <v>598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3352</v>
          </cell>
          <cell r="E142">
            <v>2168</v>
          </cell>
          <cell r="F142">
            <v>2696</v>
          </cell>
          <cell r="G142">
            <v>3300</v>
          </cell>
          <cell r="H142">
            <v>4396</v>
          </cell>
          <cell r="I142">
            <v>1972</v>
          </cell>
          <cell r="J142">
            <v>2424</v>
          </cell>
          <cell r="K142">
            <v>52</v>
          </cell>
          <cell r="L142">
            <v>60</v>
          </cell>
          <cell r="M142">
            <v>26</v>
          </cell>
          <cell r="N142">
            <v>408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2313</v>
          </cell>
          <cell r="E143">
            <v>1388</v>
          </cell>
          <cell r="F143">
            <v>1733</v>
          </cell>
          <cell r="G143">
            <v>2277</v>
          </cell>
          <cell r="H143">
            <v>2844</v>
          </cell>
          <cell r="I143">
            <v>1284</v>
          </cell>
          <cell r="J143">
            <v>1560</v>
          </cell>
          <cell r="K143">
            <v>36</v>
          </cell>
          <cell r="L143">
            <v>45</v>
          </cell>
          <cell r="M143">
            <v>19</v>
          </cell>
          <cell r="N143">
            <v>232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7413</v>
          </cell>
          <cell r="E144">
            <v>5050</v>
          </cell>
          <cell r="F144">
            <v>6231</v>
          </cell>
          <cell r="G144">
            <v>7190</v>
          </cell>
          <cell r="H144">
            <v>10293</v>
          </cell>
          <cell r="I144">
            <v>4624</v>
          </cell>
          <cell r="J144">
            <v>5669</v>
          </cell>
          <cell r="K144">
            <v>223</v>
          </cell>
          <cell r="L144">
            <v>293</v>
          </cell>
          <cell r="M144">
            <v>49</v>
          </cell>
          <cell r="N144">
            <v>695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824</v>
          </cell>
          <cell r="E145">
            <v>483</v>
          </cell>
          <cell r="F145">
            <v>639</v>
          </cell>
          <cell r="G145">
            <v>778</v>
          </cell>
          <cell r="H145">
            <v>1016</v>
          </cell>
          <cell r="I145">
            <v>435</v>
          </cell>
          <cell r="J145">
            <v>581</v>
          </cell>
          <cell r="K145">
            <v>46</v>
          </cell>
          <cell r="L145">
            <v>53</v>
          </cell>
          <cell r="M145">
            <v>5</v>
          </cell>
          <cell r="N145">
            <v>53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2394</v>
          </cell>
          <cell r="E146">
            <v>1408</v>
          </cell>
          <cell r="F146">
            <v>1665</v>
          </cell>
          <cell r="G146">
            <v>2310</v>
          </cell>
          <cell r="H146">
            <v>2816</v>
          </cell>
          <cell r="I146">
            <v>1318</v>
          </cell>
          <cell r="J146">
            <v>1498</v>
          </cell>
          <cell r="K146">
            <v>84</v>
          </cell>
          <cell r="L146">
            <v>97</v>
          </cell>
          <cell r="M146">
            <v>22</v>
          </cell>
          <cell r="N146">
            <v>160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982</v>
          </cell>
          <cell r="E147">
            <v>590</v>
          </cell>
          <cell r="F147">
            <v>759</v>
          </cell>
          <cell r="G147">
            <v>976</v>
          </cell>
          <cell r="H147">
            <v>1234</v>
          </cell>
          <cell r="I147">
            <v>548</v>
          </cell>
          <cell r="J147">
            <v>686</v>
          </cell>
          <cell r="K147">
            <v>6</v>
          </cell>
          <cell r="L147">
            <v>6</v>
          </cell>
          <cell r="M147">
            <v>7</v>
          </cell>
          <cell r="N147">
            <v>109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851</v>
          </cell>
          <cell r="E148">
            <v>548</v>
          </cell>
          <cell r="F148">
            <v>671</v>
          </cell>
          <cell r="G148">
            <v>834</v>
          </cell>
          <cell r="H148">
            <v>1131</v>
          </cell>
          <cell r="I148">
            <v>526</v>
          </cell>
          <cell r="J148">
            <v>605</v>
          </cell>
          <cell r="K148">
            <v>17</v>
          </cell>
          <cell r="L148">
            <v>20</v>
          </cell>
          <cell r="M148">
            <v>5</v>
          </cell>
          <cell r="N148">
            <v>68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1840</v>
          </cell>
          <cell r="E149">
            <v>1026</v>
          </cell>
          <cell r="F149">
            <v>1386</v>
          </cell>
          <cell r="G149">
            <v>1765</v>
          </cell>
          <cell r="H149">
            <v>2194</v>
          </cell>
          <cell r="I149">
            <v>942</v>
          </cell>
          <cell r="J149">
            <v>1252</v>
          </cell>
          <cell r="K149">
            <v>75</v>
          </cell>
          <cell r="L149">
            <v>97</v>
          </cell>
          <cell r="M149">
            <v>7</v>
          </cell>
          <cell r="N149">
            <v>121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1710</v>
          </cell>
          <cell r="E150">
            <v>1014</v>
          </cell>
          <cell r="F150">
            <v>1165</v>
          </cell>
          <cell r="G150">
            <v>1655</v>
          </cell>
          <cell r="H150">
            <v>2042</v>
          </cell>
          <cell r="I150">
            <v>961</v>
          </cell>
          <cell r="J150">
            <v>1081</v>
          </cell>
          <cell r="K150">
            <v>55</v>
          </cell>
          <cell r="L150">
            <v>68</v>
          </cell>
          <cell r="M150">
            <v>12</v>
          </cell>
          <cell r="N150">
            <v>69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1247</v>
          </cell>
          <cell r="E151">
            <v>880</v>
          </cell>
          <cell r="F151">
            <v>1063</v>
          </cell>
          <cell r="G151">
            <v>1234</v>
          </cell>
          <cell r="H151">
            <v>1661</v>
          </cell>
          <cell r="I151">
            <v>735</v>
          </cell>
          <cell r="J151">
            <v>926</v>
          </cell>
          <cell r="K151">
            <v>13</v>
          </cell>
          <cell r="L151">
            <v>14</v>
          </cell>
          <cell r="M151">
            <v>12</v>
          </cell>
          <cell r="N151">
            <v>268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1553</v>
          </cell>
          <cell r="E152">
            <v>948</v>
          </cell>
          <cell r="F152">
            <v>1114</v>
          </cell>
          <cell r="G152">
            <v>1521</v>
          </cell>
          <cell r="H152">
            <v>1907</v>
          </cell>
          <cell r="I152">
            <v>873</v>
          </cell>
          <cell r="J152">
            <v>1034</v>
          </cell>
          <cell r="K152">
            <v>32</v>
          </cell>
          <cell r="L152">
            <v>41</v>
          </cell>
          <cell r="M152">
            <v>11</v>
          </cell>
          <cell r="N152">
            <v>114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3286</v>
          </cell>
          <cell r="E153">
            <v>2187</v>
          </cell>
          <cell r="F153">
            <v>2737</v>
          </cell>
          <cell r="G153">
            <v>3241</v>
          </cell>
          <cell r="H153">
            <v>4562</v>
          </cell>
          <cell r="I153">
            <v>2069</v>
          </cell>
          <cell r="J153">
            <v>2493</v>
          </cell>
          <cell r="K153">
            <v>45</v>
          </cell>
          <cell r="L153">
            <v>53</v>
          </cell>
          <cell r="M153">
            <v>27</v>
          </cell>
          <cell r="N153">
            <v>309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1927</v>
          </cell>
          <cell r="E154">
            <v>1191</v>
          </cell>
          <cell r="F154">
            <v>1453</v>
          </cell>
          <cell r="G154">
            <v>1905</v>
          </cell>
          <cell r="H154">
            <v>2486</v>
          </cell>
          <cell r="I154">
            <v>1104</v>
          </cell>
          <cell r="J154">
            <v>1382</v>
          </cell>
          <cell r="K154">
            <v>22</v>
          </cell>
          <cell r="L154">
            <v>26</v>
          </cell>
          <cell r="M154">
            <v>8</v>
          </cell>
          <cell r="N154">
            <v>132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1243</v>
          </cell>
          <cell r="E155">
            <v>745</v>
          </cell>
          <cell r="F155">
            <v>948</v>
          </cell>
          <cell r="G155">
            <v>1227</v>
          </cell>
          <cell r="H155">
            <v>1600</v>
          </cell>
          <cell r="I155">
            <v>722</v>
          </cell>
          <cell r="J155">
            <v>878</v>
          </cell>
          <cell r="K155">
            <v>16</v>
          </cell>
          <cell r="L155">
            <v>21</v>
          </cell>
          <cell r="M155">
            <v>6</v>
          </cell>
          <cell r="N155">
            <v>72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2138</v>
          </cell>
          <cell r="E156">
            <v>1185</v>
          </cell>
          <cell r="F156">
            <v>1576</v>
          </cell>
          <cell r="G156">
            <v>2075</v>
          </cell>
          <cell r="H156">
            <v>2592</v>
          </cell>
          <cell r="I156">
            <v>1116</v>
          </cell>
          <cell r="J156">
            <v>1476</v>
          </cell>
          <cell r="K156">
            <v>63</v>
          </cell>
          <cell r="L156">
            <v>82</v>
          </cell>
          <cell r="M156">
            <v>5</v>
          </cell>
          <cell r="N156">
            <v>87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257</v>
          </cell>
          <cell r="E157">
            <v>145</v>
          </cell>
          <cell r="F157">
            <v>193</v>
          </cell>
          <cell r="G157">
            <v>255</v>
          </cell>
          <cell r="H157">
            <v>326</v>
          </cell>
          <cell r="I157">
            <v>137</v>
          </cell>
          <cell r="J157">
            <v>189</v>
          </cell>
          <cell r="K157">
            <v>2</v>
          </cell>
          <cell r="L157">
            <v>2</v>
          </cell>
          <cell r="M157">
            <v>2</v>
          </cell>
          <cell r="N157">
            <v>10</v>
          </cell>
        </row>
        <row r="158">
          <cell r="C158">
            <v>0</v>
          </cell>
        </row>
        <row r="159">
          <cell r="C159" t="str">
            <v>주:1)2010년부터 노인장기요양시설이 많이 늘어나 시설수 급증</v>
          </cell>
        </row>
      </sheetData>
      <sheetData sheetId="51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168089</v>
          </cell>
          <cell r="E9">
            <v>95478</v>
          </cell>
          <cell r="F9">
            <v>72611</v>
          </cell>
          <cell r="G9">
            <v>85468</v>
          </cell>
          <cell r="H9">
            <v>16412</v>
          </cell>
          <cell r="I9">
            <v>16785</v>
          </cell>
          <cell r="J9">
            <v>18600</v>
          </cell>
          <cell r="K9">
            <v>1160</v>
          </cell>
          <cell r="L9">
            <v>14797</v>
          </cell>
          <cell r="M9">
            <v>874</v>
          </cell>
          <cell r="N9">
            <v>7136</v>
          </cell>
          <cell r="O9">
            <v>3815</v>
          </cell>
          <cell r="P9">
            <v>371</v>
          </cell>
          <cell r="Q9">
            <v>682</v>
          </cell>
          <cell r="R9">
            <v>617</v>
          </cell>
          <cell r="S9">
            <v>199</v>
          </cell>
          <cell r="T9">
            <v>831</v>
          </cell>
          <cell r="U9">
            <v>342</v>
          </cell>
          <cell r="V9">
            <v>66118</v>
          </cell>
          <cell r="W9">
            <v>101971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25741</v>
          </cell>
          <cell r="E10">
            <v>15123</v>
          </cell>
          <cell r="F10">
            <v>10618</v>
          </cell>
          <cell r="G10">
            <v>13422</v>
          </cell>
          <cell r="H10">
            <v>2543</v>
          </cell>
          <cell r="I10">
            <v>2715</v>
          </cell>
          <cell r="J10">
            <v>2488</v>
          </cell>
          <cell r="K10">
            <v>207</v>
          </cell>
          <cell r="L10">
            <v>1973</v>
          </cell>
          <cell r="M10">
            <v>210</v>
          </cell>
          <cell r="N10">
            <v>925</v>
          </cell>
          <cell r="O10">
            <v>655</v>
          </cell>
          <cell r="P10">
            <v>153</v>
          </cell>
          <cell r="Q10">
            <v>99</v>
          </cell>
          <cell r="R10">
            <v>129</v>
          </cell>
          <cell r="S10">
            <v>25</v>
          </cell>
          <cell r="T10">
            <v>130</v>
          </cell>
          <cell r="U10">
            <v>67</v>
          </cell>
          <cell r="V10">
            <v>10396</v>
          </cell>
          <cell r="W10">
            <v>15345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15639</v>
          </cell>
          <cell r="E11">
            <v>9069</v>
          </cell>
          <cell r="F11">
            <v>6570</v>
          </cell>
          <cell r="G11">
            <v>8101</v>
          </cell>
          <cell r="H11">
            <v>1432</v>
          </cell>
          <cell r="I11">
            <v>1632</v>
          </cell>
          <cell r="J11">
            <v>1887</v>
          </cell>
          <cell r="K11">
            <v>119</v>
          </cell>
          <cell r="L11">
            <v>1162</v>
          </cell>
          <cell r="M11">
            <v>68</v>
          </cell>
          <cell r="N11">
            <v>574</v>
          </cell>
          <cell r="O11">
            <v>388</v>
          </cell>
          <cell r="P11">
            <v>29</v>
          </cell>
          <cell r="Q11">
            <v>72</v>
          </cell>
          <cell r="R11">
            <v>57</v>
          </cell>
          <cell r="S11">
            <v>17</v>
          </cell>
          <cell r="T11">
            <v>71</v>
          </cell>
          <cell r="U11">
            <v>30</v>
          </cell>
          <cell r="V11">
            <v>5935</v>
          </cell>
          <cell r="W11">
            <v>9704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10407</v>
          </cell>
          <cell r="E12">
            <v>5683</v>
          </cell>
          <cell r="F12">
            <v>4724</v>
          </cell>
          <cell r="G12">
            <v>5158</v>
          </cell>
          <cell r="H12">
            <v>975</v>
          </cell>
          <cell r="I12">
            <v>934</v>
          </cell>
          <cell r="J12">
            <v>1323</v>
          </cell>
          <cell r="K12">
            <v>56</v>
          </cell>
          <cell r="L12">
            <v>977</v>
          </cell>
          <cell r="M12">
            <v>44</v>
          </cell>
          <cell r="N12">
            <v>550</v>
          </cell>
          <cell r="O12">
            <v>219</v>
          </cell>
          <cell r="P12">
            <v>16</v>
          </cell>
          <cell r="Q12">
            <v>39</v>
          </cell>
          <cell r="R12">
            <v>30</v>
          </cell>
          <cell r="S12">
            <v>13</v>
          </cell>
          <cell r="T12">
            <v>57</v>
          </cell>
          <cell r="U12">
            <v>16</v>
          </cell>
          <cell r="V12">
            <v>4084</v>
          </cell>
          <cell r="W12">
            <v>6323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13640</v>
          </cell>
          <cell r="E13">
            <v>7538</v>
          </cell>
          <cell r="F13">
            <v>6102</v>
          </cell>
          <cell r="G13">
            <v>6788</v>
          </cell>
          <cell r="H13">
            <v>1414</v>
          </cell>
          <cell r="I13">
            <v>1156</v>
          </cell>
          <cell r="J13">
            <v>1551</v>
          </cell>
          <cell r="K13">
            <v>76</v>
          </cell>
          <cell r="L13">
            <v>1357</v>
          </cell>
          <cell r="M13">
            <v>61</v>
          </cell>
          <cell r="N13">
            <v>785</v>
          </cell>
          <cell r="O13">
            <v>269</v>
          </cell>
          <cell r="P13">
            <v>11</v>
          </cell>
          <cell r="Q13">
            <v>39</v>
          </cell>
          <cell r="R13">
            <v>41</v>
          </cell>
          <cell r="S13">
            <v>16</v>
          </cell>
          <cell r="T13">
            <v>54</v>
          </cell>
          <cell r="U13">
            <v>22</v>
          </cell>
          <cell r="V13">
            <v>5784</v>
          </cell>
          <cell r="W13">
            <v>7856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14982</v>
          </cell>
          <cell r="E14">
            <v>8928</v>
          </cell>
          <cell r="F14">
            <v>6054</v>
          </cell>
          <cell r="G14">
            <v>7279</v>
          </cell>
          <cell r="H14">
            <v>1532</v>
          </cell>
          <cell r="I14">
            <v>1541</v>
          </cell>
          <cell r="J14">
            <v>1478</v>
          </cell>
          <cell r="K14">
            <v>114</v>
          </cell>
          <cell r="L14">
            <v>1546</v>
          </cell>
          <cell r="M14">
            <v>180</v>
          </cell>
          <cell r="N14">
            <v>554</v>
          </cell>
          <cell r="O14">
            <v>480</v>
          </cell>
          <cell r="P14">
            <v>24</v>
          </cell>
          <cell r="Q14">
            <v>61</v>
          </cell>
          <cell r="R14">
            <v>74</v>
          </cell>
          <cell r="S14">
            <v>30</v>
          </cell>
          <cell r="T14">
            <v>61</v>
          </cell>
          <cell r="U14">
            <v>28</v>
          </cell>
          <cell r="V14">
            <v>6035</v>
          </cell>
          <cell r="W14">
            <v>8947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8113</v>
          </cell>
          <cell r="E15">
            <v>4556</v>
          </cell>
          <cell r="F15">
            <v>3557</v>
          </cell>
          <cell r="G15">
            <v>4116</v>
          </cell>
          <cell r="H15">
            <v>861</v>
          </cell>
          <cell r="I15">
            <v>739</v>
          </cell>
          <cell r="J15">
            <v>895</v>
          </cell>
          <cell r="K15">
            <v>46</v>
          </cell>
          <cell r="L15">
            <v>692</v>
          </cell>
          <cell r="M15">
            <v>30</v>
          </cell>
          <cell r="N15">
            <v>403</v>
          </cell>
          <cell r="O15">
            <v>169</v>
          </cell>
          <cell r="P15">
            <v>12</v>
          </cell>
          <cell r="Q15">
            <v>42</v>
          </cell>
          <cell r="R15">
            <v>34</v>
          </cell>
          <cell r="S15">
            <v>5</v>
          </cell>
          <cell r="T15">
            <v>49</v>
          </cell>
          <cell r="U15">
            <v>20</v>
          </cell>
          <cell r="V15">
            <v>3201</v>
          </cell>
          <cell r="W15">
            <v>4912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7341</v>
          </cell>
          <cell r="E16">
            <v>4255</v>
          </cell>
          <cell r="F16">
            <v>3086</v>
          </cell>
          <cell r="G16">
            <v>3589</v>
          </cell>
          <cell r="H16">
            <v>730</v>
          </cell>
          <cell r="I16">
            <v>737</v>
          </cell>
          <cell r="J16">
            <v>807</v>
          </cell>
          <cell r="K16">
            <v>47</v>
          </cell>
          <cell r="L16">
            <v>690</v>
          </cell>
          <cell r="M16">
            <v>22</v>
          </cell>
          <cell r="N16">
            <v>424</v>
          </cell>
          <cell r="O16">
            <v>163</v>
          </cell>
          <cell r="P16">
            <v>9</v>
          </cell>
          <cell r="Q16">
            <v>26</v>
          </cell>
          <cell r="R16">
            <v>20</v>
          </cell>
          <cell r="S16">
            <v>14</v>
          </cell>
          <cell r="T16">
            <v>49</v>
          </cell>
          <cell r="U16">
            <v>14</v>
          </cell>
          <cell r="V16">
            <v>2909</v>
          </cell>
          <cell r="W16">
            <v>4432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8512</v>
          </cell>
          <cell r="E17">
            <v>4626</v>
          </cell>
          <cell r="F17">
            <v>3886</v>
          </cell>
          <cell r="G17">
            <v>4121</v>
          </cell>
          <cell r="H17">
            <v>772</v>
          </cell>
          <cell r="I17">
            <v>818</v>
          </cell>
          <cell r="J17">
            <v>1297</v>
          </cell>
          <cell r="K17">
            <v>52</v>
          </cell>
          <cell r="L17">
            <v>724</v>
          </cell>
          <cell r="M17">
            <v>22</v>
          </cell>
          <cell r="N17">
            <v>414</v>
          </cell>
          <cell r="O17">
            <v>166</v>
          </cell>
          <cell r="P17">
            <v>9</v>
          </cell>
          <cell r="Q17">
            <v>36</v>
          </cell>
          <cell r="R17">
            <v>22</v>
          </cell>
          <cell r="S17">
            <v>12</v>
          </cell>
          <cell r="T17">
            <v>35</v>
          </cell>
          <cell r="U17">
            <v>12</v>
          </cell>
          <cell r="V17">
            <v>3325</v>
          </cell>
          <cell r="W17">
            <v>5187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6177</v>
          </cell>
          <cell r="E18">
            <v>3402</v>
          </cell>
          <cell r="F18">
            <v>2775</v>
          </cell>
          <cell r="G18">
            <v>3329</v>
          </cell>
          <cell r="H18">
            <v>540</v>
          </cell>
          <cell r="I18">
            <v>735</v>
          </cell>
          <cell r="J18">
            <v>637</v>
          </cell>
          <cell r="K18">
            <v>24</v>
          </cell>
          <cell r="L18">
            <v>454</v>
          </cell>
          <cell r="M18">
            <v>30</v>
          </cell>
          <cell r="N18">
            <v>187</v>
          </cell>
          <cell r="O18">
            <v>117</v>
          </cell>
          <cell r="P18">
            <v>5</v>
          </cell>
          <cell r="Q18">
            <v>44</v>
          </cell>
          <cell r="R18">
            <v>23</v>
          </cell>
          <cell r="S18">
            <v>6</v>
          </cell>
          <cell r="T18">
            <v>32</v>
          </cell>
          <cell r="U18">
            <v>14</v>
          </cell>
          <cell r="V18">
            <v>2360</v>
          </cell>
          <cell r="W18">
            <v>3817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13161</v>
          </cell>
          <cell r="E19">
            <v>7830</v>
          </cell>
          <cell r="F19">
            <v>5331</v>
          </cell>
          <cell r="G19">
            <v>6332</v>
          </cell>
          <cell r="H19">
            <v>1415</v>
          </cell>
          <cell r="I19">
            <v>1283</v>
          </cell>
          <cell r="J19">
            <v>1272</v>
          </cell>
          <cell r="K19">
            <v>120</v>
          </cell>
          <cell r="L19">
            <v>1565</v>
          </cell>
          <cell r="M19">
            <v>84</v>
          </cell>
          <cell r="N19">
            <v>508</v>
          </cell>
          <cell r="O19">
            <v>381</v>
          </cell>
          <cell r="P19">
            <v>17</v>
          </cell>
          <cell r="Q19">
            <v>38</v>
          </cell>
          <cell r="R19">
            <v>45</v>
          </cell>
          <cell r="S19">
            <v>11</v>
          </cell>
          <cell r="T19">
            <v>60</v>
          </cell>
          <cell r="U19">
            <v>30</v>
          </cell>
          <cell r="V19">
            <v>5267</v>
          </cell>
          <cell r="W19">
            <v>7894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2184</v>
          </cell>
          <cell r="E20">
            <v>1178</v>
          </cell>
          <cell r="F20">
            <v>1006</v>
          </cell>
          <cell r="G20">
            <v>1166</v>
          </cell>
          <cell r="H20">
            <v>179</v>
          </cell>
          <cell r="I20">
            <v>213</v>
          </cell>
          <cell r="J20">
            <v>256</v>
          </cell>
          <cell r="K20">
            <v>12</v>
          </cell>
          <cell r="L20">
            <v>194</v>
          </cell>
          <cell r="M20">
            <v>14</v>
          </cell>
          <cell r="N20">
            <v>76</v>
          </cell>
          <cell r="O20">
            <v>47</v>
          </cell>
          <cell r="P20">
            <v>3</v>
          </cell>
          <cell r="Q20">
            <v>7</v>
          </cell>
          <cell r="R20">
            <v>5</v>
          </cell>
          <cell r="S20">
            <v>1</v>
          </cell>
          <cell r="T20">
            <v>10</v>
          </cell>
          <cell r="U20">
            <v>1</v>
          </cell>
          <cell r="V20">
            <v>769</v>
          </cell>
          <cell r="W20">
            <v>1415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5553</v>
          </cell>
          <cell r="E21">
            <v>2987</v>
          </cell>
          <cell r="F21">
            <v>2566</v>
          </cell>
          <cell r="G21">
            <v>2939</v>
          </cell>
          <cell r="H21">
            <v>527</v>
          </cell>
          <cell r="I21">
            <v>510</v>
          </cell>
          <cell r="J21">
            <v>689</v>
          </cell>
          <cell r="K21">
            <v>42</v>
          </cell>
          <cell r="L21">
            <v>438</v>
          </cell>
          <cell r="M21">
            <v>11</v>
          </cell>
          <cell r="N21">
            <v>235</v>
          </cell>
          <cell r="O21">
            <v>90</v>
          </cell>
          <cell r="P21">
            <v>7</v>
          </cell>
          <cell r="Q21">
            <v>19</v>
          </cell>
          <cell r="R21">
            <v>7</v>
          </cell>
          <cell r="S21">
            <v>4</v>
          </cell>
          <cell r="T21">
            <v>28</v>
          </cell>
          <cell r="U21">
            <v>7</v>
          </cell>
          <cell r="V21">
            <v>2054</v>
          </cell>
          <cell r="W21">
            <v>3499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2620</v>
          </cell>
          <cell r="E22">
            <v>1440</v>
          </cell>
          <cell r="F22">
            <v>1180</v>
          </cell>
          <cell r="G22">
            <v>1429</v>
          </cell>
          <cell r="H22">
            <v>254</v>
          </cell>
          <cell r="I22">
            <v>281</v>
          </cell>
          <cell r="J22">
            <v>303</v>
          </cell>
          <cell r="K22">
            <v>12</v>
          </cell>
          <cell r="L22">
            <v>176</v>
          </cell>
          <cell r="M22">
            <v>3</v>
          </cell>
          <cell r="N22">
            <v>85</v>
          </cell>
          <cell r="O22">
            <v>27</v>
          </cell>
          <cell r="P22">
            <v>8</v>
          </cell>
          <cell r="Q22">
            <v>11</v>
          </cell>
          <cell r="R22">
            <v>12</v>
          </cell>
          <cell r="S22">
            <v>2</v>
          </cell>
          <cell r="T22">
            <v>9</v>
          </cell>
          <cell r="U22">
            <v>8</v>
          </cell>
          <cell r="V22">
            <v>892</v>
          </cell>
          <cell r="W22">
            <v>1728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1850</v>
          </cell>
          <cell r="E23">
            <v>988</v>
          </cell>
          <cell r="F23">
            <v>862</v>
          </cell>
          <cell r="G23">
            <v>998</v>
          </cell>
          <cell r="H23">
            <v>172</v>
          </cell>
          <cell r="I23">
            <v>162</v>
          </cell>
          <cell r="J23">
            <v>214</v>
          </cell>
          <cell r="K23">
            <v>8</v>
          </cell>
          <cell r="L23">
            <v>155</v>
          </cell>
          <cell r="M23">
            <v>7</v>
          </cell>
          <cell r="N23">
            <v>71</v>
          </cell>
          <cell r="O23">
            <v>29</v>
          </cell>
          <cell r="P23">
            <v>2</v>
          </cell>
          <cell r="Q23">
            <v>5</v>
          </cell>
          <cell r="R23">
            <v>11</v>
          </cell>
          <cell r="S23">
            <v>2</v>
          </cell>
          <cell r="T23">
            <v>11</v>
          </cell>
          <cell r="U23">
            <v>3</v>
          </cell>
          <cell r="V23">
            <v>710</v>
          </cell>
          <cell r="W23">
            <v>1140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3714</v>
          </cell>
          <cell r="E24">
            <v>2002</v>
          </cell>
          <cell r="F24">
            <v>1712</v>
          </cell>
          <cell r="G24">
            <v>1993</v>
          </cell>
          <cell r="H24">
            <v>358</v>
          </cell>
          <cell r="I24">
            <v>436</v>
          </cell>
          <cell r="J24">
            <v>396</v>
          </cell>
          <cell r="K24">
            <v>24</v>
          </cell>
          <cell r="L24">
            <v>236</v>
          </cell>
          <cell r="M24">
            <v>5</v>
          </cell>
          <cell r="N24">
            <v>137</v>
          </cell>
          <cell r="O24">
            <v>60</v>
          </cell>
          <cell r="P24">
            <v>5</v>
          </cell>
          <cell r="Q24">
            <v>19</v>
          </cell>
          <cell r="R24">
            <v>9</v>
          </cell>
          <cell r="S24">
            <v>4</v>
          </cell>
          <cell r="T24">
            <v>25</v>
          </cell>
          <cell r="U24">
            <v>7</v>
          </cell>
          <cell r="V24">
            <v>1406</v>
          </cell>
          <cell r="W24">
            <v>2308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3839</v>
          </cell>
          <cell r="E25">
            <v>1972</v>
          </cell>
          <cell r="F25">
            <v>1867</v>
          </cell>
          <cell r="G25">
            <v>2012</v>
          </cell>
          <cell r="H25">
            <v>349</v>
          </cell>
          <cell r="I25">
            <v>376</v>
          </cell>
          <cell r="J25">
            <v>432</v>
          </cell>
          <cell r="K25">
            <v>29</v>
          </cell>
          <cell r="L25">
            <v>306</v>
          </cell>
          <cell r="M25">
            <v>6</v>
          </cell>
          <cell r="N25">
            <v>170</v>
          </cell>
          <cell r="O25">
            <v>90</v>
          </cell>
          <cell r="P25">
            <v>13</v>
          </cell>
          <cell r="Q25">
            <v>12</v>
          </cell>
          <cell r="R25">
            <v>11</v>
          </cell>
          <cell r="S25">
            <v>4</v>
          </cell>
          <cell r="T25">
            <v>21</v>
          </cell>
          <cell r="U25">
            <v>8</v>
          </cell>
          <cell r="V25">
            <v>1382</v>
          </cell>
          <cell r="W25">
            <v>2457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2824</v>
          </cell>
          <cell r="E26">
            <v>1616</v>
          </cell>
          <cell r="F26">
            <v>1208</v>
          </cell>
          <cell r="G26">
            <v>1463</v>
          </cell>
          <cell r="H26">
            <v>322</v>
          </cell>
          <cell r="I26">
            <v>273</v>
          </cell>
          <cell r="J26">
            <v>297</v>
          </cell>
          <cell r="K26">
            <v>25</v>
          </cell>
          <cell r="L26">
            <v>250</v>
          </cell>
          <cell r="M26">
            <v>5</v>
          </cell>
          <cell r="N26">
            <v>87</v>
          </cell>
          <cell r="O26">
            <v>51</v>
          </cell>
          <cell r="P26">
            <v>2</v>
          </cell>
          <cell r="Q26">
            <v>15</v>
          </cell>
          <cell r="R26">
            <v>13</v>
          </cell>
          <cell r="S26">
            <v>3</v>
          </cell>
          <cell r="T26">
            <v>16</v>
          </cell>
          <cell r="U26">
            <v>2</v>
          </cell>
          <cell r="V26">
            <v>1088</v>
          </cell>
          <cell r="W26">
            <v>1736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3513</v>
          </cell>
          <cell r="E27">
            <v>2044</v>
          </cell>
          <cell r="F27">
            <v>1469</v>
          </cell>
          <cell r="G27">
            <v>1796</v>
          </cell>
          <cell r="H27">
            <v>346</v>
          </cell>
          <cell r="I27">
            <v>340</v>
          </cell>
          <cell r="J27">
            <v>369</v>
          </cell>
          <cell r="K27">
            <v>31</v>
          </cell>
          <cell r="L27">
            <v>349</v>
          </cell>
          <cell r="M27">
            <v>13</v>
          </cell>
          <cell r="N27">
            <v>139</v>
          </cell>
          <cell r="O27">
            <v>72</v>
          </cell>
          <cell r="P27">
            <v>8</v>
          </cell>
          <cell r="Q27">
            <v>10</v>
          </cell>
          <cell r="R27">
            <v>13</v>
          </cell>
          <cell r="S27">
            <v>3</v>
          </cell>
          <cell r="T27">
            <v>19</v>
          </cell>
          <cell r="U27">
            <v>5</v>
          </cell>
          <cell r="V27">
            <v>1364</v>
          </cell>
          <cell r="W27">
            <v>2149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5884</v>
          </cell>
          <cell r="E28">
            <v>3498</v>
          </cell>
          <cell r="F28">
            <v>2386</v>
          </cell>
          <cell r="G28">
            <v>2865</v>
          </cell>
          <cell r="H28">
            <v>563</v>
          </cell>
          <cell r="I28">
            <v>606</v>
          </cell>
          <cell r="J28">
            <v>608</v>
          </cell>
          <cell r="K28">
            <v>55</v>
          </cell>
          <cell r="L28">
            <v>541</v>
          </cell>
          <cell r="M28">
            <v>31</v>
          </cell>
          <cell r="N28">
            <v>348</v>
          </cell>
          <cell r="O28">
            <v>148</v>
          </cell>
          <cell r="P28">
            <v>17</v>
          </cell>
          <cell r="Q28">
            <v>28</v>
          </cell>
          <cell r="R28">
            <v>16</v>
          </cell>
          <cell r="S28">
            <v>10</v>
          </cell>
          <cell r="T28">
            <v>29</v>
          </cell>
          <cell r="U28">
            <v>19</v>
          </cell>
          <cell r="V28">
            <v>2356</v>
          </cell>
          <cell r="W28">
            <v>3528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4665</v>
          </cell>
          <cell r="E29">
            <v>2490</v>
          </cell>
          <cell r="F29">
            <v>2175</v>
          </cell>
          <cell r="G29">
            <v>2404</v>
          </cell>
          <cell r="H29">
            <v>470</v>
          </cell>
          <cell r="I29">
            <v>461</v>
          </cell>
          <cell r="J29">
            <v>550</v>
          </cell>
          <cell r="K29">
            <v>20</v>
          </cell>
          <cell r="L29">
            <v>404</v>
          </cell>
          <cell r="M29">
            <v>5</v>
          </cell>
          <cell r="N29">
            <v>183</v>
          </cell>
          <cell r="O29">
            <v>60</v>
          </cell>
          <cell r="P29">
            <v>8</v>
          </cell>
          <cell r="Q29">
            <v>34</v>
          </cell>
          <cell r="R29">
            <v>15</v>
          </cell>
          <cell r="S29">
            <v>8</v>
          </cell>
          <cell r="T29">
            <v>36</v>
          </cell>
          <cell r="U29">
            <v>7</v>
          </cell>
          <cell r="V29">
            <v>1873</v>
          </cell>
          <cell r="W29">
            <v>2792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3081</v>
          </cell>
          <cell r="E30">
            <v>1667</v>
          </cell>
          <cell r="F30">
            <v>1414</v>
          </cell>
          <cell r="G30">
            <v>1677</v>
          </cell>
          <cell r="H30">
            <v>272</v>
          </cell>
          <cell r="I30">
            <v>300</v>
          </cell>
          <cell r="J30">
            <v>363</v>
          </cell>
          <cell r="K30">
            <v>16</v>
          </cell>
          <cell r="L30">
            <v>236</v>
          </cell>
          <cell r="M30">
            <v>9</v>
          </cell>
          <cell r="N30">
            <v>104</v>
          </cell>
          <cell r="O30">
            <v>51</v>
          </cell>
          <cell r="P30">
            <v>3</v>
          </cell>
          <cell r="Q30">
            <v>10</v>
          </cell>
          <cell r="R30">
            <v>14</v>
          </cell>
          <cell r="S30">
            <v>3</v>
          </cell>
          <cell r="T30">
            <v>14</v>
          </cell>
          <cell r="U30">
            <v>9</v>
          </cell>
          <cell r="V30">
            <v>1190</v>
          </cell>
          <cell r="W30">
            <v>1891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4106</v>
          </cell>
          <cell r="E31">
            <v>2276</v>
          </cell>
          <cell r="F31">
            <v>1830</v>
          </cell>
          <cell r="G31">
            <v>2189</v>
          </cell>
          <cell r="H31">
            <v>331</v>
          </cell>
          <cell r="I31">
            <v>465</v>
          </cell>
          <cell r="J31">
            <v>431</v>
          </cell>
          <cell r="K31">
            <v>22</v>
          </cell>
          <cell r="L31">
            <v>343</v>
          </cell>
          <cell r="M31">
            <v>13</v>
          </cell>
          <cell r="N31">
            <v>166</v>
          </cell>
          <cell r="O31">
            <v>78</v>
          </cell>
          <cell r="P31">
            <v>9</v>
          </cell>
          <cell r="Q31">
            <v>15</v>
          </cell>
          <cell r="R31">
            <v>13</v>
          </cell>
          <cell r="S31">
            <v>4</v>
          </cell>
          <cell r="T31">
            <v>15</v>
          </cell>
          <cell r="U31">
            <v>12</v>
          </cell>
          <cell r="V31">
            <v>1586</v>
          </cell>
          <cell r="W31">
            <v>2520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543</v>
          </cell>
          <cell r="E32">
            <v>310</v>
          </cell>
          <cell r="F32">
            <v>233</v>
          </cell>
          <cell r="G32">
            <v>302</v>
          </cell>
          <cell r="H32">
            <v>55</v>
          </cell>
          <cell r="I32">
            <v>72</v>
          </cell>
          <cell r="J32">
            <v>57</v>
          </cell>
          <cell r="K32">
            <v>3</v>
          </cell>
          <cell r="L32">
            <v>29</v>
          </cell>
          <cell r="M32">
            <v>1</v>
          </cell>
          <cell r="N32">
            <v>11</v>
          </cell>
          <cell r="O32">
            <v>5</v>
          </cell>
          <cell r="P32">
            <v>1</v>
          </cell>
          <cell r="Q32">
            <v>1</v>
          </cell>
          <cell r="R32">
            <v>3</v>
          </cell>
          <cell r="S32">
            <v>2</v>
          </cell>
          <cell r="T32" t="str">
            <v>-</v>
          </cell>
          <cell r="U32">
            <v>1</v>
          </cell>
          <cell r="V32">
            <v>152</v>
          </cell>
          <cell r="W32">
            <v>391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169643</v>
          </cell>
          <cell r="E34">
            <v>96293</v>
          </cell>
          <cell r="F34">
            <v>73350</v>
          </cell>
          <cell r="G34">
            <v>84396</v>
          </cell>
          <cell r="H34">
            <v>16224</v>
          </cell>
          <cell r="I34">
            <v>16600</v>
          </cell>
          <cell r="J34">
            <v>20767</v>
          </cell>
          <cell r="K34">
            <v>1159</v>
          </cell>
          <cell r="L34">
            <v>15106</v>
          </cell>
          <cell r="M34">
            <v>956</v>
          </cell>
          <cell r="N34">
            <v>7291</v>
          </cell>
          <cell r="O34">
            <v>4061</v>
          </cell>
          <cell r="P34">
            <v>339</v>
          </cell>
          <cell r="Q34">
            <v>664</v>
          </cell>
          <cell r="R34">
            <v>680</v>
          </cell>
          <cell r="S34">
            <v>198</v>
          </cell>
          <cell r="T34">
            <v>850</v>
          </cell>
          <cell r="U34">
            <v>352</v>
          </cell>
          <cell r="V34">
            <v>66158</v>
          </cell>
          <cell r="W34">
            <v>103485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25820</v>
          </cell>
          <cell r="E35">
            <v>15180</v>
          </cell>
          <cell r="F35">
            <v>10640</v>
          </cell>
          <cell r="G35">
            <v>13229</v>
          </cell>
          <cell r="H35">
            <v>2541</v>
          </cell>
          <cell r="I35">
            <v>2677</v>
          </cell>
          <cell r="J35">
            <v>2705</v>
          </cell>
          <cell r="K35">
            <v>198</v>
          </cell>
          <cell r="L35">
            <v>1987</v>
          </cell>
          <cell r="M35">
            <v>222</v>
          </cell>
          <cell r="N35">
            <v>943</v>
          </cell>
          <cell r="O35">
            <v>711</v>
          </cell>
          <cell r="P35">
            <v>147</v>
          </cell>
          <cell r="Q35">
            <v>104</v>
          </cell>
          <cell r="R35">
            <v>139</v>
          </cell>
          <cell r="S35">
            <v>25</v>
          </cell>
          <cell r="T35">
            <v>122</v>
          </cell>
          <cell r="U35">
            <v>70</v>
          </cell>
          <cell r="V35">
            <v>10377</v>
          </cell>
          <cell r="W35">
            <v>15443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15707</v>
          </cell>
          <cell r="E36">
            <v>9101</v>
          </cell>
          <cell r="F36">
            <v>6606</v>
          </cell>
          <cell r="G36">
            <v>8036</v>
          </cell>
          <cell r="H36">
            <v>1432</v>
          </cell>
          <cell r="I36">
            <v>1602</v>
          </cell>
          <cell r="J36">
            <v>1969</v>
          </cell>
          <cell r="K36">
            <v>128</v>
          </cell>
          <cell r="L36">
            <v>1187</v>
          </cell>
          <cell r="M36">
            <v>66</v>
          </cell>
          <cell r="N36">
            <v>579</v>
          </cell>
          <cell r="O36">
            <v>424</v>
          </cell>
          <cell r="P36">
            <v>29</v>
          </cell>
          <cell r="Q36">
            <v>69</v>
          </cell>
          <cell r="R36">
            <v>59</v>
          </cell>
          <cell r="S36">
            <v>19</v>
          </cell>
          <cell r="T36">
            <v>75</v>
          </cell>
          <cell r="U36">
            <v>33</v>
          </cell>
          <cell r="V36">
            <v>5952</v>
          </cell>
          <cell r="W36">
            <v>9755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10622</v>
          </cell>
          <cell r="E37">
            <v>5818</v>
          </cell>
          <cell r="F37">
            <v>4804</v>
          </cell>
          <cell r="G37">
            <v>5107</v>
          </cell>
          <cell r="H37">
            <v>980</v>
          </cell>
          <cell r="I37">
            <v>928</v>
          </cell>
          <cell r="J37">
            <v>1490</v>
          </cell>
          <cell r="K37">
            <v>62</v>
          </cell>
          <cell r="L37">
            <v>1001</v>
          </cell>
          <cell r="M37">
            <v>47</v>
          </cell>
          <cell r="N37">
            <v>591</v>
          </cell>
          <cell r="O37">
            <v>238</v>
          </cell>
          <cell r="P37">
            <v>15</v>
          </cell>
          <cell r="Q37">
            <v>38</v>
          </cell>
          <cell r="R37">
            <v>36</v>
          </cell>
          <cell r="S37">
            <v>12</v>
          </cell>
          <cell r="T37">
            <v>61</v>
          </cell>
          <cell r="U37">
            <v>16</v>
          </cell>
          <cell r="V37">
            <v>4164</v>
          </cell>
          <cell r="W37">
            <v>6458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13737</v>
          </cell>
          <cell r="E38">
            <v>7560</v>
          </cell>
          <cell r="F38">
            <v>6177</v>
          </cell>
          <cell r="G38">
            <v>6680</v>
          </cell>
          <cell r="H38">
            <v>1410</v>
          </cell>
          <cell r="I38">
            <v>1129</v>
          </cell>
          <cell r="J38">
            <v>1718</v>
          </cell>
          <cell r="K38">
            <v>73</v>
          </cell>
          <cell r="L38">
            <v>1384</v>
          </cell>
          <cell r="M38">
            <v>70</v>
          </cell>
          <cell r="N38">
            <v>802</v>
          </cell>
          <cell r="O38">
            <v>288</v>
          </cell>
          <cell r="P38">
            <v>13</v>
          </cell>
          <cell r="Q38">
            <v>33</v>
          </cell>
          <cell r="R38">
            <v>49</v>
          </cell>
          <cell r="S38">
            <v>17</v>
          </cell>
          <cell r="T38">
            <v>50</v>
          </cell>
          <cell r="U38">
            <v>21</v>
          </cell>
          <cell r="V38">
            <v>5813</v>
          </cell>
          <cell r="W38">
            <v>7924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15212</v>
          </cell>
          <cell r="E39">
            <v>9039</v>
          </cell>
          <cell r="F39">
            <v>6173</v>
          </cell>
          <cell r="G39">
            <v>7214</v>
          </cell>
          <cell r="H39">
            <v>1521</v>
          </cell>
          <cell r="I39">
            <v>1561</v>
          </cell>
          <cell r="J39">
            <v>1629</v>
          </cell>
          <cell r="K39">
            <v>113</v>
          </cell>
          <cell r="L39">
            <v>1599</v>
          </cell>
          <cell r="M39">
            <v>202</v>
          </cell>
          <cell r="N39">
            <v>575</v>
          </cell>
          <cell r="O39">
            <v>514</v>
          </cell>
          <cell r="P39">
            <v>24</v>
          </cell>
          <cell r="Q39">
            <v>57</v>
          </cell>
          <cell r="R39">
            <v>79</v>
          </cell>
          <cell r="S39">
            <v>29</v>
          </cell>
          <cell r="T39">
            <v>63</v>
          </cell>
          <cell r="U39">
            <v>32</v>
          </cell>
          <cell r="V39">
            <v>6100</v>
          </cell>
          <cell r="W39">
            <v>9112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8134</v>
          </cell>
          <cell r="E40">
            <v>4566</v>
          </cell>
          <cell r="F40">
            <v>3568</v>
          </cell>
          <cell r="G40">
            <v>4050</v>
          </cell>
          <cell r="H40">
            <v>858</v>
          </cell>
          <cell r="I40">
            <v>730</v>
          </cell>
          <cell r="J40">
            <v>960</v>
          </cell>
          <cell r="K40">
            <v>46</v>
          </cell>
          <cell r="L40">
            <v>716</v>
          </cell>
          <cell r="M40">
            <v>30</v>
          </cell>
          <cell r="N40">
            <v>420</v>
          </cell>
          <cell r="O40">
            <v>165</v>
          </cell>
          <cell r="P40">
            <v>10</v>
          </cell>
          <cell r="Q40">
            <v>38</v>
          </cell>
          <cell r="R40">
            <v>37</v>
          </cell>
          <cell r="S40">
            <v>6</v>
          </cell>
          <cell r="T40">
            <v>45</v>
          </cell>
          <cell r="U40">
            <v>23</v>
          </cell>
          <cell r="V40">
            <v>3193</v>
          </cell>
          <cell r="W40">
            <v>4941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7461</v>
          </cell>
          <cell r="E41">
            <v>4318</v>
          </cell>
          <cell r="F41">
            <v>3143</v>
          </cell>
          <cell r="G41">
            <v>3526</v>
          </cell>
          <cell r="H41">
            <v>733</v>
          </cell>
          <cell r="I41">
            <v>738</v>
          </cell>
          <cell r="J41">
            <v>942</v>
          </cell>
          <cell r="K41">
            <v>44</v>
          </cell>
          <cell r="L41">
            <v>711</v>
          </cell>
          <cell r="M41">
            <v>27</v>
          </cell>
          <cell r="N41">
            <v>423</v>
          </cell>
          <cell r="O41">
            <v>176</v>
          </cell>
          <cell r="P41">
            <v>13</v>
          </cell>
          <cell r="Q41">
            <v>27</v>
          </cell>
          <cell r="R41">
            <v>19</v>
          </cell>
          <cell r="S41">
            <v>13</v>
          </cell>
          <cell r="T41">
            <v>56</v>
          </cell>
          <cell r="U41">
            <v>13</v>
          </cell>
          <cell r="V41">
            <v>2943</v>
          </cell>
          <cell r="W41">
            <v>4518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8703</v>
          </cell>
          <cell r="E42">
            <v>4722</v>
          </cell>
          <cell r="F42">
            <v>3981</v>
          </cell>
          <cell r="G42">
            <v>4091</v>
          </cell>
          <cell r="H42">
            <v>736</v>
          </cell>
          <cell r="I42">
            <v>800</v>
          </cell>
          <cell r="J42">
            <v>1536</v>
          </cell>
          <cell r="K42">
            <v>53</v>
          </cell>
          <cell r="L42">
            <v>739</v>
          </cell>
          <cell r="M42">
            <v>28</v>
          </cell>
          <cell r="N42">
            <v>416</v>
          </cell>
          <cell r="O42">
            <v>175</v>
          </cell>
          <cell r="P42">
            <v>8</v>
          </cell>
          <cell r="Q42">
            <v>37</v>
          </cell>
          <cell r="R42">
            <v>22</v>
          </cell>
          <cell r="S42">
            <v>12</v>
          </cell>
          <cell r="T42">
            <v>39</v>
          </cell>
          <cell r="U42">
            <v>11</v>
          </cell>
          <cell r="V42">
            <v>3302</v>
          </cell>
          <cell r="W42">
            <v>5401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6320</v>
          </cell>
          <cell r="E43">
            <v>3459</v>
          </cell>
          <cell r="F43">
            <v>2861</v>
          </cell>
          <cell r="G43">
            <v>3303</v>
          </cell>
          <cell r="H43">
            <v>544</v>
          </cell>
          <cell r="I43">
            <v>718</v>
          </cell>
          <cell r="J43">
            <v>798</v>
          </cell>
          <cell r="K43">
            <v>22</v>
          </cell>
          <cell r="L43">
            <v>463</v>
          </cell>
          <cell r="M43">
            <v>35</v>
          </cell>
          <cell r="N43">
            <v>193</v>
          </cell>
          <cell r="O43">
            <v>113</v>
          </cell>
          <cell r="P43">
            <v>5</v>
          </cell>
          <cell r="Q43">
            <v>45</v>
          </cell>
          <cell r="R43">
            <v>25</v>
          </cell>
          <cell r="S43">
            <v>5</v>
          </cell>
          <cell r="T43">
            <v>37</v>
          </cell>
          <cell r="U43">
            <v>14</v>
          </cell>
          <cell r="V43">
            <v>2383</v>
          </cell>
          <cell r="W43">
            <v>3937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13273</v>
          </cell>
          <cell r="E44">
            <v>7915</v>
          </cell>
          <cell r="F44">
            <v>5358</v>
          </cell>
          <cell r="G44">
            <v>6241</v>
          </cell>
          <cell r="H44">
            <v>1387</v>
          </cell>
          <cell r="I44">
            <v>1269</v>
          </cell>
          <cell r="J44">
            <v>1441</v>
          </cell>
          <cell r="K44">
            <v>118</v>
          </cell>
          <cell r="L44">
            <v>1591</v>
          </cell>
          <cell r="M44">
            <v>93</v>
          </cell>
          <cell r="N44">
            <v>521</v>
          </cell>
          <cell r="O44">
            <v>402</v>
          </cell>
          <cell r="P44">
            <v>14</v>
          </cell>
          <cell r="Q44">
            <v>39</v>
          </cell>
          <cell r="R44">
            <v>52</v>
          </cell>
          <cell r="S44">
            <v>11</v>
          </cell>
          <cell r="T44">
            <v>63</v>
          </cell>
          <cell r="U44">
            <v>31</v>
          </cell>
          <cell r="V44">
            <v>5236</v>
          </cell>
          <cell r="W44">
            <v>8037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2203</v>
          </cell>
          <cell r="E45">
            <v>1196</v>
          </cell>
          <cell r="F45">
            <v>1007</v>
          </cell>
          <cell r="G45">
            <v>1161</v>
          </cell>
          <cell r="H45">
            <v>184</v>
          </cell>
          <cell r="I45">
            <v>213</v>
          </cell>
          <cell r="J45">
            <v>285</v>
          </cell>
          <cell r="K45">
            <v>12</v>
          </cell>
          <cell r="L45">
            <v>188</v>
          </cell>
          <cell r="M45">
            <v>13</v>
          </cell>
          <cell r="N45">
            <v>73</v>
          </cell>
          <cell r="O45">
            <v>46</v>
          </cell>
          <cell r="P45">
            <v>1</v>
          </cell>
          <cell r="Q45">
            <v>6</v>
          </cell>
          <cell r="R45">
            <v>7</v>
          </cell>
          <cell r="S45">
            <v>2</v>
          </cell>
          <cell r="T45">
            <v>10</v>
          </cell>
          <cell r="U45">
            <v>2</v>
          </cell>
          <cell r="V45">
            <v>750</v>
          </cell>
          <cell r="W45">
            <v>1453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5663</v>
          </cell>
          <cell r="E46">
            <v>3040</v>
          </cell>
          <cell r="F46">
            <v>2623</v>
          </cell>
          <cell r="G46">
            <v>2884</v>
          </cell>
          <cell r="H46">
            <v>530</v>
          </cell>
          <cell r="I46">
            <v>509</v>
          </cell>
          <cell r="J46">
            <v>825</v>
          </cell>
          <cell r="K46">
            <v>43</v>
          </cell>
          <cell r="L46">
            <v>462</v>
          </cell>
          <cell r="M46">
            <v>12</v>
          </cell>
          <cell r="N46">
            <v>242</v>
          </cell>
          <cell r="O46">
            <v>84</v>
          </cell>
          <cell r="P46">
            <v>7</v>
          </cell>
          <cell r="Q46">
            <v>18</v>
          </cell>
          <cell r="R46">
            <v>9</v>
          </cell>
          <cell r="S46">
            <v>3</v>
          </cell>
          <cell r="T46">
            <v>27</v>
          </cell>
          <cell r="U46">
            <v>8</v>
          </cell>
          <cell r="V46">
            <v>2087</v>
          </cell>
          <cell r="W46">
            <v>3576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2613</v>
          </cell>
          <cell r="E47">
            <v>1425</v>
          </cell>
          <cell r="F47">
            <v>1188</v>
          </cell>
          <cell r="G47">
            <v>1394</v>
          </cell>
          <cell r="H47">
            <v>244</v>
          </cell>
          <cell r="I47">
            <v>276</v>
          </cell>
          <cell r="J47">
            <v>341</v>
          </cell>
          <cell r="K47">
            <v>13</v>
          </cell>
          <cell r="L47">
            <v>175</v>
          </cell>
          <cell r="M47">
            <v>3</v>
          </cell>
          <cell r="N47">
            <v>87</v>
          </cell>
          <cell r="O47">
            <v>32</v>
          </cell>
          <cell r="P47">
            <v>6</v>
          </cell>
          <cell r="Q47">
            <v>11</v>
          </cell>
          <cell r="R47">
            <v>12</v>
          </cell>
          <cell r="S47">
            <v>2</v>
          </cell>
          <cell r="T47">
            <v>11</v>
          </cell>
          <cell r="U47">
            <v>6</v>
          </cell>
          <cell r="V47">
            <v>869</v>
          </cell>
          <cell r="W47">
            <v>1744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1856</v>
          </cell>
          <cell r="E48">
            <v>992</v>
          </cell>
          <cell r="F48">
            <v>864</v>
          </cell>
          <cell r="G48">
            <v>972</v>
          </cell>
          <cell r="H48">
            <v>159</v>
          </cell>
          <cell r="I48">
            <v>167</v>
          </cell>
          <cell r="J48">
            <v>240</v>
          </cell>
          <cell r="K48">
            <v>9</v>
          </cell>
          <cell r="L48">
            <v>166</v>
          </cell>
          <cell r="M48">
            <v>7</v>
          </cell>
          <cell r="N48">
            <v>71</v>
          </cell>
          <cell r="O48">
            <v>31</v>
          </cell>
          <cell r="P48">
            <v>2</v>
          </cell>
          <cell r="Q48">
            <v>6</v>
          </cell>
          <cell r="R48">
            <v>10</v>
          </cell>
          <cell r="S48">
            <v>2</v>
          </cell>
          <cell r="T48">
            <v>11</v>
          </cell>
          <cell r="U48">
            <v>3</v>
          </cell>
          <cell r="V48">
            <v>693</v>
          </cell>
          <cell r="W48">
            <v>1163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3719</v>
          </cell>
          <cell r="E49">
            <v>1992</v>
          </cell>
          <cell r="F49">
            <v>1727</v>
          </cell>
          <cell r="G49">
            <v>1962</v>
          </cell>
          <cell r="H49">
            <v>348</v>
          </cell>
          <cell r="I49">
            <v>437</v>
          </cell>
          <cell r="J49">
            <v>428</v>
          </cell>
          <cell r="K49">
            <v>21</v>
          </cell>
          <cell r="L49">
            <v>238</v>
          </cell>
          <cell r="M49">
            <v>6</v>
          </cell>
          <cell r="N49">
            <v>149</v>
          </cell>
          <cell r="O49">
            <v>62</v>
          </cell>
          <cell r="P49">
            <v>2</v>
          </cell>
          <cell r="Q49">
            <v>17</v>
          </cell>
          <cell r="R49">
            <v>9</v>
          </cell>
          <cell r="S49">
            <v>4</v>
          </cell>
          <cell r="T49">
            <v>29</v>
          </cell>
          <cell r="U49">
            <v>7</v>
          </cell>
          <cell r="V49">
            <v>1379</v>
          </cell>
          <cell r="W49">
            <v>2340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3897</v>
          </cell>
          <cell r="E50">
            <v>2029</v>
          </cell>
          <cell r="F50">
            <v>1868</v>
          </cell>
          <cell r="G50">
            <v>2027</v>
          </cell>
          <cell r="H50">
            <v>325</v>
          </cell>
          <cell r="I50">
            <v>372</v>
          </cell>
          <cell r="J50">
            <v>476</v>
          </cell>
          <cell r="K50">
            <v>28</v>
          </cell>
          <cell r="L50">
            <v>315</v>
          </cell>
          <cell r="M50">
            <v>10</v>
          </cell>
          <cell r="N50">
            <v>169</v>
          </cell>
          <cell r="O50">
            <v>97</v>
          </cell>
          <cell r="P50">
            <v>11</v>
          </cell>
          <cell r="Q50">
            <v>16</v>
          </cell>
          <cell r="R50">
            <v>15</v>
          </cell>
          <cell r="S50">
            <v>4</v>
          </cell>
          <cell r="T50">
            <v>23</v>
          </cell>
          <cell r="U50">
            <v>9</v>
          </cell>
          <cell r="V50">
            <v>1388</v>
          </cell>
          <cell r="W50">
            <v>2509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2836</v>
          </cell>
          <cell r="E51">
            <v>1631</v>
          </cell>
          <cell r="F51">
            <v>1205</v>
          </cell>
          <cell r="G51">
            <v>1453</v>
          </cell>
          <cell r="H51">
            <v>309</v>
          </cell>
          <cell r="I51">
            <v>261</v>
          </cell>
          <cell r="J51">
            <v>335</v>
          </cell>
          <cell r="K51">
            <v>25</v>
          </cell>
          <cell r="L51">
            <v>253</v>
          </cell>
          <cell r="M51">
            <v>5</v>
          </cell>
          <cell r="N51">
            <v>87</v>
          </cell>
          <cell r="O51">
            <v>56</v>
          </cell>
          <cell r="P51">
            <v>2</v>
          </cell>
          <cell r="Q51">
            <v>14</v>
          </cell>
          <cell r="R51">
            <v>13</v>
          </cell>
          <cell r="S51">
            <v>3</v>
          </cell>
          <cell r="T51">
            <v>17</v>
          </cell>
          <cell r="U51">
            <v>3</v>
          </cell>
          <cell r="V51">
            <v>1086</v>
          </cell>
          <cell r="W51">
            <v>1750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3553</v>
          </cell>
          <cell r="E52">
            <v>2050</v>
          </cell>
          <cell r="F52">
            <v>1503</v>
          </cell>
          <cell r="G52">
            <v>1785</v>
          </cell>
          <cell r="H52">
            <v>324</v>
          </cell>
          <cell r="I52">
            <v>336</v>
          </cell>
          <cell r="J52">
            <v>429</v>
          </cell>
          <cell r="K52">
            <v>31</v>
          </cell>
          <cell r="L52">
            <v>357</v>
          </cell>
          <cell r="M52">
            <v>13</v>
          </cell>
          <cell r="N52">
            <v>138</v>
          </cell>
          <cell r="O52">
            <v>82</v>
          </cell>
          <cell r="P52">
            <v>7</v>
          </cell>
          <cell r="Q52">
            <v>7</v>
          </cell>
          <cell r="R52">
            <v>18</v>
          </cell>
          <cell r="S52">
            <v>2</v>
          </cell>
          <cell r="T52">
            <v>19</v>
          </cell>
          <cell r="U52">
            <v>5</v>
          </cell>
          <cell r="V52">
            <v>1361</v>
          </cell>
          <cell r="W52">
            <v>2192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5864</v>
          </cell>
          <cell r="E53">
            <v>3504</v>
          </cell>
          <cell r="F53">
            <v>2360</v>
          </cell>
          <cell r="G53">
            <v>2803</v>
          </cell>
          <cell r="H53">
            <v>550</v>
          </cell>
          <cell r="I53">
            <v>597</v>
          </cell>
          <cell r="J53">
            <v>658</v>
          </cell>
          <cell r="K53">
            <v>60</v>
          </cell>
          <cell r="L53">
            <v>559</v>
          </cell>
          <cell r="M53">
            <v>35</v>
          </cell>
          <cell r="N53">
            <v>348</v>
          </cell>
          <cell r="O53">
            <v>149</v>
          </cell>
          <cell r="P53">
            <v>9</v>
          </cell>
          <cell r="Q53">
            <v>25</v>
          </cell>
          <cell r="R53">
            <v>19</v>
          </cell>
          <cell r="S53">
            <v>9</v>
          </cell>
          <cell r="T53">
            <v>27</v>
          </cell>
          <cell r="U53">
            <v>16</v>
          </cell>
          <cell r="V53">
            <v>2319</v>
          </cell>
          <cell r="W53">
            <v>3545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4731</v>
          </cell>
          <cell r="E54">
            <v>2513</v>
          </cell>
          <cell r="F54">
            <v>2218</v>
          </cell>
          <cell r="G54">
            <v>2372</v>
          </cell>
          <cell r="H54">
            <v>465</v>
          </cell>
          <cell r="I54">
            <v>459</v>
          </cell>
          <cell r="J54">
            <v>648</v>
          </cell>
          <cell r="K54">
            <v>22</v>
          </cell>
          <cell r="L54">
            <v>405</v>
          </cell>
          <cell r="M54">
            <v>8</v>
          </cell>
          <cell r="N54">
            <v>177</v>
          </cell>
          <cell r="O54">
            <v>68</v>
          </cell>
          <cell r="P54">
            <v>7</v>
          </cell>
          <cell r="Q54">
            <v>32</v>
          </cell>
          <cell r="R54">
            <v>18</v>
          </cell>
          <cell r="S54">
            <v>8</v>
          </cell>
          <cell r="T54">
            <v>34</v>
          </cell>
          <cell r="U54">
            <v>8</v>
          </cell>
          <cell r="V54">
            <v>1868</v>
          </cell>
          <cell r="W54">
            <v>2863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3092</v>
          </cell>
          <cell r="E55">
            <v>1684</v>
          </cell>
          <cell r="F55">
            <v>1408</v>
          </cell>
          <cell r="G55">
            <v>1648</v>
          </cell>
          <cell r="H55">
            <v>260</v>
          </cell>
          <cell r="I55">
            <v>301</v>
          </cell>
          <cell r="J55">
            <v>398</v>
          </cell>
          <cell r="K55">
            <v>14</v>
          </cell>
          <cell r="L55">
            <v>235</v>
          </cell>
          <cell r="M55">
            <v>10</v>
          </cell>
          <cell r="N55">
            <v>108</v>
          </cell>
          <cell r="O55">
            <v>63</v>
          </cell>
          <cell r="P55">
            <v>2</v>
          </cell>
          <cell r="Q55">
            <v>10</v>
          </cell>
          <cell r="R55">
            <v>15</v>
          </cell>
          <cell r="S55">
            <v>4</v>
          </cell>
          <cell r="T55">
            <v>16</v>
          </cell>
          <cell r="U55">
            <v>8</v>
          </cell>
          <cell r="V55">
            <v>1185</v>
          </cell>
          <cell r="W55">
            <v>1907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4088</v>
          </cell>
          <cell r="E56">
            <v>2251</v>
          </cell>
          <cell r="F56">
            <v>1837</v>
          </cell>
          <cell r="G56">
            <v>2160</v>
          </cell>
          <cell r="H56">
            <v>331</v>
          </cell>
          <cell r="I56">
            <v>451</v>
          </cell>
          <cell r="J56">
            <v>457</v>
          </cell>
          <cell r="K56">
            <v>22</v>
          </cell>
          <cell r="L56">
            <v>346</v>
          </cell>
          <cell r="M56">
            <v>13</v>
          </cell>
          <cell r="N56">
            <v>167</v>
          </cell>
          <cell r="O56">
            <v>76</v>
          </cell>
          <cell r="P56">
            <v>4</v>
          </cell>
          <cell r="Q56">
            <v>14</v>
          </cell>
          <cell r="R56">
            <v>16</v>
          </cell>
          <cell r="S56">
            <v>4</v>
          </cell>
          <cell r="T56">
            <v>15</v>
          </cell>
          <cell r="U56">
            <v>12</v>
          </cell>
          <cell r="V56">
            <v>1559</v>
          </cell>
          <cell r="W56">
            <v>2529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539</v>
          </cell>
          <cell r="E57">
            <v>308</v>
          </cell>
          <cell r="F57">
            <v>231</v>
          </cell>
          <cell r="G57">
            <v>298</v>
          </cell>
          <cell r="H57">
            <v>53</v>
          </cell>
          <cell r="I57">
            <v>69</v>
          </cell>
          <cell r="J57">
            <v>59</v>
          </cell>
          <cell r="K57">
            <v>2</v>
          </cell>
          <cell r="L57">
            <v>29</v>
          </cell>
          <cell r="M57">
            <v>1</v>
          </cell>
          <cell r="N57">
            <v>12</v>
          </cell>
          <cell r="O57">
            <v>9</v>
          </cell>
          <cell r="P57">
            <v>1</v>
          </cell>
          <cell r="Q57">
            <v>1</v>
          </cell>
          <cell r="R57">
            <v>2</v>
          </cell>
          <cell r="S57">
            <v>2</v>
          </cell>
          <cell r="T57" t="str">
            <v>-</v>
          </cell>
          <cell r="U57">
            <v>1</v>
          </cell>
          <cell r="V57">
            <v>151</v>
          </cell>
          <cell r="W57">
            <v>388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172533</v>
          </cell>
          <cell r="E59">
            <v>97542</v>
          </cell>
          <cell r="F59">
            <v>74991</v>
          </cell>
          <cell r="G59">
            <v>83226</v>
          </cell>
          <cell r="H59">
            <v>16100</v>
          </cell>
          <cell r="I59">
            <v>16396</v>
          </cell>
          <cell r="J59">
            <v>24319</v>
          </cell>
          <cell r="K59">
            <v>1183</v>
          </cell>
          <cell r="L59">
            <v>15449</v>
          </cell>
          <cell r="M59">
            <v>1029</v>
          </cell>
          <cell r="N59">
            <v>7367</v>
          </cell>
          <cell r="O59">
            <v>4346</v>
          </cell>
          <cell r="P59">
            <v>328</v>
          </cell>
          <cell r="Q59">
            <v>660</v>
          </cell>
          <cell r="R59">
            <v>737</v>
          </cell>
          <cell r="S59">
            <v>200</v>
          </cell>
          <cell r="T59">
            <v>844</v>
          </cell>
          <cell r="U59">
            <v>349</v>
          </cell>
          <cell r="V59">
            <v>66409</v>
          </cell>
          <cell r="W59">
            <v>106124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26064</v>
          </cell>
          <cell r="E60">
            <v>15369</v>
          </cell>
          <cell r="F60">
            <v>10695</v>
          </cell>
          <cell r="G60">
            <v>13061</v>
          </cell>
          <cell r="H60">
            <v>2524</v>
          </cell>
          <cell r="I60">
            <v>2632</v>
          </cell>
          <cell r="J60">
            <v>2996</v>
          </cell>
          <cell r="K60">
            <v>195</v>
          </cell>
          <cell r="L60">
            <v>2075</v>
          </cell>
          <cell r="M60">
            <v>238</v>
          </cell>
          <cell r="N60">
            <v>955</v>
          </cell>
          <cell r="O60">
            <v>778</v>
          </cell>
          <cell r="P60">
            <v>139</v>
          </cell>
          <cell r="Q60">
            <v>109</v>
          </cell>
          <cell r="R60">
            <v>149</v>
          </cell>
          <cell r="S60">
            <v>26</v>
          </cell>
          <cell r="T60">
            <v>126</v>
          </cell>
          <cell r="U60">
            <v>61</v>
          </cell>
          <cell r="V60">
            <v>10431</v>
          </cell>
          <cell r="W60">
            <v>15633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15949</v>
          </cell>
          <cell r="E61">
            <v>9190</v>
          </cell>
          <cell r="F61">
            <v>6759</v>
          </cell>
          <cell r="G61">
            <v>7954</v>
          </cell>
          <cell r="H61">
            <v>1422</v>
          </cell>
          <cell r="I61">
            <v>1590</v>
          </cell>
          <cell r="J61">
            <v>2244</v>
          </cell>
          <cell r="K61">
            <v>130</v>
          </cell>
          <cell r="L61">
            <v>1222</v>
          </cell>
          <cell r="M61">
            <v>67</v>
          </cell>
          <cell r="N61">
            <v>587</v>
          </cell>
          <cell r="O61">
            <v>457</v>
          </cell>
          <cell r="P61">
            <v>25</v>
          </cell>
          <cell r="Q61">
            <v>65</v>
          </cell>
          <cell r="R61">
            <v>56</v>
          </cell>
          <cell r="S61">
            <v>20</v>
          </cell>
          <cell r="T61">
            <v>80</v>
          </cell>
          <cell r="U61">
            <v>30</v>
          </cell>
          <cell r="V61">
            <v>5973</v>
          </cell>
          <cell r="W61">
            <v>9976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10717</v>
          </cell>
          <cell r="E62">
            <v>5853</v>
          </cell>
          <cell r="F62">
            <v>4864</v>
          </cell>
          <cell r="G62">
            <v>5049</v>
          </cell>
          <cell r="H62">
            <v>958</v>
          </cell>
          <cell r="I62">
            <v>922</v>
          </cell>
          <cell r="J62">
            <v>1651</v>
          </cell>
          <cell r="K62">
            <v>63</v>
          </cell>
          <cell r="L62">
            <v>996</v>
          </cell>
          <cell r="M62">
            <v>54</v>
          </cell>
          <cell r="N62">
            <v>597</v>
          </cell>
          <cell r="O62">
            <v>251</v>
          </cell>
          <cell r="P62">
            <v>13</v>
          </cell>
          <cell r="Q62">
            <v>38</v>
          </cell>
          <cell r="R62">
            <v>39</v>
          </cell>
          <cell r="S62">
            <v>12</v>
          </cell>
          <cell r="T62">
            <v>55</v>
          </cell>
          <cell r="U62">
            <v>19</v>
          </cell>
          <cell r="V62">
            <v>4208</v>
          </cell>
          <cell r="W62">
            <v>6509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13750</v>
          </cell>
          <cell r="E63">
            <v>7551</v>
          </cell>
          <cell r="F63">
            <v>6199</v>
          </cell>
          <cell r="G63">
            <v>6585</v>
          </cell>
          <cell r="H63">
            <v>1366</v>
          </cell>
          <cell r="I63">
            <v>1124</v>
          </cell>
          <cell r="J63">
            <v>1853</v>
          </cell>
          <cell r="K63">
            <v>77</v>
          </cell>
          <cell r="L63">
            <v>1399</v>
          </cell>
          <cell r="M63">
            <v>81</v>
          </cell>
          <cell r="N63">
            <v>786</v>
          </cell>
          <cell r="O63">
            <v>299</v>
          </cell>
          <cell r="P63">
            <v>14</v>
          </cell>
          <cell r="Q63">
            <v>32</v>
          </cell>
          <cell r="R63">
            <v>51</v>
          </cell>
          <cell r="S63">
            <v>17</v>
          </cell>
          <cell r="T63">
            <v>44</v>
          </cell>
          <cell r="U63">
            <v>22</v>
          </cell>
          <cell r="V63">
            <v>5767</v>
          </cell>
          <cell r="W63">
            <v>7983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15554</v>
          </cell>
          <cell r="E64">
            <v>9251</v>
          </cell>
          <cell r="F64">
            <v>6303</v>
          </cell>
          <cell r="G64">
            <v>7116</v>
          </cell>
          <cell r="H64">
            <v>1537</v>
          </cell>
          <cell r="I64">
            <v>1554</v>
          </cell>
          <cell r="J64">
            <v>1877</v>
          </cell>
          <cell r="K64">
            <v>123</v>
          </cell>
          <cell r="L64">
            <v>1669</v>
          </cell>
          <cell r="M64">
            <v>220</v>
          </cell>
          <cell r="N64">
            <v>601</v>
          </cell>
          <cell r="O64">
            <v>557</v>
          </cell>
          <cell r="P64">
            <v>29</v>
          </cell>
          <cell r="Q64">
            <v>56</v>
          </cell>
          <cell r="R64">
            <v>85</v>
          </cell>
          <cell r="S64">
            <v>29</v>
          </cell>
          <cell r="T64">
            <v>71</v>
          </cell>
          <cell r="U64">
            <v>30</v>
          </cell>
          <cell r="V64">
            <v>6207</v>
          </cell>
          <cell r="W64">
            <v>9347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8216</v>
          </cell>
          <cell r="E65">
            <v>4608</v>
          </cell>
          <cell r="F65">
            <v>3608</v>
          </cell>
          <cell r="G65">
            <v>3994</v>
          </cell>
          <cell r="H65">
            <v>853</v>
          </cell>
          <cell r="I65">
            <v>737</v>
          </cell>
          <cell r="J65">
            <v>1054</v>
          </cell>
          <cell r="K65">
            <v>47</v>
          </cell>
          <cell r="L65">
            <v>730</v>
          </cell>
          <cell r="M65">
            <v>34</v>
          </cell>
          <cell r="N65">
            <v>426</v>
          </cell>
          <cell r="O65">
            <v>176</v>
          </cell>
          <cell r="P65">
            <v>9</v>
          </cell>
          <cell r="Q65">
            <v>42</v>
          </cell>
          <cell r="R65">
            <v>40</v>
          </cell>
          <cell r="S65">
            <v>5</v>
          </cell>
          <cell r="T65">
            <v>48</v>
          </cell>
          <cell r="U65">
            <v>21</v>
          </cell>
          <cell r="V65">
            <v>3196</v>
          </cell>
          <cell r="W65">
            <v>5020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7628</v>
          </cell>
          <cell r="E66">
            <v>4381</v>
          </cell>
          <cell r="F66">
            <v>3247</v>
          </cell>
          <cell r="G66">
            <v>3485</v>
          </cell>
          <cell r="H66">
            <v>719</v>
          </cell>
          <cell r="I66">
            <v>719</v>
          </cell>
          <cell r="J66">
            <v>1165</v>
          </cell>
          <cell r="K66">
            <v>44</v>
          </cell>
          <cell r="L66">
            <v>726</v>
          </cell>
          <cell r="M66">
            <v>31</v>
          </cell>
          <cell r="N66">
            <v>422</v>
          </cell>
          <cell r="O66">
            <v>184</v>
          </cell>
          <cell r="P66">
            <v>12</v>
          </cell>
          <cell r="Q66">
            <v>26</v>
          </cell>
          <cell r="R66">
            <v>18</v>
          </cell>
          <cell r="S66">
            <v>13</v>
          </cell>
          <cell r="T66">
            <v>49</v>
          </cell>
          <cell r="U66">
            <v>15</v>
          </cell>
          <cell r="V66">
            <v>2933</v>
          </cell>
          <cell r="W66">
            <v>4695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8918</v>
          </cell>
          <cell r="E67">
            <v>4805</v>
          </cell>
          <cell r="F67">
            <v>4113</v>
          </cell>
          <cell r="G67">
            <v>4028</v>
          </cell>
          <cell r="H67">
            <v>736</v>
          </cell>
          <cell r="I67">
            <v>788</v>
          </cell>
          <cell r="J67">
            <v>1797</v>
          </cell>
          <cell r="K67">
            <v>50</v>
          </cell>
          <cell r="L67">
            <v>749</v>
          </cell>
          <cell r="M67">
            <v>29</v>
          </cell>
          <cell r="N67">
            <v>412</v>
          </cell>
          <cell r="O67">
            <v>189</v>
          </cell>
          <cell r="P67">
            <v>8</v>
          </cell>
          <cell r="Q67">
            <v>40</v>
          </cell>
          <cell r="R67">
            <v>24</v>
          </cell>
          <cell r="S67">
            <v>13</v>
          </cell>
          <cell r="T67">
            <v>43</v>
          </cell>
          <cell r="U67">
            <v>12</v>
          </cell>
          <cell r="V67">
            <v>3297</v>
          </cell>
          <cell r="W67">
            <v>5621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6377</v>
          </cell>
          <cell r="E68">
            <v>3469</v>
          </cell>
          <cell r="F68">
            <v>2908</v>
          </cell>
          <cell r="G68">
            <v>3246</v>
          </cell>
          <cell r="H68">
            <v>543</v>
          </cell>
          <cell r="I68">
            <v>692</v>
          </cell>
          <cell r="J68">
            <v>925</v>
          </cell>
          <cell r="K68">
            <v>25</v>
          </cell>
          <cell r="L68">
            <v>465</v>
          </cell>
          <cell r="M68">
            <v>35</v>
          </cell>
          <cell r="N68">
            <v>202</v>
          </cell>
          <cell r="O68">
            <v>109</v>
          </cell>
          <cell r="P68">
            <v>5</v>
          </cell>
          <cell r="Q68">
            <v>45</v>
          </cell>
          <cell r="R68">
            <v>31</v>
          </cell>
          <cell r="S68">
            <v>5</v>
          </cell>
          <cell r="T68">
            <v>35</v>
          </cell>
          <cell r="U68">
            <v>14</v>
          </cell>
          <cell r="V68">
            <v>2362</v>
          </cell>
          <cell r="W68">
            <v>4015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13647</v>
          </cell>
          <cell r="E69">
            <v>8038</v>
          </cell>
          <cell r="F69">
            <v>5609</v>
          </cell>
          <cell r="G69">
            <v>6170</v>
          </cell>
          <cell r="H69">
            <v>1374</v>
          </cell>
          <cell r="I69">
            <v>1269</v>
          </cell>
          <cell r="J69">
            <v>1806</v>
          </cell>
          <cell r="K69">
            <v>124</v>
          </cell>
          <cell r="L69">
            <v>1604</v>
          </cell>
          <cell r="M69">
            <v>99</v>
          </cell>
          <cell r="N69">
            <v>535</v>
          </cell>
          <cell r="O69">
            <v>444</v>
          </cell>
          <cell r="P69">
            <v>15</v>
          </cell>
          <cell r="Q69">
            <v>36</v>
          </cell>
          <cell r="R69">
            <v>63</v>
          </cell>
          <cell r="S69">
            <v>10</v>
          </cell>
          <cell r="T69">
            <v>65</v>
          </cell>
          <cell r="U69">
            <v>33</v>
          </cell>
          <cell r="V69">
            <v>5313</v>
          </cell>
          <cell r="W69">
            <v>8334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2268</v>
          </cell>
          <cell r="E70">
            <v>1221</v>
          </cell>
          <cell r="F70">
            <v>1047</v>
          </cell>
          <cell r="G70">
            <v>1138</v>
          </cell>
          <cell r="H70">
            <v>180</v>
          </cell>
          <cell r="I70">
            <v>210</v>
          </cell>
          <cell r="J70">
            <v>380</v>
          </cell>
          <cell r="K70">
            <v>12</v>
          </cell>
          <cell r="L70">
            <v>194</v>
          </cell>
          <cell r="M70">
            <v>12</v>
          </cell>
          <cell r="N70">
            <v>73</v>
          </cell>
          <cell r="O70">
            <v>42</v>
          </cell>
          <cell r="P70">
            <v>1</v>
          </cell>
          <cell r="Q70">
            <v>4</v>
          </cell>
          <cell r="R70">
            <v>7</v>
          </cell>
          <cell r="S70">
            <v>2</v>
          </cell>
          <cell r="T70">
            <v>11</v>
          </cell>
          <cell r="U70">
            <v>2</v>
          </cell>
          <cell r="V70">
            <v>747</v>
          </cell>
          <cell r="W70">
            <v>1521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5785</v>
          </cell>
          <cell r="E71">
            <v>3088</v>
          </cell>
          <cell r="F71">
            <v>2697</v>
          </cell>
          <cell r="G71">
            <v>2832</v>
          </cell>
          <cell r="H71">
            <v>517</v>
          </cell>
          <cell r="I71">
            <v>513</v>
          </cell>
          <cell r="J71">
            <v>987</v>
          </cell>
          <cell r="K71">
            <v>41</v>
          </cell>
          <cell r="L71">
            <v>473</v>
          </cell>
          <cell r="M71">
            <v>13</v>
          </cell>
          <cell r="N71">
            <v>244</v>
          </cell>
          <cell r="O71">
            <v>86</v>
          </cell>
          <cell r="P71">
            <v>10</v>
          </cell>
          <cell r="Q71">
            <v>18</v>
          </cell>
          <cell r="R71">
            <v>11</v>
          </cell>
          <cell r="S71">
            <v>3</v>
          </cell>
          <cell r="T71">
            <v>29</v>
          </cell>
          <cell r="U71">
            <v>8</v>
          </cell>
          <cell r="V71">
            <v>2088</v>
          </cell>
          <cell r="W71">
            <v>3697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2622</v>
          </cell>
          <cell r="E72">
            <v>1414</v>
          </cell>
          <cell r="F72">
            <v>1208</v>
          </cell>
          <cell r="G72">
            <v>1358</v>
          </cell>
          <cell r="H72">
            <v>239</v>
          </cell>
          <cell r="I72">
            <v>265</v>
          </cell>
          <cell r="J72">
            <v>392</v>
          </cell>
          <cell r="K72">
            <v>13</v>
          </cell>
          <cell r="L72">
            <v>179</v>
          </cell>
          <cell r="M72">
            <v>3</v>
          </cell>
          <cell r="N72">
            <v>89</v>
          </cell>
          <cell r="O72">
            <v>36</v>
          </cell>
          <cell r="P72">
            <v>4</v>
          </cell>
          <cell r="Q72">
            <v>13</v>
          </cell>
          <cell r="R72">
            <v>13</v>
          </cell>
          <cell r="S72">
            <v>2</v>
          </cell>
          <cell r="T72">
            <v>10</v>
          </cell>
          <cell r="U72">
            <v>6</v>
          </cell>
          <cell r="V72">
            <v>866</v>
          </cell>
          <cell r="W72">
            <v>1756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1854</v>
          </cell>
          <cell r="E73">
            <v>987</v>
          </cell>
          <cell r="F73">
            <v>867</v>
          </cell>
          <cell r="G73">
            <v>937</v>
          </cell>
          <cell r="H73">
            <v>149</v>
          </cell>
          <cell r="I73">
            <v>169</v>
          </cell>
          <cell r="J73">
            <v>278</v>
          </cell>
          <cell r="K73">
            <v>9</v>
          </cell>
          <cell r="L73">
            <v>167</v>
          </cell>
          <cell r="M73">
            <v>7</v>
          </cell>
          <cell r="N73">
            <v>72</v>
          </cell>
          <cell r="O73">
            <v>33</v>
          </cell>
          <cell r="P73">
            <v>3</v>
          </cell>
          <cell r="Q73">
            <v>5</v>
          </cell>
          <cell r="R73">
            <v>10</v>
          </cell>
          <cell r="S73">
            <v>3</v>
          </cell>
          <cell r="T73">
            <v>9</v>
          </cell>
          <cell r="U73">
            <v>3</v>
          </cell>
          <cell r="V73">
            <v>688</v>
          </cell>
          <cell r="W73">
            <v>1166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3727</v>
          </cell>
          <cell r="E74">
            <v>1990</v>
          </cell>
          <cell r="F74">
            <v>1737</v>
          </cell>
          <cell r="G74">
            <v>1912</v>
          </cell>
          <cell r="H74">
            <v>332</v>
          </cell>
          <cell r="I74">
            <v>436</v>
          </cell>
          <cell r="J74">
            <v>490</v>
          </cell>
          <cell r="K74">
            <v>19</v>
          </cell>
          <cell r="L74">
            <v>241</v>
          </cell>
          <cell r="M74">
            <v>7</v>
          </cell>
          <cell r="N74">
            <v>148</v>
          </cell>
          <cell r="O74">
            <v>71</v>
          </cell>
          <cell r="P74">
            <v>3</v>
          </cell>
          <cell r="Q74">
            <v>16</v>
          </cell>
          <cell r="R74">
            <v>11</v>
          </cell>
          <cell r="S74">
            <v>4</v>
          </cell>
          <cell r="T74">
            <v>30</v>
          </cell>
          <cell r="U74">
            <v>7</v>
          </cell>
          <cell r="V74">
            <v>1359</v>
          </cell>
          <cell r="W74">
            <v>2368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4025</v>
          </cell>
          <cell r="E75">
            <v>2090</v>
          </cell>
          <cell r="F75">
            <v>1935</v>
          </cell>
          <cell r="G75">
            <v>1972</v>
          </cell>
          <cell r="H75">
            <v>342</v>
          </cell>
          <cell r="I75">
            <v>366</v>
          </cell>
          <cell r="J75">
            <v>654</v>
          </cell>
          <cell r="K75">
            <v>29</v>
          </cell>
          <cell r="L75">
            <v>314</v>
          </cell>
          <cell r="M75">
            <v>9</v>
          </cell>
          <cell r="N75">
            <v>168</v>
          </cell>
          <cell r="O75">
            <v>93</v>
          </cell>
          <cell r="P75">
            <v>10</v>
          </cell>
          <cell r="Q75">
            <v>16</v>
          </cell>
          <cell r="R75">
            <v>17</v>
          </cell>
          <cell r="S75">
            <v>4</v>
          </cell>
          <cell r="T75">
            <v>21</v>
          </cell>
          <cell r="U75">
            <v>10</v>
          </cell>
          <cell r="V75">
            <v>1387</v>
          </cell>
          <cell r="W75">
            <v>2638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3010</v>
          </cell>
          <cell r="E76">
            <v>1715</v>
          </cell>
          <cell r="F76">
            <v>1295</v>
          </cell>
          <cell r="G76">
            <v>1428</v>
          </cell>
          <cell r="H76">
            <v>316</v>
          </cell>
          <cell r="I76">
            <v>250</v>
          </cell>
          <cell r="J76">
            <v>534</v>
          </cell>
          <cell r="K76">
            <v>23</v>
          </cell>
          <cell r="L76">
            <v>256</v>
          </cell>
          <cell r="M76">
            <v>5</v>
          </cell>
          <cell r="N76">
            <v>86</v>
          </cell>
          <cell r="O76">
            <v>66</v>
          </cell>
          <cell r="P76">
            <v>1</v>
          </cell>
          <cell r="Q76">
            <v>10</v>
          </cell>
          <cell r="R76">
            <v>13</v>
          </cell>
          <cell r="S76">
            <v>2</v>
          </cell>
          <cell r="T76">
            <v>16</v>
          </cell>
          <cell r="U76">
            <v>4</v>
          </cell>
          <cell r="V76">
            <v>1104</v>
          </cell>
          <cell r="W76">
            <v>1906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3740</v>
          </cell>
          <cell r="E77">
            <v>2122</v>
          </cell>
          <cell r="F77">
            <v>1618</v>
          </cell>
          <cell r="G77">
            <v>1757</v>
          </cell>
          <cell r="H77">
            <v>322</v>
          </cell>
          <cell r="I77">
            <v>334</v>
          </cell>
          <cell r="J77">
            <v>646</v>
          </cell>
          <cell r="K77">
            <v>35</v>
          </cell>
          <cell r="L77">
            <v>360</v>
          </cell>
          <cell r="M77">
            <v>12</v>
          </cell>
          <cell r="N77">
            <v>135</v>
          </cell>
          <cell r="O77">
            <v>75</v>
          </cell>
          <cell r="P77">
            <v>5</v>
          </cell>
          <cell r="Q77">
            <v>9</v>
          </cell>
          <cell r="R77">
            <v>21</v>
          </cell>
          <cell r="S77">
            <v>2</v>
          </cell>
          <cell r="T77">
            <v>20</v>
          </cell>
          <cell r="U77">
            <v>7</v>
          </cell>
          <cell r="V77">
            <v>1340</v>
          </cell>
          <cell r="W77">
            <v>2400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6035</v>
          </cell>
          <cell r="E78">
            <v>3569</v>
          </cell>
          <cell r="F78">
            <v>2466</v>
          </cell>
          <cell r="G78">
            <v>2766</v>
          </cell>
          <cell r="H78">
            <v>553</v>
          </cell>
          <cell r="I78">
            <v>585</v>
          </cell>
          <cell r="J78">
            <v>813</v>
          </cell>
          <cell r="K78">
            <v>59</v>
          </cell>
          <cell r="L78">
            <v>589</v>
          </cell>
          <cell r="M78">
            <v>35</v>
          </cell>
          <cell r="N78">
            <v>360</v>
          </cell>
          <cell r="O78">
            <v>173</v>
          </cell>
          <cell r="P78">
            <v>9</v>
          </cell>
          <cell r="Q78">
            <v>26</v>
          </cell>
          <cell r="R78">
            <v>20</v>
          </cell>
          <cell r="S78">
            <v>9</v>
          </cell>
          <cell r="T78">
            <v>25</v>
          </cell>
          <cell r="U78">
            <v>13</v>
          </cell>
          <cell r="V78">
            <v>2354</v>
          </cell>
          <cell r="W78">
            <v>3681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4880</v>
          </cell>
          <cell r="E79">
            <v>2572</v>
          </cell>
          <cell r="F79">
            <v>2308</v>
          </cell>
          <cell r="G79">
            <v>2389</v>
          </cell>
          <cell r="H79">
            <v>478</v>
          </cell>
          <cell r="I79">
            <v>439</v>
          </cell>
          <cell r="J79">
            <v>765</v>
          </cell>
          <cell r="K79">
            <v>27</v>
          </cell>
          <cell r="L79">
            <v>415</v>
          </cell>
          <cell r="M79">
            <v>9</v>
          </cell>
          <cell r="N79">
            <v>184</v>
          </cell>
          <cell r="O79">
            <v>71</v>
          </cell>
          <cell r="P79">
            <v>5</v>
          </cell>
          <cell r="Q79">
            <v>31</v>
          </cell>
          <cell r="R79">
            <v>20</v>
          </cell>
          <cell r="S79">
            <v>9</v>
          </cell>
          <cell r="T79">
            <v>29</v>
          </cell>
          <cell r="U79">
            <v>9</v>
          </cell>
          <cell r="V79">
            <v>1884</v>
          </cell>
          <cell r="W79">
            <v>2996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3119</v>
          </cell>
          <cell r="E80">
            <v>1696</v>
          </cell>
          <cell r="F80">
            <v>1423</v>
          </cell>
          <cell r="G80">
            <v>1636</v>
          </cell>
          <cell r="H80">
            <v>255</v>
          </cell>
          <cell r="I80">
            <v>291</v>
          </cell>
          <cell r="J80">
            <v>438</v>
          </cell>
          <cell r="K80">
            <v>17</v>
          </cell>
          <cell r="L80">
            <v>241</v>
          </cell>
          <cell r="M80">
            <v>11</v>
          </cell>
          <cell r="N80">
            <v>110</v>
          </cell>
          <cell r="O80">
            <v>67</v>
          </cell>
          <cell r="P80">
            <v>2</v>
          </cell>
          <cell r="Q80">
            <v>8</v>
          </cell>
          <cell r="R80">
            <v>16</v>
          </cell>
          <cell r="S80">
            <v>4</v>
          </cell>
          <cell r="T80">
            <v>12</v>
          </cell>
          <cell r="U80">
            <v>11</v>
          </cell>
          <cell r="V80">
            <v>1180</v>
          </cell>
          <cell r="W80">
            <v>1939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4084</v>
          </cell>
          <cell r="E81">
            <v>2237</v>
          </cell>
          <cell r="F81">
            <v>1847</v>
          </cell>
          <cell r="G81">
            <v>2117</v>
          </cell>
          <cell r="H81">
            <v>334</v>
          </cell>
          <cell r="I81">
            <v>441</v>
          </cell>
          <cell r="J81">
            <v>491</v>
          </cell>
          <cell r="K81">
            <v>19</v>
          </cell>
          <cell r="L81">
            <v>353</v>
          </cell>
          <cell r="M81">
            <v>17</v>
          </cell>
          <cell r="N81">
            <v>163</v>
          </cell>
          <cell r="O81">
            <v>81</v>
          </cell>
          <cell r="P81">
            <v>5</v>
          </cell>
          <cell r="Q81">
            <v>14</v>
          </cell>
          <cell r="R81">
            <v>18</v>
          </cell>
          <cell r="S81">
            <v>4</v>
          </cell>
          <cell r="T81">
            <v>15</v>
          </cell>
          <cell r="U81">
            <v>12</v>
          </cell>
          <cell r="V81">
            <v>1563</v>
          </cell>
          <cell r="W81">
            <v>2521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564</v>
          </cell>
          <cell r="E82">
            <v>326</v>
          </cell>
          <cell r="F82">
            <v>238</v>
          </cell>
          <cell r="G82">
            <v>296</v>
          </cell>
          <cell r="H82">
            <v>51</v>
          </cell>
          <cell r="I82">
            <v>70</v>
          </cell>
          <cell r="J82">
            <v>83</v>
          </cell>
          <cell r="K82">
            <v>2</v>
          </cell>
          <cell r="L82">
            <v>32</v>
          </cell>
          <cell r="M82">
            <v>1</v>
          </cell>
          <cell r="N82">
            <v>12</v>
          </cell>
          <cell r="O82">
            <v>8</v>
          </cell>
          <cell r="P82">
            <v>1</v>
          </cell>
          <cell r="Q82">
            <v>1</v>
          </cell>
          <cell r="R82">
            <v>4</v>
          </cell>
          <cell r="S82">
            <v>2</v>
          </cell>
          <cell r="T82">
            <v>1</v>
          </cell>
          <cell r="U82" t="str">
            <v>-</v>
          </cell>
          <cell r="V82">
            <v>162</v>
          </cell>
          <cell r="W82">
            <v>402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176550</v>
          </cell>
          <cell r="E84">
            <v>99253</v>
          </cell>
          <cell r="F84">
            <v>77297</v>
          </cell>
          <cell r="G84">
            <v>82032</v>
          </cell>
          <cell r="H84">
            <v>15989</v>
          </cell>
          <cell r="I84">
            <v>16234</v>
          </cell>
          <cell r="J84">
            <v>28987</v>
          </cell>
          <cell r="K84">
            <v>1202</v>
          </cell>
          <cell r="L84">
            <v>15827</v>
          </cell>
          <cell r="M84">
            <v>1126</v>
          </cell>
          <cell r="N84">
            <v>7370</v>
          </cell>
          <cell r="O84">
            <v>4578</v>
          </cell>
          <cell r="P84">
            <v>330</v>
          </cell>
          <cell r="Q84">
            <v>664</v>
          </cell>
          <cell r="R84">
            <v>808</v>
          </cell>
          <cell r="S84">
            <v>193</v>
          </cell>
          <cell r="T84">
            <v>854</v>
          </cell>
          <cell r="U84">
            <v>356</v>
          </cell>
          <cell r="V84">
            <v>66646</v>
          </cell>
          <cell r="W84">
            <v>109904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26444</v>
          </cell>
          <cell r="E85">
            <v>15517</v>
          </cell>
          <cell r="F85">
            <v>10927</v>
          </cell>
          <cell r="G85">
            <v>12877</v>
          </cell>
          <cell r="H85">
            <v>2529</v>
          </cell>
          <cell r="I85">
            <v>2600</v>
          </cell>
          <cell r="J85">
            <v>3416</v>
          </cell>
          <cell r="K85">
            <v>206</v>
          </cell>
          <cell r="L85">
            <v>2119</v>
          </cell>
          <cell r="M85">
            <v>262</v>
          </cell>
          <cell r="N85">
            <v>968</v>
          </cell>
          <cell r="O85">
            <v>840</v>
          </cell>
          <cell r="P85">
            <v>138</v>
          </cell>
          <cell r="Q85">
            <v>108</v>
          </cell>
          <cell r="R85">
            <v>156</v>
          </cell>
          <cell r="S85">
            <v>25</v>
          </cell>
          <cell r="T85">
            <v>136</v>
          </cell>
          <cell r="U85">
            <v>64</v>
          </cell>
          <cell r="V85">
            <v>10474</v>
          </cell>
          <cell r="W85">
            <v>15970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16197</v>
          </cell>
          <cell r="E86">
            <v>9325</v>
          </cell>
          <cell r="F86">
            <v>6872</v>
          </cell>
          <cell r="G86">
            <v>7858</v>
          </cell>
          <cell r="H86">
            <v>1408</v>
          </cell>
          <cell r="I86">
            <v>1605</v>
          </cell>
          <cell r="J86">
            <v>2498</v>
          </cell>
          <cell r="K86">
            <v>124</v>
          </cell>
          <cell r="L86">
            <v>1267</v>
          </cell>
          <cell r="M86">
            <v>71</v>
          </cell>
          <cell r="N86">
            <v>599</v>
          </cell>
          <cell r="O86">
            <v>483</v>
          </cell>
          <cell r="P86">
            <v>26</v>
          </cell>
          <cell r="Q86">
            <v>66</v>
          </cell>
          <cell r="R86">
            <v>61</v>
          </cell>
          <cell r="S86">
            <v>20</v>
          </cell>
          <cell r="T86">
            <v>79</v>
          </cell>
          <cell r="U86">
            <v>32</v>
          </cell>
          <cell r="V86">
            <v>6019</v>
          </cell>
          <cell r="W86">
            <v>10178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10815</v>
          </cell>
          <cell r="E87">
            <v>5855</v>
          </cell>
          <cell r="F87">
            <v>4960</v>
          </cell>
          <cell r="G87">
            <v>4943</v>
          </cell>
          <cell r="H87">
            <v>933</v>
          </cell>
          <cell r="I87">
            <v>917</v>
          </cell>
          <cell r="J87">
            <v>1856</v>
          </cell>
          <cell r="K87">
            <v>63</v>
          </cell>
          <cell r="L87">
            <v>1017</v>
          </cell>
          <cell r="M87">
            <v>59</v>
          </cell>
          <cell r="N87">
            <v>586</v>
          </cell>
          <cell r="O87">
            <v>265</v>
          </cell>
          <cell r="P87">
            <v>13</v>
          </cell>
          <cell r="Q87">
            <v>37</v>
          </cell>
          <cell r="R87">
            <v>37</v>
          </cell>
          <cell r="S87">
            <v>11</v>
          </cell>
          <cell r="T87">
            <v>59</v>
          </cell>
          <cell r="U87">
            <v>19</v>
          </cell>
          <cell r="V87">
            <v>4176</v>
          </cell>
          <cell r="W87">
            <v>6639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13775</v>
          </cell>
          <cell r="E88">
            <v>7572</v>
          </cell>
          <cell r="F88">
            <v>6203</v>
          </cell>
          <cell r="G88">
            <v>6446</v>
          </cell>
          <cell r="H88">
            <v>1312</v>
          </cell>
          <cell r="I88">
            <v>1099</v>
          </cell>
          <cell r="J88">
            <v>2057</v>
          </cell>
          <cell r="K88">
            <v>81</v>
          </cell>
          <cell r="L88">
            <v>1419</v>
          </cell>
          <cell r="M88">
            <v>84</v>
          </cell>
          <cell r="N88">
            <v>789</v>
          </cell>
          <cell r="O88">
            <v>307</v>
          </cell>
          <cell r="P88">
            <v>13</v>
          </cell>
          <cell r="Q88">
            <v>32</v>
          </cell>
          <cell r="R88">
            <v>55</v>
          </cell>
          <cell r="S88">
            <v>16</v>
          </cell>
          <cell r="T88">
            <v>45</v>
          </cell>
          <cell r="U88">
            <v>20</v>
          </cell>
          <cell r="V88">
            <v>5701</v>
          </cell>
          <cell r="W88">
            <v>8074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16218</v>
          </cell>
          <cell r="E89">
            <v>9523</v>
          </cell>
          <cell r="F89">
            <v>6695</v>
          </cell>
          <cell r="G89">
            <v>7041</v>
          </cell>
          <cell r="H89">
            <v>1564</v>
          </cell>
          <cell r="I89">
            <v>1552</v>
          </cell>
          <cell r="J89">
            <v>2420</v>
          </cell>
          <cell r="K89">
            <v>139</v>
          </cell>
          <cell r="L89">
            <v>1738</v>
          </cell>
          <cell r="M89">
            <v>250</v>
          </cell>
          <cell r="N89">
            <v>612</v>
          </cell>
          <cell r="O89">
            <v>587</v>
          </cell>
          <cell r="P89">
            <v>29</v>
          </cell>
          <cell r="Q89">
            <v>56</v>
          </cell>
          <cell r="R89">
            <v>92</v>
          </cell>
          <cell r="S89">
            <v>28</v>
          </cell>
          <cell r="T89">
            <v>75</v>
          </cell>
          <cell r="U89">
            <v>35</v>
          </cell>
          <cell r="V89">
            <v>6367</v>
          </cell>
          <cell r="W89">
            <v>9851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8225</v>
          </cell>
          <cell r="E90">
            <v>4607</v>
          </cell>
          <cell r="F90">
            <v>3618</v>
          </cell>
          <cell r="G90">
            <v>3920</v>
          </cell>
          <cell r="H90">
            <v>844</v>
          </cell>
          <cell r="I90">
            <v>731</v>
          </cell>
          <cell r="J90">
            <v>1130</v>
          </cell>
          <cell r="K90">
            <v>47</v>
          </cell>
          <cell r="L90">
            <v>746</v>
          </cell>
          <cell r="M90">
            <v>34</v>
          </cell>
          <cell r="N90">
            <v>424</v>
          </cell>
          <cell r="O90">
            <v>181</v>
          </cell>
          <cell r="P90">
            <v>12</v>
          </cell>
          <cell r="Q90">
            <v>40</v>
          </cell>
          <cell r="R90">
            <v>41</v>
          </cell>
          <cell r="S90">
            <v>4</v>
          </cell>
          <cell r="T90">
            <v>49</v>
          </cell>
          <cell r="U90">
            <v>22</v>
          </cell>
          <cell r="V90">
            <v>3182</v>
          </cell>
          <cell r="W90">
            <v>5043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7981</v>
          </cell>
          <cell r="E91">
            <v>4553</v>
          </cell>
          <cell r="F91">
            <v>3428</v>
          </cell>
          <cell r="G91">
            <v>3481</v>
          </cell>
          <cell r="H91">
            <v>712</v>
          </cell>
          <cell r="I91">
            <v>732</v>
          </cell>
          <cell r="J91">
            <v>1460</v>
          </cell>
          <cell r="K91">
            <v>49</v>
          </cell>
          <cell r="L91">
            <v>759</v>
          </cell>
          <cell r="M91">
            <v>33</v>
          </cell>
          <cell r="N91">
            <v>423</v>
          </cell>
          <cell r="O91">
            <v>192</v>
          </cell>
          <cell r="P91">
            <v>9</v>
          </cell>
          <cell r="Q91">
            <v>25</v>
          </cell>
          <cell r="R91">
            <v>26</v>
          </cell>
          <cell r="S91">
            <v>12</v>
          </cell>
          <cell r="T91">
            <v>53</v>
          </cell>
          <cell r="U91">
            <v>15</v>
          </cell>
          <cell r="V91">
            <v>2976</v>
          </cell>
          <cell r="W91">
            <v>5005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9211</v>
          </cell>
          <cell r="E92">
            <v>4923</v>
          </cell>
          <cell r="F92">
            <v>4288</v>
          </cell>
          <cell r="G92">
            <v>3960</v>
          </cell>
          <cell r="H92">
            <v>738</v>
          </cell>
          <cell r="I92">
            <v>781</v>
          </cell>
          <cell r="J92">
            <v>2143</v>
          </cell>
          <cell r="K92">
            <v>49</v>
          </cell>
          <cell r="L92">
            <v>741</v>
          </cell>
          <cell r="M92">
            <v>31</v>
          </cell>
          <cell r="N92">
            <v>414</v>
          </cell>
          <cell r="O92">
            <v>203</v>
          </cell>
          <cell r="P92">
            <v>7</v>
          </cell>
          <cell r="Q92">
            <v>42</v>
          </cell>
          <cell r="R92">
            <v>32</v>
          </cell>
          <cell r="S92">
            <v>12</v>
          </cell>
          <cell r="T92">
            <v>43</v>
          </cell>
          <cell r="U92">
            <v>15</v>
          </cell>
          <cell r="V92">
            <v>3293</v>
          </cell>
          <cell r="W92">
            <v>5918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6436</v>
          </cell>
          <cell r="E93">
            <v>3505</v>
          </cell>
          <cell r="F93">
            <v>2931</v>
          </cell>
          <cell r="G93">
            <v>3195</v>
          </cell>
          <cell r="H93">
            <v>534</v>
          </cell>
          <cell r="I93">
            <v>692</v>
          </cell>
          <cell r="J93">
            <v>1044</v>
          </cell>
          <cell r="K93">
            <v>21</v>
          </cell>
          <cell r="L93">
            <v>472</v>
          </cell>
          <cell r="M93">
            <v>36</v>
          </cell>
          <cell r="N93">
            <v>202</v>
          </cell>
          <cell r="O93">
            <v>107</v>
          </cell>
          <cell r="P93">
            <v>4</v>
          </cell>
          <cell r="Q93">
            <v>45</v>
          </cell>
          <cell r="R93">
            <v>33</v>
          </cell>
          <cell r="S93">
            <v>5</v>
          </cell>
          <cell r="T93">
            <v>32</v>
          </cell>
          <cell r="U93">
            <v>14</v>
          </cell>
          <cell r="V93">
            <v>2341</v>
          </cell>
          <cell r="W93">
            <v>4095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14050</v>
          </cell>
          <cell r="E94">
            <v>8197</v>
          </cell>
          <cell r="F94">
            <v>5853</v>
          </cell>
          <cell r="G94">
            <v>6093</v>
          </cell>
          <cell r="H94">
            <v>1373</v>
          </cell>
          <cell r="I94">
            <v>1245</v>
          </cell>
          <cell r="J94">
            <v>2208</v>
          </cell>
          <cell r="K94">
            <v>130</v>
          </cell>
          <cell r="L94">
            <v>1655</v>
          </cell>
          <cell r="M94">
            <v>109</v>
          </cell>
          <cell r="N94">
            <v>539</v>
          </cell>
          <cell r="O94">
            <v>466</v>
          </cell>
          <cell r="P94">
            <v>14</v>
          </cell>
          <cell r="Q94">
            <v>41</v>
          </cell>
          <cell r="R94">
            <v>66</v>
          </cell>
          <cell r="S94">
            <v>12</v>
          </cell>
          <cell r="T94">
            <v>68</v>
          </cell>
          <cell r="U94">
            <v>31</v>
          </cell>
          <cell r="V94">
            <v>5394</v>
          </cell>
          <cell r="W94">
            <v>8656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2426</v>
          </cell>
          <cell r="E95">
            <v>1304</v>
          </cell>
          <cell r="F95">
            <v>1122</v>
          </cell>
          <cell r="G95">
            <v>1104</v>
          </cell>
          <cell r="H95">
            <v>181</v>
          </cell>
          <cell r="I95">
            <v>203</v>
          </cell>
          <cell r="J95">
            <v>560</v>
          </cell>
          <cell r="K95">
            <v>14</v>
          </cell>
          <cell r="L95">
            <v>202</v>
          </cell>
          <cell r="M95">
            <v>12</v>
          </cell>
          <cell r="N95">
            <v>75</v>
          </cell>
          <cell r="O95">
            <v>44</v>
          </cell>
          <cell r="P95">
            <v>2</v>
          </cell>
          <cell r="Q95">
            <v>5</v>
          </cell>
          <cell r="R95">
            <v>8</v>
          </cell>
          <cell r="S95">
            <v>2</v>
          </cell>
          <cell r="T95">
            <v>11</v>
          </cell>
          <cell r="U95">
            <v>3</v>
          </cell>
          <cell r="V95">
            <v>772</v>
          </cell>
          <cell r="W95">
            <v>1654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6077</v>
          </cell>
          <cell r="E96">
            <v>3195</v>
          </cell>
          <cell r="F96">
            <v>2882</v>
          </cell>
          <cell r="G96">
            <v>2749</v>
          </cell>
          <cell r="H96">
            <v>518</v>
          </cell>
          <cell r="I96">
            <v>491</v>
          </cell>
          <cell r="J96">
            <v>1373</v>
          </cell>
          <cell r="K96">
            <v>37</v>
          </cell>
          <cell r="L96">
            <v>482</v>
          </cell>
          <cell r="M96">
            <v>13</v>
          </cell>
          <cell r="N96">
            <v>234</v>
          </cell>
          <cell r="O96">
            <v>100</v>
          </cell>
          <cell r="P96">
            <v>10</v>
          </cell>
          <cell r="Q96">
            <v>21</v>
          </cell>
          <cell r="R96">
            <v>12</v>
          </cell>
          <cell r="S96">
            <v>2</v>
          </cell>
          <cell r="T96">
            <v>28</v>
          </cell>
          <cell r="U96">
            <v>7</v>
          </cell>
          <cell r="V96">
            <v>2073</v>
          </cell>
          <cell r="W96">
            <v>4004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2736</v>
          </cell>
          <cell r="E97">
            <v>1453</v>
          </cell>
          <cell r="F97">
            <v>1283</v>
          </cell>
          <cell r="G97">
            <v>1338</v>
          </cell>
          <cell r="H97">
            <v>233</v>
          </cell>
          <cell r="I97">
            <v>265</v>
          </cell>
          <cell r="J97">
            <v>531</v>
          </cell>
          <cell r="K97">
            <v>12</v>
          </cell>
          <cell r="L97">
            <v>187</v>
          </cell>
          <cell r="M97">
            <v>3</v>
          </cell>
          <cell r="N97">
            <v>84</v>
          </cell>
          <cell r="O97">
            <v>32</v>
          </cell>
          <cell r="P97">
            <v>4</v>
          </cell>
          <cell r="Q97">
            <v>14</v>
          </cell>
          <cell r="R97">
            <v>17</v>
          </cell>
          <cell r="S97">
            <v>1</v>
          </cell>
          <cell r="T97">
            <v>11</v>
          </cell>
          <cell r="U97">
            <v>4</v>
          </cell>
          <cell r="V97">
            <v>856</v>
          </cell>
          <cell r="W97">
            <v>1880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1839</v>
          </cell>
          <cell r="E98">
            <v>973</v>
          </cell>
          <cell r="F98">
            <v>866</v>
          </cell>
          <cell r="G98">
            <v>911</v>
          </cell>
          <cell r="H98">
            <v>148</v>
          </cell>
          <cell r="I98">
            <v>169</v>
          </cell>
          <cell r="J98">
            <v>298</v>
          </cell>
          <cell r="K98">
            <v>9</v>
          </cell>
          <cell r="L98">
            <v>164</v>
          </cell>
          <cell r="M98">
            <v>8</v>
          </cell>
          <cell r="N98">
            <v>66</v>
          </cell>
          <cell r="O98">
            <v>33</v>
          </cell>
          <cell r="P98">
            <v>1</v>
          </cell>
          <cell r="Q98">
            <v>6</v>
          </cell>
          <cell r="R98">
            <v>10</v>
          </cell>
          <cell r="S98">
            <v>3</v>
          </cell>
          <cell r="T98">
            <v>9</v>
          </cell>
          <cell r="U98">
            <v>4</v>
          </cell>
          <cell r="V98">
            <v>661</v>
          </cell>
          <cell r="W98">
            <v>1178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3707</v>
          </cell>
          <cell r="E99">
            <v>1979</v>
          </cell>
          <cell r="F99">
            <v>1728</v>
          </cell>
          <cell r="G99">
            <v>1871</v>
          </cell>
          <cell r="H99">
            <v>329</v>
          </cell>
          <cell r="I99">
            <v>436</v>
          </cell>
          <cell r="J99">
            <v>505</v>
          </cell>
          <cell r="K99">
            <v>20</v>
          </cell>
          <cell r="L99">
            <v>244</v>
          </cell>
          <cell r="M99">
            <v>8</v>
          </cell>
          <cell r="N99">
            <v>148</v>
          </cell>
          <cell r="O99">
            <v>73</v>
          </cell>
          <cell r="P99">
            <v>5</v>
          </cell>
          <cell r="Q99">
            <v>16</v>
          </cell>
          <cell r="R99">
            <v>14</v>
          </cell>
          <cell r="S99">
            <v>5</v>
          </cell>
          <cell r="T99">
            <v>25</v>
          </cell>
          <cell r="U99">
            <v>8</v>
          </cell>
          <cell r="V99">
            <v>1348</v>
          </cell>
          <cell r="W99">
            <v>2359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4207</v>
          </cell>
          <cell r="E100">
            <v>2138</v>
          </cell>
          <cell r="F100">
            <v>2069</v>
          </cell>
          <cell r="G100">
            <v>1916</v>
          </cell>
          <cell r="H100">
            <v>337</v>
          </cell>
          <cell r="I100">
            <v>361</v>
          </cell>
          <cell r="J100">
            <v>907</v>
          </cell>
          <cell r="K100">
            <v>31</v>
          </cell>
          <cell r="L100">
            <v>309</v>
          </cell>
          <cell r="M100">
            <v>9</v>
          </cell>
          <cell r="N100">
            <v>168</v>
          </cell>
          <cell r="O100">
            <v>94</v>
          </cell>
          <cell r="P100">
            <v>9</v>
          </cell>
          <cell r="Q100">
            <v>14</v>
          </cell>
          <cell r="R100">
            <v>21</v>
          </cell>
          <cell r="S100">
            <v>4</v>
          </cell>
          <cell r="T100">
            <v>19</v>
          </cell>
          <cell r="U100">
            <v>8</v>
          </cell>
          <cell r="V100">
            <v>1395</v>
          </cell>
          <cell r="W100">
            <v>2812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3097</v>
          </cell>
          <cell r="E101">
            <v>1736</v>
          </cell>
          <cell r="F101">
            <v>1361</v>
          </cell>
          <cell r="G101">
            <v>1398</v>
          </cell>
          <cell r="H101">
            <v>301</v>
          </cell>
          <cell r="I101">
            <v>246</v>
          </cell>
          <cell r="J101">
            <v>658</v>
          </cell>
          <cell r="K101">
            <v>20</v>
          </cell>
          <cell r="L101">
            <v>265</v>
          </cell>
          <cell r="M101">
            <v>6</v>
          </cell>
          <cell r="N101">
            <v>85</v>
          </cell>
          <cell r="O101">
            <v>74</v>
          </cell>
          <cell r="P101">
            <v>1</v>
          </cell>
          <cell r="Q101">
            <v>9</v>
          </cell>
          <cell r="R101">
            <v>15</v>
          </cell>
          <cell r="S101">
            <v>2</v>
          </cell>
          <cell r="T101">
            <v>13</v>
          </cell>
          <cell r="U101">
            <v>4</v>
          </cell>
          <cell r="V101">
            <v>1086</v>
          </cell>
          <cell r="W101">
            <v>2011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3911</v>
          </cell>
          <cell r="E102">
            <v>2207</v>
          </cell>
          <cell r="F102">
            <v>1704</v>
          </cell>
          <cell r="G102">
            <v>1745</v>
          </cell>
          <cell r="H102">
            <v>326</v>
          </cell>
          <cell r="I102">
            <v>324</v>
          </cell>
          <cell r="J102">
            <v>825</v>
          </cell>
          <cell r="K102">
            <v>36</v>
          </cell>
          <cell r="L102">
            <v>362</v>
          </cell>
          <cell r="M102">
            <v>13</v>
          </cell>
          <cell r="N102">
            <v>137</v>
          </cell>
          <cell r="O102">
            <v>81</v>
          </cell>
          <cell r="P102">
            <v>6</v>
          </cell>
          <cell r="Q102">
            <v>8</v>
          </cell>
          <cell r="R102">
            <v>22</v>
          </cell>
          <cell r="S102">
            <v>1</v>
          </cell>
          <cell r="T102">
            <v>19</v>
          </cell>
          <cell r="U102">
            <v>6</v>
          </cell>
          <cell r="V102">
            <v>1347</v>
          </cell>
          <cell r="W102">
            <v>2564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6358</v>
          </cell>
          <cell r="E103">
            <v>3751</v>
          </cell>
          <cell r="F103">
            <v>2607</v>
          </cell>
          <cell r="G103">
            <v>2770</v>
          </cell>
          <cell r="H103">
            <v>562</v>
          </cell>
          <cell r="I103">
            <v>568</v>
          </cell>
          <cell r="J103">
            <v>1112</v>
          </cell>
          <cell r="K103">
            <v>52</v>
          </cell>
          <cell r="L103">
            <v>612</v>
          </cell>
          <cell r="M103">
            <v>45</v>
          </cell>
          <cell r="N103">
            <v>354</v>
          </cell>
          <cell r="O103">
            <v>174</v>
          </cell>
          <cell r="P103">
            <v>13</v>
          </cell>
          <cell r="Q103">
            <v>26</v>
          </cell>
          <cell r="R103">
            <v>26</v>
          </cell>
          <cell r="S103">
            <v>9</v>
          </cell>
          <cell r="T103">
            <v>22</v>
          </cell>
          <cell r="U103">
            <v>13</v>
          </cell>
          <cell r="V103">
            <v>2403</v>
          </cell>
          <cell r="W103">
            <v>3955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5028</v>
          </cell>
          <cell r="E104">
            <v>2647</v>
          </cell>
          <cell r="F104">
            <v>2381</v>
          </cell>
          <cell r="G104">
            <v>2415</v>
          </cell>
          <cell r="H104">
            <v>473</v>
          </cell>
          <cell r="I104">
            <v>440</v>
          </cell>
          <cell r="J104">
            <v>889</v>
          </cell>
          <cell r="K104">
            <v>26</v>
          </cell>
          <cell r="L104">
            <v>425</v>
          </cell>
          <cell r="M104">
            <v>11</v>
          </cell>
          <cell r="N104">
            <v>181</v>
          </cell>
          <cell r="O104">
            <v>72</v>
          </cell>
          <cell r="P104">
            <v>5</v>
          </cell>
          <cell r="Q104">
            <v>27</v>
          </cell>
          <cell r="R104">
            <v>21</v>
          </cell>
          <cell r="S104">
            <v>9</v>
          </cell>
          <cell r="T104">
            <v>27</v>
          </cell>
          <cell r="U104">
            <v>7</v>
          </cell>
          <cell r="V104">
            <v>1898</v>
          </cell>
          <cell r="W104">
            <v>3130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3126</v>
          </cell>
          <cell r="E105">
            <v>1708</v>
          </cell>
          <cell r="F105">
            <v>1418</v>
          </cell>
          <cell r="G105">
            <v>1614</v>
          </cell>
          <cell r="H105">
            <v>247</v>
          </cell>
          <cell r="I105">
            <v>280</v>
          </cell>
          <cell r="J105">
            <v>469</v>
          </cell>
          <cell r="K105">
            <v>15</v>
          </cell>
          <cell r="L105">
            <v>249</v>
          </cell>
          <cell r="M105">
            <v>10</v>
          </cell>
          <cell r="N105">
            <v>109</v>
          </cell>
          <cell r="O105">
            <v>74</v>
          </cell>
          <cell r="P105">
            <v>2</v>
          </cell>
          <cell r="Q105">
            <v>8</v>
          </cell>
          <cell r="R105">
            <v>20</v>
          </cell>
          <cell r="S105">
            <v>4</v>
          </cell>
          <cell r="T105">
            <v>14</v>
          </cell>
          <cell r="U105">
            <v>11</v>
          </cell>
          <cell r="V105">
            <v>1159</v>
          </cell>
          <cell r="W105">
            <v>1967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4117</v>
          </cell>
          <cell r="E106">
            <v>2248</v>
          </cell>
          <cell r="F106">
            <v>1869</v>
          </cell>
          <cell r="G106">
            <v>2098</v>
          </cell>
          <cell r="H106">
            <v>342</v>
          </cell>
          <cell r="I106">
            <v>428</v>
          </cell>
          <cell r="J106">
            <v>528</v>
          </cell>
          <cell r="K106">
            <v>19</v>
          </cell>
          <cell r="L106">
            <v>363</v>
          </cell>
          <cell r="M106">
            <v>18</v>
          </cell>
          <cell r="N106">
            <v>160</v>
          </cell>
          <cell r="O106">
            <v>86</v>
          </cell>
          <cell r="P106">
            <v>6</v>
          </cell>
          <cell r="Q106">
            <v>17</v>
          </cell>
          <cell r="R106">
            <v>18</v>
          </cell>
          <cell r="S106">
            <v>4</v>
          </cell>
          <cell r="T106">
            <v>17</v>
          </cell>
          <cell r="U106">
            <v>13</v>
          </cell>
          <cell r="V106">
            <v>1564</v>
          </cell>
          <cell r="W106">
            <v>2553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569</v>
          </cell>
          <cell r="E107">
            <v>337</v>
          </cell>
          <cell r="F107">
            <v>232</v>
          </cell>
          <cell r="G107">
            <v>289</v>
          </cell>
          <cell r="H107">
            <v>45</v>
          </cell>
          <cell r="I107">
            <v>69</v>
          </cell>
          <cell r="J107">
            <v>100</v>
          </cell>
          <cell r="K107">
            <v>2</v>
          </cell>
          <cell r="L107">
            <v>30</v>
          </cell>
          <cell r="M107">
            <v>1</v>
          </cell>
          <cell r="N107">
            <v>13</v>
          </cell>
          <cell r="O107">
            <v>10</v>
          </cell>
          <cell r="P107">
            <v>1</v>
          </cell>
          <cell r="Q107">
            <v>1</v>
          </cell>
          <cell r="R107">
            <v>5</v>
          </cell>
          <cell r="S107">
            <v>2</v>
          </cell>
          <cell r="T107" t="str">
            <v>-</v>
          </cell>
          <cell r="U107">
            <v>1</v>
          </cell>
          <cell r="V107">
            <v>161</v>
          </cell>
          <cell r="W107">
            <v>408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180898</v>
          </cell>
          <cell r="E109">
            <v>101237</v>
          </cell>
          <cell r="F109">
            <v>79661</v>
          </cell>
          <cell r="G109">
            <v>81055</v>
          </cell>
          <cell r="H109">
            <v>15961</v>
          </cell>
          <cell r="I109">
            <v>16133</v>
          </cell>
          <cell r="J109">
            <v>33558</v>
          </cell>
          <cell r="K109">
            <v>1260</v>
          </cell>
          <cell r="L109">
            <v>16242</v>
          </cell>
          <cell r="M109">
            <v>1188</v>
          </cell>
          <cell r="N109">
            <v>7389</v>
          </cell>
          <cell r="O109">
            <v>4871</v>
          </cell>
          <cell r="P109">
            <v>317</v>
          </cell>
          <cell r="Q109">
            <v>644</v>
          </cell>
          <cell r="R109">
            <v>863</v>
          </cell>
          <cell r="S109">
            <v>195</v>
          </cell>
          <cell r="T109">
            <v>859</v>
          </cell>
          <cell r="U109">
            <v>363</v>
          </cell>
          <cell r="V109">
            <v>66872</v>
          </cell>
          <cell r="W109">
            <v>114026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27320</v>
          </cell>
          <cell r="E110">
            <v>16007</v>
          </cell>
          <cell r="F110">
            <v>11313</v>
          </cell>
          <cell r="G110">
            <v>12772</v>
          </cell>
          <cell r="H110">
            <v>2559</v>
          </cell>
          <cell r="I110">
            <v>2606</v>
          </cell>
          <cell r="J110">
            <v>4165</v>
          </cell>
          <cell r="K110">
            <v>207</v>
          </cell>
          <cell r="L110">
            <v>2211</v>
          </cell>
          <cell r="M110">
            <v>281</v>
          </cell>
          <cell r="N110">
            <v>982</v>
          </cell>
          <cell r="O110">
            <v>909</v>
          </cell>
          <cell r="P110">
            <v>138</v>
          </cell>
          <cell r="Q110">
            <v>109</v>
          </cell>
          <cell r="R110">
            <v>159</v>
          </cell>
          <cell r="S110">
            <v>25</v>
          </cell>
          <cell r="T110">
            <v>132</v>
          </cell>
          <cell r="U110">
            <v>65</v>
          </cell>
          <cell r="V110">
            <v>10607</v>
          </cell>
          <cell r="W110">
            <v>16713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16506</v>
          </cell>
          <cell r="E111">
            <v>9444</v>
          </cell>
          <cell r="F111">
            <v>7062</v>
          </cell>
          <cell r="G111">
            <v>7758</v>
          </cell>
          <cell r="H111">
            <v>1441</v>
          </cell>
          <cell r="I111">
            <v>1617</v>
          </cell>
          <cell r="J111">
            <v>2743</v>
          </cell>
          <cell r="K111">
            <v>139</v>
          </cell>
          <cell r="L111">
            <v>1319</v>
          </cell>
          <cell r="M111">
            <v>71</v>
          </cell>
          <cell r="N111">
            <v>600</v>
          </cell>
          <cell r="O111">
            <v>525</v>
          </cell>
          <cell r="P111">
            <v>27</v>
          </cell>
          <cell r="Q111">
            <v>67</v>
          </cell>
          <cell r="R111">
            <v>68</v>
          </cell>
          <cell r="S111">
            <v>18</v>
          </cell>
          <cell r="T111">
            <v>79</v>
          </cell>
          <cell r="U111">
            <v>34</v>
          </cell>
          <cell r="V111">
            <v>6082</v>
          </cell>
          <cell r="W111">
            <v>10424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11053</v>
          </cell>
          <cell r="E112">
            <v>5918</v>
          </cell>
          <cell r="F112">
            <v>5135</v>
          </cell>
          <cell r="G112">
            <v>4845</v>
          </cell>
          <cell r="H112">
            <v>910</v>
          </cell>
          <cell r="I112">
            <v>924</v>
          </cell>
          <cell r="J112">
            <v>2170</v>
          </cell>
          <cell r="K112">
            <v>65</v>
          </cell>
          <cell r="L112">
            <v>1030</v>
          </cell>
          <cell r="M112">
            <v>68</v>
          </cell>
          <cell r="N112">
            <v>586</v>
          </cell>
          <cell r="O112">
            <v>276</v>
          </cell>
          <cell r="P112">
            <v>11</v>
          </cell>
          <cell r="Q112">
            <v>31</v>
          </cell>
          <cell r="R112">
            <v>42</v>
          </cell>
          <cell r="S112">
            <v>12</v>
          </cell>
          <cell r="T112">
            <v>58</v>
          </cell>
          <cell r="U112">
            <v>25</v>
          </cell>
          <cell r="V112">
            <v>4185</v>
          </cell>
          <cell r="W112">
            <v>6868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13881</v>
          </cell>
          <cell r="E113">
            <v>7625</v>
          </cell>
          <cell r="F113">
            <v>6256</v>
          </cell>
          <cell r="G113">
            <v>6371</v>
          </cell>
          <cell r="H113">
            <v>1297</v>
          </cell>
          <cell r="I113">
            <v>1089</v>
          </cell>
          <cell r="J113">
            <v>2208</v>
          </cell>
          <cell r="K113">
            <v>86</v>
          </cell>
          <cell r="L113">
            <v>1464</v>
          </cell>
          <cell r="M113">
            <v>89</v>
          </cell>
          <cell r="N113">
            <v>781</v>
          </cell>
          <cell r="O113">
            <v>323</v>
          </cell>
          <cell r="P113">
            <v>10</v>
          </cell>
          <cell r="Q113">
            <v>32</v>
          </cell>
          <cell r="R113">
            <v>57</v>
          </cell>
          <cell r="S113">
            <v>16</v>
          </cell>
          <cell r="T113">
            <v>39</v>
          </cell>
          <cell r="U113">
            <v>19</v>
          </cell>
          <cell r="V113">
            <v>5664</v>
          </cell>
          <cell r="W113">
            <v>8217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16571</v>
          </cell>
          <cell r="E114">
            <v>9731</v>
          </cell>
          <cell r="F114">
            <v>6840</v>
          </cell>
          <cell r="G114">
            <v>7011</v>
          </cell>
          <cell r="H114">
            <v>1534</v>
          </cell>
          <cell r="I114">
            <v>1547</v>
          </cell>
          <cell r="J114">
            <v>2709</v>
          </cell>
          <cell r="K114">
            <v>155</v>
          </cell>
          <cell r="L114">
            <v>1804</v>
          </cell>
          <cell r="M114">
            <v>254</v>
          </cell>
          <cell r="N114">
            <v>616</v>
          </cell>
          <cell r="O114">
            <v>622</v>
          </cell>
          <cell r="P114">
            <v>27</v>
          </cell>
          <cell r="Q114">
            <v>57</v>
          </cell>
          <cell r="R114">
            <v>98</v>
          </cell>
          <cell r="S114">
            <v>27</v>
          </cell>
          <cell r="T114">
            <v>74</v>
          </cell>
          <cell r="U114">
            <v>36</v>
          </cell>
          <cell r="V114">
            <v>6428</v>
          </cell>
          <cell r="W114">
            <v>10143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8330</v>
          </cell>
          <cell r="E115">
            <v>4650</v>
          </cell>
          <cell r="F115">
            <v>3680</v>
          </cell>
          <cell r="G115">
            <v>3845</v>
          </cell>
          <cell r="H115">
            <v>822</v>
          </cell>
          <cell r="I115">
            <v>712</v>
          </cell>
          <cell r="J115">
            <v>1283</v>
          </cell>
          <cell r="K115">
            <v>49</v>
          </cell>
          <cell r="L115">
            <v>789</v>
          </cell>
          <cell r="M115">
            <v>39</v>
          </cell>
          <cell r="N115">
            <v>433</v>
          </cell>
          <cell r="O115">
            <v>185</v>
          </cell>
          <cell r="P115">
            <v>11</v>
          </cell>
          <cell r="Q115">
            <v>38</v>
          </cell>
          <cell r="R115">
            <v>44</v>
          </cell>
          <cell r="S115">
            <v>5</v>
          </cell>
          <cell r="T115">
            <v>52</v>
          </cell>
          <cell r="U115">
            <v>23</v>
          </cell>
          <cell r="V115">
            <v>3172</v>
          </cell>
          <cell r="W115">
            <v>5158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8234</v>
          </cell>
          <cell r="E116">
            <v>4665</v>
          </cell>
          <cell r="F116">
            <v>3569</v>
          </cell>
          <cell r="G116">
            <v>3483</v>
          </cell>
          <cell r="H116">
            <v>717</v>
          </cell>
          <cell r="I116">
            <v>739</v>
          </cell>
          <cell r="J116">
            <v>1674</v>
          </cell>
          <cell r="K116">
            <v>51</v>
          </cell>
          <cell r="L116">
            <v>774</v>
          </cell>
          <cell r="M116">
            <v>34</v>
          </cell>
          <cell r="N116">
            <v>423</v>
          </cell>
          <cell r="O116">
            <v>201</v>
          </cell>
          <cell r="P116">
            <v>8</v>
          </cell>
          <cell r="Q116">
            <v>21</v>
          </cell>
          <cell r="R116">
            <v>32</v>
          </cell>
          <cell r="S116">
            <v>12</v>
          </cell>
          <cell r="T116">
            <v>50</v>
          </cell>
          <cell r="U116">
            <v>15</v>
          </cell>
          <cell r="V116">
            <v>2979</v>
          </cell>
          <cell r="W116">
            <v>5255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9473</v>
          </cell>
          <cell r="E117">
            <v>4983</v>
          </cell>
          <cell r="F117">
            <v>4490</v>
          </cell>
          <cell r="G117">
            <v>3922</v>
          </cell>
          <cell r="H117">
            <v>727</v>
          </cell>
          <cell r="I117">
            <v>774</v>
          </cell>
          <cell r="J117">
            <v>2448</v>
          </cell>
          <cell r="K117">
            <v>50</v>
          </cell>
          <cell r="L117">
            <v>750</v>
          </cell>
          <cell r="M117">
            <v>34</v>
          </cell>
          <cell r="N117">
            <v>410</v>
          </cell>
          <cell r="O117">
            <v>218</v>
          </cell>
          <cell r="P117">
            <v>8</v>
          </cell>
          <cell r="Q117">
            <v>36</v>
          </cell>
          <cell r="R117">
            <v>34</v>
          </cell>
          <cell r="S117">
            <v>12</v>
          </cell>
          <cell r="T117">
            <v>37</v>
          </cell>
          <cell r="U117">
            <v>13</v>
          </cell>
          <cell r="V117">
            <v>3271</v>
          </cell>
          <cell r="W117">
            <v>6202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6706</v>
          </cell>
          <cell r="E118">
            <v>3614</v>
          </cell>
          <cell r="F118">
            <v>3092</v>
          </cell>
          <cell r="G118">
            <v>3124</v>
          </cell>
          <cell r="H118">
            <v>525</v>
          </cell>
          <cell r="I118">
            <v>672</v>
          </cell>
          <cell r="J118">
            <v>1393</v>
          </cell>
          <cell r="K118">
            <v>22</v>
          </cell>
          <cell r="L118">
            <v>473</v>
          </cell>
          <cell r="M118">
            <v>36</v>
          </cell>
          <cell r="N118">
            <v>205</v>
          </cell>
          <cell r="O118">
            <v>121</v>
          </cell>
          <cell r="P118">
            <v>4</v>
          </cell>
          <cell r="Q118">
            <v>42</v>
          </cell>
          <cell r="R118">
            <v>37</v>
          </cell>
          <cell r="S118">
            <v>6</v>
          </cell>
          <cell r="T118">
            <v>33</v>
          </cell>
          <cell r="U118">
            <v>13</v>
          </cell>
          <cell r="V118">
            <v>2351</v>
          </cell>
          <cell r="W118">
            <v>4355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14442</v>
          </cell>
          <cell r="E119">
            <v>8401</v>
          </cell>
          <cell r="F119">
            <v>6041</v>
          </cell>
          <cell r="G119">
            <v>6024</v>
          </cell>
          <cell r="H119">
            <v>1376</v>
          </cell>
          <cell r="I119">
            <v>1252</v>
          </cell>
          <cell r="J119">
            <v>2557</v>
          </cell>
          <cell r="K119">
            <v>138</v>
          </cell>
          <cell r="L119">
            <v>1684</v>
          </cell>
          <cell r="M119">
            <v>119</v>
          </cell>
          <cell r="N119">
            <v>554</v>
          </cell>
          <cell r="O119">
            <v>498</v>
          </cell>
          <cell r="P119">
            <v>13</v>
          </cell>
          <cell r="Q119">
            <v>42</v>
          </cell>
          <cell r="R119">
            <v>72</v>
          </cell>
          <cell r="S119">
            <v>13</v>
          </cell>
          <cell r="T119">
            <v>70</v>
          </cell>
          <cell r="U119">
            <v>30</v>
          </cell>
          <cell r="V119">
            <v>5480</v>
          </cell>
          <cell r="W119">
            <v>8962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2548</v>
          </cell>
          <cell r="E120">
            <v>1359</v>
          </cell>
          <cell r="F120">
            <v>1189</v>
          </cell>
          <cell r="G120">
            <v>1091</v>
          </cell>
          <cell r="H120">
            <v>190</v>
          </cell>
          <cell r="I120">
            <v>194</v>
          </cell>
          <cell r="J120">
            <v>684</v>
          </cell>
          <cell r="K120">
            <v>14</v>
          </cell>
          <cell r="L120">
            <v>209</v>
          </cell>
          <cell r="M120">
            <v>12</v>
          </cell>
          <cell r="N120">
            <v>74</v>
          </cell>
          <cell r="O120">
            <v>49</v>
          </cell>
          <cell r="P120">
            <v>2</v>
          </cell>
          <cell r="Q120">
            <v>5</v>
          </cell>
          <cell r="R120">
            <v>9</v>
          </cell>
          <cell r="S120" t="str">
            <v>-</v>
          </cell>
          <cell r="T120">
            <v>12</v>
          </cell>
          <cell r="U120">
            <v>3</v>
          </cell>
          <cell r="V120">
            <v>778</v>
          </cell>
          <cell r="W120">
            <v>1770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6209</v>
          </cell>
          <cell r="E121">
            <v>3254</v>
          </cell>
          <cell r="F121">
            <v>2955</v>
          </cell>
          <cell r="G121">
            <v>2700</v>
          </cell>
          <cell r="H121">
            <v>533</v>
          </cell>
          <cell r="I121">
            <v>482</v>
          </cell>
          <cell r="J121">
            <v>1523</v>
          </cell>
          <cell r="K121">
            <v>36</v>
          </cell>
          <cell r="L121">
            <v>489</v>
          </cell>
          <cell r="M121">
            <v>15</v>
          </cell>
          <cell r="N121">
            <v>236</v>
          </cell>
          <cell r="O121">
            <v>113</v>
          </cell>
          <cell r="P121">
            <v>7</v>
          </cell>
          <cell r="Q121">
            <v>21</v>
          </cell>
          <cell r="R121">
            <v>15</v>
          </cell>
          <cell r="S121">
            <v>2</v>
          </cell>
          <cell r="T121">
            <v>30</v>
          </cell>
          <cell r="U121">
            <v>7</v>
          </cell>
          <cell r="V121">
            <v>2073</v>
          </cell>
          <cell r="W121">
            <v>4136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2884</v>
          </cell>
          <cell r="E122">
            <v>1525</v>
          </cell>
          <cell r="F122">
            <v>1359</v>
          </cell>
          <cell r="G122">
            <v>1295</v>
          </cell>
          <cell r="H122">
            <v>233</v>
          </cell>
          <cell r="I122">
            <v>256</v>
          </cell>
          <cell r="J122">
            <v>734</v>
          </cell>
          <cell r="K122">
            <v>13</v>
          </cell>
          <cell r="L122">
            <v>179</v>
          </cell>
          <cell r="M122">
            <v>3</v>
          </cell>
          <cell r="N122">
            <v>87</v>
          </cell>
          <cell r="O122">
            <v>33</v>
          </cell>
          <cell r="P122">
            <v>4</v>
          </cell>
          <cell r="Q122">
            <v>11</v>
          </cell>
          <cell r="R122">
            <v>17</v>
          </cell>
          <cell r="S122">
            <v>2</v>
          </cell>
          <cell r="T122">
            <v>13</v>
          </cell>
          <cell r="U122">
            <v>4</v>
          </cell>
          <cell r="V122">
            <v>839</v>
          </cell>
          <cell r="W122">
            <v>2045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1957</v>
          </cell>
          <cell r="E123">
            <v>1009</v>
          </cell>
          <cell r="F123">
            <v>948</v>
          </cell>
          <cell r="G123">
            <v>875</v>
          </cell>
          <cell r="H123">
            <v>154</v>
          </cell>
          <cell r="I123">
            <v>161</v>
          </cell>
          <cell r="J123">
            <v>457</v>
          </cell>
          <cell r="K123">
            <v>8</v>
          </cell>
          <cell r="L123">
            <v>162</v>
          </cell>
          <cell r="M123">
            <v>7</v>
          </cell>
          <cell r="N123">
            <v>67</v>
          </cell>
          <cell r="O123">
            <v>31</v>
          </cell>
          <cell r="P123">
            <v>1</v>
          </cell>
          <cell r="Q123">
            <v>5</v>
          </cell>
          <cell r="R123">
            <v>12</v>
          </cell>
          <cell r="S123">
            <v>3</v>
          </cell>
          <cell r="T123">
            <v>10</v>
          </cell>
          <cell r="U123">
            <v>4</v>
          </cell>
          <cell r="V123">
            <v>674</v>
          </cell>
          <cell r="W123">
            <v>1283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3832</v>
          </cell>
          <cell r="E124">
            <v>2033</v>
          </cell>
          <cell r="F124">
            <v>1799</v>
          </cell>
          <cell r="G124">
            <v>1850</v>
          </cell>
          <cell r="H124">
            <v>327</v>
          </cell>
          <cell r="I124">
            <v>419</v>
          </cell>
          <cell r="J124">
            <v>658</v>
          </cell>
          <cell r="K124">
            <v>23</v>
          </cell>
          <cell r="L124">
            <v>246</v>
          </cell>
          <cell r="M124">
            <v>7</v>
          </cell>
          <cell r="N124">
            <v>146</v>
          </cell>
          <cell r="O124">
            <v>80</v>
          </cell>
          <cell r="P124">
            <v>5</v>
          </cell>
          <cell r="Q124">
            <v>16</v>
          </cell>
          <cell r="R124">
            <v>13</v>
          </cell>
          <cell r="S124">
            <v>5</v>
          </cell>
          <cell r="T124">
            <v>29</v>
          </cell>
          <cell r="U124">
            <v>8</v>
          </cell>
          <cell r="V124">
            <v>1338</v>
          </cell>
          <cell r="W124">
            <v>2494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4282</v>
          </cell>
          <cell r="E125">
            <v>2183</v>
          </cell>
          <cell r="F125">
            <v>2099</v>
          </cell>
          <cell r="G125">
            <v>1890</v>
          </cell>
          <cell r="H125">
            <v>328</v>
          </cell>
          <cell r="I125">
            <v>347</v>
          </cell>
          <cell r="J125">
            <v>1012</v>
          </cell>
          <cell r="K125">
            <v>34</v>
          </cell>
          <cell r="L125">
            <v>314</v>
          </cell>
          <cell r="M125">
            <v>11</v>
          </cell>
          <cell r="N125">
            <v>164</v>
          </cell>
          <cell r="O125">
            <v>99</v>
          </cell>
          <cell r="P125">
            <v>9</v>
          </cell>
          <cell r="Q125">
            <v>16</v>
          </cell>
          <cell r="R125">
            <v>22</v>
          </cell>
          <cell r="S125">
            <v>5</v>
          </cell>
          <cell r="T125">
            <v>20</v>
          </cell>
          <cell r="U125">
            <v>11</v>
          </cell>
          <cell r="V125">
            <v>1384</v>
          </cell>
          <cell r="W125">
            <v>2898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3144</v>
          </cell>
          <cell r="E126">
            <v>1758</v>
          </cell>
          <cell r="F126">
            <v>1386</v>
          </cell>
          <cell r="G126">
            <v>1369</v>
          </cell>
          <cell r="H126">
            <v>299</v>
          </cell>
          <cell r="I126">
            <v>247</v>
          </cell>
          <cell r="J126">
            <v>732</v>
          </cell>
          <cell r="K126">
            <v>19</v>
          </cell>
          <cell r="L126">
            <v>267</v>
          </cell>
          <cell r="M126">
            <v>6</v>
          </cell>
          <cell r="N126">
            <v>85</v>
          </cell>
          <cell r="O126">
            <v>71</v>
          </cell>
          <cell r="P126">
            <v>1</v>
          </cell>
          <cell r="Q126">
            <v>8</v>
          </cell>
          <cell r="R126">
            <v>14</v>
          </cell>
          <cell r="S126">
            <v>2</v>
          </cell>
          <cell r="T126">
            <v>17</v>
          </cell>
          <cell r="U126">
            <v>7</v>
          </cell>
          <cell r="V126">
            <v>1062</v>
          </cell>
          <cell r="W126">
            <v>2082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3955</v>
          </cell>
          <cell r="E127">
            <v>2225</v>
          </cell>
          <cell r="F127">
            <v>1730</v>
          </cell>
          <cell r="G127">
            <v>1707</v>
          </cell>
          <cell r="H127">
            <v>328</v>
          </cell>
          <cell r="I127">
            <v>316</v>
          </cell>
          <cell r="J127">
            <v>900</v>
          </cell>
          <cell r="K127">
            <v>35</v>
          </cell>
          <cell r="L127">
            <v>364</v>
          </cell>
          <cell r="M127">
            <v>14</v>
          </cell>
          <cell r="N127">
            <v>137</v>
          </cell>
          <cell r="O127">
            <v>83</v>
          </cell>
          <cell r="P127">
            <v>6</v>
          </cell>
          <cell r="Q127">
            <v>6</v>
          </cell>
          <cell r="R127">
            <v>28</v>
          </cell>
          <cell r="S127">
            <v>2</v>
          </cell>
          <cell r="T127">
            <v>22</v>
          </cell>
          <cell r="U127">
            <v>7</v>
          </cell>
          <cell r="V127">
            <v>1339</v>
          </cell>
          <cell r="W127">
            <v>2616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6515</v>
          </cell>
          <cell r="E128">
            <v>3820</v>
          </cell>
          <cell r="F128">
            <v>2695</v>
          </cell>
          <cell r="G128">
            <v>2755</v>
          </cell>
          <cell r="H128">
            <v>563</v>
          </cell>
          <cell r="I128">
            <v>563</v>
          </cell>
          <cell r="J128">
            <v>1246</v>
          </cell>
          <cell r="K128">
            <v>57</v>
          </cell>
          <cell r="L128">
            <v>646</v>
          </cell>
          <cell r="M128">
            <v>44</v>
          </cell>
          <cell r="N128">
            <v>345</v>
          </cell>
          <cell r="O128">
            <v>188</v>
          </cell>
          <cell r="P128">
            <v>11</v>
          </cell>
          <cell r="Q128">
            <v>28</v>
          </cell>
          <cell r="R128">
            <v>26</v>
          </cell>
          <cell r="S128">
            <v>8</v>
          </cell>
          <cell r="T128">
            <v>25</v>
          </cell>
          <cell r="U128">
            <v>10</v>
          </cell>
          <cell r="V128">
            <v>2444</v>
          </cell>
          <cell r="W128">
            <v>4071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5224</v>
          </cell>
          <cell r="E129">
            <v>2726</v>
          </cell>
          <cell r="F129">
            <v>2498</v>
          </cell>
          <cell r="G129">
            <v>2423</v>
          </cell>
          <cell r="H129">
            <v>467</v>
          </cell>
          <cell r="I129">
            <v>445</v>
          </cell>
          <cell r="J129">
            <v>1071</v>
          </cell>
          <cell r="K129">
            <v>23</v>
          </cell>
          <cell r="L129">
            <v>428</v>
          </cell>
          <cell r="M129">
            <v>14</v>
          </cell>
          <cell r="N129">
            <v>183</v>
          </cell>
          <cell r="O129">
            <v>79</v>
          </cell>
          <cell r="P129">
            <v>6</v>
          </cell>
          <cell r="Q129">
            <v>23</v>
          </cell>
          <cell r="R129">
            <v>20</v>
          </cell>
          <cell r="S129">
            <v>10</v>
          </cell>
          <cell r="T129">
            <v>25</v>
          </cell>
          <cell r="U129">
            <v>7</v>
          </cell>
          <cell r="V129">
            <v>1897</v>
          </cell>
          <cell r="W129">
            <v>3327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3113</v>
          </cell>
          <cell r="E130">
            <v>1691</v>
          </cell>
          <cell r="F130">
            <v>1422</v>
          </cell>
          <cell r="G130">
            <v>1574</v>
          </cell>
          <cell r="H130">
            <v>236</v>
          </cell>
          <cell r="I130">
            <v>288</v>
          </cell>
          <cell r="J130">
            <v>513</v>
          </cell>
          <cell r="K130">
            <v>15</v>
          </cell>
          <cell r="L130">
            <v>243</v>
          </cell>
          <cell r="M130">
            <v>8</v>
          </cell>
          <cell r="N130">
            <v>109</v>
          </cell>
          <cell r="O130">
            <v>70</v>
          </cell>
          <cell r="P130">
            <v>1</v>
          </cell>
          <cell r="Q130">
            <v>9</v>
          </cell>
          <cell r="R130">
            <v>21</v>
          </cell>
          <cell r="S130">
            <v>4</v>
          </cell>
          <cell r="T130">
            <v>13</v>
          </cell>
          <cell r="U130">
            <v>9</v>
          </cell>
          <cell r="V130">
            <v>1132</v>
          </cell>
          <cell r="W130">
            <v>1981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4138</v>
          </cell>
          <cell r="E131">
            <v>2274</v>
          </cell>
          <cell r="F131">
            <v>1864</v>
          </cell>
          <cell r="G131">
            <v>2082</v>
          </cell>
          <cell r="H131">
            <v>350</v>
          </cell>
          <cell r="I131">
            <v>422</v>
          </cell>
          <cell r="J131">
            <v>559</v>
          </cell>
          <cell r="K131">
            <v>17</v>
          </cell>
          <cell r="L131">
            <v>370</v>
          </cell>
          <cell r="M131">
            <v>20</v>
          </cell>
          <cell r="N131">
            <v>153</v>
          </cell>
          <cell r="O131">
            <v>89</v>
          </cell>
          <cell r="P131">
            <v>5</v>
          </cell>
          <cell r="Q131">
            <v>19</v>
          </cell>
          <cell r="R131">
            <v>18</v>
          </cell>
          <cell r="S131">
            <v>4</v>
          </cell>
          <cell r="T131">
            <v>18</v>
          </cell>
          <cell r="U131">
            <v>12</v>
          </cell>
          <cell r="V131">
            <v>1536</v>
          </cell>
          <cell r="W131">
            <v>2602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581</v>
          </cell>
          <cell r="E132">
            <v>342</v>
          </cell>
          <cell r="F132">
            <v>239</v>
          </cell>
          <cell r="G132">
            <v>289</v>
          </cell>
          <cell r="H132">
            <v>45</v>
          </cell>
          <cell r="I132">
            <v>61</v>
          </cell>
          <cell r="J132">
            <v>119</v>
          </cell>
          <cell r="K132">
            <v>4</v>
          </cell>
          <cell r="L132">
            <v>27</v>
          </cell>
          <cell r="M132">
            <v>2</v>
          </cell>
          <cell r="N132">
            <v>13</v>
          </cell>
          <cell r="O132">
            <v>8</v>
          </cell>
          <cell r="P132">
            <v>2</v>
          </cell>
          <cell r="Q132">
            <v>2</v>
          </cell>
          <cell r="R132">
            <v>5</v>
          </cell>
          <cell r="S132">
            <v>2</v>
          </cell>
          <cell r="T132">
            <v>1</v>
          </cell>
          <cell r="U132">
            <v>1</v>
          </cell>
          <cell r="V132">
            <v>157</v>
          </cell>
          <cell r="W132">
            <v>424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181366</v>
          </cell>
          <cell r="E134">
            <v>101449</v>
          </cell>
          <cell r="F134">
            <v>79917</v>
          </cell>
          <cell r="G134">
            <v>79859</v>
          </cell>
          <cell r="H134">
            <v>15659</v>
          </cell>
          <cell r="I134">
            <v>15828</v>
          </cell>
          <cell r="J134">
            <v>35249</v>
          </cell>
          <cell r="K134">
            <v>1294</v>
          </cell>
          <cell r="L134">
            <v>16423</v>
          </cell>
          <cell r="M134">
            <v>1284</v>
          </cell>
          <cell r="N134">
            <v>7400</v>
          </cell>
          <cell r="O134">
            <v>5075</v>
          </cell>
          <cell r="P134">
            <v>306</v>
          </cell>
          <cell r="Q134">
            <v>658</v>
          </cell>
          <cell r="R134">
            <v>879</v>
          </cell>
          <cell r="S134">
            <v>198</v>
          </cell>
          <cell r="T134">
            <v>882</v>
          </cell>
          <cell r="U134">
            <v>372</v>
          </cell>
          <cell r="V134">
            <v>66416</v>
          </cell>
          <cell r="W134">
            <v>114950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27384</v>
          </cell>
          <cell r="E135">
            <v>16084</v>
          </cell>
          <cell r="F135">
            <v>11300</v>
          </cell>
          <cell r="G135">
            <v>12630</v>
          </cell>
          <cell r="H135">
            <v>2524</v>
          </cell>
          <cell r="I135">
            <v>2596</v>
          </cell>
          <cell r="J135">
            <v>4301</v>
          </cell>
          <cell r="K135">
            <v>215</v>
          </cell>
          <cell r="L135">
            <v>2252</v>
          </cell>
          <cell r="M135">
            <v>296</v>
          </cell>
          <cell r="N135">
            <v>977</v>
          </cell>
          <cell r="O135">
            <v>960</v>
          </cell>
          <cell r="P135">
            <v>133</v>
          </cell>
          <cell r="Q135">
            <v>109</v>
          </cell>
          <cell r="R135">
            <v>161</v>
          </cell>
          <cell r="S135">
            <v>23</v>
          </cell>
          <cell r="T135">
            <v>137</v>
          </cell>
          <cell r="U135">
            <v>70</v>
          </cell>
          <cell r="V135">
            <v>10541</v>
          </cell>
          <cell r="W135">
            <v>16843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16560</v>
          </cell>
          <cell r="E136">
            <v>9461</v>
          </cell>
          <cell r="F136">
            <v>7099</v>
          </cell>
          <cell r="G136">
            <v>7670</v>
          </cell>
          <cell r="H136">
            <v>1418</v>
          </cell>
          <cell r="I136">
            <v>1589</v>
          </cell>
          <cell r="J136">
            <v>2867</v>
          </cell>
          <cell r="K136">
            <v>142</v>
          </cell>
          <cell r="L136">
            <v>1340</v>
          </cell>
          <cell r="M136">
            <v>78</v>
          </cell>
          <cell r="N136">
            <v>603</v>
          </cell>
          <cell r="O136">
            <v>551</v>
          </cell>
          <cell r="P136">
            <v>24</v>
          </cell>
          <cell r="Q136">
            <v>73</v>
          </cell>
          <cell r="R136">
            <v>69</v>
          </cell>
          <cell r="S136">
            <v>20</v>
          </cell>
          <cell r="T136">
            <v>81</v>
          </cell>
          <cell r="U136">
            <v>35</v>
          </cell>
          <cell r="V136">
            <v>6083</v>
          </cell>
          <cell r="W136">
            <v>10477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11032</v>
          </cell>
          <cell r="E137">
            <v>5947</v>
          </cell>
          <cell r="F137">
            <v>5085</v>
          </cell>
          <cell r="G137">
            <v>4750</v>
          </cell>
          <cell r="H137">
            <v>905</v>
          </cell>
          <cell r="I137">
            <v>913</v>
          </cell>
          <cell r="J137">
            <v>2234</v>
          </cell>
          <cell r="K137">
            <v>68</v>
          </cell>
          <cell r="L137">
            <v>1026</v>
          </cell>
          <cell r="M137">
            <v>79</v>
          </cell>
          <cell r="N137">
            <v>587</v>
          </cell>
          <cell r="O137">
            <v>286</v>
          </cell>
          <cell r="P137">
            <v>14</v>
          </cell>
          <cell r="Q137">
            <v>35</v>
          </cell>
          <cell r="R137">
            <v>41</v>
          </cell>
          <cell r="S137">
            <v>12</v>
          </cell>
          <cell r="T137">
            <v>58</v>
          </cell>
          <cell r="U137">
            <v>24</v>
          </cell>
          <cell r="V137">
            <v>4157</v>
          </cell>
          <cell r="W137">
            <v>6875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13844</v>
          </cell>
          <cell r="E138">
            <v>7609</v>
          </cell>
          <cell r="F138">
            <v>6235</v>
          </cell>
          <cell r="G138">
            <v>6284</v>
          </cell>
          <cell r="H138">
            <v>1263</v>
          </cell>
          <cell r="I138">
            <v>1059</v>
          </cell>
          <cell r="J138">
            <v>2280</v>
          </cell>
          <cell r="K138">
            <v>83</v>
          </cell>
          <cell r="L138">
            <v>1476</v>
          </cell>
          <cell r="M138">
            <v>101</v>
          </cell>
          <cell r="N138">
            <v>784</v>
          </cell>
          <cell r="O138">
            <v>325</v>
          </cell>
          <cell r="P138">
            <v>13</v>
          </cell>
          <cell r="Q138">
            <v>41</v>
          </cell>
          <cell r="R138">
            <v>58</v>
          </cell>
          <cell r="S138">
            <v>16</v>
          </cell>
          <cell r="T138">
            <v>41</v>
          </cell>
          <cell r="U138">
            <v>20</v>
          </cell>
          <cell r="V138">
            <v>5608</v>
          </cell>
          <cell r="W138">
            <v>8236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16613</v>
          </cell>
          <cell r="E139">
            <v>9775</v>
          </cell>
          <cell r="F139">
            <v>6838</v>
          </cell>
          <cell r="G139">
            <v>6919</v>
          </cell>
          <cell r="H139">
            <v>1502</v>
          </cell>
          <cell r="I139">
            <v>1522</v>
          </cell>
          <cell r="J139">
            <v>2817</v>
          </cell>
          <cell r="K139">
            <v>174</v>
          </cell>
          <cell r="L139">
            <v>1831</v>
          </cell>
          <cell r="M139">
            <v>257</v>
          </cell>
          <cell r="N139">
            <v>622</v>
          </cell>
          <cell r="O139">
            <v>645</v>
          </cell>
          <cell r="P139">
            <v>26</v>
          </cell>
          <cell r="Q139">
            <v>57</v>
          </cell>
          <cell r="R139">
            <v>105</v>
          </cell>
          <cell r="S139">
            <v>27</v>
          </cell>
          <cell r="T139">
            <v>74</v>
          </cell>
          <cell r="U139">
            <v>35</v>
          </cell>
          <cell r="V139">
            <v>6396</v>
          </cell>
          <cell r="W139">
            <v>10217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8347</v>
          </cell>
          <cell r="E140">
            <v>4657</v>
          </cell>
          <cell r="F140">
            <v>3690</v>
          </cell>
          <cell r="G140">
            <v>3785</v>
          </cell>
          <cell r="H140">
            <v>805</v>
          </cell>
          <cell r="I140">
            <v>709</v>
          </cell>
          <cell r="J140">
            <v>1359</v>
          </cell>
          <cell r="K140">
            <v>50</v>
          </cell>
          <cell r="L140">
            <v>795</v>
          </cell>
          <cell r="M140">
            <v>44</v>
          </cell>
          <cell r="N140">
            <v>434</v>
          </cell>
          <cell r="O140">
            <v>190</v>
          </cell>
          <cell r="P140">
            <v>11</v>
          </cell>
          <cell r="Q140">
            <v>39</v>
          </cell>
          <cell r="R140">
            <v>46</v>
          </cell>
          <cell r="S140">
            <v>5</v>
          </cell>
          <cell r="T140">
            <v>52</v>
          </cell>
          <cell r="U140">
            <v>23</v>
          </cell>
          <cell r="V140">
            <v>3161</v>
          </cell>
          <cell r="W140">
            <v>5186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8348</v>
          </cell>
          <cell r="E141">
            <v>4713</v>
          </cell>
          <cell r="F141">
            <v>3635</v>
          </cell>
          <cell r="G141">
            <v>3472</v>
          </cell>
          <cell r="H141">
            <v>707</v>
          </cell>
          <cell r="I141">
            <v>727</v>
          </cell>
          <cell r="J141">
            <v>1782</v>
          </cell>
          <cell r="K141">
            <v>49</v>
          </cell>
          <cell r="L141">
            <v>789</v>
          </cell>
          <cell r="M141">
            <v>44</v>
          </cell>
          <cell r="N141">
            <v>423</v>
          </cell>
          <cell r="O141">
            <v>211</v>
          </cell>
          <cell r="P141">
            <v>9</v>
          </cell>
          <cell r="Q141">
            <v>20</v>
          </cell>
          <cell r="R141">
            <v>31</v>
          </cell>
          <cell r="S141">
            <v>14</v>
          </cell>
          <cell r="T141">
            <v>53</v>
          </cell>
          <cell r="U141">
            <v>17</v>
          </cell>
          <cell r="V141">
            <v>3013</v>
          </cell>
          <cell r="W141">
            <v>5335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9479</v>
          </cell>
          <cell r="E142">
            <v>4963</v>
          </cell>
          <cell r="F142">
            <v>4516</v>
          </cell>
          <cell r="G142">
            <v>3801</v>
          </cell>
          <cell r="H142">
            <v>712</v>
          </cell>
          <cell r="I142">
            <v>736</v>
          </cell>
          <cell r="J142">
            <v>2619</v>
          </cell>
          <cell r="K142">
            <v>45</v>
          </cell>
          <cell r="L142">
            <v>758</v>
          </cell>
          <cell r="M142">
            <v>43</v>
          </cell>
          <cell r="N142">
            <v>407</v>
          </cell>
          <cell r="O142">
            <v>220</v>
          </cell>
          <cell r="P142">
            <v>7</v>
          </cell>
          <cell r="Q142">
            <v>30</v>
          </cell>
          <cell r="R142">
            <v>36</v>
          </cell>
          <cell r="S142">
            <v>12</v>
          </cell>
          <cell r="T142">
            <v>41</v>
          </cell>
          <cell r="U142">
            <v>12</v>
          </cell>
          <cell r="V142">
            <v>3236</v>
          </cell>
          <cell r="W142">
            <v>6243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6618</v>
          </cell>
          <cell r="E143">
            <v>3546</v>
          </cell>
          <cell r="F143">
            <v>3072</v>
          </cell>
          <cell r="G143">
            <v>3034</v>
          </cell>
          <cell r="H143">
            <v>510</v>
          </cell>
          <cell r="I143">
            <v>642</v>
          </cell>
          <cell r="J143">
            <v>1428</v>
          </cell>
          <cell r="K143">
            <v>25</v>
          </cell>
          <cell r="L143">
            <v>473</v>
          </cell>
          <cell r="M143">
            <v>36</v>
          </cell>
          <cell r="N143">
            <v>205</v>
          </cell>
          <cell r="O143">
            <v>135</v>
          </cell>
          <cell r="P143">
            <v>5</v>
          </cell>
          <cell r="Q143">
            <v>35</v>
          </cell>
          <cell r="R143">
            <v>38</v>
          </cell>
          <cell r="S143">
            <v>6</v>
          </cell>
          <cell r="T143">
            <v>33</v>
          </cell>
          <cell r="U143">
            <v>13</v>
          </cell>
          <cell r="V143">
            <v>2285</v>
          </cell>
          <cell r="W143">
            <v>4333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14610</v>
          </cell>
          <cell r="E144">
            <v>8535</v>
          </cell>
          <cell r="F144">
            <v>6075</v>
          </cell>
          <cell r="G144">
            <v>5951</v>
          </cell>
          <cell r="H144">
            <v>1333</v>
          </cell>
          <cell r="I144">
            <v>1245</v>
          </cell>
          <cell r="J144">
            <v>2781</v>
          </cell>
          <cell r="K144">
            <v>146</v>
          </cell>
          <cell r="L144">
            <v>1695</v>
          </cell>
          <cell r="M144">
            <v>124</v>
          </cell>
          <cell r="N144">
            <v>569</v>
          </cell>
          <cell r="O144">
            <v>524</v>
          </cell>
          <cell r="P144">
            <v>11</v>
          </cell>
          <cell r="Q144">
            <v>44</v>
          </cell>
          <cell r="R144">
            <v>70</v>
          </cell>
          <cell r="S144">
            <v>12</v>
          </cell>
          <cell r="T144">
            <v>75</v>
          </cell>
          <cell r="U144">
            <v>30</v>
          </cell>
          <cell r="V144">
            <v>5453</v>
          </cell>
          <cell r="W144">
            <v>9157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2544</v>
          </cell>
          <cell r="E145">
            <v>1341</v>
          </cell>
          <cell r="F145">
            <v>1203</v>
          </cell>
          <cell r="G145">
            <v>1078</v>
          </cell>
          <cell r="H145">
            <v>184</v>
          </cell>
          <cell r="I145">
            <v>183</v>
          </cell>
          <cell r="J145">
            <v>718</v>
          </cell>
          <cell r="K145">
            <v>15</v>
          </cell>
          <cell r="L145">
            <v>208</v>
          </cell>
          <cell r="M145">
            <v>11</v>
          </cell>
          <cell r="N145">
            <v>72</v>
          </cell>
          <cell r="O145">
            <v>48</v>
          </cell>
          <cell r="P145">
            <v>2</v>
          </cell>
          <cell r="Q145">
            <v>2</v>
          </cell>
          <cell r="R145">
            <v>8</v>
          </cell>
          <cell r="S145" t="str">
            <v>-</v>
          </cell>
          <cell r="T145">
            <v>13</v>
          </cell>
          <cell r="U145">
            <v>2</v>
          </cell>
          <cell r="V145">
            <v>766</v>
          </cell>
          <cell r="W145">
            <v>1778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6227</v>
          </cell>
          <cell r="E146">
            <v>3214</v>
          </cell>
          <cell r="F146">
            <v>3013</v>
          </cell>
          <cell r="G146">
            <v>2648</v>
          </cell>
          <cell r="H146">
            <v>515</v>
          </cell>
          <cell r="I146">
            <v>483</v>
          </cell>
          <cell r="J146">
            <v>1598</v>
          </cell>
          <cell r="K146">
            <v>32</v>
          </cell>
          <cell r="L146">
            <v>497</v>
          </cell>
          <cell r="M146">
            <v>15</v>
          </cell>
          <cell r="N146">
            <v>234</v>
          </cell>
          <cell r="O146">
            <v>119</v>
          </cell>
          <cell r="P146">
            <v>8</v>
          </cell>
          <cell r="Q146">
            <v>23</v>
          </cell>
          <cell r="R146">
            <v>14</v>
          </cell>
          <cell r="S146">
            <v>4</v>
          </cell>
          <cell r="T146">
            <v>31</v>
          </cell>
          <cell r="U146">
            <v>6</v>
          </cell>
          <cell r="V146">
            <v>2056</v>
          </cell>
          <cell r="W146">
            <v>4171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2869</v>
          </cell>
          <cell r="E147">
            <v>1517</v>
          </cell>
          <cell r="F147">
            <v>1352</v>
          </cell>
          <cell r="G147">
            <v>1278</v>
          </cell>
          <cell r="H147">
            <v>221</v>
          </cell>
          <cell r="I147">
            <v>250</v>
          </cell>
          <cell r="J147">
            <v>753</v>
          </cell>
          <cell r="K147">
            <v>13</v>
          </cell>
          <cell r="L147">
            <v>180</v>
          </cell>
          <cell r="M147">
            <v>2</v>
          </cell>
          <cell r="N147">
            <v>90</v>
          </cell>
          <cell r="O147">
            <v>34</v>
          </cell>
          <cell r="P147">
            <v>2</v>
          </cell>
          <cell r="Q147">
            <v>10</v>
          </cell>
          <cell r="R147">
            <v>17</v>
          </cell>
          <cell r="S147">
            <v>2</v>
          </cell>
          <cell r="T147">
            <v>13</v>
          </cell>
          <cell r="U147">
            <v>4</v>
          </cell>
          <cell r="V147">
            <v>820</v>
          </cell>
          <cell r="W147">
            <v>2049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1963</v>
          </cell>
          <cell r="E148">
            <v>1004</v>
          </cell>
          <cell r="F148">
            <v>959</v>
          </cell>
          <cell r="G148">
            <v>846</v>
          </cell>
          <cell r="H148">
            <v>151</v>
          </cell>
          <cell r="I148">
            <v>152</v>
          </cell>
          <cell r="J148">
            <v>496</v>
          </cell>
          <cell r="K148">
            <v>9</v>
          </cell>
          <cell r="L148">
            <v>167</v>
          </cell>
          <cell r="M148">
            <v>7</v>
          </cell>
          <cell r="N148">
            <v>67</v>
          </cell>
          <cell r="O148">
            <v>32</v>
          </cell>
          <cell r="P148">
            <v>1</v>
          </cell>
          <cell r="Q148">
            <v>6</v>
          </cell>
          <cell r="R148">
            <v>11</v>
          </cell>
          <cell r="S148">
            <v>3</v>
          </cell>
          <cell r="T148">
            <v>11</v>
          </cell>
          <cell r="U148">
            <v>4</v>
          </cell>
          <cell r="V148">
            <v>654</v>
          </cell>
          <cell r="W148">
            <v>1309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3817</v>
          </cell>
          <cell r="E149">
            <v>2018</v>
          </cell>
          <cell r="F149">
            <v>1799</v>
          </cell>
          <cell r="G149">
            <v>1797</v>
          </cell>
          <cell r="H149">
            <v>321</v>
          </cell>
          <cell r="I149">
            <v>405</v>
          </cell>
          <cell r="J149">
            <v>696</v>
          </cell>
          <cell r="K149">
            <v>22</v>
          </cell>
          <cell r="L149">
            <v>249</v>
          </cell>
          <cell r="M149">
            <v>10</v>
          </cell>
          <cell r="N149">
            <v>149</v>
          </cell>
          <cell r="O149">
            <v>88</v>
          </cell>
          <cell r="P149">
            <v>3</v>
          </cell>
          <cell r="Q149">
            <v>19</v>
          </cell>
          <cell r="R149">
            <v>16</v>
          </cell>
          <cell r="S149">
            <v>6</v>
          </cell>
          <cell r="T149">
            <v>27</v>
          </cell>
          <cell r="U149">
            <v>9</v>
          </cell>
          <cell r="V149">
            <v>1323</v>
          </cell>
          <cell r="W149">
            <v>2494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4282</v>
          </cell>
          <cell r="E150">
            <v>2196</v>
          </cell>
          <cell r="F150">
            <v>2086</v>
          </cell>
          <cell r="G150">
            <v>1880</v>
          </cell>
          <cell r="H150">
            <v>324</v>
          </cell>
          <cell r="I150">
            <v>348</v>
          </cell>
          <cell r="J150">
            <v>1031</v>
          </cell>
          <cell r="K150">
            <v>31</v>
          </cell>
          <cell r="L150">
            <v>314</v>
          </cell>
          <cell r="M150">
            <v>14</v>
          </cell>
          <cell r="N150">
            <v>156</v>
          </cell>
          <cell r="O150">
            <v>100</v>
          </cell>
          <cell r="P150">
            <v>8</v>
          </cell>
          <cell r="Q150">
            <v>16</v>
          </cell>
          <cell r="R150">
            <v>21</v>
          </cell>
          <cell r="S150">
            <v>5</v>
          </cell>
          <cell r="T150">
            <v>23</v>
          </cell>
          <cell r="U150">
            <v>11</v>
          </cell>
          <cell r="V150">
            <v>1347</v>
          </cell>
          <cell r="W150">
            <v>2935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3173</v>
          </cell>
          <cell r="E151">
            <v>1759</v>
          </cell>
          <cell r="F151">
            <v>1414</v>
          </cell>
          <cell r="G151">
            <v>1351</v>
          </cell>
          <cell r="H151">
            <v>305</v>
          </cell>
          <cell r="I151">
            <v>247</v>
          </cell>
          <cell r="J151">
            <v>772</v>
          </cell>
          <cell r="K151">
            <v>14</v>
          </cell>
          <cell r="L151">
            <v>277</v>
          </cell>
          <cell r="M151">
            <v>4</v>
          </cell>
          <cell r="N151">
            <v>82</v>
          </cell>
          <cell r="O151">
            <v>72</v>
          </cell>
          <cell r="P151">
            <v>2</v>
          </cell>
          <cell r="Q151">
            <v>8</v>
          </cell>
          <cell r="R151">
            <v>14</v>
          </cell>
          <cell r="S151">
            <v>1</v>
          </cell>
          <cell r="T151">
            <v>18</v>
          </cell>
          <cell r="U151">
            <v>6</v>
          </cell>
          <cell r="V151">
            <v>1065</v>
          </cell>
          <cell r="W151">
            <v>2108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3962</v>
          </cell>
          <cell r="E152">
            <v>2213</v>
          </cell>
          <cell r="F152">
            <v>1749</v>
          </cell>
          <cell r="G152">
            <v>1706</v>
          </cell>
          <cell r="H152">
            <v>321</v>
          </cell>
          <cell r="I152">
            <v>314</v>
          </cell>
          <cell r="J152">
            <v>930</v>
          </cell>
          <cell r="K152">
            <v>28</v>
          </cell>
          <cell r="L152">
            <v>357</v>
          </cell>
          <cell r="M152">
            <v>15</v>
          </cell>
          <cell r="N152">
            <v>134</v>
          </cell>
          <cell r="O152">
            <v>84</v>
          </cell>
          <cell r="P152">
            <v>4</v>
          </cell>
          <cell r="Q152">
            <v>8</v>
          </cell>
          <cell r="R152">
            <v>30</v>
          </cell>
          <cell r="S152">
            <v>2</v>
          </cell>
          <cell r="T152">
            <v>20</v>
          </cell>
          <cell r="U152">
            <v>9</v>
          </cell>
          <cell r="V152">
            <v>1328</v>
          </cell>
          <cell r="W152">
            <v>2634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6523</v>
          </cell>
          <cell r="E153">
            <v>3835</v>
          </cell>
          <cell r="F153">
            <v>2688</v>
          </cell>
          <cell r="G153">
            <v>2700</v>
          </cell>
          <cell r="H153">
            <v>571</v>
          </cell>
          <cell r="I153">
            <v>548</v>
          </cell>
          <cell r="J153">
            <v>1278</v>
          </cell>
          <cell r="K153">
            <v>65</v>
          </cell>
          <cell r="L153">
            <v>668</v>
          </cell>
          <cell r="M153">
            <v>52</v>
          </cell>
          <cell r="N153">
            <v>347</v>
          </cell>
          <cell r="O153">
            <v>184</v>
          </cell>
          <cell r="P153">
            <v>11</v>
          </cell>
          <cell r="Q153">
            <v>29</v>
          </cell>
          <cell r="R153">
            <v>26</v>
          </cell>
          <cell r="S153">
            <v>8</v>
          </cell>
          <cell r="T153">
            <v>25</v>
          </cell>
          <cell r="U153">
            <v>11</v>
          </cell>
          <cell r="V153">
            <v>2469</v>
          </cell>
          <cell r="W153">
            <v>4054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5259</v>
          </cell>
          <cell r="E154">
            <v>2729</v>
          </cell>
          <cell r="F154">
            <v>2530</v>
          </cell>
          <cell r="G154">
            <v>2390</v>
          </cell>
          <cell r="H154">
            <v>466</v>
          </cell>
          <cell r="I154">
            <v>422</v>
          </cell>
          <cell r="J154">
            <v>1145</v>
          </cell>
          <cell r="K154">
            <v>27</v>
          </cell>
          <cell r="L154">
            <v>431</v>
          </cell>
          <cell r="M154">
            <v>18</v>
          </cell>
          <cell r="N154">
            <v>183</v>
          </cell>
          <cell r="O154">
            <v>84</v>
          </cell>
          <cell r="P154">
            <v>5</v>
          </cell>
          <cell r="Q154">
            <v>23</v>
          </cell>
          <cell r="R154">
            <v>24</v>
          </cell>
          <cell r="S154">
            <v>10</v>
          </cell>
          <cell r="T154">
            <v>23</v>
          </cell>
          <cell r="U154">
            <v>8</v>
          </cell>
          <cell r="V154">
            <v>1878</v>
          </cell>
          <cell r="W154">
            <v>3381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3248</v>
          </cell>
          <cell r="E155">
            <v>1762</v>
          </cell>
          <cell r="F155">
            <v>1486</v>
          </cell>
          <cell r="G155">
            <v>1549</v>
          </cell>
          <cell r="H155">
            <v>236</v>
          </cell>
          <cell r="I155">
            <v>274</v>
          </cell>
          <cell r="J155">
            <v>667</v>
          </cell>
          <cell r="K155">
            <v>18</v>
          </cell>
          <cell r="L155">
            <v>250</v>
          </cell>
          <cell r="M155">
            <v>9</v>
          </cell>
          <cell r="N155">
            <v>108</v>
          </cell>
          <cell r="O155">
            <v>78</v>
          </cell>
          <cell r="P155" t="str">
            <v>-</v>
          </cell>
          <cell r="Q155">
            <v>11</v>
          </cell>
          <cell r="R155">
            <v>21</v>
          </cell>
          <cell r="S155">
            <v>4</v>
          </cell>
          <cell r="T155">
            <v>13</v>
          </cell>
          <cell r="U155">
            <v>10</v>
          </cell>
          <cell r="V155">
            <v>1125</v>
          </cell>
          <cell r="W155">
            <v>2123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4106</v>
          </cell>
          <cell r="E156">
            <v>2244</v>
          </cell>
          <cell r="F156">
            <v>1862</v>
          </cell>
          <cell r="G156">
            <v>2055</v>
          </cell>
          <cell r="H156">
            <v>325</v>
          </cell>
          <cell r="I156">
            <v>407</v>
          </cell>
          <cell r="J156">
            <v>586</v>
          </cell>
          <cell r="K156">
            <v>20</v>
          </cell>
          <cell r="L156">
            <v>362</v>
          </cell>
          <cell r="M156">
            <v>23</v>
          </cell>
          <cell r="N156">
            <v>154</v>
          </cell>
          <cell r="O156">
            <v>97</v>
          </cell>
          <cell r="P156">
            <v>6</v>
          </cell>
          <cell r="Q156">
            <v>18</v>
          </cell>
          <cell r="R156">
            <v>18</v>
          </cell>
          <cell r="S156">
            <v>4</v>
          </cell>
          <cell r="T156">
            <v>19</v>
          </cell>
          <cell r="U156">
            <v>12</v>
          </cell>
          <cell r="V156">
            <v>1500</v>
          </cell>
          <cell r="W156">
            <v>2606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558</v>
          </cell>
          <cell r="E157">
            <v>327</v>
          </cell>
          <cell r="F157">
            <v>231</v>
          </cell>
          <cell r="G157">
            <v>285</v>
          </cell>
          <cell r="H157">
            <v>40</v>
          </cell>
          <cell r="I157">
            <v>57</v>
          </cell>
          <cell r="J157">
            <v>111</v>
          </cell>
          <cell r="K157">
            <v>3</v>
          </cell>
          <cell r="L157">
            <v>28</v>
          </cell>
          <cell r="M157">
            <v>2</v>
          </cell>
          <cell r="N157">
            <v>13</v>
          </cell>
          <cell r="O157">
            <v>8</v>
          </cell>
          <cell r="P157">
            <v>1</v>
          </cell>
          <cell r="Q157">
            <v>2</v>
          </cell>
          <cell r="R157">
            <v>4</v>
          </cell>
          <cell r="S157">
            <v>2</v>
          </cell>
          <cell r="T157">
            <v>1</v>
          </cell>
          <cell r="U157">
            <v>1</v>
          </cell>
          <cell r="V157">
            <v>152</v>
          </cell>
          <cell r="W157">
            <v>406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</row>
        <row r="159"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C160" t="str">
            <v>주:1)장애등급제(1~66급)폐지되고 장애의 정도가 심한장애(기존1~3급), 힘하지 않은 장애(기존4~6급)으로 구분(시행 2019.7.1.)</v>
          </cell>
        </row>
      </sheetData>
      <sheetData sheetId="52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4705</v>
          </cell>
          <cell r="E9">
            <v>132</v>
          </cell>
          <cell r="F9">
            <v>143</v>
          </cell>
          <cell r="G9">
            <v>246</v>
          </cell>
          <cell r="H9">
            <v>1534</v>
          </cell>
          <cell r="I9">
            <v>2650</v>
          </cell>
          <cell r="J9">
            <v>5177</v>
          </cell>
          <cell r="K9">
            <v>35</v>
          </cell>
          <cell r="L9">
            <v>40</v>
          </cell>
          <cell r="M9">
            <v>189</v>
          </cell>
          <cell r="N9">
            <v>285</v>
          </cell>
          <cell r="O9">
            <v>4628</v>
          </cell>
          <cell r="P9">
            <v>3523</v>
          </cell>
          <cell r="Q9">
            <v>0</v>
          </cell>
          <cell r="R9">
            <v>0</v>
          </cell>
          <cell r="S9">
            <v>0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309</v>
          </cell>
          <cell r="E10">
            <v>132</v>
          </cell>
          <cell r="F10">
            <v>143</v>
          </cell>
          <cell r="G10">
            <v>9</v>
          </cell>
          <cell r="H10">
            <v>10</v>
          </cell>
          <cell r="I10">
            <v>15</v>
          </cell>
          <cell r="J10">
            <v>230</v>
          </cell>
          <cell r="K10">
            <v>35</v>
          </cell>
          <cell r="L10">
            <v>40</v>
          </cell>
          <cell r="M10">
            <v>35</v>
          </cell>
          <cell r="N10">
            <v>22</v>
          </cell>
          <cell r="O10">
            <v>98</v>
          </cell>
          <cell r="P10" t="str">
            <v>-</v>
          </cell>
          <cell r="Q10">
            <v>0</v>
          </cell>
          <cell r="R10">
            <v>0</v>
          </cell>
          <cell r="S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377</v>
          </cell>
          <cell r="E11" t="str">
            <v>-</v>
          </cell>
          <cell r="F11" t="str">
            <v>-</v>
          </cell>
          <cell r="G11">
            <v>46</v>
          </cell>
          <cell r="H11">
            <v>151</v>
          </cell>
          <cell r="I11">
            <v>180</v>
          </cell>
          <cell r="J11">
            <v>654</v>
          </cell>
          <cell r="K11" t="str">
            <v>-</v>
          </cell>
          <cell r="L11" t="str">
            <v>-</v>
          </cell>
          <cell r="M11">
            <v>16</v>
          </cell>
          <cell r="N11">
            <v>10</v>
          </cell>
          <cell r="O11">
            <v>628</v>
          </cell>
          <cell r="P11">
            <v>176</v>
          </cell>
          <cell r="Q11">
            <v>0</v>
          </cell>
          <cell r="R11">
            <v>0</v>
          </cell>
          <cell r="S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651</v>
          </cell>
          <cell r="E12" t="str">
            <v>-</v>
          </cell>
          <cell r="F12" t="str">
            <v>-</v>
          </cell>
          <cell r="G12">
            <v>30</v>
          </cell>
          <cell r="H12">
            <v>260</v>
          </cell>
          <cell r="I12">
            <v>361</v>
          </cell>
          <cell r="J12">
            <v>548</v>
          </cell>
          <cell r="K12" t="str">
            <v>-</v>
          </cell>
          <cell r="L12" t="str">
            <v>-</v>
          </cell>
          <cell r="M12">
            <v>9</v>
          </cell>
          <cell r="N12">
            <v>18</v>
          </cell>
          <cell r="O12">
            <v>521</v>
          </cell>
          <cell r="P12">
            <v>537</v>
          </cell>
          <cell r="Q12">
            <v>0</v>
          </cell>
          <cell r="R12">
            <v>0</v>
          </cell>
          <cell r="S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213</v>
          </cell>
          <cell r="E13" t="str">
            <v>-</v>
          </cell>
          <cell r="F13" t="str">
            <v>-</v>
          </cell>
          <cell r="G13">
            <v>9</v>
          </cell>
          <cell r="H13">
            <v>62</v>
          </cell>
          <cell r="I13">
            <v>142</v>
          </cell>
          <cell r="J13">
            <v>242</v>
          </cell>
          <cell r="K13" t="str">
            <v>-</v>
          </cell>
          <cell r="L13" t="str">
            <v>-</v>
          </cell>
          <cell r="M13" t="str">
            <v>-</v>
          </cell>
          <cell r="N13">
            <v>2</v>
          </cell>
          <cell r="O13">
            <v>240</v>
          </cell>
          <cell r="P13">
            <v>106</v>
          </cell>
          <cell r="Q13">
            <v>0</v>
          </cell>
          <cell r="R13">
            <v>0</v>
          </cell>
          <cell r="S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146</v>
          </cell>
          <cell r="E14" t="str">
            <v>-</v>
          </cell>
          <cell r="F14" t="str">
            <v>-</v>
          </cell>
          <cell r="G14">
            <v>5</v>
          </cell>
          <cell r="H14">
            <v>56</v>
          </cell>
          <cell r="I14">
            <v>85</v>
          </cell>
          <cell r="J14">
            <v>225</v>
          </cell>
          <cell r="K14" t="str">
            <v>-</v>
          </cell>
          <cell r="L14" t="str">
            <v>-</v>
          </cell>
          <cell r="M14">
            <v>6</v>
          </cell>
          <cell r="N14">
            <v>10</v>
          </cell>
          <cell r="O14">
            <v>209</v>
          </cell>
          <cell r="P14">
            <v>88</v>
          </cell>
          <cell r="Q14">
            <v>0</v>
          </cell>
          <cell r="R14">
            <v>0</v>
          </cell>
          <cell r="S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551</v>
          </cell>
          <cell r="E15" t="str">
            <v>-</v>
          </cell>
          <cell r="F15" t="str">
            <v>-</v>
          </cell>
          <cell r="G15">
            <v>31</v>
          </cell>
          <cell r="H15">
            <v>181</v>
          </cell>
          <cell r="I15">
            <v>339</v>
          </cell>
          <cell r="J15">
            <v>677</v>
          </cell>
          <cell r="K15" t="str">
            <v>-</v>
          </cell>
          <cell r="L15" t="str">
            <v>-</v>
          </cell>
          <cell r="M15">
            <v>27</v>
          </cell>
          <cell r="N15">
            <v>47</v>
          </cell>
          <cell r="O15">
            <v>603</v>
          </cell>
          <cell r="P15">
            <v>174</v>
          </cell>
          <cell r="Q15">
            <v>0</v>
          </cell>
          <cell r="R15">
            <v>0</v>
          </cell>
          <cell r="S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70</v>
          </cell>
          <cell r="E16" t="str">
            <v>-</v>
          </cell>
          <cell r="F16" t="str">
            <v>-</v>
          </cell>
          <cell r="G16">
            <v>3</v>
          </cell>
          <cell r="H16">
            <v>26</v>
          </cell>
          <cell r="I16">
            <v>41</v>
          </cell>
          <cell r="J16">
            <v>124</v>
          </cell>
          <cell r="K16" t="str">
            <v>-</v>
          </cell>
          <cell r="L16" t="str">
            <v>-</v>
          </cell>
          <cell r="M16">
            <v>7</v>
          </cell>
          <cell r="N16">
            <v>13</v>
          </cell>
          <cell r="O16">
            <v>104</v>
          </cell>
          <cell r="P16">
            <v>32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366</v>
          </cell>
          <cell r="E17" t="str">
            <v>-</v>
          </cell>
          <cell r="F17" t="str">
            <v>-</v>
          </cell>
          <cell r="G17">
            <v>11</v>
          </cell>
          <cell r="H17">
            <v>128</v>
          </cell>
          <cell r="I17">
            <v>227</v>
          </cell>
          <cell r="J17">
            <v>330</v>
          </cell>
          <cell r="K17" t="str">
            <v>-</v>
          </cell>
          <cell r="L17" t="str">
            <v>-</v>
          </cell>
          <cell r="M17">
            <v>4</v>
          </cell>
          <cell r="N17">
            <v>22</v>
          </cell>
          <cell r="O17">
            <v>304</v>
          </cell>
          <cell r="P17">
            <v>411</v>
          </cell>
          <cell r="Q17">
            <v>0</v>
          </cell>
          <cell r="R17">
            <v>0</v>
          </cell>
          <cell r="S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81</v>
          </cell>
          <cell r="E18" t="str">
            <v>-</v>
          </cell>
          <cell r="F18" t="str">
            <v>-</v>
          </cell>
          <cell r="G18">
            <v>4</v>
          </cell>
          <cell r="H18">
            <v>37</v>
          </cell>
          <cell r="I18">
            <v>40</v>
          </cell>
          <cell r="J18">
            <v>110</v>
          </cell>
          <cell r="K18" t="str">
            <v>-</v>
          </cell>
          <cell r="L18" t="str">
            <v>-</v>
          </cell>
          <cell r="M18">
            <v>1</v>
          </cell>
          <cell r="N18">
            <v>4</v>
          </cell>
          <cell r="O18">
            <v>105</v>
          </cell>
          <cell r="P18">
            <v>49</v>
          </cell>
          <cell r="Q18">
            <v>0</v>
          </cell>
          <cell r="R18">
            <v>0</v>
          </cell>
          <cell r="S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92</v>
          </cell>
          <cell r="E19" t="str">
            <v>-</v>
          </cell>
          <cell r="F19" t="str">
            <v>-</v>
          </cell>
          <cell r="G19">
            <v>3</v>
          </cell>
          <cell r="H19">
            <v>35</v>
          </cell>
          <cell r="I19">
            <v>54</v>
          </cell>
          <cell r="J19">
            <v>102</v>
          </cell>
          <cell r="K19" t="str">
            <v>-</v>
          </cell>
          <cell r="L19" t="str">
            <v>-</v>
          </cell>
          <cell r="M19">
            <v>2</v>
          </cell>
          <cell r="N19">
            <v>3</v>
          </cell>
          <cell r="O19">
            <v>97</v>
          </cell>
          <cell r="P19">
            <v>39</v>
          </cell>
          <cell r="Q19">
            <v>0</v>
          </cell>
          <cell r="R19">
            <v>0</v>
          </cell>
          <cell r="S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460</v>
          </cell>
          <cell r="E20" t="str">
            <v>-</v>
          </cell>
          <cell r="F20" t="str">
            <v>-</v>
          </cell>
          <cell r="G20">
            <v>20</v>
          </cell>
          <cell r="H20">
            <v>156</v>
          </cell>
          <cell r="I20">
            <v>284</v>
          </cell>
          <cell r="J20">
            <v>502</v>
          </cell>
          <cell r="K20" t="str">
            <v>-</v>
          </cell>
          <cell r="L20" t="str">
            <v>-</v>
          </cell>
          <cell r="M20">
            <v>17</v>
          </cell>
          <cell r="N20">
            <v>31</v>
          </cell>
          <cell r="O20">
            <v>454</v>
          </cell>
          <cell r="P20">
            <v>898</v>
          </cell>
          <cell r="Q20">
            <v>0</v>
          </cell>
          <cell r="R20">
            <v>0</v>
          </cell>
          <cell r="S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53</v>
          </cell>
          <cell r="E21" t="str">
            <v>-</v>
          </cell>
          <cell r="F21" t="str">
            <v>-</v>
          </cell>
          <cell r="G21">
            <v>2</v>
          </cell>
          <cell r="H21">
            <v>16</v>
          </cell>
          <cell r="I21">
            <v>35</v>
          </cell>
          <cell r="J21">
            <v>63</v>
          </cell>
          <cell r="K21" t="str">
            <v>-</v>
          </cell>
          <cell r="L21" t="str">
            <v>-</v>
          </cell>
          <cell r="M21">
            <v>2</v>
          </cell>
          <cell r="N21">
            <v>3</v>
          </cell>
          <cell r="O21">
            <v>58</v>
          </cell>
          <cell r="P21">
            <v>49</v>
          </cell>
          <cell r="Q21">
            <v>0</v>
          </cell>
          <cell r="R21">
            <v>0</v>
          </cell>
          <cell r="S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69</v>
          </cell>
          <cell r="E22" t="str">
            <v>-</v>
          </cell>
          <cell r="F22" t="str">
            <v>-</v>
          </cell>
          <cell r="G22">
            <v>3</v>
          </cell>
          <cell r="H22">
            <v>25</v>
          </cell>
          <cell r="I22">
            <v>41</v>
          </cell>
          <cell r="J22">
            <v>73</v>
          </cell>
          <cell r="K22" t="str">
            <v>-</v>
          </cell>
          <cell r="L22" t="str">
            <v>-</v>
          </cell>
          <cell r="M22" t="str">
            <v>-</v>
          </cell>
          <cell r="N22">
            <v>3</v>
          </cell>
          <cell r="O22">
            <v>70</v>
          </cell>
          <cell r="P22">
            <v>27</v>
          </cell>
          <cell r="Q22">
            <v>0</v>
          </cell>
          <cell r="R22">
            <v>0</v>
          </cell>
          <cell r="S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23</v>
          </cell>
          <cell r="E23" t="str">
            <v>-</v>
          </cell>
          <cell r="F23" t="str">
            <v>-</v>
          </cell>
          <cell r="G23">
            <v>1</v>
          </cell>
          <cell r="H23">
            <v>6</v>
          </cell>
          <cell r="I23">
            <v>16</v>
          </cell>
          <cell r="J23">
            <v>25</v>
          </cell>
          <cell r="K23" t="str">
            <v>-</v>
          </cell>
          <cell r="L23" t="str">
            <v>-</v>
          </cell>
          <cell r="M23">
            <v>2</v>
          </cell>
          <cell r="N23" t="str">
            <v>-</v>
          </cell>
          <cell r="O23">
            <v>23</v>
          </cell>
          <cell r="P23">
            <v>18</v>
          </cell>
          <cell r="Q23">
            <v>0</v>
          </cell>
          <cell r="R23">
            <v>0</v>
          </cell>
          <cell r="S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13</v>
          </cell>
          <cell r="E24" t="str">
            <v>-</v>
          </cell>
          <cell r="F24" t="str">
            <v>-</v>
          </cell>
          <cell r="G24" t="str">
            <v>-</v>
          </cell>
          <cell r="H24">
            <v>3</v>
          </cell>
          <cell r="I24">
            <v>10</v>
          </cell>
          <cell r="J24">
            <v>20</v>
          </cell>
          <cell r="K24" t="str">
            <v>-</v>
          </cell>
          <cell r="L24" t="str">
            <v>-</v>
          </cell>
          <cell r="M24">
            <v>1</v>
          </cell>
          <cell r="N24">
            <v>1</v>
          </cell>
          <cell r="O24">
            <v>18</v>
          </cell>
          <cell r="P24">
            <v>11</v>
          </cell>
          <cell r="Q24">
            <v>0</v>
          </cell>
          <cell r="R24">
            <v>0</v>
          </cell>
          <cell r="S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67</v>
          </cell>
          <cell r="E25" t="str">
            <v>-</v>
          </cell>
          <cell r="F25" t="str">
            <v>-</v>
          </cell>
          <cell r="G25">
            <v>4</v>
          </cell>
          <cell r="H25">
            <v>30</v>
          </cell>
          <cell r="I25">
            <v>33</v>
          </cell>
          <cell r="J25">
            <v>117</v>
          </cell>
          <cell r="K25" t="str">
            <v>-</v>
          </cell>
          <cell r="L25" t="str">
            <v>-</v>
          </cell>
          <cell r="M25">
            <v>10</v>
          </cell>
          <cell r="N25">
            <v>20</v>
          </cell>
          <cell r="O25">
            <v>87</v>
          </cell>
          <cell r="P25">
            <v>69</v>
          </cell>
          <cell r="Q25">
            <v>0</v>
          </cell>
          <cell r="R25">
            <v>0</v>
          </cell>
          <cell r="S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56</v>
          </cell>
          <cell r="E26" t="str">
            <v>-</v>
          </cell>
          <cell r="F26" t="str">
            <v>-</v>
          </cell>
          <cell r="G26">
            <v>1</v>
          </cell>
          <cell r="H26">
            <v>20</v>
          </cell>
          <cell r="I26">
            <v>35</v>
          </cell>
          <cell r="J26">
            <v>52</v>
          </cell>
          <cell r="K26" t="str">
            <v>-</v>
          </cell>
          <cell r="L26" t="str">
            <v>-</v>
          </cell>
          <cell r="M26">
            <v>2</v>
          </cell>
          <cell r="N26">
            <v>6</v>
          </cell>
          <cell r="O26">
            <v>44</v>
          </cell>
          <cell r="P26">
            <v>40</v>
          </cell>
          <cell r="Q26">
            <v>0</v>
          </cell>
          <cell r="R26">
            <v>0</v>
          </cell>
          <cell r="S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253</v>
          </cell>
          <cell r="E27" t="str">
            <v>-</v>
          </cell>
          <cell r="F27" t="str">
            <v>-</v>
          </cell>
          <cell r="G27">
            <v>47</v>
          </cell>
          <cell r="H27">
            <v>70</v>
          </cell>
          <cell r="I27">
            <v>136</v>
          </cell>
          <cell r="J27">
            <v>228</v>
          </cell>
          <cell r="K27" t="str">
            <v>-</v>
          </cell>
          <cell r="L27" t="str">
            <v>-</v>
          </cell>
          <cell r="M27">
            <v>1</v>
          </cell>
          <cell r="N27">
            <v>34</v>
          </cell>
          <cell r="O27">
            <v>193</v>
          </cell>
          <cell r="P27">
            <v>158</v>
          </cell>
          <cell r="Q27">
            <v>0</v>
          </cell>
          <cell r="R27">
            <v>0</v>
          </cell>
          <cell r="S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259</v>
          </cell>
          <cell r="E28" t="str">
            <v>-</v>
          </cell>
          <cell r="F28" t="str">
            <v>-</v>
          </cell>
          <cell r="G28">
            <v>1</v>
          </cell>
          <cell r="H28">
            <v>74</v>
          </cell>
          <cell r="I28">
            <v>184</v>
          </cell>
          <cell r="J28">
            <v>226</v>
          </cell>
          <cell r="K28" t="str">
            <v>-</v>
          </cell>
          <cell r="L28" t="str">
            <v>-</v>
          </cell>
          <cell r="M28">
            <v>9</v>
          </cell>
          <cell r="N28">
            <v>5</v>
          </cell>
          <cell r="O28">
            <v>212</v>
          </cell>
          <cell r="P28">
            <v>231</v>
          </cell>
          <cell r="Q28">
            <v>0</v>
          </cell>
          <cell r="R28">
            <v>0</v>
          </cell>
          <cell r="S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463</v>
          </cell>
          <cell r="E29" t="str">
            <v>-</v>
          </cell>
          <cell r="F29" t="str">
            <v>-</v>
          </cell>
          <cell r="G29">
            <v>13</v>
          </cell>
          <cell r="H29">
            <v>131</v>
          </cell>
          <cell r="I29">
            <v>319</v>
          </cell>
          <cell r="J29">
            <v>465</v>
          </cell>
          <cell r="K29" t="str">
            <v>-</v>
          </cell>
          <cell r="L29" t="str">
            <v>-</v>
          </cell>
          <cell r="M29">
            <v>29</v>
          </cell>
          <cell r="N29">
            <v>20</v>
          </cell>
          <cell r="O29">
            <v>416</v>
          </cell>
          <cell r="P29">
            <v>323</v>
          </cell>
          <cell r="Q29">
            <v>0</v>
          </cell>
          <cell r="R29">
            <v>0</v>
          </cell>
          <cell r="S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41</v>
          </cell>
          <cell r="E30" t="str">
            <v>-</v>
          </cell>
          <cell r="F30" t="str">
            <v>-</v>
          </cell>
          <cell r="G30" t="str">
            <v>-</v>
          </cell>
          <cell r="H30">
            <v>29</v>
          </cell>
          <cell r="I30">
            <v>12</v>
          </cell>
          <cell r="J30">
            <v>32</v>
          </cell>
          <cell r="K30" t="str">
            <v>-</v>
          </cell>
          <cell r="L30" t="str">
            <v>-</v>
          </cell>
          <cell r="M30">
            <v>1</v>
          </cell>
          <cell r="N30">
            <v>1</v>
          </cell>
          <cell r="O30">
            <v>30</v>
          </cell>
          <cell r="P30">
            <v>32</v>
          </cell>
          <cell r="Q30">
            <v>0</v>
          </cell>
          <cell r="R30">
            <v>0</v>
          </cell>
          <cell r="S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22</v>
          </cell>
          <cell r="E31" t="str">
            <v>-</v>
          </cell>
          <cell r="F31" t="str">
            <v>-</v>
          </cell>
          <cell r="G31">
            <v>1</v>
          </cell>
          <cell r="H31">
            <v>7</v>
          </cell>
          <cell r="I31">
            <v>14</v>
          </cell>
          <cell r="J31">
            <v>25</v>
          </cell>
          <cell r="K31" t="str">
            <v>-</v>
          </cell>
          <cell r="L31" t="str">
            <v>-</v>
          </cell>
          <cell r="M31" t="str">
            <v>-</v>
          </cell>
          <cell r="N31">
            <v>1</v>
          </cell>
          <cell r="O31">
            <v>24</v>
          </cell>
          <cell r="P31">
            <v>15</v>
          </cell>
          <cell r="Q31">
            <v>0</v>
          </cell>
          <cell r="R31">
            <v>0</v>
          </cell>
          <cell r="S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63</v>
          </cell>
          <cell r="E32" t="str">
            <v>-</v>
          </cell>
          <cell r="F32" t="str">
            <v>-</v>
          </cell>
          <cell r="G32">
            <v>2</v>
          </cell>
          <cell r="H32">
            <v>21</v>
          </cell>
          <cell r="I32">
            <v>40</v>
          </cell>
          <cell r="J32">
            <v>105</v>
          </cell>
          <cell r="K32" t="str">
            <v>-</v>
          </cell>
          <cell r="L32" t="str">
            <v>-</v>
          </cell>
          <cell r="M32">
            <v>6</v>
          </cell>
          <cell r="N32">
            <v>9</v>
          </cell>
          <cell r="O32">
            <v>90</v>
          </cell>
          <cell r="P32">
            <v>34</v>
          </cell>
          <cell r="Q32">
            <v>0</v>
          </cell>
          <cell r="R32">
            <v>0</v>
          </cell>
          <cell r="S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7</v>
          </cell>
          <cell r="E33" t="str">
            <v>-</v>
          </cell>
          <cell r="F33" t="str">
            <v>-</v>
          </cell>
          <cell r="G33" t="str">
            <v>-</v>
          </cell>
          <cell r="H33" t="str">
            <v>-</v>
          </cell>
          <cell r="I33">
            <v>7</v>
          </cell>
          <cell r="J33">
            <v>2</v>
          </cell>
          <cell r="K33" t="str">
            <v>-</v>
          </cell>
          <cell r="L33" t="str">
            <v>-</v>
          </cell>
          <cell r="M33">
            <v>2</v>
          </cell>
          <cell r="N33" t="str">
            <v>-</v>
          </cell>
          <cell r="O33" t="str">
            <v>-</v>
          </cell>
          <cell r="P33">
            <v>6</v>
          </cell>
          <cell r="Q33">
            <v>0</v>
          </cell>
          <cell r="R33">
            <v>0</v>
          </cell>
          <cell r="S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4753</v>
          </cell>
          <cell r="E35">
            <v>132</v>
          </cell>
          <cell r="F35">
            <v>145</v>
          </cell>
          <cell r="G35">
            <v>247</v>
          </cell>
          <cell r="H35">
            <v>1493</v>
          </cell>
          <cell r="I35">
            <v>2736</v>
          </cell>
          <cell r="J35">
            <v>5122</v>
          </cell>
          <cell r="K35">
            <v>34</v>
          </cell>
          <cell r="L35">
            <v>42</v>
          </cell>
          <cell r="M35">
            <v>179</v>
          </cell>
          <cell r="N35">
            <v>328</v>
          </cell>
          <cell r="O35">
            <v>4539</v>
          </cell>
          <cell r="P35">
            <v>3543</v>
          </cell>
          <cell r="Q35">
            <v>0</v>
          </cell>
          <cell r="R35">
            <v>0</v>
          </cell>
          <cell r="S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312</v>
          </cell>
          <cell r="E36">
            <v>132</v>
          </cell>
          <cell r="F36">
            <v>145</v>
          </cell>
          <cell r="G36">
            <v>9</v>
          </cell>
          <cell r="H36">
            <v>14</v>
          </cell>
          <cell r="I36">
            <v>12</v>
          </cell>
          <cell r="J36">
            <v>245</v>
          </cell>
          <cell r="K36">
            <v>34</v>
          </cell>
          <cell r="L36">
            <v>42</v>
          </cell>
          <cell r="M36">
            <v>35</v>
          </cell>
          <cell r="N36">
            <v>26</v>
          </cell>
          <cell r="O36">
            <v>108</v>
          </cell>
          <cell r="P36" t="str">
            <v>-</v>
          </cell>
          <cell r="Q36">
            <v>0</v>
          </cell>
          <cell r="R36">
            <v>0</v>
          </cell>
          <cell r="S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384</v>
          </cell>
          <cell r="E37" t="str">
            <v>-</v>
          </cell>
          <cell r="F37" t="str">
            <v>-</v>
          </cell>
          <cell r="G37">
            <v>45</v>
          </cell>
          <cell r="H37">
            <v>147</v>
          </cell>
          <cell r="I37">
            <v>192</v>
          </cell>
          <cell r="J37">
            <v>610</v>
          </cell>
          <cell r="K37" t="str">
            <v>-</v>
          </cell>
          <cell r="L37" t="str">
            <v>-</v>
          </cell>
          <cell r="M37">
            <v>17</v>
          </cell>
          <cell r="N37">
            <v>19</v>
          </cell>
          <cell r="O37">
            <v>574</v>
          </cell>
          <cell r="P37">
            <v>176</v>
          </cell>
          <cell r="Q37">
            <v>0</v>
          </cell>
          <cell r="R37">
            <v>0</v>
          </cell>
          <cell r="S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626</v>
          </cell>
          <cell r="E38" t="str">
            <v>-</v>
          </cell>
          <cell r="F38" t="str">
            <v>-</v>
          </cell>
          <cell r="G38">
            <v>31</v>
          </cell>
          <cell r="H38">
            <v>255</v>
          </cell>
          <cell r="I38">
            <v>340</v>
          </cell>
          <cell r="J38">
            <v>534</v>
          </cell>
          <cell r="K38" t="str">
            <v>-</v>
          </cell>
          <cell r="L38" t="str">
            <v>-</v>
          </cell>
          <cell r="M38">
            <v>6</v>
          </cell>
          <cell r="N38">
            <v>18</v>
          </cell>
          <cell r="O38">
            <v>510</v>
          </cell>
          <cell r="P38">
            <v>446</v>
          </cell>
          <cell r="Q38">
            <v>0</v>
          </cell>
          <cell r="R38">
            <v>0</v>
          </cell>
          <cell r="S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190</v>
          </cell>
          <cell r="E39" t="str">
            <v>-</v>
          </cell>
          <cell r="F39" t="str">
            <v>-</v>
          </cell>
          <cell r="G39">
            <v>9</v>
          </cell>
          <cell r="H39">
            <v>62</v>
          </cell>
          <cell r="I39">
            <v>119</v>
          </cell>
          <cell r="J39">
            <v>201</v>
          </cell>
          <cell r="K39" t="str">
            <v>-</v>
          </cell>
          <cell r="L39" t="str">
            <v>-</v>
          </cell>
          <cell r="M39">
            <v>2</v>
          </cell>
          <cell r="N39">
            <v>9</v>
          </cell>
          <cell r="O39">
            <v>190</v>
          </cell>
          <cell r="P39">
            <v>108</v>
          </cell>
          <cell r="Q39">
            <v>0</v>
          </cell>
          <cell r="R39">
            <v>0</v>
          </cell>
          <cell r="S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145</v>
          </cell>
          <cell r="E40" t="str">
            <v>-</v>
          </cell>
          <cell r="F40" t="str">
            <v>-</v>
          </cell>
          <cell r="G40">
            <v>5</v>
          </cell>
          <cell r="H40">
            <v>46</v>
          </cell>
          <cell r="I40">
            <v>94</v>
          </cell>
          <cell r="J40">
            <v>227</v>
          </cell>
          <cell r="K40" t="str">
            <v>-</v>
          </cell>
          <cell r="L40" t="str">
            <v>-</v>
          </cell>
          <cell r="M40">
            <v>5</v>
          </cell>
          <cell r="N40">
            <v>12</v>
          </cell>
          <cell r="O40">
            <v>210</v>
          </cell>
          <cell r="P40">
            <v>88</v>
          </cell>
          <cell r="Q40">
            <v>0</v>
          </cell>
          <cell r="R40">
            <v>0</v>
          </cell>
          <cell r="S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570</v>
          </cell>
          <cell r="E41" t="str">
            <v>-</v>
          </cell>
          <cell r="F41" t="str">
            <v>-</v>
          </cell>
          <cell r="G41">
            <v>26</v>
          </cell>
          <cell r="H41">
            <v>171</v>
          </cell>
          <cell r="I41">
            <v>373</v>
          </cell>
          <cell r="J41">
            <v>688</v>
          </cell>
          <cell r="K41" t="str">
            <v>-</v>
          </cell>
          <cell r="L41" t="str">
            <v>-</v>
          </cell>
          <cell r="M41">
            <v>27</v>
          </cell>
          <cell r="N41">
            <v>47</v>
          </cell>
          <cell r="O41">
            <v>614</v>
          </cell>
          <cell r="P41">
            <v>163</v>
          </cell>
          <cell r="Q41">
            <v>0</v>
          </cell>
          <cell r="R41">
            <v>0</v>
          </cell>
          <cell r="S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70</v>
          </cell>
          <cell r="E42" t="str">
            <v>-</v>
          </cell>
          <cell r="F42" t="str">
            <v>-</v>
          </cell>
          <cell r="G42">
            <v>4</v>
          </cell>
          <cell r="H42">
            <v>25</v>
          </cell>
          <cell r="I42">
            <v>41</v>
          </cell>
          <cell r="J42">
            <v>132</v>
          </cell>
          <cell r="K42" t="str">
            <v>-</v>
          </cell>
          <cell r="L42" t="str">
            <v>-</v>
          </cell>
          <cell r="M42">
            <v>8</v>
          </cell>
          <cell r="N42">
            <v>16</v>
          </cell>
          <cell r="O42">
            <v>108</v>
          </cell>
          <cell r="P42">
            <v>32</v>
          </cell>
          <cell r="Q42">
            <v>0</v>
          </cell>
          <cell r="R42">
            <v>0</v>
          </cell>
          <cell r="S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356</v>
          </cell>
          <cell r="E43" t="str">
            <v>-</v>
          </cell>
          <cell r="F43" t="str">
            <v>-</v>
          </cell>
          <cell r="G43">
            <v>12</v>
          </cell>
          <cell r="H43">
            <v>122</v>
          </cell>
          <cell r="I43">
            <v>222</v>
          </cell>
          <cell r="J43">
            <v>317</v>
          </cell>
          <cell r="K43" t="str">
            <v>-</v>
          </cell>
          <cell r="L43" t="str">
            <v>-</v>
          </cell>
          <cell r="M43">
            <v>3</v>
          </cell>
          <cell r="N43">
            <v>20</v>
          </cell>
          <cell r="O43">
            <v>294</v>
          </cell>
          <cell r="P43">
            <v>411</v>
          </cell>
          <cell r="Q43">
            <v>0</v>
          </cell>
          <cell r="R43">
            <v>0</v>
          </cell>
          <cell r="S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89</v>
          </cell>
          <cell r="E44" t="str">
            <v>-</v>
          </cell>
          <cell r="F44" t="str">
            <v>-</v>
          </cell>
          <cell r="G44">
            <v>4</v>
          </cell>
          <cell r="H44">
            <v>41</v>
          </cell>
          <cell r="I44">
            <v>44</v>
          </cell>
          <cell r="J44">
            <v>112</v>
          </cell>
          <cell r="K44" t="str">
            <v>-</v>
          </cell>
          <cell r="L44" t="str">
            <v>-</v>
          </cell>
          <cell r="M44">
            <v>0</v>
          </cell>
          <cell r="N44">
            <v>3</v>
          </cell>
          <cell r="O44">
            <v>109</v>
          </cell>
          <cell r="P44">
            <v>49</v>
          </cell>
          <cell r="Q44">
            <v>0</v>
          </cell>
          <cell r="R44">
            <v>0</v>
          </cell>
          <cell r="S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83</v>
          </cell>
          <cell r="E45" t="str">
            <v>-</v>
          </cell>
          <cell r="F45" t="str">
            <v>-</v>
          </cell>
          <cell r="G45">
            <v>3</v>
          </cell>
          <cell r="H45">
            <v>35</v>
          </cell>
          <cell r="I45">
            <v>45</v>
          </cell>
          <cell r="J45">
            <v>97</v>
          </cell>
          <cell r="K45" t="str">
            <v>-</v>
          </cell>
          <cell r="L45" t="str">
            <v>-</v>
          </cell>
          <cell r="M45">
            <v>1</v>
          </cell>
          <cell r="N45">
            <v>3</v>
          </cell>
          <cell r="O45">
            <v>93</v>
          </cell>
          <cell r="P45">
            <v>40</v>
          </cell>
          <cell r="Q45">
            <v>0</v>
          </cell>
          <cell r="R45">
            <v>0</v>
          </cell>
          <cell r="S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478</v>
          </cell>
          <cell r="E46" t="str">
            <v>-</v>
          </cell>
          <cell r="F46" t="str">
            <v>-</v>
          </cell>
          <cell r="G46">
            <v>19</v>
          </cell>
          <cell r="H46">
            <v>140</v>
          </cell>
          <cell r="I46">
            <v>319</v>
          </cell>
          <cell r="J46">
            <v>517</v>
          </cell>
          <cell r="K46" t="str">
            <v>-</v>
          </cell>
          <cell r="L46" t="str">
            <v>-</v>
          </cell>
          <cell r="M46">
            <v>17</v>
          </cell>
          <cell r="N46">
            <v>31</v>
          </cell>
          <cell r="O46">
            <v>469</v>
          </cell>
          <cell r="P46">
            <v>969</v>
          </cell>
          <cell r="Q46">
            <v>0</v>
          </cell>
          <cell r="R46">
            <v>0</v>
          </cell>
          <cell r="S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61</v>
          </cell>
          <cell r="E47" t="str">
            <v>-</v>
          </cell>
          <cell r="F47" t="str">
            <v>-</v>
          </cell>
          <cell r="G47">
            <v>2</v>
          </cell>
          <cell r="H47">
            <v>19</v>
          </cell>
          <cell r="I47">
            <v>40</v>
          </cell>
          <cell r="J47">
            <v>59</v>
          </cell>
          <cell r="K47" t="str">
            <v>-</v>
          </cell>
          <cell r="L47" t="str">
            <v>-</v>
          </cell>
          <cell r="M47">
            <v>1</v>
          </cell>
          <cell r="N47">
            <v>4</v>
          </cell>
          <cell r="O47">
            <v>54</v>
          </cell>
          <cell r="P47">
            <v>49</v>
          </cell>
          <cell r="Q47">
            <v>0</v>
          </cell>
          <cell r="R47">
            <v>0</v>
          </cell>
          <cell r="S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85</v>
          </cell>
          <cell r="E48" t="str">
            <v>-</v>
          </cell>
          <cell r="F48" t="str">
            <v>-</v>
          </cell>
          <cell r="G48">
            <v>6</v>
          </cell>
          <cell r="H48">
            <v>35</v>
          </cell>
          <cell r="I48">
            <v>44</v>
          </cell>
          <cell r="J48">
            <v>69</v>
          </cell>
          <cell r="K48" t="str">
            <v>-</v>
          </cell>
          <cell r="L48" t="str">
            <v>-</v>
          </cell>
          <cell r="M48" t="str">
            <v>-</v>
          </cell>
          <cell r="N48">
            <v>2</v>
          </cell>
          <cell r="O48">
            <v>67</v>
          </cell>
          <cell r="P48">
            <v>29</v>
          </cell>
          <cell r="Q48">
            <v>0</v>
          </cell>
          <cell r="R48">
            <v>0</v>
          </cell>
          <cell r="S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21</v>
          </cell>
          <cell r="E49" t="str">
            <v>-</v>
          </cell>
          <cell r="F49" t="str">
            <v>-</v>
          </cell>
          <cell r="G49" t="str">
            <v>-</v>
          </cell>
          <cell r="H49">
            <v>6</v>
          </cell>
          <cell r="I49">
            <v>15</v>
          </cell>
          <cell r="J49">
            <v>22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>
            <v>22</v>
          </cell>
          <cell r="P49">
            <v>18</v>
          </cell>
          <cell r="Q49">
            <v>0</v>
          </cell>
          <cell r="R49">
            <v>0</v>
          </cell>
          <cell r="S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13</v>
          </cell>
          <cell r="E50" t="str">
            <v>-</v>
          </cell>
          <cell r="F50" t="str">
            <v>-</v>
          </cell>
          <cell r="G50" t="str">
            <v>-</v>
          </cell>
          <cell r="H50">
            <v>3</v>
          </cell>
          <cell r="I50">
            <v>10</v>
          </cell>
          <cell r="J50">
            <v>20</v>
          </cell>
          <cell r="K50" t="str">
            <v>-</v>
          </cell>
          <cell r="L50" t="str">
            <v>-</v>
          </cell>
          <cell r="M50">
            <v>1</v>
          </cell>
          <cell r="N50">
            <v>1</v>
          </cell>
          <cell r="O50">
            <v>18</v>
          </cell>
          <cell r="P50">
            <v>11</v>
          </cell>
          <cell r="Q50">
            <v>0</v>
          </cell>
          <cell r="R50">
            <v>0</v>
          </cell>
          <cell r="S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64</v>
          </cell>
          <cell r="E51" t="str">
            <v>-</v>
          </cell>
          <cell r="F51" t="str">
            <v>-</v>
          </cell>
          <cell r="G51">
            <v>4</v>
          </cell>
          <cell r="H51">
            <v>28</v>
          </cell>
          <cell r="I51">
            <v>32</v>
          </cell>
          <cell r="J51">
            <v>129</v>
          </cell>
          <cell r="K51" t="str">
            <v>-</v>
          </cell>
          <cell r="L51" t="str">
            <v>-</v>
          </cell>
          <cell r="M51">
            <v>8</v>
          </cell>
          <cell r="N51">
            <v>26</v>
          </cell>
          <cell r="O51">
            <v>95</v>
          </cell>
          <cell r="P51">
            <v>69</v>
          </cell>
          <cell r="Q51">
            <v>0</v>
          </cell>
          <cell r="R51">
            <v>0</v>
          </cell>
          <cell r="S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60</v>
          </cell>
          <cell r="E52" t="str">
            <v>-</v>
          </cell>
          <cell r="F52" t="str">
            <v>-</v>
          </cell>
          <cell r="G52">
            <v>1</v>
          </cell>
          <cell r="H52">
            <v>20</v>
          </cell>
          <cell r="I52">
            <v>39</v>
          </cell>
          <cell r="J52">
            <v>54</v>
          </cell>
          <cell r="K52" t="str">
            <v>-</v>
          </cell>
          <cell r="L52" t="str">
            <v>-</v>
          </cell>
          <cell r="M52">
            <v>2</v>
          </cell>
          <cell r="N52">
            <v>6</v>
          </cell>
          <cell r="O52">
            <v>46</v>
          </cell>
          <cell r="P52">
            <v>40</v>
          </cell>
          <cell r="Q52">
            <v>0</v>
          </cell>
          <cell r="R52">
            <v>0</v>
          </cell>
          <cell r="S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247</v>
          </cell>
          <cell r="E53" t="str">
            <v>-</v>
          </cell>
          <cell r="F53" t="str">
            <v>-</v>
          </cell>
          <cell r="G53">
            <v>47</v>
          </cell>
          <cell r="H53">
            <v>68</v>
          </cell>
          <cell r="I53">
            <v>132</v>
          </cell>
          <cell r="J53">
            <v>211</v>
          </cell>
          <cell r="K53" t="str">
            <v>-</v>
          </cell>
          <cell r="L53" t="str">
            <v>-</v>
          </cell>
          <cell r="M53">
            <v>1</v>
          </cell>
          <cell r="N53">
            <v>33</v>
          </cell>
          <cell r="O53">
            <v>177</v>
          </cell>
          <cell r="P53">
            <v>188</v>
          </cell>
          <cell r="Q53">
            <v>0</v>
          </cell>
          <cell r="R53">
            <v>0</v>
          </cell>
          <cell r="S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284</v>
          </cell>
          <cell r="E54" t="str">
            <v>-</v>
          </cell>
          <cell r="F54" t="str">
            <v>-</v>
          </cell>
          <cell r="G54">
            <v>2</v>
          </cell>
          <cell r="H54">
            <v>77</v>
          </cell>
          <cell r="I54">
            <v>205</v>
          </cell>
          <cell r="J54">
            <v>218</v>
          </cell>
          <cell r="K54">
            <v>0</v>
          </cell>
          <cell r="L54">
            <v>0</v>
          </cell>
          <cell r="M54">
            <v>8</v>
          </cell>
          <cell r="N54">
            <v>5</v>
          </cell>
          <cell r="O54">
            <v>205</v>
          </cell>
          <cell r="P54">
            <v>231</v>
          </cell>
          <cell r="Q54">
            <v>0</v>
          </cell>
          <cell r="R54">
            <v>0</v>
          </cell>
          <cell r="S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481</v>
          </cell>
          <cell r="E55" t="str">
            <v>-</v>
          </cell>
          <cell r="F55" t="str">
            <v>-</v>
          </cell>
          <cell r="G55">
            <v>14</v>
          </cell>
          <cell r="H55">
            <v>127</v>
          </cell>
          <cell r="I55">
            <v>340</v>
          </cell>
          <cell r="J55">
            <v>476</v>
          </cell>
          <cell r="K55" t="str">
            <v>-</v>
          </cell>
          <cell r="L55" t="str">
            <v>-</v>
          </cell>
          <cell r="M55">
            <v>23</v>
          </cell>
          <cell r="N55">
            <v>24</v>
          </cell>
          <cell r="O55">
            <v>429</v>
          </cell>
          <cell r="P55">
            <v>338</v>
          </cell>
          <cell r="Q55">
            <v>0</v>
          </cell>
          <cell r="R55">
            <v>0</v>
          </cell>
          <cell r="S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41</v>
          </cell>
          <cell r="E56" t="str">
            <v>-</v>
          </cell>
          <cell r="F56" t="str">
            <v>-</v>
          </cell>
          <cell r="G56">
            <v>2</v>
          </cell>
          <cell r="H56">
            <v>25</v>
          </cell>
          <cell r="I56">
            <v>14</v>
          </cell>
          <cell r="J56">
            <v>31</v>
          </cell>
          <cell r="K56">
            <v>0</v>
          </cell>
          <cell r="L56">
            <v>0</v>
          </cell>
          <cell r="M56">
            <v>2</v>
          </cell>
          <cell r="N56">
            <v>2</v>
          </cell>
          <cell r="O56">
            <v>27</v>
          </cell>
          <cell r="P56">
            <v>33</v>
          </cell>
          <cell r="Q56">
            <v>0</v>
          </cell>
          <cell r="R56">
            <v>0</v>
          </cell>
          <cell r="S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25</v>
          </cell>
          <cell r="E57" t="str">
            <v>-</v>
          </cell>
          <cell r="F57" t="str">
            <v>-</v>
          </cell>
          <cell r="G57" t="str">
            <v>-</v>
          </cell>
          <cell r="H57">
            <v>7</v>
          </cell>
          <cell r="I57">
            <v>18</v>
          </cell>
          <cell r="J57">
            <v>27</v>
          </cell>
          <cell r="K57" t="str">
            <v>-</v>
          </cell>
          <cell r="L57" t="str">
            <v>-</v>
          </cell>
          <cell r="M57" t="str">
            <v>-</v>
          </cell>
          <cell r="N57">
            <v>1</v>
          </cell>
          <cell r="O57">
            <v>26</v>
          </cell>
          <cell r="P57">
            <v>15</v>
          </cell>
          <cell r="Q57">
            <v>0</v>
          </cell>
          <cell r="R57">
            <v>0</v>
          </cell>
          <cell r="S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61</v>
          </cell>
          <cell r="E58" t="str">
            <v>-</v>
          </cell>
          <cell r="F58" t="str">
            <v>-</v>
          </cell>
          <cell r="G58">
            <v>2</v>
          </cell>
          <cell r="H58">
            <v>20</v>
          </cell>
          <cell r="I58">
            <v>39</v>
          </cell>
          <cell r="J58">
            <v>112</v>
          </cell>
          <cell r="K58" t="str">
            <v>-</v>
          </cell>
          <cell r="L58" t="str">
            <v>-</v>
          </cell>
          <cell r="M58">
            <v>10</v>
          </cell>
          <cell r="N58">
            <v>20</v>
          </cell>
          <cell r="O58">
            <v>82</v>
          </cell>
          <cell r="P58">
            <v>34</v>
          </cell>
          <cell r="Q58">
            <v>0</v>
          </cell>
          <cell r="R58">
            <v>0</v>
          </cell>
          <cell r="S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7</v>
          </cell>
          <cell r="E59" t="str">
            <v>-</v>
          </cell>
          <cell r="F59" t="str">
            <v>-</v>
          </cell>
          <cell r="G59" t="str">
            <v>-</v>
          </cell>
          <cell r="H59" t="str">
            <v>-</v>
          </cell>
          <cell r="I59">
            <v>7</v>
          </cell>
          <cell r="J59">
            <v>14</v>
          </cell>
          <cell r="K59" t="str">
            <v>-</v>
          </cell>
          <cell r="L59" t="str">
            <v>-</v>
          </cell>
          <cell r="M59">
            <v>2</v>
          </cell>
          <cell r="N59" t="str">
            <v>-</v>
          </cell>
          <cell r="O59">
            <v>12</v>
          </cell>
          <cell r="P59">
            <v>6</v>
          </cell>
          <cell r="Q59">
            <v>0</v>
          </cell>
          <cell r="R59">
            <v>0</v>
          </cell>
          <cell r="S59">
            <v>0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4694</v>
          </cell>
          <cell r="E61">
            <v>136</v>
          </cell>
          <cell r="F61">
            <v>145</v>
          </cell>
          <cell r="G61">
            <v>225</v>
          </cell>
          <cell r="H61">
            <v>1452</v>
          </cell>
          <cell r="I61">
            <v>2736</v>
          </cell>
          <cell r="J61">
            <v>5204</v>
          </cell>
          <cell r="K61">
            <v>35</v>
          </cell>
          <cell r="L61">
            <v>43</v>
          </cell>
          <cell r="M61">
            <v>191</v>
          </cell>
          <cell r="N61">
            <v>315</v>
          </cell>
          <cell r="O61">
            <v>4620</v>
          </cell>
          <cell r="P61">
            <v>3208</v>
          </cell>
          <cell r="Q61">
            <v>0</v>
          </cell>
          <cell r="R61">
            <v>0</v>
          </cell>
          <cell r="S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320</v>
          </cell>
          <cell r="E62">
            <v>136</v>
          </cell>
          <cell r="F62">
            <v>145</v>
          </cell>
          <cell r="G62">
            <v>6</v>
          </cell>
          <cell r="H62">
            <v>19</v>
          </cell>
          <cell r="I62">
            <v>14</v>
          </cell>
          <cell r="J62">
            <v>252</v>
          </cell>
          <cell r="K62">
            <v>35</v>
          </cell>
          <cell r="L62">
            <v>43</v>
          </cell>
          <cell r="M62">
            <v>38</v>
          </cell>
          <cell r="N62">
            <v>24</v>
          </cell>
          <cell r="O62">
            <v>112</v>
          </cell>
          <cell r="P62" t="str">
            <v>-</v>
          </cell>
          <cell r="Q62">
            <v>0</v>
          </cell>
          <cell r="R62">
            <v>0</v>
          </cell>
          <cell r="S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360</v>
          </cell>
          <cell r="E63" t="str">
            <v>-</v>
          </cell>
          <cell r="F63" t="str">
            <v>-</v>
          </cell>
          <cell r="G63">
            <v>39</v>
          </cell>
          <cell r="H63">
            <v>137</v>
          </cell>
          <cell r="I63">
            <v>184</v>
          </cell>
          <cell r="J63">
            <v>674</v>
          </cell>
          <cell r="K63" t="str">
            <v>-</v>
          </cell>
          <cell r="L63" t="str">
            <v>-</v>
          </cell>
          <cell r="M63">
            <v>17</v>
          </cell>
          <cell r="N63">
            <v>14</v>
          </cell>
          <cell r="O63">
            <v>643</v>
          </cell>
          <cell r="P63">
            <v>178</v>
          </cell>
          <cell r="Q63">
            <v>0</v>
          </cell>
          <cell r="R63">
            <v>0</v>
          </cell>
          <cell r="S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615</v>
          </cell>
          <cell r="E64" t="str">
            <v>-</v>
          </cell>
          <cell r="F64" t="str">
            <v>-</v>
          </cell>
          <cell r="G64">
            <v>33</v>
          </cell>
          <cell r="H64">
            <v>241</v>
          </cell>
          <cell r="I64">
            <v>341</v>
          </cell>
          <cell r="J64">
            <v>558</v>
          </cell>
          <cell r="K64" t="str">
            <v>-</v>
          </cell>
          <cell r="L64" t="str">
            <v>-</v>
          </cell>
          <cell r="M64">
            <v>6</v>
          </cell>
          <cell r="N64">
            <v>19</v>
          </cell>
          <cell r="O64">
            <v>533</v>
          </cell>
          <cell r="P64">
            <v>19</v>
          </cell>
          <cell r="Q64">
            <v>0</v>
          </cell>
          <cell r="R64">
            <v>0</v>
          </cell>
          <cell r="S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188</v>
          </cell>
          <cell r="E65" t="str">
            <v>-</v>
          </cell>
          <cell r="F65" t="str">
            <v>-</v>
          </cell>
          <cell r="G65">
            <v>10</v>
          </cell>
          <cell r="H65">
            <v>62</v>
          </cell>
          <cell r="I65">
            <v>116</v>
          </cell>
          <cell r="J65">
            <v>200</v>
          </cell>
          <cell r="K65" t="str">
            <v>-</v>
          </cell>
          <cell r="L65" t="str">
            <v>-</v>
          </cell>
          <cell r="M65">
            <v>3</v>
          </cell>
          <cell r="N65">
            <v>9</v>
          </cell>
          <cell r="O65">
            <v>188</v>
          </cell>
          <cell r="P65">
            <v>101</v>
          </cell>
          <cell r="Q65">
            <v>0</v>
          </cell>
          <cell r="R65">
            <v>0</v>
          </cell>
          <cell r="S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147</v>
          </cell>
          <cell r="E66" t="str">
            <v>-</v>
          </cell>
          <cell r="F66" t="str">
            <v>-</v>
          </cell>
          <cell r="G66">
            <v>5</v>
          </cell>
          <cell r="H66">
            <v>47</v>
          </cell>
          <cell r="I66">
            <v>95</v>
          </cell>
          <cell r="J66">
            <v>234</v>
          </cell>
          <cell r="K66" t="str">
            <v>-</v>
          </cell>
          <cell r="L66" t="str">
            <v>-</v>
          </cell>
          <cell r="M66">
            <v>6</v>
          </cell>
          <cell r="N66">
            <v>10</v>
          </cell>
          <cell r="O66">
            <v>218</v>
          </cell>
          <cell r="P66">
            <v>90</v>
          </cell>
          <cell r="Q66">
            <v>0</v>
          </cell>
          <cell r="R66">
            <v>0</v>
          </cell>
          <cell r="S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471</v>
          </cell>
          <cell r="E67" t="str">
            <v>-</v>
          </cell>
          <cell r="F67" t="str">
            <v>-</v>
          </cell>
          <cell r="G67">
            <v>18</v>
          </cell>
          <cell r="H67">
            <v>146</v>
          </cell>
          <cell r="I67">
            <v>307</v>
          </cell>
          <cell r="J67">
            <v>650</v>
          </cell>
          <cell r="K67" t="str">
            <v>-</v>
          </cell>
          <cell r="L67" t="str">
            <v>-</v>
          </cell>
          <cell r="M67">
            <v>22</v>
          </cell>
          <cell r="N67">
            <v>40</v>
          </cell>
          <cell r="O67">
            <v>588</v>
          </cell>
          <cell r="P67">
            <v>148</v>
          </cell>
          <cell r="Q67">
            <v>0</v>
          </cell>
          <cell r="R67">
            <v>0</v>
          </cell>
          <cell r="S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69</v>
          </cell>
          <cell r="E68" t="str">
            <v>-</v>
          </cell>
          <cell r="F68" t="str">
            <v>-</v>
          </cell>
          <cell r="G68">
            <v>3</v>
          </cell>
          <cell r="H68">
            <v>24</v>
          </cell>
          <cell r="I68">
            <v>42</v>
          </cell>
          <cell r="J68">
            <v>135</v>
          </cell>
          <cell r="K68" t="str">
            <v>-</v>
          </cell>
          <cell r="L68" t="str">
            <v>-</v>
          </cell>
          <cell r="M68">
            <v>7</v>
          </cell>
          <cell r="N68">
            <v>17</v>
          </cell>
          <cell r="O68">
            <v>111</v>
          </cell>
          <cell r="P68">
            <v>31</v>
          </cell>
          <cell r="Q68">
            <v>0</v>
          </cell>
          <cell r="R68">
            <v>0</v>
          </cell>
          <cell r="S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397</v>
          </cell>
          <cell r="E69" t="str">
            <v>-</v>
          </cell>
          <cell r="F69" t="str">
            <v>-</v>
          </cell>
          <cell r="G69">
            <v>11</v>
          </cell>
          <cell r="H69">
            <v>132</v>
          </cell>
          <cell r="I69">
            <v>254</v>
          </cell>
          <cell r="J69">
            <v>343</v>
          </cell>
          <cell r="K69" t="str">
            <v>-</v>
          </cell>
          <cell r="L69" t="str">
            <v>-</v>
          </cell>
          <cell r="M69">
            <v>5</v>
          </cell>
          <cell r="N69">
            <v>23</v>
          </cell>
          <cell r="O69">
            <v>315</v>
          </cell>
          <cell r="P69">
            <v>388</v>
          </cell>
          <cell r="Q69">
            <v>0</v>
          </cell>
          <cell r="R69">
            <v>0</v>
          </cell>
          <cell r="S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89</v>
          </cell>
          <cell r="E70" t="str">
            <v>-</v>
          </cell>
          <cell r="F70" t="str">
            <v>-</v>
          </cell>
          <cell r="G70">
            <v>4</v>
          </cell>
          <cell r="H70">
            <v>31</v>
          </cell>
          <cell r="I70">
            <v>54</v>
          </cell>
          <cell r="J70">
            <v>87</v>
          </cell>
          <cell r="K70" t="str">
            <v>-</v>
          </cell>
          <cell r="L70" t="str">
            <v>-</v>
          </cell>
          <cell r="M70" t="str">
            <v>-</v>
          </cell>
          <cell r="N70">
            <v>2</v>
          </cell>
          <cell r="O70">
            <v>85</v>
          </cell>
          <cell r="P70">
            <v>39</v>
          </cell>
          <cell r="Q70">
            <v>0</v>
          </cell>
          <cell r="R70">
            <v>0</v>
          </cell>
          <cell r="S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88</v>
          </cell>
          <cell r="E71" t="str">
            <v>-</v>
          </cell>
          <cell r="F71" t="str">
            <v>-</v>
          </cell>
          <cell r="G71">
            <v>3</v>
          </cell>
          <cell r="H71">
            <v>36</v>
          </cell>
          <cell r="I71">
            <v>49</v>
          </cell>
          <cell r="J71">
            <v>96</v>
          </cell>
          <cell r="K71" t="str">
            <v>-</v>
          </cell>
          <cell r="L71" t="str">
            <v>-</v>
          </cell>
          <cell r="M71">
            <v>1</v>
          </cell>
          <cell r="N71">
            <v>3</v>
          </cell>
          <cell r="O71">
            <v>92</v>
          </cell>
          <cell r="P71">
            <v>40</v>
          </cell>
          <cell r="Q71">
            <v>0</v>
          </cell>
          <cell r="R71">
            <v>0</v>
          </cell>
          <cell r="S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474</v>
          </cell>
          <cell r="E72" t="str">
            <v>-</v>
          </cell>
          <cell r="F72" t="str">
            <v>-</v>
          </cell>
          <cell r="G72">
            <v>19</v>
          </cell>
          <cell r="H72">
            <v>138</v>
          </cell>
          <cell r="I72">
            <v>317</v>
          </cell>
          <cell r="J72">
            <v>510</v>
          </cell>
          <cell r="K72" t="str">
            <v>-</v>
          </cell>
          <cell r="L72" t="str">
            <v>-</v>
          </cell>
          <cell r="M72">
            <v>15</v>
          </cell>
          <cell r="N72">
            <v>32</v>
          </cell>
          <cell r="O72">
            <v>463</v>
          </cell>
          <cell r="P72">
            <v>990</v>
          </cell>
          <cell r="Q72">
            <v>0</v>
          </cell>
          <cell r="R72">
            <v>0</v>
          </cell>
          <cell r="S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66</v>
          </cell>
          <cell r="E73" t="str">
            <v>-</v>
          </cell>
          <cell r="F73" t="str">
            <v>-</v>
          </cell>
          <cell r="G73">
            <v>2</v>
          </cell>
          <cell r="H73">
            <v>19</v>
          </cell>
          <cell r="I73">
            <v>45</v>
          </cell>
          <cell r="J73">
            <v>59</v>
          </cell>
          <cell r="K73" t="str">
            <v>-</v>
          </cell>
          <cell r="L73" t="str">
            <v>-</v>
          </cell>
          <cell r="M73">
            <v>1</v>
          </cell>
          <cell r="N73">
            <v>5</v>
          </cell>
          <cell r="O73">
            <v>53</v>
          </cell>
          <cell r="P73">
            <v>55</v>
          </cell>
          <cell r="Q73">
            <v>0</v>
          </cell>
          <cell r="R73">
            <v>0</v>
          </cell>
          <cell r="S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76</v>
          </cell>
          <cell r="E74" t="str">
            <v>-</v>
          </cell>
          <cell r="F74" t="str">
            <v>-</v>
          </cell>
          <cell r="G74">
            <v>5</v>
          </cell>
          <cell r="H74">
            <v>26</v>
          </cell>
          <cell r="I74">
            <v>45</v>
          </cell>
          <cell r="J74">
            <v>64</v>
          </cell>
          <cell r="K74" t="str">
            <v>-</v>
          </cell>
          <cell r="L74" t="str">
            <v>-</v>
          </cell>
          <cell r="M74" t="str">
            <v>-</v>
          </cell>
          <cell r="N74">
            <v>6</v>
          </cell>
          <cell r="O74">
            <v>58</v>
          </cell>
          <cell r="P74">
            <v>29</v>
          </cell>
          <cell r="Q74">
            <v>0</v>
          </cell>
          <cell r="R74">
            <v>0</v>
          </cell>
          <cell r="S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22</v>
          </cell>
          <cell r="E75" t="str">
            <v>-</v>
          </cell>
          <cell r="F75" t="str">
            <v>-</v>
          </cell>
          <cell r="G75" t="str">
            <v>-</v>
          </cell>
          <cell r="H75">
            <v>6</v>
          </cell>
          <cell r="I75">
            <v>16</v>
          </cell>
          <cell r="J75">
            <v>23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>
            <v>23</v>
          </cell>
          <cell r="P75">
            <v>15</v>
          </cell>
          <cell r="Q75">
            <v>0</v>
          </cell>
          <cell r="R75">
            <v>0</v>
          </cell>
          <cell r="S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13</v>
          </cell>
          <cell r="E76" t="str">
            <v>-</v>
          </cell>
          <cell r="F76" t="str">
            <v>-</v>
          </cell>
          <cell r="G76" t="str">
            <v>-</v>
          </cell>
          <cell r="H76">
            <v>2</v>
          </cell>
          <cell r="I76">
            <v>11</v>
          </cell>
          <cell r="J76">
            <v>22</v>
          </cell>
          <cell r="K76" t="str">
            <v>-</v>
          </cell>
          <cell r="L76" t="str">
            <v>-</v>
          </cell>
          <cell r="M76">
            <v>1</v>
          </cell>
          <cell r="N76">
            <v>1</v>
          </cell>
          <cell r="O76">
            <v>20</v>
          </cell>
          <cell r="P76">
            <v>11</v>
          </cell>
          <cell r="Q76">
            <v>0</v>
          </cell>
          <cell r="R76">
            <v>0</v>
          </cell>
          <cell r="S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55</v>
          </cell>
          <cell r="E77" t="str">
            <v>-</v>
          </cell>
          <cell r="F77" t="str">
            <v>-</v>
          </cell>
          <cell r="G77">
            <v>4</v>
          </cell>
          <cell r="H77">
            <v>27</v>
          </cell>
          <cell r="I77">
            <v>24</v>
          </cell>
          <cell r="J77">
            <v>102</v>
          </cell>
          <cell r="K77" t="str">
            <v>-</v>
          </cell>
          <cell r="L77" t="str">
            <v>-</v>
          </cell>
          <cell r="M77">
            <v>8</v>
          </cell>
          <cell r="N77">
            <v>24</v>
          </cell>
          <cell r="O77">
            <v>70</v>
          </cell>
          <cell r="P77">
            <v>42</v>
          </cell>
          <cell r="Q77">
            <v>0</v>
          </cell>
          <cell r="R77">
            <v>0</v>
          </cell>
          <cell r="S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58</v>
          </cell>
          <cell r="E78" t="str">
            <v>-</v>
          </cell>
          <cell r="F78" t="str">
            <v>-</v>
          </cell>
          <cell r="G78">
            <v>1</v>
          </cell>
          <cell r="H78">
            <v>22</v>
          </cell>
          <cell r="I78">
            <v>35</v>
          </cell>
          <cell r="J78">
            <v>51</v>
          </cell>
          <cell r="K78" t="str">
            <v>-</v>
          </cell>
          <cell r="L78" t="str">
            <v>-</v>
          </cell>
          <cell r="M78">
            <v>2</v>
          </cell>
          <cell r="N78">
            <v>5</v>
          </cell>
          <cell r="O78">
            <v>44</v>
          </cell>
          <cell r="P78">
            <v>38</v>
          </cell>
          <cell r="Q78">
            <v>0</v>
          </cell>
          <cell r="R78">
            <v>0</v>
          </cell>
          <cell r="S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252</v>
          </cell>
          <cell r="E79" t="str">
            <v>-</v>
          </cell>
          <cell r="F79" t="str">
            <v>-</v>
          </cell>
          <cell r="G79">
            <v>43</v>
          </cell>
          <cell r="H79">
            <v>70</v>
          </cell>
          <cell r="I79">
            <v>139</v>
          </cell>
          <cell r="J79">
            <v>219</v>
          </cell>
          <cell r="K79" t="str">
            <v>-</v>
          </cell>
          <cell r="L79" t="str">
            <v>-</v>
          </cell>
          <cell r="M79">
            <v>1</v>
          </cell>
          <cell r="N79">
            <v>33</v>
          </cell>
          <cell r="O79">
            <v>185</v>
          </cell>
          <cell r="P79">
            <v>188</v>
          </cell>
          <cell r="Q79">
            <v>0</v>
          </cell>
          <cell r="R79">
            <v>0</v>
          </cell>
          <cell r="S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302</v>
          </cell>
          <cell r="E80" t="str">
            <v>-</v>
          </cell>
          <cell r="F80" t="str">
            <v>-</v>
          </cell>
          <cell r="G80">
            <v>2</v>
          </cell>
          <cell r="H80">
            <v>87</v>
          </cell>
          <cell r="I80">
            <v>213</v>
          </cell>
          <cell r="J80">
            <v>247</v>
          </cell>
          <cell r="K80" t="str">
            <v>-</v>
          </cell>
          <cell r="L80" t="str">
            <v>-</v>
          </cell>
          <cell r="M80">
            <v>7</v>
          </cell>
          <cell r="N80">
            <v>5</v>
          </cell>
          <cell r="O80">
            <v>235</v>
          </cell>
          <cell r="P80">
            <v>370</v>
          </cell>
          <cell r="Q80">
            <v>0</v>
          </cell>
          <cell r="R80">
            <v>0</v>
          </cell>
          <cell r="S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494</v>
          </cell>
          <cell r="E81" t="str">
            <v>-</v>
          </cell>
          <cell r="F81" t="str">
            <v>-</v>
          </cell>
          <cell r="G81">
            <v>13</v>
          </cell>
          <cell r="H81">
            <v>135</v>
          </cell>
          <cell r="I81">
            <v>346</v>
          </cell>
          <cell r="J81">
            <v>482</v>
          </cell>
          <cell r="K81" t="str">
            <v>-</v>
          </cell>
          <cell r="L81" t="str">
            <v>-</v>
          </cell>
          <cell r="M81">
            <v>24</v>
          </cell>
          <cell r="N81">
            <v>27</v>
          </cell>
          <cell r="O81">
            <v>431</v>
          </cell>
          <cell r="P81">
            <v>341</v>
          </cell>
          <cell r="Q81">
            <v>0</v>
          </cell>
          <cell r="R81">
            <v>0</v>
          </cell>
          <cell r="S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40</v>
          </cell>
          <cell r="E82" t="str">
            <v>-</v>
          </cell>
          <cell r="F82" t="str">
            <v>-</v>
          </cell>
          <cell r="G82">
            <v>1</v>
          </cell>
          <cell r="H82">
            <v>22</v>
          </cell>
          <cell r="I82">
            <v>17</v>
          </cell>
          <cell r="J82">
            <v>34</v>
          </cell>
          <cell r="K82" t="str">
            <v>-</v>
          </cell>
          <cell r="L82" t="str">
            <v>-</v>
          </cell>
          <cell r="M82">
            <v>1</v>
          </cell>
          <cell r="N82">
            <v>2</v>
          </cell>
          <cell r="O82">
            <v>31</v>
          </cell>
          <cell r="P82">
            <v>34</v>
          </cell>
          <cell r="Q82">
            <v>0</v>
          </cell>
          <cell r="R82">
            <v>0</v>
          </cell>
          <cell r="S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24</v>
          </cell>
          <cell r="E83" t="str">
            <v>-</v>
          </cell>
          <cell r="F83" t="str">
            <v>-</v>
          </cell>
          <cell r="G83">
            <v>1</v>
          </cell>
          <cell r="H83">
            <v>5</v>
          </cell>
          <cell r="I83">
            <v>18</v>
          </cell>
          <cell r="J83">
            <v>25</v>
          </cell>
          <cell r="K83" t="str">
            <v>-</v>
          </cell>
          <cell r="L83" t="str">
            <v>-</v>
          </cell>
          <cell r="M83">
            <v>1</v>
          </cell>
          <cell r="N83" t="str">
            <v>-</v>
          </cell>
          <cell r="O83">
            <v>24</v>
          </cell>
          <cell r="P83">
            <v>17</v>
          </cell>
          <cell r="Q83">
            <v>0</v>
          </cell>
          <cell r="R83">
            <v>0</v>
          </cell>
          <cell r="S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67</v>
          </cell>
          <cell r="E84" t="str">
            <v>-</v>
          </cell>
          <cell r="F84" t="str">
            <v>-</v>
          </cell>
          <cell r="G84">
            <v>2</v>
          </cell>
          <cell r="H84">
            <v>18</v>
          </cell>
          <cell r="I84">
            <v>47</v>
          </cell>
          <cell r="J84">
            <v>118</v>
          </cell>
          <cell r="K84" t="str">
            <v>-</v>
          </cell>
          <cell r="L84" t="str">
            <v>-</v>
          </cell>
          <cell r="M84">
            <v>22</v>
          </cell>
          <cell r="N84">
            <v>14</v>
          </cell>
          <cell r="O84">
            <v>82</v>
          </cell>
          <cell r="P84">
            <v>36</v>
          </cell>
          <cell r="Q84">
            <v>0</v>
          </cell>
          <cell r="R84">
            <v>0</v>
          </cell>
          <cell r="S84">
            <v>0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7</v>
          </cell>
          <cell r="E85" t="str">
            <v>-</v>
          </cell>
          <cell r="F85" t="str">
            <v>-</v>
          </cell>
          <cell r="G85" t="str">
            <v>-</v>
          </cell>
          <cell r="H85" t="str">
            <v>-</v>
          </cell>
          <cell r="I85">
            <v>7</v>
          </cell>
          <cell r="J85">
            <v>19</v>
          </cell>
          <cell r="K85" t="str">
            <v>-</v>
          </cell>
          <cell r="L85" t="str">
            <v>-</v>
          </cell>
          <cell r="M85">
            <v>3</v>
          </cell>
          <cell r="N85" t="str">
            <v>-</v>
          </cell>
          <cell r="O85">
            <v>16</v>
          </cell>
          <cell r="P85">
            <v>8</v>
          </cell>
          <cell r="Q85">
            <v>0</v>
          </cell>
          <cell r="R85">
            <v>0</v>
          </cell>
          <cell r="S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4823</v>
          </cell>
          <cell r="E87">
            <v>135</v>
          </cell>
          <cell r="F87">
            <v>137</v>
          </cell>
          <cell r="G87">
            <v>237</v>
          </cell>
          <cell r="H87">
            <v>1489</v>
          </cell>
          <cell r="I87">
            <v>2825</v>
          </cell>
          <cell r="J87">
            <v>5363</v>
          </cell>
          <cell r="K87">
            <v>36</v>
          </cell>
          <cell r="L87">
            <v>48</v>
          </cell>
          <cell r="M87">
            <v>186</v>
          </cell>
          <cell r="N87">
            <v>311</v>
          </cell>
          <cell r="O87">
            <v>4782</v>
          </cell>
          <cell r="P87">
            <v>3616</v>
          </cell>
          <cell r="Q87">
            <v>0</v>
          </cell>
          <cell r="R87">
            <v>0</v>
          </cell>
          <cell r="S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309</v>
          </cell>
          <cell r="E88">
            <v>135</v>
          </cell>
          <cell r="F88">
            <v>137</v>
          </cell>
          <cell r="G88">
            <v>6</v>
          </cell>
          <cell r="H88">
            <v>20</v>
          </cell>
          <cell r="I88">
            <v>11</v>
          </cell>
          <cell r="J88">
            <v>253</v>
          </cell>
          <cell r="K88">
            <v>36</v>
          </cell>
          <cell r="L88">
            <v>48</v>
          </cell>
          <cell r="M88">
            <v>37</v>
          </cell>
          <cell r="N88">
            <v>26</v>
          </cell>
          <cell r="O88">
            <v>106</v>
          </cell>
          <cell r="P88" t="str">
            <v>-</v>
          </cell>
          <cell r="Q88">
            <v>0</v>
          </cell>
          <cell r="R88">
            <v>0</v>
          </cell>
          <cell r="S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360</v>
          </cell>
          <cell r="E89" t="str">
            <v>-</v>
          </cell>
          <cell r="F89" t="str">
            <v>-</v>
          </cell>
          <cell r="G89">
            <v>40</v>
          </cell>
          <cell r="H89">
            <v>143</v>
          </cell>
          <cell r="I89">
            <v>177</v>
          </cell>
          <cell r="J89">
            <v>673</v>
          </cell>
          <cell r="K89" t="str">
            <v>-</v>
          </cell>
          <cell r="L89" t="str">
            <v>-</v>
          </cell>
          <cell r="M89">
            <v>15</v>
          </cell>
          <cell r="N89">
            <v>11</v>
          </cell>
          <cell r="O89">
            <v>647</v>
          </cell>
          <cell r="P89">
            <v>183</v>
          </cell>
          <cell r="Q89">
            <v>0</v>
          </cell>
          <cell r="R89">
            <v>0</v>
          </cell>
          <cell r="S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627</v>
          </cell>
          <cell r="E90" t="str">
            <v>-</v>
          </cell>
          <cell r="F90" t="str">
            <v>-</v>
          </cell>
          <cell r="G90">
            <v>37</v>
          </cell>
          <cell r="H90">
            <v>243</v>
          </cell>
          <cell r="I90">
            <v>347</v>
          </cell>
          <cell r="J90">
            <v>586</v>
          </cell>
          <cell r="K90" t="str">
            <v>-</v>
          </cell>
          <cell r="L90" t="str">
            <v>-</v>
          </cell>
          <cell r="M90">
            <v>7</v>
          </cell>
          <cell r="N90">
            <v>20</v>
          </cell>
          <cell r="O90">
            <v>559</v>
          </cell>
          <cell r="P90">
            <v>433</v>
          </cell>
          <cell r="Q90">
            <v>0</v>
          </cell>
          <cell r="R90">
            <v>0</v>
          </cell>
          <cell r="S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221</v>
          </cell>
          <cell r="E91" t="str">
            <v>-</v>
          </cell>
          <cell r="F91" t="str">
            <v>-</v>
          </cell>
          <cell r="G91">
            <v>11</v>
          </cell>
          <cell r="H91">
            <v>71</v>
          </cell>
          <cell r="I91">
            <v>139</v>
          </cell>
          <cell r="J91">
            <v>228</v>
          </cell>
          <cell r="K91" t="str">
            <v>-</v>
          </cell>
          <cell r="L91" t="str">
            <v>-</v>
          </cell>
          <cell r="M91">
            <v>4</v>
          </cell>
          <cell r="N91">
            <v>14</v>
          </cell>
          <cell r="O91">
            <v>210</v>
          </cell>
          <cell r="P91">
            <v>71</v>
          </cell>
          <cell r="Q91">
            <v>0</v>
          </cell>
          <cell r="R91">
            <v>0</v>
          </cell>
          <cell r="S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145</v>
          </cell>
          <cell r="E92" t="str">
            <v>-</v>
          </cell>
          <cell r="F92" t="str">
            <v>-</v>
          </cell>
          <cell r="G92">
            <v>4</v>
          </cell>
          <cell r="H92">
            <v>47</v>
          </cell>
          <cell r="I92">
            <v>94</v>
          </cell>
          <cell r="J92">
            <v>233</v>
          </cell>
          <cell r="K92" t="str">
            <v>-</v>
          </cell>
          <cell r="L92" t="str">
            <v>-</v>
          </cell>
          <cell r="M92">
            <v>7</v>
          </cell>
          <cell r="N92">
            <v>14</v>
          </cell>
          <cell r="O92">
            <v>212</v>
          </cell>
          <cell r="P92">
            <v>91</v>
          </cell>
          <cell r="Q92">
            <v>0</v>
          </cell>
          <cell r="R92">
            <v>0</v>
          </cell>
          <cell r="S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474</v>
          </cell>
          <cell r="E93" t="str">
            <v>-</v>
          </cell>
          <cell r="F93" t="str">
            <v>-</v>
          </cell>
          <cell r="G93">
            <v>19</v>
          </cell>
          <cell r="H93">
            <v>139</v>
          </cell>
          <cell r="I93">
            <v>316</v>
          </cell>
          <cell r="J93">
            <v>659</v>
          </cell>
          <cell r="K93" t="str">
            <v>-</v>
          </cell>
          <cell r="L93" t="str">
            <v>-</v>
          </cell>
          <cell r="M93">
            <v>22</v>
          </cell>
          <cell r="N93">
            <v>43</v>
          </cell>
          <cell r="O93">
            <v>594</v>
          </cell>
          <cell r="P93">
            <v>152</v>
          </cell>
          <cell r="Q93">
            <v>0</v>
          </cell>
          <cell r="R93">
            <v>0</v>
          </cell>
          <cell r="S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73</v>
          </cell>
          <cell r="E94" t="str">
            <v>-</v>
          </cell>
          <cell r="F94" t="str">
            <v>-</v>
          </cell>
          <cell r="G94">
            <v>4</v>
          </cell>
          <cell r="H94">
            <v>24</v>
          </cell>
          <cell r="I94">
            <v>45</v>
          </cell>
          <cell r="J94">
            <v>139</v>
          </cell>
          <cell r="K94" t="str">
            <v>-</v>
          </cell>
          <cell r="L94" t="str">
            <v>-</v>
          </cell>
          <cell r="M94">
            <v>7</v>
          </cell>
          <cell r="N94">
            <v>15</v>
          </cell>
          <cell r="O94">
            <v>117</v>
          </cell>
          <cell r="P94">
            <v>30</v>
          </cell>
          <cell r="Q94">
            <v>0</v>
          </cell>
          <cell r="R94">
            <v>0</v>
          </cell>
          <cell r="S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417</v>
          </cell>
          <cell r="E95" t="str">
            <v>-</v>
          </cell>
          <cell r="F95" t="str">
            <v>-</v>
          </cell>
          <cell r="G95">
            <v>13</v>
          </cell>
          <cell r="H95">
            <v>138</v>
          </cell>
          <cell r="I95">
            <v>266</v>
          </cell>
          <cell r="J95">
            <v>362</v>
          </cell>
          <cell r="K95" t="str">
            <v>-</v>
          </cell>
          <cell r="L95" t="str">
            <v>-</v>
          </cell>
          <cell r="M95">
            <v>7</v>
          </cell>
          <cell r="N95">
            <v>20</v>
          </cell>
          <cell r="O95">
            <v>335</v>
          </cell>
          <cell r="P95">
            <v>449</v>
          </cell>
          <cell r="Q95">
            <v>0</v>
          </cell>
          <cell r="R95">
            <v>0</v>
          </cell>
          <cell r="S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88</v>
          </cell>
          <cell r="E96" t="str">
            <v>-</v>
          </cell>
          <cell r="F96" t="str">
            <v>-</v>
          </cell>
          <cell r="G96">
            <v>4</v>
          </cell>
          <cell r="H96">
            <v>39</v>
          </cell>
          <cell r="I96">
            <v>45</v>
          </cell>
          <cell r="J96">
            <v>121</v>
          </cell>
          <cell r="K96" t="str">
            <v>-</v>
          </cell>
          <cell r="L96" t="str">
            <v>-</v>
          </cell>
          <cell r="M96" t="str">
            <v>-</v>
          </cell>
          <cell r="N96">
            <v>2</v>
          </cell>
          <cell r="O96">
            <v>119</v>
          </cell>
          <cell r="P96">
            <v>39</v>
          </cell>
          <cell r="Q96">
            <v>0</v>
          </cell>
          <cell r="R96">
            <v>0</v>
          </cell>
          <cell r="S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101</v>
          </cell>
          <cell r="E97" t="str">
            <v>-</v>
          </cell>
          <cell r="F97" t="str">
            <v>-</v>
          </cell>
          <cell r="G97">
            <v>4</v>
          </cell>
          <cell r="H97">
            <v>38</v>
          </cell>
          <cell r="I97">
            <v>59</v>
          </cell>
          <cell r="J97">
            <v>104</v>
          </cell>
          <cell r="K97" t="str">
            <v>-</v>
          </cell>
          <cell r="L97" t="str">
            <v>-</v>
          </cell>
          <cell r="M97">
            <v>3</v>
          </cell>
          <cell r="N97">
            <v>3</v>
          </cell>
          <cell r="O97">
            <v>98</v>
          </cell>
          <cell r="P97">
            <v>40</v>
          </cell>
          <cell r="Q97">
            <v>0</v>
          </cell>
          <cell r="R97">
            <v>0</v>
          </cell>
          <cell r="S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475</v>
          </cell>
          <cell r="E98" t="str">
            <v>-</v>
          </cell>
          <cell r="F98" t="str">
            <v>-</v>
          </cell>
          <cell r="G98">
            <v>17</v>
          </cell>
          <cell r="H98">
            <v>142</v>
          </cell>
          <cell r="I98">
            <v>316</v>
          </cell>
          <cell r="J98">
            <v>510</v>
          </cell>
          <cell r="K98" t="str">
            <v>-</v>
          </cell>
          <cell r="L98" t="str">
            <v>-</v>
          </cell>
          <cell r="M98">
            <v>14</v>
          </cell>
          <cell r="N98">
            <v>31</v>
          </cell>
          <cell r="O98">
            <v>465</v>
          </cell>
          <cell r="P98">
            <v>978</v>
          </cell>
          <cell r="Q98">
            <v>0</v>
          </cell>
          <cell r="R98">
            <v>0</v>
          </cell>
          <cell r="S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63</v>
          </cell>
          <cell r="E99" t="str">
            <v>-</v>
          </cell>
          <cell r="F99" t="str">
            <v>-</v>
          </cell>
          <cell r="G99">
            <v>2</v>
          </cell>
          <cell r="H99">
            <v>17</v>
          </cell>
          <cell r="I99">
            <v>44</v>
          </cell>
          <cell r="J99">
            <v>58</v>
          </cell>
          <cell r="K99" t="str">
            <v>-</v>
          </cell>
          <cell r="L99" t="str">
            <v>-</v>
          </cell>
          <cell r="M99">
            <v>2</v>
          </cell>
          <cell r="N99">
            <v>5</v>
          </cell>
          <cell r="O99">
            <v>51</v>
          </cell>
          <cell r="P99">
            <v>56</v>
          </cell>
          <cell r="Q99">
            <v>0</v>
          </cell>
          <cell r="R99">
            <v>0</v>
          </cell>
          <cell r="S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75</v>
          </cell>
          <cell r="E100" t="str">
            <v>-</v>
          </cell>
          <cell r="F100" t="str">
            <v>-</v>
          </cell>
          <cell r="G100">
            <v>3</v>
          </cell>
          <cell r="H100">
            <v>27</v>
          </cell>
          <cell r="I100">
            <v>45</v>
          </cell>
          <cell r="J100">
            <v>74</v>
          </cell>
          <cell r="K100" t="str">
            <v>-</v>
          </cell>
          <cell r="L100" t="str">
            <v>-</v>
          </cell>
          <cell r="M100">
            <v>1</v>
          </cell>
          <cell r="N100">
            <v>3</v>
          </cell>
          <cell r="O100">
            <v>70</v>
          </cell>
          <cell r="P100">
            <v>35</v>
          </cell>
          <cell r="Q100">
            <v>0</v>
          </cell>
          <cell r="R100">
            <v>0</v>
          </cell>
          <cell r="S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20</v>
          </cell>
          <cell r="E101" t="str">
            <v>-</v>
          </cell>
          <cell r="F101" t="str">
            <v>-</v>
          </cell>
          <cell r="G101" t="str">
            <v>-</v>
          </cell>
          <cell r="H101">
            <v>6</v>
          </cell>
          <cell r="I101">
            <v>14</v>
          </cell>
          <cell r="J101">
            <v>23</v>
          </cell>
          <cell r="K101" t="str">
            <v>-</v>
          </cell>
          <cell r="L101" t="str">
            <v>-</v>
          </cell>
          <cell r="M101" t="str">
            <v>-</v>
          </cell>
          <cell r="N101">
            <v>1</v>
          </cell>
          <cell r="O101">
            <v>22</v>
          </cell>
          <cell r="P101">
            <v>15</v>
          </cell>
          <cell r="Q101">
            <v>0</v>
          </cell>
          <cell r="R101">
            <v>0</v>
          </cell>
          <cell r="S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13</v>
          </cell>
          <cell r="E102" t="str">
            <v>-</v>
          </cell>
          <cell r="F102" t="str">
            <v>-</v>
          </cell>
          <cell r="G102" t="str">
            <v>-</v>
          </cell>
          <cell r="H102">
            <v>3</v>
          </cell>
          <cell r="I102">
            <v>10</v>
          </cell>
          <cell r="J102">
            <v>21</v>
          </cell>
          <cell r="K102" t="str">
            <v>-</v>
          </cell>
          <cell r="L102" t="str">
            <v>-</v>
          </cell>
          <cell r="M102">
            <v>1</v>
          </cell>
          <cell r="N102">
            <v>1</v>
          </cell>
          <cell r="O102">
            <v>19</v>
          </cell>
          <cell r="P102">
            <v>11</v>
          </cell>
          <cell r="Q102">
            <v>0</v>
          </cell>
          <cell r="R102">
            <v>0</v>
          </cell>
          <cell r="S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55</v>
          </cell>
          <cell r="E103" t="str">
            <v>-</v>
          </cell>
          <cell r="F103" t="str">
            <v>-</v>
          </cell>
          <cell r="G103">
            <v>4</v>
          </cell>
          <cell r="H103">
            <v>28</v>
          </cell>
          <cell r="I103">
            <v>23</v>
          </cell>
          <cell r="J103">
            <v>97</v>
          </cell>
          <cell r="K103" t="str">
            <v>-</v>
          </cell>
          <cell r="L103" t="str">
            <v>-</v>
          </cell>
          <cell r="M103">
            <v>6</v>
          </cell>
          <cell r="N103">
            <v>20</v>
          </cell>
          <cell r="O103">
            <v>71</v>
          </cell>
          <cell r="P103">
            <v>44</v>
          </cell>
          <cell r="Q103">
            <v>0</v>
          </cell>
          <cell r="R103">
            <v>0</v>
          </cell>
          <cell r="S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57</v>
          </cell>
          <cell r="E104" t="str">
            <v>-</v>
          </cell>
          <cell r="F104" t="str">
            <v>-</v>
          </cell>
          <cell r="G104">
            <v>1</v>
          </cell>
          <cell r="H104">
            <v>19</v>
          </cell>
          <cell r="I104">
            <v>37</v>
          </cell>
          <cell r="J104">
            <v>54</v>
          </cell>
          <cell r="K104" t="str">
            <v>-</v>
          </cell>
          <cell r="L104" t="str">
            <v>-</v>
          </cell>
          <cell r="M104">
            <v>2</v>
          </cell>
          <cell r="N104">
            <v>4</v>
          </cell>
          <cell r="O104">
            <v>48</v>
          </cell>
          <cell r="P104">
            <v>35</v>
          </cell>
          <cell r="Q104">
            <v>0</v>
          </cell>
          <cell r="R104">
            <v>0</v>
          </cell>
          <cell r="S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270</v>
          </cell>
          <cell r="E105" t="str">
            <v>-</v>
          </cell>
          <cell r="F105" t="str">
            <v>-</v>
          </cell>
          <cell r="G105">
            <v>45</v>
          </cell>
          <cell r="H105">
            <v>74</v>
          </cell>
          <cell r="I105">
            <v>151</v>
          </cell>
          <cell r="J105">
            <v>237</v>
          </cell>
          <cell r="K105" t="str">
            <v>-</v>
          </cell>
          <cell r="L105" t="str">
            <v>-</v>
          </cell>
          <cell r="M105">
            <v>2</v>
          </cell>
          <cell r="N105">
            <v>31</v>
          </cell>
          <cell r="O105">
            <v>204</v>
          </cell>
          <cell r="P105">
            <v>188</v>
          </cell>
          <cell r="Q105">
            <v>0</v>
          </cell>
          <cell r="R105">
            <v>0</v>
          </cell>
          <cell r="S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320</v>
          </cell>
          <cell r="E106" t="str">
            <v>-</v>
          </cell>
          <cell r="F106" t="str">
            <v>-</v>
          </cell>
          <cell r="G106">
            <v>2</v>
          </cell>
          <cell r="H106">
            <v>89</v>
          </cell>
          <cell r="I106">
            <v>229</v>
          </cell>
          <cell r="J106">
            <v>242</v>
          </cell>
          <cell r="K106" t="str">
            <v>-</v>
          </cell>
          <cell r="L106" t="str">
            <v>-</v>
          </cell>
          <cell r="M106">
            <v>8</v>
          </cell>
          <cell r="N106">
            <v>5</v>
          </cell>
          <cell r="O106">
            <v>229</v>
          </cell>
          <cell r="P106">
            <v>335</v>
          </cell>
          <cell r="Q106">
            <v>0</v>
          </cell>
          <cell r="R106">
            <v>0</v>
          </cell>
          <cell r="S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517</v>
          </cell>
          <cell r="E107" t="str">
            <v>-</v>
          </cell>
          <cell r="F107" t="str">
            <v>-</v>
          </cell>
          <cell r="G107">
            <v>16</v>
          </cell>
          <cell r="H107">
            <v>137</v>
          </cell>
          <cell r="I107">
            <v>364</v>
          </cell>
          <cell r="J107">
            <v>496</v>
          </cell>
          <cell r="K107" t="str">
            <v>-</v>
          </cell>
          <cell r="L107" t="str">
            <v>-</v>
          </cell>
          <cell r="M107">
            <v>24</v>
          </cell>
          <cell r="N107">
            <v>24</v>
          </cell>
          <cell r="O107">
            <v>448</v>
          </cell>
          <cell r="P107">
            <v>336</v>
          </cell>
          <cell r="Q107">
            <v>0</v>
          </cell>
          <cell r="R107">
            <v>0</v>
          </cell>
          <cell r="S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41</v>
          </cell>
          <cell r="E108" t="str">
            <v>-</v>
          </cell>
          <cell r="F108" t="str">
            <v>-</v>
          </cell>
          <cell r="G108">
            <v>2</v>
          </cell>
          <cell r="H108">
            <v>21</v>
          </cell>
          <cell r="I108">
            <v>18</v>
          </cell>
          <cell r="J108">
            <v>38</v>
          </cell>
          <cell r="K108" t="str">
            <v>-</v>
          </cell>
          <cell r="L108" t="str">
            <v>-</v>
          </cell>
          <cell r="M108">
            <v>1</v>
          </cell>
          <cell r="N108">
            <v>3</v>
          </cell>
          <cell r="O108">
            <v>34</v>
          </cell>
          <cell r="P108">
            <v>34</v>
          </cell>
          <cell r="Q108">
            <v>0</v>
          </cell>
          <cell r="R108">
            <v>0</v>
          </cell>
          <cell r="S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24</v>
          </cell>
          <cell r="E109" t="str">
            <v>-</v>
          </cell>
          <cell r="F109" t="str">
            <v>-</v>
          </cell>
          <cell r="G109">
            <v>1</v>
          </cell>
          <cell r="H109">
            <v>5</v>
          </cell>
          <cell r="I109">
            <v>18</v>
          </cell>
          <cell r="J109">
            <v>27</v>
          </cell>
          <cell r="K109" t="str">
            <v>-</v>
          </cell>
          <cell r="L109" t="str">
            <v>-</v>
          </cell>
          <cell r="M109">
            <v>1</v>
          </cell>
          <cell r="N109" t="str">
            <v>-</v>
          </cell>
          <cell r="O109">
            <v>26</v>
          </cell>
          <cell r="P109">
            <v>17</v>
          </cell>
          <cell r="Q109">
            <v>0</v>
          </cell>
          <cell r="R109">
            <v>0</v>
          </cell>
          <cell r="S109">
            <v>0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71</v>
          </cell>
          <cell r="E110" t="str">
            <v>-</v>
          </cell>
          <cell r="F110" t="str">
            <v>-</v>
          </cell>
          <cell r="G110">
            <v>2</v>
          </cell>
          <cell r="H110">
            <v>19</v>
          </cell>
          <cell r="I110">
            <v>50</v>
          </cell>
          <cell r="J110">
            <v>112</v>
          </cell>
          <cell r="K110" t="str">
            <v>-</v>
          </cell>
          <cell r="L110" t="str">
            <v>-</v>
          </cell>
          <cell r="M110">
            <v>14</v>
          </cell>
          <cell r="N110">
            <v>15</v>
          </cell>
          <cell r="O110">
            <v>83</v>
          </cell>
          <cell r="P110">
            <v>36</v>
          </cell>
          <cell r="Q110">
            <v>0</v>
          </cell>
          <cell r="R110">
            <v>0</v>
          </cell>
          <cell r="S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7</v>
          </cell>
          <cell r="E111" t="str">
            <v>-</v>
          </cell>
          <cell r="F111" t="str">
            <v>-</v>
          </cell>
          <cell r="G111" t="str">
            <v>-</v>
          </cell>
          <cell r="H111" t="str">
            <v>-</v>
          </cell>
          <cell r="I111">
            <v>7</v>
          </cell>
          <cell r="J111">
            <v>16</v>
          </cell>
          <cell r="K111" t="str">
            <v>-</v>
          </cell>
          <cell r="L111" t="str">
            <v>-</v>
          </cell>
          <cell r="M111">
            <v>1</v>
          </cell>
          <cell r="N111" t="str">
            <v>-</v>
          </cell>
          <cell r="O111">
            <v>15</v>
          </cell>
          <cell r="P111">
            <v>8</v>
          </cell>
          <cell r="Q111">
            <v>0</v>
          </cell>
          <cell r="R111">
            <v>0</v>
          </cell>
          <cell r="S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4874</v>
          </cell>
          <cell r="E113">
            <v>128</v>
          </cell>
          <cell r="F113">
            <v>142</v>
          </cell>
          <cell r="G113">
            <v>236</v>
          </cell>
          <cell r="H113">
            <v>1519</v>
          </cell>
          <cell r="I113">
            <v>2849</v>
          </cell>
          <cell r="J113">
            <v>5286</v>
          </cell>
          <cell r="K113" t="str">
            <v>-</v>
          </cell>
          <cell r="L113">
            <v>45</v>
          </cell>
          <cell r="M113">
            <v>180</v>
          </cell>
          <cell r="N113">
            <v>386</v>
          </cell>
          <cell r="O113">
            <v>4675</v>
          </cell>
          <cell r="P113">
            <v>3686</v>
          </cell>
          <cell r="Q113">
            <v>0</v>
          </cell>
          <cell r="R113">
            <v>0</v>
          </cell>
          <cell r="S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305</v>
          </cell>
          <cell r="E114">
            <v>128</v>
          </cell>
          <cell r="F114">
            <v>142</v>
          </cell>
          <cell r="G114">
            <v>6</v>
          </cell>
          <cell r="H114">
            <v>19</v>
          </cell>
          <cell r="I114">
            <v>10</v>
          </cell>
          <cell r="J114">
            <v>209</v>
          </cell>
          <cell r="K114" t="str">
            <v>-</v>
          </cell>
          <cell r="L114">
            <v>45</v>
          </cell>
          <cell r="M114">
            <v>35</v>
          </cell>
          <cell r="N114">
            <v>25</v>
          </cell>
          <cell r="O114">
            <v>104</v>
          </cell>
          <cell r="P114" t="str">
            <v>-</v>
          </cell>
          <cell r="Q114">
            <v>0</v>
          </cell>
          <cell r="R114">
            <v>0</v>
          </cell>
          <cell r="S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412</v>
          </cell>
          <cell r="E115" t="str">
            <v>-</v>
          </cell>
          <cell r="F115" t="str">
            <v>-</v>
          </cell>
          <cell r="G115">
            <v>46</v>
          </cell>
          <cell r="H115">
            <v>156</v>
          </cell>
          <cell r="I115">
            <v>210</v>
          </cell>
          <cell r="J115">
            <v>684</v>
          </cell>
          <cell r="K115" t="str">
            <v>-</v>
          </cell>
          <cell r="L115" t="str">
            <v>-</v>
          </cell>
          <cell r="M115">
            <v>17</v>
          </cell>
          <cell r="N115">
            <v>25</v>
          </cell>
          <cell r="O115">
            <v>642</v>
          </cell>
          <cell r="P115">
            <v>184</v>
          </cell>
          <cell r="Q115">
            <v>0</v>
          </cell>
          <cell r="R115">
            <v>0</v>
          </cell>
          <cell r="S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644</v>
          </cell>
          <cell r="E116" t="str">
            <v>-</v>
          </cell>
          <cell r="F116" t="str">
            <v>-</v>
          </cell>
          <cell r="G116">
            <v>34</v>
          </cell>
          <cell r="H116">
            <v>252</v>
          </cell>
          <cell r="I116">
            <v>358</v>
          </cell>
          <cell r="J116">
            <v>577</v>
          </cell>
          <cell r="K116" t="str">
            <v>-</v>
          </cell>
          <cell r="L116" t="str">
            <v>-</v>
          </cell>
          <cell r="M116">
            <v>5</v>
          </cell>
          <cell r="N116">
            <v>16</v>
          </cell>
          <cell r="O116">
            <v>556</v>
          </cell>
          <cell r="P116">
            <v>430</v>
          </cell>
          <cell r="Q116">
            <v>0</v>
          </cell>
          <cell r="R116">
            <v>0</v>
          </cell>
          <cell r="S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229</v>
          </cell>
          <cell r="E117" t="str">
            <v>-</v>
          </cell>
          <cell r="F117" t="str">
            <v>-</v>
          </cell>
          <cell r="G117">
            <v>13</v>
          </cell>
          <cell r="H117">
            <v>73</v>
          </cell>
          <cell r="I117">
            <v>143</v>
          </cell>
          <cell r="J117">
            <v>241</v>
          </cell>
          <cell r="K117" t="str">
            <v>-</v>
          </cell>
          <cell r="L117" t="str">
            <v>-</v>
          </cell>
          <cell r="M117">
            <v>7</v>
          </cell>
          <cell r="N117">
            <v>39</v>
          </cell>
          <cell r="O117">
            <v>195</v>
          </cell>
          <cell r="P117">
            <v>85</v>
          </cell>
          <cell r="Q117">
            <v>0</v>
          </cell>
          <cell r="R117">
            <v>0</v>
          </cell>
          <cell r="S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145</v>
          </cell>
          <cell r="E118" t="str">
            <v>-</v>
          </cell>
          <cell r="F118" t="str">
            <v>-</v>
          </cell>
          <cell r="G118">
            <v>2</v>
          </cell>
          <cell r="H118">
            <v>56</v>
          </cell>
          <cell r="I118">
            <v>87</v>
          </cell>
          <cell r="J118">
            <v>228</v>
          </cell>
          <cell r="K118" t="str">
            <v>-</v>
          </cell>
          <cell r="L118" t="str">
            <v>-</v>
          </cell>
          <cell r="M118">
            <v>5</v>
          </cell>
          <cell r="N118">
            <v>10</v>
          </cell>
          <cell r="O118">
            <v>213</v>
          </cell>
          <cell r="P118">
            <v>93</v>
          </cell>
          <cell r="Q118">
            <v>0</v>
          </cell>
          <cell r="R118">
            <v>0</v>
          </cell>
          <cell r="S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480</v>
          </cell>
          <cell r="E119" t="str">
            <v>-</v>
          </cell>
          <cell r="F119" t="str">
            <v>-</v>
          </cell>
          <cell r="G119">
            <v>18</v>
          </cell>
          <cell r="H119">
            <v>149</v>
          </cell>
          <cell r="I119">
            <v>313</v>
          </cell>
          <cell r="J119">
            <v>673</v>
          </cell>
          <cell r="K119" t="str">
            <v>-</v>
          </cell>
          <cell r="L119" t="str">
            <v>-</v>
          </cell>
          <cell r="M119">
            <v>21</v>
          </cell>
          <cell r="N119">
            <v>43</v>
          </cell>
          <cell r="O119">
            <v>609</v>
          </cell>
          <cell r="P119">
            <v>206</v>
          </cell>
          <cell r="Q119">
            <v>0</v>
          </cell>
          <cell r="R119">
            <v>0</v>
          </cell>
          <cell r="S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76</v>
          </cell>
          <cell r="E120" t="str">
            <v>-</v>
          </cell>
          <cell r="F120" t="str">
            <v>-</v>
          </cell>
          <cell r="G120">
            <v>4</v>
          </cell>
          <cell r="H120">
            <v>23</v>
          </cell>
          <cell r="I120">
            <v>49</v>
          </cell>
          <cell r="J120">
            <v>120</v>
          </cell>
          <cell r="K120" t="str">
            <v>-</v>
          </cell>
          <cell r="L120" t="str">
            <v>-</v>
          </cell>
          <cell r="M120">
            <v>8</v>
          </cell>
          <cell r="N120">
            <v>12</v>
          </cell>
          <cell r="O120">
            <v>100</v>
          </cell>
          <cell r="P120">
            <v>31</v>
          </cell>
          <cell r="Q120">
            <v>0</v>
          </cell>
          <cell r="R120">
            <v>0</v>
          </cell>
          <cell r="S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397</v>
          </cell>
          <cell r="E121" t="str">
            <v>-</v>
          </cell>
          <cell r="F121" t="str">
            <v>-</v>
          </cell>
          <cell r="G121">
            <v>13</v>
          </cell>
          <cell r="H121">
            <v>128</v>
          </cell>
          <cell r="I121">
            <v>256</v>
          </cell>
          <cell r="J121">
            <v>357</v>
          </cell>
          <cell r="K121" t="str">
            <v>-</v>
          </cell>
          <cell r="L121" t="str">
            <v>-</v>
          </cell>
          <cell r="M121">
            <v>15</v>
          </cell>
          <cell r="N121">
            <v>73</v>
          </cell>
          <cell r="O121">
            <v>269</v>
          </cell>
          <cell r="P121">
            <v>420</v>
          </cell>
          <cell r="Q121">
            <v>0</v>
          </cell>
          <cell r="R121">
            <v>0</v>
          </cell>
          <cell r="S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90</v>
          </cell>
          <cell r="E122" t="str">
            <v>-</v>
          </cell>
          <cell r="F122" t="str">
            <v>-</v>
          </cell>
          <cell r="G122">
            <v>4</v>
          </cell>
          <cell r="H122">
            <v>40</v>
          </cell>
          <cell r="I122">
            <v>46</v>
          </cell>
          <cell r="J122">
            <v>123</v>
          </cell>
          <cell r="K122" t="str">
            <v>-</v>
          </cell>
          <cell r="L122" t="str">
            <v>-</v>
          </cell>
          <cell r="M122" t="str">
            <v>-</v>
          </cell>
          <cell r="N122">
            <v>3</v>
          </cell>
          <cell r="O122">
            <v>120</v>
          </cell>
          <cell r="P122">
            <v>40</v>
          </cell>
          <cell r="Q122">
            <v>0</v>
          </cell>
          <cell r="R122">
            <v>0</v>
          </cell>
          <cell r="S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100</v>
          </cell>
          <cell r="E123" t="str">
            <v>-</v>
          </cell>
          <cell r="F123" t="str">
            <v>-</v>
          </cell>
          <cell r="G123">
            <v>4</v>
          </cell>
          <cell r="H123">
            <v>37</v>
          </cell>
          <cell r="I123">
            <v>59</v>
          </cell>
          <cell r="J123">
            <v>107</v>
          </cell>
          <cell r="K123" t="str">
            <v>-</v>
          </cell>
          <cell r="L123" t="str">
            <v>-</v>
          </cell>
          <cell r="M123">
            <v>4</v>
          </cell>
          <cell r="N123">
            <v>6</v>
          </cell>
          <cell r="O123">
            <v>97</v>
          </cell>
          <cell r="P123">
            <v>40</v>
          </cell>
          <cell r="Q123">
            <v>0</v>
          </cell>
          <cell r="R123">
            <v>0</v>
          </cell>
          <cell r="S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480</v>
          </cell>
          <cell r="E124" t="str">
            <v>-</v>
          </cell>
          <cell r="F124" t="str">
            <v>-</v>
          </cell>
          <cell r="G124">
            <v>17</v>
          </cell>
          <cell r="H124">
            <v>142</v>
          </cell>
          <cell r="I124">
            <v>321</v>
          </cell>
          <cell r="J124">
            <v>509</v>
          </cell>
          <cell r="K124" t="str">
            <v>-</v>
          </cell>
          <cell r="L124" t="str">
            <v>-</v>
          </cell>
          <cell r="M124">
            <v>14</v>
          </cell>
          <cell r="N124">
            <v>31</v>
          </cell>
          <cell r="O124">
            <v>464</v>
          </cell>
          <cell r="P124">
            <v>973</v>
          </cell>
          <cell r="Q124">
            <v>0</v>
          </cell>
          <cell r="R124">
            <v>0</v>
          </cell>
          <cell r="S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64</v>
          </cell>
          <cell r="E125" t="str">
            <v>-</v>
          </cell>
          <cell r="F125" t="str">
            <v>-</v>
          </cell>
          <cell r="G125">
            <v>2</v>
          </cell>
          <cell r="H125">
            <v>17</v>
          </cell>
          <cell r="I125">
            <v>45</v>
          </cell>
          <cell r="J125">
            <v>56</v>
          </cell>
          <cell r="K125" t="str">
            <v>-</v>
          </cell>
          <cell r="L125" t="str">
            <v>-</v>
          </cell>
          <cell r="M125">
            <v>1</v>
          </cell>
          <cell r="N125">
            <v>5</v>
          </cell>
          <cell r="O125">
            <v>50</v>
          </cell>
          <cell r="P125">
            <v>58</v>
          </cell>
          <cell r="Q125">
            <v>0</v>
          </cell>
          <cell r="R125">
            <v>0</v>
          </cell>
          <cell r="S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70</v>
          </cell>
          <cell r="E126" t="str">
            <v>-</v>
          </cell>
          <cell r="F126" t="str">
            <v>-</v>
          </cell>
          <cell r="G126">
            <v>3</v>
          </cell>
          <cell r="H126">
            <v>26</v>
          </cell>
          <cell r="I126">
            <v>41</v>
          </cell>
          <cell r="J126">
            <v>60</v>
          </cell>
          <cell r="K126" t="str">
            <v>-</v>
          </cell>
          <cell r="L126" t="str">
            <v>-</v>
          </cell>
          <cell r="M126">
            <v>1</v>
          </cell>
          <cell r="N126">
            <v>2</v>
          </cell>
          <cell r="O126">
            <v>57</v>
          </cell>
          <cell r="P126">
            <v>32</v>
          </cell>
          <cell r="Q126">
            <v>0</v>
          </cell>
          <cell r="R126">
            <v>0</v>
          </cell>
          <cell r="S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21</v>
          </cell>
          <cell r="E127" t="str">
            <v>-</v>
          </cell>
          <cell r="F127" t="str">
            <v>-</v>
          </cell>
          <cell r="G127" t="str">
            <v>-</v>
          </cell>
          <cell r="H127">
            <v>6</v>
          </cell>
          <cell r="I127">
            <v>15</v>
          </cell>
          <cell r="J127">
            <v>23</v>
          </cell>
          <cell r="K127" t="str">
            <v>-</v>
          </cell>
          <cell r="L127" t="str">
            <v>-</v>
          </cell>
          <cell r="M127" t="str">
            <v>-</v>
          </cell>
          <cell r="N127">
            <v>1</v>
          </cell>
          <cell r="O127">
            <v>22</v>
          </cell>
          <cell r="P127">
            <v>15</v>
          </cell>
          <cell r="Q127">
            <v>0</v>
          </cell>
          <cell r="R127">
            <v>0</v>
          </cell>
          <cell r="S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13</v>
          </cell>
          <cell r="E128" t="str">
            <v>-</v>
          </cell>
          <cell r="F128" t="str">
            <v>-</v>
          </cell>
          <cell r="G128" t="str">
            <v>-</v>
          </cell>
          <cell r="H128">
            <v>3</v>
          </cell>
          <cell r="I128">
            <v>10</v>
          </cell>
          <cell r="J128">
            <v>22</v>
          </cell>
          <cell r="K128" t="str">
            <v>-</v>
          </cell>
          <cell r="L128" t="str">
            <v>-</v>
          </cell>
          <cell r="M128">
            <v>1</v>
          </cell>
          <cell r="N128">
            <v>1</v>
          </cell>
          <cell r="O128">
            <v>20</v>
          </cell>
          <cell r="P128">
            <v>10</v>
          </cell>
          <cell r="Q128">
            <v>0</v>
          </cell>
          <cell r="R128">
            <v>0</v>
          </cell>
          <cell r="S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56</v>
          </cell>
          <cell r="E129" t="str">
            <v>-</v>
          </cell>
          <cell r="F129" t="str">
            <v>-</v>
          </cell>
          <cell r="G129">
            <v>4</v>
          </cell>
          <cell r="H129">
            <v>24</v>
          </cell>
          <cell r="I129">
            <v>28</v>
          </cell>
          <cell r="J129">
            <v>103</v>
          </cell>
          <cell r="K129" t="str">
            <v>-</v>
          </cell>
          <cell r="L129" t="str">
            <v>-</v>
          </cell>
          <cell r="M129">
            <v>7</v>
          </cell>
          <cell r="N129">
            <v>17</v>
          </cell>
          <cell r="O129">
            <v>79</v>
          </cell>
          <cell r="P129">
            <v>45</v>
          </cell>
          <cell r="Q129">
            <v>0</v>
          </cell>
          <cell r="R129">
            <v>0</v>
          </cell>
          <cell r="S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47</v>
          </cell>
          <cell r="E130" t="str">
            <v>-</v>
          </cell>
          <cell r="F130" t="str">
            <v>-</v>
          </cell>
          <cell r="G130">
            <v>1</v>
          </cell>
          <cell r="H130">
            <v>17</v>
          </cell>
          <cell r="I130">
            <v>29</v>
          </cell>
          <cell r="J130">
            <v>49</v>
          </cell>
          <cell r="K130" t="str">
            <v>-</v>
          </cell>
          <cell r="L130" t="str">
            <v>-</v>
          </cell>
          <cell r="M130">
            <v>2</v>
          </cell>
          <cell r="N130">
            <v>4</v>
          </cell>
          <cell r="O130">
            <v>43</v>
          </cell>
          <cell r="P130">
            <v>43</v>
          </cell>
          <cell r="Q130">
            <v>0</v>
          </cell>
          <cell r="R130">
            <v>0</v>
          </cell>
          <cell r="S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262</v>
          </cell>
          <cell r="E131" t="str">
            <v>-</v>
          </cell>
          <cell r="F131" t="str">
            <v>-</v>
          </cell>
          <cell r="G131">
            <v>41</v>
          </cell>
          <cell r="H131">
            <v>73</v>
          </cell>
          <cell r="I131">
            <v>148</v>
          </cell>
          <cell r="J131">
            <v>226</v>
          </cell>
          <cell r="K131" t="str">
            <v>-</v>
          </cell>
          <cell r="L131" t="str">
            <v>-</v>
          </cell>
          <cell r="M131">
            <v>2</v>
          </cell>
          <cell r="N131">
            <v>31</v>
          </cell>
          <cell r="O131">
            <v>193</v>
          </cell>
          <cell r="P131">
            <v>179</v>
          </cell>
          <cell r="Q131">
            <v>0</v>
          </cell>
          <cell r="R131">
            <v>0</v>
          </cell>
          <cell r="S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326</v>
          </cell>
          <cell r="E132" t="str">
            <v>-</v>
          </cell>
          <cell r="F132" t="str">
            <v>-</v>
          </cell>
          <cell r="G132">
            <v>2</v>
          </cell>
          <cell r="H132">
            <v>88</v>
          </cell>
          <cell r="I132">
            <v>236</v>
          </cell>
          <cell r="J132">
            <v>261</v>
          </cell>
          <cell r="K132" t="str">
            <v>-</v>
          </cell>
          <cell r="L132" t="str">
            <v>-</v>
          </cell>
          <cell r="M132">
            <v>7</v>
          </cell>
          <cell r="N132">
            <v>5</v>
          </cell>
          <cell r="O132">
            <v>249</v>
          </cell>
          <cell r="P132">
            <v>355</v>
          </cell>
          <cell r="Q132">
            <v>0</v>
          </cell>
          <cell r="R132">
            <v>0</v>
          </cell>
          <cell r="S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511</v>
          </cell>
          <cell r="E133" t="str">
            <v>-</v>
          </cell>
          <cell r="F133" t="str">
            <v>-</v>
          </cell>
          <cell r="G133">
            <v>17</v>
          </cell>
          <cell r="H133">
            <v>141</v>
          </cell>
          <cell r="I133">
            <v>353</v>
          </cell>
          <cell r="J133">
            <v>476</v>
          </cell>
          <cell r="K133" t="str">
            <v>-</v>
          </cell>
          <cell r="L133" t="str">
            <v>-</v>
          </cell>
          <cell r="M133">
            <v>22</v>
          </cell>
          <cell r="N133">
            <v>25</v>
          </cell>
          <cell r="O133">
            <v>429</v>
          </cell>
          <cell r="P133">
            <v>342</v>
          </cell>
          <cell r="Q133">
            <v>0</v>
          </cell>
          <cell r="R133">
            <v>0</v>
          </cell>
          <cell r="S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43</v>
          </cell>
          <cell r="E134" t="str">
            <v>-</v>
          </cell>
          <cell r="F134" t="str">
            <v>-</v>
          </cell>
          <cell r="G134">
            <v>2</v>
          </cell>
          <cell r="H134">
            <v>24</v>
          </cell>
          <cell r="I134">
            <v>17</v>
          </cell>
          <cell r="J134">
            <v>38</v>
          </cell>
          <cell r="K134" t="str">
            <v>-</v>
          </cell>
          <cell r="L134" t="str">
            <v>-</v>
          </cell>
          <cell r="M134">
            <v>1</v>
          </cell>
          <cell r="N134">
            <v>3</v>
          </cell>
          <cell r="O134">
            <v>34</v>
          </cell>
          <cell r="P134">
            <v>35</v>
          </cell>
          <cell r="Q134">
            <v>0</v>
          </cell>
          <cell r="R134">
            <v>0</v>
          </cell>
          <cell r="S134">
            <v>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23</v>
          </cell>
          <cell r="E135" t="str">
            <v>-</v>
          </cell>
          <cell r="F135" t="str">
            <v>-</v>
          </cell>
          <cell r="G135">
            <v>2</v>
          </cell>
          <cell r="H135">
            <v>5</v>
          </cell>
          <cell r="I135">
            <v>16</v>
          </cell>
          <cell r="J135">
            <v>26</v>
          </cell>
          <cell r="K135" t="str">
            <v>-</v>
          </cell>
          <cell r="L135" t="str">
            <v>-</v>
          </cell>
          <cell r="M135">
            <v>1</v>
          </cell>
          <cell r="N135" t="str">
            <v>-</v>
          </cell>
          <cell r="O135">
            <v>25</v>
          </cell>
          <cell r="P135">
            <v>17</v>
          </cell>
          <cell r="Q135">
            <v>0</v>
          </cell>
          <cell r="R135">
            <v>0</v>
          </cell>
          <cell r="S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73</v>
          </cell>
          <cell r="E136" t="str">
            <v>-</v>
          </cell>
          <cell r="F136" t="str">
            <v>-</v>
          </cell>
          <cell r="G136">
            <v>1</v>
          </cell>
          <cell r="H136">
            <v>20</v>
          </cell>
          <cell r="I136">
            <v>52</v>
          </cell>
          <cell r="J136">
            <v>102</v>
          </cell>
          <cell r="K136" t="str">
            <v>-</v>
          </cell>
          <cell r="L136" t="str">
            <v>-</v>
          </cell>
          <cell r="M136">
            <v>3</v>
          </cell>
          <cell r="N136">
            <v>9</v>
          </cell>
          <cell r="O136">
            <v>90</v>
          </cell>
          <cell r="P136">
            <v>45</v>
          </cell>
          <cell r="Q136">
            <v>0</v>
          </cell>
          <cell r="R136">
            <v>0</v>
          </cell>
          <cell r="S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7</v>
          </cell>
          <cell r="E137" t="str">
            <v>-</v>
          </cell>
          <cell r="F137" t="str">
            <v>-</v>
          </cell>
          <cell r="G137" t="str">
            <v>-</v>
          </cell>
          <cell r="H137" t="str">
            <v>-</v>
          </cell>
          <cell r="I137">
            <v>7</v>
          </cell>
          <cell r="J137">
            <v>16</v>
          </cell>
          <cell r="K137" t="str">
            <v>-</v>
          </cell>
          <cell r="L137" t="str">
            <v>-</v>
          </cell>
          <cell r="M137">
            <v>1</v>
          </cell>
          <cell r="N137" t="str">
            <v>-</v>
          </cell>
          <cell r="O137">
            <v>15</v>
          </cell>
          <cell r="P137">
            <v>8</v>
          </cell>
          <cell r="Q137">
            <v>0</v>
          </cell>
          <cell r="R137">
            <v>0</v>
          </cell>
          <cell r="S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5152</v>
          </cell>
          <cell r="E139">
            <v>118</v>
          </cell>
          <cell r="F139">
            <v>141</v>
          </cell>
          <cell r="G139">
            <v>221</v>
          </cell>
          <cell r="H139">
            <v>1663</v>
          </cell>
          <cell r="I139">
            <v>3009</v>
          </cell>
          <cell r="J139">
            <v>5695</v>
          </cell>
          <cell r="K139">
            <v>30</v>
          </cell>
          <cell r="L139">
            <v>42</v>
          </cell>
          <cell r="M139">
            <v>166</v>
          </cell>
          <cell r="N139">
            <v>350</v>
          </cell>
          <cell r="O139">
            <v>5107</v>
          </cell>
          <cell r="P139">
            <v>3737</v>
          </cell>
          <cell r="Q139">
            <v>0</v>
          </cell>
          <cell r="R139">
            <v>0</v>
          </cell>
          <cell r="S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293</v>
          </cell>
          <cell r="E140">
            <v>118</v>
          </cell>
          <cell r="F140">
            <v>141</v>
          </cell>
          <cell r="G140">
            <v>7</v>
          </cell>
          <cell r="H140">
            <v>17</v>
          </cell>
          <cell r="I140">
            <v>10</v>
          </cell>
          <cell r="J140">
            <v>228</v>
          </cell>
          <cell r="K140">
            <v>30</v>
          </cell>
          <cell r="L140">
            <v>42</v>
          </cell>
          <cell r="M140">
            <v>31</v>
          </cell>
          <cell r="N140">
            <v>26</v>
          </cell>
          <cell r="O140">
            <v>99</v>
          </cell>
          <cell r="P140" t="str">
            <v>-</v>
          </cell>
          <cell r="Q140">
            <v>0</v>
          </cell>
          <cell r="R140">
            <v>0</v>
          </cell>
          <cell r="S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437</v>
          </cell>
          <cell r="E141" t="str">
            <v>-</v>
          </cell>
          <cell r="F141" t="str">
            <v>-</v>
          </cell>
          <cell r="G141">
            <v>45</v>
          </cell>
          <cell r="H141">
            <v>165</v>
          </cell>
          <cell r="I141">
            <v>227</v>
          </cell>
          <cell r="J141">
            <v>745</v>
          </cell>
          <cell r="K141" t="str">
            <v>-</v>
          </cell>
          <cell r="L141" t="str">
            <v>-</v>
          </cell>
          <cell r="M141">
            <v>17</v>
          </cell>
          <cell r="N141">
            <v>27</v>
          </cell>
          <cell r="O141">
            <v>701</v>
          </cell>
          <cell r="P141">
            <v>185</v>
          </cell>
          <cell r="Q141">
            <v>0</v>
          </cell>
          <cell r="R141">
            <v>0</v>
          </cell>
          <cell r="S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667</v>
          </cell>
          <cell r="E142" t="str">
            <v>-</v>
          </cell>
          <cell r="F142" t="str">
            <v>-</v>
          </cell>
          <cell r="G142">
            <v>36</v>
          </cell>
          <cell r="H142">
            <v>259</v>
          </cell>
          <cell r="I142">
            <v>372</v>
          </cell>
          <cell r="J142">
            <v>594</v>
          </cell>
          <cell r="K142" t="str">
            <v>-</v>
          </cell>
          <cell r="L142" t="str">
            <v>-</v>
          </cell>
          <cell r="M142">
            <v>5</v>
          </cell>
          <cell r="N142">
            <v>16</v>
          </cell>
          <cell r="O142">
            <v>573</v>
          </cell>
          <cell r="P142">
            <v>435</v>
          </cell>
          <cell r="Q142">
            <v>0</v>
          </cell>
          <cell r="R142">
            <v>0</v>
          </cell>
          <cell r="S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236</v>
          </cell>
          <cell r="E143" t="str">
            <v>-</v>
          </cell>
          <cell r="F143" t="str">
            <v>-</v>
          </cell>
          <cell r="G143">
            <v>12</v>
          </cell>
          <cell r="H143">
            <v>72</v>
          </cell>
          <cell r="I143">
            <v>152</v>
          </cell>
          <cell r="J143">
            <v>264</v>
          </cell>
          <cell r="K143" t="str">
            <v>-</v>
          </cell>
          <cell r="L143" t="str">
            <v>-</v>
          </cell>
          <cell r="M143">
            <v>5</v>
          </cell>
          <cell r="N143">
            <v>11</v>
          </cell>
          <cell r="O143">
            <v>248</v>
          </cell>
          <cell r="P143">
            <v>110</v>
          </cell>
          <cell r="Q143">
            <v>0</v>
          </cell>
          <cell r="R143">
            <v>0</v>
          </cell>
          <cell r="S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198</v>
          </cell>
          <cell r="E144" t="str">
            <v>-</v>
          </cell>
          <cell r="F144" t="str">
            <v>-</v>
          </cell>
          <cell r="G144">
            <v>3</v>
          </cell>
          <cell r="H144">
            <v>85</v>
          </cell>
          <cell r="I144">
            <v>110</v>
          </cell>
          <cell r="J144">
            <v>280</v>
          </cell>
          <cell r="K144" t="str">
            <v>-</v>
          </cell>
          <cell r="L144" t="str">
            <v>-</v>
          </cell>
          <cell r="M144">
            <v>9</v>
          </cell>
          <cell r="N144">
            <v>14</v>
          </cell>
          <cell r="O144">
            <v>257</v>
          </cell>
          <cell r="P144">
            <v>88</v>
          </cell>
          <cell r="Q144">
            <v>0</v>
          </cell>
          <cell r="R144">
            <v>0</v>
          </cell>
          <cell r="S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477</v>
          </cell>
          <cell r="E145" t="str">
            <v>-</v>
          </cell>
          <cell r="F145" t="str">
            <v>-</v>
          </cell>
          <cell r="G145">
            <v>14</v>
          </cell>
          <cell r="H145">
            <v>154</v>
          </cell>
          <cell r="I145">
            <v>309</v>
          </cell>
          <cell r="J145">
            <v>684</v>
          </cell>
          <cell r="K145" t="str">
            <v>-</v>
          </cell>
          <cell r="L145" t="str">
            <v>-</v>
          </cell>
          <cell r="M145">
            <v>20</v>
          </cell>
          <cell r="N145">
            <v>42</v>
          </cell>
          <cell r="O145">
            <v>622</v>
          </cell>
          <cell r="P145">
            <v>205</v>
          </cell>
          <cell r="Q145">
            <v>0</v>
          </cell>
          <cell r="R145">
            <v>0</v>
          </cell>
          <cell r="S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75</v>
          </cell>
          <cell r="E146" t="str">
            <v>-</v>
          </cell>
          <cell r="F146" t="str">
            <v>-</v>
          </cell>
          <cell r="G146">
            <v>4</v>
          </cell>
          <cell r="H146">
            <v>23</v>
          </cell>
          <cell r="I146">
            <v>48</v>
          </cell>
          <cell r="J146">
            <v>133</v>
          </cell>
          <cell r="K146" t="str">
            <v>-</v>
          </cell>
          <cell r="L146" t="str">
            <v>-</v>
          </cell>
          <cell r="M146">
            <v>7</v>
          </cell>
          <cell r="N146">
            <v>12</v>
          </cell>
          <cell r="O146">
            <v>114</v>
          </cell>
          <cell r="P146">
            <v>30</v>
          </cell>
          <cell r="Q146">
            <v>0</v>
          </cell>
          <cell r="R146">
            <v>0</v>
          </cell>
          <cell r="S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425</v>
          </cell>
          <cell r="E147" t="str">
            <v>-</v>
          </cell>
          <cell r="F147" t="str">
            <v>-</v>
          </cell>
          <cell r="G147">
            <v>9</v>
          </cell>
          <cell r="H147">
            <v>138</v>
          </cell>
          <cell r="I147">
            <v>278</v>
          </cell>
          <cell r="J147">
            <v>364</v>
          </cell>
          <cell r="K147" t="str">
            <v>-</v>
          </cell>
          <cell r="L147" t="str">
            <v>-</v>
          </cell>
          <cell r="M147">
            <v>5</v>
          </cell>
          <cell r="N147">
            <v>20</v>
          </cell>
          <cell r="O147">
            <v>339</v>
          </cell>
          <cell r="P147">
            <v>482</v>
          </cell>
          <cell r="Q147">
            <v>0</v>
          </cell>
          <cell r="R147">
            <v>0</v>
          </cell>
          <cell r="S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222</v>
          </cell>
          <cell r="E148" t="str">
            <v>-</v>
          </cell>
          <cell r="F148" t="str">
            <v>-</v>
          </cell>
          <cell r="G148">
            <v>5</v>
          </cell>
          <cell r="H148">
            <v>99</v>
          </cell>
          <cell r="I148">
            <v>118</v>
          </cell>
          <cell r="J148">
            <v>320</v>
          </cell>
          <cell r="K148" t="str">
            <v>-</v>
          </cell>
          <cell r="L148" t="str">
            <v>-</v>
          </cell>
          <cell r="M148" t="str">
            <v>-</v>
          </cell>
          <cell r="N148">
            <v>45</v>
          </cell>
          <cell r="O148">
            <v>275</v>
          </cell>
          <cell r="P148">
            <v>49</v>
          </cell>
          <cell r="Q148">
            <v>0</v>
          </cell>
          <cell r="R148">
            <v>0</v>
          </cell>
          <cell r="S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96</v>
          </cell>
          <cell r="E149" t="str">
            <v>-</v>
          </cell>
          <cell r="F149" t="str">
            <v>-</v>
          </cell>
          <cell r="G149">
            <v>2</v>
          </cell>
          <cell r="H149">
            <v>37</v>
          </cell>
          <cell r="I149">
            <v>57</v>
          </cell>
          <cell r="J149">
            <v>106</v>
          </cell>
          <cell r="K149" t="str">
            <v>-</v>
          </cell>
          <cell r="L149" t="str">
            <v>-</v>
          </cell>
          <cell r="M149">
            <v>3</v>
          </cell>
          <cell r="N149">
            <v>7</v>
          </cell>
          <cell r="O149">
            <v>96</v>
          </cell>
          <cell r="P149">
            <v>41</v>
          </cell>
          <cell r="Q149">
            <v>0</v>
          </cell>
          <cell r="R149">
            <v>0</v>
          </cell>
          <cell r="S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494</v>
          </cell>
          <cell r="E150" t="str">
            <v>-</v>
          </cell>
          <cell r="F150" t="str">
            <v>-</v>
          </cell>
          <cell r="G150">
            <v>18</v>
          </cell>
          <cell r="H150">
            <v>150</v>
          </cell>
          <cell r="I150">
            <v>326</v>
          </cell>
          <cell r="J150">
            <v>526</v>
          </cell>
          <cell r="K150" t="str">
            <v>-</v>
          </cell>
          <cell r="L150" t="str">
            <v>-</v>
          </cell>
          <cell r="M150">
            <v>15</v>
          </cell>
          <cell r="N150">
            <v>35</v>
          </cell>
          <cell r="O150">
            <v>476</v>
          </cell>
          <cell r="P150">
            <v>984</v>
          </cell>
          <cell r="Q150">
            <v>0</v>
          </cell>
          <cell r="R150">
            <v>0</v>
          </cell>
          <cell r="S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64</v>
          </cell>
          <cell r="E151" t="str">
            <v>-</v>
          </cell>
          <cell r="F151" t="str">
            <v>-</v>
          </cell>
          <cell r="G151">
            <v>2</v>
          </cell>
          <cell r="H151">
            <v>17</v>
          </cell>
          <cell r="I151">
            <v>45</v>
          </cell>
          <cell r="J151">
            <v>58</v>
          </cell>
          <cell r="K151" t="str">
            <v>-</v>
          </cell>
          <cell r="L151" t="str">
            <v>-</v>
          </cell>
          <cell r="M151">
            <v>1</v>
          </cell>
          <cell r="N151">
            <v>4</v>
          </cell>
          <cell r="O151">
            <v>53</v>
          </cell>
          <cell r="P151">
            <v>58</v>
          </cell>
          <cell r="Q151">
            <v>0</v>
          </cell>
          <cell r="R151">
            <v>0</v>
          </cell>
          <cell r="S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72</v>
          </cell>
          <cell r="E152" t="str">
            <v>-</v>
          </cell>
          <cell r="F152" t="str">
            <v>-</v>
          </cell>
          <cell r="G152" t="str">
            <v>-</v>
          </cell>
          <cell r="H152">
            <v>29</v>
          </cell>
          <cell r="I152">
            <v>43</v>
          </cell>
          <cell r="J152">
            <v>66</v>
          </cell>
          <cell r="K152" t="str">
            <v>-</v>
          </cell>
          <cell r="L152" t="str">
            <v>-</v>
          </cell>
          <cell r="M152">
            <v>1</v>
          </cell>
          <cell r="N152">
            <v>2</v>
          </cell>
          <cell r="O152">
            <v>63</v>
          </cell>
          <cell r="P152">
            <v>32</v>
          </cell>
          <cell r="Q152">
            <v>0</v>
          </cell>
          <cell r="R152">
            <v>0</v>
          </cell>
          <cell r="S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19</v>
          </cell>
          <cell r="E153" t="str">
            <v>-</v>
          </cell>
          <cell r="F153" t="str">
            <v>-</v>
          </cell>
          <cell r="G153" t="str">
            <v>-</v>
          </cell>
          <cell r="H153">
            <v>7</v>
          </cell>
          <cell r="I153">
            <v>12</v>
          </cell>
          <cell r="J153">
            <v>21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>
            <v>21</v>
          </cell>
          <cell r="P153">
            <v>15</v>
          </cell>
          <cell r="Q153">
            <v>0</v>
          </cell>
          <cell r="R153">
            <v>0</v>
          </cell>
          <cell r="S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17</v>
          </cell>
          <cell r="E154" t="str">
            <v>-</v>
          </cell>
          <cell r="F154" t="str">
            <v>-</v>
          </cell>
          <cell r="G154" t="str">
            <v>-</v>
          </cell>
          <cell r="H154">
            <v>4</v>
          </cell>
          <cell r="I154">
            <v>13</v>
          </cell>
          <cell r="J154">
            <v>21</v>
          </cell>
          <cell r="K154" t="str">
            <v>-</v>
          </cell>
          <cell r="L154" t="str">
            <v>-</v>
          </cell>
          <cell r="M154">
            <v>1</v>
          </cell>
          <cell r="N154">
            <v>2</v>
          </cell>
          <cell r="O154">
            <v>18</v>
          </cell>
          <cell r="P154">
            <v>10</v>
          </cell>
          <cell r="Q154">
            <v>0</v>
          </cell>
          <cell r="R154">
            <v>0</v>
          </cell>
          <cell r="S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55</v>
          </cell>
          <cell r="E155" t="str">
            <v>-</v>
          </cell>
          <cell r="F155" t="str">
            <v>-</v>
          </cell>
          <cell r="G155">
            <v>3</v>
          </cell>
          <cell r="H155">
            <v>25</v>
          </cell>
          <cell r="I155">
            <v>27</v>
          </cell>
          <cell r="J155">
            <v>104</v>
          </cell>
          <cell r="K155" t="str">
            <v>-</v>
          </cell>
          <cell r="L155" t="str">
            <v>-</v>
          </cell>
          <cell r="M155">
            <v>7</v>
          </cell>
          <cell r="N155">
            <v>16</v>
          </cell>
          <cell r="O155">
            <v>81</v>
          </cell>
          <cell r="P155">
            <v>45</v>
          </cell>
          <cell r="Q155">
            <v>0</v>
          </cell>
          <cell r="R155">
            <v>0</v>
          </cell>
          <cell r="S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46</v>
          </cell>
          <cell r="E156" t="str">
            <v>-</v>
          </cell>
          <cell r="F156" t="str">
            <v>-</v>
          </cell>
          <cell r="G156">
            <v>1</v>
          </cell>
          <cell r="H156">
            <v>17</v>
          </cell>
          <cell r="I156">
            <v>28</v>
          </cell>
          <cell r="J156">
            <v>49</v>
          </cell>
          <cell r="K156" t="str">
            <v>-</v>
          </cell>
          <cell r="L156" t="str">
            <v>-</v>
          </cell>
          <cell r="M156">
            <v>3</v>
          </cell>
          <cell r="N156">
            <v>2</v>
          </cell>
          <cell r="O156">
            <v>44</v>
          </cell>
          <cell r="P156">
            <v>29</v>
          </cell>
          <cell r="Q156">
            <v>0</v>
          </cell>
          <cell r="R156">
            <v>0</v>
          </cell>
          <cell r="S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267</v>
          </cell>
          <cell r="E157" t="str">
            <v>-</v>
          </cell>
          <cell r="F157" t="str">
            <v>-</v>
          </cell>
          <cell r="G157">
            <v>39</v>
          </cell>
          <cell r="H157">
            <v>80</v>
          </cell>
          <cell r="I157">
            <v>148</v>
          </cell>
          <cell r="J157">
            <v>229</v>
          </cell>
          <cell r="K157" t="str">
            <v>-</v>
          </cell>
          <cell r="L157" t="str">
            <v>-</v>
          </cell>
          <cell r="M157">
            <v>3</v>
          </cell>
          <cell r="N157">
            <v>28</v>
          </cell>
          <cell r="O157">
            <v>198</v>
          </cell>
          <cell r="P157">
            <v>131</v>
          </cell>
          <cell r="Q157">
            <v>0</v>
          </cell>
          <cell r="R157">
            <v>0</v>
          </cell>
          <cell r="S157">
            <v>0</v>
          </cell>
        </row>
        <row r="158">
          <cell r="C158" t="str">
            <v>성주군</v>
          </cell>
          <cell r="D158">
            <v>326</v>
          </cell>
          <cell r="E158" t="str">
            <v>-</v>
          </cell>
          <cell r="F158" t="str">
            <v>-</v>
          </cell>
          <cell r="G158">
            <v>2</v>
          </cell>
          <cell r="H158">
            <v>88</v>
          </cell>
          <cell r="I158">
            <v>236</v>
          </cell>
          <cell r="J158">
            <v>253</v>
          </cell>
          <cell r="K158" t="str">
            <v>-</v>
          </cell>
          <cell r="L158" t="str">
            <v>-</v>
          </cell>
          <cell r="M158">
            <v>7</v>
          </cell>
          <cell r="N158">
            <v>4</v>
          </cell>
          <cell r="O158">
            <v>242</v>
          </cell>
          <cell r="P158">
            <v>384</v>
          </cell>
          <cell r="Q158">
            <v>0</v>
          </cell>
          <cell r="R158">
            <v>0</v>
          </cell>
          <cell r="S158">
            <v>0</v>
          </cell>
        </row>
        <row r="159">
          <cell r="C159" t="str">
            <v>칠곡군</v>
          </cell>
          <cell r="D159">
            <v>524</v>
          </cell>
          <cell r="E159" t="str">
            <v>-</v>
          </cell>
          <cell r="F159" t="str">
            <v>-</v>
          </cell>
          <cell r="G159">
            <v>14</v>
          </cell>
          <cell r="H159">
            <v>150</v>
          </cell>
          <cell r="I159">
            <v>360</v>
          </cell>
          <cell r="J159">
            <v>493</v>
          </cell>
          <cell r="K159" t="str">
            <v>-</v>
          </cell>
          <cell r="L159" t="str">
            <v>-</v>
          </cell>
          <cell r="M159">
            <v>21</v>
          </cell>
          <cell r="N159">
            <v>26</v>
          </cell>
          <cell r="O159">
            <v>446</v>
          </cell>
          <cell r="P159">
            <v>330</v>
          </cell>
          <cell r="Q159">
            <v>0</v>
          </cell>
          <cell r="R159">
            <v>0</v>
          </cell>
          <cell r="S159">
            <v>0</v>
          </cell>
        </row>
        <row r="160">
          <cell r="C160" t="str">
            <v>예천군</v>
          </cell>
          <cell r="D160">
            <v>48</v>
          </cell>
          <cell r="E160" t="str">
            <v>-</v>
          </cell>
          <cell r="F160" t="str">
            <v>-</v>
          </cell>
          <cell r="G160">
            <v>2</v>
          </cell>
          <cell r="H160">
            <v>24</v>
          </cell>
          <cell r="I160">
            <v>22</v>
          </cell>
          <cell r="J160">
            <v>38</v>
          </cell>
          <cell r="K160" t="str">
            <v>-</v>
          </cell>
          <cell r="L160" t="str">
            <v>-</v>
          </cell>
          <cell r="M160">
            <v>1</v>
          </cell>
          <cell r="N160">
            <v>3</v>
          </cell>
          <cell r="O160">
            <v>34</v>
          </cell>
          <cell r="P160">
            <v>33</v>
          </cell>
          <cell r="Q160">
            <v>0</v>
          </cell>
          <cell r="R160">
            <v>0</v>
          </cell>
          <cell r="S160">
            <v>0</v>
          </cell>
        </row>
      </sheetData>
      <sheetData sheetId="53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19029.810000000001</v>
          </cell>
          <cell r="E9">
            <v>2752591</v>
          </cell>
          <cell r="F9">
            <v>18491.25</v>
          </cell>
          <cell r="G9">
            <v>2746220</v>
          </cell>
          <cell r="H9">
            <v>99.77</v>
          </cell>
          <cell r="I9">
            <v>41433</v>
          </cell>
          <cell r="J9">
            <v>41433</v>
          </cell>
          <cell r="K9">
            <v>100</v>
          </cell>
          <cell r="L9">
            <v>41433</v>
          </cell>
          <cell r="M9">
            <v>3835.3</v>
          </cell>
          <cell r="N9">
            <v>1740.2</v>
          </cell>
          <cell r="O9">
            <v>35802.800000000003</v>
          </cell>
          <cell r="P9">
            <v>38</v>
          </cell>
          <cell r="Q9">
            <v>16.7</v>
          </cell>
          <cell r="R9">
            <v>2805</v>
          </cell>
          <cell r="S9">
            <v>727.9</v>
          </cell>
          <cell r="T9">
            <v>794.9</v>
          </cell>
          <cell r="U9">
            <v>1282.2</v>
          </cell>
          <cell r="V9">
            <v>0</v>
          </cell>
          <cell r="W9">
            <v>21974.400000000001</v>
          </cell>
          <cell r="X9">
            <v>2637.7</v>
          </cell>
          <cell r="Y9">
            <v>693.3</v>
          </cell>
          <cell r="Z9">
            <v>18605.400000000001</v>
          </cell>
          <cell r="AA9">
            <v>0</v>
          </cell>
          <cell r="AB9">
            <v>38</v>
          </cell>
          <cell r="AC9">
            <v>15072.9</v>
          </cell>
          <cell r="AD9">
            <v>194.8</v>
          </cell>
          <cell r="AE9">
            <v>58.1</v>
          </cell>
          <cell r="AF9">
            <v>14820</v>
          </cell>
          <cell r="AG9">
            <v>0</v>
          </cell>
          <cell r="AH9">
            <v>7.1</v>
          </cell>
          <cell r="AI9">
            <v>1573.6</v>
          </cell>
          <cell r="AJ9">
            <v>274.89999999999998</v>
          </cell>
          <cell r="AK9">
            <v>193.9</v>
          </cell>
          <cell r="AL9">
            <v>1095.2</v>
          </cell>
          <cell r="AM9" t="str">
            <v>-</v>
          </cell>
          <cell r="AN9">
            <v>9.6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1129.96</v>
          </cell>
          <cell r="E10">
            <v>524634</v>
          </cell>
          <cell r="F10">
            <v>1129.96</v>
          </cell>
          <cell r="G10">
            <v>524634</v>
          </cell>
          <cell r="H10">
            <v>100</v>
          </cell>
          <cell r="I10">
            <v>19787.2</v>
          </cell>
          <cell r="J10">
            <v>19787.2</v>
          </cell>
          <cell r="K10">
            <v>100</v>
          </cell>
          <cell r="L10">
            <v>19787.2</v>
          </cell>
          <cell r="M10">
            <v>1394.9</v>
          </cell>
          <cell r="N10">
            <v>177.9</v>
          </cell>
          <cell r="O10">
            <v>18213.099999999999</v>
          </cell>
          <cell r="P10">
            <v>0.2</v>
          </cell>
          <cell r="Q10">
            <v>1.1000000000000001</v>
          </cell>
          <cell r="R10">
            <v>525.20000000000005</v>
          </cell>
          <cell r="S10">
            <v>300.89999999999998</v>
          </cell>
          <cell r="T10" t="str">
            <v>-</v>
          </cell>
          <cell r="U10">
            <v>224.3</v>
          </cell>
          <cell r="V10">
            <v>0</v>
          </cell>
          <cell r="W10">
            <v>16225.8</v>
          </cell>
          <cell r="X10">
            <v>931.8</v>
          </cell>
          <cell r="Y10">
            <v>151.69999999999999</v>
          </cell>
          <cell r="Z10">
            <v>15142.1</v>
          </cell>
          <cell r="AA10">
            <v>0</v>
          </cell>
          <cell r="AB10">
            <v>0.2</v>
          </cell>
          <cell r="AC10">
            <v>2373.9</v>
          </cell>
          <cell r="AD10">
            <v>102.7</v>
          </cell>
          <cell r="AE10">
            <v>10.9</v>
          </cell>
          <cell r="AF10">
            <v>2260.3000000000002</v>
          </cell>
          <cell r="AG10">
            <v>0</v>
          </cell>
          <cell r="AH10">
            <v>0.1</v>
          </cell>
          <cell r="AI10">
            <v>662.2</v>
          </cell>
          <cell r="AJ10">
            <v>59.5</v>
          </cell>
          <cell r="AK10">
            <v>15.3</v>
          </cell>
          <cell r="AL10">
            <v>586.4</v>
          </cell>
          <cell r="AM10" t="str">
            <v>-</v>
          </cell>
          <cell r="AN10">
            <v>1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1324.89</v>
          </cell>
          <cell r="E11">
            <v>268970</v>
          </cell>
          <cell r="F11">
            <v>1324.89</v>
          </cell>
          <cell r="G11">
            <v>268970</v>
          </cell>
          <cell r="H11">
            <v>100</v>
          </cell>
          <cell r="I11">
            <v>2553</v>
          </cell>
          <cell r="J11">
            <v>2553</v>
          </cell>
          <cell r="K11">
            <v>100</v>
          </cell>
          <cell r="L11">
            <v>2553</v>
          </cell>
          <cell r="M11">
            <v>451.3</v>
          </cell>
          <cell r="N11">
            <v>180</v>
          </cell>
          <cell r="O11">
            <v>1916.7</v>
          </cell>
          <cell r="P11">
            <v>0.4</v>
          </cell>
          <cell r="Q11">
            <v>4.5999999999999996</v>
          </cell>
          <cell r="R11">
            <v>287.3</v>
          </cell>
          <cell r="S11">
            <v>15.7</v>
          </cell>
          <cell r="T11">
            <v>107.1</v>
          </cell>
          <cell r="U11">
            <v>164.5</v>
          </cell>
          <cell r="V11">
            <v>0</v>
          </cell>
          <cell r="W11">
            <v>865</v>
          </cell>
          <cell r="X11">
            <v>407.2</v>
          </cell>
          <cell r="Y11">
            <v>36.5</v>
          </cell>
          <cell r="Z11">
            <v>420.9</v>
          </cell>
          <cell r="AA11">
            <v>0</v>
          </cell>
          <cell r="AB11">
            <v>0.4</v>
          </cell>
          <cell r="AC11">
            <v>1312</v>
          </cell>
          <cell r="AD11">
            <v>11.2</v>
          </cell>
          <cell r="AE11">
            <v>7.4</v>
          </cell>
          <cell r="AF11">
            <v>1293.4000000000001</v>
          </cell>
          <cell r="AG11">
            <v>0</v>
          </cell>
          <cell r="AH11">
            <v>1.1000000000000001</v>
          </cell>
          <cell r="AI11">
            <v>87.6</v>
          </cell>
          <cell r="AJ11">
            <v>17.2</v>
          </cell>
          <cell r="AK11">
            <v>29</v>
          </cell>
          <cell r="AL11">
            <v>37.9</v>
          </cell>
          <cell r="AM11" t="str">
            <v>-</v>
          </cell>
          <cell r="AN11">
            <v>3.5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1009.22</v>
          </cell>
          <cell r="E12">
            <v>141987</v>
          </cell>
          <cell r="F12">
            <v>1009.22</v>
          </cell>
          <cell r="G12">
            <v>141987</v>
          </cell>
          <cell r="H12">
            <v>100</v>
          </cell>
          <cell r="I12">
            <v>1159.8</v>
          </cell>
          <cell r="J12">
            <v>1159.8</v>
          </cell>
          <cell r="K12">
            <v>100</v>
          </cell>
          <cell r="L12">
            <v>1159.8</v>
          </cell>
          <cell r="M12">
            <v>114.4</v>
          </cell>
          <cell r="N12">
            <v>96.9</v>
          </cell>
          <cell r="O12">
            <v>945.4</v>
          </cell>
          <cell r="P12">
            <v>3</v>
          </cell>
          <cell r="Q12">
            <v>0.1</v>
          </cell>
          <cell r="R12">
            <v>111.1</v>
          </cell>
          <cell r="S12">
            <v>14.1</v>
          </cell>
          <cell r="T12">
            <v>52.4</v>
          </cell>
          <cell r="U12">
            <v>44.6</v>
          </cell>
          <cell r="V12">
            <v>0</v>
          </cell>
          <cell r="W12">
            <v>299.3</v>
          </cell>
          <cell r="X12">
            <v>94.6</v>
          </cell>
          <cell r="Y12">
            <v>39.299999999999997</v>
          </cell>
          <cell r="Z12">
            <v>162.4</v>
          </cell>
          <cell r="AA12">
            <v>0</v>
          </cell>
          <cell r="AB12">
            <v>3</v>
          </cell>
          <cell r="AC12">
            <v>730.2</v>
          </cell>
          <cell r="AD12">
            <v>2.8</v>
          </cell>
          <cell r="AE12">
            <v>3.9</v>
          </cell>
          <cell r="AF12">
            <v>723.5</v>
          </cell>
          <cell r="AG12">
            <v>0</v>
          </cell>
          <cell r="AH12" t="str">
            <v>-</v>
          </cell>
          <cell r="AI12">
            <v>19.2</v>
          </cell>
          <cell r="AJ12">
            <v>2.9</v>
          </cell>
          <cell r="AK12">
            <v>1.3</v>
          </cell>
          <cell r="AL12">
            <v>14.9</v>
          </cell>
          <cell r="AM12" t="str">
            <v>-</v>
          </cell>
          <cell r="AN12">
            <v>0.1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1521.94</v>
          </cell>
          <cell r="E13">
            <v>170591</v>
          </cell>
          <cell r="F13">
            <v>1521.94</v>
          </cell>
          <cell r="G13">
            <v>170591</v>
          </cell>
          <cell r="H13">
            <v>100</v>
          </cell>
          <cell r="I13">
            <v>1502.9</v>
          </cell>
          <cell r="J13">
            <v>1502.9</v>
          </cell>
          <cell r="K13">
            <v>100</v>
          </cell>
          <cell r="L13">
            <v>1502.9</v>
          </cell>
          <cell r="M13">
            <v>152.30000000000001</v>
          </cell>
          <cell r="N13">
            <v>117.7</v>
          </cell>
          <cell r="O13">
            <v>1230</v>
          </cell>
          <cell r="P13" t="str">
            <v>-</v>
          </cell>
          <cell r="Q13">
            <v>2.9</v>
          </cell>
          <cell r="R13">
            <v>282.89999999999998</v>
          </cell>
          <cell r="S13">
            <v>96.4</v>
          </cell>
          <cell r="T13">
            <v>4.5</v>
          </cell>
          <cell r="U13">
            <v>182</v>
          </cell>
          <cell r="V13">
            <v>0</v>
          </cell>
          <cell r="W13">
            <v>204.3</v>
          </cell>
          <cell r="X13">
            <v>51.4</v>
          </cell>
          <cell r="Y13">
            <v>79.8</v>
          </cell>
          <cell r="Z13">
            <v>73.099999999999994</v>
          </cell>
          <cell r="AA13">
            <v>0</v>
          </cell>
          <cell r="AB13" t="str">
            <v>-</v>
          </cell>
          <cell r="AC13">
            <v>976.6</v>
          </cell>
          <cell r="AD13">
            <v>1.7</v>
          </cell>
          <cell r="AE13">
            <v>1.4</v>
          </cell>
          <cell r="AF13">
            <v>973.5</v>
          </cell>
          <cell r="AG13">
            <v>0</v>
          </cell>
          <cell r="AH13">
            <v>2</v>
          </cell>
          <cell r="AI13">
            <v>37.1</v>
          </cell>
          <cell r="AJ13">
            <v>2.8</v>
          </cell>
          <cell r="AK13">
            <v>32</v>
          </cell>
          <cell r="AL13">
            <v>1.4</v>
          </cell>
          <cell r="AM13" t="str">
            <v>-</v>
          </cell>
          <cell r="AN13">
            <v>0.9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615.38</v>
          </cell>
          <cell r="E14">
            <v>425792</v>
          </cell>
          <cell r="F14">
            <v>615.38</v>
          </cell>
          <cell r="G14">
            <v>425792</v>
          </cell>
          <cell r="H14">
            <v>100</v>
          </cell>
          <cell r="I14">
            <v>3519.8</v>
          </cell>
          <cell r="J14">
            <v>3519.8</v>
          </cell>
          <cell r="K14">
            <v>100</v>
          </cell>
          <cell r="L14">
            <v>3519.8</v>
          </cell>
          <cell r="M14">
            <v>433.1</v>
          </cell>
          <cell r="N14">
            <v>295.89999999999998</v>
          </cell>
          <cell r="O14">
            <v>2785.6</v>
          </cell>
          <cell r="P14">
            <v>5.2</v>
          </cell>
          <cell r="Q14" t="str">
            <v>-</v>
          </cell>
          <cell r="R14">
            <v>402.8</v>
          </cell>
          <cell r="S14">
            <v>19</v>
          </cell>
          <cell r="T14">
            <v>194.3</v>
          </cell>
          <cell r="U14">
            <v>189.5</v>
          </cell>
          <cell r="V14">
            <v>0</v>
          </cell>
          <cell r="W14">
            <v>1100.9000000000001</v>
          </cell>
          <cell r="X14">
            <v>351.2</v>
          </cell>
          <cell r="Y14">
            <v>86.6</v>
          </cell>
          <cell r="Z14">
            <v>657.9</v>
          </cell>
          <cell r="AA14">
            <v>0</v>
          </cell>
          <cell r="AB14">
            <v>5.2</v>
          </cell>
          <cell r="AC14">
            <v>1693.4</v>
          </cell>
          <cell r="AD14">
            <v>28.6</v>
          </cell>
          <cell r="AE14">
            <v>15</v>
          </cell>
          <cell r="AF14">
            <v>1649.8</v>
          </cell>
          <cell r="AG14">
            <v>0</v>
          </cell>
          <cell r="AH14" t="str">
            <v>-</v>
          </cell>
          <cell r="AI14">
            <v>322.7</v>
          </cell>
          <cell r="AJ14">
            <v>34.299999999999997</v>
          </cell>
          <cell r="AK14" t="str">
            <v>-</v>
          </cell>
          <cell r="AL14">
            <v>288.39999999999998</v>
          </cell>
          <cell r="AM14" t="str">
            <v>-</v>
          </cell>
          <cell r="AN14" t="str">
            <v>-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669.39</v>
          </cell>
          <cell r="E15">
            <v>110637</v>
          </cell>
          <cell r="F15">
            <v>669.39</v>
          </cell>
          <cell r="G15">
            <v>110637</v>
          </cell>
          <cell r="H15">
            <v>100</v>
          </cell>
          <cell r="I15">
            <v>903.2</v>
          </cell>
          <cell r="J15">
            <v>903.2</v>
          </cell>
          <cell r="K15">
            <v>100</v>
          </cell>
          <cell r="L15">
            <v>903.2</v>
          </cell>
          <cell r="M15">
            <v>97.1</v>
          </cell>
          <cell r="N15">
            <v>28.2</v>
          </cell>
          <cell r="O15">
            <v>777.5</v>
          </cell>
          <cell r="P15" t="str">
            <v>-</v>
          </cell>
          <cell r="Q15">
            <v>0.4</v>
          </cell>
          <cell r="R15">
            <v>162.1</v>
          </cell>
          <cell r="S15">
            <v>85.3</v>
          </cell>
          <cell r="T15" t="str">
            <v>-</v>
          </cell>
          <cell r="U15">
            <v>76.8</v>
          </cell>
          <cell r="V15">
            <v>0</v>
          </cell>
          <cell r="W15">
            <v>131.69999999999999</v>
          </cell>
          <cell r="X15">
            <v>9.5</v>
          </cell>
          <cell r="Y15">
            <v>3.3</v>
          </cell>
          <cell r="Z15">
            <v>118.9</v>
          </cell>
          <cell r="AA15">
            <v>0</v>
          </cell>
          <cell r="AB15" t="str">
            <v>-</v>
          </cell>
          <cell r="AC15">
            <v>568.29999999999995</v>
          </cell>
          <cell r="AD15">
            <v>0.1</v>
          </cell>
          <cell r="AE15">
            <v>0.9</v>
          </cell>
          <cell r="AF15">
            <v>567.29999999999995</v>
          </cell>
          <cell r="AG15">
            <v>0</v>
          </cell>
          <cell r="AH15">
            <v>0.1</v>
          </cell>
          <cell r="AI15">
            <v>41</v>
          </cell>
          <cell r="AJ15">
            <v>2.2000000000000002</v>
          </cell>
          <cell r="AK15">
            <v>24</v>
          </cell>
          <cell r="AL15">
            <v>14.5</v>
          </cell>
          <cell r="AM15" t="str">
            <v>-</v>
          </cell>
          <cell r="AN15">
            <v>0.3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919.34</v>
          </cell>
          <cell r="E16">
            <v>103677</v>
          </cell>
          <cell r="F16">
            <v>919.34</v>
          </cell>
          <cell r="G16">
            <v>103677</v>
          </cell>
          <cell r="H16">
            <v>100</v>
          </cell>
          <cell r="I16">
            <v>1516.3</v>
          </cell>
          <cell r="J16">
            <v>1516.3</v>
          </cell>
          <cell r="K16">
            <v>100</v>
          </cell>
          <cell r="L16">
            <v>1516.3</v>
          </cell>
          <cell r="M16">
            <v>278.39999999999998</v>
          </cell>
          <cell r="N16">
            <v>72</v>
          </cell>
          <cell r="O16">
            <v>1163.5</v>
          </cell>
          <cell r="P16">
            <v>2.4</v>
          </cell>
          <cell r="Q16" t="str">
            <v>-</v>
          </cell>
          <cell r="R16">
            <v>81</v>
          </cell>
          <cell r="S16">
            <v>1.2</v>
          </cell>
          <cell r="T16">
            <v>47.8</v>
          </cell>
          <cell r="U16">
            <v>32</v>
          </cell>
          <cell r="V16">
            <v>0</v>
          </cell>
          <cell r="W16">
            <v>652.5</v>
          </cell>
          <cell r="X16">
            <v>258.5</v>
          </cell>
          <cell r="Y16">
            <v>20.8</v>
          </cell>
          <cell r="Z16">
            <v>370.8</v>
          </cell>
          <cell r="AA16">
            <v>0</v>
          </cell>
          <cell r="AB16">
            <v>2.4</v>
          </cell>
          <cell r="AC16">
            <v>705.3</v>
          </cell>
          <cell r="AD16">
            <v>10.7</v>
          </cell>
          <cell r="AE16">
            <v>0.4</v>
          </cell>
          <cell r="AF16">
            <v>694.2</v>
          </cell>
          <cell r="AG16">
            <v>0</v>
          </cell>
          <cell r="AH16" t="str">
            <v>-</v>
          </cell>
          <cell r="AI16">
            <v>77.5</v>
          </cell>
          <cell r="AJ16">
            <v>8</v>
          </cell>
          <cell r="AK16">
            <v>3</v>
          </cell>
          <cell r="AL16">
            <v>66.5</v>
          </cell>
          <cell r="AM16" t="str">
            <v>-</v>
          </cell>
          <cell r="AN16" t="str">
            <v>-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1254.79</v>
          </cell>
          <cell r="E17">
            <v>103267</v>
          </cell>
          <cell r="F17">
            <v>1254.79</v>
          </cell>
          <cell r="G17">
            <v>103267</v>
          </cell>
          <cell r="H17">
            <v>100</v>
          </cell>
          <cell r="I17">
            <v>909.6</v>
          </cell>
          <cell r="J17">
            <v>909.6</v>
          </cell>
          <cell r="K17">
            <v>100</v>
          </cell>
          <cell r="L17">
            <v>909.6</v>
          </cell>
          <cell r="M17">
            <v>61.2</v>
          </cell>
          <cell r="N17">
            <v>59.3</v>
          </cell>
          <cell r="O17">
            <v>788.3</v>
          </cell>
          <cell r="P17" t="str">
            <v>-</v>
          </cell>
          <cell r="Q17">
            <v>0.8</v>
          </cell>
          <cell r="R17">
            <v>95.9</v>
          </cell>
          <cell r="S17">
            <v>10.1</v>
          </cell>
          <cell r="T17">
            <v>44.9</v>
          </cell>
          <cell r="U17">
            <v>40.9</v>
          </cell>
          <cell r="V17">
            <v>0</v>
          </cell>
          <cell r="W17">
            <v>147.19999999999999</v>
          </cell>
          <cell r="X17">
            <v>46.1</v>
          </cell>
          <cell r="Y17">
            <v>6.5</v>
          </cell>
          <cell r="Z17">
            <v>94.6</v>
          </cell>
          <cell r="AA17">
            <v>0</v>
          </cell>
          <cell r="AB17" t="str">
            <v>-</v>
          </cell>
          <cell r="AC17">
            <v>661.4</v>
          </cell>
          <cell r="AD17">
            <v>1</v>
          </cell>
          <cell r="AE17">
            <v>7.9</v>
          </cell>
          <cell r="AF17">
            <v>652.5</v>
          </cell>
          <cell r="AG17">
            <v>0</v>
          </cell>
          <cell r="AH17">
            <v>0.5</v>
          </cell>
          <cell r="AI17">
            <v>4.5999999999999996</v>
          </cell>
          <cell r="AJ17">
            <v>4</v>
          </cell>
          <cell r="AK17" t="str">
            <v>-</v>
          </cell>
          <cell r="AL17">
            <v>0.3</v>
          </cell>
          <cell r="AM17" t="str">
            <v>-</v>
          </cell>
          <cell r="AN17">
            <v>0.3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911.71</v>
          </cell>
          <cell r="E18">
            <v>76387</v>
          </cell>
          <cell r="F18">
            <v>443.71</v>
          </cell>
          <cell r="G18">
            <v>70288</v>
          </cell>
          <cell r="H18">
            <v>92</v>
          </cell>
          <cell r="I18">
            <v>651.1</v>
          </cell>
          <cell r="J18">
            <v>651.1</v>
          </cell>
          <cell r="K18">
            <v>100</v>
          </cell>
          <cell r="L18">
            <v>651.1</v>
          </cell>
          <cell r="M18">
            <v>67.900000000000006</v>
          </cell>
          <cell r="N18">
            <v>54.2</v>
          </cell>
          <cell r="O18">
            <v>528.79999999999995</v>
          </cell>
          <cell r="P18" t="str">
            <v>-</v>
          </cell>
          <cell r="Q18">
            <v>0.2</v>
          </cell>
          <cell r="R18">
            <v>112.7</v>
          </cell>
          <cell r="S18">
            <v>28.8</v>
          </cell>
          <cell r="T18">
            <v>44</v>
          </cell>
          <cell r="U18">
            <v>39.9</v>
          </cell>
          <cell r="V18">
            <v>0</v>
          </cell>
          <cell r="W18">
            <v>84.2</v>
          </cell>
          <cell r="X18">
            <v>35.9</v>
          </cell>
          <cell r="Y18">
            <v>9.4</v>
          </cell>
          <cell r="Z18">
            <v>38.9</v>
          </cell>
          <cell r="AA18">
            <v>0</v>
          </cell>
          <cell r="AB18" t="str">
            <v>-</v>
          </cell>
          <cell r="AC18">
            <v>449.3</v>
          </cell>
          <cell r="AD18" t="str">
            <v>-</v>
          </cell>
          <cell r="AE18">
            <v>0.1</v>
          </cell>
          <cell r="AF18">
            <v>449.2</v>
          </cell>
          <cell r="AG18">
            <v>0</v>
          </cell>
          <cell r="AH18">
            <v>0.1</v>
          </cell>
          <cell r="AI18">
            <v>4.8</v>
          </cell>
          <cell r="AJ18">
            <v>3.2</v>
          </cell>
          <cell r="AK18">
            <v>0.7</v>
          </cell>
          <cell r="AL18">
            <v>0.8</v>
          </cell>
          <cell r="AM18" t="str">
            <v>-</v>
          </cell>
          <cell r="AN18">
            <v>0.1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411.73</v>
          </cell>
          <cell r="E19">
            <v>264570</v>
          </cell>
          <cell r="F19">
            <v>411.73</v>
          </cell>
          <cell r="G19">
            <v>264570</v>
          </cell>
          <cell r="H19">
            <v>100</v>
          </cell>
          <cell r="I19">
            <v>1504</v>
          </cell>
          <cell r="J19">
            <v>1504</v>
          </cell>
          <cell r="K19" t="str">
            <v>-</v>
          </cell>
          <cell r="L19">
            <v>1504</v>
          </cell>
          <cell r="M19">
            <v>125.6</v>
          </cell>
          <cell r="N19">
            <v>123.8</v>
          </cell>
          <cell r="O19">
            <v>1249.3</v>
          </cell>
          <cell r="P19">
            <v>5.3</v>
          </cell>
          <cell r="Q19" t="str">
            <v>-</v>
          </cell>
          <cell r="R19">
            <v>218.9</v>
          </cell>
          <cell r="S19">
            <v>42</v>
          </cell>
          <cell r="T19">
            <v>62.6</v>
          </cell>
          <cell r="U19">
            <v>114.3</v>
          </cell>
          <cell r="V19">
            <v>0</v>
          </cell>
          <cell r="W19">
            <v>377.5</v>
          </cell>
          <cell r="X19">
            <v>60.6</v>
          </cell>
          <cell r="Y19">
            <v>56.6</v>
          </cell>
          <cell r="Z19">
            <v>255</v>
          </cell>
          <cell r="AA19">
            <v>0</v>
          </cell>
          <cell r="AB19">
            <v>5.3</v>
          </cell>
          <cell r="AC19">
            <v>877.9</v>
          </cell>
          <cell r="AD19">
            <v>14.7</v>
          </cell>
          <cell r="AE19">
            <v>2.1</v>
          </cell>
          <cell r="AF19">
            <v>861.1</v>
          </cell>
          <cell r="AG19">
            <v>0</v>
          </cell>
          <cell r="AH19" t="str">
            <v>-</v>
          </cell>
          <cell r="AI19">
            <v>29.7</v>
          </cell>
          <cell r="AJ19">
            <v>8.3000000000000007</v>
          </cell>
          <cell r="AK19">
            <v>2.5</v>
          </cell>
          <cell r="AL19">
            <v>18.899999999999999</v>
          </cell>
          <cell r="AM19" t="str">
            <v>-</v>
          </cell>
          <cell r="AN19" t="str">
            <v>-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614.23</v>
          </cell>
          <cell r="E20">
            <v>24702</v>
          </cell>
          <cell r="F20">
            <v>614.23</v>
          </cell>
          <cell r="G20">
            <v>24702</v>
          </cell>
          <cell r="H20">
            <v>100</v>
          </cell>
          <cell r="I20">
            <v>274.60000000000002</v>
          </cell>
          <cell r="J20">
            <v>274.60000000000002</v>
          </cell>
          <cell r="K20">
            <v>100</v>
          </cell>
          <cell r="L20">
            <v>274.60000000000002</v>
          </cell>
          <cell r="M20">
            <v>17.3</v>
          </cell>
          <cell r="N20">
            <v>10.6</v>
          </cell>
          <cell r="O20">
            <v>245</v>
          </cell>
          <cell r="P20">
            <v>1.7</v>
          </cell>
          <cell r="Q20" t="str">
            <v>-</v>
          </cell>
          <cell r="R20">
            <v>19.3</v>
          </cell>
          <cell r="S20">
            <v>8.3000000000000007</v>
          </cell>
          <cell r="T20">
            <v>6.4</v>
          </cell>
          <cell r="U20">
            <v>4.5999999999999996</v>
          </cell>
          <cell r="V20">
            <v>0</v>
          </cell>
          <cell r="W20">
            <v>41.2</v>
          </cell>
          <cell r="X20">
            <v>7.6</v>
          </cell>
          <cell r="Y20">
            <v>0.2</v>
          </cell>
          <cell r="Z20">
            <v>31.7</v>
          </cell>
          <cell r="AA20">
            <v>0</v>
          </cell>
          <cell r="AB20">
            <v>1.7</v>
          </cell>
          <cell r="AC20">
            <v>198.2</v>
          </cell>
          <cell r="AD20" t="str">
            <v>-</v>
          </cell>
          <cell r="AE20" t="str">
            <v>-</v>
          </cell>
          <cell r="AF20">
            <v>198.2</v>
          </cell>
          <cell r="AG20">
            <v>0</v>
          </cell>
          <cell r="AH20" t="str">
            <v>-</v>
          </cell>
          <cell r="AI20">
            <v>15.9</v>
          </cell>
          <cell r="AJ20">
            <v>1.4</v>
          </cell>
          <cell r="AK20">
            <v>4</v>
          </cell>
          <cell r="AL20">
            <v>10.5</v>
          </cell>
          <cell r="AM20" t="str">
            <v>-</v>
          </cell>
          <cell r="AN20" t="str">
            <v>-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1174.96</v>
          </cell>
          <cell r="E21">
            <v>55236</v>
          </cell>
          <cell r="F21">
            <v>1174.96</v>
          </cell>
          <cell r="G21">
            <v>55236</v>
          </cell>
          <cell r="H21">
            <v>100</v>
          </cell>
          <cell r="I21">
            <v>678.4</v>
          </cell>
          <cell r="J21">
            <v>678.4</v>
          </cell>
          <cell r="K21">
            <v>100</v>
          </cell>
          <cell r="L21">
            <v>678.4</v>
          </cell>
          <cell r="M21">
            <v>23.2</v>
          </cell>
          <cell r="N21">
            <v>25.8</v>
          </cell>
          <cell r="O21">
            <v>629.4</v>
          </cell>
          <cell r="P21" t="str">
            <v>-</v>
          </cell>
          <cell r="Q21" t="str">
            <v>-</v>
          </cell>
          <cell r="R21">
            <v>39.5</v>
          </cell>
          <cell r="S21">
            <v>16.100000000000001</v>
          </cell>
          <cell r="T21">
            <v>12.6</v>
          </cell>
          <cell r="U21">
            <v>10.8</v>
          </cell>
          <cell r="V21">
            <v>0</v>
          </cell>
          <cell r="W21">
            <v>53.9</v>
          </cell>
          <cell r="X21">
            <v>5.2</v>
          </cell>
          <cell r="Y21">
            <v>12.4</v>
          </cell>
          <cell r="Z21">
            <v>36.299999999999997</v>
          </cell>
          <cell r="AA21">
            <v>0</v>
          </cell>
          <cell r="AB21" t="str">
            <v>-</v>
          </cell>
          <cell r="AC21">
            <v>583.20000000000005</v>
          </cell>
          <cell r="AD21">
            <v>0.3</v>
          </cell>
          <cell r="AE21">
            <v>0.6</v>
          </cell>
          <cell r="AF21">
            <v>582.29999999999995</v>
          </cell>
          <cell r="AG21">
            <v>0</v>
          </cell>
          <cell r="AH21" t="str">
            <v>-</v>
          </cell>
          <cell r="AI21">
            <v>1.8</v>
          </cell>
          <cell r="AJ21">
            <v>1.6</v>
          </cell>
          <cell r="AK21">
            <v>0.2</v>
          </cell>
          <cell r="AL21" t="str">
            <v>-</v>
          </cell>
          <cell r="AM21" t="str">
            <v>-</v>
          </cell>
          <cell r="AN21" t="str">
            <v>-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846.05</v>
          </cell>
          <cell r="E22">
            <v>26615</v>
          </cell>
          <cell r="F22">
            <v>846.05</v>
          </cell>
          <cell r="G22">
            <v>26615</v>
          </cell>
          <cell r="H22">
            <v>100</v>
          </cell>
          <cell r="I22">
            <v>174.8</v>
          </cell>
          <cell r="J22">
            <v>174.8</v>
          </cell>
          <cell r="K22">
            <v>100</v>
          </cell>
          <cell r="L22">
            <v>174.8</v>
          </cell>
          <cell r="M22">
            <v>4</v>
          </cell>
          <cell r="N22">
            <v>15</v>
          </cell>
          <cell r="O22">
            <v>155.80000000000001</v>
          </cell>
          <cell r="P22" t="str">
            <v>-</v>
          </cell>
          <cell r="Q22" t="str">
            <v>-</v>
          </cell>
          <cell r="R22">
            <v>32</v>
          </cell>
          <cell r="S22">
            <v>2.8</v>
          </cell>
          <cell r="T22">
            <v>14.8</v>
          </cell>
          <cell r="U22">
            <v>14.4</v>
          </cell>
          <cell r="V22">
            <v>0</v>
          </cell>
          <cell r="W22">
            <v>9.5</v>
          </cell>
          <cell r="X22">
            <v>0.1</v>
          </cell>
          <cell r="Y22" t="str">
            <v>-</v>
          </cell>
          <cell r="Z22">
            <v>9.4</v>
          </cell>
          <cell r="AA22">
            <v>0</v>
          </cell>
          <cell r="AB22" t="str">
            <v>-</v>
          </cell>
          <cell r="AC22">
            <v>132</v>
          </cell>
          <cell r="AD22" t="str">
            <v>-</v>
          </cell>
          <cell r="AE22">
            <v>0.2</v>
          </cell>
          <cell r="AF22">
            <v>131.80000000000001</v>
          </cell>
          <cell r="AG22">
            <v>0</v>
          </cell>
          <cell r="AH22" t="str">
            <v>-</v>
          </cell>
          <cell r="AI22">
            <v>1.3</v>
          </cell>
          <cell r="AJ22">
            <v>1.1000000000000001</v>
          </cell>
          <cell r="AK22" t="str">
            <v>-</v>
          </cell>
          <cell r="AL22">
            <v>0.2</v>
          </cell>
          <cell r="AM22" t="str">
            <v>-</v>
          </cell>
          <cell r="AN22" t="str">
            <v>-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815.24</v>
          </cell>
          <cell r="E23">
            <v>18125</v>
          </cell>
          <cell r="F23">
            <v>815.24</v>
          </cell>
          <cell r="G23">
            <v>18125</v>
          </cell>
          <cell r="H23">
            <v>100</v>
          </cell>
          <cell r="I23">
            <v>229</v>
          </cell>
          <cell r="J23">
            <v>229</v>
          </cell>
          <cell r="K23">
            <v>100</v>
          </cell>
          <cell r="L23">
            <v>229</v>
          </cell>
          <cell r="M23">
            <v>11.2</v>
          </cell>
          <cell r="N23">
            <v>7.4</v>
          </cell>
          <cell r="O23">
            <v>210.3</v>
          </cell>
          <cell r="P23" t="str">
            <v>-</v>
          </cell>
          <cell r="Q23">
            <v>0.1</v>
          </cell>
          <cell r="R23">
            <v>13.5</v>
          </cell>
          <cell r="S23">
            <v>9.5</v>
          </cell>
          <cell r="T23">
            <v>1.2</v>
          </cell>
          <cell r="U23">
            <v>2.8</v>
          </cell>
          <cell r="V23">
            <v>0</v>
          </cell>
          <cell r="W23">
            <v>0.8</v>
          </cell>
          <cell r="X23">
            <v>0.7</v>
          </cell>
          <cell r="Y23" t="str">
            <v>-</v>
          </cell>
          <cell r="Z23">
            <v>0.1</v>
          </cell>
          <cell r="AA23">
            <v>0</v>
          </cell>
          <cell r="AB23" t="str">
            <v>-</v>
          </cell>
          <cell r="AC23">
            <v>207.4</v>
          </cell>
          <cell r="AD23" t="str">
            <v>-</v>
          </cell>
          <cell r="AE23" t="str">
            <v>-</v>
          </cell>
          <cell r="AF23">
            <v>207.4</v>
          </cell>
          <cell r="AG23">
            <v>0</v>
          </cell>
          <cell r="AH23" t="str">
            <v>-</v>
          </cell>
          <cell r="AI23">
            <v>7.3</v>
          </cell>
          <cell r="AJ23">
            <v>1</v>
          </cell>
          <cell r="AK23">
            <v>6.2</v>
          </cell>
          <cell r="AL23" t="str">
            <v>-</v>
          </cell>
          <cell r="AM23" t="str">
            <v>-</v>
          </cell>
          <cell r="AN23">
            <v>0.1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741.1</v>
          </cell>
          <cell r="E24">
            <v>39963</v>
          </cell>
          <cell r="F24">
            <v>741.1</v>
          </cell>
          <cell r="G24">
            <v>39963</v>
          </cell>
          <cell r="H24">
            <v>100</v>
          </cell>
          <cell r="I24">
            <v>340.4</v>
          </cell>
          <cell r="J24">
            <v>340.4</v>
          </cell>
          <cell r="K24">
            <v>100</v>
          </cell>
          <cell r="L24">
            <v>340.4</v>
          </cell>
          <cell r="M24">
            <v>19</v>
          </cell>
          <cell r="N24">
            <v>41.2</v>
          </cell>
          <cell r="O24">
            <v>279.5</v>
          </cell>
          <cell r="P24">
            <v>0.3</v>
          </cell>
          <cell r="Q24">
            <v>0.4</v>
          </cell>
          <cell r="R24">
            <v>51.9</v>
          </cell>
          <cell r="S24">
            <v>11.9</v>
          </cell>
          <cell r="T24">
            <v>27.1</v>
          </cell>
          <cell r="U24">
            <v>12.9</v>
          </cell>
          <cell r="V24">
            <v>0</v>
          </cell>
          <cell r="W24">
            <v>61.5</v>
          </cell>
          <cell r="X24">
            <v>4.4000000000000004</v>
          </cell>
          <cell r="Y24">
            <v>0.9</v>
          </cell>
          <cell r="Z24">
            <v>55.9</v>
          </cell>
          <cell r="AA24">
            <v>0</v>
          </cell>
          <cell r="AB24">
            <v>0.3</v>
          </cell>
          <cell r="AC24">
            <v>212.2</v>
          </cell>
          <cell r="AD24">
            <v>1.5</v>
          </cell>
          <cell r="AE24" t="str">
            <v>-</v>
          </cell>
          <cell r="AF24">
            <v>210.7</v>
          </cell>
          <cell r="AG24">
            <v>0</v>
          </cell>
          <cell r="AH24">
            <v>0.3</v>
          </cell>
          <cell r="AI24">
            <v>14.5</v>
          </cell>
          <cell r="AJ24">
            <v>1.2</v>
          </cell>
          <cell r="AK24">
            <v>13.2</v>
          </cell>
          <cell r="AL24" t="str">
            <v>-</v>
          </cell>
          <cell r="AM24" t="str">
            <v>-</v>
          </cell>
          <cell r="AN24">
            <v>0.1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693.84</v>
          </cell>
          <cell r="E25">
            <v>44751</v>
          </cell>
          <cell r="F25">
            <v>693.84</v>
          </cell>
          <cell r="G25">
            <v>44751</v>
          </cell>
          <cell r="H25">
            <v>100</v>
          </cell>
          <cell r="I25">
            <v>389.3</v>
          </cell>
          <cell r="J25">
            <v>389.3</v>
          </cell>
          <cell r="K25">
            <v>100</v>
          </cell>
          <cell r="L25">
            <v>389.3</v>
          </cell>
          <cell r="M25">
            <v>26</v>
          </cell>
          <cell r="N25">
            <v>6.6</v>
          </cell>
          <cell r="O25">
            <v>356.7</v>
          </cell>
          <cell r="P25" t="str">
            <v>-</v>
          </cell>
          <cell r="Q25" t="str">
            <v>-</v>
          </cell>
          <cell r="R25">
            <v>22</v>
          </cell>
          <cell r="S25">
            <v>3.3</v>
          </cell>
          <cell r="T25">
            <v>5.8</v>
          </cell>
          <cell r="U25">
            <v>12.9</v>
          </cell>
          <cell r="V25">
            <v>0</v>
          </cell>
          <cell r="W25">
            <v>25.3</v>
          </cell>
          <cell r="X25">
            <v>12.6</v>
          </cell>
          <cell r="Y25">
            <v>0.5</v>
          </cell>
          <cell r="Z25">
            <v>12.2</v>
          </cell>
          <cell r="AA25">
            <v>0</v>
          </cell>
          <cell r="AB25" t="str">
            <v>-</v>
          </cell>
          <cell r="AC25">
            <v>339.9</v>
          </cell>
          <cell r="AD25">
            <v>8.5</v>
          </cell>
          <cell r="AE25" t="str">
            <v>-</v>
          </cell>
          <cell r="AF25">
            <v>331.4</v>
          </cell>
          <cell r="AG25">
            <v>0</v>
          </cell>
          <cell r="AH25" t="str">
            <v>-</v>
          </cell>
          <cell r="AI25">
            <v>2.1</v>
          </cell>
          <cell r="AJ25">
            <v>1.6</v>
          </cell>
          <cell r="AK25">
            <v>0.3</v>
          </cell>
          <cell r="AL25">
            <v>0.2</v>
          </cell>
          <cell r="AM25" t="str">
            <v>-</v>
          </cell>
          <cell r="AN25" t="str">
            <v>-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384.09</v>
          </cell>
          <cell r="E26">
            <v>36439</v>
          </cell>
          <cell r="F26">
            <v>384.09</v>
          </cell>
          <cell r="G26">
            <v>36439</v>
          </cell>
          <cell r="H26">
            <v>100</v>
          </cell>
          <cell r="I26">
            <v>1389</v>
          </cell>
          <cell r="J26">
            <v>1389</v>
          </cell>
          <cell r="K26">
            <v>100</v>
          </cell>
          <cell r="L26">
            <v>1389</v>
          </cell>
          <cell r="M26">
            <v>91.3</v>
          </cell>
          <cell r="N26">
            <v>21.7</v>
          </cell>
          <cell r="O26">
            <v>1266.8</v>
          </cell>
          <cell r="P26">
            <v>9.1999999999999993</v>
          </cell>
          <cell r="Q26" t="str">
            <v>-</v>
          </cell>
          <cell r="R26">
            <v>23.7</v>
          </cell>
          <cell r="S26">
            <v>1.8</v>
          </cell>
          <cell r="T26">
            <v>16.3</v>
          </cell>
          <cell r="U26">
            <v>5.6</v>
          </cell>
          <cell r="V26">
            <v>0</v>
          </cell>
          <cell r="W26">
            <v>974.7</v>
          </cell>
          <cell r="X26">
            <v>84.5</v>
          </cell>
          <cell r="Y26">
            <v>5.0999999999999996</v>
          </cell>
          <cell r="Z26">
            <v>875.9</v>
          </cell>
          <cell r="AA26">
            <v>0</v>
          </cell>
          <cell r="AB26">
            <v>9.1999999999999993</v>
          </cell>
          <cell r="AC26">
            <v>376.9</v>
          </cell>
          <cell r="AD26">
            <v>0.3</v>
          </cell>
          <cell r="AE26">
            <v>0.3</v>
          </cell>
          <cell r="AF26">
            <v>376.3</v>
          </cell>
          <cell r="AG26">
            <v>0</v>
          </cell>
          <cell r="AH26" t="str">
            <v>-</v>
          </cell>
          <cell r="AI26">
            <v>13.7</v>
          </cell>
          <cell r="AJ26">
            <v>4.7</v>
          </cell>
          <cell r="AK26" t="str">
            <v>-</v>
          </cell>
          <cell r="AL26">
            <v>9</v>
          </cell>
          <cell r="AM26" t="str">
            <v>-</v>
          </cell>
          <cell r="AN26" t="str">
            <v>-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616.12</v>
          </cell>
          <cell r="E27">
            <v>46665</v>
          </cell>
          <cell r="F27">
            <v>616.12</v>
          </cell>
          <cell r="G27">
            <v>46665</v>
          </cell>
          <cell r="H27">
            <v>100</v>
          </cell>
          <cell r="I27">
            <v>589.1</v>
          </cell>
          <cell r="J27">
            <v>589.1</v>
          </cell>
          <cell r="K27">
            <v>100</v>
          </cell>
          <cell r="L27">
            <v>589.1</v>
          </cell>
          <cell r="M27">
            <v>38.299999999999997</v>
          </cell>
          <cell r="N27">
            <v>26.2</v>
          </cell>
          <cell r="O27">
            <v>514.6</v>
          </cell>
          <cell r="P27">
            <v>10</v>
          </cell>
          <cell r="Q27" t="str">
            <v>-</v>
          </cell>
          <cell r="R27">
            <v>37.9</v>
          </cell>
          <cell r="S27">
            <v>4.5999999999999996</v>
          </cell>
          <cell r="T27">
            <v>15.2</v>
          </cell>
          <cell r="U27">
            <v>18.100000000000001</v>
          </cell>
          <cell r="V27">
            <v>0</v>
          </cell>
          <cell r="W27">
            <v>153.5</v>
          </cell>
          <cell r="X27">
            <v>31.3</v>
          </cell>
          <cell r="Y27">
            <v>8</v>
          </cell>
          <cell r="Z27">
            <v>104.2</v>
          </cell>
          <cell r="AA27">
            <v>0</v>
          </cell>
          <cell r="AB27">
            <v>10</v>
          </cell>
          <cell r="AC27">
            <v>391.4</v>
          </cell>
          <cell r="AD27">
            <v>0.4</v>
          </cell>
          <cell r="AE27">
            <v>1.8</v>
          </cell>
          <cell r="AF27">
            <v>389.2</v>
          </cell>
          <cell r="AG27">
            <v>0</v>
          </cell>
          <cell r="AH27" t="str">
            <v>-</v>
          </cell>
          <cell r="AI27">
            <v>6.3</v>
          </cell>
          <cell r="AJ27">
            <v>2</v>
          </cell>
          <cell r="AK27">
            <v>1.2</v>
          </cell>
          <cell r="AL27">
            <v>3.1</v>
          </cell>
          <cell r="AM27" t="str">
            <v>-</v>
          </cell>
          <cell r="AN27" t="str">
            <v>-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450.92</v>
          </cell>
          <cell r="E28">
            <v>126961</v>
          </cell>
          <cell r="F28">
            <v>450.92</v>
          </cell>
          <cell r="G28">
            <v>126961</v>
          </cell>
          <cell r="H28">
            <v>100</v>
          </cell>
          <cell r="I28">
            <v>1072.5999999999999</v>
          </cell>
          <cell r="J28">
            <v>1072.5999999999999</v>
          </cell>
          <cell r="K28">
            <v>100</v>
          </cell>
          <cell r="L28">
            <v>1072.5999999999999</v>
          </cell>
          <cell r="M28">
            <v>143</v>
          </cell>
          <cell r="N28">
            <v>241.3</v>
          </cell>
          <cell r="O28">
            <v>688</v>
          </cell>
          <cell r="P28">
            <v>0.3</v>
          </cell>
          <cell r="Q28" t="str">
            <v>-</v>
          </cell>
          <cell r="R28">
            <v>119.6</v>
          </cell>
          <cell r="S28">
            <v>4.0999999999999996</v>
          </cell>
          <cell r="T28">
            <v>97.2</v>
          </cell>
          <cell r="U28">
            <v>18.3</v>
          </cell>
          <cell r="V28">
            <v>0</v>
          </cell>
          <cell r="W28">
            <v>376.9</v>
          </cell>
          <cell r="X28">
            <v>128.5</v>
          </cell>
          <cell r="Y28">
            <v>140.80000000000001</v>
          </cell>
          <cell r="Z28">
            <v>107.3</v>
          </cell>
          <cell r="AA28">
            <v>0</v>
          </cell>
          <cell r="AB28">
            <v>0.3</v>
          </cell>
          <cell r="AC28">
            <v>527.6</v>
          </cell>
          <cell r="AD28">
            <v>2.9</v>
          </cell>
          <cell r="AE28">
            <v>3.1</v>
          </cell>
          <cell r="AF28">
            <v>521.6</v>
          </cell>
          <cell r="AG28">
            <v>0</v>
          </cell>
          <cell r="AH28" t="str">
            <v>-</v>
          </cell>
          <cell r="AI28">
            <v>48.5</v>
          </cell>
          <cell r="AJ28">
            <v>7.5</v>
          </cell>
          <cell r="AK28">
            <v>0.2</v>
          </cell>
          <cell r="AL28">
            <v>40.799999999999997</v>
          </cell>
          <cell r="AM28" t="str">
            <v>-</v>
          </cell>
          <cell r="AN28" t="str">
            <v>-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661.14</v>
          </cell>
          <cell r="E29">
            <v>45152</v>
          </cell>
          <cell r="F29">
            <v>661.14</v>
          </cell>
          <cell r="G29">
            <v>45152</v>
          </cell>
          <cell r="H29">
            <v>100</v>
          </cell>
          <cell r="I29">
            <v>828.5</v>
          </cell>
          <cell r="J29">
            <v>828.5</v>
          </cell>
          <cell r="K29">
            <v>100</v>
          </cell>
          <cell r="L29">
            <v>828.5</v>
          </cell>
          <cell r="M29">
            <v>6.4</v>
          </cell>
          <cell r="N29">
            <v>22</v>
          </cell>
          <cell r="O29">
            <v>800.1</v>
          </cell>
          <cell r="P29" t="str">
            <v>-</v>
          </cell>
          <cell r="Q29" t="str">
            <v>-</v>
          </cell>
          <cell r="R29">
            <v>33.200000000000003</v>
          </cell>
          <cell r="S29">
            <v>2.2000000000000002</v>
          </cell>
          <cell r="T29">
            <v>18.2</v>
          </cell>
          <cell r="U29">
            <v>12.8</v>
          </cell>
          <cell r="V29">
            <v>0</v>
          </cell>
          <cell r="W29">
            <v>21.9</v>
          </cell>
          <cell r="X29">
            <v>2.2999999999999998</v>
          </cell>
          <cell r="Y29">
            <v>3.1</v>
          </cell>
          <cell r="Z29">
            <v>16.5</v>
          </cell>
          <cell r="AA29">
            <v>0</v>
          </cell>
          <cell r="AB29" t="str">
            <v>-</v>
          </cell>
          <cell r="AC29">
            <v>770.8</v>
          </cell>
          <cell r="AD29" t="str">
            <v>-</v>
          </cell>
          <cell r="AE29">
            <v>0.5</v>
          </cell>
          <cell r="AF29">
            <v>770.3</v>
          </cell>
          <cell r="AG29">
            <v>0</v>
          </cell>
          <cell r="AH29" t="str">
            <v>-</v>
          </cell>
          <cell r="AI29">
            <v>2.6</v>
          </cell>
          <cell r="AJ29">
            <v>1.9</v>
          </cell>
          <cell r="AK29">
            <v>0.2</v>
          </cell>
          <cell r="AL29">
            <v>0.5</v>
          </cell>
          <cell r="AM29" t="str">
            <v>-</v>
          </cell>
          <cell r="AN29" t="str">
            <v>-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1201.47</v>
          </cell>
          <cell r="E30">
            <v>34088</v>
          </cell>
          <cell r="F30">
            <v>1201.47</v>
          </cell>
          <cell r="G30">
            <v>34088</v>
          </cell>
          <cell r="H30">
            <v>100</v>
          </cell>
          <cell r="I30">
            <v>642.9</v>
          </cell>
          <cell r="J30">
            <v>642.9</v>
          </cell>
          <cell r="K30">
            <v>100</v>
          </cell>
          <cell r="L30">
            <v>642.9</v>
          </cell>
          <cell r="M30">
            <v>222.8</v>
          </cell>
          <cell r="N30">
            <v>31.7</v>
          </cell>
          <cell r="O30">
            <v>388.4</v>
          </cell>
          <cell r="P30" t="str">
            <v>-</v>
          </cell>
          <cell r="Q30" t="str">
            <v>-</v>
          </cell>
          <cell r="R30">
            <v>64.099999999999994</v>
          </cell>
          <cell r="S30">
            <v>32.700000000000003</v>
          </cell>
          <cell r="T30">
            <v>1.3</v>
          </cell>
          <cell r="U30">
            <v>30.1</v>
          </cell>
          <cell r="V30">
            <v>0</v>
          </cell>
          <cell r="W30">
            <v>120.8</v>
          </cell>
          <cell r="X30">
            <v>83.8</v>
          </cell>
          <cell r="Y30">
            <v>30.2</v>
          </cell>
          <cell r="Z30">
            <v>6.8</v>
          </cell>
          <cell r="AA30">
            <v>0</v>
          </cell>
          <cell r="AB30" t="str">
            <v>-</v>
          </cell>
          <cell r="AC30">
            <v>351.2</v>
          </cell>
          <cell r="AD30" t="str">
            <v>-</v>
          </cell>
          <cell r="AE30">
            <v>0.1</v>
          </cell>
          <cell r="AF30">
            <v>351.1</v>
          </cell>
          <cell r="AG30">
            <v>0</v>
          </cell>
          <cell r="AH30" t="str">
            <v>-</v>
          </cell>
          <cell r="AI30">
            <v>106.8</v>
          </cell>
          <cell r="AJ30">
            <v>106.3</v>
          </cell>
          <cell r="AK30">
            <v>0.1</v>
          </cell>
          <cell r="AL30">
            <v>0.4</v>
          </cell>
          <cell r="AM30" t="str">
            <v>-</v>
          </cell>
          <cell r="AN30" t="str">
            <v>-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989.44</v>
          </cell>
          <cell r="E31">
            <v>53103</v>
          </cell>
          <cell r="F31">
            <v>989.44</v>
          </cell>
          <cell r="G31">
            <v>53103</v>
          </cell>
          <cell r="H31">
            <v>100</v>
          </cell>
          <cell r="I31">
            <v>675.8</v>
          </cell>
          <cell r="J31">
            <v>675.8</v>
          </cell>
          <cell r="K31">
            <v>100</v>
          </cell>
          <cell r="L31">
            <v>675.8</v>
          </cell>
          <cell r="M31">
            <v>48.1</v>
          </cell>
          <cell r="N31">
            <v>31</v>
          </cell>
          <cell r="O31">
            <v>596</v>
          </cell>
          <cell r="P31" t="str">
            <v>-</v>
          </cell>
          <cell r="Q31">
            <v>0.7</v>
          </cell>
          <cell r="R31">
            <v>56.1</v>
          </cell>
          <cell r="S31">
            <v>8.9</v>
          </cell>
          <cell r="T31">
            <v>17.7</v>
          </cell>
          <cell r="U31">
            <v>29.5</v>
          </cell>
          <cell r="V31">
            <v>0</v>
          </cell>
          <cell r="W31">
            <v>46</v>
          </cell>
          <cell r="X31">
            <v>29.9</v>
          </cell>
          <cell r="Y31">
            <v>1.6</v>
          </cell>
          <cell r="Z31">
            <v>14.5</v>
          </cell>
          <cell r="AA31">
            <v>0</v>
          </cell>
          <cell r="AB31" t="str">
            <v>-</v>
          </cell>
          <cell r="AC31">
            <v>560.29999999999995</v>
          </cell>
          <cell r="AD31">
            <v>7.4</v>
          </cell>
          <cell r="AE31">
            <v>1.4</v>
          </cell>
          <cell r="AF31">
            <v>551.5</v>
          </cell>
          <cell r="AG31">
            <v>0</v>
          </cell>
          <cell r="AH31">
            <v>0.5</v>
          </cell>
          <cell r="AI31">
            <v>12.9</v>
          </cell>
          <cell r="AJ31">
            <v>1.9</v>
          </cell>
          <cell r="AK31">
            <v>10.3</v>
          </cell>
          <cell r="AL31">
            <v>0.5</v>
          </cell>
          <cell r="AM31" t="str">
            <v>-</v>
          </cell>
          <cell r="AN31">
            <v>0.2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72.86</v>
          </cell>
          <cell r="E32">
            <v>10279</v>
          </cell>
          <cell r="F32">
            <v>2.2999999999999998</v>
          </cell>
          <cell r="G32">
            <v>10007</v>
          </cell>
          <cell r="H32">
            <v>97.4</v>
          </cell>
          <cell r="I32">
            <v>141</v>
          </cell>
          <cell r="J32">
            <v>141</v>
          </cell>
          <cell r="K32">
            <v>100</v>
          </cell>
          <cell r="L32">
            <v>141</v>
          </cell>
          <cell r="M32">
            <v>8.4</v>
          </cell>
          <cell r="N32">
            <v>53.8</v>
          </cell>
          <cell r="O32">
            <v>74.099999999999994</v>
          </cell>
          <cell r="P32" t="str">
            <v>-</v>
          </cell>
          <cell r="Q32">
            <v>4.7</v>
          </cell>
          <cell r="R32">
            <v>12.3</v>
          </cell>
          <cell r="S32">
            <v>8.1999999999999993</v>
          </cell>
          <cell r="T32">
            <v>3.5</v>
          </cell>
          <cell r="U32">
            <v>0.6</v>
          </cell>
          <cell r="V32">
            <v>0</v>
          </cell>
          <cell r="W32" t="str">
            <v>-</v>
          </cell>
          <cell r="X32" t="str">
            <v>-</v>
          </cell>
          <cell r="Y32" t="str">
            <v>-</v>
          </cell>
          <cell r="Z32" t="str">
            <v>-</v>
          </cell>
          <cell r="AA32">
            <v>0</v>
          </cell>
          <cell r="AB32" t="str">
            <v>-</v>
          </cell>
          <cell r="AC32">
            <v>73.5</v>
          </cell>
          <cell r="AD32" t="str">
            <v>-</v>
          </cell>
          <cell r="AE32">
            <v>0.1</v>
          </cell>
          <cell r="AF32">
            <v>73.400000000000006</v>
          </cell>
          <cell r="AG32">
            <v>0</v>
          </cell>
          <cell r="AH32">
            <v>2.2000000000000002</v>
          </cell>
          <cell r="AI32">
            <v>53</v>
          </cell>
          <cell r="AJ32">
            <v>0.2</v>
          </cell>
          <cell r="AK32">
            <v>50.2</v>
          </cell>
          <cell r="AL32">
            <v>0.1</v>
          </cell>
          <cell r="AM32" t="str">
            <v>-</v>
          </cell>
          <cell r="AN32">
            <v>2.5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19031.419999999998</v>
          </cell>
          <cell r="E34">
            <v>2751749</v>
          </cell>
          <cell r="F34">
            <v>18492.849999999999</v>
          </cell>
          <cell r="G34">
            <v>2745932</v>
          </cell>
          <cell r="H34">
            <v>99.79</v>
          </cell>
          <cell r="I34">
            <v>40965.5</v>
          </cell>
          <cell r="J34">
            <v>40965.5</v>
          </cell>
          <cell r="K34">
            <v>100</v>
          </cell>
          <cell r="L34">
            <v>40965.5</v>
          </cell>
          <cell r="M34">
            <v>4041.8</v>
          </cell>
          <cell r="N34">
            <v>1863.6</v>
          </cell>
          <cell r="O34">
            <v>34800.5</v>
          </cell>
          <cell r="P34">
            <v>1.7</v>
          </cell>
          <cell r="Q34">
            <v>257.89999999999998</v>
          </cell>
          <cell r="R34">
            <v>2885.4</v>
          </cell>
          <cell r="S34">
            <v>720.3</v>
          </cell>
          <cell r="T34">
            <v>891.4</v>
          </cell>
          <cell r="U34">
            <v>1273.7</v>
          </cell>
          <cell r="V34">
            <v>0</v>
          </cell>
          <cell r="W34">
            <v>22151.200000000001</v>
          </cell>
          <cell r="X34">
            <v>2945</v>
          </cell>
          <cell r="Y34">
            <v>749.8</v>
          </cell>
          <cell r="Z34">
            <v>18454.7</v>
          </cell>
          <cell r="AA34">
            <v>0</v>
          </cell>
          <cell r="AB34">
            <v>1.7</v>
          </cell>
          <cell r="AC34">
            <v>14221</v>
          </cell>
          <cell r="AD34">
            <v>103.9</v>
          </cell>
          <cell r="AE34">
            <v>49.8</v>
          </cell>
          <cell r="AF34">
            <v>14067.3</v>
          </cell>
          <cell r="AG34">
            <v>0</v>
          </cell>
          <cell r="AH34">
            <v>5.9</v>
          </cell>
          <cell r="AI34">
            <v>1702</v>
          </cell>
          <cell r="AJ34">
            <v>272.60000000000002</v>
          </cell>
          <cell r="AK34">
            <v>172.6</v>
          </cell>
          <cell r="AL34">
            <v>1004.8</v>
          </cell>
          <cell r="AM34" t="str">
            <v>-</v>
          </cell>
          <cell r="AN34">
            <v>257.89999999999998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1130.01</v>
          </cell>
          <cell r="E35">
            <v>522030</v>
          </cell>
          <cell r="F35">
            <v>1130.01</v>
          </cell>
          <cell r="G35">
            <v>522030</v>
          </cell>
          <cell r="H35">
            <v>100</v>
          </cell>
          <cell r="I35">
            <v>19055.2</v>
          </cell>
          <cell r="J35">
            <v>19055.2</v>
          </cell>
          <cell r="K35">
            <v>100</v>
          </cell>
          <cell r="L35">
            <v>19055.2</v>
          </cell>
          <cell r="M35">
            <v>1728.1</v>
          </cell>
          <cell r="N35">
            <v>182.5</v>
          </cell>
          <cell r="O35">
            <v>17066.900000000001</v>
          </cell>
          <cell r="P35" t="str">
            <v>-</v>
          </cell>
          <cell r="Q35">
            <v>77.7</v>
          </cell>
          <cell r="R35">
            <v>541.1</v>
          </cell>
          <cell r="S35">
            <v>280.7</v>
          </cell>
          <cell r="T35" t="str">
            <v>-</v>
          </cell>
          <cell r="U35">
            <v>260.39999999999998</v>
          </cell>
          <cell r="V35">
            <v>0</v>
          </cell>
          <cell r="W35">
            <v>15807.7</v>
          </cell>
          <cell r="X35">
            <v>1353.4</v>
          </cell>
          <cell r="Y35">
            <v>122.5</v>
          </cell>
          <cell r="Z35">
            <v>14331.8</v>
          </cell>
          <cell r="AA35">
            <v>0</v>
          </cell>
          <cell r="AB35" t="str">
            <v>-</v>
          </cell>
          <cell r="AC35">
            <v>2005.1</v>
          </cell>
          <cell r="AD35">
            <v>48.7</v>
          </cell>
          <cell r="AE35">
            <v>8.3000000000000007</v>
          </cell>
          <cell r="AF35">
            <v>1948.1</v>
          </cell>
          <cell r="AG35">
            <v>0</v>
          </cell>
          <cell r="AH35">
            <v>2.4</v>
          </cell>
          <cell r="AI35">
            <v>698.9</v>
          </cell>
          <cell r="AJ35">
            <v>45.3</v>
          </cell>
          <cell r="AK35">
            <v>51.7</v>
          </cell>
          <cell r="AL35">
            <v>526.6</v>
          </cell>
          <cell r="AM35" t="str">
            <v>-</v>
          </cell>
          <cell r="AN35">
            <v>77.7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1324.89</v>
          </cell>
          <cell r="E36">
            <v>268928</v>
          </cell>
          <cell r="F36">
            <v>1324.89</v>
          </cell>
          <cell r="G36">
            <v>268928</v>
          </cell>
          <cell r="H36">
            <v>100</v>
          </cell>
          <cell r="I36">
            <v>2404.6999999999998</v>
          </cell>
          <cell r="J36">
            <v>2404.6999999999998</v>
          </cell>
          <cell r="K36">
            <v>100</v>
          </cell>
          <cell r="L36">
            <v>2404.6999999999998</v>
          </cell>
          <cell r="M36">
            <v>261.8</v>
          </cell>
          <cell r="N36">
            <v>189.3</v>
          </cell>
          <cell r="O36">
            <v>1937</v>
          </cell>
          <cell r="P36" t="str">
            <v>-</v>
          </cell>
          <cell r="Q36">
            <v>16.600000000000001</v>
          </cell>
          <cell r="R36">
            <v>300.7</v>
          </cell>
          <cell r="S36">
            <v>16.8</v>
          </cell>
          <cell r="T36">
            <v>107.5</v>
          </cell>
          <cell r="U36">
            <v>176.4</v>
          </cell>
          <cell r="V36">
            <v>0</v>
          </cell>
          <cell r="W36">
            <v>907.9</v>
          </cell>
          <cell r="X36">
            <v>208.1</v>
          </cell>
          <cell r="Y36">
            <v>49.1</v>
          </cell>
          <cell r="Z36">
            <v>650.70000000000005</v>
          </cell>
          <cell r="AA36">
            <v>0</v>
          </cell>
          <cell r="AB36" t="str">
            <v>-</v>
          </cell>
          <cell r="AC36">
            <v>1095.5</v>
          </cell>
          <cell r="AD36">
            <v>15.9</v>
          </cell>
          <cell r="AE36">
            <v>5.3</v>
          </cell>
          <cell r="AF36">
            <v>1074.3</v>
          </cell>
          <cell r="AG36">
            <v>0</v>
          </cell>
          <cell r="AH36">
            <v>0.4</v>
          </cell>
          <cell r="AI36">
            <v>100.2</v>
          </cell>
          <cell r="AJ36">
            <v>21</v>
          </cell>
          <cell r="AK36">
            <v>27.4</v>
          </cell>
          <cell r="AL36">
            <v>35.6</v>
          </cell>
          <cell r="AM36" t="str">
            <v>-</v>
          </cell>
          <cell r="AN36">
            <v>16.600000000000001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1009.24</v>
          </cell>
          <cell r="E37">
            <v>144254</v>
          </cell>
          <cell r="F37">
            <v>1009.24</v>
          </cell>
          <cell r="G37">
            <v>144255</v>
          </cell>
          <cell r="H37">
            <v>100</v>
          </cell>
          <cell r="I37">
            <v>1056.2</v>
          </cell>
          <cell r="J37">
            <v>1056.2</v>
          </cell>
          <cell r="K37">
            <v>100</v>
          </cell>
          <cell r="L37">
            <v>1056.2</v>
          </cell>
          <cell r="M37">
            <v>113.7</v>
          </cell>
          <cell r="N37">
            <v>122.2</v>
          </cell>
          <cell r="O37">
            <v>819.2</v>
          </cell>
          <cell r="P37" t="str">
            <v>-</v>
          </cell>
          <cell r="Q37">
            <v>1.1000000000000001</v>
          </cell>
          <cell r="R37">
            <v>136.9</v>
          </cell>
          <cell r="S37">
            <v>13.3</v>
          </cell>
          <cell r="T37">
            <v>58</v>
          </cell>
          <cell r="U37">
            <v>65.599999999999994</v>
          </cell>
          <cell r="V37">
            <v>0</v>
          </cell>
          <cell r="W37">
            <v>306.7</v>
          </cell>
          <cell r="X37">
            <v>94.1</v>
          </cell>
          <cell r="Y37">
            <v>38.700000000000003</v>
          </cell>
          <cell r="Z37">
            <v>173.9</v>
          </cell>
          <cell r="AA37">
            <v>0</v>
          </cell>
          <cell r="AB37" t="str">
            <v>-</v>
          </cell>
          <cell r="AC37">
            <v>568.70000000000005</v>
          </cell>
          <cell r="AD37">
            <v>2.8</v>
          </cell>
          <cell r="AE37">
            <v>1.2</v>
          </cell>
          <cell r="AF37">
            <v>564.70000000000005</v>
          </cell>
          <cell r="AG37">
            <v>0</v>
          </cell>
          <cell r="AH37">
            <v>0.2</v>
          </cell>
          <cell r="AI37">
            <v>43.7</v>
          </cell>
          <cell r="AJ37">
            <v>3.5</v>
          </cell>
          <cell r="AK37">
            <v>24.3</v>
          </cell>
          <cell r="AL37">
            <v>15</v>
          </cell>
          <cell r="AM37" t="str">
            <v>-</v>
          </cell>
          <cell r="AN37">
            <v>1.1000000000000001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1521.94</v>
          </cell>
          <cell r="E38">
            <v>170133</v>
          </cell>
          <cell r="F38">
            <v>1521.94</v>
          </cell>
          <cell r="G38">
            <v>170133</v>
          </cell>
          <cell r="H38">
            <v>100</v>
          </cell>
          <cell r="I38">
            <v>1423.9</v>
          </cell>
          <cell r="J38">
            <v>1423.9</v>
          </cell>
          <cell r="K38">
            <v>100</v>
          </cell>
          <cell r="L38">
            <v>1423.9</v>
          </cell>
          <cell r="M38">
            <v>174.7</v>
          </cell>
          <cell r="N38">
            <v>98.6</v>
          </cell>
          <cell r="O38">
            <v>1150.5</v>
          </cell>
          <cell r="P38" t="str">
            <v>-</v>
          </cell>
          <cell r="Q38">
            <v>0.1</v>
          </cell>
          <cell r="R38">
            <v>199.5</v>
          </cell>
          <cell r="S38">
            <v>112</v>
          </cell>
          <cell r="T38">
            <v>12.9</v>
          </cell>
          <cell r="U38">
            <v>74.599999999999994</v>
          </cell>
          <cell r="V38">
            <v>0</v>
          </cell>
          <cell r="W38">
            <v>218</v>
          </cell>
          <cell r="X38">
            <v>58.3</v>
          </cell>
          <cell r="Y38">
            <v>80.2</v>
          </cell>
          <cell r="Z38">
            <v>79.5</v>
          </cell>
          <cell r="AA38">
            <v>0</v>
          </cell>
          <cell r="AB38" t="str">
            <v>-</v>
          </cell>
          <cell r="AC38">
            <v>1002.3</v>
          </cell>
          <cell r="AD38">
            <v>0.9</v>
          </cell>
          <cell r="AE38">
            <v>5.5</v>
          </cell>
          <cell r="AF38">
            <v>995.9</v>
          </cell>
          <cell r="AG38">
            <v>0</v>
          </cell>
          <cell r="AH38" t="str">
            <v>-</v>
          </cell>
          <cell r="AI38">
            <v>4.0999999999999996</v>
          </cell>
          <cell r="AJ38">
            <v>3.5</v>
          </cell>
          <cell r="AK38" t="str">
            <v>-</v>
          </cell>
          <cell r="AL38">
            <v>0.5</v>
          </cell>
          <cell r="AM38" t="str">
            <v>-</v>
          </cell>
          <cell r="AN38">
            <v>0.1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615.17999999999995</v>
          </cell>
          <cell r="E39">
            <v>425492</v>
          </cell>
          <cell r="F39">
            <v>615.17999999999995</v>
          </cell>
          <cell r="G39">
            <v>429047</v>
          </cell>
          <cell r="H39">
            <v>100</v>
          </cell>
          <cell r="I39">
            <v>3762</v>
          </cell>
          <cell r="J39">
            <v>3762</v>
          </cell>
          <cell r="K39">
            <v>100</v>
          </cell>
          <cell r="L39">
            <v>3762</v>
          </cell>
          <cell r="M39">
            <v>403.4</v>
          </cell>
          <cell r="N39">
            <v>335.7</v>
          </cell>
          <cell r="O39">
            <v>2881.7</v>
          </cell>
          <cell r="P39" t="str">
            <v>-</v>
          </cell>
          <cell r="Q39">
            <v>141.19999999999999</v>
          </cell>
          <cell r="R39">
            <v>380.3</v>
          </cell>
          <cell r="S39">
            <v>11.1</v>
          </cell>
          <cell r="T39">
            <v>214.2</v>
          </cell>
          <cell r="U39">
            <v>155</v>
          </cell>
          <cell r="V39">
            <v>0</v>
          </cell>
          <cell r="W39">
            <v>1149.5</v>
          </cell>
          <cell r="X39">
            <v>351.6</v>
          </cell>
          <cell r="Y39">
            <v>80.400000000000006</v>
          </cell>
          <cell r="Z39">
            <v>717.5</v>
          </cell>
          <cell r="AA39">
            <v>0</v>
          </cell>
          <cell r="AB39" t="str">
            <v>-</v>
          </cell>
          <cell r="AC39">
            <v>1770.1</v>
          </cell>
          <cell r="AD39">
            <v>14.8</v>
          </cell>
          <cell r="AE39">
            <v>12.8</v>
          </cell>
          <cell r="AF39">
            <v>1742.5</v>
          </cell>
          <cell r="AG39">
            <v>0</v>
          </cell>
          <cell r="AH39">
            <v>0.9</v>
          </cell>
          <cell r="AI39">
            <v>461.2</v>
          </cell>
          <cell r="AJ39">
            <v>25.9</v>
          </cell>
          <cell r="AK39">
            <v>28.3</v>
          </cell>
          <cell r="AL39">
            <v>266.7</v>
          </cell>
          <cell r="AM39" t="str">
            <v>-</v>
          </cell>
          <cell r="AN39">
            <v>141.19999999999999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669.43</v>
          </cell>
          <cell r="E40">
            <v>110287</v>
          </cell>
          <cell r="F40">
            <v>669.43</v>
          </cell>
          <cell r="G40">
            <v>110287</v>
          </cell>
          <cell r="H40">
            <v>100</v>
          </cell>
          <cell r="I40">
            <v>1108.9000000000001</v>
          </cell>
          <cell r="J40">
            <v>1108.9000000000001</v>
          </cell>
          <cell r="K40">
            <v>100</v>
          </cell>
          <cell r="L40">
            <v>1108.9000000000001</v>
          </cell>
          <cell r="M40">
            <v>174.9</v>
          </cell>
          <cell r="N40">
            <v>16.399999999999999</v>
          </cell>
          <cell r="O40">
            <v>917.6</v>
          </cell>
          <cell r="P40" t="str">
            <v>-</v>
          </cell>
          <cell r="Q40" t="str">
            <v>-</v>
          </cell>
          <cell r="R40">
            <v>195.5</v>
          </cell>
          <cell r="S40">
            <v>116</v>
          </cell>
          <cell r="T40">
            <v>1</v>
          </cell>
          <cell r="U40">
            <v>78.5</v>
          </cell>
          <cell r="V40">
            <v>0</v>
          </cell>
          <cell r="W40">
            <v>318.10000000000002</v>
          </cell>
          <cell r="X40">
            <v>58.9</v>
          </cell>
          <cell r="Y40">
            <v>11.9</v>
          </cell>
          <cell r="Z40">
            <v>247.3</v>
          </cell>
          <cell r="AA40">
            <v>0</v>
          </cell>
          <cell r="AB40" t="str">
            <v>-</v>
          </cell>
          <cell r="AC40">
            <v>595.20000000000005</v>
          </cell>
          <cell r="AD40" t="str">
            <v>-</v>
          </cell>
          <cell r="AE40">
            <v>3.5</v>
          </cell>
          <cell r="AF40">
            <v>591.70000000000005</v>
          </cell>
          <cell r="AG40">
            <v>0</v>
          </cell>
          <cell r="AH40" t="str">
            <v>-</v>
          </cell>
          <cell r="AI40">
            <v>0.1</v>
          </cell>
          <cell r="AJ40" t="str">
            <v>-</v>
          </cell>
          <cell r="AK40" t="str">
            <v>-</v>
          </cell>
          <cell r="AL40">
            <v>0.1</v>
          </cell>
          <cell r="AM40" t="str">
            <v>-</v>
          </cell>
          <cell r="AN40" t="str">
            <v>-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919.3</v>
          </cell>
          <cell r="E41">
            <v>103613</v>
          </cell>
          <cell r="F41">
            <v>919.3</v>
          </cell>
          <cell r="G41">
            <v>100648</v>
          </cell>
          <cell r="H41">
            <v>100</v>
          </cell>
          <cell r="I41">
            <v>1426</v>
          </cell>
          <cell r="J41">
            <v>1426</v>
          </cell>
          <cell r="K41">
            <v>100</v>
          </cell>
          <cell r="L41">
            <v>1426</v>
          </cell>
          <cell r="M41">
            <v>295.2</v>
          </cell>
          <cell r="N41">
            <v>74.099999999999994</v>
          </cell>
          <cell r="O41">
            <v>1052.0999999999999</v>
          </cell>
          <cell r="P41">
            <v>1.5</v>
          </cell>
          <cell r="Q41">
            <v>3.1</v>
          </cell>
          <cell r="R41">
            <v>129</v>
          </cell>
          <cell r="S41">
            <v>1.8</v>
          </cell>
          <cell r="T41">
            <v>46.8</v>
          </cell>
          <cell r="U41">
            <v>80.400000000000006</v>
          </cell>
          <cell r="V41">
            <v>0</v>
          </cell>
          <cell r="W41">
            <v>534.1</v>
          </cell>
          <cell r="X41">
            <v>245.2</v>
          </cell>
          <cell r="Y41">
            <v>15</v>
          </cell>
          <cell r="Z41">
            <v>272.39999999999998</v>
          </cell>
          <cell r="AA41">
            <v>0</v>
          </cell>
          <cell r="AB41">
            <v>1.5</v>
          </cell>
          <cell r="AC41">
            <v>632.6</v>
          </cell>
          <cell r="AD41">
            <v>2.9</v>
          </cell>
          <cell r="AE41">
            <v>1.2</v>
          </cell>
          <cell r="AF41">
            <v>628.5</v>
          </cell>
          <cell r="AG41">
            <v>0</v>
          </cell>
          <cell r="AH41">
            <v>0.5</v>
          </cell>
          <cell r="AI41">
            <v>129.80000000000001</v>
          </cell>
          <cell r="AJ41">
            <v>45.3</v>
          </cell>
          <cell r="AK41">
            <v>11.1</v>
          </cell>
          <cell r="AL41">
            <v>70.8</v>
          </cell>
          <cell r="AM41" t="str">
            <v>-</v>
          </cell>
          <cell r="AN41">
            <v>3.1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1254.8</v>
          </cell>
          <cell r="E42">
            <v>102701</v>
          </cell>
          <cell r="F42">
            <v>1254.8</v>
          </cell>
          <cell r="G42">
            <v>102464</v>
          </cell>
          <cell r="H42">
            <v>100</v>
          </cell>
          <cell r="I42">
            <v>1159.4000000000001</v>
          </cell>
          <cell r="J42">
            <v>1159.4000000000001</v>
          </cell>
          <cell r="K42">
            <v>100</v>
          </cell>
          <cell r="L42">
            <v>1159.4000000000001</v>
          </cell>
          <cell r="M42">
            <v>68.8</v>
          </cell>
          <cell r="N42">
            <v>126.3</v>
          </cell>
          <cell r="O42">
            <v>964.2</v>
          </cell>
          <cell r="P42" t="str">
            <v>-</v>
          </cell>
          <cell r="Q42">
            <v>0.1</v>
          </cell>
          <cell r="R42">
            <v>95.6</v>
          </cell>
          <cell r="S42">
            <v>8</v>
          </cell>
          <cell r="T42">
            <v>47.6</v>
          </cell>
          <cell r="U42">
            <v>40</v>
          </cell>
          <cell r="V42">
            <v>0</v>
          </cell>
          <cell r="W42">
            <v>361.5</v>
          </cell>
          <cell r="X42">
            <v>50.1</v>
          </cell>
          <cell r="Y42">
            <v>74.400000000000006</v>
          </cell>
          <cell r="Z42">
            <v>237</v>
          </cell>
          <cell r="AA42">
            <v>0</v>
          </cell>
          <cell r="AB42" t="str">
            <v>-</v>
          </cell>
          <cell r="AC42">
            <v>696.2</v>
          </cell>
          <cell r="AD42">
            <v>5.0999999999999996</v>
          </cell>
          <cell r="AE42">
            <v>4.0999999999999996</v>
          </cell>
          <cell r="AF42">
            <v>687</v>
          </cell>
          <cell r="AG42">
            <v>0</v>
          </cell>
          <cell r="AH42">
            <v>0.1</v>
          </cell>
          <cell r="AI42">
            <v>6</v>
          </cell>
          <cell r="AJ42">
            <v>5.6</v>
          </cell>
          <cell r="AK42">
            <v>0.2</v>
          </cell>
          <cell r="AL42">
            <v>0.2</v>
          </cell>
          <cell r="AM42" t="str">
            <v>-</v>
          </cell>
          <cell r="AN42">
            <v>0.1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911.61</v>
          </cell>
          <cell r="E43">
            <v>75357</v>
          </cell>
          <cell r="F43">
            <v>443.61</v>
          </cell>
          <cell r="G43">
            <v>70340</v>
          </cell>
          <cell r="H43">
            <v>92</v>
          </cell>
          <cell r="I43">
            <v>698.4</v>
          </cell>
          <cell r="J43">
            <v>698.4</v>
          </cell>
          <cell r="K43">
            <v>100</v>
          </cell>
          <cell r="L43">
            <v>698.4</v>
          </cell>
          <cell r="M43">
            <v>91.8</v>
          </cell>
          <cell r="N43">
            <v>57.8</v>
          </cell>
          <cell r="O43">
            <v>548.6</v>
          </cell>
          <cell r="P43" t="str">
            <v>-</v>
          </cell>
          <cell r="Q43">
            <v>0.2</v>
          </cell>
          <cell r="R43">
            <v>125.3</v>
          </cell>
          <cell r="S43">
            <v>30.6</v>
          </cell>
          <cell r="T43">
            <v>49.3</v>
          </cell>
          <cell r="U43">
            <v>45.4</v>
          </cell>
          <cell r="V43">
            <v>0</v>
          </cell>
          <cell r="W43">
            <v>84.4</v>
          </cell>
          <cell r="X43">
            <v>52</v>
          </cell>
          <cell r="Y43">
            <v>5.7</v>
          </cell>
          <cell r="Z43">
            <v>26.7</v>
          </cell>
          <cell r="AA43">
            <v>0</v>
          </cell>
          <cell r="AB43" t="str">
            <v>-</v>
          </cell>
          <cell r="AC43">
            <v>476.3</v>
          </cell>
          <cell r="AD43" t="str">
            <v>-</v>
          </cell>
          <cell r="AE43">
            <v>0.4</v>
          </cell>
          <cell r="AF43">
            <v>475.9</v>
          </cell>
          <cell r="AG43">
            <v>0</v>
          </cell>
          <cell r="AH43">
            <v>0.1</v>
          </cell>
          <cell r="AI43">
            <v>12.3</v>
          </cell>
          <cell r="AJ43">
            <v>9.1999999999999993</v>
          </cell>
          <cell r="AK43">
            <v>2.4</v>
          </cell>
          <cell r="AL43">
            <v>0.6</v>
          </cell>
          <cell r="AM43" t="str">
            <v>-</v>
          </cell>
          <cell r="AN43">
            <v>0.2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411.74</v>
          </cell>
          <cell r="E44">
            <v>266486</v>
          </cell>
          <cell r="F44">
            <v>411.74</v>
          </cell>
          <cell r="G44">
            <v>266486</v>
          </cell>
          <cell r="H44">
            <v>100</v>
          </cell>
          <cell r="I44">
            <v>1483.9</v>
          </cell>
          <cell r="J44">
            <v>1483.9</v>
          </cell>
          <cell r="K44">
            <v>100</v>
          </cell>
          <cell r="L44">
            <v>1483.9</v>
          </cell>
          <cell r="M44">
            <v>85.5</v>
          </cell>
          <cell r="N44">
            <v>191.3</v>
          </cell>
          <cell r="O44">
            <v>1206.5</v>
          </cell>
          <cell r="P44" t="str">
            <v>-</v>
          </cell>
          <cell r="Q44">
            <v>0.6</v>
          </cell>
          <cell r="R44">
            <v>235.5</v>
          </cell>
          <cell r="S44">
            <v>13.1</v>
          </cell>
          <cell r="T44">
            <v>97.3</v>
          </cell>
          <cell r="U44">
            <v>125.1</v>
          </cell>
          <cell r="V44">
            <v>0</v>
          </cell>
          <cell r="W44">
            <v>403.9</v>
          </cell>
          <cell r="X44">
            <v>58</v>
          </cell>
          <cell r="Y44">
            <v>79.2</v>
          </cell>
          <cell r="Z44">
            <v>266.7</v>
          </cell>
          <cell r="AA44">
            <v>0</v>
          </cell>
          <cell r="AB44" t="str">
            <v>-</v>
          </cell>
          <cell r="AC44">
            <v>807</v>
          </cell>
          <cell r="AD44">
            <v>5.0999999999999996</v>
          </cell>
          <cell r="AE44">
            <v>2.7</v>
          </cell>
          <cell r="AF44">
            <v>799.2</v>
          </cell>
          <cell r="AG44">
            <v>0</v>
          </cell>
          <cell r="AH44">
            <v>0.2</v>
          </cell>
          <cell r="AI44">
            <v>37.299999999999997</v>
          </cell>
          <cell r="AJ44">
            <v>9.3000000000000007</v>
          </cell>
          <cell r="AK44">
            <v>12.1</v>
          </cell>
          <cell r="AL44">
            <v>15.5</v>
          </cell>
          <cell r="AM44" t="str">
            <v>-</v>
          </cell>
          <cell r="AN44">
            <v>0.6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614.27</v>
          </cell>
          <cell r="E45">
            <v>24787</v>
          </cell>
          <cell r="F45">
            <v>614.27</v>
          </cell>
          <cell r="G45">
            <v>24787</v>
          </cell>
          <cell r="H45">
            <v>100</v>
          </cell>
          <cell r="I45">
            <v>370.5</v>
          </cell>
          <cell r="J45">
            <v>370.5</v>
          </cell>
          <cell r="K45">
            <v>100</v>
          </cell>
          <cell r="L45">
            <v>370.5</v>
          </cell>
          <cell r="M45">
            <v>18.600000000000001</v>
          </cell>
          <cell r="N45">
            <v>5.3</v>
          </cell>
          <cell r="O45">
            <v>346.6</v>
          </cell>
          <cell r="P45" t="str">
            <v>-</v>
          </cell>
          <cell r="Q45" t="str">
            <v>-</v>
          </cell>
          <cell r="R45">
            <v>21.4</v>
          </cell>
          <cell r="S45">
            <v>11.7</v>
          </cell>
          <cell r="T45">
            <v>4.4000000000000004</v>
          </cell>
          <cell r="U45">
            <v>5.3</v>
          </cell>
          <cell r="V45">
            <v>0</v>
          </cell>
          <cell r="W45">
            <v>41.3</v>
          </cell>
          <cell r="X45">
            <v>5.8</v>
          </cell>
          <cell r="Y45">
            <v>0.3</v>
          </cell>
          <cell r="Z45">
            <v>35.200000000000003</v>
          </cell>
          <cell r="AA45">
            <v>0</v>
          </cell>
          <cell r="AB45" t="str">
            <v>-</v>
          </cell>
          <cell r="AC45">
            <v>298.60000000000002</v>
          </cell>
          <cell r="AD45">
            <v>0.1</v>
          </cell>
          <cell r="AE45">
            <v>0.5</v>
          </cell>
          <cell r="AF45">
            <v>298</v>
          </cell>
          <cell r="AG45">
            <v>0</v>
          </cell>
          <cell r="AH45" t="str">
            <v>-</v>
          </cell>
          <cell r="AI45">
            <v>9.1999999999999993</v>
          </cell>
          <cell r="AJ45">
            <v>1</v>
          </cell>
          <cell r="AK45">
            <v>0.1</v>
          </cell>
          <cell r="AL45">
            <v>8.1</v>
          </cell>
          <cell r="AM45" t="str">
            <v>-</v>
          </cell>
          <cell r="AN45" t="str">
            <v>-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1175.1400000000001</v>
          </cell>
          <cell r="E46">
            <v>54722</v>
          </cell>
          <cell r="F46">
            <v>1175.1400000000001</v>
          </cell>
          <cell r="G46">
            <v>54722</v>
          </cell>
          <cell r="H46">
            <v>100</v>
          </cell>
          <cell r="I46">
            <v>704.6</v>
          </cell>
          <cell r="J46">
            <v>704.6</v>
          </cell>
          <cell r="K46">
            <v>100</v>
          </cell>
          <cell r="L46">
            <v>704.6</v>
          </cell>
          <cell r="M46">
            <v>13.7</v>
          </cell>
          <cell r="N46">
            <v>17.8</v>
          </cell>
          <cell r="O46">
            <v>673</v>
          </cell>
          <cell r="P46" t="str">
            <v>-</v>
          </cell>
          <cell r="Q46">
            <v>0.1</v>
          </cell>
          <cell r="R46">
            <v>42.7</v>
          </cell>
          <cell r="S46">
            <v>8.4</v>
          </cell>
          <cell r="T46">
            <v>15.5</v>
          </cell>
          <cell r="U46">
            <v>18.8</v>
          </cell>
          <cell r="V46">
            <v>0</v>
          </cell>
          <cell r="W46">
            <v>56.5</v>
          </cell>
          <cell r="X46">
            <v>2.2000000000000002</v>
          </cell>
          <cell r="Y46">
            <v>1.9</v>
          </cell>
          <cell r="Z46">
            <v>52.4</v>
          </cell>
          <cell r="AA46">
            <v>0</v>
          </cell>
          <cell r="AB46" t="str">
            <v>-</v>
          </cell>
          <cell r="AC46">
            <v>602.20000000000005</v>
          </cell>
          <cell r="AD46">
            <v>0.3</v>
          </cell>
          <cell r="AE46">
            <v>0.3</v>
          </cell>
          <cell r="AF46">
            <v>601.6</v>
          </cell>
          <cell r="AG46">
            <v>0</v>
          </cell>
          <cell r="AH46" t="str">
            <v>-</v>
          </cell>
          <cell r="AI46">
            <v>3.2</v>
          </cell>
          <cell r="AJ46">
            <v>2.8</v>
          </cell>
          <cell r="AK46">
            <v>0.1</v>
          </cell>
          <cell r="AL46">
            <v>0.2</v>
          </cell>
          <cell r="AM46" t="str">
            <v>-</v>
          </cell>
          <cell r="AN46">
            <v>0.1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846.06</v>
          </cell>
          <cell r="E47">
            <v>26552</v>
          </cell>
          <cell r="F47">
            <v>846.06</v>
          </cell>
          <cell r="G47">
            <v>26552</v>
          </cell>
          <cell r="H47">
            <v>100</v>
          </cell>
          <cell r="I47">
            <v>223.5</v>
          </cell>
          <cell r="J47">
            <v>223.5</v>
          </cell>
          <cell r="K47">
            <v>100</v>
          </cell>
          <cell r="L47">
            <v>223.5</v>
          </cell>
          <cell r="M47">
            <v>2.2999999999999998</v>
          </cell>
          <cell r="N47">
            <v>16.7</v>
          </cell>
          <cell r="O47">
            <v>204.5</v>
          </cell>
          <cell r="P47" t="str">
            <v>-</v>
          </cell>
          <cell r="Q47" t="str">
            <v>-</v>
          </cell>
          <cell r="R47">
            <v>27.4</v>
          </cell>
          <cell r="S47" t="str">
            <v>-</v>
          </cell>
          <cell r="T47">
            <v>16.3</v>
          </cell>
          <cell r="U47">
            <v>11.1</v>
          </cell>
          <cell r="V47">
            <v>0</v>
          </cell>
          <cell r="W47">
            <v>12.4</v>
          </cell>
          <cell r="X47">
            <v>0.2</v>
          </cell>
          <cell r="Y47">
            <v>0.3</v>
          </cell>
          <cell r="Z47">
            <v>11.9</v>
          </cell>
          <cell r="AA47">
            <v>0</v>
          </cell>
          <cell r="AB47" t="str">
            <v>-</v>
          </cell>
          <cell r="AC47">
            <v>181.6</v>
          </cell>
          <cell r="AD47">
            <v>0.2</v>
          </cell>
          <cell r="AE47">
            <v>0.1</v>
          </cell>
          <cell r="AF47">
            <v>181.3</v>
          </cell>
          <cell r="AG47">
            <v>0</v>
          </cell>
          <cell r="AH47" t="str">
            <v>-</v>
          </cell>
          <cell r="AI47">
            <v>2.1</v>
          </cell>
          <cell r="AJ47">
            <v>1.9</v>
          </cell>
          <cell r="AK47" t="str">
            <v>-</v>
          </cell>
          <cell r="AL47">
            <v>0.2</v>
          </cell>
          <cell r="AM47" t="str">
            <v>-</v>
          </cell>
          <cell r="AN47" t="str">
            <v>-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815.64</v>
          </cell>
          <cell r="E48">
            <v>17929</v>
          </cell>
          <cell r="F48">
            <v>815.64</v>
          </cell>
          <cell r="G48">
            <v>17929</v>
          </cell>
          <cell r="H48">
            <v>100</v>
          </cell>
          <cell r="I48">
            <v>269.39999999999998</v>
          </cell>
          <cell r="J48">
            <v>269.39999999999998</v>
          </cell>
          <cell r="K48">
            <v>100</v>
          </cell>
          <cell r="L48">
            <v>269.39999999999998</v>
          </cell>
          <cell r="M48">
            <v>11.8</v>
          </cell>
          <cell r="N48">
            <v>1.7</v>
          </cell>
          <cell r="O48">
            <v>255.9</v>
          </cell>
          <cell r="P48" t="str">
            <v>-</v>
          </cell>
          <cell r="Q48" t="str">
            <v>-</v>
          </cell>
          <cell r="R48">
            <v>14.8</v>
          </cell>
          <cell r="S48">
            <v>10.5</v>
          </cell>
          <cell r="T48">
            <v>1.2</v>
          </cell>
          <cell r="U48">
            <v>3.1</v>
          </cell>
          <cell r="V48">
            <v>0</v>
          </cell>
          <cell r="W48">
            <v>5.3</v>
          </cell>
          <cell r="X48">
            <v>0.1</v>
          </cell>
          <cell r="Y48" t="str">
            <v>-</v>
          </cell>
          <cell r="Z48">
            <v>5.2</v>
          </cell>
          <cell r="AA48">
            <v>0</v>
          </cell>
          <cell r="AB48" t="str">
            <v>-</v>
          </cell>
          <cell r="AC48">
            <v>248</v>
          </cell>
          <cell r="AD48">
            <v>0.1</v>
          </cell>
          <cell r="AE48">
            <v>0.3</v>
          </cell>
          <cell r="AF48">
            <v>247.6</v>
          </cell>
          <cell r="AG48">
            <v>0</v>
          </cell>
          <cell r="AH48" t="str">
            <v>-</v>
          </cell>
          <cell r="AI48">
            <v>1.3</v>
          </cell>
          <cell r="AJ48">
            <v>1.1000000000000001</v>
          </cell>
          <cell r="AK48">
            <v>0.2</v>
          </cell>
          <cell r="AL48" t="str">
            <v>-</v>
          </cell>
          <cell r="AM48" t="str">
            <v>-</v>
          </cell>
          <cell r="AN48" t="str">
            <v>-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741.14</v>
          </cell>
          <cell r="E49">
            <v>39973</v>
          </cell>
          <cell r="F49">
            <v>741.14</v>
          </cell>
          <cell r="G49">
            <v>39973</v>
          </cell>
          <cell r="H49">
            <v>100</v>
          </cell>
          <cell r="I49">
            <v>473.6</v>
          </cell>
          <cell r="J49">
            <v>473.6</v>
          </cell>
          <cell r="K49">
            <v>100</v>
          </cell>
          <cell r="L49">
            <v>473.6</v>
          </cell>
          <cell r="M49">
            <v>19.100000000000001</v>
          </cell>
          <cell r="N49">
            <v>22.8</v>
          </cell>
          <cell r="O49">
            <v>431.5</v>
          </cell>
          <cell r="P49">
            <v>0.2</v>
          </cell>
          <cell r="Q49" t="str">
            <v>-</v>
          </cell>
          <cell r="R49">
            <v>58.5</v>
          </cell>
          <cell r="S49">
            <v>13.1</v>
          </cell>
          <cell r="T49">
            <v>22.8</v>
          </cell>
          <cell r="U49">
            <v>22.6</v>
          </cell>
          <cell r="V49">
            <v>0</v>
          </cell>
          <cell r="W49">
            <v>146.1</v>
          </cell>
          <cell r="X49">
            <v>5</v>
          </cell>
          <cell r="Y49" t="str">
            <v>-</v>
          </cell>
          <cell r="Z49">
            <v>140.9</v>
          </cell>
          <cell r="AA49">
            <v>0</v>
          </cell>
          <cell r="AB49">
            <v>0.2</v>
          </cell>
          <cell r="AC49">
            <v>268</v>
          </cell>
          <cell r="AD49" t="str">
            <v>-</v>
          </cell>
          <cell r="AE49" t="str">
            <v>-</v>
          </cell>
          <cell r="AF49">
            <v>268</v>
          </cell>
          <cell r="AG49">
            <v>0</v>
          </cell>
          <cell r="AH49" t="str">
            <v>-</v>
          </cell>
          <cell r="AI49">
            <v>1</v>
          </cell>
          <cell r="AJ49">
            <v>1</v>
          </cell>
          <cell r="AK49" t="str">
            <v>-</v>
          </cell>
          <cell r="AL49" t="str">
            <v>-</v>
          </cell>
          <cell r="AM49" t="str">
            <v>-</v>
          </cell>
          <cell r="AN49" t="str">
            <v>-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693.79</v>
          </cell>
          <cell r="E50">
            <v>44603</v>
          </cell>
          <cell r="F50">
            <v>693.79</v>
          </cell>
          <cell r="G50">
            <v>44387</v>
          </cell>
          <cell r="H50">
            <v>100</v>
          </cell>
          <cell r="I50">
            <v>439.6</v>
          </cell>
          <cell r="J50">
            <v>439.6</v>
          </cell>
          <cell r="K50">
            <v>100</v>
          </cell>
          <cell r="L50">
            <v>439.6</v>
          </cell>
          <cell r="M50">
            <v>22.4</v>
          </cell>
          <cell r="N50">
            <v>15.8</v>
          </cell>
          <cell r="O50">
            <v>401.4</v>
          </cell>
          <cell r="P50" t="str">
            <v>-</v>
          </cell>
          <cell r="Q50" t="str">
            <v>-</v>
          </cell>
          <cell r="R50">
            <v>31.6</v>
          </cell>
          <cell r="S50">
            <v>8.3000000000000007</v>
          </cell>
          <cell r="T50">
            <v>14.9</v>
          </cell>
          <cell r="U50">
            <v>8.4</v>
          </cell>
          <cell r="V50">
            <v>0</v>
          </cell>
          <cell r="W50">
            <v>33.5</v>
          </cell>
          <cell r="X50">
            <v>12.4</v>
          </cell>
          <cell r="Y50">
            <v>0.9</v>
          </cell>
          <cell r="Z50">
            <v>20.2</v>
          </cell>
          <cell r="AA50">
            <v>0</v>
          </cell>
          <cell r="AB50" t="str">
            <v>-</v>
          </cell>
          <cell r="AC50">
            <v>372.7</v>
          </cell>
          <cell r="AD50">
            <v>0.1</v>
          </cell>
          <cell r="AE50" t="str">
            <v>-</v>
          </cell>
          <cell r="AF50">
            <v>372.6</v>
          </cell>
          <cell r="AG50">
            <v>0</v>
          </cell>
          <cell r="AH50" t="str">
            <v>-</v>
          </cell>
          <cell r="AI50">
            <v>1.8</v>
          </cell>
          <cell r="AJ50">
            <v>1.6</v>
          </cell>
          <cell r="AK50" t="str">
            <v>-</v>
          </cell>
          <cell r="AL50">
            <v>0.2</v>
          </cell>
          <cell r="AM50" t="str">
            <v>-</v>
          </cell>
          <cell r="AN50" t="str">
            <v>-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384.1</v>
          </cell>
          <cell r="E51">
            <v>36069</v>
          </cell>
          <cell r="F51">
            <v>384.1</v>
          </cell>
          <cell r="G51">
            <v>36439</v>
          </cell>
          <cell r="H51">
            <v>100</v>
          </cell>
          <cell r="I51">
            <v>1319.3</v>
          </cell>
          <cell r="J51">
            <v>1319.3</v>
          </cell>
          <cell r="K51">
            <v>100</v>
          </cell>
          <cell r="L51">
            <v>1319.3</v>
          </cell>
          <cell r="M51">
            <v>41.4</v>
          </cell>
          <cell r="N51">
            <v>34.700000000000003</v>
          </cell>
          <cell r="O51">
            <v>1242.9000000000001</v>
          </cell>
          <cell r="P51" t="str">
            <v>-</v>
          </cell>
          <cell r="Q51">
            <v>0.3</v>
          </cell>
          <cell r="R51">
            <v>25.5</v>
          </cell>
          <cell r="S51">
            <v>0.5</v>
          </cell>
          <cell r="T51">
            <v>18.899999999999999</v>
          </cell>
          <cell r="U51">
            <v>6.1</v>
          </cell>
          <cell r="V51">
            <v>0</v>
          </cell>
          <cell r="W51">
            <v>934.6</v>
          </cell>
          <cell r="X51">
            <v>36.1</v>
          </cell>
          <cell r="Y51">
            <v>14</v>
          </cell>
          <cell r="Z51">
            <v>884.5</v>
          </cell>
          <cell r="AA51">
            <v>0</v>
          </cell>
          <cell r="AB51" t="str">
            <v>-</v>
          </cell>
          <cell r="AC51">
            <v>344.2</v>
          </cell>
          <cell r="AD51">
            <v>0.2</v>
          </cell>
          <cell r="AE51">
            <v>0.4</v>
          </cell>
          <cell r="AF51">
            <v>343.6</v>
          </cell>
          <cell r="AG51">
            <v>0</v>
          </cell>
          <cell r="AH51">
            <v>0.1</v>
          </cell>
          <cell r="AI51">
            <v>14.9</v>
          </cell>
          <cell r="AJ51">
            <v>4.5999999999999996</v>
          </cell>
          <cell r="AK51">
            <v>1.4</v>
          </cell>
          <cell r="AL51">
            <v>8.6999999999999993</v>
          </cell>
          <cell r="AM51" t="str">
            <v>-</v>
          </cell>
          <cell r="AN51">
            <v>0.3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616.13</v>
          </cell>
          <cell r="E52">
            <v>46886</v>
          </cell>
          <cell r="F52">
            <v>616.13</v>
          </cell>
          <cell r="G52">
            <v>46886</v>
          </cell>
          <cell r="H52">
            <v>100</v>
          </cell>
          <cell r="I52">
            <v>536.70000000000005</v>
          </cell>
          <cell r="J52">
            <v>536.70000000000005</v>
          </cell>
          <cell r="K52">
            <v>100</v>
          </cell>
          <cell r="L52">
            <v>536.70000000000005</v>
          </cell>
          <cell r="M52">
            <v>29.2</v>
          </cell>
          <cell r="N52">
            <v>44.1</v>
          </cell>
          <cell r="O52">
            <v>458.6</v>
          </cell>
          <cell r="P52" t="str">
            <v>-</v>
          </cell>
          <cell r="Q52">
            <v>4.8</v>
          </cell>
          <cell r="R52">
            <v>32.4</v>
          </cell>
          <cell r="S52">
            <v>4.3</v>
          </cell>
          <cell r="T52">
            <v>19</v>
          </cell>
          <cell r="U52">
            <v>9.1</v>
          </cell>
          <cell r="V52">
            <v>0</v>
          </cell>
          <cell r="W52">
            <v>167.6</v>
          </cell>
          <cell r="X52">
            <v>20.399999999999999</v>
          </cell>
          <cell r="Y52">
            <v>21.5</v>
          </cell>
          <cell r="Z52">
            <v>125.7</v>
          </cell>
          <cell r="AA52">
            <v>0</v>
          </cell>
          <cell r="AB52" t="str">
            <v>-</v>
          </cell>
          <cell r="AC52">
            <v>323.7</v>
          </cell>
          <cell r="AD52">
            <v>3.1</v>
          </cell>
          <cell r="AE52">
            <v>0.2</v>
          </cell>
          <cell r="AF52">
            <v>320.39999999999998</v>
          </cell>
          <cell r="AG52">
            <v>0</v>
          </cell>
          <cell r="AH52">
            <v>0.2</v>
          </cell>
          <cell r="AI52">
            <v>12.8</v>
          </cell>
          <cell r="AJ52">
            <v>1.4</v>
          </cell>
          <cell r="AK52">
            <v>3.4</v>
          </cell>
          <cell r="AL52">
            <v>3.4</v>
          </cell>
          <cell r="AM52" t="str">
            <v>-</v>
          </cell>
          <cell r="AN52">
            <v>4.8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450.93</v>
          </cell>
          <cell r="E53">
            <v>127330</v>
          </cell>
          <cell r="F53">
            <v>450.93</v>
          </cell>
          <cell r="G53">
            <v>127298</v>
          </cell>
          <cell r="H53">
            <v>100</v>
          </cell>
          <cell r="I53">
            <v>1092.7</v>
          </cell>
          <cell r="J53">
            <v>1092.7</v>
          </cell>
          <cell r="K53">
            <v>100</v>
          </cell>
          <cell r="L53">
            <v>1092.7</v>
          </cell>
          <cell r="M53">
            <v>140.9</v>
          </cell>
          <cell r="N53">
            <v>252.7</v>
          </cell>
          <cell r="O53">
            <v>687.3</v>
          </cell>
          <cell r="P53" t="str">
            <v>-</v>
          </cell>
          <cell r="Q53">
            <v>11.8</v>
          </cell>
          <cell r="R53">
            <v>126.2</v>
          </cell>
          <cell r="S53">
            <v>4.8</v>
          </cell>
          <cell r="T53">
            <v>96.6</v>
          </cell>
          <cell r="U53">
            <v>24.8</v>
          </cell>
          <cell r="V53">
            <v>0</v>
          </cell>
          <cell r="W53">
            <v>380.2</v>
          </cell>
          <cell r="X53">
            <v>127.3</v>
          </cell>
          <cell r="Y53">
            <v>145</v>
          </cell>
          <cell r="Z53">
            <v>107.9</v>
          </cell>
          <cell r="AA53">
            <v>0</v>
          </cell>
          <cell r="AB53" t="str">
            <v>-</v>
          </cell>
          <cell r="AC53">
            <v>507.1</v>
          </cell>
          <cell r="AD53">
            <v>2.2999999999999998</v>
          </cell>
          <cell r="AE53">
            <v>1.8</v>
          </cell>
          <cell r="AF53">
            <v>503</v>
          </cell>
          <cell r="AG53">
            <v>0</v>
          </cell>
          <cell r="AH53">
            <v>0.5</v>
          </cell>
          <cell r="AI53">
            <v>78.7</v>
          </cell>
          <cell r="AJ53">
            <v>6.5</v>
          </cell>
          <cell r="AK53">
            <v>9.3000000000000007</v>
          </cell>
          <cell r="AL53">
            <v>51.6</v>
          </cell>
          <cell r="AM53" t="str">
            <v>-</v>
          </cell>
          <cell r="AN53">
            <v>11.8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661.38</v>
          </cell>
          <cell r="E54">
            <v>46688</v>
          </cell>
          <cell r="F54">
            <v>661.38</v>
          </cell>
          <cell r="G54">
            <v>46688</v>
          </cell>
          <cell r="H54">
            <v>100</v>
          </cell>
          <cell r="I54">
            <v>500.6</v>
          </cell>
          <cell r="J54">
            <v>500.6</v>
          </cell>
          <cell r="K54">
            <v>100</v>
          </cell>
          <cell r="L54">
            <v>500.6</v>
          </cell>
          <cell r="M54">
            <v>9.8000000000000007</v>
          </cell>
          <cell r="N54">
            <v>18.899999999999999</v>
          </cell>
          <cell r="O54">
            <v>471.9</v>
          </cell>
          <cell r="P54" t="str">
            <v>-</v>
          </cell>
          <cell r="Q54" t="str">
            <v>-</v>
          </cell>
          <cell r="R54">
            <v>34.799999999999997</v>
          </cell>
          <cell r="S54">
            <v>4.8</v>
          </cell>
          <cell r="T54">
            <v>15.9</v>
          </cell>
          <cell r="U54">
            <v>14.1</v>
          </cell>
          <cell r="V54">
            <v>0</v>
          </cell>
          <cell r="W54">
            <v>32.200000000000003</v>
          </cell>
          <cell r="X54">
            <v>2.9</v>
          </cell>
          <cell r="Y54">
            <v>2.9</v>
          </cell>
          <cell r="Z54">
            <v>26.4</v>
          </cell>
          <cell r="AA54">
            <v>0</v>
          </cell>
          <cell r="AB54" t="str">
            <v>-</v>
          </cell>
          <cell r="AC54">
            <v>431.9</v>
          </cell>
          <cell r="AD54">
            <v>0.5</v>
          </cell>
          <cell r="AE54">
            <v>0.1</v>
          </cell>
          <cell r="AF54">
            <v>431.3</v>
          </cell>
          <cell r="AG54">
            <v>0</v>
          </cell>
          <cell r="AH54" t="str">
            <v>-</v>
          </cell>
          <cell r="AI54">
            <v>1.7</v>
          </cell>
          <cell r="AJ54">
            <v>1.6</v>
          </cell>
          <cell r="AK54" t="str">
            <v>-</v>
          </cell>
          <cell r="AL54">
            <v>0.1</v>
          </cell>
          <cell r="AM54" t="str">
            <v>-</v>
          </cell>
          <cell r="AN54" t="str">
            <v>-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1202.26</v>
          </cell>
          <cell r="E55">
            <v>33809</v>
          </cell>
          <cell r="F55">
            <v>1202.26</v>
          </cell>
          <cell r="G55">
            <v>33808</v>
          </cell>
          <cell r="H55">
            <v>100</v>
          </cell>
          <cell r="I55">
            <v>790.9</v>
          </cell>
          <cell r="J55">
            <v>790.9</v>
          </cell>
          <cell r="K55">
            <v>100</v>
          </cell>
          <cell r="L55">
            <v>790.9</v>
          </cell>
          <cell r="M55">
            <v>291.7</v>
          </cell>
          <cell r="N55">
            <v>5.5</v>
          </cell>
          <cell r="O55">
            <v>493.5</v>
          </cell>
          <cell r="P55" t="str">
            <v>-</v>
          </cell>
          <cell r="Q55">
            <v>0.2</v>
          </cell>
          <cell r="R55">
            <v>56.7</v>
          </cell>
          <cell r="S55">
            <v>32.6</v>
          </cell>
          <cell r="T55">
            <v>0.3</v>
          </cell>
          <cell r="U55">
            <v>23.8</v>
          </cell>
          <cell r="V55">
            <v>0</v>
          </cell>
          <cell r="W55">
            <v>194.2</v>
          </cell>
          <cell r="X55">
            <v>180.1</v>
          </cell>
          <cell r="Y55">
            <v>4.9000000000000004</v>
          </cell>
          <cell r="Z55">
            <v>9.1999999999999993</v>
          </cell>
          <cell r="AA55">
            <v>0</v>
          </cell>
          <cell r="AB55" t="str">
            <v>-</v>
          </cell>
          <cell r="AC55">
            <v>460.4</v>
          </cell>
          <cell r="AD55" t="str">
            <v>-</v>
          </cell>
          <cell r="AE55" t="str">
            <v>-</v>
          </cell>
          <cell r="AF55">
            <v>460.4</v>
          </cell>
          <cell r="AG55">
            <v>0</v>
          </cell>
          <cell r="AH55">
            <v>0.3</v>
          </cell>
          <cell r="AI55">
            <v>79.3</v>
          </cell>
          <cell r="AJ55">
            <v>79</v>
          </cell>
          <cell r="AK55">
            <v>0.3</v>
          </cell>
          <cell r="AL55">
            <v>0.1</v>
          </cell>
          <cell r="AM55" t="str">
            <v>-</v>
          </cell>
          <cell r="AN55">
            <v>0.2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989.57</v>
          </cell>
          <cell r="E56">
            <v>52974</v>
          </cell>
          <cell r="F56">
            <v>989.57</v>
          </cell>
          <cell r="G56">
            <v>51885</v>
          </cell>
          <cell r="H56">
            <v>100</v>
          </cell>
          <cell r="I56">
            <v>592.70000000000005</v>
          </cell>
          <cell r="J56">
            <v>592.70000000000005</v>
          </cell>
          <cell r="K56">
            <v>100</v>
          </cell>
          <cell r="L56">
            <v>592.70000000000005</v>
          </cell>
          <cell r="M56">
            <v>34.4</v>
          </cell>
          <cell r="N56">
            <v>26.2</v>
          </cell>
          <cell r="O56">
            <v>532.1</v>
          </cell>
          <cell r="P56" t="str">
            <v>-</v>
          </cell>
          <cell r="Q56" t="str">
            <v>-</v>
          </cell>
          <cell r="R56">
            <v>59.6</v>
          </cell>
          <cell r="S56">
            <v>11.6</v>
          </cell>
          <cell r="T56">
            <v>23.8</v>
          </cell>
          <cell r="U56">
            <v>24.2</v>
          </cell>
          <cell r="V56">
            <v>0</v>
          </cell>
          <cell r="W56">
            <v>53.3</v>
          </cell>
          <cell r="X56">
            <v>20.7</v>
          </cell>
          <cell r="Y56">
            <v>1</v>
          </cell>
          <cell r="Z56">
            <v>31.6</v>
          </cell>
          <cell r="AA56">
            <v>0</v>
          </cell>
          <cell r="AB56" t="str">
            <v>-</v>
          </cell>
          <cell r="AC56">
            <v>477.7</v>
          </cell>
          <cell r="AD56">
            <v>0.8</v>
          </cell>
          <cell r="AE56">
            <v>1.1000000000000001</v>
          </cell>
          <cell r="AF56">
            <v>475.8</v>
          </cell>
          <cell r="AG56">
            <v>0</v>
          </cell>
          <cell r="AH56" t="str">
            <v>-</v>
          </cell>
          <cell r="AI56">
            <v>2.1</v>
          </cell>
          <cell r="AJ56">
            <v>1.3</v>
          </cell>
          <cell r="AK56">
            <v>0.3</v>
          </cell>
          <cell r="AL56">
            <v>0.5</v>
          </cell>
          <cell r="AM56" t="str">
            <v>-</v>
          </cell>
          <cell r="AN56" t="str">
            <v>-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72.87</v>
          </cell>
          <cell r="E57">
            <v>10146</v>
          </cell>
          <cell r="F57">
            <v>2.2999999999999998</v>
          </cell>
          <cell r="G57">
            <v>9960</v>
          </cell>
          <cell r="H57">
            <v>98.1</v>
          </cell>
          <cell r="I57">
            <v>72.8</v>
          </cell>
          <cell r="J57">
            <v>72.8</v>
          </cell>
          <cell r="K57">
            <v>100</v>
          </cell>
          <cell r="L57">
            <v>72.8</v>
          </cell>
          <cell r="M57">
            <v>8.6</v>
          </cell>
          <cell r="N57">
            <v>7.2</v>
          </cell>
          <cell r="O57">
            <v>57</v>
          </cell>
          <cell r="P57" t="str">
            <v>-</v>
          </cell>
          <cell r="Q57" t="str">
            <v>-</v>
          </cell>
          <cell r="R57">
            <v>14.4</v>
          </cell>
          <cell r="S57">
            <v>6.3</v>
          </cell>
          <cell r="T57">
            <v>7.2</v>
          </cell>
          <cell r="U57">
            <v>0.9</v>
          </cell>
          <cell r="V57">
            <v>0</v>
          </cell>
          <cell r="W57">
            <v>2.2000000000000002</v>
          </cell>
          <cell r="X57">
            <v>2.1</v>
          </cell>
          <cell r="Y57" t="str">
            <v>-</v>
          </cell>
          <cell r="Z57">
            <v>0.1</v>
          </cell>
          <cell r="AA57">
            <v>0</v>
          </cell>
          <cell r="AB57" t="str">
            <v>-</v>
          </cell>
          <cell r="AC57">
            <v>55.9</v>
          </cell>
          <cell r="AD57" t="str">
            <v>-</v>
          </cell>
          <cell r="AE57" t="str">
            <v>-</v>
          </cell>
          <cell r="AF57">
            <v>55.9</v>
          </cell>
          <cell r="AG57">
            <v>0</v>
          </cell>
          <cell r="AH57" t="str">
            <v>-</v>
          </cell>
          <cell r="AI57">
            <v>0.3</v>
          </cell>
          <cell r="AJ57">
            <v>0.2</v>
          </cell>
          <cell r="AK57" t="str">
            <v>-</v>
          </cell>
          <cell r="AL57">
            <v>0.1</v>
          </cell>
          <cell r="AM57" t="str">
            <v>-</v>
          </cell>
          <cell r="AN57" t="str">
            <v>-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18732.330000000002</v>
          </cell>
          <cell r="E59">
            <v>2745070</v>
          </cell>
          <cell r="F59">
            <v>20772.59</v>
          </cell>
          <cell r="G59">
            <v>2744877</v>
          </cell>
          <cell r="H59">
            <v>99.99</v>
          </cell>
          <cell r="I59">
            <v>40633.800000000003</v>
          </cell>
          <cell r="J59">
            <v>40633.800000000003</v>
          </cell>
          <cell r="K59">
            <v>100</v>
          </cell>
          <cell r="L59">
            <v>40633.800000000003</v>
          </cell>
          <cell r="M59">
            <v>2958.1</v>
          </cell>
          <cell r="N59">
            <v>1865.3</v>
          </cell>
          <cell r="O59">
            <v>35552.199999999997</v>
          </cell>
          <cell r="P59">
            <v>3.3</v>
          </cell>
          <cell r="Q59">
            <v>254.9</v>
          </cell>
          <cell r="R59">
            <v>3146.3</v>
          </cell>
          <cell r="S59">
            <v>748.7</v>
          </cell>
          <cell r="T59">
            <v>881.6</v>
          </cell>
          <cell r="U59">
            <v>1516</v>
          </cell>
          <cell r="V59">
            <v>0</v>
          </cell>
          <cell r="W59">
            <v>22179.3</v>
          </cell>
          <cell r="X59">
            <v>1812.5</v>
          </cell>
          <cell r="Y59">
            <v>767.4</v>
          </cell>
          <cell r="Z59">
            <v>19596.099999999999</v>
          </cell>
          <cell r="AA59">
            <v>0</v>
          </cell>
          <cell r="AB59">
            <v>3.3</v>
          </cell>
          <cell r="AC59">
            <v>13508.7</v>
          </cell>
          <cell r="AD59">
            <v>94.9</v>
          </cell>
          <cell r="AE59">
            <v>36.200000000000003</v>
          </cell>
          <cell r="AF59">
            <v>13377.6</v>
          </cell>
          <cell r="AG59">
            <v>0</v>
          </cell>
          <cell r="AH59">
            <v>7.3</v>
          </cell>
          <cell r="AI59">
            <v>1799.9</v>
          </cell>
          <cell r="AJ59">
            <v>302</v>
          </cell>
          <cell r="AK59">
            <v>180.1</v>
          </cell>
          <cell r="AL59">
            <v>1062.5</v>
          </cell>
          <cell r="AM59" t="str">
            <v>-</v>
          </cell>
          <cell r="AN59">
            <v>254.9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1130.02</v>
          </cell>
          <cell r="E60">
            <v>519216</v>
          </cell>
          <cell r="F60">
            <v>1130.02</v>
          </cell>
          <cell r="G60">
            <v>519216</v>
          </cell>
          <cell r="H60">
            <v>100</v>
          </cell>
          <cell r="I60">
            <v>18949</v>
          </cell>
          <cell r="J60">
            <v>18949</v>
          </cell>
          <cell r="K60">
            <v>100</v>
          </cell>
          <cell r="L60">
            <v>18949</v>
          </cell>
          <cell r="M60">
            <v>1108.2</v>
          </cell>
          <cell r="N60">
            <v>168.6</v>
          </cell>
          <cell r="O60">
            <v>17580.3</v>
          </cell>
          <cell r="P60" t="str">
            <v>-</v>
          </cell>
          <cell r="Q60">
            <v>91.9</v>
          </cell>
          <cell r="R60">
            <v>521.9</v>
          </cell>
          <cell r="S60">
            <v>204.7</v>
          </cell>
          <cell r="T60">
            <v>2.1</v>
          </cell>
          <cell r="U60">
            <v>315.10000000000002</v>
          </cell>
          <cell r="V60">
            <v>0</v>
          </cell>
          <cell r="W60">
            <v>15839.4</v>
          </cell>
          <cell r="X60">
            <v>800.2</v>
          </cell>
          <cell r="Y60">
            <v>112</v>
          </cell>
          <cell r="Z60">
            <v>14927.2</v>
          </cell>
          <cell r="AA60">
            <v>0</v>
          </cell>
          <cell r="AB60" t="str">
            <v>-</v>
          </cell>
          <cell r="AC60">
            <v>1798.7</v>
          </cell>
          <cell r="AD60">
            <v>64.8</v>
          </cell>
          <cell r="AE60">
            <v>6.6</v>
          </cell>
          <cell r="AF60">
            <v>1727.3</v>
          </cell>
          <cell r="AG60">
            <v>0</v>
          </cell>
          <cell r="AH60">
            <v>1.5</v>
          </cell>
          <cell r="AI60">
            <v>789.1</v>
          </cell>
          <cell r="AJ60">
            <v>38.5</v>
          </cell>
          <cell r="AK60">
            <v>47.9</v>
          </cell>
          <cell r="AL60">
            <v>610.70000000000005</v>
          </cell>
          <cell r="AM60" t="str">
            <v>-</v>
          </cell>
          <cell r="AN60">
            <v>91.9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1324.94</v>
          </cell>
          <cell r="E61">
            <v>268091</v>
          </cell>
          <cell r="F61">
            <v>3135.9</v>
          </cell>
          <cell r="G61">
            <v>268091</v>
          </cell>
          <cell r="H61">
            <v>100</v>
          </cell>
          <cell r="I61">
            <v>3135.9</v>
          </cell>
          <cell r="J61">
            <v>3135.9</v>
          </cell>
          <cell r="K61">
            <v>100</v>
          </cell>
          <cell r="L61">
            <v>3135.9</v>
          </cell>
          <cell r="M61">
            <v>204.1</v>
          </cell>
          <cell r="N61">
            <v>421.1</v>
          </cell>
          <cell r="O61">
            <v>2509.5</v>
          </cell>
          <cell r="P61" t="str">
            <v>-</v>
          </cell>
          <cell r="Q61">
            <v>1.2</v>
          </cell>
          <cell r="R61">
            <v>410.6</v>
          </cell>
          <cell r="S61">
            <v>29.2</v>
          </cell>
          <cell r="T61">
            <v>116.4</v>
          </cell>
          <cell r="U61">
            <v>265</v>
          </cell>
          <cell r="V61">
            <v>0</v>
          </cell>
          <cell r="W61">
            <v>1497.1</v>
          </cell>
          <cell r="X61">
            <v>151.9</v>
          </cell>
          <cell r="Y61">
            <v>274.39999999999998</v>
          </cell>
          <cell r="Z61">
            <v>1070.8</v>
          </cell>
          <cell r="AA61">
            <v>0</v>
          </cell>
          <cell r="AB61" t="str">
            <v>-</v>
          </cell>
          <cell r="AC61">
            <v>1143.0999999999999</v>
          </cell>
          <cell r="AD61">
            <v>2.9</v>
          </cell>
          <cell r="AE61">
            <v>4.5</v>
          </cell>
          <cell r="AF61">
            <v>1135.7</v>
          </cell>
          <cell r="AG61">
            <v>0</v>
          </cell>
          <cell r="AH61">
            <v>0.3</v>
          </cell>
          <cell r="AI61">
            <v>85</v>
          </cell>
          <cell r="AJ61">
            <v>20.100000000000001</v>
          </cell>
          <cell r="AK61">
            <v>25.8</v>
          </cell>
          <cell r="AL61">
            <v>38</v>
          </cell>
          <cell r="AM61" t="str">
            <v>-</v>
          </cell>
          <cell r="AN61">
            <v>1.2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1009.83</v>
          </cell>
          <cell r="E62">
            <v>145068</v>
          </cell>
          <cell r="F62">
            <v>1009.82</v>
          </cell>
          <cell r="G62">
            <v>145068</v>
          </cell>
          <cell r="H62">
            <v>100</v>
          </cell>
          <cell r="I62">
            <v>979</v>
          </cell>
          <cell r="J62">
            <v>979</v>
          </cell>
          <cell r="K62">
            <v>100</v>
          </cell>
          <cell r="L62">
            <v>979</v>
          </cell>
          <cell r="M62">
            <v>68.099999999999994</v>
          </cell>
          <cell r="N62">
            <v>104.3</v>
          </cell>
          <cell r="O62">
            <v>805.2</v>
          </cell>
          <cell r="P62" t="str">
            <v>-</v>
          </cell>
          <cell r="Q62">
            <v>1.4</v>
          </cell>
          <cell r="R62">
            <v>125</v>
          </cell>
          <cell r="S62">
            <v>14.4</v>
          </cell>
          <cell r="T62">
            <v>59.2</v>
          </cell>
          <cell r="U62">
            <v>51.4</v>
          </cell>
          <cell r="V62">
            <v>0</v>
          </cell>
          <cell r="W62">
            <v>243.2</v>
          </cell>
          <cell r="X62">
            <v>47.4</v>
          </cell>
          <cell r="Y62">
            <v>19.8</v>
          </cell>
          <cell r="Z62">
            <v>176</v>
          </cell>
          <cell r="AA62">
            <v>0</v>
          </cell>
          <cell r="AB62" t="str">
            <v>-</v>
          </cell>
          <cell r="AC62">
            <v>565.9</v>
          </cell>
          <cell r="AD62">
            <v>2.1</v>
          </cell>
          <cell r="AE62">
            <v>1.6</v>
          </cell>
          <cell r="AF62">
            <v>562.20000000000005</v>
          </cell>
          <cell r="AG62">
            <v>0</v>
          </cell>
          <cell r="AH62">
            <v>0.1</v>
          </cell>
          <cell r="AI62">
            <v>44.8</v>
          </cell>
          <cell r="AJ62">
            <v>4.2</v>
          </cell>
          <cell r="AK62">
            <v>23.7</v>
          </cell>
          <cell r="AL62">
            <v>15.6</v>
          </cell>
          <cell r="AM62" t="str">
            <v>-</v>
          </cell>
          <cell r="AN62">
            <v>1.4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1521.98</v>
          </cell>
          <cell r="E63">
            <v>167737</v>
          </cell>
          <cell r="F63">
            <v>1521.98</v>
          </cell>
          <cell r="G63">
            <v>167737</v>
          </cell>
          <cell r="H63">
            <v>100</v>
          </cell>
          <cell r="I63">
            <v>1335.3</v>
          </cell>
          <cell r="J63">
            <v>1335.3</v>
          </cell>
          <cell r="K63">
            <v>100</v>
          </cell>
          <cell r="L63">
            <v>1335.3</v>
          </cell>
          <cell r="M63">
            <v>123.7</v>
          </cell>
          <cell r="N63">
            <v>27.3</v>
          </cell>
          <cell r="O63">
            <v>1184.2</v>
          </cell>
          <cell r="P63" t="str">
            <v>-</v>
          </cell>
          <cell r="Q63">
            <v>0.1</v>
          </cell>
          <cell r="R63">
            <v>296.8</v>
          </cell>
          <cell r="S63">
            <v>110.5</v>
          </cell>
          <cell r="T63">
            <v>13</v>
          </cell>
          <cell r="U63">
            <v>173.3</v>
          </cell>
          <cell r="V63">
            <v>0</v>
          </cell>
          <cell r="W63">
            <v>226.7</v>
          </cell>
          <cell r="X63">
            <v>9.5</v>
          </cell>
          <cell r="Y63">
            <v>8.5</v>
          </cell>
          <cell r="Z63">
            <v>208.7</v>
          </cell>
          <cell r="AA63">
            <v>0</v>
          </cell>
          <cell r="AB63" t="str">
            <v>-</v>
          </cell>
          <cell r="AC63">
            <v>804.4</v>
          </cell>
          <cell r="AD63">
            <v>0.3</v>
          </cell>
          <cell r="AE63">
            <v>2.2000000000000002</v>
          </cell>
          <cell r="AF63">
            <v>801.9</v>
          </cell>
          <cell r="AG63">
            <v>0</v>
          </cell>
          <cell r="AH63" t="str">
            <v>-</v>
          </cell>
          <cell r="AI63">
            <v>7.3</v>
          </cell>
          <cell r="AJ63">
            <v>3.4</v>
          </cell>
          <cell r="AK63">
            <v>3.6</v>
          </cell>
          <cell r="AL63">
            <v>0.3</v>
          </cell>
          <cell r="AM63" t="str">
            <v>-</v>
          </cell>
          <cell r="AN63">
            <v>0.1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615.29</v>
          </cell>
          <cell r="E64">
            <v>427248</v>
          </cell>
          <cell r="F64">
            <v>615.29</v>
          </cell>
          <cell r="G64">
            <v>427248</v>
          </cell>
          <cell r="H64">
            <v>100</v>
          </cell>
          <cell r="I64">
            <v>3130.6</v>
          </cell>
          <cell r="J64">
            <v>3130.6</v>
          </cell>
          <cell r="K64">
            <v>100</v>
          </cell>
          <cell r="L64">
            <v>3130.6</v>
          </cell>
          <cell r="M64">
            <v>304.3</v>
          </cell>
          <cell r="N64">
            <v>274</v>
          </cell>
          <cell r="O64">
            <v>2398.8000000000002</v>
          </cell>
          <cell r="P64" t="str">
            <v>-</v>
          </cell>
          <cell r="Q64">
            <v>153.5</v>
          </cell>
          <cell r="R64">
            <v>461.6</v>
          </cell>
          <cell r="S64">
            <v>82.6</v>
          </cell>
          <cell r="T64">
            <v>180.2</v>
          </cell>
          <cell r="U64">
            <v>198.8</v>
          </cell>
          <cell r="V64">
            <v>0</v>
          </cell>
          <cell r="W64">
            <v>824.3</v>
          </cell>
          <cell r="X64">
            <v>178</v>
          </cell>
          <cell r="Y64">
            <v>53.1</v>
          </cell>
          <cell r="Z64">
            <v>593.20000000000005</v>
          </cell>
          <cell r="AA64">
            <v>0</v>
          </cell>
          <cell r="AB64" t="str">
            <v>-</v>
          </cell>
          <cell r="AC64">
            <v>1362.2</v>
          </cell>
          <cell r="AD64">
            <v>12</v>
          </cell>
          <cell r="AE64">
            <v>7.8</v>
          </cell>
          <cell r="AF64">
            <v>1342.4</v>
          </cell>
          <cell r="AG64">
            <v>0</v>
          </cell>
          <cell r="AH64">
            <v>2.7</v>
          </cell>
          <cell r="AI64">
            <v>482.5</v>
          </cell>
          <cell r="AJ64">
            <v>31.7</v>
          </cell>
          <cell r="AK64">
            <v>32.9</v>
          </cell>
          <cell r="AL64">
            <v>264.39999999999998</v>
          </cell>
          <cell r="AM64" t="str">
            <v>-</v>
          </cell>
          <cell r="AN64">
            <v>153.5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669.9</v>
          </cell>
          <cell r="E65">
            <v>109468</v>
          </cell>
          <cell r="F65">
            <v>669.9</v>
          </cell>
          <cell r="G65">
            <v>109468</v>
          </cell>
          <cell r="H65">
            <v>100</v>
          </cell>
          <cell r="I65">
            <v>1019.1</v>
          </cell>
          <cell r="J65">
            <v>1019.1</v>
          </cell>
          <cell r="K65">
            <v>100</v>
          </cell>
          <cell r="L65">
            <v>1019.1</v>
          </cell>
          <cell r="M65">
            <v>148.6</v>
          </cell>
          <cell r="N65">
            <v>18.7</v>
          </cell>
          <cell r="O65">
            <v>851.8</v>
          </cell>
          <cell r="P65" t="str">
            <v>-</v>
          </cell>
          <cell r="Q65" t="str">
            <v>-</v>
          </cell>
          <cell r="R65">
            <v>174.3</v>
          </cell>
          <cell r="S65">
            <v>115.8</v>
          </cell>
          <cell r="T65" t="str">
            <v>-</v>
          </cell>
          <cell r="U65">
            <v>58.5</v>
          </cell>
          <cell r="V65">
            <v>0</v>
          </cell>
          <cell r="W65">
            <v>311.8</v>
          </cell>
          <cell r="X65">
            <v>30.6</v>
          </cell>
          <cell r="Y65">
            <v>9.6999999999999993</v>
          </cell>
          <cell r="Z65">
            <v>271.5</v>
          </cell>
          <cell r="AA65">
            <v>0</v>
          </cell>
          <cell r="AB65" t="str">
            <v>-</v>
          </cell>
          <cell r="AC65">
            <v>508.1</v>
          </cell>
          <cell r="AD65" t="str">
            <v>-</v>
          </cell>
          <cell r="AE65">
            <v>0.7</v>
          </cell>
          <cell r="AF65">
            <v>507.4</v>
          </cell>
          <cell r="AG65">
            <v>0</v>
          </cell>
          <cell r="AH65" t="str">
            <v>-</v>
          </cell>
          <cell r="AI65">
            <v>24.9</v>
          </cell>
          <cell r="AJ65">
            <v>2.2000000000000002</v>
          </cell>
          <cell r="AK65">
            <v>8.3000000000000007</v>
          </cell>
          <cell r="AL65">
            <v>14.4</v>
          </cell>
          <cell r="AM65" t="str">
            <v>-</v>
          </cell>
          <cell r="AN65" t="str">
            <v>-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919.22</v>
          </cell>
          <cell r="E66">
            <v>104161</v>
          </cell>
          <cell r="F66">
            <v>919.22</v>
          </cell>
          <cell r="G66">
            <v>104161</v>
          </cell>
          <cell r="H66">
            <v>100</v>
          </cell>
          <cell r="I66">
            <v>1612.9</v>
          </cell>
          <cell r="J66">
            <v>1612.9</v>
          </cell>
          <cell r="K66">
            <v>100</v>
          </cell>
          <cell r="L66">
            <v>1612.9</v>
          </cell>
          <cell r="M66">
            <v>262.39999999999998</v>
          </cell>
          <cell r="N66">
            <v>83.2</v>
          </cell>
          <cell r="O66">
            <v>1260.7</v>
          </cell>
          <cell r="P66">
            <v>2.4</v>
          </cell>
          <cell r="Q66">
            <v>4.2</v>
          </cell>
          <cell r="R66">
            <v>128.80000000000001</v>
          </cell>
          <cell r="S66">
            <v>3.5</v>
          </cell>
          <cell r="T66">
            <v>56.3</v>
          </cell>
          <cell r="U66">
            <v>69</v>
          </cell>
          <cell r="V66">
            <v>0</v>
          </cell>
          <cell r="W66">
            <v>538.70000000000005</v>
          </cell>
          <cell r="X66">
            <v>197.3</v>
          </cell>
          <cell r="Y66">
            <v>13.3</v>
          </cell>
          <cell r="Z66">
            <v>325.7</v>
          </cell>
          <cell r="AA66">
            <v>0</v>
          </cell>
          <cell r="AB66">
            <v>2.4</v>
          </cell>
          <cell r="AC66">
            <v>801.5</v>
          </cell>
          <cell r="AD66">
            <v>0.8</v>
          </cell>
          <cell r="AE66">
            <v>2.5</v>
          </cell>
          <cell r="AF66">
            <v>798.2</v>
          </cell>
          <cell r="AG66">
            <v>0</v>
          </cell>
          <cell r="AH66">
            <v>0.9</v>
          </cell>
          <cell r="AI66">
            <v>144</v>
          </cell>
          <cell r="AJ66">
            <v>60.8</v>
          </cell>
          <cell r="AK66">
            <v>11.1</v>
          </cell>
          <cell r="AL66">
            <v>67.8</v>
          </cell>
          <cell r="AM66" t="str">
            <v>-</v>
          </cell>
          <cell r="AN66">
            <v>4.2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1254.6600000000001</v>
          </cell>
          <cell r="E67">
            <v>101860</v>
          </cell>
          <cell r="F67">
            <v>1254.6600000000001</v>
          </cell>
          <cell r="G67">
            <v>101860</v>
          </cell>
          <cell r="H67">
            <v>100</v>
          </cell>
          <cell r="I67">
            <v>856.1</v>
          </cell>
          <cell r="J67">
            <v>856.1</v>
          </cell>
          <cell r="K67">
            <v>100</v>
          </cell>
          <cell r="L67">
            <v>856.1</v>
          </cell>
          <cell r="M67">
            <v>29.3</v>
          </cell>
          <cell r="N67">
            <v>72.900000000000006</v>
          </cell>
          <cell r="O67">
            <v>753.8</v>
          </cell>
          <cell r="P67" t="str">
            <v>-</v>
          </cell>
          <cell r="Q67">
            <v>0.1</v>
          </cell>
          <cell r="R67">
            <v>108.3</v>
          </cell>
          <cell r="S67">
            <v>9.3000000000000007</v>
          </cell>
          <cell r="T67">
            <v>63.4</v>
          </cell>
          <cell r="U67">
            <v>35.6</v>
          </cell>
          <cell r="V67">
            <v>0</v>
          </cell>
          <cell r="W67">
            <v>92.3</v>
          </cell>
          <cell r="X67">
            <v>13.6</v>
          </cell>
          <cell r="Y67">
            <v>6.1</v>
          </cell>
          <cell r="Z67">
            <v>72.599999999999994</v>
          </cell>
          <cell r="AA67">
            <v>0</v>
          </cell>
          <cell r="AB67" t="str">
            <v>-</v>
          </cell>
          <cell r="AC67">
            <v>648.20000000000005</v>
          </cell>
          <cell r="AD67">
            <v>0.2</v>
          </cell>
          <cell r="AE67">
            <v>2.5</v>
          </cell>
          <cell r="AF67">
            <v>645.5</v>
          </cell>
          <cell r="AG67">
            <v>0</v>
          </cell>
          <cell r="AH67">
            <v>0.1</v>
          </cell>
          <cell r="AI67">
            <v>7.3</v>
          </cell>
          <cell r="AJ67">
            <v>6.2</v>
          </cell>
          <cell r="AK67">
            <v>0.9</v>
          </cell>
          <cell r="AL67">
            <v>0.1</v>
          </cell>
          <cell r="AM67" t="str">
            <v>-</v>
          </cell>
          <cell r="AN67">
            <v>0.1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611.61</v>
          </cell>
          <cell r="E68">
            <v>73926</v>
          </cell>
          <cell r="F68">
            <v>911.61</v>
          </cell>
          <cell r="G68">
            <v>73926</v>
          </cell>
          <cell r="H68">
            <v>100</v>
          </cell>
          <cell r="I68">
            <v>569.79999999999995</v>
          </cell>
          <cell r="J68">
            <v>569.79999999999995</v>
          </cell>
          <cell r="K68">
            <v>100</v>
          </cell>
          <cell r="L68">
            <v>569.79999999999995</v>
          </cell>
          <cell r="M68">
            <v>56</v>
          </cell>
          <cell r="N68">
            <v>46.9</v>
          </cell>
          <cell r="O68">
            <v>466.8</v>
          </cell>
          <cell r="P68" t="str">
            <v>-</v>
          </cell>
          <cell r="Q68">
            <v>0.1</v>
          </cell>
          <cell r="R68">
            <v>108.1</v>
          </cell>
          <cell r="S68">
            <v>38.700000000000003</v>
          </cell>
          <cell r="T68">
            <v>43.1</v>
          </cell>
          <cell r="U68">
            <v>26.3</v>
          </cell>
          <cell r="V68">
            <v>0</v>
          </cell>
          <cell r="W68">
            <v>67.7</v>
          </cell>
          <cell r="X68">
            <v>13.5</v>
          </cell>
          <cell r="Y68">
            <v>1.4</v>
          </cell>
          <cell r="Z68">
            <v>52.8</v>
          </cell>
          <cell r="AA68">
            <v>0</v>
          </cell>
          <cell r="AB68" t="str">
            <v>-</v>
          </cell>
          <cell r="AC68">
            <v>387.1</v>
          </cell>
          <cell r="AD68">
            <v>0.1</v>
          </cell>
          <cell r="AE68">
            <v>0.1</v>
          </cell>
          <cell r="AF68">
            <v>386.9</v>
          </cell>
          <cell r="AG68">
            <v>0</v>
          </cell>
          <cell r="AH68">
            <v>0.1</v>
          </cell>
          <cell r="AI68">
            <v>6.9</v>
          </cell>
          <cell r="AJ68">
            <v>3.7</v>
          </cell>
          <cell r="AK68">
            <v>2.2999999999999998</v>
          </cell>
          <cell r="AL68">
            <v>0.8</v>
          </cell>
          <cell r="AM68" t="str">
            <v>-</v>
          </cell>
          <cell r="AN68">
            <v>0.1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411.77</v>
          </cell>
          <cell r="E69">
            <v>268679</v>
          </cell>
          <cell r="F69">
            <v>411.77</v>
          </cell>
          <cell r="G69">
            <v>268679</v>
          </cell>
          <cell r="H69">
            <v>100</v>
          </cell>
          <cell r="I69">
            <v>1547.2</v>
          </cell>
          <cell r="J69">
            <v>1547.2</v>
          </cell>
          <cell r="K69">
            <v>100</v>
          </cell>
          <cell r="L69">
            <v>1547.2</v>
          </cell>
          <cell r="M69">
            <v>93.5</v>
          </cell>
          <cell r="N69">
            <v>187.3</v>
          </cell>
          <cell r="O69">
            <v>1265.7</v>
          </cell>
          <cell r="P69" t="str">
            <v>-</v>
          </cell>
          <cell r="Q69">
            <v>0.7</v>
          </cell>
          <cell r="R69">
            <v>239</v>
          </cell>
          <cell r="S69">
            <v>22.4</v>
          </cell>
          <cell r="T69">
            <v>92.9</v>
          </cell>
          <cell r="U69">
            <v>123.7</v>
          </cell>
          <cell r="V69">
            <v>0</v>
          </cell>
          <cell r="W69">
            <v>404</v>
          </cell>
          <cell r="X69">
            <v>58.1</v>
          </cell>
          <cell r="Y69">
            <v>79.2</v>
          </cell>
          <cell r="Z69">
            <v>266.7</v>
          </cell>
          <cell r="AA69">
            <v>0</v>
          </cell>
          <cell r="AB69" t="str">
            <v>-</v>
          </cell>
          <cell r="AC69">
            <v>859.7</v>
          </cell>
          <cell r="AD69">
            <v>2.9</v>
          </cell>
          <cell r="AE69">
            <v>1.9</v>
          </cell>
          <cell r="AF69">
            <v>854.9</v>
          </cell>
          <cell r="AG69">
            <v>0</v>
          </cell>
          <cell r="AH69">
            <v>0.3</v>
          </cell>
          <cell r="AI69">
            <v>44.6</v>
          </cell>
          <cell r="AJ69">
            <v>10.1</v>
          </cell>
          <cell r="AK69">
            <v>13.3</v>
          </cell>
          <cell r="AL69">
            <v>20.399999999999999</v>
          </cell>
          <cell r="AM69" t="str">
            <v>-</v>
          </cell>
          <cell r="AN69">
            <v>0.7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614.28</v>
          </cell>
          <cell r="E70">
            <v>24780</v>
          </cell>
          <cell r="F70">
            <v>614.27</v>
          </cell>
          <cell r="G70">
            <v>24780</v>
          </cell>
          <cell r="H70">
            <v>100</v>
          </cell>
          <cell r="I70">
            <v>367.3</v>
          </cell>
          <cell r="J70">
            <v>367.3</v>
          </cell>
          <cell r="K70">
            <v>100</v>
          </cell>
          <cell r="L70">
            <v>367.3</v>
          </cell>
          <cell r="M70">
            <v>21.8</v>
          </cell>
          <cell r="N70">
            <v>4.8</v>
          </cell>
          <cell r="O70">
            <v>339.9</v>
          </cell>
          <cell r="P70" t="str">
            <v>-</v>
          </cell>
          <cell r="Q70">
            <v>0.8</v>
          </cell>
          <cell r="R70">
            <v>24.4</v>
          </cell>
          <cell r="S70">
            <v>16.7</v>
          </cell>
          <cell r="T70">
            <v>4.3</v>
          </cell>
          <cell r="U70">
            <v>3.4</v>
          </cell>
          <cell r="V70">
            <v>0</v>
          </cell>
          <cell r="W70">
            <v>60.9</v>
          </cell>
          <cell r="X70">
            <v>3.9</v>
          </cell>
          <cell r="Y70">
            <v>0.3</v>
          </cell>
          <cell r="Z70">
            <v>56.7</v>
          </cell>
          <cell r="AA70">
            <v>0</v>
          </cell>
          <cell r="AB70" t="str">
            <v>-</v>
          </cell>
          <cell r="AC70">
            <v>279.89999999999998</v>
          </cell>
          <cell r="AD70" t="str">
            <v>-</v>
          </cell>
          <cell r="AE70">
            <v>0.1</v>
          </cell>
          <cell r="AF70">
            <v>279.8</v>
          </cell>
          <cell r="AG70">
            <v>0</v>
          </cell>
          <cell r="AH70" t="str">
            <v>-</v>
          </cell>
          <cell r="AI70">
            <v>2.1</v>
          </cell>
          <cell r="AJ70">
            <v>1.2</v>
          </cell>
          <cell r="AK70">
            <v>0.1</v>
          </cell>
          <cell r="AL70" t="str">
            <v>-</v>
          </cell>
          <cell r="AM70" t="str">
            <v>-</v>
          </cell>
          <cell r="AN70">
            <v>0.8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1175.1199999999999</v>
          </cell>
          <cell r="E71">
            <v>54080</v>
          </cell>
          <cell r="F71">
            <v>1175.1199999999999</v>
          </cell>
          <cell r="G71">
            <v>54080</v>
          </cell>
          <cell r="H71">
            <v>100</v>
          </cell>
          <cell r="I71">
            <v>562</v>
          </cell>
          <cell r="J71">
            <v>562</v>
          </cell>
          <cell r="K71">
            <v>100</v>
          </cell>
          <cell r="L71">
            <v>562</v>
          </cell>
          <cell r="M71">
            <v>19.2</v>
          </cell>
          <cell r="N71">
            <v>16</v>
          </cell>
          <cell r="O71">
            <v>526.79999999999995</v>
          </cell>
          <cell r="P71" t="str">
            <v>-</v>
          </cell>
          <cell r="Q71" t="str">
            <v>-</v>
          </cell>
          <cell r="R71">
            <v>50.3</v>
          </cell>
          <cell r="S71">
            <v>15.4</v>
          </cell>
          <cell r="T71">
            <v>14.3</v>
          </cell>
          <cell r="U71">
            <v>20.6</v>
          </cell>
          <cell r="V71">
            <v>0</v>
          </cell>
          <cell r="W71">
            <v>52.7</v>
          </cell>
          <cell r="X71">
            <v>0.9</v>
          </cell>
          <cell r="Y71">
            <v>0.4</v>
          </cell>
          <cell r="Z71">
            <v>51.4</v>
          </cell>
          <cell r="AA71">
            <v>0</v>
          </cell>
          <cell r="AB71" t="str">
            <v>-</v>
          </cell>
          <cell r="AC71">
            <v>455.9</v>
          </cell>
          <cell r="AD71">
            <v>0.1</v>
          </cell>
          <cell r="AE71">
            <v>1</v>
          </cell>
          <cell r="AF71">
            <v>454.8</v>
          </cell>
          <cell r="AG71">
            <v>0</v>
          </cell>
          <cell r="AH71">
            <v>0.1</v>
          </cell>
          <cell r="AI71">
            <v>3.2</v>
          </cell>
          <cell r="AJ71">
            <v>2.8</v>
          </cell>
          <cell r="AK71">
            <v>0.3</v>
          </cell>
          <cell r="AL71" t="str">
            <v>-</v>
          </cell>
          <cell r="AM71" t="str">
            <v>-</v>
          </cell>
          <cell r="AN71" t="str">
            <v>-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846.06</v>
          </cell>
          <cell r="E72">
            <v>26201</v>
          </cell>
          <cell r="F72">
            <v>846.06</v>
          </cell>
          <cell r="G72">
            <v>26201</v>
          </cell>
          <cell r="H72">
            <v>100</v>
          </cell>
          <cell r="I72">
            <v>248</v>
          </cell>
          <cell r="J72">
            <v>248</v>
          </cell>
          <cell r="K72">
            <v>100</v>
          </cell>
          <cell r="L72">
            <v>248</v>
          </cell>
          <cell r="M72">
            <v>1.4</v>
          </cell>
          <cell r="N72">
            <v>24.1</v>
          </cell>
          <cell r="O72">
            <v>222.5</v>
          </cell>
          <cell r="P72" t="str">
            <v>-</v>
          </cell>
          <cell r="Q72" t="str">
            <v>-</v>
          </cell>
          <cell r="R72">
            <v>30.6</v>
          </cell>
          <cell r="S72" t="str">
            <v>-</v>
          </cell>
          <cell r="T72">
            <v>23.8</v>
          </cell>
          <cell r="U72">
            <v>6.8</v>
          </cell>
          <cell r="V72">
            <v>0</v>
          </cell>
          <cell r="W72">
            <v>4.5999999999999996</v>
          </cell>
          <cell r="X72">
            <v>0.1</v>
          </cell>
          <cell r="Y72" t="str">
            <v>-</v>
          </cell>
          <cell r="Z72">
            <v>4.5</v>
          </cell>
          <cell r="AA72">
            <v>0</v>
          </cell>
          <cell r="AB72" t="str">
            <v>-</v>
          </cell>
          <cell r="AC72">
            <v>211.1</v>
          </cell>
          <cell r="AD72" t="str">
            <v>-</v>
          </cell>
          <cell r="AE72">
            <v>0.1</v>
          </cell>
          <cell r="AF72">
            <v>211</v>
          </cell>
          <cell r="AG72">
            <v>0</v>
          </cell>
          <cell r="AH72" t="str">
            <v>-</v>
          </cell>
          <cell r="AI72">
            <v>1.6</v>
          </cell>
          <cell r="AJ72">
            <v>1.3</v>
          </cell>
          <cell r="AK72">
            <v>0.2</v>
          </cell>
          <cell r="AL72">
            <v>0.2</v>
          </cell>
          <cell r="AM72" t="str">
            <v>-</v>
          </cell>
          <cell r="AN72" t="str">
            <v>-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815.64</v>
          </cell>
          <cell r="E73">
            <v>17696</v>
          </cell>
          <cell r="F73">
            <v>815.65</v>
          </cell>
          <cell r="G73">
            <v>17696</v>
          </cell>
          <cell r="H73">
            <v>100</v>
          </cell>
          <cell r="I73">
            <v>247.9</v>
          </cell>
          <cell r="J73">
            <v>247.9</v>
          </cell>
          <cell r="K73">
            <v>100</v>
          </cell>
          <cell r="L73">
            <v>247.9</v>
          </cell>
          <cell r="M73">
            <v>12.1</v>
          </cell>
          <cell r="N73">
            <v>2</v>
          </cell>
          <cell r="O73">
            <v>233.8</v>
          </cell>
          <cell r="P73" t="str">
            <v>-</v>
          </cell>
          <cell r="Q73" t="str">
            <v>-</v>
          </cell>
          <cell r="R73">
            <v>14.8</v>
          </cell>
          <cell r="S73">
            <v>11.1</v>
          </cell>
          <cell r="T73">
            <v>1.2</v>
          </cell>
          <cell r="U73">
            <v>2.5</v>
          </cell>
          <cell r="V73">
            <v>0</v>
          </cell>
          <cell r="W73">
            <v>2.2999999999999998</v>
          </cell>
          <cell r="X73" t="str">
            <v>-</v>
          </cell>
          <cell r="Y73" t="str">
            <v>-</v>
          </cell>
          <cell r="Z73">
            <v>2.2999999999999998</v>
          </cell>
          <cell r="AA73">
            <v>0</v>
          </cell>
          <cell r="AB73" t="str">
            <v>-</v>
          </cell>
          <cell r="AC73">
            <v>229.8</v>
          </cell>
          <cell r="AD73" t="str">
            <v>-</v>
          </cell>
          <cell r="AE73">
            <v>0.8</v>
          </cell>
          <cell r="AF73">
            <v>229</v>
          </cell>
          <cell r="AG73">
            <v>0</v>
          </cell>
          <cell r="AH73" t="str">
            <v>-</v>
          </cell>
          <cell r="AI73">
            <v>1.1000000000000001</v>
          </cell>
          <cell r="AJ73">
            <v>1</v>
          </cell>
          <cell r="AK73" t="str">
            <v>-</v>
          </cell>
          <cell r="AL73" t="str">
            <v>-</v>
          </cell>
          <cell r="AM73" t="str">
            <v>-</v>
          </cell>
          <cell r="AN73" t="str">
            <v>-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741.23</v>
          </cell>
          <cell r="E74">
            <v>39475</v>
          </cell>
          <cell r="F74">
            <v>741.1</v>
          </cell>
          <cell r="G74">
            <v>39475</v>
          </cell>
          <cell r="H74">
            <v>100</v>
          </cell>
          <cell r="I74">
            <v>449.3</v>
          </cell>
          <cell r="J74">
            <v>449.3</v>
          </cell>
          <cell r="K74">
            <v>100</v>
          </cell>
          <cell r="L74">
            <v>449.3</v>
          </cell>
          <cell r="M74">
            <v>17.7</v>
          </cell>
          <cell r="N74">
            <v>20.3</v>
          </cell>
          <cell r="O74">
            <v>411.2</v>
          </cell>
          <cell r="P74">
            <v>0.1</v>
          </cell>
          <cell r="Q74" t="str">
            <v>-</v>
          </cell>
          <cell r="R74">
            <v>66.400000000000006</v>
          </cell>
          <cell r="S74">
            <v>12.9</v>
          </cell>
          <cell r="T74">
            <v>20</v>
          </cell>
          <cell r="U74">
            <v>33.5</v>
          </cell>
          <cell r="V74">
            <v>0</v>
          </cell>
          <cell r="W74">
            <v>144.1</v>
          </cell>
          <cell r="X74">
            <v>3.5</v>
          </cell>
          <cell r="Y74" t="str">
            <v>-</v>
          </cell>
          <cell r="Z74">
            <v>140.5</v>
          </cell>
          <cell r="AA74">
            <v>0</v>
          </cell>
          <cell r="AB74">
            <v>0.1</v>
          </cell>
          <cell r="AC74">
            <v>237.5</v>
          </cell>
          <cell r="AD74">
            <v>0.1</v>
          </cell>
          <cell r="AE74">
            <v>0.2</v>
          </cell>
          <cell r="AF74">
            <v>237.2</v>
          </cell>
          <cell r="AG74">
            <v>0</v>
          </cell>
          <cell r="AH74" t="str">
            <v>-</v>
          </cell>
          <cell r="AI74">
            <v>1.3</v>
          </cell>
          <cell r="AJ74">
            <v>1.2</v>
          </cell>
          <cell r="AK74">
            <v>0.1</v>
          </cell>
          <cell r="AL74" t="str">
            <v>-</v>
          </cell>
          <cell r="AM74" t="str">
            <v>-</v>
          </cell>
          <cell r="AN74" t="str">
            <v>-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693.72</v>
          </cell>
          <cell r="E75">
            <v>44366</v>
          </cell>
          <cell r="F75">
            <v>693.72</v>
          </cell>
          <cell r="G75">
            <v>44366</v>
          </cell>
          <cell r="H75">
            <v>100</v>
          </cell>
          <cell r="I75">
            <v>412.9</v>
          </cell>
          <cell r="J75">
            <v>412.9</v>
          </cell>
          <cell r="K75">
            <v>100</v>
          </cell>
          <cell r="L75">
            <v>412.9</v>
          </cell>
          <cell r="M75">
            <v>13.7</v>
          </cell>
          <cell r="N75">
            <v>9.8000000000000007</v>
          </cell>
          <cell r="O75">
            <v>389.3</v>
          </cell>
          <cell r="P75" t="str">
            <v>-</v>
          </cell>
          <cell r="Q75">
            <v>0.1</v>
          </cell>
          <cell r="R75">
            <v>30.4</v>
          </cell>
          <cell r="S75">
            <v>7.2</v>
          </cell>
          <cell r="T75">
            <v>9.5</v>
          </cell>
          <cell r="U75">
            <v>13.7</v>
          </cell>
          <cell r="V75">
            <v>0</v>
          </cell>
          <cell r="W75">
            <v>38.5</v>
          </cell>
          <cell r="X75">
            <v>0.6</v>
          </cell>
          <cell r="Y75" t="str">
            <v>-</v>
          </cell>
          <cell r="Z75">
            <v>37.9</v>
          </cell>
          <cell r="AA75">
            <v>0</v>
          </cell>
          <cell r="AB75" t="str">
            <v>-</v>
          </cell>
          <cell r="AC75">
            <v>341.9</v>
          </cell>
          <cell r="AD75">
            <v>4.0999999999999996</v>
          </cell>
          <cell r="AE75">
            <v>0.2</v>
          </cell>
          <cell r="AF75">
            <v>337.6</v>
          </cell>
          <cell r="AG75">
            <v>0</v>
          </cell>
          <cell r="AH75" t="str">
            <v>-</v>
          </cell>
          <cell r="AI75">
            <v>2.1</v>
          </cell>
          <cell r="AJ75">
            <v>1.8</v>
          </cell>
          <cell r="AK75">
            <v>0.1</v>
          </cell>
          <cell r="AL75">
            <v>0.1</v>
          </cell>
          <cell r="AM75" t="str">
            <v>-</v>
          </cell>
          <cell r="AN75">
            <v>0.1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384.06</v>
          </cell>
          <cell r="E76">
            <v>35525</v>
          </cell>
          <cell r="F76">
            <v>384.06</v>
          </cell>
          <cell r="G76">
            <v>35525</v>
          </cell>
          <cell r="H76">
            <v>100</v>
          </cell>
          <cell r="I76">
            <v>1575.6</v>
          </cell>
          <cell r="J76">
            <v>1575.6</v>
          </cell>
          <cell r="K76">
            <v>100</v>
          </cell>
          <cell r="L76">
            <v>1575.6</v>
          </cell>
          <cell r="M76">
            <v>42</v>
          </cell>
          <cell r="N76">
            <v>40</v>
          </cell>
          <cell r="O76">
            <v>1492.5</v>
          </cell>
          <cell r="P76">
            <v>0.8</v>
          </cell>
          <cell r="Q76">
            <v>0.3</v>
          </cell>
          <cell r="R76">
            <v>27</v>
          </cell>
          <cell r="S76">
            <v>2.1</v>
          </cell>
          <cell r="T76">
            <v>18.399999999999999</v>
          </cell>
          <cell r="U76">
            <v>6.5</v>
          </cell>
          <cell r="V76">
            <v>0</v>
          </cell>
          <cell r="W76">
            <v>1100.2</v>
          </cell>
          <cell r="X76">
            <v>35.700000000000003</v>
          </cell>
          <cell r="Y76">
            <v>19.5</v>
          </cell>
          <cell r="Z76">
            <v>1044.2</v>
          </cell>
          <cell r="AA76">
            <v>0</v>
          </cell>
          <cell r="AB76">
            <v>0.8</v>
          </cell>
          <cell r="AC76">
            <v>433.5</v>
          </cell>
          <cell r="AD76">
            <v>0.1</v>
          </cell>
          <cell r="AE76" t="str">
            <v>-</v>
          </cell>
          <cell r="AF76">
            <v>433.4</v>
          </cell>
          <cell r="AG76">
            <v>0</v>
          </cell>
          <cell r="AH76">
            <v>0.2</v>
          </cell>
          <cell r="AI76">
            <v>15.1</v>
          </cell>
          <cell r="AJ76">
            <v>4.0999999999999996</v>
          </cell>
          <cell r="AK76">
            <v>2.1</v>
          </cell>
          <cell r="AL76">
            <v>8.4</v>
          </cell>
          <cell r="AM76" t="str">
            <v>-</v>
          </cell>
          <cell r="AN76">
            <v>0.3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616.08000000000004</v>
          </cell>
          <cell r="E77">
            <v>46846</v>
          </cell>
          <cell r="F77">
            <v>616.08000000000004</v>
          </cell>
          <cell r="G77">
            <v>46846</v>
          </cell>
          <cell r="H77">
            <v>100</v>
          </cell>
          <cell r="I77">
            <v>545</v>
          </cell>
          <cell r="J77">
            <v>545</v>
          </cell>
          <cell r="K77">
            <v>100</v>
          </cell>
          <cell r="L77">
            <v>545</v>
          </cell>
          <cell r="M77">
            <v>34.200000000000003</v>
          </cell>
          <cell r="N77">
            <v>44.1</v>
          </cell>
          <cell r="O77">
            <v>466.4</v>
          </cell>
          <cell r="P77" t="str">
            <v>-</v>
          </cell>
          <cell r="Q77">
            <v>0.3</v>
          </cell>
          <cell r="R77">
            <v>39.1</v>
          </cell>
          <cell r="S77">
            <v>3.1</v>
          </cell>
          <cell r="T77">
            <v>18.8</v>
          </cell>
          <cell r="U77">
            <v>17.2</v>
          </cell>
          <cell r="V77">
            <v>0</v>
          </cell>
          <cell r="W77">
            <v>174.7</v>
          </cell>
          <cell r="X77">
            <v>28.6</v>
          </cell>
          <cell r="Y77">
            <v>20.6</v>
          </cell>
          <cell r="Z77">
            <v>125.5</v>
          </cell>
          <cell r="AA77">
            <v>0</v>
          </cell>
          <cell r="AB77" t="str">
            <v>-</v>
          </cell>
          <cell r="AC77">
            <v>318.2</v>
          </cell>
          <cell r="AD77">
            <v>0.4</v>
          </cell>
          <cell r="AE77">
            <v>0.7</v>
          </cell>
          <cell r="AF77">
            <v>317.10000000000002</v>
          </cell>
          <cell r="AG77">
            <v>0</v>
          </cell>
          <cell r="AH77">
            <v>0.1</v>
          </cell>
          <cell r="AI77">
            <v>13.1</v>
          </cell>
          <cell r="AJ77">
            <v>2.1</v>
          </cell>
          <cell r="AK77">
            <v>4</v>
          </cell>
          <cell r="AL77">
            <v>6.6</v>
          </cell>
          <cell r="AM77" t="str">
            <v>-</v>
          </cell>
          <cell r="AN77">
            <v>0.3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450.93</v>
          </cell>
          <cell r="E78">
            <v>124837</v>
          </cell>
          <cell r="F78">
            <v>450.93</v>
          </cell>
          <cell r="G78">
            <v>124837</v>
          </cell>
          <cell r="H78">
            <v>100</v>
          </cell>
          <cell r="I78">
            <v>1330.3</v>
          </cell>
          <cell r="J78">
            <v>1330.3</v>
          </cell>
          <cell r="K78">
            <v>100</v>
          </cell>
          <cell r="L78">
            <v>1330.3</v>
          </cell>
          <cell r="M78">
            <v>130.69999999999999</v>
          </cell>
          <cell r="N78">
            <v>236.1</v>
          </cell>
          <cell r="O78">
            <v>963.5</v>
          </cell>
          <cell r="P78" t="str">
            <v>-</v>
          </cell>
          <cell r="Q78" t="str">
            <v>-</v>
          </cell>
          <cell r="R78">
            <v>108.8</v>
          </cell>
          <cell r="S78">
            <v>3.3</v>
          </cell>
          <cell r="T78">
            <v>90</v>
          </cell>
          <cell r="U78">
            <v>15.5</v>
          </cell>
          <cell r="V78">
            <v>0</v>
          </cell>
          <cell r="W78">
            <v>376.5</v>
          </cell>
          <cell r="X78">
            <v>125.4</v>
          </cell>
          <cell r="Y78">
            <v>144.19999999999999</v>
          </cell>
          <cell r="Z78">
            <v>106.9</v>
          </cell>
          <cell r="AA78">
            <v>0</v>
          </cell>
          <cell r="AB78" t="str">
            <v>-</v>
          </cell>
          <cell r="AC78">
            <v>827.3</v>
          </cell>
          <cell r="AD78" t="str">
            <v>-</v>
          </cell>
          <cell r="AE78" t="str">
            <v>-</v>
          </cell>
          <cell r="AF78">
            <v>827.3</v>
          </cell>
          <cell r="AG78">
            <v>0</v>
          </cell>
          <cell r="AH78">
            <v>0.7</v>
          </cell>
          <cell r="AI78">
            <v>17.7</v>
          </cell>
          <cell r="AJ78">
            <v>2</v>
          </cell>
          <cell r="AK78">
            <v>1.9</v>
          </cell>
          <cell r="AL78">
            <v>13.8</v>
          </cell>
          <cell r="AM78" t="str">
            <v>-</v>
          </cell>
          <cell r="AN78" t="str">
            <v>-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661.42</v>
          </cell>
          <cell r="E79">
            <v>49786</v>
          </cell>
          <cell r="F79">
            <v>661.41</v>
          </cell>
          <cell r="G79">
            <v>49786</v>
          </cell>
          <cell r="H79">
            <v>100</v>
          </cell>
          <cell r="I79">
            <v>368.9</v>
          </cell>
          <cell r="J79">
            <v>368.9</v>
          </cell>
          <cell r="K79">
            <v>100</v>
          </cell>
          <cell r="L79">
            <v>368.9</v>
          </cell>
          <cell r="M79">
            <v>7.5</v>
          </cell>
          <cell r="N79">
            <v>17.100000000000001</v>
          </cell>
          <cell r="O79">
            <v>344.3</v>
          </cell>
          <cell r="P79" t="str">
            <v>-</v>
          </cell>
          <cell r="Q79" t="str">
            <v>-</v>
          </cell>
          <cell r="R79">
            <v>46.2</v>
          </cell>
          <cell r="S79">
            <v>2</v>
          </cell>
          <cell r="T79">
            <v>15</v>
          </cell>
          <cell r="U79">
            <v>29.2</v>
          </cell>
          <cell r="V79">
            <v>0</v>
          </cell>
          <cell r="W79">
            <v>19.399999999999999</v>
          </cell>
          <cell r="X79">
            <v>1.1000000000000001</v>
          </cell>
          <cell r="Y79">
            <v>0.4</v>
          </cell>
          <cell r="Z79">
            <v>17.899999999999999</v>
          </cell>
          <cell r="AA79">
            <v>0</v>
          </cell>
          <cell r="AB79" t="str">
            <v>-</v>
          </cell>
          <cell r="AC79">
            <v>300.7</v>
          </cell>
          <cell r="AD79">
            <v>2.4</v>
          </cell>
          <cell r="AE79">
            <v>1.2</v>
          </cell>
          <cell r="AF79">
            <v>297.10000000000002</v>
          </cell>
          <cell r="AG79">
            <v>0</v>
          </cell>
          <cell r="AH79" t="str">
            <v>-</v>
          </cell>
          <cell r="AI79">
            <v>2.6</v>
          </cell>
          <cell r="AJ79">
            <v>2</v>
          </cell>
          <cell r="AK79">
            <v>0.5</v>
          </cell>
          <cell r="AL79">
            <v>0.1</v>
          </cell>
          <cell r="AM79" t="str">
            <v>-</v>
          </cell>
          <cell r="AN79" t="str">
            <v>-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1201.79</v>
          </cell>
          <cell r="E80">
            <v>33561</v>
          </cell>
          <cell r="F80">
            <v>1201.79</v>
          </cell>
          <cell r="G80">
            <v>33561</v>
          </cell>
          <cell r="H80">
            <v>100</v>
          </cell>
          <cell r="I80">
            <v>583.5</v>
          </cell>
          <cell r="J80">
            <v>583.5</v>
          </cell>
          <cell r="K80">
            <v>100</v>
          </cell>
          <cell r="L80">
            <v>583.5</v>
          </cell>
          <cell r="M80">
            <v>232.1</v>
          </cell>
          <cell r="N80">
            <v>3.2</v>
          </cell>
          <cell r="O80">
            <v>348</v>
          </cell>
          <cell r="P80" t="str">
            <v>-</v>
          </cell>
          <cell r="Q80">
            <v>0.2</v>
          </cell>
          <cell r="R80">
            <v>54.7</v>
          </cell>
          <cell r="S80">
            <v>32</v>
          </cell>
          <cell r="T80" t="str">
            <v>-</v>
          </cell>
          <cell r="U80">
            <v>22.7</v>
          </cell>
          <cell r="V80">
            <v>0</v>
          </cell>
          <cell r="W80">
            <v>109.6</v>
          </cell>
          <cell r="X80">
            <v>100.2</v>
          </cell>
          <cell r="Y80">
            <v>2.8</v>
          </cell>
          <cell r="Z80">
            <v>6.6</v>
          </cell>
          <cell r="AA80">
            <v>0</v>
          </cell>
          <cell r="AB80" t="str">
            <v>-</v>
          </cell>
          <cell r="AC80">
            <v>318.8</v>
          </cell>
          <cell r="AD80" t="str">
            <v>-</v>
          </cell>
          <cell r="AE80">
            <v>0.1</v>
          </cell>
          <cell r="AF80">
            <v>318.7</v>
          </cell>
          <cell r="AG80">
            <v>0</v>
          </cell>
          <cell r="AH80">
            <v>0.2</v>
          </cell>
          <cell r="AI80">
            <v>100.4</v>
          </cell>
          <cell r="AJ80">
            <v>99.9</v>
          </cell>
          <cell r="AK80">
            <v>0.3</v>
          </cell>
          <cell r="AL80" t="str">
            <v>-</v>
          </cell>
          <cell r="AM80" t="str">
            <v>-</v>
          </cell>
          <cell r="AN80">
            <v>0.2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989.9</v>
          </cell>
          <cell r="E81">
            <v>52337</v>
          </cell>
          <cell r="F81">
            <v>989.93</v>
          </cell>
          <cell r="G81">
            <v>52337</v>
          </cell>
          <cell r="H81">
            <v>100</v>
          </cell>
          <cell r="I81">
            <v>697.4</v>
          </cell>
          <cell r="J81">
            <v>697.4</v>
          </cell>
          <cell r="K81">
            <v>100</v>
          </cell>
          <cell r="L81">
            <v>697.4</v>
          </cell>
          <cell r="M81">
            <v>22.8</v>
          </cell>
          <cell r="N81">
            <v>34.200000000000003</v>
          </cell>
          <cell r="O81">
            <v>640.4</v>
          </cell>
          <cell r="P81" t="str">
            <v>-</v>
          </cell>
          <cell r="Q81" t="str">
            <v>-</v>
          </cell>
          <cell r="R81">
            <v>63.6</v>
          </cell>
          <cell r="S81">
            <v>9.4</v>
          </cell>
          <cell r="T81">
            <v>30.4</v>
          </cell>
          <cell r="U81">
            <v>23.8</v>
          </cell>
          <cell r="V81">
            <v>0</v>
          </cell>
          <cell r="W81">
            <v>48.3</v>
          </cell>
          <cell r="X81">
            <v>10.199999999999999</v>
          </cell>
          <cell r="Y81">
            <v>1.7</v>
          </cell>
          <cell r="Z81">
            <v>36.4</v>
          </cell>
          <cell r="AA81">
            <v>0</v>
          </cell>
          <cell r="AB81" t="str">
            <v>-</v>
          </cell>
          <cell r="AC81">
            <v>582.4</v>
          </cell>
          <cell r="AD81">
            <v>1.6</v>
          </cell>
          <cell r="AE81">
            <v>1.4</v>
          </cell>
          <cell r="AF81">
            <v>579.4</v>
          </cell>
          <cell r="AG81">
            <v>0</v>
          </cell>
          <cell r="AH81" t="str">
            <v>-</v>
          </cell>
          <cell r="AI81">
            <v>3.1</v>
          </cell>
          <cell r="AJ81">
            <v>1.6</v>
          </cell>
          <cell r="AK81">
            <v>0.7</v>
          </cell>
          <cell r="AL81">
            <v>0.8</v>
          </cell>
          <cell r="AM81" t="str">
            <v>-</v>
          </cell>
          <cell r="AN81" t="str">
            <v>-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72.88</v>
          </cell>
          <cell r="E82">
            <v>10126</v>
          </cell>
          <cell r="F82">
            <v>2.2999999999999998</v>
          </cell>
          <cell r="G82">
            <v>9933</v>
          </cell>
          <cell r="H82">
            <v>98.1</v>
          </cell>
          <cell r="I82">
            <v>110.8</v>
          </cell>
          <cell r="J82">
            <v>110.8</v>
          </cell>
          <cell r="K82">
            <v>100</v>
          </cell>
          <cell r="L82">
            <v>110.8</v>
          </cell>
          <cell r="M82">
            <v>4.7</v>
          </cell>
          <cell r="N82">
            <v>9.3000000000000007</v>
          </cell>
          <cell r="O82">
            <v>96.8</v>
          </cell>
          <cell r="P82" t="str">
            <v>-</v>
          </cell>
          <cell r="Q82" t="str">
            <v>-</v>
          </cell>
          <cell r="R82">
            <v>15.6</v>
          </cell>
          <cell r="S82">
            <v>2.4</v>
          </cell>
          <cell r="T82">
            <v>9.3000000000000007</v>
          </cell>
          <cell r="U82">
            <v>3.9</v>
          </cell>
          <cell r="V82">
            <v>0</v>
          </cell>
          <cell r="W82">
            <v>2.2999999999999998</v>
          </cell>
          <cell r="X82">
            <v>2.2000000000000002</v>
          </cell>
          <cell r="Y82" t="str">
            <v>-</v>
          </cell>
          <cell r="Z82">
            <v>0.1</v>
          </cell>
          <cell r="AA82">
            <v>0</v>
          </cell>
          <cell r="AB82" t="str">
            <v>-</v>
          </cell>
          <cell r="AC82">
            <v>92.8</v>
          </cell>
          <cell r="AD82" t="str">
            <v>-</v>
          </cell>
          <cell r="AE82" t="str">
            <v>-</v>
          </cell>
          <cell r="AF82">
            <v>92.8</v>
          </cell>
          <cell r="AG82">
            <v>0</v>
          </cell>
          <cell r="AH82" t="str">
            <v>-</v>
          </cell>
          <cell r="AI82">
            <v>0.1</v>
          </cell>
          <cell r="AJ82">
            <v>0.1</v>
          </cell>
          <cell r="AK82" t="str">
            <v>-</v>
          </cell>
          <cell r="AL82" t="str">
            <v>-</v>
          </cell>
          <cell r="AM82" t="str">
            <v>-</v>
          </cell>
          <cell r="AN82" t="str">
            <v>-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19032.86</v>
          </cell>
          <cell r="E84">
            <v>2730658</v>
          </cell>
          <cell r="F84">
            <v>18962.29</v>
          </cell>
          <cell r="G84">
            <v>2730465</v>
          </cell>
          <cell r="H84">
            <v>99.99</v>
          </cell>
          <cell r="I84">
            <v>39576.800000000003</v>
          </cell>
          <cell r="J84">
            <v>39576.800000000003</v>
          </cell>
          <cell r="K84">
            <v>100</v>
          </cell>
          <cell r="L84">
            <v>39576.5</v>
          </cell>
          <cell r="M84">
            <v>3078.8</v>
          </cell>
          <cell r="N84">
            <v>1629</v>
          </cell>
          <cell r="O84">
            <v>34720.6</v>
          </cell>
          <cell r="P84">
            <v>9.4</v>
          </cell>
          <cell r="Q84">
            <v>138.6</v>
          </cell>
          <cell r="R84">
            <v>3246.2</v>
          </cell>
          <cell r="S84">
            <v>785.8</v>
          </cell>
          <cell r="T84">
            <v>863.3</v>
          </cell>
          <cell r="U84">
            <v>1598.7</v>
          </cell>
          <cell r="V84">
            <v>0</v>
          </cell>
          <cell r="W84">
            <v>22072.7</v>
          </cell>
          <cell r="X84">
            <v>1963</v>
          </cell>
          <cell r="Y84">
            <v>583.70000000000005</v>
          </cell>
          <cell r="Z84">
            <v>19516.599999999999</v>
          </cell>
          <cell r="AA84">
            <v>0</v>
          </cell>
          <cell r="AB84">
            <v>9.4</v>
          </cell>
          <cell r="AC84">
            <v>12367.1</v>
          </cell>
          <cell r="AD84">
            <v>27.5</v>
          </cell>
          <cell r="AE84">
            <v>35.9</v>
          </cell>
          <cell r="AF84">
            <v>12303.7</v>
          </cell>
          <cell r="AG84">
            <v>0</v>
          </cell>
          <cell r="AH84">
            <v>10</v>
          </cell>
          <cell r="AI84">
            <v>1879.1</v>
          </cell>
          <cell r="AJ84">
            <v>302.5</v>
          </cell>
          <cell r="AK84">
            <v>146.1</v>
          </cell>
          <cell r="AL84">
            <v>1301.5999999999999</v>
          </cell>
          <cell r="AM84">
            <v>0</v>
          </cell>
          <cell r="AN84">
            <v>138.6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1130.05</v>
          </cell>
          <cell r="E85">
            <v>515945</v>
          </cell>
          <cell r="F85">
            <v>1130.05</v>
          </cell>
          <cell r="G85">
            <v>515945</v>
          </cell>
          <cell r="H85">
            <v>100</v>
          </cell>
          <cell r="I85">
            <v>18565.5</v>
          </cell>
          <cell r="J85">
            <v>18565.5</v>
          </cell>
          <cell r="K85">
            <v>100</v>
          </cell>
          <cell r="L85">
            <v>18559.3</v>
          </cell>
          <cell r="M85">
            <v>1047.0999999999999</v>
          </cell>
          <cell r="N85">
            <v>155.69999999999999</v>
          </cell>
          <cell r="O85">
            <v>17350.3</v>
          </cell>
          <cell r="P85" t="str">
            <v>-</v>
          </cell>
          <cell r="Q85">
            <v>6.2</v>
          </cell>
          <cell r="R85">
            <v>503.3</v>
          </cell>
          <cell r="S85">
            <v>179.7</v>
          </cell>
          <cell r="T85">
            <v>4.8</v>
          </cell>
          <cell r="U85">
            <v>318.8</v>
          </cell>
          <cell r="V85">
            <v>0</v>
          </cell>
          <cell r="W85">
            <v>15507.8</v>
          </cell>
          <cell r="X85">
            <v>818.9</v>
          </cell>
          <cell r="Y85">
            <v>106.5</v>
          </cell>
          <cell r="Z85">
            <v>14582.4</v>
          </cell>
          <cell r="AA85">
            <v>0</v>
          </cell>
          <cell r="AB85" t="str">
            <v>-</v>
          </cell>
          <cell r="AC85">
            <v>1749.2</v>
          </cell>
          <cell r="AD85">
            <v>8</v>
          </cell>
          <cell r="AE85">
            <v>6.2</v>
          </cell>
          <cell r="AF85">
            <v>1735</v>
          </cell>
          <cell r="AG85">
            <v>0</v>
          </cell>
          <cell r="AH85">
            <v>2</v>
          </cell>
          <cell r="AI85">
            <v>796.9</v>
          </cell>
          <cell r="AJ85">
            <v>40.5</v>
          </cell>
          <cell r="AK85">
            <v>38.200000000000003</v>
          </cell>
          <cell r="AL85">
            <v>714.1</v>
          </cell>
          <cell r="AM85">
            <v>0</v>
          </cell>
          <cell r="AN85">
            <v>6.2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1324.84</v>
          </cell>
          <cell r="E86">
            <v>268160</v>
          </cell>
          <cell r="F86">
            <v>1324.84</v>
          </cell>
          <cell r="G86">
            <v>268160</v>
          </cell>
          <cell r="H86">
            <v>100</v>
          </cell>
          <cell r="I86">
            <v>3158</v>
          </cell>
          <cell r="J86">
            <v>3158</v>
          </cell>
          <cell r="K86">
            <v>100</v>
          </cell>
          <cell r="L86">
            <v>3154.8</v>
          </cell>
          <cell r="M86">
            <v>501.7</v>
          </cell>
          <cell r="N86">
            <v>201</v>
          </cell>
          <cell r="O86">
            <v>2450.1</v>
          </cell>
          <cell r="P86">
            <v>0.5</v>
          </cell>
          <cell r="Q86">
            <v>1.5</v>
          </cell>
          <cell r="R86">
            <v>582</v>
          </cell>
          <cell r="S86">
            <v>133.1</v>
          </cell>
          <cell r="T86">
            <v>126.1</v>
          </cell>
          <cell r="U86">
            <v>322.8</v>
          </cell>
          <cell r="V86">
            <v>0</v>
          </cell>
          <cell r="W86">
            <v>1330</v>
          </cell>
          <cell r="X86">
            <v>345.4</v>
          </cell>
          <cell r="Y86">
            <v>53.1</v>
          </cell>
          <cell r="Z86">
            <v>931</v>
          </cell>
          <cell r="AA86">
            <v>0</v>
          </cell>
          <cell r="AB86">
            <v>0.5</v>
          </cell>
          <cell r="AC86">
            <v>1153.7</v>
          </cell>
          <cell r="AD86">
            <v>4.4000000000000004</v>
          </cell>
          <cell r="AE86">
            <v>2.9</v>
          </cell>
          <cell r="AF86">
            <v>1146.4000000000001</v>
          </cell>
          <cell r="AG86">
            <v>0</v>
          </cell>
          <cell r="AH86">
            <v>1.3</v>
          </cell>
          <cell r="AI86">
            <v>87.8</v>
          </cell>
          <cell r="AJ86">
            <v>18.8</v>
          </cell>
          <cell r="AK86">
            <v>18.899999999999999</v>
          </cell>
          <cell r="AL86">
            <v>49.9</v>
          </cell>
          <cell r="AM86">
            <v>0</v>
          </cell>
          <cell r="AN86">
            <v>1.5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1009.76</v>
          </cell>
          <cell r="E87">
            <v>143351</v>
          </cell>
          <cell r="F87">
            <v>1009.76</v>
          </cell>
          <cell r="G87">
            <v>143351</v>
          </cell>
          <cell r="H87">
            <v>100</v>
          </cell>
          <cell r="I87">
            <v>965.7</v>
          </cell>
          <cell r="J87">
            <v>965.7</v>
          </cell>
          <cell r="K87">
            <v>100</v>
          </cell>
          <cell r="L87">
            <v>964.3</v>
          </cell>
          <cell r="M87">
            <v>56.8</v>
          </cell>
          <cell r="N87">
            <v>149.19999999999999</v>
          </cell>
          <cell r="O87">
            <v>757.1</v>
          </cell>
          <cell r="P87" t="str">
            <v>-</v>
          </cell>
          <cell r="Q87">
            <v>1.3</v>
          </cell>
          <cell r="R87">
            <v>125.2</v>
          </cell>
          <cell r="S87">
            <v>3.7</v>
          </cell>
          <cell r="T87">
            <v>38.5</v>
          </cell>
          <cell r="U87">
            <v>83</v>
          </cell>
          <cell r="V87">
            <v>0</v>
          </cell>
          <cell r="W87">
            <v>303.89999999999998</v>
          </cell>
          <cell r="X87">
            <v>47.4</v>
          </cell>
          <cell r="Y87">
            <v>80.5</v>
          </cell>
          <cell r="Z87">
            <v>176</v>
          </cell>
          <cell r="AA87">
            <v>0</v>
          </cell>
          <cell r="AB87" t="str">
            <v>-</v>
          </cell>
          <cell r="AC87">
            <v>485.4</v>
          </cell>
          <cell r="AD87">
            <v>1.4</v>
          </cell>
          <cell r="AE87">
            <v>3.3</v>
          </cell>
          <cell r="AF87">
            <v>480.7</v>
          </cell>
          <cell r="AG87">
            <v>0</v>
          </cell>
          <cell r="AH87">
            <v>0.3</v>
          </cell>
          <cell r="AI87">
            <v>49.6</v>
          </cell>
          <cell r="AJ87">
            <v>4.3</v>
          </cell>
          <cell r="AK87">
            <v>26.9</v>
          </cell>
          <cell r="AL87">
            <v>17.399999999999999</v>
          </cell>
          <cell r="AM87">
            <v>0</v>
          </cell>
          <cell r="AN87">
            <v>1.3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1522.1</v>
          </cell>
          <cell r="E88">
            <v>163713</v>
          </cell>
          <cell r="F88">
            <v>1522.1</v>
          </cell>
          <cell r="G88">
            <v>163713</v>
          </cell>
          <cell r="H88">
            <v>100</v>
          </cell>
          <cell r="I88">
            <v>883.5</v>
          </cell>
          <cell r="J88">
            <v>883.5</v>
          </cell>
          <cell r="K88">
            <v>100</v>
          </cell>
          <cell r="L88">
            <v>879.8</v>
          </cell>
          <cell r="M88">
            <v>107.9</v>
          </cell>
          <cell r="N88">
            <v>10.3</v>
          </cell>
          <cell r="O88">
            <v>761.4</v>
          </cell>
          <cell r="P88">
            <v>0.2</v>
          </cell>
          <cell r="Q88">
            <v>0.1</v>
          </cell>
          <cell r="R88">
            <v>184.6</v>
          </cell>
          <cell r="S88">
            <v>103.4</v>
          </cell>
          <cell r="T88" t="str">
            <v>-</v>
          </cell>
          <cell r="U88">
            <v>81.2</v>
          </cell>
          <cell r="V88">
            <v>0</v>
          </cell>
          <cell r="W88">
            <v>165.5</v>
          </cell>
          <cell r="X88">
            <v>0.7</v>
          </cell>
          <cell r="Y88">
            <v>8.4</v>
          </cell>
          <cell r="Z88">
            <v>156.19999999999999</v>
          </cell>
          <cell r="AA88">
            <v>0</v>
          </cell>
          <cell r="AB88">
            <v>0.2</v>
          </cell>
          <cell r="AC88">
            <v>523.29999999999995</v>
          </cell>
          <cell r="AD88">
            <v>0.4</v>
          </cell>
          <cell r="AE88">
            <v>1.8</v>
          </cell>
          <cell r="AF88">
            <v>521.1</v>
          </cell>
          <cell r="AG88">
            <v>0</v>
          </cell>
          <cell r="AH88" t="str">
            <v>-</v>
          </cell>
          <cell r="AI88">
            <v>6.4</v>
          </cell>
          <cell r="AJ88">
            <v>3.4</v>
          </cell>
          <cell r="AK88">
            <v>0.1</v>
          </cell>
          <cell r="AL88">
            <v>2.9</v>
          </cell>
          <cell r="AM88">
            <v>0</v>
          </cell>
          <cell r="AN88">
            <v>0.1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615.29999999999995</v>
          </cell>
          <cell r="E89">
            <v>426684</v>
          </cell>
          <cell r="F89">
            <v>615.29999999999995</v>
          </cell>
          <cell r="G89">
            <v>426684</v>
          </cell>
          <cell r="H89">
            <v>100</v>
          </cell>
          <cell r="I89">
            <v>3108.2</v>
          </cell>
          <cell r="J89">
            <v>3108.2</v>
          </cell>
          <cell r="K89">
            <v>100</v>
          </cell>
          <cell r="L89">
            <v>3104.9</v>
          </cell>
          <cell r="M89">
            <v>279.2</v>
          </cell>
          <cell r="N89">
            <v>251.7</v>
          </cell>
          <cell r="O89">
            <v>2459.4</v>
          </cell>
          <cell r="P89" t="str">
            <v>-</v>
          </cell>
          <cell r="Q89">
            <v>114.6</v>
          </cell>
          <cell r="R89">
            <v>464.9</v>
          </cell>
          <cell r="S89">
            <v>60.2</v>
          </cell>
          <cell r="T89">
            <v>171.2</v>
          </cell>
          <cell r="U89">
            <v>233.5</v>
          </cell>
          <cell r="V89">
            <v>0</v>
          </cell>
          <cell r="W89">
            <v>1025.0999999999999</v>
          </cell>
          <cell r="X89">
            <v>180.1</v>
          </cell>
          <cell r="Y89">
            <v>43.8</v>
          </cell>
          <cell r="Z89">
            <v>801.2</v>
          </cell>
          <cell r="AA89">
            <v>0</v>
          </cell>
          <cell r="AB89" t="str">
            <v>-</v>
          </cell>
          <cell r="AC89">
            <v>1129.3</v>
          </cell>
          <cell r="AD89">
            <v>10</v>
          </cell>
          <cell r="AE89">
            <v>8.4</v>
          </cell>
          <cell r="AF89">
            <v>1110.9000000000001</v>
          </cell>
          <cell r="AG89">
            <v>0</v>
          </cell>
          <cell r="AH89">
            <v>2.8</v>
          </cell>
          <cell r="AI89">
            <v>482.9</v>
          </cell>
          <cell r="AJ89">
            <v>28.9</v>
          </cell>
          <cell r="AK89">
            <v>28.3</v>
          </cell>
          <cell r="AL89">
            <v>313.8</v>
          </cell>
          <cell r="AM89">
            <v>0</v>
          </cell>
          <cell r="AN89">
            <v>114.6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670.02</v>
          </cell>
          <cell r="E90">
            <v>107976</v>
          </cell>
          <cell r="F90">
            <v>670.02</v>
          </cell>
          <cell r="G90">
            <v>107976</v>
          </cell>
          <cell r="H90">
            <v>100</v>
          </cell>
          <cell r="I90">
            <v>1319.3</v>
          </cell>
          <cell r="J90">
            <v>1319.3</v>
          </cell>
          <cell r="K90">
            <v>100</v>
          </cell>
          <cell r="L90">
            <v>1318.4</v>
          </cell>
          <cell r="M90">
            <v>202.6</v>
          </cell>
          <cell r="N90">
            <v>18.899999999999999</v>
          </cell>
          <cell r="O90">
            <v>1096.9000000000001</v>
          </cell>
          <cell r="P90" t="str">
            <v>-</v>
          </cell>
          <cell r="Q90" t="str">
            <v>-</v>
          </cell>
          <cell r="R90">
            <v>177</v>
          </cell>
          <cell r="S90">
            <v>123.2</v>
          </cell>
          <cell r="T90" t="str">
            <v>-</v>
          </cell>
          <cell r="U90">
            <v>53.8</v>
          </cell>
          <cell r="V90">
            <v>0</v>
          </cell>
          <cell r="W90">
            <v>607.20000000000005</v>
          </cell>
          <cell r="X90">
            <v>77.5</v>
          </cell>
          <cell r="Y90">
            <v>14.7</v>
          </cell>
          <cell r="Z90">
            <v>515</v>
          </cell>
          <cell r="AA90">
            <v>0</v>
          </cell>
          <cell r="AB90" t="str">
            <v>-</v>
          </cell>
          <cell r="AC90">
            <v>511.2</v>
          </cell>
          <cell r="AD90" t="str">
            <v>-</v>
          </cell>
          <cell r="AE90" t="str">
            <v>-</v>
          </cell>
          <cell r="AF90">
            <v>511.2</v>
          </cell>
          <cell r="AG90">
            <v>0</v>
          </cell>
          <cell r="AH90" t="str">
            <v>-</v>
          </cell>
          <cell r="AI90">
            <v>23</v>
          </cell>
          <cell r="AJ90">
            <v>1.9</v>
          </cell>
          <cell r="AK90">
            <v>4.2</v>
          </cell>
          <cell r="AL90">
            <v>16.899999999999999</v>
          </cell>
          <cell r="AM90">
            <v>0</v>
          </cell>
          <cell r="AN90" t="str">
            <v>-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919.21</v>
          </cell>
          <cell r="E91">
            <v>103990</v>
          </cell>
          <cell r="F91">
            <v>919.21</v>
          </cell>
          <cell r="G91">
            <v>103990</v>
          </cell>
          <cell r="H91">
            <v>100</v>
          </cell>
          <cell r="I91">
            <v>1467.6</v>
          </cell>
          <cell r="J91">
            <v>1467.6</v>
          </cell>
          <cell r="K91">
            <v>100</v>
          </cell>
          <cell r="L91">
            <v>1466.7</v>
          </cell>
          <cell r="M91">
            <v>190.2</v>
          </cell>
          <cell r="N91">
            <v>79.3</v>
          </cell>
          <cell r="O91">
            <v>1193.2</v>
          </cell>
          <cell r="P91">
            <v>2.4</v>
          </cell>
          <cell r="Q91">
            <v>1.6</v>
          </cell>
          <cell r="R91">
            <v>115.1</v>
          </cell>
          <cell r="S91">
            <v>0.1</v>
          </cell>
          <cell r="T91">
            <v>56.6</v>
          </cell>
          <cell r="U91">
            <v>58.4</v>
          </cell>
          <cell r="V91">
            <v>0</v>
          </cell>
          <cell r="W91">
            <v>496.8</v>
          </cell>
          <cell r="X91">
            <v>125</v>
          </cell>
          <cell r="Y91">
            <v>11.9</v>
          </cell>
          <cell r="Z91">
            <v>357.5</v>
          </cell>
          <cell r="AA91">
            <v>0</v>
          </cell>
          <cell r="AB91">
            <v>2.4</v>
          </cell>
          <cell r="AC91">
            <v>704.3</v>
          </cell>
          <cell r="AD91" t="str">
            <v>-</v>
          </cell>
          <cell r="AE91">
            <v>0.9</v>
          </cell>
          <cell r="AF91">
            <v>703.4</v>
          </cell>
          <cell r="AG91">
            <v>0</v>
          </cell>
          <cell r="AH91">
            <v>1.4</v>
          </cell>
          <cell r="AI91">
            <v>149.19999999999999</v>
          </cell>
          <cell r="AJ91">
            <v>65.099999999999994</v>
          </cell>
          <cell r="AK91">
            <v>9.9</v>
          </cell>
          <cell r="AL91">
            <v>73.900000000000006</v>
          </cell>
          <cell r="AM91">
            <v>0</v>
          </cell>
          <cell r="AN91">
            <v>1.6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1254.68</v>
          </cell>
          <cell r="E92">
            <v>101237</v>
          </cell>
          <cell r="F92">
            <v>1254.68</v>
          </cell>
          <cell r="G92">
            <v>101237</v>
          </cell>
          <cell r="H92">
            <v>100</v>
          </cell>
          <cell r="I92">
            <v>708</v>
          </cell>
          <cell r="J92">
            <v>708</v>
          </cell>
          <cell r="K92">
            <v>100</v>
          </cell>
          <cell r="L92">
            <v>707.3</v>
          </cell>
          <cell r="M92">
            <v>16.100000000000001</v>
          </cell>
          <cell r="N92">
            <v>57.8</v>
          </cell>
          <cell r="O92">
            <v>633.29999999999995</v>
          </cell>
          <cell r="P92" t="str">
            <v>-</v>
          </cell>
          <cell r="Q92">
            <v>0.1</v>
          </cell>
          <cell r="R92">
            <v>86.3</v>
          </cell>
          <cell r="S92">
            <v>8.1</v>
          </cell>
          <cell r="T92">
            <v>51.4</v>
          </cell>
          <cell r="U92">
            <v>26.8</v>
          </cell>
          <cell r="V92">
            <v>0</v>
          </cell>
          <cell r="W92">
            <v>97.7</v>
          </cell>
          <cell r="X92">
            <v>2.2000000000000002</v>
          </cell>
          <cell r="Y92">
            <v>4.5</v>
          </cell>
          <cell r="Z92">
            <v>91</v>
          </cell>
          <cell r="AA92">
            <v>0</v>
          </cell>
          <cell r="AB92" t="str">
            <v>-</v>
          </cell>
          <cell r="AC92">
            <v>517.1</v>
          </cell>
          <cell r="AD92" t="str">
            <v>-</v>
          </cell>
          <cell r="AE92">
            <v>1.7</v>
          </cell>
          <cell r="AF92">
            <v>515.4</v>
          </cell>
          <cell r="AG92">
            <v>0</v>
          </cell>
          <cell r="AH92">
            <v>0.1</v>
          </cell>
          <cell r="AI92">
            <v>6.1</v>
          </cell>
          <cell r="AJ92">
            <v>5.8</v>
          </cell>
          <cell r="AK92">
            <v>0.2</v>
          </cell>
          <cell r="AL92">
            <v>0.1</v>
          </cell>
          <cell r="AM92">
            <v>0</v>
          </cell>
          <cell r="AN92">
            <v>0.1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911.86</v>
          </cell>
          <cell r="E93">
            <v>72547</v>
          </cell>
          <cell r="F93">
            <v>911.86</v>
          </cell>
          <cell r="G93">
            <v>72547</v>
          </cell>
          <cell r="H93">
            <v>100</v>
          </cell>
          <cell r="I93">
            <v>693.4</v>
          </cell>
          <cell r="J93">
            <v>693.4</v>
          </cell>
          <cell r="K93">
            <v>100</v>
          </cell>
          <cell r="L93">
            <v>692.6</v>
          </cell>
          <cell r="M93">
            <v>35</v>
          </cell>
          <cell r="N93">
            <v>62.9</v>
          </cell>
          <cell r="O93">
            <v>594.5</v>
          </cell>
          <cell r="P93" t="str">
            <v>-</v>
          </cell>
          <cell r="Q93">
            <v>0.2</v>
          </cell>
          <cell r="R93">
            <v>140.80000000000001</v>
          </cell>
          <cell r="S93">
            <v>26.1</v>
          </cell>
          <cell r="T93">
            <v>53.5</v>
          </cell>
          <cell r="U93">
            <v>61.2</v>
          </cell>
          <cell r="V93">
            <v>0</v>
          </cell>
          <cell r="W93">
            <v>90.2</v>
          </cell>
          <cell r="X93">
            <v>4.7</v>
          </cell>
          <cell r="Y93">
            <v>8.1</v>
          </cell>
          <cell r="Z93">
            <v>77.400000000000006</v>
          </cell>
          <cell r="AA93">
            <v>0</v>
          </cell>
          <cell r="AB93" t="str">
            <v>-</v>
          </cell>
          <cell r="AC93">
            <v>455.5</v>
          </cell>
          <cell r="AD93">
            <v>0.1</v>
          </cell>
          <cell r="AE93">
            <v>0.3</v>
          </cell>
          <cell r="AF93">
            <v>455.1</v>
          </cell>
          <cell r="AG93">
            <v>0</v>
          </cell>
          <cell r="AH93" t="str">
            <v>-</v>
          </cell>
          <cell r="AI93">
            <v>6</v>
          </cell>
          <cell r="AJ93">
            <v>4.0999999999999996</v>
          </cell>
          <cell r="AK93">
            <v>1</v>
          </cell>
          <cell r="AL93">
            <v>0.8</v>
          </cell>
          <cell r="AM93">
            <v>0</v>
          </cell>
          <cell r="AN93">
            <v>0.2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411.76</v>
          </cell>
          <cell r="E94">
            <v>272070</v>
          </cell>
          <cell r="F94">
            <v>411.76</v>
          </cell>
          <cell r="G94">
            <v>272070</v>
          </cell>
          <cell r="H94">
            <v>100</v>
          </cell>
          <cell r="I94">
            <v>1742</v>
          </cell>
          <cell r="J94">
            <v>1742</v>
          </cell>
          <cell r="K94">
            <v>100</v>
          </cell>
          <cell r="L94">
            <v>1737.7</v>
          </cell>
          <cell r="M94">
            <v>100.8</v>
          </cell>
          <cell r="N94">
            <v>187.6</v>
          </cell>
          <cell r="O94">
            <v>1448.6</v>
          </cell>
          <cell r="P94" t="str">
            <v>-</v>
          </cell>
          <cell r="Q94">
            <v>0.7</v>
          </cell>
          <cell r="R94">
            <v>268.8</v>
          </cell>
          <cell r="S94">
            <v>30.6</v>
          </cell>
          <cell r="T94">
            <v>100.5</v>
          </cell>
          <cell r="U94">
            <v>137.69999999999999</v>
          </cell>
          <cell r="V94">
            <v>0</v>
          </cell>
          <cell r="W94">
            <v>404.7</v>
          </cell>
          <cell r="X94">
            <v>57.9</v>
          </cell>
          <cell r="Y94">
            <v>76.8</v>
          </cell>
          <cell r="Z94">
            <v>270</v>
          </cell>
          <cell r="AA94">
            <v>0</v>
          </cell>
          <cell r="AB94" t="str">
            <v>-</v>
          </cell>
          <cell r="AC94">
            <v>1021.4</v>
          </cell>
          <cell r="AD94">
            <v>1.6</v>
          </cell>
          <cell r="AE94">
            <v>2.4</v>
          </cell>
          <cell r="AF94">
            <v>1017.4</v>
          </cell>
          <cell r="AG94">
            <v>0</v>
          </cell>
          <cell r="AH94">
            <v>0.4</v>
          </cell>
          <cell r="AI94">
            <v>42.5</v>
          </cell>
          <cell r="AJ94">
            <v>10.7</v>
          </cell>
          <cell r="AK94">
            <v>7.9</v>
          </cell>
          <cell r="AL94">
            <v>23.5</v>
          </cell>
          <cell r="AM94">
            <v>0</v>
          </cell>
          <cell r="AN94">
            <v>0.7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614.26</v>
          </cell>
          <cell r="E95">
            <v>24483</v>
          </cell>
          <cell r="F95">
            <v>614.26</v>
          </cell>
          <cell r="G95">
            <v>24483</v>
          </cell>
          <cell r="H95">
            <v>100</v>
          </cell>
          <cell r="I95">
            <v>404.7</v>
          </cell>
          <cell r="J95">
            <v>404.7</v>
          </cell>
          <cell r="K95">
            <v>100</v>
          </cell>
          <cell r="L95">
            <v>404.6</v>
          </cell>
          <cell r="M95">
            <v>17.3</v>
          </cell>
          <cell r="N95">
            <v>5.8</v>
          </cell>
          <cell r="O95">
            <v>381.5</v>
          </cell>
          <cell r="P95" t="str">
            <v>-</v>
          </cell>
          <cell r="Q95">
            <v>0.1</v>
          </cell>
          <cell r="R95">
            <v>21.7</v>
          </cell>
          <cell r="S95">
            <v>14</v>
          </cell>
          <cell r="T95">
            <v>4.4000000000000004</v>
          </cell>
          <cell r="U95">
            <v>3.3</v>
          </cell>
          <cell r="V95">
            <v>0</v>
          </cell>
          <cell r="W95">
            <v>75.3</v>
          </cell>
          <cell r="X95">
            <v>2.2000000000000002</v>
          </cell>
          <cell r="Y95">
            <v>1.2</v>
          </cell>
          <cell r="Z95">
            <v>71.900000000000006</v>
          </cell>
          <cell r="AA95">
            <v>0</v>
          </cell>
          <cell r="AB95" t="str">
            <v>-</v>
          </cell>
          <cell r="AC95">
            <v>306.39999999999998</v>
          </cell>
          <cell r="AD95" t="str">
            <v>-</v>
          </cell>
          <cell r="AE95">
            <v>0.1</v>
          </cell>
          <cell r="AF95">
            <v>306.3</v>
          </cell>
          <cell r="AG95">
            <v>0</v>
          </cell>
          <cell r="AH95" t="str">
            <v>-</v>
          </cell>
          <cell r="AI95">
            <v>1.3</v>
          </cell>
          <cell r="AJ95">
            <v>1.1000000000000001</v>
          </cell>
          <cell r="AK95">
            <v>0.1</v>
          </cell>
          <cell r="AL95" t="str">
            <v>-</v>
          </cell>
          <cell r="AM95">
            <v>0</v>
          </cell>
          <cell r="AN95">
            <v>0.1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1174.69</v>
          </cell>
          <cell r="E96">
            <v>53579</v>
          </cell>
          <cell r="F96">
            <v>1174.69</v>
          </cell>
          <cell r="G96">
            <v>53579</v>
          </cell>
          <cell r="H96">
            <v>100</v>
          </cell>
          <cell r="I96">
            <v>529.6</v>
          </cell>
          <cell r="J96">
            <v>529.6</v>
          </cell>
          <cell r="K96">
            <v>100</v>
          </cell>
          <cell r="L96">
            <v>529.1</v>
          </cell>
          <cell r="M96">
            <v>14.8</v>
          </cell>
          <cell r="N96">
            <v>17.100000000000001</v>
          </cell>
          <cell r="O96">
            <v>497.3</v>
          </cell>
          <cell r="P96" t="str">
            <v>-</v>
          </cell>
          <cell r="Q96" t="str">
            <v>-</v>
          </cell>
          <cell r="R96">
            <v>58</v>
          </cell>
          <cell r="S96">
            <v>10.6</v>
          </cell>
          <cell r="T96">
            <v>14.4</v>
          </cell>
          <cell r="U96">
            <v>33</v>
          </cell>
          <cell r="V96">
            <v>0</v>
          </cell>
          <cell r="W96">
            <v>39.9</v>
          </cell>
          <cell r="X96">
            <v>0.8</v>
          </cell>
          <cell r="Y96">
            <v>0.4</v>
          </cell>
          <cell r="Z96">
            <v>38.700000000000003</v>
          </cell>
          <cell r="AA96">
            <v>0</v>
          </cell>
          <cell r="AB96" t="str">
            <v>-</v>
          </cell>
          <cell r="AC96">
            <v>427.9</v>
          </cell>
          <cell r="AD96">
            <v>0.1</v>
          </cell>
          <cell r="AE96">
            <v>2.2000000000000002</v>
          </cell>
          <cell r="AF96">
            <v>425.6</v>
          </cell>
          <cell r="AG96">
            <v>0</v>
          </cell>
          <cell r="AH96" t="str">
            <v>-</v>
          </cell>
          <cell r="AI96">
            <v>3.4</v>
          </cell>
          <cell r="AJ96">
            <v>3.3</v>
          </cell>
          <cell r="AK96">
            <v>0.1</v>
          </cell>
          <cell r="AL96" t="str">
            <v>-</v>
          </cell>
          <cell r="AM96">
            <v>0</v>
          </cell>
          <cell r="AN96" t="str">
            <v>-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846.1</v>
          </cell>
          <cell r="E97">
            <v>25687</v>
          </cell>
          <cell r="F97">
            <v>846.1</v>
          </cell>
          <cell r="G97">
            <v>25687</v>
          </cell>
          <cell r="H97">
            <v>100</v>
          </cell>
          <cell r="I97">
            <v>195.5</v>
          </cell>
          <cell r="J97">
            <v>195.5</v>
          </cell>
          <cell r="K97">
            <v>100</v>
          </cell>
          <cell r="L97">
            <v>195.3</v>
          </cell>
          <cell r="M97">
            <v>1.3</v>
          </cell>
          <cell r="N97">
            <v>25.3</v>
          </cell>
          <cell r="O97">
            <v>168.7</v>
          </cell>
          <cell r="P97" t="str">
            <v>-</v>
          </cell>
          <cell r="Q97" t="str">
            <v>-</v>
          </cell>
          <cell r="R97">
            <v>30.8</v>
          </cell>
          <cell r="S97" t="str">
            <v>-</v>
          </cell>
          <cell r="T97">
            <v>25</v>
          </cell>
          <cell r="U97">
            <v>5.8</v>
          </cell>
          <cell r="V97">
            <v>0</v>
          </cell>
          <cell r="W97">
            <v>4.9000000000000004</v>
          </cell>
          <cell r="X97" t="str">
            <v>-</v>
          </cell>
          <cell r="Y97">
            <v>0.1</v>
          </cell>
          <cell r="Z97">
            <v>4.8</v>
          </cell>
          <cell r="AA97">
            <v>0</v>
          </cell>
          <cell r="AB97" t="str">
            <v>-</v>
          </cell>
          <cell r="AC97">
            <v>158.30000000000001</v>
          </cell>
          <cell r="AD97" t="str">
            <v>-</v>
          </cell>
          <cell r="AE97">
            <v>0.2</v>
          </cell>
          <cell r="AF97">
            <v>158.1</v>
          </cell>
          <cell r="AG97">
            <v>0</v>
          </cell>
          <cell r="AH97" t="str">
            <v>-</v>
          </cell>
          <cell r="AI97">
            <v>1.4</v>
          </cell>
          <cell r="AJ97">
            <v>1.3</v>
          </cell>
          <cell r="AK97" t="str">
            <v>-</v>
          </cell>
          <cell r="AL97" t="str">
            <v>-</v>
          </cell>
          <cell r="AM97">
            <v>0</v>
          </cell>
          <cell r="AN97" t="str">
            <v>-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815.75</v>
          </cell>
          <cell r="E98">
            <v>17562</v>
          </cell>
          <cell r="F98">
            <v>815.75</v>
          </cell>
          <cell r="G98">
            <v>17562</v>
          </cell>
          <cell r="H98">
            <v>100</v>
          </cell>
          <cell r="I98">
            <v>239.4</v>
          </cell>
          <cell r="J98">
            <v>239.4</v>
          </cell>
          <cell r="K98">
            <v>100</v>
          </cell>
          <cell r="L98">
            <v>239.4</v>
          </cell>
          <cell r="M98">
            <v>12.3</v>
          </cell>
          <cell r="N98">
            <v>1.3</v>
          </cell>
          <cell r="O98">
            <v>225.8</v>
          </cell>
          <cell r="P98" t="str">
            <v>-</v>
          </cell>
          <cell r="Q98" t="str">
            <v>-</v>
          </cell>
          <cell r="R98">
            <v>15.1</v>
          </cell>
          <cell r="S98">
            <v>11.1</v>
          </cell>
          <cell r="T98">
            <v>1.3</v>
          </cell>
          <cell r="U98">
            <v>2.7</v>
          </cell>
          <cell r="V98">
            <v>0</v>
          </cell>
          <cell r="W98">
            <v>2.5</v>
          </cell>
          <cell r="X98">
            <v>0.2</v>
          </cell>
          <cell r="Y98" t="str">
            <v>-</v>
          </cell>
          <cell r="Z98">
            <v>2.2999999999999998</v>
          </cell>
          <cell r="AA98">
            <v>0</v>
          </cell>
          <cell r="AB98" t="str">
            <v>-</v>
          </cell>
          <cell r="AC98">
            <v>220.8</v>
          </cell>
          <cell r="AD98" t="str">
            <v>-</v>
          </cell>
          <cell r="AE98" t="str">
            <v>-</v>
          </cell>
          <cell r="AF98">
            <v>220.8</v>
          </cell>
          <cell r="AG98">
            <v>0</v>
          </cell>
          <cell r="AH98" t="str">
            <v>-</v>
          </cell>
          <cell r="AI98">
            <v>1</v>
          </cell>
          <cell r="AJ98">
            <v>1</v>
          </cell>
          <cell r="AK98" t="str">
            <v>-</v>
          </cell>
          <cell r="AL98" t="str">
            <v>-</v>
          </cell>
          <cell r="AM98">
            <v>0</v>
          </cell>
          <cell r="AN98" t="str">
            <v>-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741.21</v>
          </cell>
          <cell r="E99">
            <v>39104</v>
          </cell>
          <cell r="F99">
            <v>741.21</v>
          </cell>
          <cell r="G99">
            <v>39104</v>
          </cell>
          <cell r="H99">
            <v>100</v>
          </cell>
          <cell r="I99">
            <v>412.4</v>
          </cell>
          <cell r="J99">
            <v>412.4</v>
          </cell>
          <cell r="K99">
            <v>100</v>
          </cell>
          <cell r="L99">
            <v>412.2</v>
          </cell>
          <cell r="M99">
            <v>23.1</v>
          </cell>
          <cell r="N99">
            <v>17.100000000000001</v>
          </cell>
          <cell r="O99">
            <v>372</v>
          </cell>
          <cell r="P99" t="str">
            <v>-</v>
          </cell>
          <cell r="Q99" t="str">
            <v>-</v>
          </cell>
          <cell r="R99">
            <v>52.2</v>
          </cell>
          <cell r="S99">
            <v>19.600000000000001</v>
          </cell>
          <cell r="T99">
            <v>16.7</v>
          </cell>
          <cell r="U99">
            <v>15.9</v>
          </cell>
          <cell r="V99">
            <v>0</v>
          </cell>
          <cell r="W99">
            <v>123.7</v>
          </cell>
          <cell r="X99">
            <v>2.4</v>
          </cell>
          <cell r="Y99">
            <v>0.4</v>
          </cell>
          <cell r="Z99">
            <v>120.9</v>
          </cell>
          <cell r="AA99">
            <v>0</v>
          </cell>
          <cell r="AB99" t="str">
            <v>-</v>
          </cell>
          <cell r="AC99">
            <v>235.2</v>
          </cell>
          <cell r="AD99" t="str">
            <v>-</v>
          </cell>
          <cell r="AE99" t="str">
            <v>-</v>
          </cell>
          <cell r="AF99">
            <v>235.2</v>
          </cell>
          <cell r="AG99">
            <v>0</v>
          </cell>
          <cell r="AH99" t="str">
            <v>-</v>
          </cell>
          <cell r="AI99">
            <v>1.1000000000000001</v>
          </cell>
          <cell r="AJ99">
            <v>1.1000000000000001</v>
          </cell>
          <cell r="AK99" t="str">
            <v>-</v>
          </cell>
          <cell r="AL99" t="str">
            <v>-</v>
          </cell>
          <cell r="AM99">
            <v>0</v>
          </cell>
          <cell r="AN99" t="str">
            <v>-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693.84</v>
          </cell>
          <cell r="E100">
            <v>44129</v>
          </cell>
          <cell r="F100">
            <v>693.84</v>
          </cell>
          <cell r="G100">
            <v>44129</v>
          </cell>
          <cell r="H100">
            <v>100</v>
          </cell>
          <cell r="I100">
            <v>250.2</v>
          </cell>
          <cell r="J100">
            <v>250.2</v>
          </cell>
          <cell r="K100">
            <v>100</v>
          </cell>
          <cell r="L100">
            <v>250</v>
          </cell>
          <cell r="M100">
            <v>9.8000000000000007</v>
          </cell>
          <cell r="N100">
            <v>9.4</v>
          </cell>
          <cell r="O100">
            <v>230.8</v>
          </cell>
          <cell r="P100" t="str">
            <v>-</v>
          </cell>
          <cell r="Q100" t="str">
            <v>-</v>
          </cell>
          <cell r="R100">
            <v>28.9</v>
          </cell>
          <cell r="S100">
            <v>7.9</v>
          </cell>
          <cell r="T100">
            <v>7.4</v>
          </cell>
          <cell r="U100">
            <v>13.6</v>
          </cell>
          <cell r="V100">
            <v>0</v>
          </cell>
          <cell r="W100">
            <v>18.100000000000001</v>
          </cell>
          <cell r="X100">
            <v>0.4</v>
          </cell>
          <cell r="Y100">
            <v>1.8</v>
          </cell>
          <cell r="Z100">
            <v>15.9</v>
          </cell>
          <cell r="AA100">
            <v>0</v>
          </cell>
          <cell r="AB100" t="str">
            <v>-</v>
          </cell>
          <cell r="AC100">
            <v>201.6</v>
          </cell>
          <cell r="AD100">
            <v>0.3</v>
          </cell>
          <cell r="AE100">
            <v>0.1</v>
          </cell>
          <cell r="AF100">
            <v>201.2</v>
          </cell>
          <cell r="AG100">
            <v>0</v>
          </cell>
          <cell r="AH100" t="str">
            <v>-</v>
          </cell>
          <cell r="AI100">
            <v>1.4</v>
          </cell>
          <cell r="AJ100">
            <v>1.2</v>
          </cell>
          <cell r="AK100">
            <v>0.1</v>
          </cell>
          <cell r="AL100">
            <v>0.1</v>
          </cell>
          <cell r="AM100">
            <v>0</v>
          </cell>
          <cell r="AN100" t="str">
            <v>-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384.05</v>
          </cell>
          <cell r="E101">
            <v>32969</v>
          </cell>
          <cell r="F101">
            <v>384.05</v>
          </cell>
          <cell r="G101">
            <v>32969</v>
          </cell>
          <cell r="H101">
            <v>100</v>
          </cell>
          <cell r="I101">
            <v>1372.5</v>
          </cell>
          <cell r="J101">
            <v>1372.5</v>
          </cell>
          <cell r="K101">
            <v>100</v>
          </cell>
          <cell r="L101">
            <v>1372.3</v>
          </cell>
          <cell r="M101">
            <v>28.1</v>
          </cell>
          <cell r="N101">
            <v>34.299999999999997</v>
          </cell>
          <cell r="O101">
            <v>1303.3</v>
          </cell>
          <cell r="P101">
            <v>6.3</v>
          </cell>
          <cell r="Q101">
            <v>0.2</v>
          </cell>
          <cell r="R101">
            <v>39</v>
          </cell>
          <cell r="S101">
            <v>4.3</v>
          </cell>
          <cell r="T101">
            <v>16.2</v>
          </cell>
          <cell r="U101">
            <v>18.5</v>
          </cell>
          <cell r="V101">
            <v>0</v>
          </cell>
          <cell r="W101">
            <v>1032.5</v>
          </cell>
          <cell r="X101">
            <v>21</v>
          </cell>
          <cell r="Y101">
            <v>16</v>
          </cell>
          <cell r="Z101">
            <v>989.2</v>
          </cell>
          <cell r="AA101">
            <v>0</v>
          </cell>
          <cell r="AB101">
            <v>6.3</v>
          </cell>
          <cell r="AC101">
            <v>289.2</v>
          </cell>
          <cell r="AD101" t="str">
            <v>-</v>
          </cell>
          <cell r="AE101" t="str">
            <v>-</v>
          </cell>
          <cell r="AF101">
            <v>289.2</v>
          </cell>
          <cell r="AG101">
            <v>0</v>
          </cell>
          <cell r="AH101">
            <v>0.1</v>
          </cell>
          <cell r="AI101">
            <v>11.5</v>
          </cell>
          <cell r="AJ101">
            <v>2.8</v>
          </cell>
          <cell r="AK101">
            <v>2.1</v>
          </cell>
          <cell r="AL101">
            <v>6.4</v>
          </cell>
          <cell r="AM101">
            <v>0</v>
          </cell>
          <cell r="AN101">
            <v>0.2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616.1</v>
          </cell>
          <cell r="E102">
            <v>46323</v>
          </cell>
          <cell r="F102">
            <v>616.1</v>
          </cell>
          <cell r="G102">
            <v>46323</v>
          </cell>
          <cell r="H102">
            <v>100</v>
          </cell>
          <cell r="I102">
            <v>595.9</v>
          </cell>
          <cell r="J102">
            <v>595.9</v>
          </cell>
          <cell r="K102">
            <v>100</v>
          </cell>
          <cell r="L102">
            <v>595.4</v>
          </cell>
          <cell r="M102">
            <v>18</v>
          </cell>
          <cell r="N102">
            <v>26.8</v>
          </cell>
          <cell r="O102">
            <v>550.4</v>
          </cell>
          <cell r="P102" t="str">
            <v>-</v>
          </cell>
          <cell r="Q102">
            <v>0.2</v>
          </cell>
          <cell r="R102">
            <v>40</v>
          </cell>
          <cell r="S102">
            <v>2.9</v>
          </cell>
          <cell r="T102">
            <v>19</v>
          </cell>
          <cell r="U102">
            <v>18.100000000000001</v>
          </cell>
          <cell r="V102">
            <v>0</v>
          </cell>
          <cell r="W102">
            <v>168.1</v>
          </cell>
          <cell r="X102">
            <v>13.3</v>
          </cell>
          <cell r="Y102">
            <v>5.6</v>
          </cell>
          <cell r="Z102">
            <v>149.19999999999999</v>
          </cell>
          <cell r="AA102">
            <v>0</v>
          </cell>
          <cell r="AB102" t="str">
            <v>-</v>
          </cell>
          <cell r="AC102">
            <v>371.1</v>
          </cell>
          <cell r="AD102" t="str">
            <v>-</v>
          </cell>
          <cell r="AE102" t="str">
            <v>-</v>
          </cell>
          <cell r="AF102">
            <v>371.1</v>
          </cell>
          <cell r="AG102">
            <v>0</v>
          </cell>
          <cell r="AH102">
            <v>0.1</v>
          </cell>
          <cell r="AI102">
            <v>16.100000000000001</v>
          </cell>
          <cell r="AJ102">
            <v>1.8</v>
          </cell>
          <cell r="AK102">
            <v>2.2000000000000002</v>
          </cell>
          <cell r="AL102">
            <v>12</v>
          </cell>
          <cell r="AM102">
            <v>0</v>
          </cell>
          <cell r="AN102">
            <v>0.2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450.93</v>
          </cell>
          <cell r="E103">
            <v>122789</v>
          </cell>
          <cell r="F103">
            <v>450.93</v>
          </cell>
          <cell r="G103">
            <v>122789</v>
          </cell>
          <cell r="H103">
            <v>100</v>
          </cell>
          <cell r="I103">
            <v>1080.2</v>
          </cell>
          <cell r="J103">
            <v>1080.2</v>
          </cell>
          <cell r="K103">
            <v>100</v>
          </cell>
          <cell r="L103">
            <v>1079.5999999999999</v>
          </cell>
          <cell r="M103">
            <v>130.5</v>
          </cell>
          <cell r="N103">
            <v>249.3</v>
          </cell>
          <cell r="O103">
            <v>688.5</v>
          </cell>
          <cell r="P103" t="str">
            <v>-</v>
          </cell>
          <cell r="Q103">
            <v>11.3</v>
          </cell>
          <cell r="R103">
            <v>122.2</v>
          </cell>
          <cell r="S103">
            <v>3.2</v>
          </cell>
          <cell r="T103">
            <v>98</v>
          </cell>
          <cell r="U103">
            <v>21</v>
          </cell>
          <cell r="V103">
            <v>0</v>
          </cell>
          <cell r="W103">
            <v>375.1</v>
          </cell>
          <cell r="X103">
            <v>121.9</v>
          </cell>
          <cell r="Y103">
            <v>145.19999999999999</v>
          </cell>
          <cell r="Z103">
            <v>108</v>
          </cell>
          <cell r="AA103">
            <v>0</v>
          </cell>
          <cell r="AB103" t="str">
            <v>-</v>
          </cell>
          <cell r="AC103">
            <v>493.3</v>
          </cell>
          <cell r="AD103">
            <v>0.3</v>
          </cell>
          <cell r="AE103">
            <v>0.6</v>
          </cell>
          <cell r="AF103">
            <v>492.4</v>
          </cell>
          <cell r="AG103">
            <v>0</v>
          </cell>
          <cell r="AH103">
            <v>1.7</v>
          </cell>
          <cell r="AI103">
            <v>87.3</v>
          </cell>
          <cell r="AJ103">
            <v>5.0999999999999996</v>
          </cell>
          <cell r="AK103">
            <v>5.5</v>
          </cell>
          <cell r="AL103">
            <v>67.099999999999994</v>
          </cell>
          <cell r="AM103">
            <v>0</v>
          </cell>
          <cell r="AN103">
            <v>11.3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661.46</v>
          </cell>
          <cell r="E104">
            <v>53811</v>
          </cell>
          <cell r="F104">
            <v>661.46</v>
          </cell>
          <cell r="G104">
            <v>53811</v>
          </cell>
          <cell r="H104">
            <v>100</v>
          </cell>
          <cell r="I104">
            <v>423.2</v>
          </cell>
          <cell r="J104">
            <v>423.2</v>
          </cell>
          <cell r="K104">
            <v>100</v>
          </cell>
          <cell r="L104">
            <v>422.7</v>
          </cell>
          <cell r="M104">
            <v>5.2</v>
          </cell>
          <cell r="N104">
            <v>19.3</v>
          </cell>
          <cell r="O104">
            <v>398.2</v>
          </cell>
          <cell r="P104" t="str">
            <v>-</v>
          </cell>
          <cell r="Q104" t="str">
            <v>-</v>
          </cell>
          <cell r="R104">
            <v>53.5</v>
          </cell>
          <cell r="S104">
            <v>2.5</v>
          </cell>
          <cell r="T104">
            <v>18.600000000000001</v>
          </cell>
          <cell r="U104">
            <v>34</v>
          </cell>
          <cell r="V104">
            <v>0</v>
          </cell>
          <cell r="W104">
            <v>26.6</v>
          </cell>
          <cell r="X104">
            <v>0.6</v>
          </cell>
          <cell r="Y104">
            <v>0.3</v>
          </cell>
          <cell r="Z104">
            <v>25.7</v>
          </cell>
          <cell r="AA104">
            <v>0</v>
          </cell>
          <cell r="AB104" t="str">
            <v>-</v>
          </cell>
          <cell r="AC104">
            <v>338.8</v>
          </cell>
          <cell r="AD104" t="str">
            <v>-</v>
          </cell>
          <cell r="AE104">
            <v>0.4</v>
          </cell>
          <cell r="AF104">
            <v>338.4</v>
          </cell>
          <cell r="AG104">
            <v>0</v>
          </cell>
          <cell r="AH104" t="str">
            <v>-</v>
          </cell>
          <cell r="AI104">
            <v>2.2999999999999998</v>
          </cell>
          <cell r="AJ104">
            <v>2.1</v>
          </cell>
          <cell r="AK104" t="str">
            <v>-</v>
          </cell>
          <cell r="AL104">
            <v>0.1</v>
          </cell>
          <cell r="AM104">
            <v>0</v>
          </cell>
          <cell r="AN104" t="str">
            <v>-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1201.96</v>
          </cell>
          <cell r="E105">
            <v>33561</v>
          </cell>
          <cell r="F105">
            <v>1201.96</v>
          </cell>
          <cell r="G105">
            <v>33561</v>
          </cell>
          <cell r="H105">
            <v>100</v>
          </cell>
          <cell r="I105">
            <v>628.79999999999995</v>
          </cell>
          <cell r="J105">
            <v>628.79999999999995</v>
          </cell>
          <cell r="K105">
            <v>100</v>
          </cell>
          <cell r="L105">
            <v>628.6</v>
          </cell>
          <cell r="M105">
            <v>248.5</v>
          </cell>
          <cell r="N105">
            <v>3.4</v>
          </cell>
          <cell r="O105">
            <v>376.2</v>
          </cell>
          <cell r="P105" t="str">
            <v>-</v>
          </cell>
          <cell r="Q105">
            <v>0.5</v>
          </cell>
          <cell r="R105">
            <v>53.6</v>
          </cell>
          <cell r="S105">
            <v>30</v>
          </cell>
          <cell r="T105" t="str">
            <v>-</v>
          </cell>
          <cell r="U105">
            <v>23.6</v>
          </cell>
          <cell r="V105">
            <v>0</v>
          </cell>
          <cell r="W105">
            <v>135.6</v>
          </cell>
          <cell r="X105">
            <v>121.5</v>
          </cell>
          <cell r="Y105">
            <v>3.1</v>
          </cell>
          <cell r="Z105">
            <v>11</v>
          </cell>
          <cell r="AA105">
            <v>0</v>
          </cell>
          <cell r="AB105" t="str">
            <v>-</v>
          </cell>
          <cell r="AC105">
            <v>341.5</v>
          </cell>
          <cell r="AD105" t="str">
            <v>-</v>
          </cell>
          <cell r="AE105" t="str">
            <v>-</v>
          </cell>
          <cell r="AF105">
            <v>341.5</v>
          </cell>
          <cell r="AG105">
            <v>0</v>
          </cell>
          <cell r="AH105" t="str">
            <v>-</v>
          </cell>
          <cell r="AI105">
            <v>97.9</v>
          </cell>
          <cell r="AJ105">
            <v>97</v>
          </cell>
          <cell r="AK105">
            <v>0.3</v>
          </cell>
          <cell r="AL105">
            <v>0.1</v>
          </cell>
          <cell r="AM105">
            <v>0</v>
          </cell>
          <cell r="AN105">
            <v>0.5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990.02</v>
          </cell>
          <cell r="E106">
            <v>50974</v>
          </cell>
          <cell r="F106">
            <v>990.02</v>
          </cell>
          <cell r="G106">
            <v>50974</v>
          </cell>
          <cell r="H106">
            <v>100</v>
          </cell>
          <cell r="I106">
            <v>727.6</v>
          </cell>
          <cell r="J106">
            <v>727.6</v>
          </cell>
          <cell r="K106">
            <v>100</v>
          </cell>
          <cell r="L106">
            <v>727.2</v>
          </cell>
          <cell r="M106">
            <v>28.3</v>
          </cell>
          <cell r="N106">
            <v>36.1</v>
          </cell>
          <cell r="O106">
            <v>662.7</v>
          </cell>
          <cell r="P106" t="str">
            <v>-</v>
          </cell>
          <cell r="Q106" t="str">
            <v>-</v>
          </cell>
          <cell r="R106">
            <v>66</v>
          </cell>
          <cell r="S106">
            <v>9.5</v>
          </cell>
          <cell r="T106">
            <v>30.5</v>
          </cell>
          <cell r="U106">
            <v>26</v>
          </cell>
          <cell r="V106">
            <v>0</v>
          </cell>
          <cell r="W106">
            <v>39</v>
          </cell>
          <cell r="X106">
            <v>16.600000000000001</v>
          </cell>
          <cell r="Y106">
            <v>1.3</v>
          </cell>
          <cell r="Z106">
            <v>21.1</v>
          </cell>
          <cell r="AA106">
            <v>0</v>
          </cell>
          <cell r="AB106" t="str">
            <v>-</v>
          </cell>
          <cell r="AC106">
            <v>618.20000000000005</v>
          </cell>
          <cell r="AD106">
            <v>0.9</v>
          </cell>
          <cell r="AE106">
            <v>4.0999999999999996</v>
          </cell>
          <cell r="AF106">
            <v>613.20000000000005</v>
          </cell>
          <cell r="AG106">
            <v>0</v>
          </cell>
          <cell r="AH106" t="str">
            <v>-</v>
          </cell>
          <cell r="AI106">
            <v>4</v>
          </cell>
          <cell r="AJ106">
            <v>1.3</v>
          </cell>
          <cell r="AK106">
            <v>0.2</v>
          </cell>
          <cell r="AL106">
            <v>2.4</v>
          </cell>
          <cell r="AM106">
            <v>0</v>
          </cell>
          <cell r="AN106" t="str">
            <v>-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72.91</v>
          </cell>
          <cell r="E107">
            <v>10014</v>
          </cell>
          <cell r="F107">
            <v>2.34</v>
          </cell>
          <cell r="G107">
            <v>9821</v>
          </cell>
          <cell r="H107">
            <v>98.1</v>
          </cell>
          <cell r="I107">
            <v>134.19999999999999</v>
          </cell>
          <cell r="J107">
            <v>134.19999999999999</v>
          </cell>
          <cell r="K107">
            <v>100</v>
          </cell>
          <cell r="L107">
            <v>134.19999999999999</v>
          </cell>
          <cell r="M107">
            <v>4.3</v>
          </cell>
          <cell r="N107">
            <v>9.5</v>
          </cell>
          <cell r="O107">
            <v>120.4</v>
          </cell>
          <cell r="P107" t="str">
            <v>-</v>
          </cell>
          <cell r="Q107" t="str">
            <v>-</v>
          </cell>
          <cell r="R107">
            <v>17.2</v>
          </cell>
          <cell r="S107">
            <v>2</v>
          </cell>
          <cell r="T107">
            <v>9.1999999999999993</v>
          </cell>
          <cell r="U107">
            <v>6</v>
          </cell>
          <cell r="V107">
            <v>0</v>
          </cell>
          <cell r="W107">
            <v>2.5</v>
          </cell>
          <cell r="X107">
            <v>2.2999999999999998</v>
          </cell>
          <cell r="Y107" t="str">
            <v>-</v>
          </cell>
          <cell r="Z107">
            <v>0.2</v>
          </cell>
          <cell r="AA107">
            <v>0</v>
          </cell>
          <cell r="AB107" t="str">
            <v>-</v>
          </cell>
          <cell r="AC107">
            <v>114.4</v>
          </cell>
          <cell r="AD107" t="str">
            <v>-</v>
          </cell>
          <cell r="AE107">
            <v>0.3</v>
          </cell>
          <cell r="AF107">
            <v>114.1</v>
          </cell>
          <cell r="AG107">
            <v>0</v>
          </cell>
          <cell r="AH107" t="str">
            <v>-</v>
          </cell>
          <cell r="AI107">
            <v>0.1</v>
          </cell>
          <cell r="AJ107" t="str">
            <v>-</v>
          </cell>
          <cell r="AK107" t="str">
            <v>-</v>
          </cell>
          <cell r="AL107">
            <v>0.1</v>
          </cell>
          <cell r="AM107">
            <v>0</v>
          </cell>
          <cell r="AN107" t="str">
            <v>-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19033.2</v>
          </cell>
          <cell r="E109">
            <v>2722526</v>
          </cell>
          <cell r="F109">
            <v>18962.560000000001</v>
          </cell>
          <cell r="G109">
            <v>2722333</v>
          </cell>
          <cell r="H109">
            <v>99.99</v>
          </cell>
          <cell r="I109">
            <v>46807.9</v>
          </cell>
          <cell r="J109">
            <v>46807.9</v>
          </cell>
          <cell r="K109">
            <v>100</v>
          </cell>
          <cell r="L109">
            <v>43737.8</v>
          </cell>
          <cell r="M109">
            <v>2552.5</v>
          </cell>
          <cell r="N109">
            <v>1873.9</v>
          </cell>
          <cell r="O109">
            <v>39138.1</v>
          </cell>
          <cell r="P109" t="str">
            <v>-</v>
          </cell>
          <cell r="Q109">
            <v>134.1</v>
          </cell>
          <cell r="R109">
            <v>3456.5</v>
          </cell>
          <cell r="S109">
            <v>446.5</v>
          </cell>
          <cell r="T109">
            <v>1203.7</v>
          </cell>
          <cell r="U109">
            <v>1713.2</v>
          </cell>
          <cell r="V109">
            <v>0</v>
          </cell>
          <cell r="W109">
            <v>23320.7</v>
          </cell>
          <cell r="X109">
            <v>1760.6</v>
          </cell>
          <cell r="Y109">
            <v>485</v>
          </cell>
          <cell r="Z109">
            <v>21075.1</v>
          </cell>
          <cell r="AA109">
            <v>0</v>
          </cell>
          <cell r="AB109" t="str">
            <v>-</v>
          </cell>
          <cell r="AC109">
            <v>15037.9</v>
          </cell>
          <cell r="AD109">
            <v>9.8000000000000007</v>
          </cell>
          <cell r="AE109">
            <v>28.5</v>
          </cell>
          <cell r="AF109">
            <v>14999.6</v>
          </cell>
          <cell r="AG109">
            <v>0</v>
          </cell>
          <cell r="AH109" t="str">
            <v>-</v>
          </cell>
          <cell r="AI109">
            <v>1976.6</v>
          </cell>
          <cell r="AJ109">
            <v>335.6</v>
          </cell>
          <cell r="AK109">
            <v>156.69999999999999</v>
          </cell>
          <cell r="AL109">
            <v>1350.2</v>
          </cell>
          <cell r="AM109">
            <v>0</v>
          </cell>
          <cell r="AN109">
            <v>134.1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1130.08</v>
          </cell>
          <cell r="E110">
            <v>513104</v>
          </cell>
          <cell r="F110">
            <v>1130.08</v>
          </cell>
          <cell r="G110">
            <v>513104</v>
          </cell>
          <cell r="H110">
            <v>100</v>
          </cell>
          <cell r="I110">
            <v>19933.8</v>
          </cell>
          <cell r="J110">
            <v>19933.8</v>
          </cell>
          <cell r="K110">
            <v>100</v>
          </cell>
          <cell r="L110">
            <v>19924.400000000001</v>
          </cell>
          <cell r="M110">
            <v>1011.2</v>
          </cell>
          <cell r="N110">
            <v>350.7</v>
          </cell>
          <cell r="O110">
            <v>18556.099999999999</v>
          </cell>
          <cell r="P110" t="str">
            <v>-</v>
          </cell>
          <cell r="Q110">
            <v>6.4</v>
          </cell>
          <cell r="R110">
            <v>451.4</v>
          </cell>
          <cell r="S110">
            <v>30.3</v>
          </cell>
          <cell r="T110">
            <v>212.8</v>
          </cell>
          <cell r="U110">
            <v>208.3</v>
          </cell>
          <cell r="V110">
            <v>0</v>
          </cell>
          <cell r="W110">
            <v>15781.1</v>
          </cell>
          <cell r="X110">
            <v>932.3</v>
          </cell>
          <cell r="Y110">
            <v>99.5</v>
          </cell>
          <cell r="Z110">
            <v>14749.3</v>
          </cell>
          <cell r="AA110">
            <v>0</v>
          </cell>
          <cell r="AB110" t="str">
            <v>-</v>
          </cell>
          <cell r="AC110">
            <v>2869.9</v>
          </cell>
          <cell r="AD110">
            <v>2.7</v>
          </cell>
          <cell r="AE110">
            <v>3.2</v>
          </cell>
          <cell r="AF110">
            <v>2864</v>
          </cell>
          <cell r="AG110">
            <v>0</v>
          </cell>
          <cell r="AH110" t="str">
            <v>-</v>
          </cell>
          <cell r="AI110">
            <v>822</v>
          </cell>
          <cell r="AJ110">
            <v>45.9</v>
          </cell>
          <cell r="AK110">
            <v>35.200000000000003</v>
          </cell>
          <cell r="AL110">
            <v>734.5</v>
          </cell>
          <cell r="AM110">
            <v>0</v>
          </cell>
          <cell r="AN110">
            <v>6.4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1324.86</v>
          </cell>
          <cell r="E111">
            <v>267196</v>
          </cell>
          <cell r="F111">
            <v>1324.86</v>
          </cell>
          <cell r="G111">
            <v>267196</v>
          </cell>
          <cell r="H111">
            <v>100</v>
          </cell>
          <cell r="I111">
            <v>3326.2</v>
          </cell>
          <cell r="J111">
            <v>3326.2</v>
          </cell>
          <cell r="K111">
            <v>100</v>
          </cell>
          <cell r="L111">
            <v>3232.5</v>
          </cell>
          <cell r="M111">
            <v>262.7</v>
          </cell>
          <cell r="N111">
            <v>222.7</v>
          </cell>
          <cell r="O111">
            <v>2745.7</v>
          </cell>
          <cell r="P111" t="str">
            <v>-</v>
          </cell>
          <cell r="Q111">
            <v>1.4</v>
          </cell>
          <cell r="R111">
            <v>378.6</v>
          </cell>
          <cell r="S111">
            <v>12.1</v>
          </cell>
          <cell r="T111">
            <v>142.1</v>
          </cell>
          <cell r="U111">
            <v>188.4</v>
          </cell>
          <cell r="V111">
            <v>0</v>
          </cell>
          <cell r="W111">
            <v>1473.4</v>
          </cell>
          <cell r="X111">
            <v>226.7</v>
          </cell>
          <cell r="Y111">
            <v>53.7</v>
          </cell>
          <cell r="Z111">
            <v>1193</v>
          </cell>
          <cell r="AA111">
            <v>0</v>
          </cell>
          <cell r="AB111" t="str">
            <v>-</v>
          </cell>
          <cell r="AC111">
            <v>1299.5</v>
          </cell>
          <cell r="AD111">
            <v>0.5</v>
          </cell>
          <cell r="AE111">
            <v>0.9</v>
          </cell>
          <cell r="AF111">
            <v>1298.0999999999999</v>
          </cell>
          <cell r="AG111">
            <v>0</v>
          </cell>
          <cell r="AH111" t="str">
            <v>-</v>
          </cell>
          <cell r="AI111">
            <v>117</v>
          </cell>
          <cell r="AJ111">
            <v>23.4</v>
          </cell>
          <cell r="AK111">
            <v>26</v>
          </cell>
          <cell r="AL111">
            <v>66.2</v>
          </cell>
          <cell r="AM111">
            <v>0</v>
          </cell>
          <cell r="AN111">
            <v>1.4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1009.8</v>
          </cell>
          <cell r="E112">
            <v>143620</v>
          </cell>
          <cell r="F112">
            <v>1009.8</v>
          </cell>
          <cell r="G112">
            <v>143620</v>
          </cell>
          <cell r="H112">
            <v>100</v>
          </cell>
          <cell r="I112">
            <v>1314.8</v>
          </cell>
          <cell r="J112">
            <v>1314.8</v>
          </cell>
          <cell r="K112">
            <v>100</v>
          </cell>
          <cell r="L112">
            <v>1304.3</v>
          </cell>
          <cell r="M112">
            <v>47.8</v>
          </cell>
          <cell r="N112">
            <v>186.9</v>
          </cell>
          <cell r="O112">
            <v>1064.4000000000001</v>
          </cell>
          <cell r="P112" t="str">
            <v>-</v>
          </cell>
          <cell r="Q112">
            <v>5.2</v>
          </cell>
          <cell r="R112">
            <v>129.6</v>
          </cell>
          <cell r="S112">
            <v>5.2</v>
          </cell>
          <cell r="T112">
            <v>31.7</v>
          </cell>
          <cell r="U112">
            <v>82.2</v>
          </cell>
          <cell r="V112">
            <v>0</v>
          </cell>
          <cell r="W112">
            <v>442.8</v>
          </cell>
          <cell r="X112">
            <v>38.200000000000003</v>
          </cell>
          <cell r="Y112">
            <v>120.7</v>
          </cell>
          <cell r="Z112">
            <v>283.89999999999998</v>
          </cell>
          <cell r="AA112">
            <v>0</v>
          </cell>
          <cell r="AB112" t="str">
            <v>-</v>
          </cell>
          <cell r="AC112">
            <v>681.9</v>
          </cell>
          <cell r="AD112">
            <v>0.5</v>
          </cell>
          <cell r="AE112">
            <v>4.0999999999999996</v>
          </cell>
          <cell r="AF112">
            <v>677.3</v>
          </cell>
          <cell r="AG112">
            <v>0</v>
          </cell>
          <cell r="AH112" t="str">
            <v>-</v>
          </cell>
          <cell r="AI112">
            <v>60.5</v>
          </cell>
          <cell r="AJ112">
            <v>3.9</v>
          </cell>
          <cell r="AK112">
            <v>30.4</v>
          </cell>
          <cell r="AL112">
            <v>21</v>
          </cell>
          <cell r="AM112">
            <v>0</v>
          </cell>
          <cell r="AN112">
            <v>5.2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1522.1</v>
          </cell>
          <cell r="E113">
            <v>161533</v>
          </cell>
          <cell r="F113">
            <v>1522.1</v>
          </cell>
          <cell r="G113">
            <v>161533</v>
          </cell>
          <cell r="H113">
            <v>100</v>
          </cell>
          <cell r="I113">
            <v>1230.8</v>
          </cell>
          <cell r="J113">
            <v>1230.8</v>
          </cell>
          <cell r="K113">
            <v>100</v>
          </cell>
          <cell r="L113">
            <v>1220.3</v>
          </cell>
          <cell r="M113">
            <v>97</v>
          </cell>
          <cell r="N113">
            <v>56.8</v>
          </cell>
          <cell r="O113">
            <v>1066.5</v>
          </cell>
          <cell r="P113" t="str">
            <v>-</v>
          </cell>
          <cell r="Q113" t="str">
            <v>-</v>
          </cell>
          <cell r="R113">
            <v>265.39999999999998</v>
          </cell>
          <cell r="S113">
            <v>72</v>
          </cell>
          <cell r="T113">
            <v>43.9</v>
          </cell>
          <cell r="U113">
            <v>139</v>
          </cell>
          <cell r="V113">
            <v>0</v>
          </cell>
          <cell r="W113">
            <v>287.60000000000002</v>
          </cell>
          <cell r="X113">
            <v>18.2</v>
          </cell>
          <cell r="Y113">
            <v>7.7</v>
          </cell>
          <cell r="Z113">
            <v>261.7</v>
          </cell>
          <cell r="AA113">
            <v>0</v>
          </cell>
          <cell r="AB113" t="str">
            <v>-</v>
          </cell>
          <cell r="AC113">
            <v>671</v>
          </cell>
          <cell r="AD113">
            <v>0.9</v>
          </cell>
          <cell r="AE113">
            <v>5</v>
          </cell>
          <cell r="AF113">
            <v>665.1</v>
          </cell>
          <cell r="AG113">
            <v>0</v>
          </cell>
          <cell r="AH113" t="str">
            <v>-</v>
          </cell>
          <cell r="AI113">
            <v>6.8</v>
          </cell>
          <cell r="AJ113">
            <v>5.9</v>
          </cell>
          <cell r="AK113">
            <v>0.2</v>
          </cell>
          <cell r="AL113">
            <v>0.7</v>
          </cell>
          <cell r="AM113">
            <v>0</v>
          </cell>
          <cell r="AN113" t="str">
            <v>-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615.35</v>
          </cell>
          <cell r="E114">
            <v>424719</v>
          </cell>
          <cell r="F114">
            <v>615.35</v>
          </cell>
          <cell r="G114">
            <v>424719</v>
          </cell>
          <cell r="H114">
            <v>100</v>
          </cell>
          <cell r="I114">
            <v>3469.2</v>
          </cell>
          <cell r="J114">
            <v>3469.2</v>
          </cell>
          <cell r="K114">
            <v>100</v>
          </cell>
          <cell r="L114">
            <v>3453.2</v>
          </cell>
          <cell r="M114">
            <v>250.2</v>
          </cell>
          <cell r="N114">
            <v>248.9</v>
          </cell>
          <cell r="O114">
            <v>2835.7</v>
          </cell>
          <cell r="P114" t="str">
            <v>-</v>
          </cell>
          <cell r="Q114">
            <v>118.4</v>
          </cell>
          <cell r="R114">
            <v>826.6</v>
          </cell>
          <cell r="S114">
            <v>52.7</v>
          </cell>
          <cell r="T114">
            <v>175.6</v>
          </cell>
          <cell r="U114">
            <v>588.4</v>
          </cell>
          <cell r="V114">
            <v>0</v>
          </cell>
          <cell r="W114">
            <v>1045.9000000000001</v>
          </cell>
          <cell r="X114">
            <v>168.6</v>
          </cell>
          <cell r="Y114">
            <v>45.7</v>
          </cell>
          <cell r="Z114">
            <v>831.6</v>
          </cell>
          <cell r="AA114">
            <v>0</v>
          </cell>
          <cell r="AB114" t="str">
            <v>-</v>
          </cell>
          <cell r="AC114">
            <v>1095.4000000000001</v>
          </cell>
          <cell r="AD114">
            <v>0.9</v>
          </cell>
          <cell r="AE114">
            <v>1.9</v>
          </cell>
          <cell r="AF114">
            <v>1092.5999999999999</v>
          </cell>
          <cell r="AG114">
            <v>0</v>
          </cell>
          <cell r="AH114" t="str">
            <v>-</v>
          </cell>
          <cell r="AI114">
            <v>495.2</v>
          </cell>
          <cell r="AJ114">
            <v>28</v>
          </cell>
          <cell r="AK114">
            <v>25.7</v>
          </cell>
          <cell r="AL114">
            <v>323.10000000000002</v>
          </cell>
          <cell r="AM114">
            <v>0</v>
          </cell>
          <cell r="AN114">
            <v>118.4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670.09</v>
          </cell>
          <cell r="E115">
            <v>106170</v>
          </cell>
          <cell r="F115">
            <v>670.09</v>
          </cell>
          <cell r="G115">
            <v>106170</v>
          </cell>
          <cell r="H115">
            <v>100</v>
          </cell>
          <cell r="I115">
            <v>1034.7</v>
          </cell>
          <cell r="J115">
            <v>1034.7</v>
          </cell>
          <cell r="K115">
            <v>100</v>
          </cell>
          <cell r="L115">
            <v>1056.7</v>
          </cell>
          <cell r="M115">
            <v>94.5</v>
          </cell>
          <cell r="N115">
            <v>25.8</v>
          </cell>
          <cell r="O115">
            <v>936.4</v>
          </cell>
          <cell r="P115" t="str">
            <v>-</v>
          </cell>
          <cell r="Q115" t="str">
            <v>-</v>
          </cell>
          <cell r="R115">
            <v>140.30000000000001</v>
          </cell>
          <cell r="S115">
            <v>77.400000000000006</v>
          </cell>
          <cell r="T115">
            <v>16.7</v>
          </cell>
          <cell r="U115">
            <v>46.4</v>
          </cell>
          <cell r="V115">
            <v>0</v>
          </cell>
          <cell r="W115">
            <v>277.5</v>
          </cell>
          <cell r="X115">
            <v>15.2</v>
          </cell>
          <cell r="Y115">
            <v>7.3</v>
          </cell>
          <cell r="Z115">
            <v>255</v>
          </cell>
          <cell r="AA115">
            <v>0</v>
          </cell>
          <cell r="AB115" t="str">
            <v>-</v>
          </cell>
          <cell r="AC115">
            <v>596.29999999999995</v>
          </cell>
          <cell r="AD115">
            <v>0.1</v>
          </cell>
          <cell r="AE115">
            <v>0.7</v>
          </cell>
          <cell r="AF115">
            <v>595.5</v>
          </cell>
          <cell r="AG115">
            <v>0</v>
          </cell>
          <cell r="AH115" t="str">
            <v>-</v>
          </cell>
          <cell r="AI115">
            <v>3.2</v>
          </cell>
          <cell r="AJ115">
            <v>1.7</v>
          </cell>
          <cell r="AK115">
            <v>1.1000000000000001</v>
          </cell>
          <cell r="AL115">
            <v>0.4</v>
          </cell>
          <cell r="AM115">
            <v>0</v>
          </cell>
          <cell r="AN115" t="str">
            <v>-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919.21</v>
          </cell>
          <cell r="E116">
            <v>105719</v>
          </cell>
          <cell r="F116">
            <v>919.21</v>
          </cell>
          <cell r="G116">
            <v>105719</v>
          </cell>
          <cell r="H116">
            <v>100</v>
          </cell>
          <cell r="I116">
            <v>1963.2</v>
          </cell>
          <cell r="J116">
            <v>1963.2</v>
          </cell>
          <cell r="K116">
            <v>100</v>
          </cell>
          <cell r="L116">
            <v>1950.5</v>
          </cell>
          <cell r="M116">
            <v>243.2</v>
          </cell>
          <cell r="N116">
            <v>135.6</v>
          </cell>
          <cell r="O116">
            <v>1571.2</v>
          </cell>
          <cell r="P116" t="str">
            <v>-</v>
          </cell>
          <cell r="Q116">
            <v>0.5</v>
          </cell>
          <cell r="R116">
            <v>148.30000000000001</v>
          </cell>
          <cell r="S116">
            <v>1.4</v>
          </cell>
          <cell r="T116">
            <v>91.5</v>
          </cell>
          <cell r="U116">
            <v>53.3</v>
          </cell>
          <cell r="V116">
            <v>0</v>
          </cell>
          <cell r="W116">
            <v>746.4</v>
          </cell>
          <cell r="X116">
            <v>161.9</v>
          </cell>
          <cell r="Y116">
            <v>25.1</v>
          </cell>
          <cell r="Z116">
            <v>559.4</v>
          </cell>
          <cell r="AA116">
            <v>0</v>
          </cell>
          <cell r="AB116" t="str">
            <v>-</v>
          </cell>
          <cell r="AC116">
            <v>889.6</v>
          </cell>
          <cell r="AD116">
            <v>0.1</v>
          </cell>
          <cell r="AE116">
            <v>1.5</v>
          </cell>
          <cell r="AF116">
            <v>888</v>
          </cell>
          <cell r="AG116">
            <v>0</v>
          </cell>
          <cell r="AH116" t="str">
            <v>-</v>
          </cell>
          <cell r="AI116">
            <v>168.3</v>
          </cell>
          <cell r="AJ116">
            <v>79.8</v>
          </cell>
          <cell r="AK116">
            <v>17.5</v>
          </cell>
          <cell r="AL116">
            <v>70.5</v>
          </cell>
          <cell r="AM116">
            <v>0</v>
          </cell>
          <cell r="AN116">
            <v>0.5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1254.6400000000001</v>
          </cell>
          <cell r="E117">
            <v>101678</v>
          </cell>
          <cell r="F117">
            <v>1254.6400000000001</v>
          </cell>
          <cell r="G117">
            <v>101678</v>
          </cell>
          <cell r="H117">
            <v>100</v>
          </cell>
          <cell r="I117">
            <v>895.6</v>
          </cell>
          <cell r="J117">
            <v>895.6</v>
          </cell>
          <cell r="K117">
            <v>100</v>
          </cell>
          <cell r="L117">
            <v>868.8</v>
          </cell>
          <cell r="M117">
            <v>19.3</v>
          </cell>
          <cell r="N117">
            <v>70</v>
          </cell>
          <cell r="O117">
            <v>779.5</v>
          </cell>
          <cell r="P117" t="str">
            <v>-</v>
          </cell>
          <cell r="Q117" t="str">
            <v>-</v>
          </cell>
          <cell r="R117">
            <v>102.9</v>
          </cell>
          <cell r="S117">
            <v>2.1</v>
          </cell>
          <cell r="T117">
            <v>64.5</v>
          </cell>
          <cell r="U117">
            <v>31.7</v>
          </cell>
          <cell r="V117">
            <v>0</v>
          </cell>
          <cell r="W117">
            <v>161.80000000000001</v>
          </cell>
          <cell r="X117">
            <v>10.4</v>
          </cell>
          <cell r="Y117">
            <v>4.8</v>
          </cell>
          <cell r="Z117">
            <v>146.6</v>
          </cell>
          <cell r="AA117">
            <v>0</v>
          </cell>
          <cell r="AB117" t="str">
            <v>-</v>
          </cell>
          <cell r="AC117">
            <v>601.9</v>
          </cell>
          <cell r="AD117">
            <v>0.3</v>
          </cell>
          <cell r="AE117">
            <v>0.5</v>
          </cell>
          <cell r="AF117">
            <v>601.1</v>
          </cell>
          <cell r="AG117">
            <v>0</v>
          </cell>
          <cell r="AH117" t="str">
            <v>-</v>
          </cell>
          <cell r="AI117">
            <v>6.8</v>
          </cell>
          <cell r="AJ117">
            <v>6.5</v>
          </cell>
          <cell r="AK117">
            <v>0.2</v>
          </cell>
          <cell r="AL117">
            <v>0.1</v>
          </cell>
          <cell r="AM117">
            <v>0</v>
          </cell>
          <cell r="AN117" t="str">
            <v>-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911.9</v>
          </cell>
          <cell r="E118">
            <v>72924</v>
          </cell>
          <cell r="F118">
            <v>911.9</v>
          </cell>
          <cell r="G118">
            <v>72924</v>
          </cell>
          <cell r="H118">
            <v>100</v>
          </cell>
          <cell r="I118">
            <v>623.9</v>
          </cell>
          <cell r="J118">
            <v>623.9</v>
          </cell>
          <cell r="K118">
            <v>100</v>
          </cell>
          <cell r="L118">
            <v>610.1</v>
          </cell>
          <cell r="M118">
            <v>40.1</v>
          </cell>
          <cell r="N118">
            <v>52.1</v>
          </cell>
          <cell r="O118">
            <v>517.9</v>
          </cell>
          <cell r="P118" t="str">
            <v>-</v>
          </cell>
          <cell r="Q118" t="str">
            <v>-</v>
          </cell>
          <cell r="R118">
            <v>132.1</v>
          </cell>
          <cell r="S118">
            <v>30.6</v>
          </cell>
          <cell r="T118">
            <v>49.1</v>
          </cell>
          <cell r="U118">
            <v>50.7</v>
          </cell>
          <cell r="V118">
            <v>0</v>
          </cell>
          <cell r="W118">
            <v>49.2</v>
          </cell>
          <cell r="X118">
            <v>6.2</v>
          </cell>
          <cell r="Y118">
            <v>2</v>
          </cell>
          <cell r="Z118">
            <v>41</v>
          </cell>
          <cell r="AA118">
            <v>0</v>
          </cell>
          <cell r="AB118" t="str">
            <v>-</v>
          </cell>
          <cell r="AC118">
            <v>425.4</v>
          </cell>
          <cell r="AD118" t="str">
            <v>-</v>
          </cell>
          <cell r="AE118" t="str">
            <v>-</v>
          </cell>
          <cell r="AF118">
            <v>425.4</v>
          </cell>
          <cell r="AG118">
            <v>0</v>
          </cell>
          <cell r="AH118" t="str">
            <v>-</v>
          </cell>
          <cell r="AI118">
            <v>5.0999999999999996</v>
          </cell>
          <cell r="AJ118">
            <v>3.3</v>
          </cell>
          <cell r="AK118">
            <v>1</v>
          </cell>
          <cell r="AL118">
            <v>0.8</v>
          </cell>
          <cell r="AM118">
            <v>0</v>
          </cell>
          <cell r="AN118" t="str">
            <v>-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411.76</v>
          </cell>
          <cell r="E119">
            <v>274898</v>
          </cell>
          <cell r="F119">
            <v>411.76</v>
          </cell>
          <cell r="G119">
            <v>274898</v>
          </cell>
          <cell r="H119">
            <v>100</v>
          </cell>
          <cell r="I119">
            <v>1813.5</v>
          </cell>
          <cell r="J119">
            <v>1813.5</v>
          </cell>
          <cell r="K119">
            <v>100</v>
          </cell>
          <cell r="L119">
            <v>1813.5</v>
          </cell>
          <cell r="M119">
            <v>67.3</v>
          </cell>
          <cell r="N119">
            <v>141.30000000000001</v>
          </cell>
          <cell r="O119">
            <v>1604.6</v>
          </cell>
          <cell r="P119" t="str">
            <v>-</v>
          </cell>
          <cell r="Q119">
            <v>0.3</v>
          </cell>
          <cell r="R119">
            <v>256.10000000000002</v>
          </cell>
          <cell r="S119">
            <v>43.1</v>
          </cell>
          <cell r="T119">
            <v>100.2</v>
          </cell>
          <cell r="U119">
            <v>112.8</v>
          </cell>
          <cell r="V119">
            <v>0</v>
          </cell>
          <cell r="W119">
            <v>411.4</v>
          </cell>
          <cell r="X119">
            <v>11.6</v>
          </cell>
          <cell r="Y119">
            <v>27.4</v>
          </cell>
          <cell r="Z119">
            <v>372.4</v>
          </cell>
          <cell r="AA119">
            <v>0</v>
          </cell>
          <cell r="AB119" t="str">
            <v>-</v>
          </cell>
          <cell r="AC119">
            <v>1095</v>
          </cell>
          <cell r="AD119">
            <v>2.7</v>
          </cell>
          <cell r="AE119">
            <v>6.6</v>
          </cell>
          <cell r="AF119">
            <v>1085.7</v>
          </cell>
          <cell r="AG119">
            <v>0</v>
          </cell>
          <cell r="AH119" t="str">
            <v>-</v>
          </cell>
          <cell r="AI119">
            <v>51</v>
          </cell>
          <cell r="AJ119">
            <v>9.9</v>
          </cell>
          <cell r="AK119">
            <v>7.1</v>
          </cell>
          <cell r="AL119">
            <v>33.700000000000003</v>
          </cell>
          <cell r="AM119">
            <v>0</v>
          </cell>
          <cell r="AN119">
            <v>0.3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614.32000000000005</v>
          </cell>
          <cell r="E120">
            <v>24381</v>
          </cell>
          <cell r="F120">
            <v>614.32000000000005</v>
          </cell>
          <cell r="G120">
            <v>24381</v>
          </cell>
          <cell r="H120">
            <v>100</v>
          </cell>
          <cell r="I120">
            <v>731.6</v>
          </cell>
          <cell r="J120">
            <v>731.6</v>
          </cell>
          <cell r="K120">
            <v>100</v>
          </cell>
          <cell r="L120">
            <v>723.6</v>
          </cell>
          <cell r="M120">
            <v>17.8</v>
          </cell>
          <cell r="N120">
            <v>6.2</v>
          </cell>
          <cell r="O120">
            <v>699.5</v>
          </cell>
          <cell r="P120" t="str">
            <v>-</v>
          </cell>
          <cell r="Q120">
            <v>0.1</v>
          </cell>
          <cell r="R120">
            <v>41.5</v>
          </cell>
          <cell r="S120">
            <v>15.7</v>
          </cell>
          <cell r="T120">
            <v>5.7</v>
          </cell>
          <cell r="U120">
            <v>14.1</v>
          </cell>
          <cell r="V120">
            <v>0</v>
          </cell>
          <cell r="W120">
            <v>329.8</v>
          </cell>
          <cell r="X120">
            <v>0.7</v>
          </cell>
          <cell r="Y120">
            <v>0.4</v>
          </cell>
          <cell r="Z120">
            <v>328.7</v>
          </cell>
          <cell r="AA120">
            <v>0</v>
          </cell>
          <cell r="AB120" t="str">
            <v>-</v>
          </cell>
          <cell r="AC120">
            <v>356.6</v>
          </cell>
          <cell r="AD120" t="str">
            <v>-</v>
          </cell>
          <cell r="AE120">
            <v>0.1</v>
          </cell>
          <cell r="AF120">
            <v>356.5</v>
          </cell>
          <cell r="AG120">
            <v>0</v>
          </cell>
          <cell r="AH120" t="str">
            <v>-</v>
          </cell>
          <cell r="AI120">
            <v>1.7</v>
          </cell>
          <cell r="AJ120">
            <v>1.4</v>
          </cell>
          <cell r="AK120" t="str">
            <v>-</v>
          </cell>
          <cell r="AL120">
            <v>0.2</v>
          </cell>
          <cell r="AM120">
            <v>0</v>
          </cell>
          <cell r="AN120">
            <v>0.1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1174.73</v>
          </cell>
          <cell r="E121">
            <v>53237</v>
          </cell>
          <cell r="F121">
            <v>1174.73</v>
          </cell>
          <cell r="G121">
            <v>53237</v>
          </cell>
          <cell r="H121">
            <v>100</v>
          </cell>
          <cell r="I121">
            <v>624.70000000000005</v>
          </cell>
          <cell r="J121">
            <v>624.70000000000005</v>
          </cell>
          <cell r="K121">
            <v>100</v>
          </cell>
          <cell r="L121">
            <v>584.4</v>
          </cell>
          <cell r="M121">
            <v>12.7</v>
          </cell>
          <cell r="N121">
            <v>35.6</v>
          </cell>
          <cell r="O121">
            <v>536.1</v>
          </cell>
          <cell r="P121" t="str">
            <v>-</v>
          </cell>
          <cell r="Q121" t="str">
            <v>-</v>
          </cell>
          <cell r="R121">
            <v>50.9</v>
          </cell>
          <cell r="S121">
            <v>9.1</v>
          </cell>
          <cell r="T121">
            <v>12.1</v>
          </cell>
          <cell r="U121">
            <v>22.9</v>
          </cell>
          <cell r="V121">
            <v>0</v>
          </cell>
          <cell r="W121">
            <v>59.3</v>
          </cell>
          <cell r="X121">
            <v>0.3</v>
          </cell>
          <cell r="Y121">
            <v>20.6</v>
          </cell>
          <cell r="Z121">
            <v>38.4</v>
          </cell>
          <cell r="AA121">
            <v>0</v>
          </cell>
          <cell r="AB121" t="str">
            <v>-</v>
          </cell>
          <cell r="AC121">
            <v>477.6</v>
          </cell>
          <cell r="AD121" t="str">
            <v>-</v>
          </cell>
          <cell r="AE121">
            <v>2.8</v>
          </cell>
          <cell r="AF121">
            <v>474.8</v>
          </cell>
          <cell r="AG121">
            <v>0</v>
          </cell>
          <cell r="AH121" t="str">
            <v>-</v>
          </cell>
          <cell r="AI121">
            <v>3.4</v>
          </cell>
          <cell r="AJ121">
            <v>3.3</v>
          </cell>
          <cell r="AK121">
            <v>0.1</v>
          </cell>
          <cell r="AL121" t="str">
            <v>-</v>
          </cell>
          <cell r="AM121">
            <v>0</v>
          </cell>
          <cell r="AN121" t="str">
            <v>-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846.12</v>
          </cell>
          <cell r="E122">
            <v>25623</v>
          </cell>
          <cell r="F122">
            <v>846.12</v>
          </cell>
          <cell r="G122">
            <v>25623</v>
          </cell>
          <cell r="H122">
            <v>100</v>
          </cell>
          <cell r="I122">
            <v>243.2</v>
          </cell>
          <cell r="J122">
            <v>243.2</v>
          </cell>
          <cell r="K122">
            <v>100</v>
          </cell>
          <cell r="L122">
            <v>240.8</v>
          </cell>
          <cell r="M122">
            <v>1.2</v>
          </cell>
          <cell r="N122">
            <v>31</v>
          </cell>
          <cell r="O122">
            <v>208.6</v>
          </cell>
          <cell r="P122" t="str">
            <v>-</v>
          </cell>
          <cell r="Q122" t="str">
            <v>-</v>
          </cell>
          <cell r="R122">
            <v>37.1</v>
          </cell>
          <cell r="S122" t="str">
            <v>-</v>
          </cell>
          <cell r="T122">
            <v>30.2</v>
          </cell>
          <cell r="U122">
            <v>5.9</v>
          </cell>
          <cell r="V122">
            <v>0</v>
          </cell>
          <cell r="W122">
            <v>20.7</v>
          </cell>
          <cell r="X122" t="str">
            <v>-</v>
          </cell>
          <cell r="Y122">
            <v>0.7</v>
          </cell>
          <cell r="Z122">
            <v>20</v>
          </cell>
          <cell r="AA122">
            <v>0</v>
          </cell>
          <cell r="AB122" t="str">
            <v>-</v>
          </cell>
          <cell r="AC122">
            <v>182.8</v>
          </cell>
          <cell r="AD122" t="str">
            <v>-</v>
          </cell>
          <cell r="AE122">
            <v>0.1</v>
          </cell>
          <cell r="AF122">
            <v>182.7</v>
          </cell>
          <cell r="AG122">
            <v>0</v>
          </cell>
          <cell r="AH122" t="str">
            <v>-</v>
          </cell>
          <cell r="AI122">
            <v>1.2</v>
          </cell>
          <cell r="AJ122">
            <v>1.2</v>
          </cell>
          <cell r="AK122" t="str">
            <v>-</v>
          </cell>
          <cell r="AL122" t="str">
            <v>-</v>
          </cell>
          <cell r="AM122">
            <v>0</v>
          </cell>
          <cell r="AN122" t="str">
            <v>-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815.75</v>
          </cell>
          <cell r="E123">
            <v>17198</v>
          </cell>
          <cell r="F123">
            <v>815.75</v>
          </cell>
          <cell r="G123">
            <v>17198</v>
          </cell>
          <cell r="H123">
            <v>100</v>
          </cell>
          <cell r="I123">
            <v>349.4</v>
          </cell>
          <cell r="J123">
            <v>349.4</v>
          </cell>
          <cell r="K123">
            <v>100</v>
          </cell>
          <cell r="L123">
            <v>349.2</v>
          </cell>
          <cell r="M123">
            <v>17.2</v>
          </cell>
          <cell r="N123">
            <v>1.1000000000000001</v>
          </cell>
          <cell r="O123">
            <v>330.9</v>
          </cell>
          <cell r="P123" t="str">
            <v>-</v>
          </cell>
          <cell r="Q123" t="str">
            <v>-</v>
          </cell>
          <cell r="R123">
            <v>20</v>
          </cell>
          <cell r="S123">
            <v>16.5</v>
          </cell>
          <cell r="T123">
            <v>0.9</v>
          </cell>
          <cell r="U123">
            <v>2.6</v>
          </cell>
          <cell r="V123">
            <v>0</v>
          </cell>
          <cell r="W123">
            <v>2.7</v>
          </cell>
          <cell r="X123" t="str">
            <v>-</v>
          </cell>
          <cell r="Y123">
            <v>0.1</v>
          </cell>
          <cell r="Z123">
            <v>2.6</v>
          </cell>
          <cell r="AA123">
            <v>0</v>
          </cell>
          <cell r="AB123" t="str">
            <v>-</v>
          </cell>
          <cell r="AC123">
            <v>325.8</v>
          </cell>
          <cell r="AD123" t="str">
            <v>-</v>
          </cell>
          <cell r="AE123">
            <v>0.1</v>
          </cell>
          <cell r="AF123">
            <v>325.7</v>
          </cell>
          <cell r="AG123">
            <v>0</v>
          </cell>
          <cell r="AH123" t="str">
            <v>-</v>
          </cell>
          <cell r="AI123">
            <v>0.7</v>
          </cell>
          <cell r="AJ123">
            <v>0.7</v>
          </cell>
          <cell r="AK123" t="str">
            <v>-</v>
          </cell>
          <cell r="AL123" t="str">
            <v>-</v>
          </cell>
          <cell r="AM123">
            <v>0</v>
          </cell>
          <cell r="AN123" t="str">
            <v>-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741.22</v>
          </cell>
          <cell r="E124">
            <v>38358</v>
          </cell>
          <cell r="F124">
            <v>741.22</v>
          </cell>
          <cell r="G124">
            <v>38358</v>
          </cell>
          <cell r="H124">
            <v>100</v>
          </cell>
          <cell r="I124">
            <v>509.6</v>
          </cell>
          <cell r="J124">
            <v>509.6</v>
          </cell>
          <cell r="K124">
            <v>100</v>
          </cell>
          <cell r="L124">
            <v>503.5</v>
          </cell>
          <cell r="M124">
            <v>22.9</v>
          </cell>
          <cell r="N124">
            <v>26.7</v>
          </cell>
          <cell r="O124">
            <v>453.9</v>
          </cell>
          <cell r="P124" t="str">
            <v>-</v>
          </cell>
          <cell r="Q124" t="str">
            <v>-</v>
          </cell>
          <cell r="R124">
            <v>74.3</v>
          </cell>
          <cell r="S124">
            <v>18.8</v>
          </cell>
          <cell r="T124">
            <v>22.3</v>
          </cell>
          <cell r="U124">
            <v>29.6</v>
          </cell>
          <cell r="V124">
            <v>0</v>
          </cell>
          <cell r="W124">
            <v>124.4</v>
          </cell>
          <cell r="X124">
            <v>3.1</v>
          </cell>
          <cell r="Y124">
            <v>4.4000000000000004</v>
          </cell>
          <cell r="Z124">
            <v>116.9</v>
          </cell>
          <cell r="AA124">
            <v>0</v>
          </cell>
          <cell r="AB124" t="str">
            <v>-</v>
          </cell>
          <cell r="AC124">
            <v>307.39999999999998</v>
          </cell>
          <cell r="AD124" t="str">
            <v>-</v>
          </cell>
          <cell r="AE124" t="str">
            <v>-</v>
          </cell>
          <cell r="AF124">
            <v>307.39999999999998</v>
          </cell>
          <cell r="AG124">
            <v>0</v>
          </cell>
          <cell r="AH124" t="str">
            <v>-</v>
          </cell>
          <cell r="AI124">
            <v>1</v>
          </cell>
          <cell r="AJ124">
            <v>1</v>
          </cell>
          <cell r="AK124" t="str">
            <v>-</v>
          </cell>
          <cell r="AL124" t="str">
            <v>-</v>
          </cell>
          <cell r="AM124">
            <v>0</v>
          </cell>
          <cell r="AN124" t="str">
            <v>-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693.81</v>
          </cell>
          <cell r="E125">
            <v>43952</v>
          </cell>
          <cell r="F125">
            <v>693.81</v>
          </cell>
          <cell r="G125">
            <v>43952</v>
          </cell>
          <cell r="H125">
            <v>100</v>
          </cell>
          <cell r="I125">
            <v>269</v>
          </cell>
          <cell r="J125">
            <v>269</v>
          </cell>
          <cell r="K125">
            <v>100</v>
          </cell>
          <cell r="L125">
            <v>266</v>
          </cell>
          <cell r="M125">
            <v>9.9</v>
          </cell>
          <cell r="N125">
            <v>12</v>
          </cell>
          <cell r="O125">
            <v>244.1</v>
          </cell>
          <cell r="P125" t="str">
            <v>-</v>
          </cell>
          <cell r="Q125" t="str">
            <v>-</v>
          </cell>
          <cell r="R125">
            <v>30.7</v>
          </cell>
          <cell r="S125">
            <v>7.5</v>
          </cell>
          <cell r="T125">
            <v>9.5</v>
          </cell>
          <cell r="U125">
            <v>13.7</v>
          </cell>
          <cell r="V125">
            <v>0</v>
          </cell>
          <cell r="W125">
            <v>15.4</v>
          </cell>
          <cell r="X125">
            <v>0.8</v>
          </cell>
          <cell r="Y125">
            <v>2.5</v>
          </cell>
          <cell r="Z125">
            <v>12.1</v>
          </cell>
          <cell r="AA125">
            <v>0</v>
          </cell>
          <cell r="AB125" t="str">
            <v>-</v>
          </cell>
          <cell r="AC125">
            <v>218.5</v>
          </cell>
          <cell r="AD125">
            <v>0.2</v>
          </cell>
          <cell r="AE125" t="str">
            <v>-</v>
          </cell>
          <cell r="AF125">
            <v>218.3</v>
          </cell>
          <cell r="AG125">
            <v>0</v>
          </cell>
          <cell r="AH125" t="str">
            <v>-</v>
          </cell>
          <cell r="AI125">
            <v>1.4</v>
          </cell>
          <cell r="AJ125">
            <v>1.4</v>
          </cell>
          <cell r="AK125" t="str">
            <v>-</v>
          </cell>
          <cell r="AL125" t="str">
            <v>-</v>
          </cell>
          <cell r="AM125">
            <v>0</v>
          </cell>
          <cell r="AN125" t="str">
            <v>-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384.06</v>
          </cell>
          <cell r="E126">
            <v>34122</v>
          </cell>
          <cell r="F126">
            <v>384.06</v>
          </cell>
          <cell r="G126">
            <v>34122</v>
          </cell>
          <cell r="H126">
            <v>100</v>
          </cell>
          <cell r="I126">
            <v>1332.8</v>
          </cell>
          <cell r="J126">
            <v>1332.8</v>
          </cell>
          <cell r="K126">
            <v>100</v>
          </cell>
          <cell r="L126">
            <v>1326</v>
          </cell>
          <cell r="M126">
            <v>31.1</v>
          </cell>
          <cell r="N126">
            <v>34.799999999999997</v>
          </cell>
          <cell r="O126">
            <v>1260.0999999999999</v>
          </cell>
          <cell r="P126" t="str">
            <v>-</v>
          </cell>
          <cell r="Q126" t="str">
            <v>-</v>
          </cell>
          <cell r="R126">
            <v>53.9</v>
          </cell>
          <cell r="S126">
            <v>10.9</v>
          </cell>
          <cell r="T126">
            <v>16.600000000000001</v>
          </cell>
          <cell r="U126">
            <v>26.4</v>
          </cell>
          <cell r="V126">
            <v>0</v>
          </cell>
          <cell r="W126">
            <v>966.7</v>
          </cell>
          <cell r="X126">
            <v>17.8</v>
          </cell>
          <cell r="Y126">
            <v>15.6</v>
          </cell>
          <cell r="Z126">
            <v>933.3</v>
          </cell>
          <cell r="AA126">
            <v>0</v>
          </cell>
          <cell r="AB126" t="str">
            <v>-</v>
          </cell>
          <cell r="AC126">
            <v>294.3</v>
          </cell>
          <cell r="AD126">
            <v>0.1</v>
          </cell>
          <cell r="AE126">
            <v>0.1</v>
          </cell>
          <cell r="AF126">
            <v>294.10000000000002</v>
          </cell>
          <cell r="AG126">
            <v>0</v>
          </cell>
          <cell r="AH126" t="str">
            <v>-</v>
          </cell>
          <cell r="AI126">
            <v>11.1</v>
          </cell>
          <cell r="AJ126">
            <v>2.2999999999999998</v>
          </cell>
          <cell r="AK126">
            <v>2.5</v>
          </cell>
          <cell r="AL126">
            <v>6.3</v>
          </cell>
          <cell r="AM126">
            <v>0</v>
          </cell>
          <cell r="AN126" t="str">
            <v>-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616.11</v>
          </cell>
          <cell r="E127">
            <v>45713</v>
          </cell>
          <cell r="F127">
            <v>616.11</v>
          </cell>
          <cell r="G127">
            <v>45713</v>
          </cell>
          <cell r="H127">
            <v>100</v>
          </cell>
          <cell r="I127">
            <v>896.8</v>
          </cell>
          <cell r="J127">
            <v>896.8</v>
          </cell>
          <cell r="K127">
            <v>100</v>
          </cell>
          <cell r="L127">
            <v>860</v>
          </cell>
          <cell r="M127">
            <v>12.1</v>
          </cell>
          <cell r="N127">
            <v>57.9</v>
          </cell>
          <cell r="O127">
            <v>789.9</v>
          </cell>
          <cell r="P127" t="str">
            <v>-</v>
          </cell>
          <cell r="Q127">
            <v>0.1</v>
          </cell>
          <cell r="R127">
            <v>48.5</v>
          </cell>
          <cell r="S127">
            <v>1.5</v>
          </cell>
          <cell r="T127">
            <v>21.9</v>
          </cell>
          <cell r="U127">
            <v>24.6</v>
          </cell>
          <cell r="V127">
            <v>0</v>
          </cell>
          <cell r="W127">
            <v>274.39999999999998</v>
          </cell>
          <cell r="X127">
            <v>8.5</v>
          </cell>
          <cell r="Y127">
            <v>34.299999999999997</v>
          </cell>
          <cell r="Z127">
            <v>231.6</v>
          </cell>
          <cell r="AA127">
            <v>0</v>
          </cell>
          <cell r="AB127" t="str">
            <v>-</v>
          </cell>
          <cell r="AC127">
            <v>513.70000000000005</v>
          </cell>
          <cell r="AD127">
            <v>0.2</v>
          </cell>
          <cell r="AE127">
            <v>0.1</v>
          </cell>
          <cell r="AF127">
            <v>513.4</v>
          </cell>
          <cell r="AG127">
            <v>0</v>
          </cell>
          <cell r="AH127" t="str">
            <v>-</v>
          </cell>
          <cell r="AI127">
            <v>23.9</v>
          </cell>
          <cell r="AJ127">
            <v>1.9</v>
          </cell>
          <cell r="AK127">
            <v>1.6</v>
          </cell>
          <cell r="AL127">
            <v>20.3</v>
          </cell>
          <cell r="AM127">
            <v>0</v>
          </cell>
          <cell r="AN127">
            <v>0.1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450.94</v>
          </cell>
          <cell r="E128">
            <v>121085</v>
          </cell>
          <cell r="F128">
            <v>450.94</v>
          </cell>
          <cell r="G128">
            <v>121085</v>
          </cell>
          <cell r="H128">
            <v>100</v>
          </cell>
          <cell r="I128">
            <v>1028.0999999999999</v>
          </cell>
          <cell r="J128">
            <v>1028.0999999999999</v>
          </cell>
          <cell r="K128">
            <v>100</v>
          </cell>
          <cell r="L128">
            <v>955.5</v>
          </cell>
          <cell r="M128">
            <v>54</v>
          </cell>
          <cell r="N128">
            <v>112.3</v>
          </cell>
          <cell r="O128">
            <v>787.6</v>
          </cell>
          <cell r="P128" t="str">
            <v>-</v>
          </cell>
          <cell r="Q128">
            <v>1.6</v>
          </cell>
          <cell r="R128">
            <v>119.9</v>
          </cell>
          <cell r="S128">
            <v>1.2</v>
          </cell>
          <cell r="T128">
            <v>99.3</v>
          </cell>
          <cell r="U128">
            <v>19.399999999999999</v>
          </cell>
          <cell r="V128">
            <v>0</v>
          </cell>
          <cell r="W128">
            <v>237.7</v>
          </cell>
          <cell r="X128">
            <v>47.4</v>
          </cell>
          <cell r="Y128">
            <v>5.8</v>
          </cell>
          <cell r="Z128">
            <v>184.5</v>
          </cell>
          <cell r="AA128">
            <v>0</v>
          </cell>
          <cell r="AB128" t="str">
            <v>-</v>
          </cell>
          <cell r="AC128">
            <v>513.6</v>
          </cell>
          <cell r="AD128">
            <v>0.3</v>
          </cell>
          <cell r="AE128">
            <v>0.4</v>
          </cell>
          <cell r="AF128">
            <v>512.9</v>
          </cell>
          <cell r="AG128">
            <v>0</v>
          </cell>
          <cell r="AH128" t="str">
            <v>-</v>
          </cell>
          <cell r="AI128">
            <v>84.3</v>
          </cell>
          <cell r="AJ128">
            <v>5.0999999999999996</v>
          </cell>
          <cell r="AK128">
            <v>6.8</v>
          </cell>
          <cell r="AL128">
            <v>70.8</v>
          </cell>
          <cell r="AM128">
            <v>0</v>
          </cell>
          <cell r="AN128">
            <v>1.6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661.48</v>
          </cell>
          <cell r="E129">
            <v>55664</v>
          </cell>
          <cell r="F129">
            <v>661.48</v>
          </cell>
          <cell r="G129">
            <v>55664</v>
          </cell>
          <cell r="H129">
            <v>100</v>
          </cell>
          <cell r="I129">
            <v>575.29999999999995</v>
          </cell>
          <cell r="J129">
            <v>575.29999999999995</v>
          </cell>
          <cell r="K129">
            <v>100</v>
          </cell>
          <cell r="L129">
            <v>571.4</v>
          </cell>
          <cell r="M129">
            <v>3.3</v>
          </cell>
          <cell r="N129">
            <v>18.100000000000001</v>
          </cell>
          <cell r="O129">
            <v>550</v>
          </cell>
          <cell r="P129" t="str">
            <v>-</v>
          </cell>
          <cell r="Q129" t="str">
            <v>-</v>
          </cell>
          <cell r="R129">
            <v>34.200000000000003</v>
          </cell>
          <cell r="S129">
            <v>0.3</v>
          </cell>
          <cell r="T129">
            <v>16.8</v>
          </cell>
          <cell r="U129">
            <v>17</v>
          </cell>
          <cell r="V129">
            <v>0</v>
          </cell>
          <cell r="W129">
            <v>20.9</v>
          </cell>
          <cell r="X129">
            <v>0.2</v>
          </cell>
          <cell r="Y129">
            <v>0.7</v>
          </cell>
          <cell r="Z129">
            <v>20</v>
          </cell>
          <cell r="AA129">
            <v>0</v>
          </cell>
          <cell r="AB129" t="str">
            <v>-</v>
          </cell>
          <cell r="AC129">
            <v>513.6</v>
          </cell>
          <cell r="AD129">
            <v>0.3</v>
          </cell>
          <cell r="AE129">
            <v>0.4</v>
          </cell>
          <cell r="AF129">
            <v>512.9</v>
          </cell>
          <cell r="AG129">
            <v>0</v>
          </cell>
          <cell r="AH129" t="str">
            <v>-</v>
          </cell>
          <cell r="AI129">
            <v>2.8</v>
          </cell>
          <cell r="AJ129">
            <v>2.5</v>
          </cell>
          <cell r="AK129">
            <v>0.2</v>
          </cell>
          <cell r="AL129">
            <v>0.1</v>
          </cell>
          <cell r="AM129">
            <v>0</v>
          </cell>
          <cell r="AN129" t="str">
            <v>-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1202.03</v>
          </cell>
          <cell r="E130">
            <v>32464</v>
          </cell>
          <cell r="F130">
            <v>1202.03</v>
          </cell>
          <cell r="G130">
            <v>32464</v>
          </cell>
          <cell r="H130">
            <v>100</v>
          </cell>
          <cell r="I130">
            <v>1042.5999999999999</v>
          </cell>
          <cell r="J130">
            <v>1042.5999999999999</v>
          </cell>
          <cell r="K130">
            <v>100</v>
          </cell>
          <cell r="L130">
            <v>1040.0999999999999</v>
          </cell>
          <cell r="M130">
            <v>203</v>
          </cell>
          <cell r="N130">
            <v>8.1999999999999993</v>
          </cell>
          <cell r="O130">
            <v>828.9</v>
          </cell>
          <cell r="P130" t="str">
            <v>-</v>
          </cell>
          <cell r="Q130" t="str">
            <v>-</v>
          </cell>
          <cell r="R130">
            <v>41.3</v>
          </cell>
          <cell r="S130">
            <v>22.4</v>
          </cell>
          <cell r="T130">
            <v>4.7</v>
          </cell>
          <cell r="U130">
            <v>14.2</v>
          </cell>
          <cell r="V130">
            <v>0</v>
          </cell>
          <cell r="W130">
            <v>546.6</v>
          </cell>
          <cell r="X130">
            <v>75.3</v>
          </cell>
          <cell r="Y130">
            <v>3.1</v>
          </cell>
          <cell r="Z130">
            <v>468.2</v>
          </cell>
          <cell r="AA130">
            <v>0</v>
          </cell>
          <cell r="AB130" t="str">
            <v>-</v>
          </cell>
          <cell r="AC130">
            <v>346.4</v>
          </cell>
          <cell r="AD130" t="str">
            <v>-</v>
          </cell>
          <cell r="AE130" t="str">
            <v>-</v>
          </cell>
          <cell r="AF130">
            <v>346.4</v>
          </cell>
          <cell r="AG130">
            <v>0</v>
          </cell>
          <cell r="AH130" t="str">
            <v>-</v>
          </cell>
          <cell r="AI130">
            <v>105.8</v>
          </cell>
          <cell r="AJ130">
            <v>105.3</v>
          </cell>
          <cell r="AK130">
            <v>0.4</v>
          </cell>
          <cell r="AL130">
            <v>0.1</v>
          </cell>
          <cell r="AM130">
            <v>0</v>
          </cell>
          <cell r="AN130" t="str">
            <v>-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989.9</v>
          </cell>
          <cell r="E131">
            <v>49383</v>
          </cell>
          <cell r="F131">
            <v>989.9</v>
          </cell>
          <cell r="G131">
            <v>49383</v>
          </cell>
          <cell r="H131">
            <v>100</v>
          </cell>
          <cell r="I131">
            <v>3334.3</v>
          </cell>
          <cell r="J131">
            <v>3334.3</v>
          </cell>
          <cell r="K131">
            <v>100</v>
          </cell>
          <cell r="L131">
            <v>618.20000000000005</v>
          </cell>
          <cell r="M131">
            <v>30.5</v>
          </cell>
          <cell r="N131">
            <v>29.5</v>
          </cell>
          <cell r="O131">
            <v>558.1</v>
          </cell>
          <cell r="P131" t="str">
            <v>-</v>
          </cell>
          <cell r="Q131">
            <v>0.1</v>
          </cell>
          <cell r="R131">
            <v>57.5</v>
          </cell>
          <cell r="S131">
            <v>14.5</v>
          </cell>
          <cell r="T131">
            <v>25.9</v>
          </cell>
          <cell r="U131">
            <v>17.100000000000001</v>
          </cell>
          <cell r="V131">
            <v>0</v>
          </cell>
          <cell r="W131">
            <v>42.3</v>
          </cell>
          <cell r="X131">
            <v>14.8</v>
          </cell>
          <cell r="Y131">
            <v>2.9</v>
          </cell>
          <cell r="Z131">
            <v>24.6</v>
          </cell>
          <cell r="AA131">
            <v>0</v>
          </cell>
          <cell r="AB131" t="str">
            <v>-</v>
          </cell>
          <cell r="AC131">
            <v>515</v>
          </cell>
          <cell r="AD131" t="str">
            <v>-</v>
          </cell>
          <cell r="AE131" t="str">
            <v>-</v>
          </cell>
          <cell r="AF131">
            <v>515</v>
          </cell>
          <cell r="AG131">
            <v>0</v>
          </cell>
          <cell r="AH131" t="str">
            <v>-</v>
          </cell>
          <cell r="AI131">
            <v>3.4</v>
          </cell>
          <cell r="AJ131">
            <v>1.2</v>
          </cell>
          <cell r="AK131">
            <v>0.7</v>
          </cell>
          <cell r="AL131">
            <v>1.4</v>
          </cell>
          <cell r="AM131">
            <v>0</v>
          </cell>
          <cell r="AN131">
            <v>0.1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72.94</v>
          </cell>
          <cell r="E132">
            <v>9785</v>
          </cell>
          <cell r="F132">
            <v>2.2999999999999998</v>
          </cell>
          <cell r="G132">
            <v>9592</v>
          </cell>
          <cell r="H132">
            <v>98</v>
          </cell>
          <cell r="I132">
            <v>264.8</v>
          </cell>
          <cell r="J132">
            <v>264.8</v>
          </cell>
          <cell r="K132">
            <v>100</v>
          </cell>
          <cell r="L132">
            <v>264.8</v>
          </cell>
          <cell r="M132">
            <v>3.6</v>
          </cell>
          <cell r="N132">
            <v>9.6999999999999993</v>
          </cell>
          <cell r="O132">
            <v>251.5</v>
          </cell>
          <cell r="P132" t="str">
            <v>-</v>
          </cell>
          <cell r="Q132" t="str">
            <v>-</v>
          </cell>
          <cell r="R132">
            <v>15.4</v>
          </cell>
          <cell r="S132">
            <v>1.2</v>
          </cell>
          <cell r="T132">
            <v>9.6999999999999993</v>
          </cell>
          <cell r="U132">
            <v>4.5</v>
          </cell>
          <cell r="V132">
            <v>0</v>
          </cell>
          <cell r="W132">
            <v>2.7</v>
          </cell>
          <cell r="X132">
            <v>2.4</v>
          </cell>
          <cell r="Y132" t="str">
            <v>-</v>
          </cell>
          <cell r="Z132">
            <v>0.3</v>
          </cell>
          <cell r="AA132">
            <v>0</v>
          </cell>
          <cell r="AB132" t="str">
            <v>-</v>
          </cell>
          <cell r="AC132">
            <v>246.7</v>
          </cell>
          <cell r="AD132" t="str">
            <v>-</v>
          </cell>
          <cell r="AE132" t="str">
            <v>-</v>
          </cell>
          <cell r="AF132">
            <v>246.7</v>
          </cell>
          <cell r="AG132">
            <v>0</v>
          </cell>
          <cell r="AH132" t="str">
            <v>-</v>
          </cell>
          <cell r="AI132" t="str">
            <v>-</v>
          </cell>
          <cell r="AJ132" t="str">
            <v>-</v>
          </cell>
          <cell r="AK132" t="str">
            <v>-</v>
          </cell>
          <cell r="AL132" t="str">
            <v>-</v>
          </cell>
          <cell r="AM132">
            <v>0</v>
          </cell>
          <cell r="AN132" t="str">
            <v>-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19033.57</v>
          </cell>
          <cell r="E134">
            <v>2677461</v>
          </cell>
          <cell r="F134">
            <v>18962.88</v>
          </cell>
          <cell r="G134">
            <v>2677279</v>
          </cell>
          <cell r="H134">
            <v>99.993202515368111</v>
          </cell>
          <cell r="I134">
            <v>61895.199999999997</v>
          </cell>
          <cell r="J134">
            <v>61894.167904729096</v>
          </cell>
          <cell r="K134">
            <v>99.998332511614947</v>
          </cell>
          <cell r="L134">
            <v>61894.133894729093</v>
          </cell>
          <cell r="M134">
            <v>3795.367102786885</v>
          </cell>
          <cell r="N134">
            <v>5415.4156866569347</v>
          </cell>
          <cell r="O134">
            <v>49892.344817449652</v>
          </cell>
          <cell r="Q134">
            <v>2791.0062878356161</v>
          </cell>
          <cell r="R134">
            <v>2690.3080708493148</v>
          </cell>
          <cell r="S134">
            <v>569.30367999999999</v>
          </cell>
          <cell r="T134">
            <v>1280.3705664383563</v>
          </cell>
          <cell r="U134">
            <v>826.77913657534259</v>
          </cell>
          <cell r="V134">
            <v>13.854687835616438</v>
          </cell>
          <cell r="W134">
            <v>23149.100207650263</v>
          </cell>
          <cell r="X134">
            <v>1657.1195300546442</v>
          </cell>
          <cell r="Y134">
            <v>522.99780327868859</v>
          </cell>
          <cell r="Z134">
            <v>20649.052874316938</v>
          </cell>
          <cell r="AA134">
            <v>319.93</v>
          </cell>
          <cell r="AB134">
            <v>0</v>
          </cell>
          <cell r="AC134">
            <v>12174.270679617484</v>
          </cell>
          <cell r="AD134">
            <v>30.096133169398914</v>
          </cell>
          <cell r="AE134">
            <v>39.58840983606558</v>
          </cell>
          <cell r="AF134">
            <v>11372.356136612021</v>
          </cell>
          <cell r="AG134">
            <v>732.23</v>
          </cell>
          <cell r="AH134">
            <v>0</v>
          </cell>
          <cell r="AI134">
            <v>23880.454936612023</v>
          </cell>
          <cell r="AJ134">
            <v>1538.847759562841</v>
          </cell>
          <cell r="AK134">
            <v>3572.4589071038254</v>
          </cell>
          <cell r="AL134">
            <v>17044.156669945354</v>
          </cell>
          <cell r="AM134">
            <v>0</v>
          </cell>
          <cell r="AN134">
            <v>1724.9916000000001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1130</v>
          </cell>
          <cell r="E135">
            <v>513104</v>
          </cell>
          <cell r="F135">
            <v>1130</v>
          </cell>
          <cell r="G135">
            <v>513104</v>
          </cell>
          <cell r="H135">
            <v>100</v>
          </cell>
          <cell r="I135">
            <v>41466.699999999997</v>
          </cell>
          <cell r="J135">
            <v>41466.699999999997</v>
          </cell>
          <cell r="K135">
            <v>100</v>
          </cell>
          <cell r="L135">
            <v>41466.699999999997</v>
          </cell>
          <cell r="M135">
            <v>2398.1999999999998</v>
          </cell>
          <cell r="N135">
            <v>3894.6</v>
          </cell>
          <cell r="O135">
            <v>33476.199999999997</v>
          </cell>
          <cell r="P135">
            <v>0</v>
          </cell>
          <cell r="Q135">
            <v>1697.7</v>
          </cell>
          <cell r="R135">
            <v>598.9</v>
          </cell>
          <cell r="S135">
            <v>140</v>
          </cell>
          <cell r="T135">
            <v>231.4</v>
          </cell>
          <cell r="U135">
            <v>227.5</v>
          </cell>
          <cell r="V135">
            <v>0</v>
          </cell>
          <cell r="W135">
            <v>15507.8</v>
          </cell>
          <cell r="X135">
            <v>818.9</v>
          </cell>
          <cell r="Y135">
            <v>106.5</v>
          </cell>
          <cell r="Z135">
            <v>14582.4</v>
          </cell>
          <cell r="AA135">
            <v>0</v>
          </cell>
          <cell r="AB135">
            <v>0</v>
          </cell>
          <cell r="AC135">
            <v>1749.2</v>
          </cell>
          <cell r="AD135">
            <v>8</v>
          </cell>
          <cell r="AE135">
            <v>6.2</v>
          </cell>
          <cell r="AF135">
            <v>1735</v>
          </cell>
          <cell r="AG135">
            <v>0</v>
          </cell>
          <cell r="AH135">
            <v>0</v>
          </cell>
          <cell r="AI135">
            <v>23610.799999999999</v>
          </cell>
          <cell r="AJ135">
            <v>1431.3</v>
          </cell>
          <cell r="AK135">
            <v>3550.5</v>
          </cell>
          <cell r="AL135">
            <v>16931.3</v>
          </cell>
          <cell r="AM135">
            <v>0</v>
          </cell>
          <cell r="AN135">
            <v>1697.7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1324.86</v>
          </cell>
          <cell r="E136">
            <v>263704</v>
          </cell>
          <cell r="F136">
            <v>1324.86</v>
          </cell>
          <cell r="G136">
            <v>263704</v>
          </cell>
          <cell r="H136">
            <v>100</v>
          </cell>
          <cell r="I136">
            <v>3067.7</v>
          </cell>
          <cell r="J136">
            <v>3067.7</v>
          </cell>
          <cell r="K136">
            <v>100</v>
          </cell>
          <cell r="L136">
            <v>3067.7</v>
          </cell>
          <cell r="M136">
            <v>383.70000000000005</v>
          </cell>
          <cell r="N136">
            <v>159.5</v>
          </cell>
          <cell r="O136">
            <v>2524.2999999999997</v>
          </cell>
          <cell r="P136">
            <v>0</v>
          </cell>
          <cell r="Q136">
            <v>0.2</v>
          </cell>
          <cell r="R136">
            <v>336.1</v>
          </cell>
          <cell r="S136">
            <v>112</v>
          </cell>
          <cell r="T136">
            <v>110.3</v>
          </cell>
          <cell r="U136">
            <v>113.8</v>
          </cell>
          <cell r="V136">
            <v>0</v>
          </cell>
          <cell r="W136">
            <v>1612.1</v>
          </cell>
          <cell r="X136">
            <v>254.6</v>
          </cell>
          <cell r="Y136">
            <v>46.3</v>
          </cell>
          <cell r="Z136">
            <v>1311.2</v>
          </cell>
          <cell r="AA136">
            <v>0</v>
          </cell>
          <cell r="AB136">
            <v>0</v>
          </cell>
          <cell r="AC136">
            <v>1097.5</v>
          </cell>
          <cell r="AD136">
            <v>0.1</v>
          </cell>
          <cell r="AE136">
            <v>0.8</v>
          </cell>
          <cell r="AF136">
            <v>1096.5999999999999</v>
          </cell>
          <cell r="AG136">
            <v>0</v>
          </cell>
          <cell r="AH136">
            <v>0</v>
          </cell>
          <cell r="AI136">
            <v>22</v>
          </cell>
          <cell r="AJ136">
            <v>17</v>
          </cell>
          <cell r="AK136">
            <v>2.1</v>
          </cell>
          <cell r="AL136">
            <v>2.7</v>
          </cell>
          <cell r="AM136">
            <v>0</v>
          </cell>
          <cell r="AN136">
            <v>0.2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1009.8</v>
          </cell>
          <cell r="E137">
            <v>140548</v>
          </cell>
          <cell r="F137">
            <v>1009.8</v>
          </cell>
          <cell r="G137">
            <v>140548</v>
          </cell>
          <cell r="H137">
            <v>100</v>
          </cell>
          <cell r="I137">
            <v>1054.5</v>
          </cell>
          <cell r="J137">
            <v>1054.48</v>
          </cell>
          <cell r="K137">
            <v>99.998103366524418</v>
          </cell>
          <cell r="L137">
            <v>1054.48</v>
          </cell>
          <cell r="M137">
            <v>72.599999999999994</v>
          </cell>
          <cell r="N137">
            <v>71.38000000000001</v>
          </cell>
          <cell r="O137">
            <v>796</v>
          </cell>
          <cell r="P137">
            <v>0</v>
          </cell>
          <cell r="Q137">
            <v>114.5</v>
          </cell>
          <cell r="R137">
            <v>117.1</v>
          </cell>
          <cell r="S137">
            <v>12.8</v>
          </cell>
          <cell r="T137">
            <v>54.7</v>
          </cell>
          <cell r="U137">
            <v>49.6</v>
          </cell>
          <cell r="V137">
            <v>0</v>
          </cell>
          <cell r="W137">
            <v>337.3</v>
          </cell>
          <cell r="X137">
            <v>59.7</v>
          </cell>
          <cell r="Y137">
            <v>15.6</v>
          </cell>
          <cell r="Z137">
            <v>147.5</v>
          </cell>
          <cell r="AA137">
            <v>114.5</v>
          </cell>
          <cell r="AB137">
            <v>0</v>
          </cell>
          <cell r="AC137">
            <v>588.9</v>
          </cell>
          <cell r="AD137">
            <v>0.1</v>
          </cell>
          <cell r="AE137">
            <v>0.9</v>
          </cell>
          <cell r="AF137">
            <v>587.9</v>
          </cell>
          <cell r="AG137">
            <v>0</v>
          </cell>
          <cell r="AH137">
            <v>0</v>
          </cell>
          <cell r="AI137">
            <v>11.18</v>
          </cell>
          <cell r="AJ137">
            <v>0</v>
          </cell>
          <cell r="AK137">
            <v>0.18</v>
          </cell>
          <cell r="AL137">
            <v>11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1522.09</v>
          </cell>
          <cell r="E138">
            <v>160217</v>
          </cell>
          <cell r="F138">
            <v>1522.09</v>
          </cell>
          <cell r="G138">
            <v>160217</v>
          </cell>
          <cell r="H138">
            <v>100</v>
          </cell>
          <cell r="I138">
            <v>980</v>
          </cell>
          <cell r="J138">
            <v>979.96</v>
          </cell>
          <cell r="K138">
            <v>99.995918367346945</v>
          </cell>
          <cell r="L138">
            <v>979.96</v>
          </cell>
          <cell r="M138">
            <v>54.28</v>
          </cell>
          <cell r="N138">
            <v>114.2</v>
          </cell>
          <cell r="O138">
            <v>161.24999999999997</v>
          </cell>
          <cell r="P138">
            <v>0</v>
          </cell>
          <cell r="Q138">
            <v>650.23</v>
          </cell>
          <cell r="R138">
            <v>133.89999999999998</v>
          </cell>
          <cell r="S138">
            <v>1.1000000000000001</v>
          </cell>
          <cell r="T138">
            <v>84.5</v>
          </cell>
          <cell r="U138">
            <v>48.3</v>
          </cell>
          <cell r="V138">
            <v>0</v>
          </cell>
          <cell r="W138">
            <v>147</v>
          </cell>
          <cell r="X138">
            <v>26.7</v>
          </cell>
          <cell r="Y138">
            <v>6.2</v>
          </cell>
          <cell r="Z138">
            <v>100.4</v>
          </cell>
          <cell r="AA138">
            <v>13.7</v>
          </cell>
          <cell r="AB138">
            <v>0</v>
          </cell>
          <cell r="AC138">
            <v>679.8</v>
          </cell>
          <cell r="AD138">
            <v>10.4</v>
          </cell>
          <cell r="AE138">
            <v>21.7</v>
          </cell>
          <cell r="AF138">
            <v>11.2</v>
          </cell>
          <cell r="AG138">
            <v>636.5</v>
          </cell>
          <cell r="AH138">
            <v>0</v>
          </cell>
          <cell r="AI138">
            <v>19.260000000000002</v>
          </cell>
          <cell r="AJ138">
            <v>16.079999999999998</v>
          </cell>
          <cell r="AK138">
            <v>1.8</v>
          </cell>
          <cell r="AL138">
            <v>1.35</v>
          </cell>
          <cell r="AM138">
            <v>0</v>
          </cell>
          <cell r="AN138">
            <v>0.03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615.35</v>
          </cell>
          <cell r="E139">
            <v>416328</v>
          </cell>
          <cell r="F139">
            <v>615.35</v>
          </cell>
          <cell r="G139">
            <v>416328</v>
          </cell>
          <cell r="H139">
            <v>100</v>
          </cell>
          <cell r="I139">
            <v>2457.8000000000002</v>
          </cell>
          <cell r="J139">
            <v>2457.8017</v>
          </cell>
          <cell r="K139">
            <v>100.0000691675482</v>
          </cell>
          <cell r="L139">
            <v>2457.8017</v>
          </cell>
          <cell r="M139">
            <v>281.55800000000005</v>
          </cell>
          <cell r="N139">
            <v>233.21</v>
          </cell>
          <cell r="O139">
            <v>1916.3336999999999</v>
          </cell>
          <cell r="P139">
            <v>0</v>
          </cell>
          <cell r="Q139">
            <v>26.7</v>
          </cell>
          <cell r="R139">
            <v>332.7</v>
          </cell>
          <cell r="S139">
            <v>85.1</v>
          </cell>
          <cell r="T139">
            <v>188.8</v>
          </cell>
          <cell r="U139">
            <v>58.8</v>
          </cell>
          <cell r="V139" t="str">
            <v>-</v>
          </cell>
          <cell r="W139">
            <v>1040.0999999999999</v>
          </cell>
          <cell r="X139">
            <v>188.5</v>
          </cell>
          <cell r="Y139">
            <v>42.7</v>
          </cell>
          <cell r="Z139">
            <v>808.9</v>
          </cell>
          <cell r="AA139" t="str">
            <v>-</v>
          </cell>
          <cell r="AB139">
            <v>0</v>
          </cell>
          <cell r="AC139">
            <v>1039.19</v>
          </cell>
          <cell r="AD139">
            <v>0.12</v>
          </cell>
          <cell r="AE139">
            <v>0.77</v>
          </cell>
          <cell r="AF139">
            <v>1038.3</v>
          </cell>
          <cell r="AG139">
            <v>0</v>
          </cell>
          <cell r="AH139">
            <v>0</v>
          </cell>
          <cell r="AI139">
            <v>45.811700000000002</v>
          </cell>
          <cell r="AJ139">
            <v>7.8380000000000001</v>
          </cell>
          <cell r="AK139">
            <v>0.94</v>
          </cell>
          <cell r="AL139">
            <v>10.3337</v>
          </cell>
          <cell r="AM139">
            <v>0</v>
          </cell>
          <cell r="AN139">
            <v>26.7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670.1</v>
          </cell>
          <cell r="E140">
            <v>103119</v>
          </cell>
          <cell r="F140">
            <v>670.1</v>
          </cell>
          <cell r="G140">
            <v>103119</v>
          </cell>
          <cell r="H140">
            <v>100</v>
          </cell>
          <cell r="I140">
            <v>868.6</v>
          </cell>
          <cell r="J140">
            <v>868.57</v>
          </cell>
          <cell r="K140">
            <v>99.996546166244542</v>
          </cell>
          <cell r="L140">
            <v>868.57</v>
          </cell>
          <cell r="M140">
            <v>42.03</v>
          </cell>
          <cell r="N140">
            <v>67.930000000000007</v>
          </cell>
          <cell r="O140">
            <v>745.71</v>
          </cell>
          <cell r="P140">
            <v>0</v>
          </cell>
          <cell r="Q140">
            <v>12.9</v>
          </cell>
          <cell r="R140">
            <v>95.17</v>
          </cell>
          <cell r="S140">
            <v>24.13</v>
          </cell>
          <cell r="T140">
            <v>61.93</v>
          </cell>
          <cell r="U140">
            <v>9.11</v>
          </cell>
          <cell r="V140">
            <v>0</v>
          </cell>
          <cell r="W140">
            <v>303.39999999999998</v>
          </cell>
          <cell r="X140">
            <v>15.7</v>
          </cell>
          <cell r="Y140">
            <v>5</v>
          </cell>
          <cell r="Z140">
            <v>269.8</v>
          </cell>
          <cell r="AA140">
            <v>12.9</v>
          </cell>
          <cell r="AB140">
            <v>0</v>
          </cell>
          <cell r="AC140">
            <v>466.8</v>
          </cell>
          <cell r="AD140">
            <v>0</v>
          </cell>
          <cell r="AE140">
            <v>0.2</v>
          </cell>
          <cell r="AF140">
            <v>466.6</v>
          </cell>
          <cell r="AG140">
            <v>0</v>
          </cell>
          <cell r="AH140">
            <v>0</v>
          </cell>
          <cell r="AI140">
            <v>3.2</v>
          </cell>
          <cell r="AJ140">
            <v>2.2000000000000002</v>
          </cell>
          <cell r="AK140">
            <v>0.8</v>
          </cell>
          <cell r="AL140">
            <v>0.2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919.19</v>
          </cell>
          <cell r="E141">
            <v>104875</v>
          </cell>
          <cell r="F141">
            <v>919.19</v>
          </cell>
          <cell r="G141">
            <v>104875</v>
          </cell>
          <cell r="H141">
            <v>100</v>
          </cell>
          <cell r="I141">
            <v>1329.9</v>
          </cell>
          <cell r="J141">
            <v>1329.94</v>
          </cell>
          <cell r="K141">
            <v>100.00300774494322</v>
          </cell>
          <cell r="L141">
            <v>1329.94</v>
          </cell>
          <cell r="M141">
            <v>157.97999999999999</v>
          </cell>
          <cell r="N141">
            <v>93.009999999999991</v>
          </cell>
          <cell r="O141">
            <v>1068.4000000000001</v>
          </cell>
          <cell r="P141">
            <v>0</v>
          </cell>
          <cell r="Q141">
            <v>10.55</v>
          </cell>
          <cell r="R141">
            <v>64.099999999999994</v>
          </cell>
          <cell r="S141">
            <v>0</v>
          </cell>
          <cell r="T141">
            <v>54.5</v>
          </cell>
          <cell r="U141">
            <v>9.6</v>
          </cell>
          <cell r="V141">
            <v>0</v>
          </cell>
          <cell r="W141">
            <v>740.09999999999991</v>
          </cell>
          <cell r="X141">
            <v>153.6</v>
          </cell>
          <cell r="Y141">
            <v>36.1</v>
          </cell>
          <cell r="Z141">
            <v>539.9</v>
          </cell>
          <cell r="AA141">
            <v>10.5</v>
          </cell>
          <cell r="AB141">
            <v>0</v>
          </cell>
          <cell r="AC141">
            <v>506.15</v>
          </cell>
          <cell r="AD141">
            <v>0.04</v>
          </cell>
          <cell r="AE141">
            <v>0.11</v>
          </cell>
          <cell r="AF141">
            <v>506</v>
          </cell>
          <cell r="AG141">
            <v>0</v>
          </cell>
          <cell r="AH141">
            <v>0</v>
          </cell>
          <cell r="AI141">
            <v>19.59</v>
          </cell>
          <cell r="AJ141">
            <v>4.34</v>
          </cell>
          <cell r="AK141">
            <v>2.2999999999999998</v>
          </cell>
          <cell r="AL141">
            <v>12.9</v>
          </cell>
          <cell r="AM141">
            <v>0</v>
          </cell>
          <cell r="AN141">
            <v>0.05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1254.6400000000001</v>
          </cell>
          <cell r="E142">
            <v>95689</v>
          </cell>
          <cell r="F142">
            <v>1254.6400000000001</v>
          </cell>
          <cell r="G142">
            <v>95689</v>
          </cell>
          <cell r="H142">
            <v>100</v>
          </cell>
          <cell r="I142">
            <v>739.1</v>
          </cell>
          <cell r="J142">
            <v>739.12499999999989</v>
          </cell>
          <cell r="K142">
            <v>100.00338249222025</v>
          </cell>
          <cell r="L142">
            <v>739.12499999999989</v>
          </cell>
          <cell r="M142">
            <v>24.869999999999997</v>
          </cell>
          <cell r="N142">
            <v>66.765000000000001</v>
          </cell>
          <cell r="O142">
            <v>647.4899999999999</v>
          </cell>
          <cell r="P142">
            <v>0</v>
          </cell>
          <cell r="Q142">
            <v>0</v>
          </cell>
          <cell r="R142">
            <v>89.7</v>
          </cell>
          <cell r="S142">
            <v>7.5</v>
          </cell>
          <cell r="T142">
            <v>57.9</v>
          </cell>
          <cell r="U142">
            <v>24.3</v>
          </cell>
          <cell r="V142">
            <v>0</v>
          </cell>
          <cell r="W142">
            <v>92.85</v>
          </cell>
          <cell r="X142">
            <v>0.85</v>
          </cell>
          <cell r="Y142">
            <v>4.12</v>
          </cell>
          <cell r="Z142">
            <v>87.88</v>
          </cell>
          <cell r="AA142">
            <v>0</v>
          </cell>
          <cell r="AB142">
            <v>0</v>
          </cell>
          <cell r="AC142">
            <v>549.79</v>
          </cell>
          <cell r="AD142">
            <v>9.8000000000000007</v>
          </cell>
          <cell r="AE142">
            <v>4.7</v>
          </cell>
          <cell r="AF142">
            <v>535.29</v>
          </cell>
          <cell r="AG142">
            <v>0</v>
          </cell>
          <cell r="AH142">
            <v>0</v>
          </cell>
          <cell r="AI142">
            <v>6.7849999999999993</v>
          </cell>
          <cell r="AJ142">
            <v>6.72</v>
          </cell>
          <cell r="AK142">
            <v>4.4999999999999998E-2</v>
          </cell>
          <cell r="AL142">
            <v>0.02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911.94</v>
          </cell>
          <cell r="E143">
            <v>72067</v>
          </cell>
          <cell r="F143">
            <v>911.94</v>
          </cell>
          <cell r="G143">
            <v>72067</v>
          </cell>
          <cell r="H143">
            <v>100</v>
          </cell>
          <cell r="I143">
            <v>809.8</v>
          </cell>
          <cell r="J143">
            <v>809.83069787978138</v>
          </cell>
          <cell r="K143">
            <v>100.00379079770086</v>
          </cell>
          <cell r="L143">
            <v>809.83069787978138</v>
          </cell>
          <cell r="M143">
            <v>28.925712786885246</v>
          </cell>
          <cell r="N143">
            <v>179.79107021857925</v>
          </cell>
          <cell r="O143">
            <v>586.50287087431684</v>
          </cell>
          <cell r="P143">
            <v>0</v>
          </cell>
          <cell r="Q143">
            <v>14.611044</v>
          </cell>
          <cell r="R143">
            <v>119.25856399999999</v>
          </cell>
          <cell r="S143">
            <v>19.697679999999998</v>
          </cell>
          <cell r="T143">
            <v>65.954949999999997</v>
          </cell>
          <cell r="U143">
            <v>31.39489</v>
          </cell>
          <cell r="V143">
            <v>2.2110439999999998</v>
          </cell>
          <cell r="W143">
            <v>199.44220765027322</v>
          </cell>
          <cell r="X143">
            <v>5.3465300546448091</v>
          </cell>
          <cell r="Y143">
            <v>113.62180327868853</v>
          </cell>
          <cell r="Z143">
            <v>68.073874316939879</v>
          </cell>
          <cell r="AA143">
            <v>12.4</v>
          </cell>
          <cell r="AB143">
            <v>0</v>
          </cell>
          <cell r="AC143">
            <v>486.62428961748634</v>
          </cell>
          <cell r="AD143">
            <v>8.7431693989071038E-3</v>
          </cell>
          <cell r="AE143">
            <v>0.19540983606557377</v>
          </cell>
          <cell r="AF143">
            <v>486.42013661202185</v>
          </cell>
          <cell r="AG143">
            <v>0</v>
          </cell>
          <cell r="AH143">
            <v>0</v>
          </cell>
          <cell r="AI143">
            <v>4.5056366120218581</v>
          </cell>
          <cell r="AJ143">
            <v>3.8727595628415301</v>
          </cell>
          <cell r="AK143">
            <v>1.8907103825136613E-2</v>
          </cell>
          <cell r="AL143">
            <v>0.61396994535519123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411.77</v>
          </cell>
          <cell r="E144">
            <v>274117</v>
          </cell>
          <cell r="F144">
            <v>411.77</v>
          </cell>
          <cell r="G144">
            <v>274117</v>
          </cell>
          <cell r="H144">
            <v>100</v>
          </cell>
          <cell r="I144">
            <v>1693.2</v>
          </cell>
          <cell r="J144">
            <v>1693.1999999999998</v>
          </cell>
          <cell r="K144">
            <v>99.999999999999986</v>
          </cell>
          <cell r="L144">
            <v>1693.1999999999998</v>
          </cell>
          <cell r="M144">
            <v>81.7</v>
          </cell>
          <cell r="N144">
            <v>129.4</v>
          </cell>
          <cell r="O144">
            <v>1478.5</v>
          </cell>
          <cell r="P144">
            <v>0</v>
          </cell>
          <cell r="Q144">
            <v>3.6</v>
          </cell>
          <cell r="R144">
            <v>267.7</v>
          </cell>
          <cell r="S144">
            <v>53.7</v>
          </cell>
          <cell r="T144">
            <v>89.8</v>
          </cell>
          <cell r="U144">
            <v>124.2</v>
          </cell>
          <cell r="V144">
            <v>0</v>
          </cell>
          <cell r="W144">
            <v>354.1</v>
          </cell>
          <cell r="X144">
            <v>17.8</v>
          </cell>
          <cell r="Y144">
            <v>29</v>
          </cell>
          <cell r="Z144">
            <v>303.7</v>
          </cell>
          <cell r="AA144">
            <v>3.6</v>
          </cell>
          <cell r="AB144">
            <v>0</v>
          </cell>
          <cell r="AC144">
            <v>1008.4</v>
          </cell>
          <cell r="AD144">
            <v>1</v>
          </cell>
          <cell r="AE144">
            <v>1.4</v>
          </cell>
          <cell r="AF144">
            <v>1006</v>
          </cell>
          <cell r="AG144">
            <v>0</v>
          </cell>
          <cell r="AH144">
            <v>0</v>
          </cell>
          <cell r="AI144">
            <v>63</v>
          </cell>
          <cell r="AJ144">
            <v>9.1999999999999993</v>
          </cell>
          <cell r="AK144">
            <v>9.1999999999999993</v>
          </cell>
          <cell r="AL144">
            <v>44.6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614.34</v>
          </cell>
          <cell r="E145">
            <v>23748</v>
          </cell>
          <cell r="F145">
            <v>614.34</v>
          </cell>
          <cell r="G145">
            <v>23748</v>
          </cell>
          <cell r="H145">
            <v>100</v>
          </cell>
          <cell r="I145">
            <v>450.7</v>
          </cell>
          <cell r="J145">
            <v>450.74</v>
          </cell>
          <cell r="K145">
            <v>100.0088750832039</v>
          </cell>
          <cell r="L145">
            <v>450.74</v>
          </cell>
          <cell r="M145">
            <v>15.5</v>
          </cell>
          <cell r="N145">
            <v>7.7</v>
          </cell>
          <cell r="O145">
            <v>427.54</v>
          </cell>
          <cell r="P145">
            <v>0</v>
          </cell>
          <cell r="Q145">
            <v>0</v>
          </cell>
          <cell r="R145">
            <v>22.7</v>
          </cell>
          <cell r="S145">
            <v>13.8</v>
          </cell>
          <cell r="T145">
            <v>7.7</v>
          </cell>
          <cell r="U145">
            <v>1.2</v>
          </cell>
          <cell r="V145">
            <v>0</v>
          </cell>
          <cell r="W145">
            <v>1.34</v>
          </cell>
          <cell r="X145">
            <v>0</v>
          </cell>
          <cell r="Y145">
            <v>0</v>
          </cell>
          <cell r="Z145">
            <v>1.34</v>
          </cell>
          <cell r="AA145">
            <v>0</v>
          </cell>
          <cell r="AB145">
            <v>0</v>
          </cell>
          <cell r="AC145">
            <v>425</v>
          </cell>
          <cell r="AD145">
            <v>0</v>
          </cell>
          <cell r="AE145">
            <v>0</v>
          </cell>
          <cell r="AF145">
            <v>425</v>
          </cell>
          <cell r="AG145">
            <v>0</v>
          </cell>
          <cell r="AH145">
            <v>0</v>
          </cell>
          <cell r="AI145">
            <v>1.7</v>
          </cell>
          <cell r="AJ145">
            <v>1.7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1174.8</v>
          </cell>
          <cell r="E146">
            <v>51724</v>
          </cell>
          <cell r="F146">
            <v>1174.8</v>
          </cell>
          <cell r="G146">
            <v>51724</v>
          </cell>
          <cell r="H146">
            <v>100</v>
          </cell>
          <cell r="I146">
            <v>860.4</v>
          </cell>
          <cell r="J146">
            <v>860.3599999999999</v>
          </cell>
          <cell r="K146">
            <v>99.995350999535091</v>
          </cell>
          <cell r="L146">
            <v>860.3599999999999</v>
          </cell>
          <cell r="M146">
            <v>14.919999999999998</v>
          </cell>
          <cell r="N146">
            <v>14.98</v>
          </cell>
          <cell r="O146">
            <v>732.04</v>
          </cell>
          <cell r="P146">
            <v>0</v>
          </cell>
          <cell r="Q146">
            <v>98.42</v>
          </cell>
          <cell r="R146">
            <v>42.67</v>
          </cell>
          <cell r="S146">
            <v>11.77</v>
          </cell>
          <cell r="T146">
            <v>14.98</v>
          </cell>
          <cell r="U146">
            <v>15.92</v>
          </cell>
          <cell r="V146">
            <v>0</v>
          </cell>
          <cell r="W146">
            <v>358.33000000000004</v>
          </cell>
          <cell r="X146">
            <v>0.25</v>
          </cell>
          <cell r="Y146">
            <v>0</v>
          </cell>
          <cell r="Z146">
            <v>259.66000000000003</v>
          </cell>
          <cell r="AA146">
            <v>98.42</v>
          </cell>
          <cell r="AB146">
            <v>0</v>
          </cell>
          <cell r="AC146">
            <v>456.58</v>
          </cell>
          <cell r="AD146">
            <v>0.12</v>
          </cell>
          <cell r="AE146">
            <v>0</v>
          </cell>
          <cell r="AF146">
            <v>456.46</v>
          </cell>
          <cell r="AG146">
            <v>0</v>
          </cell>
          <cell r="AH146">
            <v>0</v>
          </cell>
          <cell r="AI146">
            <v>2.78</v>
          </cell>
          <cell r="AJ146">
            <v>2.78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846.17</v>
          </cell>
          <cell r="E147">
            <v>25223</v>
          </cell>
          <cell r="F147">
            <v>846.12</v>
          </cell>
          <cell r="G147">
            <v>25223</v>
          </cell>
          <cell r="H147">
            <v>100</v>
          </cell>
          <cell r="I147">
            <v>237.2</v>
          </cell>
          <cell r="J147">
            <v>237.2</v>
          </cell>
          <cell r="K147">
            <v>100</v>
          </cell>
          <cell r="L147">
            <v>237.2</v>
          </cell>
          <cell r="M147">
            <v>1.3</v>
          </cell>
          <cell r="N147">
            <v>29.1</v>
          </cell>
          <cell r="O147">
            <v>204.1</v>
          </cell>
          <cell r="P147">
            <v>0</v>
          </cell>
          <cell r="Q147">
            <v>2.7</v>
          </cell>
          <cell r="R147">
            <v>32.799999999999997</v>
          </cell>
          <cell r="S147">
            <v>0</v>
          </cell>
          <cell r="T147">
            <v>28.9</v>
          </cell>
          <cell r="U147">
            <v>3.9</v>
          </cell>
          <cell r="V147">
            <v>0</v>
          </cell>
          <cell r="W147">
            <v>21.8</v>
          </cell>
          <cell r="X147">
            <v>0</v>
          </cell>
          <cell r="Y147">
            <v>0.1</v>
          </cell>
          <cell r="Z147">
            <v>19</v>
          </cell>
          <cell r="AA147">
            <v>2.7</v>
          </cell>
          <cell r="AB147">
            <v>0</v>
          </cell>
          <cell r="AC147">
            <v>181.29999999999998</v>
          </cell>
          <cell r="AD147">
            <v>0</v>
          </cell>
          <cell r="AE147">
            <v>0.1</v>
          </cell>
          <cell r="AF147">
            <v>181.2</v>
          </cell>
          <cell r="AG147">
            <v>0</v>
          </cell>
          <cell r="AH147">
            <v>0</v>
          </cell>
          <cell r="AI147">
            <v>1.3</v>
          </cell>
          <cell r="AJ147">
            <v>1.3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815.75</v>
          </cell>
          <cell r="E148">
            <v>16692</v>
          </cell>
          <cell r="F148">
            <v>815.75</v>
          </cell>
          <cell r="G148">
            <v>16692</v>
          </cell>
          <cell r="H148">
            <v>100</v>
          </cell>
          <cell r="I148">
            <v>238</v>
          </cell>
          <cell r="J148">
            <v>238</v>
          </cell>
          <cell r="K148">
            <v>100</v>
          </cell>
          <cell r="L148">
            <v>238</v>
          </cell>
          <cell r="M148">
            <v>16.399999999999999</v>
          </cell>
          <cell r="N148">
            <v>2.4</v>
          </cell>
          <cell r="O148">
            <v>215.20000000000002</v>
          </cell>
          <cell r="P148">
            <v>0</v>
          </cell>
          <cell r="Q148">
            <v>4</v>
          </cell>
          <cell r="R148">
            <v>20.2</v>
          </cell>
          <cell r="S148">
            <v>15.2</v>
          </cell>
          <cell r="T148">
            <v>2.2999999999999998</v>
          </cell>
          <cell r="U148">
            <v>2.7</v>
          </cell>
          <cell r="V148">
            <v>0</v>
          </cell>
          <cell r="W148">
            <v>11.3</v>
          </cell>
          <cell r="X148">
            <v>0</v>
          </cell>
          <cell r="Y148">
            <v>0.1</v>
          </cell>
          <cell r="Z148">
            <v>7.2</v>
          </cell>
          <cell r="AA148">
            <v>4</v>
          </cell>
          <cell r="AB148">
            <v>0</v>
          </cell>
          <cell r="AC148">
            <v>205.4</v>
          </cell>
          <cell r="AD148">
            <v>0.1</v>
          </cell>
          <cell r="AE148">
            <v>0</v>
          </cell>
          <cell r="AF148">
            <v>205.3</v>
          </cell>
          <cell r="AG148">
            <v>0</v>
          </cell>
          <cell r="AH148">
            <v>0</v>
          </cell>
          <cell r="AI148">
            <v>1.1000000000000001</v>
          </cell>
          <cell r="AJ148">
            <v>1.1000000000000001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741.21</v>
          </cell>
          <cell r="E149">
            <v>36313</v>
          </cell>
          <cell r="F149">
            <v>741.21</v>
          </cell>
          <cell r="G149">
            <v>36313</v>
          </cell>
          <cell r="H149">
            <v>100</v>
          </cell>
          <cell r="I149">
            <v>156</v>
          </cell>
          <cell r="J149">
            <v>156.04400000000001</v>
          </cell>
          <cell r="K149">
            <v>100.02820512820514</v>
          </cell>
          <cell r="L149">
            <v>156.04400000000001</v>
          </cell>
          <cell r="M149">
            <v>16.14</v>
          </cell>
          <cell r="N149">
            <v>18.87</v>
          </cell>
          <cell r="O149">
            <v>25.279</v>
          </cell>
          <cell r="P149">
            <v>0</v>
          </cell>
          <cell r="Q149">
            <v>95.75500000000001</v>
          </cell>
          <cell r="R149">
            <v>30.69</v>
          </cell>
          <cell r="S149">
            <v>11.82</v>
          </cell>
          <cell r="T149">
            <v>16.41</v>
          </cell>
          <cell r="U149">
            <v>2.46</v>
          </cell>
          <cell r="V149" t="str">
            <v>-</v>
          </cell>
          <cell r="W149">
            <v>24.6</v>
          </cell>
          <cell r="X149">
            <v>3.25</v>
          </cell>
          <cell r="Y149">
            <v>2.46</v>
          </cell>
          <cell r="Z149">
            <v>18.89</v>
          </cell>
          <cell r="AA149">
            <v>0</v>
          </cell>
          <cell r="AB149">
            <v>0</v>
          </cell>
          <cell r="AC149">
            <v>99.63000000000001</v>
          </cell>
          <cell r="AD149">
            <v>0</v>
          </cell>
          <cell r="AE149">
            <v>0</v>
          </cell>
          <cell r="AF149">
            <v>3.9</v>
          </cell>
          <cell r="AG149">
            <v>95.73</v>
          </cell>
          <cell r="AH149">
            <v>0</v>
          </cell>
          <cell r="AI149">
            <v>1.1239999999999999</v>
          </cell>
          <cell r="AJ149">
            <v>1.07</v>
          </cell>
          <cell r="AK149">
            <v>0</v>
          </cell>
          <cell r="AL149">
            <v>2.9000000000000001E-2</v>
          </cell>
          <cell r="AM149">
            <v>0</v>
          </cell>
          <cell r="AN149">
            <v>2.5000000000000001E-2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693.8</v>
          </cell>
          <cell r="E150">
            <v>42263</v>
          </cell>
          <cell r="F150">
            <v>693.8</v>
          </cell>
          <cell r="G150">
            <v>42263</v>
          </cell>
          <cell r="H150">
            <v>100</v>
          </cell>
          <cell r="I150">
            <v>256.7</v>
          </cell>
          <cell r="J150">
            <v>256.65999999999997</v>
          </cell>
          <cell r="K150">
            <v>99.984417608102831</v>
          </cell>
          <cell r="L150">
            <v>256.65999999999997</v>
          </cell>
          <cell r="M150">
            <v>12.45</v>
          </cell>
          <cell r="N150">
            <v>11.52</v>
          </cell>
          <cell r="O150">
            <v>231.45</v>
          </cell>
          <cell r="P150">
            <v>0</v>
          </cell>
          <cell r="Q150">
            <v>1.24</v>
          </cell>
          <cell r="R150">
            <v>35.92</v>
          </cell>
          <cell r="S150">
            <v>10.25</v>
          </cell>
          <cell r="T150">
            <v>10.220000000000001</v>
          </cell>
          <cell r="U150">
            <v>15.45</v>
          </cell>
          <cell r="V150">
            <v>0</v>
          </cell>
          <cell r="W150">
            <v>20.439999999999998</v>
          </cell>
          <cell r="X150">
            <v>0.1</v>
          </cell>
          <cell r="Y150">
            <v>1.2</v>
          </cell>
          <cell r="Z150">
            <v>17.899999999999999</v>
          </cell>
          <cell r="AA150">
            <v>1.24</v>
          </cell>
          <cell r="AB150">
            <v>0</v>
          </cell>
          <cell r="AC150">
            <v>198.1</v>
          </cell>
          <cell r="AD150">
            <v>0</v>
          </cell>
          <cell r="AE150">
            <v>0.1</v>
          </cell>
          <cell r="AF150">
            <v>198</v>
          </cell>
          <cell r="AG150">
            <v>0</v>
          </cell>
          <cell r="AH150">
            <v>0</v>
          </cell>
          <cell r="AI150">
            <v>2.2000000000000002</v>
          </cell>
          <cell r="AJ150">
            <v>2.1</v>
          </cell>
          <cell r="AK150">
            <v>0</v>
          </cell>
          <cell r="AL150">
            <v>0.1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384</v>
          </cell>
          <cell r="E151">
            <v>30694</v>
          </cell>
          <cell r="F151">
            <v>384</v>
          </cell>
          <cell r="G151">
            <v>30694</v>
          </cell>
          <cell r="H151">
            <v>100</v>
          </cell>
          <cell r="I151">
            <v>1304.8</v>
          </cell>
          <cell r="J151">
            <v>1304.843506849315</v>
          </cell>
          <cell r="K151">
            <v>100.00333436919951</v>
          </cell>
          <cell r="L151">
            <v>1304.843506849315</v>
          </cell>
          <cell r="M151">
            <v>25.610000000000003</v>
          </cell>
          <cell r="N151">
            <v>32.135616438356166</v>
          </cell>
          <cell r="O151">
            <v>1236.2542465753424</v>
          </cell>
          <cell r="P151">
            <v>0</v>
          </cell>
          <cell r="Q151">
            <v>10.843643835616438</v>
          </cell>
          <cell r="R151">
            <v>26.14350684931507</v>
          </cell>
          <cell r="S151">
            <v>5.01</v>
          </cell>
          <cell r="T151">
            <v>13.835616438356164</v>
          </cell>
          <cell r="U151">
            <v>1.7542465753424656</v>
          </cell>
          <cell r="V151">
            <v>5.5436438356164386</v>
          </cell>
          <cell r="W151">
            <v>972.59999999999991</v>
          </cell>
          <cell r="X151">
            <v>17.8</v>
          </cell>
          <cell r="Y151">
            <v>15.7</v>
          </cell>
          <cell r="Z151">
            <v>933.8</v>
          </cell>
          <cell r="AA151">
            <v>5.3</v>
          </cell>
          <cell r="AB151">
            <v>0</v>
          </cell>
          <cell r="AC151">
            <v>294.40000000000003</v>
          </cell>
          <cell r="AD151">
            <v>0</v>
          </cell>
          <cell r="AE151">
            <v>0.1</v>
          </cell>
          <cell r="AF151">
            <v>294.3</v>
          </cell>
          <cell r="AG151">
            <v>0</v>
          </cell>
          <cell r="AH151">
            <v>0</v>
          </cell>
          <cell r="AI151">
            <v>11.7</v>
          </cell>
          <cell r="AJ151">
            <v>2.8</v>
          </cell>
          <cell r="AK151">
            <v>2.5</v>
          </cell>
          <cell r="AL151">
            <v>6.4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616.11</v>
          </cell>
          <cell r="E152">
            <v>44970</v>
          </cell>
          <cell r="F152">
            <v>616.11</v>
          </cell>
          <cell r="G152">
            <v>44970</v>
          </cell>
          <cell r="H152">
            <v>100</v>
          </cell>
          <cell r="I152">
            <v>924.8</v>
          </cell>
          <cell r="J152">
            <v>924.8</v>
          </cell>
          <cell r="K152">
            <v>100</v>
          </cell>
          <cell r="L152">
            <v>924.79598999999996</v>
          </cell>
          <cell r="M152">
            <v>27.907389999999999</v>
          </cell>
          <cell r="N152">
            <v>78.424000000000007</v>
          </cell>
          <cell r="O152">
            <v>800.09999999999991</v>
          </cell>
          <cell r="P152">
            <v>0</v>
          </cell>
          <cell r="Q152">
            <v>18.364599999999996</v>
          </cell>
          <cell r="R152">
            <v>65.399999999999991</v>
          </cell>
          <cell r="S152">
            <v>2.9</v>
          </cell>
          <cell r="T152">
            <v>24.7</v>
          </cell>
          <cell r="U152">
            <v>31.7</v>
          </cell>
          <cell r="V152">
            <v>6.1</v>
          </cell>
          <cell r="W152">
            <v>339.2</v>
          </cell>
          <cell r="X152">
            <v>11.3</v>
          </cell>
          <cell r="Y152">
            <v>52.2</v>
          </cell>
          <cell r="Z152">
            <v>263.5</v>
          </cell>
          <cell r="AA152">
            <v>12.2</v>
          </cell>
          <cell r="AB152">
            <v>0</v>
          </cell>
          <cell r="AC152">
            <v>486.43638999999996</v>
          </cell>
          <cell r="AD152">
            <v>7.3899999999999999E-3</v>
          </cell>
          <cell r="AE152">
            <v>2.9000000000000001E-2</v>
          </cell>
          <cell r="AF152">
            <v>486.4</v>
          </cell>
          <cell r="AG152">
            <v>0</v>
          </cell>
          <cell r="AH152">
            <v>0</v>
          </cell>
          <cell r="AI152">
            <v>33.759599999999999</v>
          </cell>
          <cell r="AJ152">
            <v>13.7</v>
          </cell>
          <cell r="AK152">
            <v>1.4950000000000001</v>
          </cell>
          <cell r="AL152">
            <v>18.5</v>
          </cell>
          <cell r="AM152">
            <v>0</v>
          </cell>
          <cell r="AN152">
            <v>6.4600000000000005E-2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450.93</v>
          </cell>
          <cell r="E153">
            <v>114758</v>
          </cell>
          <cell r="F153">
            <v>450.93</v>
          </cell>
          <cell r="G153">
            <v>114758</v>
          </cell>
          <cell r="H153">
            <v>100</v>
          </cell>
          <cell r="I153">
            <v>885.5</v>
          </cell>
          <cell r="J153">
            <v>885.48</v>
          </cell>
          <cell r="K153">
            <v>99.997741389045729</v>
          </cell>
          <cell r="L153">
            <v>885.48</v>
          </cell>
          <cell r="M153">
            <v>30.15</v>
          </cell>
          <cell r="N153">
            <v>140.57000000000002</v>
          </cell>
          <cell r="O153">
            <v>694.52</v>
          </cell>
          <cell r="P153">
            <v>0</v>
          </cell>
          <cell r="Q153">
            <v>20.239999999999998</v>
          </cell>
          <cell r="R153">
            <v>106.16</v>
          </cell>
          <cell r="S153">
            <v>1.22</v>
          </cell>
          <cell r="T153">
            <v>98.53</v>
          </cell>
          <cell r="U153">
            <v>6.41</v>
          </cell>
          <cell r="V153">
            <v>0</v>
          </cell>
          <cell r="W153">
            <v>360.77</v>
          </cell>
          <cell r="X153">
            <v>28.83</v>
          </cell>
          <cell r="Y153">
            <v>40.74</v>
          </cell>
          <cell r="Z153">
            <v>270.95999999999998</v>
          </cell>
          <cell r="AA153">
            <v>20.239999999999998</v>
          </cell>
          <cell r="AB153">
            <v>0</v>
          </cell>
          <cell r="AC153">
            <v>415.4</v>
          </cell>
          <cell r="AD153">
            <v>0.1</v>
          </cell>
          <cell r="AE153">
            <v>1.3</v>
          </cell>
          <cell r="AF153">
            <v>414</v>
          </cell>
          <cell r="AG153">
            <v>0</v>
          </cell>
          <cell r="AH153">
            <v>0</v>
          </cell>
          <cell r="AI153">
            <v>3.15</v>
          </cell>
          <cell r="AJ153">
            <v>0</v>
          </cell>
          <cell r="AK153">
            <v>0</v>
          </cell>
          <cell r="AL153">
            <v>3.15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661.5</v>
          </cell>
          <cell r="E154">
            <v>56165</v>
          </cell>
          <cell r="F154">
            <v>661.5</v>
          </cell>
          <cell r="G154">
            <v>56165</v>
          </cell>
          <cell r="H154">
            <v>100</v>
          </cell>
          <cell r="I154">
            <v>359.9</v>
          </cell>
          <cell r="J154">
            <v>359.863</v>
          </cell>
          <cell r="K154">
            <v>99.989719366490704</v>
          </cell>
          <cell r="L154">
            <v>359.863</v>
          </cell>
          <cell r="M154">
            <v>5.1159999999999997</v>
          </cell>
          <cell r="N154">
            <v>20.52</v>
          </cell>
          <cell r="O154">
            <v>329.07499999999999</v>
          </cell>
          <cell r="P154">
            <v>0</v>
          </cell>
          <cell r="Q154">
            <v>5.1520000000000001</v>
          </cell>
          <cell r="R154">
            <v>33.225999999999999</v>
          </cell>
          <cell r="S154">
            <v>1.446</v>
          </cell>
          <cell r="T154">
            <v>19.100000000000001</v>
          </cell>
          <cell r="U154">
            <v>12.68</v>
          </cell>
          <cell r="V154">
            <v>0</v>
          </cell>
          <cell r="W154">
            <v>43.727999999999994</v>
          </cell>
          <cell r="X154">
            <v>0.39300000000000002</v>
          </cell>
          <cell r="Y154">
            <v>0.95599999999999996</v>
          </cell>
          <cell r="Z154">
            <v>37.348999999999997</v>
          </cell>
          <cell r="AA154">
            <v>5.03</v>
          </cell>
          <cell r="AB154">
            <v>0</v>
          </cell>
          <cell r="AC154">
            <v>279.07</v>
          </cell>
          <cell r="AD154">
            <v>0</v>
          </cell>
          <cell r="AE154">
            <v>0.28399999999999997</v>
          </cell>
          <cell r="AF154">
            <v>278.786</v>
          </cell>
          <cell r="AG154">
            <v>0</v>
          </cell>
          <cell r="AH154">
            <v>0</v>
          </cell>
          <cell r="AI154">
            <v>3.8390000000000004</v>
          </cell>
          <cell r="AJ154">
            <v>3.2770000000000001</v>
          </cell>
          <cell r="AK154">
            <v>0.18</v>
          </cell>
          <cell r="AL154">
            <v>0.26</v>
          </cell>
          <cell r="AM154">
            <v>0</v>
          </cell>
          <cell r="AN154">
            <v>0.122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1202.1099999999999</v>
          </cell>
          <cell r="E155">
            <v>31812</v>
          </cell>
          <cell r="F155">
            <v>1202.1099999999999</v>
          </cell>
          <cell r="G155">
            <v>31812</v>
          </cell>
          <cell r="H155">
            <v>100</v>
          </cell>
          <cell r="I155">
            <v>959.6</v>
          </cell>
          <cell r="J155">
            <v>959.59999999999991</v>
          </cell>
          <cell r="K155">
            <v>99.999999999999986</v>
          </cell>
          <cell r="L155">
            <v>959.59999999999991</v>
          </cell>
          <cell r="M155">
            <v>63.099999999999994</v>
          </cell>
          <cell r="N155">
            <v>25.200000000000003</v>
          </cell>
          <cell r="O155">
            <v>869.09999999999991</v>
          </cell>
          <cell r="P155">
            <v>0</v>
          </cell>
          <cell r="Q155">
            <v>2.2000000000000002</v>
          </cell>
          <cell r="R155">
            <v>47.1</v>
          </cell>
          <cell r="S155">
            <v>13.2</v>
          </cell>
          <cell r="T155">
            <v>21.5</v>
          </cell>
          <cell r="U155">
            <v>12.4</v>
          </cell>
          <cell r="V155">
            <v>0</v>
          </cell>
          <cell r="W155">
            <v>613.80000000000007</v>
          </cell>
          <cell r="X155">
            <v>41.1</v>
          </cell>
          <cell r="Y155">
            <v>3.6</v>
          </cell>
          <cell r="Z155">
            <v>567</v>
          </cell>
          <cell r="AA155">
            <v>2.1</v>
          </cell>
          <cell r="AB155">
            <v>0</v>
          </cell>
          <cell r="AC155">
            <v>289.8</v>
          </cell>
          <cell r="AD155">
            <v>0</v>
          </cell>
          <cell r="AE155">
            <v>0.1</v>
          </cell>
          <cell r="AF155">
            <v>289.7</v>
          </cell>
          <cell r="AG155">
            <v>0</v>
          </cell>
          <cell r="AH155">
            <v>0</v>
          </cell>
          <cell r="AI155">
            <v>8.9</v>
          </cell>
          <cell r="AJ155">
            <v>8.8000000000000007</v>
          </cell>
          <cell r="AK155">
            <v>0</v>
          </cell>
          <cell r="AL155">
            <v>0</v>
          </cell>
          <cell r="AM155">
            <v>0</v>
          </cell>
          <cell r="AN155">
            <v>0.1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990.17</v>
          </cell>
          <cell r="E156">
            <v>50104</v>
          </cell>
          <cell r="F156">
            <v>990.17</v>
          </cell>
          <cell r="G156">
            <v>50104</v>
          </cell>
          <cell r="H156">
            <v>100</v>
          </cell>
          <cell r="I156">
            <v>687.4</v>
          </cell>
          <cell r="J156">
            <v>687.37</v>
          </cell>
          <cell r="K156">
            <v>99.995635728833292</v>
          </cell>
          <cell r="L156">
            <v>687.37</v>
          </cell>
          <cell r="M156">
            <v>39.660000000000004</v>
          </cell>
          <cell r="N156">
            <v>14.510000000000002</v>
          </cell>
          <cell r="O156">
            <v>632.1</v>
          </cell>
          <cell r="P156">
            <v>0</v>
          </cell>
          <cell r="Q156">
            <v>1.1000000000000001</v>
          </cell>
          <cell r="R156">
            <v>56.97</v>
          </cell>
          <cell r="S156">
            <v>25.76</v>
          </cell>
          <cell r="T156">
            <v>12.71</v>
          </cell>
          <cell r="U156">
            <v>18.5</v>
          </cell>
          <cell r="V156">
            <v>0</v>
          </cell>
          <cell r="W156">
            <v>46.6</v>
          </cell>
          <cell r="X156">
            <v>12.1</v>
          </cell>
          <cell r="Y156">
            <v>0.8</v>
          </cell>
          <cell r="Z156">
            <v>32.6</v>
          </cell>
          <cell r="AA156">
            <v>1.1000000000000001</v>
          </cell>
          <cell r="AB156">
            <v>0</v>
          </cell>
          <cell r="AC156">
            <v>581.09999999999991</v>
          </cell>
          <cell r="AD156">
            <v>0.2</v>
          </cell>
          <cell r="AE156">
            <v>0.6</v>
          </cell>
          <cell r="AF156">
            <v>580.29999999999995</v>
          </cell>
          <cell r="AG156">
            <v>0</v>
          </cell>
          <cell r="AH156">
            <v>0</v>
          </cell>
          <cell r="AI156">
            <v>2.7</v>
          </cell>
          <cell r="AJ156">
            <v>1.6</v>
          </cell>
          <cell r="AK156">
            <v>0.4</v>
          </cell>
          <cell r="AL156">
            <v>0.7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72.94</v>
          </cell>
          <cell r="E157">
            <v>9227</v>
          </cell>
          <cell r="F157">
            <v>2.2999999999999998</v>
          </cell>
          <cell r="G157">
            <v>9045</v>
          </cell>
          <cell r="H157">
            <v>98.027527907228787</v>
          </cell>
          <cell r="I157">
            <v>106.9</v>
          </cell>
          <cell r="J157">
            <v>105.9</v>
          </cell>
          <cell r="K157">
            <v>99.064546304957901</v>
          </cell>
          <cell r="L157">
            <v>105.87</v>
          </cell>
          <cell r="M157">
            <v>1.27</v>
          </cell>
          <cell r="N157">
            <v>9.6999999999999993</v>
          </cell>
          <cell r="O157">
            <v>94.9</v>
          </cell>
          <cell r="P157">
            <v>0</v>
          </cell>
          <cell r="Q157">
            <v>0</v>
          </cell>
          <cell r="R157">
            <v>15.7</v>
          </cell>
          <cell r="S157">
            <v>0.9</v>
          </cell>
          <cell r="T157">
            <v>9.6999999999999993</v>
          </cell>
          <cell r="U157">
            <v>5.0999999999999996</v>
          </cell>
          <cell r="V157" t="str">
            <v>-</v>
          </cell>
          <cell r="W157">
            <v>0.4</v>
          </cell>
          <cell r="X157">
            <v>0.3</v>
          </cell>
          <cell r="Y157">
            <v>0</v>
          </cell>
          <cell r="Z157">
            <v>0.1</v>
          </cell>
          <cell r="AA157">
            <v>0</v>
          </cell>
          <cell r="AB157">
            <v>0</v>
          </cell>
          <cell r="AC157">
            <v>89.7</v>
          </cell>
          <cell r="AD157">
            <v>0</v>
          </cell>
          <cell r="AE157">
            <v>0</v>
          </cell>
          <cell r="AF157">
            <v>89.7</v>
          </cell>
          <cell r="AG157">
            <v>0</v>
          </cell>
          <cell r="AH157">
            <v>0</v>
          </cell>
          <cell r="AI157">
            <v>7.0000000000000007E-2</v>
          </cell>
          <cell r="AJ157">
            <v>7.0000000000000007E-2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</row>
        <row r="160">
          <cell r="D160">
            <v>0</v>
          </cell>
          <cell r="E160">
            <v>0</v>
          </cell>
        </row>
      </sheetData>
      <sheetData sheetId="54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63.65</v>
          </cell>
          <cell r="E9">
            <v>682590.1</v>
          </cell>
          <cell r="F9">
            <v>434465.3</v>
          </cell>
          <cell r="G9">
            <v>2805</v>
          </cell>
          <cell r="H9">
            <v>1282.2</v>
          </cell>
          <cell r="I9">
            <v>21974.400000000001</v>
          </cell>
          <cell r="J9">
            <v>18605.400000000001</v>
          </cell>
          <cell r="K9">
            <v>15072.9</v>
          </cell>
          <cell r="L9">
            <v>14820</v>
          </cell>
          <cell r="M9">
            <v>642737.80000000005</v>
          </cell>
          <cell r="N9">
            <v>2603.4</v>
          </cell>
          <cell r="O9">
            <v>640134.40000000002</v>
          </cell>
          <cell r="P9">
            <v>399757.7</v>
          </cell>
          <cell r="Q9">
            <v>0</v>
          </cell>
          <cell r="R9">
            <v>0</v>
          </cell>
          <cell r="S9">
            <v>0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76.36</v>
          </cell>
          <cell r="E10">
            <v>303380.3</v>
          </cell>
          <cell r="F10">
            <v>231649.8</v>
          </cell>
          <cell r="G10">
            <v>525.20000000000005</v>
          </cell>
          <cell r="H10">
            <v>224.3</v>
          </cell>
          <cell r="I10">
            <v>16225.8</v>
          </cell>
          <cell r="J10">
            <v>15142.1</v>
          </cell>
          <cell r="K10">
            <v>2373.9</v>
          </cell>
          <cell r="L10">
            <v>2260.3000000000002</v>
          </cell>
          <cell r="M10">
            <v>284255.40000000002</v>
          </cell>
          <cell r="N10">
            <v>818.7</v>
          </cell>
          <cell r="O10">
            <v>283436.7</v>
          </cell>
          <cell r="P10">
            <v>214023.1</v>
          </cell>
          <cell r="Q10">
            <v>0</v>
          </cell>
          <cell r="R10">
            <v>0</v>
          </cell>
          <cell r="S10">
            <v>0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46.99</v>
          </cell>
          <cell r="E11">
            <v>33459.599999999999</v>
          </cell>
          <cell r="F11">
            <v>15723.6</v>
          </cell>
          <cell r="G11">
            <v>287.3</v>
          </cell>
          <cell r="H11">
            <v>164.5</v>
          </cell>
          <cell r="I11">
            <v>865</v>
          </cell>
          <cell r="J11">
            <v>420.9</v>
          </cell>
          <cell r="K11">
            <v>1312</v>
          </cell>
          <cell r="L11">
            <v>1293.4000000000001</v>
          </cell>
          <cell r="M11">
            <v>30995.3</v>
          </cell>
          <cell r="N11">
            <v>417.4</v>
          </cell>
          <cell r="O11">
            <v>30577.9</v>
          </cell>
          <cell r="P11">
            <v>13844.8</v>
          </cell>
          <cell r="Q11">
            <v>0</v>
          </cell>
          <cell r="R11">
            <v>0</v>
          </cell>
          <cell r="S11">
            <v>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38.47</v>
          </cell>
          <cell r="E12">
            <v>16551.900000000001</v>
          </cell>
          <cell r="F12">
            <v>6367.9</v>
          </cell>
          <cell r="G12">
            <v>111.1</v>
          </cell>
          <cell r="H12">
            <v>44.6</v>
          </cell>
          <cell r="I12">
            <v>299.3</v>
          </cell>
          <cell r="J12">
            <v>162.4</v>
          </cell>
          <cell r="K12">
            <v>730.2</v>
          </cell>
          <cell r="L12">
            <v>723.5</v>
          </cell>
          <cell r="M12">
            <v>15411.3</v>
          </cell>
          <cell r="N12">
            <v>14.9</v>
          </cell>
          <cell r="O12">
            <v>15396.4</v>
          </cell>
          <cell r="P12">
            <v>5437.4</v>
          </cell>
          <cell r="Q12">
            <v>0</v>
          </cell>
          <cell r="R12">
            <v>0</v>
          </cell>
          <cell r="S12">
            <v>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57.08</v>
          </cell>
          <cell r="E13">
            <v>3059.3</v>
          </cell>
          <cell r="F13">
            <v>1746.4</v>
          </cell>
          <cell r="G13">
            <v>282.89999999999998</v>
          </cell>
          <cell r="H13">
            <v>182</v>
          </cell>
          <cell r="I13">
            <v>204.3</v>
          </cell>
          <cell r="J13">
            <v>73.099999999999994</v>
          </cell>
          <cell r="K13">
            <v>976.6</v>
          </cell>
          <cell r="L13">
            <v>973.5</v>
          </cell>
          <cell r="M13">
            <v>1595.5</v>
          </cell>
          <cell r="N13" t="str">
            <v>-</v>
          </cell>
          <cell r="O13">
            <v>1595.5</v>
          </cell>
          <cell r="P13">
            <v>517.79999999999995</v>
          </cell>
          <cell r="Q13">
            <v>0</v>
          </cell>
          <cell r="R13">
            <v>0</v>
          </cell>
          <cell r="S13">
            <v>0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61.1</v>
          </cell>
          <cell r="E14">
            <v>176366.4</v>
          </cell>
          <cell r="F14">
            <v>107759.1</v>
          </cell>
          <cell r="G14">
            <v>402.8</v>
          </cell>
          <cell r="H14">
            <v>189.5</v>
          </cell>
          <cell r="I14">
            <v>1100.9000000000001</v>
          </cell>
          <cell r="J14">
            <v>657.9</v>
          </cell>
          <cell r="K14">
            <v>1693.4</v>
          </cell>
          <cell r="L14">
            <v>1649.8</v>
          </cell>
          <cell r="M14">
            <v>173169.3</v>
          </cell>
          <cell r="N14">
            <v>735.4</v>
          </cell>
          <cell r="O14">
            <v>172433.9</v>
          </cell>
          <cell r="P14">
            <v>105261.9</v>
          </cell>
          <cell r="Q14">
            <v>0</v>
          </cell>
          <cell r="R14">
            <v>0</v>
          </cell>
          <cell r="S14">
            <v>0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67.8</v>
          </cell>
          <cell r="E15">
            <v>8924.7999999999993</v>
          </cell>
          <cell r="F15">
            <v>6050.9</v>
          </cell>
          <cell r="G15">
            <v>162.1</v>
          </cell>
          <cell r="H15">
            <v>76.8</v>
          </cell>
          <cell r="I15">
            <v>131.69999999999999</v>
          </cell>
          <cell r="J15">
            <v>118.9</v>
          </cell>
          <cell r="K15">
            <v>568.29999999999995</v>
          </cell>
          <cell r="L15">
            <v>567.29999999999995</v>
          </cell>
          <cell r="M15">
            <v>8062.7</v>
          </cell>
          <cell r="N15" t="str">
            <v>-</v>
          </cell>
          <cell r="O15">
            <v>8062.7</v>
          </cell>
          <cell r="P15">
            <v>5287.9</v>
          </cell>
          <cell r="Q15">
            <v>0</v>
          </cell>
          <cell r="R15">
            <v>0</v>
          </cell>
          <cell r="S15">
            <v>0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74.98</v>
          </cell>
          <cell r="E16">
            <v>33843.300000000003</v>
          </cell>
          <cell r="F16">
            <v>25374.2</v>
          </cell>
          <cell r="G16">
            <v>81</v>
          </cell>
          <cell r="H16">
            <v>32</v>
          </cell>
          <cell r="I16">
            <v>652.5</v>
          </cell>
          <cell r="J16">
            <v>370.8</v>
          </cell>
          <cell r="K16">
            <v>705.3</v>
          </cell>
          <cell r="L16">
            <v>694.2</v>
          </cell>
          <cell r="M16">
            <v>32404.5</v>
          </cell>
          <cell r="N16">
            <v>144.9</v>
          </cell>
          <cell r="O16">
            <v>32259.599999999999</v>
          </cell>
          <cell r="P16">
            <v>24277.200000000001</v>
          </cell>
          <cell r="Q16">
            <v>0</v>
          </cell>
          <cell r="R16">
            <v>0</v>
          </cell>
          <cell r="S16">
            <v>0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34.53</v>
          </cell>
          <cell r="E17">
            <v>2587.9</v>
          </cell>
          <cell r="F17">
            <v>893.6</v>
          </cell>
          <cell r="G17">
            <v>95.9</v>
          </cell>
          <cell r="H17">
            <v>40.9</v>
          </cell>
          <cell r="I17">
            <v>147.19999999999999</v>
          </cell>
          <cell r="J17">
            <v>94.6</v>
          </cell>
          <cell r="K17">
            <v>661.4</v>
          </cell>
          <cell r="L17">
            <v>652.5</v>
          </cell>
          <cell r="M17">
            <v>1683.4</v>
          </cell>
          <cell r="N17">
            <v>32.299999999999997</v>
          </cell>
          <cell r="O17">
            <v>1651.1</v>
          </cell>
          <cell r="P17">
            <v>105.6</v>
          </cell>
          <cell r="Q17">
            <v>0</v>
          </cell>
          <cell r="R17">
            <v>0</v>
          </cell>
          <cell r="S17">
            <v>0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27.71</v>
          </cell>
          <cell r="E18">
            <v>2989.4</v>
          </cell>
          <cell r="F18">
            <v>828.3</v>
          </cell>
          <cell r="G18">
            <v>112.7</v>
          </cell>
          <cell r="H18">
            <v>39.9</v>
          </cell>
          <cell r="I18">
            <v>84.2</v>
          </cell>
          <cell r="J18">
            <v>38.9</v>
          </cell>
          <cell r="K18">
            <v>449.3</v>
          </cell>
          <cell r="L18">
            <v>449.2</v>
          </cell>
          <cell r="M18">
            <v>2343.1999999999998</v>
          </cell>
          <cell r="N18">
            <v>0.5</v>
          </cell>
          <cell r="O18">
            <v>2342.6999999999998</v>
          </cell>
          <cell r="P18">
            <v>300.3</v>
          </cell>
          <cell r="Q18">
            <v>0</v>
          </cell>
          <cell r="R18">
            <v>0</v>
          </cell>
          <cell r="S18">
            <v>0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51.37</v>
          </cell>
          <cell r="E19">
            <v>15818.6</v>
          </cell>
          <cell r="F19">
            <v>8125.7</v>
          </cell>
          <cell r="G19">
            <v>218.9</v>
          </cell>
          <cell r="H19">
            <v>114.3</v>
          </cell>
          <cell r="I19">
            <v>377.5</v>
          </cell>
          <cell r="J19">
            <v>255</v>
          </cell>
          <cell r="K19">
            <v>877.9</v>
          </cell>
          <cell r="L19">
            <v>861.1</v>
          </cell>
          <cell r="M19">
            <v>14344.3</v>
          </cell>
          <cell r="N19">
            <v>62.7</v>
          </cell>
          <cell r="O19">
            <v>14281.6</v>
          </cell>
          <cell r="P19">
            <v>6895.3</v>
          </cell>
          <cell r="Q19">
            <v>0</v>
          </cell>
          <cell r="R19">
            <v>0</v>
          </cell>
          <cell r="S19">
            <v>0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88.44</v>
          </cell>
          <cell r="E20">
            <v>4606.3</v>
          </cell>
          <cell r="F20">
            <v>4074</v>
          </cell>
          <cell r="G20">
            <v>19.3</v>
          </cell>
          <cell r="H20">
            <v>4.5999999999999996</v>
          </cell>
          <cell r="I20">
            <v>41.2</v>
          </cell>
          <cell r="J20">
            <v>31.7</v>
          </cell>
          <cell r="K20">
            <v>198.2</v>
          </cell>
          <cell r="L20">
            <v>198.2</v>
          </cell>
          <cell r="M20">
            <v>4347.6000000000004</v>
          </cell>
          <cell r="N20" t="str">
            <v>-</v>
          </cell>
          <cell r="O20">
            <v>4347.6000000000004</v>
          </cell>
          <cell r="P20">
            <v>3839.5</v>
          </cell>
          <cell r="Q20">
            <v>0</v>
          </cell>
          <cell r="R20">
            <v>0</v>
          </cell>
          <cell r="S20">
            <v>0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50.45</v>
          </cell>
          <cell r="E21">
            <v>1275.8</v>
          </cell>
          <cell r="F21">
            <v>643.6</v>
          </cell>
          <cell r="G21">
            <v>39.5</v>
          </cell>
          <cell r="H21">
            <v>10.8</v>
          </cell>
          <cell r="I21">
            <v>53.9</v>
          </cell>
          <cell r="J21">
            <v>36.299999999999997</v>
          </cell>
          <cell r="K21">
            <v>583.20000000000005</v>
          </cell>
          <cell r="L21">
            <v>582.29999999999995</v>
          </cell>
          <cell r="M21">
            <v>599.20000000000005</v>
          </cell>
          <cell r="N21">
            <v>2.6</v>
          </cell>
          <cell r="O21">
            <v>596.6</v>
          </cell>
          <cell r="P21">
            <v>14.2</v>
          </cell>
          <cell r="Q21">
            <v>0</v>
          </cell>
          <cell r="R21">
            <v>0</v>
          </cell>
          <cell r="S21">
            <v>0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33.81</v>
          </cell>
          <cell r="E22">
            <v>668.4</v>
          </cell>
          <cell r="F22">
            <v>226</v>
          </cell>
          <cell r="G22">
            <v>32</v>
          </cell>
          <cell r="H22">
            <v>14.4</v>
          </cell>
          <cell r="I22">
            <v>9.5</v>
          </cell>
          <cell r="J22">
            <v>9.4</v>
          </cell>
          <cell r="K22">
            <v>132</v>
          </cell>
          <cell r="L22">
            <v>131.80000000000001</v>
          </cell>
          <cell r="M22">
            <v>494.9</v>
          </cell>
          <cell r="N22" t="str">
            <v>-</v>
          </cell>
          <cell r="O22">
            <v>494.9</v>
          </cell>
          <cell r="P22">
            <v>70.400000000000006</v>
          </cell>
          <cell r="Q22">
            <v>0</v>
          </cell>
          <cell r="R22">
            <v>0</v>
          </cell>
          <cell r="S22">
            <v>0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35.76</v>
          </cell>
          <cell r="E23">
            <v>612.1</v>
          </cell>
          <cell r="F23">
            <v>218.9</v>
          </cell>
          <cell r="G23">
            <v>13.5</v>
          </cell>
          <cell r="H23">
            <v>2.8</v>
          </cell>
          <cell r="I23">
            <v>0.8</v>
          </cell>
          <cell r="J23">
            <v>0.1</v>
          </cell>
          <cell r="K23">
            <v>207.4</v>
          </cell>
          <cell r="L23">
            <v>207.4</v>
          </cell>
          <cell r="M23">
            <v>390.4</v>
          </cell>
          <cell r="N23" t="str">
            <v>-</v>
          </cell>
          <cell r="O23">
            <v>390.4</v>
          </cell>
          <cell r="P23">
            <v>8.6</v>
          </cell>
          <cell r="Q23">
            <v>0</v>
          </cell>
          <cell r="R23">
            <v>0</v>
          </cell>
          <cell r="S23">
            <v>0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37.130000000000003</v>
          </cell>
          <cell r="E24">
            <v>757.8</v>
          </cell>
          <cell r="F24">
            <v>281.39999999999998</v>
          </cell>
          <cell r="G24">
            <v>51.9</v>
          </cell>
          <cell r="H24">
            <v>12.9</v>
          </cell>
          <cell r="I24">
            <v>61.5</v>
          </cell>
          <cell r="J24">
            <v>55.9</v>
          </cell>
          <cell r="K24">
            <v>212.2</v>
          </cell>
          <cell r="L24">
            <v>210.7</v>
          </cell>
          <cell r="M24">
            <v>432.2</v>
          </cell>
          <cell r="N24" t="str">
            <v>-</v>
          </cell>
          <cell r="O24">
            <v>432.2</v>
          </cell>
          <cell r="P24">
            <v>1.9</v>
          </cell>
          <cell r="Q24">
            <v>0</v>
          </cell>
          <cell r="R24">
            <v>0</v>
          </cell>
          <cell r="S24">
            <v>0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39.840000000000003</v>
          </cell>
          <cell r="E25">
            <v>1064</v>
          </cell>
          <cell r="F25">
            <v>423.9</v>
          </cell>
          <cell r="G25">
            <v>22</v>
          </cell>
          <cell r="H25">
            <v>12.9</v>
          </cell>
          <cell r="I25">
            <v>25.3</v>
          </cell>
          <cell r="J25">
            <v>12.2</v>
          </cell>
          <cell r="K25">
            <v>339.9</v>
          </cell>
          <cell r="L25">
            <v>331.4</v>
          </cell>
          <cell r="M25">
            <v>676.8</v>
          </cell>
          <cell r="N25" t="str">
            <v>-</v>
          </cell>
          <cell r="O25">
            <v>676.8</v>
          </cell>
          <cell r="P25">
            <v>67.400000000000006</v>
          </cell>
          <cell r="Q25">
            <v>0</v>
          </cell>
          <cell r="R25">
            <v>0</v>
          </cell>
          <cell r="S25">
            <v>0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66.48</v>
          </cell>
          <cell r="E26">
            <v>6837.6</v>
          </cell>
          <cell r="F26">
            <v>4545.3999999999996</v>
          </cell>
          <cell r="G26">
            <v>23.7</v>
          </cell>
          <cell r="H26">
            <v>5.6</v>
          </cell>
          <cell r="I26">
            <v>974.7</v>
          </cell>
          <cell r="J26">
            <v>875.9</v>
          </cell>
          <cell r="K26">
            <v>376.9</v>
          </cell>
          <cell r="L26">
            <v>376.3</v>
          </cell>
          <cell r="M26">
            <v>5462.3</v>
          </cell>
          <cell r="N26">
            <v>14.4</v>
          </cell>
          <cell r="O26">
            <v>5447.9</v>
          </cell>
          <cell r="P26">
            <v>3287.6</v>
          </cell>
          <cell r="Q26">
            <v>0</v>
          </cell>
          <cell r="R26">
            <v>0</v>
          </cell>
          <cell r="S26">
            <v>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49.85</v>
          </cell>
          <cell r="E27">
            <v>3321.4</v>
          </cell>
          <cell r="F27">
            <v>1655.7</v>
          </cell>
          <cell r="G27">
            <v>37.9</v>
          </cell>
          <cell r="H27">
            <v>18.100000000000001</v>
          </cell>
          <cell r="I27">
            <v>153.5</v>
          </cell>
          <cell r="J27">
            <v>104.2</v>
          </cell>
          <cell r="K27">
            <v>391.4</v>
          </cell>
          <cell r="L27">
            <v>389.2</v>
          </cell>
          <cell r="M27">
            <v>2738.6</v>
          </cell>
          <cell r="N27">
            <v>1.3</v>
          </cell>
          <cell r="O27">
            <v>2737.3</v>
          </cell>
          <cell r="P27">
            <v>1144.2</v>
          </cell>
          <cell r="Q27">
            <v>0</v>
          </cell>
          <cell r="R27">
            <v>0</v>
          </cell>
          <cell r="S27">
            <v>0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67.23</v>
          </cell>
          <cell r="E28">
            <v>23089.1</v>
          </cell>
          <cell r="F28">
            <v>15523.1</v>
          </cell>
          <cell r="G28">
            <v>119.6</v>
          </cell>
          <cell r="H28">
            <v>18.3</v>
          </cell>
          <cell r="I28">
            <v>376.9</v>
          </cell>
          <cell r="J28">
            <v>107.3</v>
          </cell>
          <cell r="K28">
            <v>527.6</v>
          </cell>
          <cell r="L28">
            <v>521.6</v>
          </cell>
          <cell r="M28">
            <v>22065</v>
          </cell>
          <cell r="N28">
            <v>183</v>
          </cell>
          <cell r="O28">
            <v>21882</v>
          </cell>
          <cell r="P28">
            <v>14875.9</v>
          </cell>
          <cell r="Q28">
            <v>0</v>
          </cell>
          <cell r="R28">
            <v>0</v>
          </cell>
          <cell r="S28">
            <v>0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56.52</v>
          </cell>
          <cell r="E29">
            <v>1721.2</v>
          </cell>
          <cell r="F29">
            <v>972.9</v>
          </cell>
          <cell r="G29">
            <v>33.200000000000003</v>
          </cell>
          <cell r="H29">
            <v>12.8</v>
          </cell>
          <cell r="I29">
            <v>21.9</v>
          </cell>
          <cell r="J29">
            <v>16.5</v>
          </cell>
          <cell r="K29">
            <v>770.8</v>
          </cell>
          <cell r="L29">
            <v>770.3</v>
          </cell>
          <cell r="M29">
            <v>895.3</v>
          </cell>
          <cell r="N29" t="str">
            <v>-</v>
          </cell>
          <cell r="O29">
            <v>895.3</v>
          </cell>
          <cell r="P29">
            <v>173.3</v>
          </cell>
          <cell r="Q29">
            <v>0</v>
          </cell>
          <cell r="R29">
            <v>0</v>
          </cell>
          <cell r="S29">
            <v>0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1.32</v>
          </cell>
          <cell r="E30">
            <v>39576</v>
          </cell>
          <cell r="F30">
            <v>520.70000000000005</v>
          </cell>
          <cell r="G30">
            <v>64.099999999999994</v>
          </cell>
          <cell r="H30">
            <v>30.1</v>
          </cell>
          <cell r="I30">
            <v>120.8</v>
          </cell>
          <cell r="J30">
            <v>6.8</v>
          </cell>
          <cell r="K30">
            <v>351.2</v>
          </cell>
          <cell r="L30">
            <v>351.1</v>
          </cell>
          <cell r="M30">
            <v>39039.9</v>
          </cell>
          <cell r="N30">
            <v>170.5</v>
          </cell>
          <cell r="O30">
            <v>38869.4</v>
          </cell>
          <cell r="P30">
            <v>132.69999999999999</v>
          </cell>
          <cell r="Q30">
            <v>0</v>
          </cell>
          <cell r="R30">
            <v>0</v>
          </cell>
          <cell r="S30">
            <v>0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40.450000000000003</v>
          </cell>
          <cell r="E31">
            <v>1893.3</v>
          </cell>
          <cell r="F31">
            <v>765.8</v>
          </cell>
          <cell r="G31">
            <v>56.1</v>
          </cell>
          <cell r="H31">
            <v>29.5</v>
          </cell>
          <cell r="I31">
            <v>46</v>
          </cell>
          <cell r="J31">
            <v>14.5</v>
          </cell>
          <cell r="K31">
            <v>560.29999999999995</v>
          </cell>
          <cell r="L31">
            <v>551.5</v>
          </cell>
          <cell r="M31">
            <v>1230.9000000000001</v>
          </cell>
          <cell r="N31">
            <v>4.8</v>
          </cell>
          <cell r="O31">
            <v>1226.0999999999999</v>
          </cell>
          <cell r="P31">
            <v>170.3</v>
          </cell>
          <cell r="Q31">
            <v>0</v>
          </cell>
          <cell r="R31">
            <v>0</v>
          </cell>
          <cell r="S31">
            <v>0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50.86</v>
          </cell>
          <cell r="E32">
            <v>185.6</v>
          </cell>
          <cell r="F32">
            <v>94.4</v>
          </cell>
          <cell r="G32">
            <v>12.3</v>
          </cell>
          <cell r="H32">
            <v>0.6</v>
          </cell>
          <cell r="I32" t="str">
            <v>-</v>
          </cell>
          <cell r="J32" t="str">
            <v>-</v>
          </cell>
          <cell r="K32">
            <v>73.5</v>
          </cell>
          <cell r="L32">
            <v>73.400000000000006</v>
          </cell>
          <cell r="M32">
            <v>99.8</v>
          </cell>
          <cell r="N32" t="str">
            <v>-</v>
          </cell>
          <cell r="O32">
            <v>99.8</v>
          </cell>
          <cell r="P32">
            <v>20.399999999999999</v>
          </cell>
          <cell r="Q32">
            <v>0</v>
          </cell>
          <cell r="R32">
            <v>0</v>
          </cell>
          <cell r="S32">
            <v>0</v>
          </cell>
        </row>
        <row r="33">
          <cell r="A33" t="str">
            <v/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60.45</v>
          </cell>
          <cell r="E34">
            <v>662654.6</v>
          </cell>
          <cell r="F34">
            <v>400565.8</v>
          </cell>
          <cell r="G34">
            <v>2885.4</v>
          </cell>
          <cell r="H34">
            <v>1273.7</v>
          </cell>
          <cell r="I34">
            <v>22151.200000000001</v>
          </cell>
          <cell r="J34">
            <v>18454.7</v>
          </cell>
          <cell r="K34">
            <v>14221</v>
          </cell>
          <cell r="L34">
            <v>14067.3</v>
          </cell>
          <cell r="M34">
            <v>623397</v>
          </cell>
          <cell r="N34">
            <v>2144.4</v>
          </cell>
          <cell r="O34">
            <v>621252.6</v>
          </cell>
          <cell r="P34">
            <v>366770.1</v>
          </cell>
          <cell r="Q34">
            <v>0</v>
          </cell>
          <cell r="R34">
            <v>0</v>
          </cell>
          <cell r="S34">
            <v>0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76.099999999999994</v>
          </cell>
          <cell r="E35">
            <v>274322.8</v>
          </cell>
          <cell r="F35">
            <v>208748.9</v>
          </cell>
          <cell r="G35">
            <v>541.1</v>
          </cell>
          <cell r="H35">
            <v>260.39999999999998</v>
          </cell>
          <cell r="I35">
            <v>15807.7</v>
          </cell>
          <cell r="J35">
            <v>14331.8</v>
          </cell>
          <cell r="K35">
            <v>2005.1</v>
          </cell>
          <cell r="L35">
            <v>1948.1</v>
          </cell>
          <cell r="M35">
            <v>255968.9</v>
          </cell>
          <cell r="N35">
            <v>865.9</v>
          </cell>
          <cell r="O35">
            <v>255103</v>
          </cell>
          <cell r="P35">
            <v>192208.6</v>
          </cell>
          <cell r="Q35">
            <v>0</v>
          </cell>
          <cell r="R35">
            <v>0</v>
          </cell>
          <cell r="S35">
            <v>0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38.21</v>
          </cell>
          <cell r="E36">
            <v>39005.9</v>
          </cell>
          <cell r="F36">
            <v>14905.3</v>
          </cell>
          <cell r="G36">
            <v>300.7</v>
          </cell>
          <cell r="H36">
            <v>176.4</v>
          </cell>
          <cell r="I36">
            <v>907.9</v>
          </cell>
          <cell r="J36">
            <v>650.70000000000005</v>
          </cell>
          <cell r="K36">
            <v>1095.5</v>
          </cell>
          <cell r="L36">
            <v>1074.3</v>
          </cell>
          <cell r="M36">
            <v>36701.800000000003</v>
          </cell>
          <cell r="N36">
            <v>147.4</v>
          </cell>
          <cell r="O36">
            <v>36554.400000000001</v>
          </cell>
          <cell r="P36">
            <v>13003.9</v>
          </cell>
          <cell r="Q36">
            <v>0</v>
          </cell>
          <cell r="R36">
            <v>0</v>
          </cell>
          <cell r="S36">
            <v>0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37</v>
          </cell>
          <cell r="E37">
            <v>17020.8</v>
          </cell>
          <cell r="F37">
            <v>6298.3</v>
          </cell>
          <cell r="G37">
            <v>136.9</v>
          </cell>
          <cell r="H37">
            <v>65.599999999999994</v>
          </cell>
          <cell r="I37">
            <v>306.7</v>
          </cell>
          <cell r="J37">
            <v>173.9</v>
          </cell>
          <cell r="K37">
            <v>568.70000000000005</v>
          </cell>
          <cell r="L37">
            <v>564.70000000000005</v>
          </cell>
          <cell r="M37">
            <v>16008.5</v>
          </cell>
          <cell r="N37">
            <v>62.4</v>
          </cell>
          <cell r="O37">
            <v>15946.1</v>
          </cell>
          <cell r="P37">
            <v>5494.1</v>
          </cell>
          <cell r="Q37">
            <v>0</v>
          </cell>
          <cell r="R37">
            <v>0</v>
          </cell>
          <cell r="S37">
            <v>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45.73</v>
          </cell>
          <cell r="E38">
            <v>2935.9</v>
          </cell>
          <cell r="F38">
            <v>1342.7</v>
          </cell>
          <cell r="G38">
            <v>199.5</v>
          </cell>
          <cell r="H38">
            <v>74.599999999999994</v>
          </cell>
          <cell r="I38">
            <v>218</v>
          </cell>
          <cell r="J38">
            <v>79.5</v>
          </cell>
          <cell r="K38">
            <v>1002.3</v>
          </cell>
          <cell r="L38">
            <v>995.9</v>
          </cell>
          <cell r="M38">
            <v>1516.1</v>
          </cell>
          <cell r="N38" t="str">
            <v>-</v>
          </cell>
          <cell r="O38">
            <v>1516.1</v>
          </cell>
          <cell r="P38">
            <v>192.7</v>
          </cell>
          <cell r="Q38">
            <v>0</v>
          </cell>
          <cell r="R38">
            <v>0</v>
          </cell>
          <cell r="S38">
            <v>0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58.13</v>
          </cell>
          <cell r="E39">
            <v>171974</v>
          </cell>
          <cell r="F39">
            <v>99963.3</v>
          </cell>
          <cell r="G39">
            <v>380.3</v>
          </cell>
          <cell r="H39">
            <v>155</v>
          </cell>
          <cell r="I39">
            <v>1149.5</v>
          </cell>
          <cell r="J39">
            <v>717.5</v>
          </cell>
          <cell r="K39">
            <v>1770.1</v>
          </cell>
          <cell r="L39">
            <v>1742.5</v>
          </cell>
          <cell r="M39">
            <v>168674.1</v>
          </cell>
          <cell r="N39">
            <v>328.8</v>
          </cell>
          <cell r="O39">
            <v>168345.3</v>
          </cell>
          <cell r="P39">
            <v>97348.3</v>
          </cell>
          <cell r="Q39">
            <v>0</v>
          </cell>
          <cell r="R39">
            <v>0</v>
          </cell>
          <cell r="S39">
            <v>0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83.42</v>
          </cell>
          <cell r="E40">
            <v>1158.4000000000001</v>
          </cell>
          <cell r="F40">
            <v>966.3</v>
          </cell>
          <cell r="G40">
            <v>195.5</v>
          </cell>
          <cell r="H40">
            <v>78.5</v>
          </cell>
          <cell r="I40">
            <v>318.10000000000002</v>
          </cell>
          <cell r="J40">
            <v>247.3</v>
          </cell>
          <cell r="K40">
            <v>595.20000000000005</v>
          </cell>
          <cell r="L40">
            <v>591.70000000000005</v>
          </cell>
          <cell r="M40">
            <v>49.6</v>
          </cell>
          <cell r="N40" t="str">
            <v>-</v>
          </cell>
          <cell r="O40">
            <v>49.6</v>
          </cell>
          <cell r="P40">
            <v>48.8</v>
          </cell>
          <cell r="Q40">
            <v>0</v>
          </cell>
          <cell r="R40">
            <v>0</v>
          </cell>
          <cell r="S40">
            <v>0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54.86</v>
          </cell>
          <cell r="E41">
            <v>48857.8</v>
          </cell>
          <cell r="F41">
            <v>26804.799999999999</v>
          </cell>
          <cell r="G41">
            <v>129</v>
          </cell>
          <cell r="H41">
            <v>80.400000000000006</v>
          </cell>
          <cell r="I41">
            <v>534.1</v>
          </cell>
          <cell r="J41">
            <v>272.39999999999998</v>
          </cell>
          <cell r="K41">
            <v>632.6</v>
          </cell>
          <cell r="L41">
            <v>628.5</v>
          </cell>
          <cell r="M41">
            <v>47562.1</v>
          </cell>
          <cell r="N41">
            <v>189.1</v>
          </cell>
          <cell r="O41">
            <v>47373</v>
          </cell>
          <cell r="P41">
            <v>25823.5</v>
          </cell>
          <cell r="Q41">
            <v>0</v>
          </cell>
          <cell r="R41">
            <v>0</v>
          </cell>
          <cell r="S41">
            <v>0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30.75</v>
          </cell>
          <cell r="E42">
            <v>3384.8</v>
          </cell>
          <cell r="F42">
            <v>1040.7</v>
          </cell>
          <cell r="G42">
            <v>95.6</v>
          </cell>
          <cell r="H42">
            <v>40</v>
          </cell>
          <cell r="I42">
            <v>361.5</v>
          </cell>
          <cell r="J42">
            <v>237</v>
          </cell>
          <cell r="K42">
            <v>696.2</v>
          </cell>
          <cell r="L42">
            <v>687</v>
          </cell>
          <cell r="M42">
            <v>2231.5</v>
          </cell>
          <cell r="N42">
            <v>34.5</v>
          </cell>
          <cell r="O42">
            <v>2197</v>
          </cell>
          <cell r="P42">
            <v>76.7</v>
          </cell>
          <cell r="Q42">
            <v>0</v>
          </cell>
          <cell r="R42">
            <v>0</v>
          </cell>
          <cell r="S42">
            <v>0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15.04</v>
          </cell>
          <cell r="E43">
            <v>5199.8999999999996</v>
          </cell>
          <cell r="F43">
            <v>782.1</v>
          </cell>
          <cell r="G43">
            <v>125.3</v>
          </cell>
          <cell r="H43">
            <v>45.4</v>
          </cell>
          <cell r="I43">
            <v>84.4</v>
          </cell>
          <cell r="J43">
            <v>26.7</v>
          </cell>
          <cell r="K43">
            <v>476.3</v>
          </cell>
          <cell r="L43">
            <v>475.9</v>
          </cell>
          <cell r="M43">
            <v>4513.8999999999996</v>
          </cell>
          <cell r="N43">
            <v>20</v>
          </cell>
          <cell r="O43">
            <v>4493.8999999999996</v>
          </cell>
          <cell r="P43">
            <v>234.1</v>
          </cell>
          <cell r="Q43">
            <v>0</v>
          </cell>
          <cell r="R43">
            <v>0</v>
          </cell>
          <cell r="S43">
            <v>0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45.1</v>
          </cell>
          <cell r="E44">
            <v>15138.5</v>
          </cell>
          <cell r="F44">
            <v>6826.8</v>
          </cell>
          <cell r="G44">
            <v>235.5</v>
          </cell>
          <cell r="H44">
            <v>125.1</v>
          </cell>
          <cell r="I44">
            <v>403.9</v>
          </cell>
          <cell r="J44">
            <v>266.7</v>
          </cell>
          <cell r="K44">
            <v>807</v>
          </cell>
          <cell r="L44">
            <v>799.2</v>
          </cell>
          <cell r="M44">
            <v>13692.1</v>
          </cell>
          <cell r="N44">
            <v>93.3</v>
          </cell>
          <cell r="O44">
            <v>13598.8</v>
          </cell>
          <cell r="P44">
            <v>5635.8</v>
          </cell>
          <cell r="Q44">
            <v>0</v>
          </cell>
          <cell r="R44">
            <v>0</v>
          </cell>
          <cell r="S44">
            <v>0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88.81</v>
          </cell>
          <cell r="E45">
            <v>3725.4</v>
          </cell>
          <cell r="F45">
            <v>3308.5</v>
          </cell>
          <cell r="G45">
            <v>21.4</v>
          </cell>
          <cell r="H45">
            <v>5.3</v>
          </cell>
          <cell r="I45">
            <v>41.3</v>
          </cell>
          <cell r="J45">
            <v>35.200000000000003</v>
          </cell>
          <cell r="K45">
            <v>298.60000000000002</v>
          </cell>
          <cell r="L45">
            <v>298</v>
          </cell>
          <cell r="M45">
            <v>3364.1</v>
          </cell>
          <cell r="N45" t="str">
            <v>-</v>
          </cell>
          <cell r="O45">
            <v>3364.1</v>
          </cell>
          <cell r="P45">
            <v>2970</v>
          </cell>
          <cell r="Q45">
            <v>0</v>
          </cell>
          <cell r="R45">
            <v>0</v>
          </cell>
          <cell r="S45">
            <v>0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39.479999999999997</v>
          </cell>
          <cell r="E46">
            <v>1864.2</v>
          </cell>
          <cell r="F46">
            <v>736</v>
          </cell>
          <cell r="G46">
            <v>42.7</v>
          </cell>
          <cell r="H46">
            <v>18.8</v>
          </cell>
          <cell r="I46">
            <v>56.5</v>
          </cell>
          <cell r="J46">
            <v>52.4</v>
          </cell>
          <cell r="K46">
            <v>602.20000000000005</v>
          </cell>
          <cell r="L46">
            <v>601.6</v>
          </cell>
          <cell r="M46">
            <v>1162.8</v>
          </cell>
          <cell r="N46">
            <v>0.5</v>
          </cell>
          <cell r="O46">
            <v>1162.3</v>
          </cell>
          <cell r="P46">
            <v>63.2</v>
          </cell>
          <cell r="Q46">
            <v>0</v>
          </cell>
          <cell r="R46">
            <v>0</v>
          </cell>
          <cell r="S46">
            <v>0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27.04</v>
          </cell>
          <cell r="E47">
            <v>984.8</v>
          </cell>
          <cell r="F47">
            <v>266.3</v>
          </cell>
          <cell r="G47">
            <v>27.4</v>
          </cell>
          <cell r="H47">
            <v>11.1</v>
          </cell>
          <cell r="I47">
            <v>12.4</v>
          </cell>
          <cell r="J47">
            <v>11.9</v>
          </cell>
          <cell r="K47">
            <v>181.6</v>
          </cell>
          <cell r="L47">
            <v>181.3</v>
          </cell>
          <cell r="M47">
            <v>763.4</v>
          </cell>
          <cell r="N47" t="str">
            <v>-</v>
          </cell>
          <cell r="O47">
            <v>763.4</v>
          </cell>
          <cell r="P47">
            <v>62</v>
          </cell>
          <cell r="Q47">
            <v>0</v>
          </cell>
          <cell r="R47">
            <v>0</v>
          </cell>
          <cell r="S47">
            <v>0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34.94</v>
          </cell>
          <cell r="E48">
            <v>742.1</v>
          </cell>
          <cell r="F48">
            <v>259.3</v>
          </cell>
          <cell r="G48">
            <v>14.8</v>
          </cell>
          <cell r="H48">
            <v>3.1</v>
          </cell>
          <cell r="I48">
            <v>5.3</v>
          </cell>
          <cell r="J48">
            <v>5.2</v>
          </cell>
          <cell r="K48">
            <v>248</v>
          </cell>
          <cell r="L48">
            <v>247.6</v>
          </cell>
          <cell r="M48">
            <v>474</v>
          </cell>
          <cell r="N48" t="str">
            <v>-</v>
          </cell>
          <cell r="O48">
            <v>474</v>
          </cell>
          <cell r="P48">
            <v>3.4</v>
          </cell>
          <cell r="Q48">
            <v>0</v>
          </cell>
          <cell r="R48">
            <v>0</v>
          </cell>
          <cell r="S48">
            <v>0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51.49</v>
          </cell>
          <cell r="E49">
            <v>845.8</v>
          </cell>
          <cell r="F49">
            <v>435.5</v>
          </cell>
          <cell r="G49">
            <v>58.5</v>
          </cell>
          <cell r="H49">
            <v>22.6</v>
          </cell>
          <cell r="I49">
            <v>146.1</v>
          </cell>
          <cell r="J49">
            <v>140.9</v>
          </cell>
          <cell r="K49">
            <v>268</v>
          </cell>
          <cell r="L49">
            <v>268</v>
          </cell>
          <cell r="M49">
            <v>373.2</v>
          </cell>
          <cell r="N49" t="str">
            <v>-</v>
          </cell>
          <cell r="O49">
            <v>373.2</v>
          </cell>
          <cell r="P49">
            <v>4</v>
          </cell>
          <cell r="Q49">
            <v>0</v>
          </cell>
          <cell r="R49">
            <v>0</v>
          </cell>
          <cell r="S49">
            <v>0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41.82</v>
          </cell>
          <cell r="E50">
            <v>1109.3</v>
          </cell>
          <cell r="F50">
            <v>463.9</v>
          </cell>
          <cell r="G50">
            <v>31.6</v>
          </cell>
          <cell r="H50">
            <v>8.4</v>
          </cell>
          <cell r="I50">
            <v>33.5</v>
          </cell>
          <cell r="J50">
            <v>20.2</v>
          </cell>
          <cell r="K50">
            <v>372.7</v>
          </cell>
          <cell r="L50">
            <v>372.6</v>
          </cell>
          <cell r="M50">
            <v>671.5</v>
          </cell>
          <cell r="N50" t="str">
            <v>-</v>
          </cell>
          <cell r="O50">
            <v>671.5</v>
          </cell>
          <cell r="P50">
            <v>62.7</v>
          </cell>
          <cell r="Q50">
            <v>0</v>
          </cell>
          <cell r="R50">
            <v>0</v>
          </cell>
          <cell r="S50">
            <v>0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65.41</v>
          </cell>
          <cell r="E51">
            <v>6760.6</v>
          </cell>
          <cell r="F51">
            <v>4422.1000000000004</v>
          </cell>
          <cell r="G51">
            <v>25.5</v>
          </cell>
          <cell r="H51">
            <v>6.1</v>
          </cell>
          <cell r="I51">
            <v>934.6</v>
          </cell>
          <cell r="J51">
            <v>884.5</v>
          </cell>
          <cell r="K51">
            <v>344.2</v>
          </cell>
          <cell r="L51">
            <v>343.6</v>
          </cell>
          <cell r="M51">
            <v>5456.3</v>
          </cell>
          <cell r="N51">
            <v>19.5</v>
          </cell>
          <cell r="O51">
            <v>5436.8</v>
          </cell>
          <cell r="P51">
            <v>3187.9</v>
          </cell>
          <cell r="Q51">
            <v>0</v>
          </cell>
          <cell r="R51">
            <v>0</v>
          </cell>
          <cell r="S51">
            <v>0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32.119999999999997</v>
          </cell>
          <cell r="E52">
            <v>5265</v>
          </cell>
          <cell r="F52">
            <v>1691.1</v>
          </cell>
          <cell r="G52">
            <v>32.4</v>
          </cell>
          <cell r="H52">
            <v>9.1</v>
          </cell>
          <cell r="I52">
            <v>167.6</v>
          </cell>
          <cell r="J52">
            <v>125.7</v>
          </cell>
          <cell r="K52">
            <v>323.7</v>
          </cell>
          <cell r="L52">
            <v>320.39999999999998</v>
          </cell>
          <cell r="M52">
            <v>4741.3</v>
          </cell>
          <cell r="N52">
            <v>91.3</v>
          </cell>
          <cell r="O52">
            <v>4650</v>
          </cell>
          <cell r="P52">
            <v>1235.9000000000001</v>
          </cell>
          <cell r="Q52">
            <v>0</v>
          </cell>
          <cell r="R52">
            <v>0</v>
          </cell>
          <cell r="S52">
            <v>0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65.069999999999993</v>
          </cell>
          <cell r="E53">
            <v>29930.799999999999</v>
          </cell>
          <cell r="F53">
            <v>19477.3</v>
          </cell>
          <cell r="G53">
            <v>126.2</v>
          </cell>
          <cell r="H53">
            <v>24.8</v>
          </cell>
          <cell r="I53">
            <v>380.2</v>
          </cell>
          <cell r="J53">
            <v>107.9</v>
          </cell>
          <cell r="K53">
            <v>507.1</v>
          </cell>
          <cell r="L53">
            <v>503</v>
          </cell>
          <cell r="M53">
            <v>28917.3</v>
          </cell>
          <cell r="N53">
            <v>193.1</v>
          </cell>
          <cell r="O53">
            <v>28724.2</v>
          </cell>
          <cell r="P53">
            <v>18841.599999999999</v>
          </cell>
          <cell r="Q53">
            <v>0</v>
          </cell>
          <cell r="R53">
            <v>0</v>
          </cell>
          <cell r="S53">
            <v>0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43.49</v>
          </cell>
          <cell r="E54">
            <v>1133.0999999999999</v>
          </cell>
          <cell r="F54">
            <v>492.8</v>
          </cell>
          <cell r="G54">
            <v>34.799999999999997</v>
          </cell>
          <cell r="H54">
            <v>14.1</v>
          </cell>
          <cell r="I54">
            <v>32.200000000000003</v>
          </cell>
          <cell r="J54">
            <v>26.4</v>
          </cell>
          <cell r="K54">
            <v>431.9</v>
          </cell>
          <cell r="L54">
            <v>431.3</v>
          </cell>
          <cell r="M54">
            <v>634.20000000000005</v>
          </cell>
          <cell r="N54" t="str">
            <v>-</v>
          </cell>
          <cell r="O54">
            <v>634.20000000000005</v>
          </cell>
          <cell r="P54">
            <v>21</v>
          </cell>
          <cell r="Q54">
            <v>0</v>
          </cell>
          <cell r="R54">
            <v>0</v>
          </cell>
          <cell r="S54">
            <v>0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1.74</v>
          </cell>
          <cell r="E55">
            <v>29743.5</v>
          </cell>
          <cell r="F55">
            <v>517.5</v>
          </cell>
          <cell r="G55">
            <v>56.7</v>
          </cell>
          <cell r="H55">
            <v>23.8</v>
          </cell>
          <cell r="I55">
            <v>194.2</v>
          </cell>
          <cell r="J55">
            <v>9.1999999999999993</v>
          </cell>
          <cell r="K55">
            <v>460.4</v>
          </cell>
          <cell r="L55">
            <v>460.4</v>
          </cell>
          <cell r="M55">
            <v>29032.2</v>
          </cell>
          <cell r="N55">
            <v>97.1</v>
          </cell>
          <cell r="O55">
            <v>28935.1</v>
          </cell>
          <cell r="P55">
            <v>24.1</v>
          </cell>
          <cell r="Q55">
            <v>0</v>
          </cell>
          <cell r="R55">
            <v>0</v>
          </cell>
          <cell r="S55">
            <v>0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53</v>
          </cell>
          <cell r="E56">
            <v>1372.5</v>
          </cell>
          <cell r="F56">
            <v>727.4</v>
          </cell>
          <cell r="G56">
            <v>59.6</v>
          </cell>
          <cell r="H56">
            <v>24.2</v>
          </cell>
          <cell r="I56">
            <v>53.3</v>
          </cell>
          <cell r="J56">
            <v>31.6</v>
          </cell>
          <cell r="K56">
            <v>477.7</v>
          </cell>
          <cell r="L56">
            <v>475.8</v>
          </cell>
          <cell r="M56">
            <v>781.9</v>
          </cell>
          <cell r="N56">
            <v>1.5</v>
          </cell>
          <cell r="O56">
            <v>780.4</v>
          </cell>
          <cell r="P56">
            <v>195.8</v>
          </cell>
          <cell r="Q56">
            <v>0</v>
          </cell>
          <cell r="R56">
            <v>0</v>
          </cell>
          <cell r="S56">
            <v>0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49.75</v>
          </cell>
          <cell r="E57">
            <v>178.7</v>
          </cell>
          <cell r="F57">
            <v>88.9</v>
          </cell>
          <cell r="G57">
            <v>14.4</v>
          </cell>
          <cell r="H57">
            <v>0.9</v>
          </cell>
          <cell r="I57">
            <v>2.2000000000000002</v>
          </cell>
          <cell r="J57">
            <v>0.1</v>
          </cell>
          <cell r="K57">
            <v>55.9</v>
          </cell>
          <cell r="L57">
            <v>55.9</v>
          </cell>
          <cell r="M57">
            <v>106.2</v>
          </cell>
          <cell r="N57" t="str">
            <v>-</v>
          </cell>
          <cell r="O57">
            <v>106.2</v>
          </cell>
          <cell r="P57">
            <v>32</v>
          </cell>
          <cell r="Q57">
            <v>0</v>
          </cell>
          <cell r="R57">
            <v>0</v>
          </cell>
          <cell r="S57">
            <v>0</v>
          </cell>
        </row>
        <row r="58">
          <cell r="A58" t="str">
            <v/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60.48</v>
          </cell>
          <cell r="E59">
            <v>698394.7</v>
          </cell>
          <cell r="F59">
            <v>422367.2</v>
          </cell>
          <cell r="G59">
            <v>3146.3</v>
          </cell>
          <cell r="H59">
            <v>1516</v>
          </cell>
          <cell r="I59">
            <v>22179.3</v>
          </cell>
          <cell r="J59">
            <v>19596.099999999999</v>
          </cell>
          <cell r="K59">
            <v>13508.7</v>
          </cell>
          <cell r="L59">
            <v>13377.6</v>
          </cell>
          <cell r="M59">
            <v>659560.4</v>
          </cell>
          <cell r="N59">
            <v>2367</v>
          </cell>
          <cell r="O59">
            <v>657193.4</v>
          </cell>
          <cell r="P59">
            <v>387877.5</v>
          </cell>
          <cell r="Q59">
            <v>0</v>
          </cell>
          <cell r="R59">
            <v>0</v>
          </cell>
          <cell r="S59">
            <v>0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78.209999999999994</v>
          </cell>
          <cell r="E60">
            <v>306705.09999999998</v>
          </cell>
          <cell r="F60">
            <v>239884</v>
          </cell>
          <cell r="G60">
            <v>521.9</v>
          </cell>
          <cell r="H60">
            <v>315.10000000000002</v>
          </cell>
          <cell r="I60">
            <v>15839.4</v>
          </cell>
          <cell r="J60">
            <v>14927.2</v>
          </cell>
          <cell r="K60">
            <v>1798.7</v>
          </cell>
          <cell r="L60">
            <v>1727.3</v>
          </cell>
          <cell r="M60">
            <v>288545.09999999998</v>
          </cell>
          <cell r="N60">
            <v>541.5</v>
          </cell>
          <cell r="O60">
            <v>288003.59999999998</v>
          </cell>
          <cell r="P60">
            <v>222914.4</v>
          </cell>
          <cell r="Q60">
            <v>0</v>
          </cell>
          <cell r="R60">
            <v>0</v>
          </cell>
          <cell r="S60">
            <v>0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47.77</v>
          </cell>
          <cell r="E61">
            <v>34178.199999999997</v>
          </cell>
          <cell r="F61">
            <v>16327.6</v>
          </cell>
          <cell r="G61">
            <v>410.6</v>
          </cell>
          <cell r="H61">
            <v>265</v>
          </cell>
          <cell r="I61">
            <v>1497.1</v>
          </cell>
          <cell r="J61">
            <v>1070.8</v>
          </cell>
          <cell r="K61">
            <v>1143.0999999999999</v>
          </cell>
          <cell r="L61">
            <v>1135.7</v>
          </cell>
          <cell r="M61">
            <v>31127.4</v>
          </cell>
          <cell r="N61">
            <v>118.6</v>
          </cell>
          <cell r="O61">
            <v>31008.799999999999</v>
          </cell>
          <cell r="P61">
            <v>13856.1</v>
          </cell>
          <cell r="Q61">
            <v>0</v>
          </cell>
          <cell r="R61">
            <v>0</v>
          </cell>
          <cell r="S61">
            <v>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37.409999999999997</v>
          </cell>
          <cell r="E62">
            <v>17300.900000000001</v>
          </cell>
          <cell r="F62">
            <v>6471.6</v>
          </cell>
          <cell r="G62">
            <v>125</v>
          </cell>
          <cell r="H62">
            <v>51.4</v>
          </cell>
          <cell r="I62">
            <v>243.2</v>
          </cell>
          <cell r="J62">
            <v>176</v>
          </cell>
          <cell r="K62">
            <v>565.9</v>
          </cell>
          <cell r="L62">
            <v>562.20000000000005</v>
          </cell>
          <cell r="M62">
            <v>16366.8</v>
          </cell>
          <cell r="N62">
            <v>31.2</v>
          </cell>
          <cell r="O62">
            <v>16335.6</v>
          </cell>
          <cell r="P62">
            <v>5682</v>
          </cell>
          <cell r="Q62">
            <v>0</v>
          </cell>
          <cell r="R62">
            <v>0</v>
          </cell>
          <cell r="S62">
            <v>0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32.29</v>
          </cell>
          <cell r="E63">
            <v>4000.2</v>
          </cell>
          <cell r="F63">
            <v>1291.5</v>
          </cell>
          <cell r="G63">
            <v>296.8</v>
          </cell>
          <cell r="H63">
            <v>173.3</v>
          </cell>
          <cell r="I63">
            <v>226.7</v>
          </cell>
          <cell r="J63">
            <v>208.7</v>
          </cell>
          <cell r="K63">
            <v>804.4</v>
          </cell>
          <cell r="L63">
            <v>801.9</v>
          </cell>
          <cell r="M63">
            <v>2672.3</v>
          </cell>
          <cell r="N63">
            <v>3.6</v>
          </cell>
          <cell r="O63">
            <v>2668.7</v>
          </cell>
          <cell r="P63">
            <v>107.6</v>
          </cell>
          <cell r="Q63">
            <v>0</v>
          </cell>
          <cell r="R63">
            <v>0</v>
          </cell>
          <cell r="S63">
            <v>0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54.87</v>
          </cell>
          <cell r="E64">
            <v>179767.7</v>
          </cell>
          <cell r="F64">
            <v>98638</v>
          </cell>
          <cell r="G64">
            <v>461.6</v>
          </cell>
          <cell r="H64">
            <v>198.8</v>
          </cell>
          <cell r="I64">
            <v>824.3</v>
          </cell>
          <cell r="J64">
            <v>593.20000000000005</v>
          </cell>
          <cell r="K64">
            <v>1362.2</v>
          </cell>
          <cell r="L64">
            <v>1342.4</v>
          </cell>
          <cell r="M64">
            <v>177119.6</v>
          </cell>
          <cell r="N64">
            <v>998.4</v>
          </cell>
          <cell r="O64">
            <v>176121.2</v>
          </cell>
          <cell r="P64">
            <v>96503.6</v>
          </cell>
          <cell r="Q64">
            <v>0</v>
          </cell>
          <cell r="R64">
            <v>0</v>
          </cell>
          <cell r="S64">
            <v>0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60.48</v>
          </cell>
          <cell r="E65">
            <v>10090.299999999999</v>
          </cell>
          <cell r="F65">
            <v>6102.9</v>
          </cell>
          <cell r="G65">
            <v>174.3</v>
          </cell>
          <cell r="H65">
            <v>58.5</v>
          </cell>
          <cell r="I65">
            <v>311.8</v>
          </cell>
          <cell r="J65">
            <v>271.5</v>
          </cell>
          <cell r="K65">
            <v>508.1</v>
          </cell>
          <cell r="L65">
            <v>507.4</v>
          </cell>
          <cell r="M65">
            <v>9096.1</v>
          </cell>
          <cell r="N65" t="str">
            <v>-</v>
          </cell>
          <cell r="O65">
            <v>9096.1</v>
          </cell>
          <cell r="P65">
            <v>5265.5</v>
          </cell>
          <cell r="Q65">
            <v>0</v>
          </cell>
          <cell r="R65">
            <v>0</v>
          </cell>
          <cell r="S65">
            <v>0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47.75</v>
          </cell>
          <cell r="E66">
            <v>54338.2</v>
          </cell>
          <cell r="F66">
            <v>25944</v>
          </cell>
          <cell r="G66">
            <v>128.80000000000001</v>
          </cell>
          <cell r="H66">
            <v>69</v>
          </cell>
          <cell r="I66">
            <v>538.70000000000005</v>
          </cell>
          <cell r="J66">
            <v>325.7</v>
          </cell>
          <cell r="K66">
            <v>801.5</v>
          </cell>
          <cell r="L66">
            <v>798.2</v>
          </cell>
          <cell r="M66">
            <v>52869.2</v>
          </cell>
          <cell r="N66">
            <v>318</v>
          </cell>
          <cell r="O66">
            <v>52551.199999999997</v>
          </cell>
          <cell r="P66">
            <v>24751.1</v>
          </cell>
          <cell r="Q66">
            <v>0</v>
          </cell>
          <cell r="R66">
            <v>0</v>
          </cell>
          <cell r="S66">
            <v>0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22.46</v>
          </cell>
          <cell r="E67">
            <v>3520.8</v>
          </cell>
          <cell r="F67">
            <v>790.8</v>
          </cell>
          <cell r="G67">
            <v>108.3</v>
          </cell>
          <cell r="H67">
            <v>35.6</v>
          </cell>
          <cell r="I67">
            <v>92.3</v>
          </cell>
          <cell r="J67">
            <v>72.599999999999994</v>
          </cell>
          <cell r="K67">
            <v>648.20000000000005</v>
          </cell>
          <cell r="L67">
            <v>645.5</v>
          </cell>
          <cell r="M67">
            <v>2672</v>
          </cell>
          <cell r="N67">
            <v>24.8</v>
          </cell>
          <cell r="O67">
            <v>2647.2</v>
          </cell>
          <cell r="P67">
            <v>37.1</v>
          </cell>
          <cell r="Q67">
            <v>0</v>
          </cell>
          <cell r="R67">
            <v>0</v>
          </cell>
          <cell r="S67">
            <v>0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24.48</v>
          </cell>
          <cell r="E68">
            <v>3115.8</v>
          </cell>
          <cell r="F68">
            <v>762.7</v>
          </cell>
          <cell r="G68">
            <v>108.1</v>
          </cell>
          <cell r="H68">
            <v>26.3</v>
          </cell>
          <cell r="I68">
            <v>67.7</v>
          </cell>
          <cell r="J68">
            <v>52.8</v>
          </cell>
          <cell r="K68">
            <v>387.1</v>
          </cell>
          <cell r="L68">
            <v>386.9</v>
          </cell>
          <cell r="M68">
            <v>2552.9</v>
          </cell>
          <cell r="N68">
            <v>21.4</v>
          </cell>
          <cell r="O68">
            <v>2531.5</v>
          </cell>
          <cell r="P68">
            <v>296.7</v>
          </cell>
          <cell r="Q68">
            <v>0</v>
          </cell>
          <cell r="R68">
            <v>0</v>
          </cell>
          <cell r="S68">
            <v>0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48.59</v>
          </cell>
          <cell r="E69">
            <v>17891.7</v>
          </cell>
          <cell r="F69">
            <v>8692.9</v>
          </cell>
          <cell r="G69">
            <v>239</v>
          </cell>
          <cell r="H69">
            <v>123.7</v>
          </cell>
          <cell r="I69">
            <v>404</v>
          </cell>
          <cell r="J69">
            <v>266.7</v>
          </cell>
          <cell r="K69">
            <v>859.7</v>
          </cell>
          <cell r="L69">
            <v>854.9</v>
          </cell>
          <cell r="M69">
            <v>16389</v>
          </cell>
          <cell r="N69">
            <v>119</v>
          </cell>
          <cell r="O69">
            <v>16270</v>
          </cell>
          <cell r="P69">
            <v>7447.6</v>
          </cell>
          <cell r="Q69">
            <v>0</v>
          </cell>
          <cell r="R69">
            <v>0</v>
          </cell>
          <cell r="S69">
            <v>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32.07</v>
          </cell>
          <cell r="E70">
            <v>1116.0999999999999</v>
          </cell>
          <cell r="F70">
            <v>357.9</v>
          </cell>
          <cell r="G70">
            <v>24.4</v>
          </cell>
          <cell r="H70">
            <v>3.4</v>
          </cell>
          <cell r="I70">
            <v>60.9</v>
          </cell>
          <cell r="J70">
            <v>56.7</v>
          </cell>
          <cell r="K70">
            <v>279.89999999999998</v>
          </cell>
          <cell r="L70">
            <v>279.8</v>
          </cell>
          <cell r="M70">
            <v>750.9</v>
          </cell>
          <cell r="N70" t="str">
            <v>-</v>
          </cell>
          <cell r="O70">
            <v>750.9</v>
          </cell>
          <cell r="P70">
            <v>18</v>
          </cell>
          <cell r="Q70">
            <v>0</v>
          </cell>
          <cell r="R70">
            <v>0</v>
          </cell>
          <cell r="S70">
            <v>0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30.72</v>
          </cell>
          <cell r="E71">
            <v>1752.2</v>
          </cell>
          <cell r="F71">
            <v>538.29999999999995</v>
          </cell>
          <cell r="G71">
            <v>50.3</v>
          </cell>
          <cell r="H71">
            <v>20.6</v>
          </cell>
          <cell r="I71">
            <v>52.7</v>
          </cell>
          <cell r="J71">
            <v>51.4</v>
          </cell>
          <cell r="K71">
            <v>455.9</v>
          </cell>
          <cell r="L71">
            <v>454.8</v>
          </cell>
          <cell r="M71">
            <v>1193.3</v>
          </cell>
          <cell r="N71">
            <v>24.2</v>
          </cell>
          <cell r="O71">
            <v>1169.0999999999999</v>
          </cell>
          <cell r="P71">
            <v>11.5</v>
          </cell>
          <cell r="Q71">
            <v>0</v>
          </cell>
          <cell r="R71">
            <v>0</v>
          </cell>
          <cell r="S71">
            <v>0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33.97</v>
          </cell>
          <cell r="E72">
            <v>817.4</v>
          </cell>
          <cell r="F72">
            <v>277.7</v>
          </cell>
          <cell r="G72">
            <v>30.6</v>
          </cell>
          <cell r="H72">
            <v>6.8</v>
          </cell>
          <cell r="I72">
            <v>4.5999999999999996</v>
          </cell>
          <cell r="J72">
            <v>4.5</v>
          </cell>
          <cell r="K72">
            <v>211.1</v>
          </cell>
          <cell r="L72">
            <v>211</v>
          </cell>
          <cell r="M72">
            <v>571.1</v>
          </cell>
          <cell r="N72" t="str">
            <v>-</v>
          </cell>
          <cell r="O72">
            <v>571.1</v>
          </cell>
          <cell r="P72">
            <v>55.4</v>
          </cell>
          <cell r="Q72">
            <v>0</v>
          </cell>
          <cell r="R72">
            <v>0</v>
          </cell>
          <cell r="S72">
            <v>0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37.590000000000003</v>
          </cell>
          <cell r="E73">
            <v>637.6</v>
          </cell>
          <cell r="F73">
            <v>239.7</v>
          </cell>
          <cell r="G73">
            <v>14.8</v>
          </cell>
          <cell r="H73">
            <v>2.5</v>
          </cell>
          <cell r="I73">
            <v>2.2999999999999998</v>
          </cell>
          <cell r="J73">
            <v>2.2999999999999998</v>
          </cell>
          <cell r="K73">
            <v>229.8</v>
          </cell>
          <cell r="L73">
            <v>229</v>
          </cell>
          <cell r="M73">
            <v>390.7</v>
          </cell>
          <cell r="N73" t="str">
            <v>-</v>
          </cell>
          <cell r="O73">
            <v>390.7</v>
          </cell>
          <cell r="P73">
            <v>5.9</v>
          </cell>
          <cell r="Q73">
            <v>0</v>
          </cell>
          <cell r="R73">
            <v>0</v>
          </cell>
          <cell r="S73">
            <v>0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44.09</v>
          </cell>
          <cell r="E74">
            <v>936.3</v>
          </cell>
          <cell r="F74">
            <v>412.8</v>
          </cell>
          <cell r="G74">
            <v>66.400000000000006</v>
          </cell>
          <cell r="H74">
            <v>33.5</v>
          </cell>
          <cell r="I74">
            <v>144.1</v>
          </cell>
          <cell r="J74">
            <v>140.5</v>
          </cell>
          <cell r="K74">
            <v>237.5</v>
          </cell>
          <cell r="L74">
            <v>237.2</v>
          </cell>
          <cell r="M74">
            <v>488.3</v>
          </cell>
          <cell r="N74" t="str">
            <v>-</v>
          </cell>
          <cell r="O74">
            <v>488.3</v>
          </cell>
          <cell r="P74">
            <v>1.6</v>
          </cell>
          <cell r="Q74">
            <v>0</v>
          </cell>
          <cell r="R74">
            <v>0</v>
          </cell>
          <cell r="S74">
            <v>0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35.75</v>
          </cell>
          <cell r="E75">
            <v>1168.7</v>
          </cell>
          <cell r="F75">
            <v>417.8</v>
          </cell>
          <cell r="G75">
            <v>30.4</v>
          </cell>
          <cell r="H75">
            <v>13.7</v>
          </cell>
          <cell r="I75">
            <v>38.5</v>
          </cell>
          <cell r="J75">
            <v>37.9</v>
          </cell>
          <cell r="K75">
            <v>341.9</v>
          </cell>
          <cell r="L75">
            <v>337.6</v>
          </cell>
          <cell r="M75">
            <v>757.9</v>
          </cell>
          <cell r="N75" t="str">
            <v>-</v>
          </cell>
          <cell r="O75">
            <v>757.9</v>
          </cell>
          <cell r="P75">
            <v>28.6</v>
          </cell>
          <cell r="Q75">
            <v>0</v>
          </cell>
          <cell r="R75">
            <v>0</v>
          </cell>
          <cell r="S75">
            <v>0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64.2</v>
          </cell>
          <cell r="E76">
            <v>7112.4</v>
          </cell>
          <cell r="F76">
            <v>4566.5</v>
          </cell>
          <cell r="G76">
            <v>27</v>
          </cell>
          <cell r="H76">
            <v>6.5</v>
          </cell>
          <cell r="I76">
            <v>1100.2</v>
          </cell>
          <cell r="J76">
            <v>1044.2</v>
          </cell>
          <cell r="K76">
            <v>433.5</v>
          </cell>
          <cell r="L76">
            <v>433.4</v>
          </cell>
          <cell r="M76">
            <v>5551.7</v>
          </cell>
          <cell r="N76">
            <v>57.6</v>
          </cell>
          <cell r="O76">
            <v>5494.1</v>
          </cell>
          <cell r="P76">
            <v>3082.4</v>
          </cell>
          <cell r="Q76">
            <v>0</v>
          </cell>
          <cell r="R76">
            <v>0</v>
          </cell>
          <cell r="S76">
            <v>0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53.6</v>
          </cell>
          <cell r="E77">
            <v>5337.8</v>
          </cell>
          <cell r="F77">
            <v>2861.3</v>
          </cell>
          <cell r="G77">
            <v>39.1</v>
          </cell>
          <cell r="H77">
            <v>17.2</v>
          </cell>
          <cell r="I77">
            <v>174.7</v>
          </cell>
          <cell r="J77">
            <v>125.5</v>
          </cell>
          <cell r="K77">
            <v>318.2</v>
          </cell>
          <cell r="L77">
            <v>317.10000000000002</v>
          </cell>
          <cell r="M77">
            <v>4805.8</v>
          </cell>
          <cell r="N77">
            <v>41.5</v>
          </cell>
          <cell r="O77">
            <v>4764.3</v>
          </cell>
          <cell r="P77">
            <v>2401.5</v>
          </cell>
          <cell r="Q77">
            <v>0</v>
          </cell>
          <cell r="R77">
            <v>0</v>
          </cell>
          <cell r="S77">
            <v>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73.989999999999995</v>
          </cell>
          <cell r="E78">
            <v>8100.6</v>
          </cell>
          <cell r="F78">
            <v>5993.7</v>
          </cell>
          <cell r="G78">
            <v>108.8</v>
          </cell>
          <cell r="H78">
            <v>15.5</v>
          </cell>
          <cell r="I78">
            <v>376.5</v>
          </cell>
          <cell r="J78">
            <v>106.9</v>
          </cell>
          <cell r="K78">
            <v>827.3</v>
          </cell>
          <cell r="L78">
            <v>827.3</v>
          </cell>
          <cell r="M78">
            <v>6788</v>
          </cell>
          <cell r="N78" t="str">
            <v>-</v>
          </cell>
          <cell r="O78">
            <v>6788</v>
          </cell>
          <cell r="P78">
            <v>5044</v>
          </cell>
          <cell r="Q78">
            <v>0</v>
          </cell>
          <cell r="R78">
            <v>0</v>
          </cell>
          <cell r="S78">
            <v>0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29.31</v>
          </cell>
          <cell r="E79">
            <v>1325.8</v>
          </cell>
          <cell r="F79">
            <v>388.6</v>
          </cell>
          <cell r="G79">
            <v>46.2</v>
          </cell>
          <cell r="H79">
            <v>29.2</v>
          </cell>
          <cell r="I79">
            <v>19.399999999999999</v>
          </cell>
          <cell r="J79">
            <v>17.899999999999999</v>
          </cell>
          <cell r="K79">
            <v>300.7</v>
          </cell>
          <cell r="L79">
            <v>297.10000000000002</v>
          </cell>
          <cell r="M79">
            <v>959.5</v>
          </cell>
          <cell r="N79" t="str">
            <v>-</v>
          </cell>
          <cell r="O79">
            <v>959.5</v>
          </cell>
          <cell r="P79">
            <v>44.4</v>
          </cell>
          <cell r="Q79">
            <v>0</v>
          </cell>
          <cell r="R79">
            <v>0</v>
          </cell>
          <cell r="S79">
            <v>0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0.97</v>
          </cell>
          <cell r="E80">
            <v>37206.9</v>
          </cell>
          <cell r="F80">
            <v>362.6</v>
          </cell>
          <cell r="G80">
            <v>54.7</v>
          </cell>
          <cell r="H80">
            <v>22.7</v>
          </cell>
          <cell r="I80">
            <v>109.6</v>
          </cell>
          <cell r="J80">
            <v>6.6</v>
          </cell>
          <cell r="K80">
            <v>318.8</v>
          </cell>
          <cell r="L80">
            <v>318.7</v>
          </cell>
          <cell r="M80">
            <v>36723.800000000003</v>
          </cell>
          <cell r="N80">
            <v>67.2</v>
          </cell>
          <cell r="O80">
            <v>36656.6</v>
          </cell>
          <cell r="P80">
            <v>14.6</v>
          </cell>
          <cell r="Q80">
            <v>0</v>
          </cell>
          <cell r="R80">
            <v>0</v>
          </cell>
          <cell r="S80">
            <v>0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51.45</v>
          </cell>
          <cell r="E81">
            <v>1811.5</v>
          </cell>
          <cell r="F81">
            <v>932.1</v>
          </cell>
          <cell r="G81">
            <v>63.6</v>
          </cell>
          <cell r="H81">
            <v>23.8</v>
          </cell>
          <cell r="I81">
            <v>48.3</v>
          </cell>
          <cell r="J81">
            <v>36.4</v>
          </cell>
          <cell r="K81">
            <v>582.4</v>
          </cell>
          <cell r="L81">
            <v>579.4</v>
          </cell>
          <cell r="M81">
            <v>1117.2</v>
          </cell>
          <cell r="N81" t="str">
            <v>-</v>
          </cell>
          <cell r="O81">
            <v>1117.2</v>
          </cell>
          <cell r="P81">
            <v>292.5</v>
          </cell>
          <cell r="Q81">
            <v>0</v>
          </cell>
          <cell r="R81">
            <v>0</v>
          </cell>
          <cell r="S81">
            <v>0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69.05</v>
          </cell>
          <cell r="E82">
            <v>162.5</v>
          </cell>
          <cell r="F82">
            <v>112.2</v>
          </cell>
          <cell r="G82">
            <v>15.6</v>
          </cell>
          <cell r="H82">
            <v>3.9</v>
          </cell>
          <cell r="I82">
            <v>2.2999999999999998</v>
          </cell>
          <cell r="J82">
            <v>0.1</v>
          </cell>
          <cell r="K82">
            <v>92.8</v>
          </cell>
          <cell r="L82">
            <v>92.8</v>
          </cell>
          <cell r="M82">
            <v>51.8</v>
          </cell>
          <cell r="N82" t="str">
            <v>-</v>
          </cell>
          <cell r="O82">
            <v>51.8</v>
          </cell>
          <cell r="P82">
            <v>15.4</v>
          </cell>
          <cell r="Q82">
            <v>0</v>
          </cell>
          <cell r="R82">
            <v>0</v>
          </cell>
          <cell r="S82">
            <v>0</v>
          </cell>
        </row>
        <row r="83">
          <cell r="A83" t="str">
            <v/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87.73</v>
          </cell>
          <cell r="E84">
            <v>39575.1</v>
          </cell>
          <cell r="F84">
            <v>34720.6</v>
          </cell>
          <cell r="G84">
            <v>3246.2</v>
          </cell>
          <cell r="H84">
            <v>1598.7</v>
          </cell>
          <cell r="I84">
            <v>22072.7</v>
          </cell>
          <cell r="J84">
            <v>19516.599999999999</v>
          </cell>
          <cell r="K84">
            <v>12367.1</v>
          </cell>
          <cell r="L84">
            <v>12303.7</v>
          </cell>
          <cell r="M84">
            <v>1889.2</v>
          </cell>
          <cell r="N84">
            <v>10.1</v>
          </cell>
          <cell r="O84">
            <v>1879.1</v>
          </cell>
          <cell r="P84">
            <v>1301.7</v>
          </cell>
          <cell r="Q84">
            <v>0</v>
          </cell>
          <cell r="R84">
            <v>0</v>
          </cell>
          <cell r="S84">
            <v>0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93.49</v>
          </cell>
          <cell r="E85">
            <v>18559.3</v>
          </cell>
          <cell r="F85">
            <v>17350.3</v>
          </cell>
          <cell r="G85">
            <v>503.3</v>
          </cell>
          <cell r="H85">
            <v>318.8</v>
          </cell>
          <cell r="I85">
            <v>15507.8</v>
          </cell>
          <cell r="J85">
            <v>14582.4</v>
          </cell>
          <cell r="K85">
            <v>1749.2</v>
          </cell>
          <cell r="L85">
            <v>1735</v>
          </cell>
          <cell r="M85">
            <v>799</v>
          </cell>
          <cell r="N85">
            <v>2</v>
          </cell>
          <cell r="O85">
            <v>796.9</v>
          </cell>
          <cell r="P85">
            <v>714.1</v>
          </cell>
          <cell r="Q85">
            <v>0</v>
          </cell>
          <cell r="R85">
            <v>0</v>
          </cell>
          <cell r="S85">
            <v>0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77.66</v>
          </cell>
          <cell r="E86">
            <v>3154.8</v>
          </cell>
          <cell r="F86">
            <v>2450.1</v>
          </cell>
          <cell r="G86">
            <v>582</v>
          </cell>
          <cell r="H86">
            <v>322.8</v>
          </cell>
          <cell r="I86">
            <v>1330</v>
          </cell>
          <cell r="J86">
            <v>931</v>
          </cell>
          <cell r="K86">
            <v>1153.7</v>
          </cell>
          <cell r="L86">
            <v>1146.4000000000001</v>
          </cell>
          <cell r="M86">
            <v>89.1</v>
          </cell>
          <cell r="N86">
            <v>1.3</v>
          </cell>
          <cell r="O86">
            <v>87.8</v>
          </cell>
          <cell r="P86">
            <v>49.9</v>
          </cell>
          <cell r="Q86">
            <v>0</v>
          </cell>
          <cell r="R86">
            <v>0</v>
          </cell>
          <cell r="S86">
            <v>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78.510000000000005</v>
          </cell>
          <cell r="E87">
            <v>964.3</v>
          </cell>
          <cell r="F87">
            <v>757.1</v>
          </cell>
          <cell r="G87">
            <v>125.2</v>
          </cell>
          <cell r="H87">
            <v>83</v>
          </cell>
          <cell r="I87">
            <v>303.89999999999998</v>
          </cell>
          <cell r="J87">
            <v>176</v>
          </cell>
          <cell r="K87">
            <v>485.4</v>
          </cell>
          <cell r="L87">
            <v>480.7</v>
          </cell>
          <cell r="M87">
            <v>49.8</v>
          </cell>
          <cell r="N87">
            <v>0.3</v>
          </cell>
          <cell r="O87">
            <v>49.6</v>
          </cell>
          <cell r="P87">
            <v>17.399999999999999</v>
          </cell>
          <cell r="Q87">
            <v>0</v>
          </cell>
          <cell r="R87">
            <v>0</v>
          </cell>
          <cell r="S87">
            <v>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86.54</v>
          </cell>
          <cell r="E88">
            <v>879.8</v>
          </cell>
          <cell r="F88">
            <v>761.4</v>
          </cell>
          <cell r="G88">
            <v>184.6</v>
          </cell>
          <cell r="H88">
            <v>81.2</v>
          </cell>
          <cell r="I88">
            <v>165.5</v>
          </cell>
          <cell r="J88">
            <v>156.19999999999999</v>
          </cell>
          <cell r="K88">
            <v>523.29999999999995</v>
          </cell>
          <cell r="L88">
            <v>521.1</v>
          </cell>
          <cell r="M88">
            <v>6.4</v>
          </cell>
          <cell r="N88" t="str">
            <v>-</v>
          </cell>
          <cell r="O88">
            <v>6.4</v>
          </cell>
          <cell r="P88">
            <v>2.9</v>
          </cell>
          <cell r="Q88">
            <v>0</v>
          </cell>
          <cell r="R88">
            <v>0</v>
          </cell>
          <cell r="S88">
            <v>0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79.209999999999994</v>
          </cell>
          <cell r="E89">
            <v>3104.9</v>
          </cell>
          <cell r="F89">
            <v>2459.4</v>
          </cell>
          <cell r="G89">
            <v>464.9</v>
          </cell>
          <cell r="H89">
            <v>233.5</v>
          </cell>
          <cell r="I89">
            <v>1025.0999999999999</v>
          </cell>
          <cell r="J89">
            <v>801.2</v>
          </cell>
          <cell r="K89">
            <v>1129.3</v>
          </cell>
          <cell r="L89">
            <v>1110.9000000000001</v>
          </cell>
          <cell r="M89">
            <v>485.6</v>
          </cell>
          <cell r="N89">
            <v>2.8</v>
          </cell>
          <cell r="O89">
            <v>482.9</v>
          </cell>
          <cell r="P89">
            <v>313.8</v>
          </cell>
          <cell r="Q89">
            <v>0</v>
          </cell>
          <cell r="R89">
            <v>0</v>
          </cell>
          <cell r="S89">
            <v>0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83.2</v>
          </cell>
          <cell r="E90">
            <v>1318.4</v>
          </cell>
          <cell r="F90">
            <v>1096.9000000000001</v>
          </cell>
          <cell r="G90">
            <v>177</v>
          </cell>
          <cell r="H90">
            <v>53.8</v>
          </cell>
          <cell r="I90">
            <v>607.20000000000005</v>
          </cell>
          <cell r="J90">
            <v>515</v>
          </cell>
          <cell r="K90">
            <v>511.2</v>
          </cell>
          <cell r="L90">
            <v>511.2</v>
          </cell>
          <cell r="M90">
            <v>23</v>
          </cell>
          <cell r="N90" t="str">
            <v>-</v>
          </cell>
          <cell r="O90">
            <v>23</v>
          </cell>
          <cell r="P90">
            <v>16.899999999999999</v>
          </cell>
          <cell r="Q90">
            <v>0</v>
          </cell>
          <cell r="R90">
            <v>0</v>
          </cell>
          <cell r="S90">
            <v>0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81.349999999999994</v>
          </cell>
          <cell r="E91">
            <v>1466.7</v>
          </cell>
          <cell r="F91">
            <v>1193.2</v>
          </cell>
          <cell r="G91">
            <v>115.1</v>
          </cell>
          <cell r="H91">
            <v>58.4</v>
          </cell>
          <cell r="I91">
            <v>496.8</v>
          </cell>
          <cell r="J91">
            <v>357.5</v>
          </cell>
          <cell r="K91">
            <v>704.3</v>
          </cell>
          <cell r="L91">
            <v>703.4</v>
          </cell>
          <cell r="M91">
            <v>150.5</v>
          </cell>
          <cell r="N91">
            <v>1.4</v>
          </cell>
          <cell r="O91">
            <v>149.19999999999999</v>
          </cell>
          <cell r="P91">
            <v>73.900000000000006</v>
          </cell>
          <cell r="Q91">
            <v>0</v>
          </cell>
          <cell r="R91">
            <v>0</v>
          </cell>
          <cell r="S91">
            <v>0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89.54</v>
          </cell>
          <cell r="E92">
            <v>707.3</v>
          </cell>
          <cell r="F92">
            <v>633.29999999999995</v>
          </cell>
          <cell r="G92">
            <v>86.3</v>
          </cell>
          <cell r="H92">
            <v>26.8</v>
          </cell>
          <cell r="I92">
            <v>97.7</v>
          </cell>
          <cell r="J92">
            <v>91</v>
          </cell>
          <cell r="K92">
            <v>517.1</v>
          </cell>
          <cell r="L92">
            <v>515.4</v>
          </cell>
          <cell r="M92">
            <v>6.2</v>
          </cell>
          <cell r="N92">
            <v>0.1</v>
          </cell>
          <cell r="O92">
            <v>6.1</v>
          </cell>
          <cell r="P92">
            <v>0.1</v>
          </cell>
          <cell r="Q92">
            <v>0</v>
          </cell>
          <cell r="R92">
            <v>0</v>
          </cell>
          <cell r="S92">
            <v>0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85.84</v>
          </cell>
          <cell r="E93">
            <v>692.5</v>
          </cell>
          <cell r="F93">
            <v>594.5</v>
          </cell>
          <cell r="G93">
            <v>140.80000000000001</v>
          </cell>
          <cell r="H93">
            <v>61.2</v>
          </cell>
          <cell r="I93">
            <v>90.2</v>
          </cell>
          <cell r="J93">
            <v>77.400000000000006</v>
          </cell>
          <cell r="K93">
            <v>455.5</v>
          </cell>
          <cell r="L93">
            <v>455.1</v>
          </cell>
          <cell r="M93">
            <v>6</v>
          </cell>
          <cell r="N93" t="str">
            <v>-</v>
          </cell>
          <cell r="O93">
            <v>6</v>
          </cell>
          <cell r="P93">
            <v>0.8</v>
          </cell>
          <cell r="Q93">
            <v>0</v>
          </cell>
          <cell r="R93">
            <v>0</v>
          </cell>
          <cell r="S93">
            <v>0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83.36</v>
          </cell>
          <cell r="E94">
            <v>1737.7</v>
          </cell>
          <cell r="F94">
            <v>1448.6</v>
          </cell>
          <cell r="G94">
            <v>268.8</v>
          </cell>
          <cell r="H94">
            <v>137.69999999999999</v>
          </cell>
          <cell r="I94">
            <v>404.7</v>
          </cell>
          <cell r="J94">
            <v>270</v>
          </cell>
          <cell r="K94">
            <v>1021.4</v>
          </cell>
          <cell r="L94">
            <v>1017.4</v>
          </cell>
          <cell r="M94">
            <v>42.8</v>
          </cell>
          <cell r="N94">
            <v>0.4</v>
          </cell>
          <cell r="O94">
            <v>42.5</v>
          </cell>
          <cell r="P94">
            <v>23.5</v>
          </cell>
          <cell r="Q94">
            <v>0</v>
          </cell>
          <cell r="R94">
            <v>0</v>
          </cell>
          <cell r="S94">
            <v>0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94.28</v>
          </cell>
          <cell r="E95">
            <v>404.7</v>
          </cell>
          <cell r="F95">
            <v>381.5</v>
          </cell>
          <cell r="G95">
            <v>21.7</v>
          </cell>
          <cell r="H95">
            <v>3.3</v>
          </cell>
          <cell r="I95">
            <v>75.3</v>
          </cell>
          <cell r="J95">
            <v>71.900000000000006</v>
          </cell>
          <cell r="K95">
            <v>306.39999999999998</v>
          </cell>
          <cell r="L95">
            <v>306.3</v>
          </cell>
          <cell r="M95">
            <v>1.3</v>
          </cell>
          <cell r="N95" t="str">
            <v>-</v>
          </cell>
          <cell r="O95">
            <v>1.3</v>
          </cell>
          <cell r="P95" t="str">
            <v>-</v>
          </cell>
          <cell r="Q95">
            <v>0</v>
          </cell>
          <cell r="R95">
            <v>0</v>
          </cell>
          <cell r="S95">
            <v>0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93.97</v>
          </cell>
          <cell r="E96">
            <v>529.20000000000005</v>
          </cell>
          <cell r="F96">
            <v>497.3</v>
          </cell>
          <cell r="G96">
            <v>58</v>
          </cell>
          <cell r="H96">
            <v>33</v>
          </cell>
          <cell r="I96">
            <v>39.9</v>
          </cell>
          <cell r="J96">
            <v>38.700000000000003</v>
          </cell>
          <cell r="K96">
            <v>427.9</v>
          </cell>
          <cell r="L96">
            <v>425.6</v>
          </cell>
          <cell r="M96">
            <v>3.4</v>
          </cell>
          <cell r="N96" t="str">
            <v>-</v>
          </cell>
          <cell r="O96">
            <v>3.4</v>
          </cell>
          <cell r="P96" t="str">
            <v>-</v>
          </cell>
          <cell r="Q96">
            <v>0</v>
          </cell>
          <cell r="R96">
            <v>0</v>
          </cell>
          <cell r="S96">
            <v>0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86.34</v>
          </cell>
          <cell r="E97">
            <v>195.4</v>
          </cell>
          <cell r="F97">
            <v>168.7</v>
          </cell>
          <cell r="G97">
            <v>30.8</v>
          </cell>
          <cell r="H97">
            <v>5.8</v>
          </cell>
          <cell r="I97">
            <v>4.9000000000000004</v>
          </cell>
          <cell r="J97">
            <v>4.8</v>
          </cell>
          <cell r="K97">
            <v>158.30000000000001</v>
          </cell>
          <cell r="L97">
            <v>158.1</v>
          </cell>
          <cell r="M97">
            <v>1.4</v>
          </cell>
          <cell r="N97" t="str">
            <v>-</v>
          </cell>
          <cell r="O97">
            <v>1.4</v>
          </cell>
          <cell r="P97" t="str">
            <v>-</v>
          </cell>
          <cell r="Q97">
            <v>0</v>
          </cell>
          <cell r="R97">
            <v>0</v>
          </cell>
          <cell r="S97">
            <v>0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94.32</v>
          </cell>
          <cell r="E98">
            <v>239.4</v>
          </cell>
          <cell r="F98">
            <v>225.8</v>
          </cell>
          <cell r="G98">
            <v>15.1</v>
          </cell>
          <cell r="H98">
            <v>2.7</v>
          </cell>
          <cell r="I98">
            <v>2.5</v>
          </cell>
          <cell r="J98">
            <v>2.2999999999999998</v>
          </cell>
          <cell r="K98">
            <v>220.8</v>
          </cell>
          <cell r="L98">
            <v>220.8</v>
          </cell>
          <cell r="M98">
            <v>1</v>
          </cell>
          <cell r="N98" t="str">
            <v>-</v>
          </cell>
          <cell r="O98">
            <v>1</v>
          </cell>
          <cell r="P98" t="str">
            <v>-</v>
          </cell>
          <cell r="Q98">
            <v>0</v>
          </cell>
          <cell r="R98">
            <v>0</v>
          </cell>
          <cell r="S98">
            <v>0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90.24</v>
          </cell>
          <cell r="E99">
            <v>412.2</v>
          </cell>
          <cell r="F99">
            <v>372</v>
          </cell>
          <cell r="G99">
            <v>52.2</v>
          </cell>
          <cell r="H99">
            <v>15.9</v>
          </cell>
          <cell r="I99">
            <v>123.7</v>
          </cell>
          <cell r="J99">
            <v>120.9</v>
          </cell>
          <cell r="K99">
            <v>235.2</v>
          </cell>
          <cell r="L99">
            <v>235.2</v>
          </cell>
          <cell r="M99">
            <v>1.1000000000000001</v>
          </cell>
          <cell r="N99" t="str">
            <v>-</v>
          </cell>
          <cell r="O99">
            <v>1.1000000000000001</v>
          </cell>
          <cell r="P99" t="str">
            <v>-</v>
          </cell>
          <cell r="Q99">
            <v>0</v>
          </cell>
          <cell r="R99">
            <v>0</v>
          </cell>
          <cell r="S99">
            <v>0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92.33</v>
          </cell>
          <cell r="E100">
            <v>250</v>
          </cell>
          <cell r="F100">
            <v>230.8</v>
          </cell>
          <cell r="G100">
            <v>28.9</v>
          </cell>
          <cell r="H100">
            <v>13.6</v>
          </cell>
          <cell r="I100">
            <v>18.100000000000001</v>
          </cell>
          <cell r="J100">
            <v>15.9</v>
          </cell>
          <cell r="K100">
            <v>201.6</v>
          </cell>
          <cell r="L100">
            <v>201.2</v>
          </cell>
          <cell r="M100">
            <v>1.4</v>
          </cell>
          <cell r="N100" t="str">
            <v>-</v>
          </cell>
          <cell r="O100">
            <v>1.4</v>
          </cell>
          <cell r="P100">
            <v>0.1</v>
          </cell>
          <cell r="Q100">
            <v>0</v>
          </cell>
          <cell r="R100">
            <v>0</v>
          </cell>
          <cell r="S100">
            <v>0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94.98</v>
          </cell>
          <cell r="E101">
            <v>1372.3</v>
          </cell>
          <cell r="F101">
            <v>1303.3</v>
          </cell>
          <cell r="G101">
            <v>39</v>
          </cell>
          <cell r="H101">
            <v>18.5</v>
          </cell>
          <cell r="I101">
            <v>1032.5</v>
          </cell>
          <cell r="J101">
            <v>989.2</v>
          </cell>
          <cell r="K101">
            <v>289.2</v>
          </cell>
          <cell r="L101">
            <v>289.2</v>
          </cell>
          <cell r="M101">
            <v>11.6</v>
          </cell>
          <cell r="N101">
            <v>0.1</v>
          </cell>
          <cell r="O101">
            <v>11.5</v>
          </cell>
          <cell r="P101">
            <v>6.4</v>
          </cell>
          <cell r="Q101">
            <v>0</v>
          </cell>
          <cell r="R101">
            <v>0</v>
          </cell>
          <cell r="S101">
            <v>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92.44</v>
          </cell>
          <cell r="E102">
            <v>595.4</v>
          </cell>
          <cell r="F102">
            <v>550.4</v>
          </cell>
          <cell r="G102">
            <v>40</v>
          </cell>
          <cell r="H102">
            <v>18.100000000000001</v>
          </cell>
          <cell r="I102">
            <v>168.1</v>
          </cell>
          <cell r="J102">
            <v>149.19999999999999</v>
          </cell>
          <cell r="K102">
            <v>371.1</v>
          </cell>
          <cell r="L102">
            <v>371.1</v>
          </cell>
          <cell r="M102">
            <v>16.2</v>
          </cell>
          <cell r="N102">
            <v>0.1</v>
          </cell>
          <cell r="O102">
            <v>16.100000000000001</v>
          </cell>
          <cell r="P102">
            <v>12</v>
          </cell>
          <cell r="Q102">
            <v>0</v>
          </cell>
          <cell r="R102">
            <v>0</v>
          </cell>
          <cell r="S102">
            <v>0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63.78</v>
          </cell>
          <cell r="E103">
            <v>1079.5999999999999</v>
          </cell>
          <cell r="F103">
            <v>688.5</v>
          </cell>
          <cell r="G103">
            <v>122.2</v>
          </cell>
          <cell r="H103">
            <v>21</v>
          </cell>
          <cell r="I103">
            <v>375.1</v>
          </cell>
          <cell r="J103">
            <v>108</v>
          </cell>
          <cell r="K103">
            <v>493.3</v>
          </cell>
          <cell r="L103">
            <v>492.4</v>
          </cell>
          <cell r="M103">
            <v>89</v>
          </cell>
          <cell r="N103">
            <v>1.7</v>
          </cell>
          <cell r="O103">
            <v>87.3</v>
          </cell>
          <cell r="P103">
            <v>67.099999999999994</v>
          </cell>
          <cell r="Q103">
            <v>0</v>
          </cell>
          <cell r="R103">
            <v>0</v>
          </cell>
          <cell r="S103">
            <v>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94.54</v>
          </cell>
          <cell r="E104">
            <v>421.2</v>
          </cell>
          <cell r="F104">
            <v>398.2</v>
          </cell>
          <cell r="G104">
            <v>53.5</v>
          </cell>
          <cell r="H104">
            <v>34</v>
          </cell>
          <cell r="I104">
            <v>26.6</v>
          </cell>
          <cell r="J104">
            <v>25.7</v>
          </cell>
          <cell r="K104">
            <v>338.8</v>
          </cell>
          <cell r="L104">
            <v>338.4</v>
          </cell>
          <cell r="M104">
            <v>2.2999999999999998</v>
          </cell>
          <cell r="N104" t="str">
            <v>-</v>
          </cell>
          <cell r="O104">
            <v>2.2999999999999998</v>
          </cell>
          <cell r="P104">
            <v>0.1</v>
          </cell>
          <cell r="Q104">
            <v>0</v>
          </cell>
          <cell r="R104">
            <v>0</v>
          </cell>
          <cell r="S104">
            <v>0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59.85</v>
          </cell>
          <cell r="E105">
            <v>628.6</v>
          </cell>
          <cell r="F105">
            <v>376.2</v>
          </cell>
          <cell r="G105">
            <v>53.6</v>
          </cell>
          <cell r="H105">
            <v>23.6</v>
          </cell>
          <cell r="I105">
            <v>135.6</v>
          </cell>
          <cell r="J105">
            <v>11</v>
          </cell>
          <cell r="K105">
            <v>341.5</v>
          </cell>
          <cell r="L105">
            <v>341.5</v>
          </cell>
          <cell r="M105">
            <v>97.9</v>
          </cell>
          <cell r="N105" t="str">
            <v>-</v>
          </cell>
          <cell r="O105">
            <v>97.9</v>
          </cell>
          <cell r="P105">
            <v>0.1</v>
          </cell>
          <cell r="Q105">
            <v>0</v>
          </cell>
          <cell r="R105">
            <v>0</v>
          </cell>
          <cell r="S105">
            <v>0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91.13</v>
          </cell>
          <cell r="E106">
            <v>727.2</v>
          </cell>
          <cell r="F106">
            <v>662.7</v>
          </cell>
          <cell r="G106">
            <v>66</v>
          </cell>
          <cell r="H106">
            <v>26</v>
          </cell>
          <cell r="I106">
            <v>39</v>
          </cell>
          <cell r="J106">
            <v>21.1</v>
          </cell>
          <cell r="K106">
            <v>618.20000000000005</v>
          </cell>
          <cell r="L106">
            <v>613.20000000000005</v>
          </cell>
          <cell r="M106">
            <v>4</v>
          </cell>
          <cell r="N106" t="str">
            <v>-</v>
          </cell>
          <cell r="O106">
            <v>4</v>
          </cell>
          <cell r="P106">
            <v>2.4</v>
          </cell>
          <cell r="Q106">
            <v>0</v>
          </cell>
          <cell r="R106">
            <v>0</v>
          </cell>
          <cell r="S106">
            <v>0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89.69</v>
          </cell>
          <cell r="E107">
            <v>134.19999999999999</v>
          </cell>
          <cell r="F107">
            <v>120.4</v>
          </cell>
          <cell r="G107">
            <v>17.2</v>
          </cell>
          <cell r="H107">
            <v>6</v>
          </cell>
          <cell r="I107">
            <v>2.5</v>
          </cell>
          <cell r="J107">
            <v>0.2</v>
          </cell>
          <cell r="K107">
            <v>114.4</v>
          </cell>
          <cell r="L107">
            <v>114.1</v>
          </cell>
          <cell r="M107">
            <v>0.1</v>
          </cell>
          <cell r="N107" t="str">
            <v>-</v>
          </cell>
          <cell r="O107">
            <v>0.1</v>
          </cell>
          <cell r="P107">
            <v>0.1</v>
          </cell>
          <cell r="Q107">
            <v>0</v>
          </cell>
          <cell r="R107">
            <v>0</v>
          </cell>
          <cell r="S107">
            <v>0</v>
          </cell>
        </row>
        <row r="108">
          <cell r="A108" t="str">
            <v/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88.78</v>
          </cell>
          <cell r="E109">
            <v>44086.2</v>
          </cell>
          <cell r="F109">
            <v>39138.1</v>
          </cell>
          <cell r="G109">
            <v>3456.5</v>
          </cell>
          <cell r="H109">
            <v>1713.2</v>
          </cell>
          <cell r="I109">
            <v>23615.200000000001</v>
          </cell>
          <cell r="J109">
            <v>21075.1</v>
          </cell>
          <cell r="K109">
            <v>15037.9</v>
          </cell>
          <cell r="L109">
            <v>14999.6</v>
          </cell>
          <cell r="M109">
            <v>1976.6</v>
          </cell>
          <cell r="N109" t="str">
            <v>-</v>
          </cell>
          <cell r="O109">
            <v>1976.6</v>
          </cell>
          <cell r="P109">
            <v>1350.2</v>
          </cell>
          <cell r="Q109">
            <v>0</v>
          </cell>
          <cell r="R109">
            <v>0</v>
          </cell>
          <cell r="S109">
            <v>0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93.09</v>
          </cell>
          <cell r="E110">
            <v>19933.8</v>
          </cell>
          <cell r="F110">
            <v>18556.099999999999</v>
          </cell>
          <cell r="G110">
            <v>451.4</v>
          </cell>
          <cell r="H110">
            <v>208.3</v>
          </cell>
          <cell r="I110">
            <v>15790.5</v>
          </cell>
          <cell r="J110">
            <v>14749.3</v>
          </cell>
          <cell r="K110">
            <v>2869.9</v>
          </cell>
          <cell r="L110">
            <v>2864</v>
          </cell>
          <cell r="M110">
            <v>822</v>
          </cell>
          <cell r="N110" t="str">
            <v>-</v>
          </cell>
          <cell r="O110">
            <v>822</v>
          </cell>
          <cell r="P110">
            <v>734.5</v>
          </cell>
          <cell r="Q110">
            <v>0</v>
          </cell>
          <cell r="R110">
            <v>0</v>
          </cell>
          <cell r="S110">
            <v>0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82.55</v>
          </cell>
          <cell r="E111">
            <v>3326.2</v>
          </cell>
          <cell r="F111">
            <v>2745.7</v>
          </cell>
          <cell r="G111">
            <v>378.6</v>
          </cell>
          <cell r="H111">
            <v>188.4</v>
          </cell>
          <cell r="I111">
            <v>1531.1</v>
          </cell>
          <cell r="J111">
            <v>1193</v>
          </cell>
          <cell r="K111">
            <v>1299.5</v>
          </cell>
          <cell r="L111">
            <v>1298.0999999999999</v>
          </cell>
          <cell r="M111">
            <v>117</v>
          </cell>
          <cell r="N111" t="str">
            <v>-</v>
          </cell>
          <cell r="O111">
            <v>117</v>
          </cell>
          <cell r="P111">
            <v>66.2</v>
          </cell>
          <cell r="Q111">
            <v>0</v>
          </cell>
          <cell r="R111">
            <v>0</v>
          </cell>
          <cell r="S111">
            <v>0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80.959999999999994</v>
          </cell>
          <cell r="E112">
            <v>1314.8</v>
          </cell>
          <cell r="F112">
            <v>1064.4000000000001</v>
          </cell>
          <cell r="G112">
            <v>129.6</v>
          </cell>
          <cell r="H112">
            <v>82.2</v>
          </cell>
          <cell r="I112">
            <v>442.8</v>
          </cell>
          <cell r="J112">
            <v>283.89999999999998</v>
          </cell>
          <cell r="K112">
            <v>681.9</v>
          </cell>
          <cell r="L112">
            <v>677.3</v>
          </cell>
          <cell r="M112">
            <v>60.5</v>
          </cell>
          <cell r="N112" t="str">
            <v>-</v>
          </cell>
          <cell r="O112">
            <v>60.5</v>
          </cell>
          <cell r="P112">
            <v>21</v>
          </cell>
          <cell r="Q112">
            <v>0</v>
          </cell>
          <cell r="R112">
            <v>0</v>
          </cell>
          <cell r="S112">
            <v>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86.65</v>
          </cell>
          <cell r="E113">
            <v>1230.8</v>
          </cell>
          <cell r="F113">
            <v>1066.5</v>
          </cell>
          <cell r="G113">
            <v>265.39999999999998</v>
          </cell>
          <cell r="H113">
            <v>139</v>
          </cell>
          <cell r="I113">
            <v>287.60000000000002</v>
          </cell>
          <cell r="J113">
            <v>261.7</v>
          </cell>
          <cell r="K113">
            <v>671</v>
          </cell>
          <cell r="L113">
            <v>665.1</v>
          </cell>
          <cell r="M113">
            <v>6.8</v>
          </cell>
          <cell r="N113" t="str">
            <v>-</v>
          </cell>
          <cell r="O113">
            <v>6.8</v>
          </cell>
          <cell r="P113">
            <v>0.7</v>
          </cell>
          <cell r="Q113">
            <v>0</v>
          </cell>
          <cell r="R113">
            <v>0</v>
          </cell>
          <cell r="S113">
            <v>0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81.739999999999995</v>
          </cell>
          <cell r="E114">
            <v>3469.2</v>
          </cell>
          <cell r="F114">
            <v>2835.7</v>
          </cell>
          <cell r="G114">
            <v>826.6</v>
          </cell>
          <cell r="H114">
            <v>588.4</v>
          </cell>
          <cell r="I114">
            <v>1052</v>
          </cell>
          <cell r="J114">
            <v>831.6</v>
          </cell>
          <cell r="K114">
            <v>1095.4000000000001</v>
          </cell>
          <cell r="L114">
            <v>1092.5999999999999</v>
          </cell>
          <cell r="M114">
            <v>495.2</v>
          </cell>
          <cell r="N114" t="str">
            <v>-</v>
          </cell>
          <cell r="O114">
            <v>495.2</v>
          </cell>
          <cell r="P114">
            <v>323.10000000000002</v>
          </cell>
          <cell r="Q114">
            <v>0</v>
          </cell>
          <cell r="R114">
            <v>0</v>
          </cell>
          <cell r="S114">
            <v>0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87.19</v>
          </cell>
          <cell r="E115">
            <v>1029.0999999999999</v>
          </cell>
          <cell r="F115">
            <v>897.3</v>
          </cell>
          <cell r="G115">
            <v>140.30000000000001</v>
          </cell>
          <cell r="H115">
            <v>46.4</v>
          </cell>
          <cell r="I115">
            <v>289.3</v>
          </cell>
          <cell r="J115">
            <v>255</v>
          </cell>
          <cell r="K115">
            <v>596.29999999999995</v>
          </cell>
          <cell r="L115">
            <v>595.5</v>
          </cell>
          <cell r="M115">
            <v>3.2</v>
          </cell>
          <cell r="N115" t="str">
            <v>-</v>
          </cell>
          <cell r="O115">
            <v>3.2</v>
          </cell>
          <cell r="P115">
            <v>0.4</v>
          </cell>
          <cell r="Q115">
            <v>0</v>
          </cell>
          <cell r="R115">
            <v>0</v>
          </cell>
          <cell r="S115">
            <v>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80.03</v>
          </cell>
          <cell r="E116">
            <v>1963.2</v>
          </cell>
          <cell r="F116">
            <v>1571.2</v>
          </cell>
          <cell r="G116">
            <v>148.30000000000001</v>
          </cell>
          <cell r="H116">
            <v>53.3</v>
          </cell>
          <cell r="I116">
            <v>757</v>
          </cell>
          <cell r="J116">
            <v>559.4</v>
          </cell>
          <cell r="K116">
            <v>889.6</v>
          </cell>
          <cell r="L116">
            <v>888</v>
          </cell>
          <cell r="M116">
            <v>168.3</v>
          </cell>
          <cell r="N116" t="str">
            <v>-</v>
          </cell>
          <cell r="O116">
            <v>168.3</v>
          </cell>
          <cell r="P116">
            <v>70.5</v>
          </cell>
          <cell r="Q116">
            <v>0</v>
          </cell>
          <cell r="R116">
            <v>0</v>
          </cell>
          <cell r="S116">
            <v>0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87.04</v>
          </cell>
          <cell r="E117">
            <v>895.6</v>
          </cell>
          <cell r="F117">
            <v>779.5</v>
          </cell>
          <cell r="G117">
            <v>102.9</v>
          </cell>
          <cell r="H117">
            <v>31.7</v>
          </cell>
          <cell r="I117">
            <v>184</v>
          </cell>
          <cell r="J117">
            <v>146.6</v>
          </cell>
          <cell r="K117">
            <v>601.9</v>
          </cell>
          <cell r="L117">
            <v>601.1</v>
          </cell>
          <cell r="M117">
            <v>6.8</v>
          </cell>
          <cell r="N117" t="str">
            <v>-</v>
          </cell>
          <cell r="O117">
            <v>6.8</v>
          </cell>
          <cell r="P117">
            <v>0.1</v>
          </cell>
          <cell r="Q117">
            <v>0</v>
          </cell>
          <cell r="R117">
            <v>0</v>
          </cell>
          <cell r="S117">
            <v>0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83.01</v>
          </cell>
          <cell r="E118">
            <v>623.9</v>
          </cell>
          <cell r="F118">
            <v>517.9</v>
          </cell>
          <cell r="G118">
            <v>132.1</v>
          </cell>
          <cell r="H118">
            <v>50.7</v>
          </cell>
          <cell r="I118">
            <v>61.3</v>
          </cell>
          <cell r="J118">
            <v>41</v>
          </cell>
          <cell r="K118">
            <v>425.4</v>
          </cell>
          <cell r="L118">
            <v>425.4</v>
          </cell>
          <cell r="M118">
            <v>5.0999999999999996</v>
          </cell>
          <cell r="N118" t="str">
            <v>-</v>
          </cell>
          <cell r="O118">
            <v>5.0999999999999996</v>
          </cell>
          <cell r="P118">
            <v>0.8</v>
          </cell>
          <cell r="Q118">
            <v>0</v>
          </cell>
          <cell r="R118">
            <v>0</v>
          </cell>
          <cell r="S118">
            <v>0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88.48</v>
          </cell>
          <cell r="E119">
            <v>1813.5</v>
          </cell>
          <cell r="F119">
            <v>1604.6</v>
          </cell>
          <cell r="G119">
            <v>256.10000000000002</v>
          </cell>
          <cell r="H119">
            <v>112.8</v>
          </cell>
          <cell r="I119">
            <v>411.4</v>
          </cell>
          <cell r="J119">
            <v>372.4</v>
          </cell>
          <cell r="K119">
            <v>1095</v>
          </cell>
          <cell r="L119">
            <v>1085.7</v>
          </cell>
          <cell r="M119">
            <v>51</v>
          </cell>
          <cell r="N119" t="str">
            <v>-</v>
          </cell>
          <cell r="O119">
            <v>51</v>
          </cell>
          <cell r="P119">
            <v>33.700000000000003</v>
          </cell>
          <cell r="Q119">
            <v>0</v>
          </cell>
          <cell r="R119">
            <v>0</v>
          </cell>
          <cell r="S119">
            <v>0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95.61</v>
          </cell>
          <cell r="E120">
            <v>731.6</v>
          </cell>
          <cell r="F120">
            <v>699.5</v>
          </cell>
          <cell r="G120">
            <v>41.5</v>
          </cell>
          <cell r="H120">
            <v>14.1</v>
          </cell>
          <cell r="I120">
            <v>331.8</v>
          </cell>
          <cell r="J120">
            <v>328.7</v>
          </cell>
          <cell r="K120">
            <v>356.6</v>
          </cell>
          <cell r="L120">
            <v>356.5</v>
          </cell>
          <cell r="M120">
            <v>1.7</v>
          </cell>
          <cell r="N120" t="str">
            <v>-</v>
          </cell>
          <cell r="O120">
            <v>1.7</v>
          </cell>
          <cell r="P120">
            <v>0.2</v>
          </cell>
          <cell r="Q120">
            <v>0</v>
          </cell>
          <cell r="R120">
            <v>0</v>
          </cell>
          <cell r="S120">
            <v>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85.82</v>
          </cell>
          <cell r="E121">
            <v>624.70000000000005</v>
          </cell>
          <cell r="F121">
            <v>536.1</v>
          </cell>
          <cell r="G121">
            <v>50.9</v>
          </cell>
          <cell r="H121">
            <v>22.9</v>
          </cell>
          <cell r="I121">
            <v>92.8</v>
          </cell>
          <cell r="J121">
            <v>38.4</v>
          </cell>
          <cell r="K121">
            <v>477.6</v>
          </cell>
          <cell r="L121">
            <v>474.8</v>
          </cell>
          <cell r="M121">
            <v>3.4</v>
          </cell>
          <cell r="N121" t="str">
            <v>-</v>
          </cell>
          <cell r="O121">
            <v>3.4</v>
          </cell>
          <cell r="P121" t="str">
            <v>-</v>
          </cell>
          <cell r="Q121">
            <v>0</v>
          </cell>
          <cell r="R121">
            <v>0</v>
          </cell>
          <cell r="S121">
            <v>0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85.77</v>
          </cell>
          <cell r="E122">
            <v>243.2</v>
          </cell>
          <cell r="F122">
            <v>208.6</v>
          </cell>
          <cell r="G122">
            <v>37.1</v>
          </cell>
          <cell r="H122">
            <v>5.9</v>
          </cell>
          <cell r="I122">
            <v>22.1</v>
          </cell>
          <cell r="J122">
            <v>20</v>
          </cell>
          <cell r="K122">
            <v>182.8</v>
          </cell>
          <cell r="L122">
            <v>182.7</v>
          </cell>
          <cell r="M122">
            <v>1.2</v>
          </cell>
          <cell r="N122" t="str">
            <v>-</v>
          </cell>
          <cell r="O122">
            <v>1.2</v>
          </cell>
          <cell r="P122" t="str">
            <v>-</v>
          </cell>
          <cell r="Q122">
            <v>0</v>
          </cell>
          <cell r="R122">
            <v>0</v>
          </cell>
          <cell r="S122">
            <v>0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94.71</v>
          </cell>
          <cell r="E123">
            <v>349.4</v>
          </cell>
          <cell r="F123">
            <v>330.9</v>
          </cell>
          <cell r="G123">
            <v>20</v>
          </cell>
          <cell r="H123">
            <v>2.6</v>
          </cell>
          <cell r="I123">
            <v>2.9</v>
          </cell>
          <cell r="J123">
            <v>2.6</v>
          </cell>
          <cell r="K123">
            <v>325.8</v>
          </cell>
          <cell r="L123">
            <v>325.7</v>
          </cell>
          <cell r="M123">
            <v>0.7</v>
          </cell>
          <cell r="N123" t="str">
            <v>-</v>
          </cell>
          <cell r="O123">
            <v>0.7</v>
          </cell>
          <cell r="P123" t="str">
            <v>-</v>
          </cell>
          <cell r="Q123">
            <v>0</v>
          </cell>
          <cell r="R123">
            <v>0</v>
          </cell>
          <cell r="S123">
            <v>0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89.07</v>
          </cell>
          <cell r="E124">
            <v>509.6</v>
          </cell>
          <cell r="F124">
            <v>453.9</v>
          </cell>
          <cell r="G124">
            <v>74.3</v>
          </cell>
          <cell r="H124">
            <v>29.6</v>
          </cell>
          <cell r="I124">
            <v>126.9</v>
          </cell>
          <cell r="J124">
            <v>116.9</v>
          </cell>
          <cell r="K124">
            <v>307.39999999999998</v>
          </cell>
          <cell r="L124">
            <v>307.39999999999998</v>
          </cell>
          <cell r="M124">
            <v>1</v>
          </cell>
          <cell r="N124" t="str">
            <v>-</v>
          </cell>
          <cell r="O124">
            <v>1</v>
          </cell>
          <cell r="P124" t="str">
            <v>-</v>
          </cell>
          <cell r="Q124">
            <v>0</v>
          </cell>
          <cell r="R124">
            <v>0</v>
          </cell>
          <cell r="S124">
            <v>0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90.74</v>
          </cell>
          <cell r="E125">
            <v>269</v>
          </cell>
          <cell r="F125">
            <v>244.1</v>
          </cell>
          <cell r="G125">
            <v>30.7</v>
          </cell>
          <cell r="H125">
            <v>13.7</v>
          </cell>
          <cell r="I125">
            <v>18.399999999999999</v>
          </cell>
          <cell r="J125">
            <v>12.1</v>
          </cell>
          <cell r="K125">
            <v>218.5</v>
          </cell>
          <cell r="L125">
            <v>218.3</v>
          </cell>
          <cell r="M125">
            <v>1.4</v>
          </cell>
          <cell r="N125" t="str">
            <v>-</v>
          </cell>
          <cell r="O125">
            <v>1.4</v>
          </cell>
          <cell r="P125" t="str">
            <v>-</v>
          </cell>
          <cell r="Q125">
            <v>0</v>
          </cell>
          <cell r="R125">
            <v>0</v>
          </cell>
          <cell r="S125">
            <v>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94.55</v>
          </cell>
          <cell r="E126">
            <v>1332.8</v>
          </cell>
          <cell r="F126">
            <v>1260.0999999999999</v>
          </cell>
          <cell r="G126">
            <v>53.9</v>
          </cell>
          <cell r="H126">
            <v>26.4</v>
          </cell>
          <cell r="I126">
            <v>973.5</v>
          </cell>
          <cell r="J126">
            <v>933.3</v>
          </cell>
          <cell r="K126">
            <v>294.3</v>
          </cell>
          <cell r="L126">
            <v>294.10000000000002</v>
          </cell>
          <cell r="M126">
            <v>11.1</v>
          </cell>
          <cell r="N126" t="str">
            <v>-</v>
          </cell>
          <cell r="O126">
            <v>11.1</v>
          </cell>
          <cell r="P126">
            <v>6.3</v>
          </cell>
          <cell r="Q126">
            <v>0</v>
          </cell>
          <cell r="R126">
            <v>0</v>
          </cell>
          <cell r="S126">
            <v>0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88.08</v>
          </cell>
          <cell r="E127">
            <v>896.8</v>
          </cell>
          <cell r="F127">
            <v>789.9</v>
          </cell>
          <cell r="G127">
            <v>48.5</v>
          </cell>
          <cell r="H127">
            <v>24.6</v>
          </cell>
          <cell r="I127">
            <v>310.7</v>
          </cell>
          <cell r="J127">
            <v>231.6</v>
          </cell>
          <cell r="K127">
            <v>513.70000000000005</v>
          </cell>
          <cell r="L127">
            <v>513.4</v>
          </cell>
          <cell r="M127">
            <v>23.9</v>
          </cell>
          <cell r="N127" t="str">
            <v>-</v>
          </cell>
          <cell r="O127">
            <v>23.9</v>
          </cell>
          <cell r="P127">
            <v>20.3</v>
          </cell>
          <cell r="Q127">
            <v>0</v>
          </cell>
          <cell r="R127">
            <v>0</v>
          </cell>
          <cell r="S127">
            <v>0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76.61</v>
          </cell>
          <cell r="E128">
            <v>1028.0999999999999</v>
          </cell>
          <cell r="F128">
            <v>787.6</v>
          </cell>
          <cell r="G128">
            <v>119.9</v>
          </cell>
          <cell r="H128">
            <v>19.399999999999999</v>
          </cell>
          <cell r="I128">
            <v>310.3</v>
          </cell>
          <cell r="J128">
            <v>184.5</v>
          </cell>
          <cell r="K128">
            <v>513.6</v>
          </cell>
          <cell r="L128">
            <v>512.9</v>
          </cell>
          <cell r="M128">
            <v>84.3</v>
          </cell>
          <cell r="N128" t="str">
            <v>-</v>
          </cell>
          <cell r="O128">
            <v>84.3</v>
          </cell>
          <cell r="P128">
            <v>70.8</v>
          </cell>
          <cell r="Q128">
            <v>0</v>
          </cell>
          <cell r="R128">
            <v>0</v>
          </cell>
          <cell r="S128">
            <v>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95.6</v>
          </cell>
          <cell r="E129">
            <v>575.29999999999995</v>
          </cell>
          <cell r="F129">
            <v>550</v>
          </cell>
          <cell r="G129">
            <v>34.200000000000003</v>
          </cell>
          <cell r="H129">
            <v>17</v>
          </cell>
          <cell r="I129">
            <v>24.7</v>
          </cell>
          <cell r="J129">
            <v>20</v>
          </cell>
          <cell r="K129">
            <v>513.6</v>
          </cell>
          <cell r="L129">
            <v>512.9</v>
          </cell>
          <cell r="M129">
            <v>2.8</v>
          </cell>
          <cell r="N129" t="str">
            <v>-</v>
          </cell>
          <cell r="O129">
            <v>2.8</v>
          </cell>
          <cell r="P129">
            <v>0.1</v>
          </cell>
          <cell r="Q129">
            <v>0</v>
          </cell>
          <cell r="R129">
            <v>0</v>
          </cell>
          <cell r="S129">
            <v>0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79.5</v>
          </cell>
          <cell r="E130">
            <v>1042.5999999999999</v>
          </cell>
          <cell r="F130">
            <v>828.9</v>
          </cell>
          <cell r="G130">
            <v>41.3</v>
          </cell>
          <cell r="H130">
            <v>14.2</v>
          </cell>
          <cell r="I130">
            <v>549.1</v>
          </cell>
          <cell r="J130">
            <v>468.2</v>
          </cell>
          <cell r="K130">
            <v>346.4</v>
          </cell>
          <cell r="L130">
            <v>346.4</v>
          </cell>
          <cell r="M130">
            <v>105.8</v>
          </cell>
          <cell r="N130" t="str">
            <v>-</v>
          </cell>
          <cell r="O130">
            <v>105.8</v>
          </cell>
          <cell r="P130">
            <v>0.1</v>
          </cell>
          <cell r="Q130">
            <v>0</v>
          </cell>
          <cell r="R130">
            <v>0</v>
          </cell>
          <cell r="S130">
            <v>0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90.28</v>
          </cell>
          <cell r="E131">
            <v>618.20000000000005</v>
          </cell>
          <cell r="F131">
            <v>558.1</v>
          </cell>
          <cell r="G131">
            <v>57.5</v>
          </cell>
          <cell r="H131">
            <v>17.100000000000001</v>
          </cell>
          <cell r="I131">
            <v>42.3</v>
          </cell>
          <cell r="J131">
            <v>24.6</v>
          </cell>
          <cell r="K131">
            <v>515</v>
          </cell>
          <cell r="L131">
            <v>515</v>
          </cell>
          <cell r="M131">
            <v>3.4</v>
          </cell>
          <cell r="N131" t="str">
            <v>-</v>
          </cell>
          <cell r="O131">
            <v>3.4</v>
          </cell>
          <cell r="P131">
            <v>1.4</v>
          </cell>
          <cell r="Q131">
            <v>0</v>
          </cell>
          <cell r="R131">
            <v>0</v>
          </cell>
          <cell r="S131">
            <v>0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94.98</v>
          </cell>
          <cell r="E132">
            <v>264.8</v>
          </cell>
          <cell r="F132">
            <v>251.5</v>
          </cell>
          <cell r="G132">
            <v>15.4</v>
          </cell>
          <cell r="H132">
            <v>4.5</v>
          </cell>
          <cell r="I132">
            <v>2.7</v>
          </cell>
          <cell r="J132">
            <v>0.3</v>
          </cell>
          <cell r="K132">
            <v>246.7</v>
          </cell>
          <cell r="L132">
            <v>246.7</v>
          </cell>
          <cell r="M132" t="str">
            <v>-</v>
          </cell>
          <cell r="N132" t="str">
            <v>-</v>
          </cell>
          <cell r="O132" t="str">
            <v>-</v>
          </cell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A133" t="str">
            <v/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80.61</v>
          </cell>
          <cell r="E134">
            <v>61894.1</v>
          </cell>
          <cell r="F134">
            <v>49892.3</v>
          </cell>
          <cell r="G134">
            <v>2690.3</v>
          </cell>
          <cell r="H134">
            <v>826.8</v>
          </cell>
          <cell r="I134">
            <v>23149.1</v>
          </cell>
          <cell r="J134">
            <v>20649.099999999999</v>
          </cell>
          <cell r="K134">
            <v>12174.3</v>
          </cell>
          <cell r="L134">
            <v>11372.4</v>
          </cell>
          <cell r="M134">
            <v>23880.5</v>
          </cell>
          <cell r="N134">
            <v>0</v>
          </cell>
          <cell r="O134">
            <v>23880.5</v>
          </cell>
          <cell r="P134">
            <v>17044.2</v>
          </cell>
          <cell r="Q134">
            <v>0</v>
          </cell>
          <cell r="R134">
            <v>0</v>
          </cell>
          <cell r="S134">
            <v>0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80.73</v>
          </cell>
          <cell r="E135">
            <v>41466.699999999997</v>
          </cell>
          <cell r="F135">
            <v>33476.199999999997</v>
          </cell>
          <cell r="G135">
            <v>598.9</v>
          </cell>
          <cell r="H135">
            <v>227.5</v>
          </cell>
          <cell r="I135">
            <v>15507.8</v>
          </cell>
          <cell r="J135">
            <v>14582.4</v>
          </cell>
          <cell r="K135">
            <v>1749.2</v>
          </cell>
          <cell r="L135">
            <v>1735</v>
          </cell>
          <cell r="M135">
            <v>23610.799999999999</v>
          </cell>
          <cell r="N135">
            <v>0</v>
          </cell>
          <cell r="O135">
            <v>23610.799999999999</v>
          </cell>
          <cell r="P135">
            <v>16931.3</v>
          </cell>
          <cell r="Q135">
            <v>0</v>
          </cell>
          <cell r="R135">
            <v>0</v>
          </cell>
          <cell r="S135">
            <v>0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82.29</v>
          </cell>
          <cell r="E136">
            <v>3067.7</v>
          </cell>
          <cell r="F136">
            <v>2524.3000000000002</v>
          </cell>
          <cell r="G136">
            <v>336.1</v>
          </cell>
          <cell r="H136">
            <v>113.8</v>
          </cell>
          <cell r="I136">
            <v>1612.1</v>
          </cell>
          <cell r="J136">
            <v>1311.2</v>
          </cell>
          <cell r="K136">
            <v>1097.5</v>
          </cell>
          <cell r="L136">
            <v>1096.5999999999999</v>
          </cell>
          <cell r="M136">
            <v>22</v>
          </cell>
          <cell r="N136">
            <v>0</v>
          </cell>
          <cell r="O136">
            <v>22</v>
          </cell>
          <cell r="P136">
            <v>2.7</v>
          </cell>
          <cell r="Q136">
            <v>0</v>
          </cell>
          <cell r="R136">
            <v>0</v>
          </cell>
          <cell r="S136">
            <v>0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75.489999999999995</v>
          </cell>
          <cell r="E137">
            <v>1054.5</v>
          </cell>
          <cell r="F137">
            <v>796</v>
          </cell>
          <cell r="G137">
            <v>117.1</v>
          </cell>
          <cell r="H137">
            <v>49.6</v>
          </cell>
          <cell r="I137">
            <v>337.3</v>
          </cell>
          <cell r="J137">
            <v>147.5</v>
          </cell>
          <cell r="K137">
            <v>588.9</v>
          </cell>
          <cell r="L137">
            <v>587.9</v>
          </cell>
          <cell r="M137">
            <v>11.2</v>
          </cell>
          <cell r="N137">
            <v>0</v>
          </cell>
          <cell r="O137">
            <v>11.2</v>
          </cell>
          <cell r="P137">
            <v>11</v>
          </cell>
          <cell r="Q137">
            <v>0</v>
          </cell>
          <cell r="R137">
            <v>0</v>
          </cell>
          <cell r="S137">
            <v>0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16.45</v>
          </cell>
          <cell r="E138">
            <v>980</v>
          </cell>
          <cell r="F138">
            <v>161.30000000000001</v>
          </cell>
          <cell r="G138">
            <v>133.9</v>
          </cell>
          <cell r="H138">
            <v>48.3</v>
          </cell>
          <cell r="I138">
            <v>147</v>
          </cell>
          <cell r="J138">
            <v>100.4</v>
          </cell>
          <cell r="K138">
            <v>679.8</v>
          </cell>
          <cell r="L138">
            <v>11.2</v>
          </cell>
          <cell r="M138">
            <v>19.3</v>
          </cell>
          <cell r="N138">
            <v>0</v>
          </cell>
          <cell r="O138">
            <v>19.3</v>
          </cell>
          <cell r="P138">
            <v>1.4</v>
          </cell>
          <cell r="Q138">
            <v>0</v>
          </cell>
          <cell r="R138">
            <v>0</v>
          </cell>
          <cell r="S138">
            <v>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77.97</v>
          </cell>
          <cell r="E139">
            <v>2457.8000000000002</v>
          </cell>
          <cell r="F139">
            <v>1916.3</v>
          </cell>
          <cell r="G139">
            <v>332.7</v>
          </cell>
          <cell r="H139">
            <v>58.8</v>
          </cell>
          <cell r="I139">
            <v>1040.0999999999999</v>
          </cell>
          <cell r="J139">
            <v>808.9</v>
          </cell>
          <cell r="K139">
            <v>1039.2</v>
          </cell>
          <cell r="L139">
            <v>1038.3</v>
          </cell>
          <cell r="M139">
            <v>45.8</v>
          </cell>
          <cell r="N139">
            <v>0</v>
          </cell>
          <cell r="O139">
            <v>45.8</v>
          </cell>
          <cell r="P139">
            <v>10.3</v>
          </cell>
          <cell r="Q139">
            <v>0</v>
          </cell>
          <cell r="R139">
            <v>0</v>
          </cell>
          <cell r="S139">
            <v>0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85.85</v>
          </cell>
          <cell r="E140">
            <v>868.6</v>
          </cell>
          <cell r="F140">
            <v>745.7</v>
          </cell>
          <cell r="G140">
            <v>95.2</v>
          </cell>
          <cell r="H140">
            <v>9.1</v>
          </cell>
          <cell r="I140">
            <v>303.39999999999998</v>
          </cell>
          <cell r="J140">
            <v>269.8</v>
          </cell>
          <cell r="K140">
            <v>466.8</v>
          </cell>
          <cell r="L140">
            <v>466.6</v>
          </cell>
          <cell r="M140">
            <v>3.2</v>
          </cell>
          <cell r="N140">
            <v>0</v>
          </cell>
          <cell r="O140">
            <v>3.2</v>
          </cell>
          <cell r="P140">
            <v>0.2</v>
          </cell>
          <cell r="Q140">
            <v>0</v>
          </cell>
          <cell r="R140">
            <v>0</v>
          </cell>
          <cell r="S140">
            <v>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80.33</v>
          </cell>
          <cell r="E141">
            <v>1329.9</v>
          </cell>
          <cell r="F141">
            <v>1068.4000000000001</v>
          </cell>
          <cell r="G141">
            <v>64.099999999999994</v>
          </cell>
          <cell r="H141">
            <v>9.6</v>
          </cell>
          <cell r="I141">
            <v>740.1</v>
          </cell>
          <cell r="J141">
            <v>539.9</v>
          </cell>
          <cell r="K141">
            <v>506.2</v>
          </cell>
          <cell r="L141">
            <v>506</v>
          </cell>
          <cell r="M141">
            <v>19.600000000000001</v>
          </cell>
          <cell r="N141">
            <v>0</v>
          </cell>
          <cell r="O141">
            <v>19.600000000000001</v>
          </cell>
          <cell r="P141">
            <v>12.9</v>
          </cell>
          <cell r="Q141">
            <v>0</v>
          </cell>
          <cell r="R141">
            <v>0</v>
          </cell>
          <cell r="S141">
            <v>0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87.6</v>
          </cell>
          <cell r="E142">
            <v>739.1</v>
          </cell>
          <cell r="F142">
            <v>647.5</v>
          </cell>
          <cell r="G142">
            <v>89.7</v>
          </cell>
          <cell r="H142">
            <v>24.3</v>
          </cell>
          <cell r="I142">
            <v>92.9</v>
          </cell>
          <cell r="J142">
            <v>87.9</v>
          </cell>
          <cell r="K142">
            <v>549.79999999999995</v>
          </cell>
          <cell r="L142">
            <v>535.29999999999995</v>
          </cell>
          <cell r="M142">
            <v>6.8</v>
          </cell>
          <cell r="N142">
            <v>0</v>
          </cell>
          <cell r="O142">
            <v>6.8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72.42</v>
          </cell>
          <cell r="E143">
            <v>809.8</v>
          </cell>
          <cell r="F143">
            <v>586.5</v>
          </cell>
          <cell r="G143">
            <v>119.3</v>
          </cell>
          <cell r="H143">
            <v>31.4</v>
          </cell>
          <cell r="I143">
            <v>199.4</v>
          </cell>
          <cell r="J143">
            <v>68.099999999999994</v>
          </cell>
          <cell r="K143">
            <v>486.6</v>
          </cell>
          <cell r="L143">
            <v>486.4</v>
          </cell>
          <cell r="M143">
            <v>4.5</v>
          </cell>
          <cell r="N143">
            <v>0</v>
          </cell>
          <cell r="O143">
            <v>4.5</v>
          </cell>
          <cell r="P143">
            <v>0.6</v>
          </cell>
          <cell r="Q143">
            <v>0</v>
          </cell>
          <cell r="R143">
            <v>0</v>
          </cell>
          <cell r="S143">
            <v>0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87.32</v>
          </cell>
          <cell r="E144">
            <v>1693.2</v>
          </cell>
          <cell r="F144">
            <v>1478.5</v>
          </cell>
          <cell r="G144">
            <v>267.7</v>
          </cell>
          <cell r="H144">
            <v>124.2</v>
          </cell>
          <cell r="I144">
            <v>354.1</v>
          </cell>
          <cell r="J144">
            <v>303.7</v>
          </cell>
          <cell r="K144">
            <v>1008.4</v>
          </cell>
          <cell r="L144">
            <v>1006</v>
          </cell>
          <cell r="M144">
            <v>63</v>
          </cell>
          <cell r="N144">
            <v>0</v>
          </cell>
          <cell r="O144">
            <v>63</v>
          </cell>
          <cell r="P144">
            <v>44.6</v>
          </cell>
          <cell r="Q144">
            <v>0</v>
          </cell>
          <cell r="R144">
            <v>0</v>
          </cell>
          <cell r="S144">
            <v>0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94.85</v>
          </cell>
          <cell r="E145">
            <v>450.7</v>
          </cell>
          <cell r="F145">
            <v>427.5</v>
          </cell>
          <cell r="G145">
            <v>22.7</v>
          </cell>
          <cell r="H145">
            <v>1.2</v>
          </cell>
          <cell r="I145">
            <v>1.3</v>
          </cell>
          <cell r="J145">
            <v>1.3</v>
          </cell>
          <cell r="K145">
            <v>425</v>
          </cell>
          <cell r="L145">
            <v>425</v>
          </cell>
          <cell r="M145">
            <v>1.7</v>
          </cell>
          <cell r="N145">
            <v>0</v>
          </cell>
          <cell r="O145">
            <v>1.7</v>
          </cell>
          <cell r="P145" t="str">
            <v>-</v>
          </cell>
          <cell r="Q145">
            <v>0</v>
          </cell>
          <cell r="R145">
            <v>0</v>
          </cell>
          <cell r="S145">
            <v>0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85.09</v>
          </cell>
          <cell r="E146">
            <v>860.4</v>
          </cell>
          <cell r="F146">
            <v>732</v>
          </cell>
          <cell r="G146">
            <v>42.7</v>
          </cell>
          <cell r="H146">
            <v>15.9</v>
          </cell>
          <cell r="I146">
            <v>358.3</v>
          </cell>
          <cell r="J146">
            <v>259.7</v>
          </cell>
          <cell r="K146">
            <v>456.6</v>
          </cell>
          <cell r="L146">
            <v>456.5</v>
          </cell>
          <cell r="M146">
            <v>2.8</v>
          </cell>
          <cell r="N146">
            <v>0</v>
          </cell>
          <cell r="O146">
            <v>2.8</v>
          </cell>
          <cell r="P146" t="str">
            <v>-</v>
          </cell>
          <cell r="Q146">
            <v>0</v>
          </cell>
          <cell r="R146">
            <v>0</v>
          </cell>
          <cell r="S146">
            <v>0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86.05</v>
          </cell>
          <cell r="E147">
            <v>237.2</v>
          </cell>
          <cell r="F147">
            <v>204.1</v>
          </cell>
          <cell r="G147">
            <v>32.799999999999997</v>
          </cell>
          <cell r="H147">
            <v>3.9</v>
          </cell>
          <cell r="I147">
            <v>21.8</v>
          </cell>
          <cell r="J147">
            <v>19</v>
          </cell>
          <cell r="K147">
            <v>181.3</v>
          </cell>
          <cell r="L147">
            <v>181.2</v>
          </cell>
          <cell r="M147">
            <v>1.3</v>
          </cell>
          <cell r="N147">
            <v>0</v>
          </cell>
          <cell r="O147">
            <v>1.3</v>
          </cell>
          <cell r="P147" t="str">
            <v>-</v>
          </cell>
          <cell r="Q147">
            <v>0</v>
          </cell>
          <cell r="R147">
            <v>0</v>
          </cell>
          <cell r="S147">
            <v>0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90.42</v>
          </cell>
          <cell r="E148">
            <v>238</v>
          </cell>
          <cell r="F148">
            <v>215.2</v>
          </cell>
          <cell r="G148">
            <v>20.2</v>
          </cell>
          <cell r="H148">
            <v>2.7</v>
          </cell>
          <cell r="I148">
            <v>11.3</v>
          </cell>
          <cell r="J148">
            <v>7.2</v>
          </cell>
          <cell r="K148">
            <v>205.4</v>
          </cell>
          <cell r="L148">
            <v>205.3</v>
          </cell>
          <cell r="M148">
            <v>1.1000000000000001</v>
          </cell>
          <cell r="N148">
            <v>0</v>
          </cell>
          <cell r="O148">
            <v>1.1000000000000001</v>
          </cell>
          <cell r="P148" t="str">
            <v>-</v>
          </cell>
          <cell r="Q148">
            <v>0</v>
          </cell>
          <cell r="R148">
            <v>0</v>
          </cell>
          <cell r="S148">
            <v>0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16.2</v>
          </cell>
          <cell r="E149">
            <v>156</v>
          </cell>
          <cell r="F149">
            <v>25.3</v>
          </cell>
          <cell r="G149">
            <v>30.7</v>
          </cell>
          <cell r="H149">
            <v>2.5</v>
          </cell>
          <cell r="I149">
            <v>24.6</v>
          </cell>
          <cell r="J149">
            <v>18.899999999999999</v>
          </cell>
          <cell r="K149">
            <v>99.6</v>
          </cell>
          <cell r="L149">
            <v>3.9</v>
          </cell>
          <cell r="M149">
            <v>1.1000000000000001</v>
          </cell>
          <cell r="N149">
            <v>0</v>
          </cell>
          <cell r="O149">
            <v>1.1000000000000001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90.18</v>
          </cell>
          <cell r="E150">
            <v>256.7</v>
          </cell>
          <cell r="F150">
            <v>231.5</v>
          </cell>
          <cell r="G150">
            <v>35.9</v>
          </cell>
          <cell r="H150">
            <v>15.5</v>
          </cell>
          <cell r="I150">
            <v>20.399999999999999</v>
          </cell>
          <cell r="J150">
            <v>17.899999999999999</v>
          </cell>
          <cell r="K150">
            <v>198.1</v>
          </cell>
          <cell r="L150">
            <v>198</v>
          </cell>
          <cell r="M150">
            <v>2.2000000000000002</v>
          </cell>
          <cell r="N150">
            <v>0</v>
          </cell>
          <cell r="O150">
            <v>2.2000000000000002</v>
          </cell>
          <cell r="P150">
            <v>0.1</v>
          </cell>
          <cell r="Q150">
            <v>0</v>
          </cell>
          <cell r="R150">
            <v>0</v>
          </cell>
          <cell r="S150">
            <v>0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94.74</v>
          </cell>
          <cell r="E151">
            <v>1304.8</v>
          </cell>
          <cell r="F151">
            <v>1236.3</v>
          </cell>
          <cell r="G151">
            <v>26.1</v>
          </cell>
          <cell r="H151">
            <v>1.8</v>
          </cell>
          <cell r="I151">
            <v>972.6</v>
          </cell>
          <cell r="J151">
            <v>933.8</v>
          </cell>
          <cell r="K151">
            <v>294.39999999999998</v>
          </cell>
          <cell r="L151">
            <v>294.3</v>
          </cell>
          <cell r="M151">
            <v>11.7</v>
          </cell>
          <cell r="N151">
            <v>0</v>
          </cell>
          <cell r="O151">
            <v>11.7</v>
          </cell>
          <cell r="P151">
            <v>6.4</v>
          </cell>
          <cell r="Q151">
            <v>0</v>
          </cell>
          <cell r="R151">
            <v>0</v>
          </cell>
          <cell r="S151">
            <v>0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86.52</v>
          </cell>
          <cell r="E152">
            <v>924.8</v>
          </cell>
          <cell r="F152">
            <v>800.1</v>
          </cell>
          <cell r="G152">
            <v>65.400000000000006</v>
          </cell>
          <cell r="H152">
            <v>31.7</v>
          </cell>
          <cell r="I152">
            <v>339.2</v>
          </cell>
          <cell r="J152">
            <v>263.5</v>
          </cell>
          <cell r="K152">
            <v>486.4</v>
          </cell>
          <cell r="L152">
            <v>486.4</v>
          </cell>
          <cell r="M152">
            <v>33.799999999999997</v>
          </cell>
          <cell r="N152">
            <v>0</v>
          </cell>
          <cell r="O152">
            <v>33.799999999999997</v>
          </cell>
          <cell r="P152">
            <v>18.5</v>
          </cell>
          <cell r="Q152">
            <v>0</v>
          </cell>
          <cell r="R152">
            <v>0</v>
          </cell>
          <cell r="S152">
            <v>0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78.430000000000007</v>
          </cell>
          <cell r="E153">
            <v>885.5</v>
          </cell>
          <cell r="F153">
            <v>694.5</v>
          </cell>
          <cell r="G153">
            <v>106.2</v>
          </cell>
          <cell r="H153">
            <v>6.4</v>
          </cell>
          <cell r="I153">
            <v>360.8</v>
          </cell>
          <cell r="J153">
            <v>271</v>
          </cell>
          <cell r="K153">
            <v>415.4</v>
          </cell>
          <cell r="L153">
            <v>414</v>
          </cell>
          <cell r="M153">
            <v>3.2</v>
          </cell>
          <cell r="N153">
            <v>0</v>
          </cell>
          <cell r="O153">
            <v>3.2</v>
          </cell>
          <cell r="P153">
            <v>3.2</v>
          </cell>
          <cell r="Q153">
            <v>0</v>
          </cell>
          <cell r="R153">
            <v>0</v>
          </cell>
          <cell r="S153">
            <v>0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91.44</v>
          </cell>
          <cell r="E154">
            <v>359.9</v>
          </cell>
          <cell r="F154">
            <v>329.1</v>
          </cell>
          <cell r="G154">
            <v>33.200000000000003</v>
          </cell>
          <cell r="H154">
            <v>12.7</v>
          </cell>
          <cell r="I154">
            <v>43.7</v>
          </cell>
          <cell r="J154">
            <v>37.299999999999997</v>
          </cell>
          <cell r="K154">
            <v>279.10000000000002</v>
          </cell>
          <cell r="L154">
            <v>278.8</v>
          </cell>
          <cell r="M154">
            <v>3.8</v>
          </cell>
          <cell r="N154">
            <v>0</v>
          </cell>
          <cell r="O154">
            <v>3.8</v>
          </cell>
          <cell r="P154">
            <v>0.3</v>
          </cell>
          <cell r="Q154">
            <v>0</v>
          </cell>
          <cell r="R154">
            <v>0</v>
          </cell>
          <cell r="S154">
            <v>0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90.57</v>
          </cell>
          <cell r="E155">
            <v>959.6</v>
          </cell>
          <cell r="F155">
            <v>869.1</v>
          </cell>
          <cell r="G155">
            <v>47.1</v>
          </cell>
          <cell r="H155">
            <v>12.4</v>
          </cell>
          <cell r="I155">
            <v>613.79999999999995</v>
          </cell>
          <cell r="J155">
            <v>567</v>
          </cell>
          <cell r="K155">
            <v>289.8</v>
          </cell>
          <cell r="L155">
            <v>289.7</v>
          </cell>
          <cell r="M155">
            <v>8.9</v>
          </cell>
          <cell r="N155">
            <v>0</v>
          </cell>
          <cell r="O155">
            <v>8.9</v>
          </cell>
          <cell r="P155" t="str">
            <v>-</v>
          </cell>
          <cell r="Q155">
            <v>0</v>
          </cell>
          <cell r="R155">
            <v>0</v>
          </cell>
          <cell r="S155">
            <v>0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91.96</v>
          </cell>
          <cell r="E156">
            <v>687.4</v>
          </cell>
          <cell r="F156">
            <v>632.1</v>
          </cell>
          <cell r="G156">
            <v>57</v>
          </cell>
          <cell r="H156">
            <v>18.5</v>
          </cell>
          <cell r="I156">
            <v>46.6</v>
          </cell>
          <cell r="J156">
            <v>32.6</v>
          </cell>
          <cell r="K156">
            <v>581.1</v>
          </cell>
          <cell r="L156">
            <v>580.29999999999995</v>
          </cell>
          <cell r="M156">
            <v>2.7</v>
          </cell>
          <cell r="N156">
            <v>0</v>
          </cell>
          <cell r="O156">
            <v>2.7</v>
          </cell>
          <cell r="P156">
            <v>0.7</v>
          </cell>
          <cell r="Q156">
            <v>0</v>
          </cell>
          <cell r="R156">
            <v>0</v>
          </cell>
          <cell r="S156">
            <v>0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89.64</v>
          </cell>
          <cell r="E157">
            <v>105.9</v>
          </cell>
          <cell r="F157">
            <v>94.9</v>
          </cell>
          <cell r="G157">
            <v>15.7</v>
          </cell>
          <cell r="H157">
            <v>5.0999999999999996</v>
          </cell>
          <cell r="I157">
            <v>0.4</v>
          </cell>
          <cell r="J157">
            <v>0.1</v>
          </cell>
          <cell r="K157">
            <v>89.7</v>
          </cell>
          <cell r="L157">
            <v>89.7</v>
          </cell>
          <cell r="M157">
            <v>0.1</v>
          </cell>
          <cell r="N157">
            <v>0</v>
          </cell>
          <cell r="O157">
            <v>0.1</v>
          </cell>
          <cell r="P157" t="str">
            <v>-</v>
          </cell>
          <cell r="Q157">
            <v>0</v>
          </cell>
          <cell r="R157">
            <v>0</v>
          </cell>
          <cell r="S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K159">
            <v>0</v>
          </cell>
          <cell r="M159">
            <v>0</v>
          </cell>
        </row>
        <row r="160">
          <cell r="D160">
            <v>0</v>
          </cell>
          <cell r="K160">
            <v>0</v>
          </cell>
          <cell r="M160">
            <v>0</v>
          </cell>
        </row>
      </sheetData>
      <sheetData sheetId="55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1797</v>
          </cell>
          <cell r="E9">
            <v>17523</v>
          </cell>
          <cell r="F9">
            <v>14276</v>
          </cell>
          <cell r="G9">
            <v>571175</v>
          </cell>
          <cell r="H9">
            <v>322023</v>
          </cell>
          <cell r="I9">
            <v>249152</v>
          </cell>
          <cell r="J9">
            <v>39908</v>
          </cell>
          <cell r="K9">
            <v>33427</v>
          </cell>
          <cell r="L9">
            <v>15330</v>
          </cell>
          <cell r="M9">
            <v>18097</v>
          </cell>
          <cell r="N9">
            <v>6481</v>
          </cell>
          <cell r="O9">
            <v>4113</v>
          </cell>
          <cell r="P9">
            <v>2368</v>
          </cell>
          <cell r="Q9">
            <v>17.100000000000001</v>
          </cell>
        </row>
        <row r="10">
          <cell r="C10" t="str">
            <v>유치원</v>
          </cell>
          <cell r="D10">
            <v>711</v>
          </cell>
          <cell r="E10">
            <v>2055</v>
          </cell>
          <cell r="F10">
            <v>1537</v>
          </cell>
          <cell r="G10">
            <v>38663</v>
          </cell>
          <cell r="H10">
            <v>20072</v>
          </cell>
          <cell r="I10">
            <v>18591</v>
          </cell>
          <cell r="J10">
            <v>3064</v>
          </cell>
          <cell r="K10">
            <v>2953</v>
          </cell>
          <cell r="L10">
            <v>61</v>
          </cell>
          <cell r="M10">
            <v>2892</v>
          </cell>
          <cell r="N10">
            <v>111</v>
          </cell>
          <cell r="O10">
            <v>47</v>
          </cell>
          <cell r="P10">
            <v>64</v>
          </cell>
          <cell r="Q10">
            <v>13.1</v>
          </cell>
        </row>
        <row r="11">
          <cell r="C11" t="str">
            <v>초등학교</v>
          </cell>
          <cell r="D11">
            <v>476</v>
          </cell>
          <cell r="E11">
            <v>6305</v>
          </cell>
          <cell r="F11">
            <v>6601</v>
          </cell>
          <cell r="G11">
            <v>129743</v>
          </cell>
          <cell r="H11">
            <v>67927</v>
          </cell>
          <cell r="I11">
            <v>61816</v>
          </cell>
          <cell r="J11">
            <v>11920</v>
          </cell>
          <cell r="K11">
            <v>10059</v>
          </cell>
          <cell r="L11">
            <v>3667</v>
          </cell>
          <cell r="M11">
            <v>6392</v>
          </cell>
          <cell r="N11">
            <v>1861</v>
          </cell>
          <cell r="O11">
            <v>977</v>
          </cell>
          <cell r="P11">
            <v>884</v>
          </cell>
          <cell r="Q11">
            <v>12.9</v>
          </cell>
        </row>
        <row r="12">
          <cell r="C12" t="str">
            <v>중학교</v>
          </cell>
          <cell r="D12">
            <v>275</v>
          </cell>
          <cell r="E12">
            <v>3011</v>
          </cell>
          <cell r="F12">
            <v>2590</v>
          </cell>
          <cell r="G12">
            <v>77581</v>
          </cell>
          <cell r="H12">
            <v>41203</v>
          </cell>
          <cell r="I12">
            <v>36378</v>
          </cell>
          <cell r="J12">
            <v>7426</v>
          </cell>
          <cell r="K12">
            <v>6585</v>
          </cell>
          <cell r="L12">
            <v>2582</v>
          </cell>
          <cell r="M12">
            <v>4003</v>
          </cell>
          <cell r="N12">
            <v>841</v>
          </cell>
          <cell r="O12">
            <v>501</v>
          </cell>
          <cell r="P12">
            <v>340</v>
          </cell>
          <cell r="Q12">
            <v>11.8</v>
          </cell>
        </row>
        <row r="13">
          <cell r="C13" t="str">
            <v>일반고등학교</v>
          </cell>
          <cell r="D13">
            <v>121</v>
          </cell>
          <cell r="E13">
            <v>2163</v>
          </cell>
          <cell r="F13">
            <v>2067</v>
          </cell>
          <cell r="G13">
            <v>61443</v>
          </cell>
          <cell r="H13">
            <v>29775</v>
          </cell>
          <cell r="I13">
            <v>31668</v>
          </cell>
          <cell r="J13">
            <v>5161</v>
          </cell>
          <cell r="K13">
            <v>4621</v>
          </cell>
          <cell r="L13">
            <v>2710</v>
          </cell>
          <cell r="M13">
            <v>1911</v>
          </cell>
          <cell r="N13">
            <v>540</v>
          </cell>
          <cell r="O13">
            <v>355</v>
          </cell>
          <cell r="P13">
            <v>185</v>
          </cell>
          <cell r="Q13">
            <v>13.3</v>
          </cell>
        </row>
        <row r="14">
          <cell r="C14" t="str">
            <v>특수목적고등학교</v>
          </cell>
          <cell r="D14">
            <v>10</v>
          </cell>
          <cell r="E14">
            <v>153</v>
          </cell>
          <cell r="F14">
            <v>178</v>
          </cell>
          <cell r="G14">
            <v>3889</v>
          </cell>
          <cell r="H14">
            <v>2638</v>
          </cell>
          <cell r="I14">
            <v>1251</v>
          </cell>
          <cell r="J14">
            <v>618</v>
          </cell>
          <cell r="K14">
            <v>512</v>
          </cell>
          <cell r="L14">
            <v>326</v>
          </cell>
          <cell r="M14">
            <v>186</v>
          </cell>
          <cell r="N14">
            <v>106</v>
          </cell>
          <cell r="O14">
            <v>67</v>
          </cell>
          <cell r="P14">
            <v>39</v>
          </cell>
          <cell r="Q14">
            <v>7.6</v>
          </cell>
        </row>
        <row r="15">
          <cell r="C15" t="str">
            <v>특성화고등학교</v>
          </cell>
          <cell r="D15">
            <v>51</v>
          </cell>
          <cell r="E15">
            <v>678</v>
          </cell>
          <cell r="F15">
            <v>717</v>
          </cell>
          <cell r="G15">
            <v>16951</v>
          </cell>
          <cell r="H15">
            <v>10612</v>
          </cell>
          <cell r="I15">
            <v>6339</v>
          </cell>
          <cell r="J15">
            <v>1778</v>
          </cell>
          <cell r="K15">
            <v>1515</v>
          </cell>
          <cell r="L15">
            <v>910</v>
          </cell>
          <cell r="M15">
            <v>605</v>
          </cell>
          <cell r="N15">
            <v>263</v>
          </cell>
          <cell r="O15">
            <v>185</v>
          </cell>
          <cell r="P15">
            <v>78</v>
          </cell>
          <cell r="Q15">
            <v>11.2</v>
          </cell>
        </row>
        <row r="16">
          <cell r="C16" t="str">
            <v>자율고등학교</v>
          </cell>
          <cell r="D16">
            <v>11</v>
          </cell>
          <cell r="E16">
            <v>266</v>
          </cell>
          <cell r="F16">
            <v>256</v>
          </cell>
          <cell r="G16">
            <v>7955</v>
          </cell>
          <cell r="H16">
            <v>5189</v>
          </cell>
          <cell r="I16">
            <v>2766</v>
          </cell>
          <cell r="J16">
            <v>634</v>
          </cell>
          <cell r="K16">
            <v>574</v>
          </cell>
          <cell r="L16">
            <v>299</v>
          </cell>
          <cell r="M16">
            <v>275</v>
          </cell>
          <cell r="N16">
            <v>60</v>
          </cell>
          <cell r="O16">
            <v>33</v>
          </cell>
          <cell r="P16">
            <v>27</v>
          </cell>
          <cell r="Q16">
            <v>13.9</v>
          </cell>
        </row>
        <row r="17">
          <cell r="C17" t="str">
            <v>전문대학</v>
          </cell>
          <cell r="D17">
            <v>16</v>
          </cell>
          <cell r="E17">
            <v>638</v>
          </cell>
          <cell r="F17" t="str">
            <v>-</v>
          </cell>
          <cell r="G17">
            <v>47607</v>
          </cell>
          <cell r="H17">
            <v>26004</v>
          </cell>
          <cell r="I17">
            <v>21603</v>
          </cell>
          <cell r="J17">
            <v>1531</v>
          </cell>
          <cell r="K17">
            <v>1049</v>
          </cell>
          <cell r="L17">
            <v>608</v>
          </cell>
          <cell r="M17">
            <v>441</v>
          </cell>
          <cell r="N17">
            <v>482</v>
          </cell>
          <cell r="O17">
            <v>343</v>
          </cell>
          <cell r="P17">
            <v>139</v>
          </cell>
          <cell r="Q17">
            <v>45.4</v>
          </cell>
        </row>
        <row r="18">
          <cell r="C18" t="str">
            <v>교육대학</v>
          </cell>
          <cell r="D18" t="str">
            <v>-</v>
          </cell>
          <cell r="E18" t="str">
            <v>-</v>
          </cell>
          <cell r="F18" t="str">
            <v>-</v>
          </cell>
          <cell r="G18" t="str">
            <v>-</v>
          </cell>
          <cell r="H18" t="str">
            <v>-</v>
          </cell>
          <cell r="I18" t="str">
            <v>-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  <cell r="N18" t="str">
            <v>-</v>
          </cell>
          <cell r="O18" t="str">
            <v>-</v>
          </cell>
          <cell r="P18" t="str">
            <v>-</v>
          </cell>
          <cell r="Q18" t="str">
            <v>-</v>
          </cell>
        </row>
        <row r="19">
          <cell r="C19" t="str">
            <v>대학교</v>
          </cell>
          <cell r="D19">
            <v>18</v>
          </cell>
          <cell r="E19">
            <v>1093</v>
          </cell>
          <cell r="F19" t="str">
            <v>-</v>
          </cell>
          <cell r="G19">
            <v>171371</v>
          </cell>
          <cell r="H19">
            <v>109735</v>
          </cell>
          <cell r="I19">
            <v>61636</v>
          </cell>
          <cell r="J19">
            <v>6875</v>
          </cell>
          <cell r="K19">
            <v>4852</v>
          </cell>
          <cell r="L19">
            <v>3803</v>
          </cell>
          <cell r="M19">
            <v>1049</v>
          </cell>
          <cell r="N19">
            <v>2023</v>
          </cell>
          <cell r="O19">
            <v>1504</v>
          </cell>
          <cell r="P19">
            <v>519</v>
          </cell>
          <cell r="Q19">
            <v>35.299999999999997</v>
          </cell>
        </row>
        <row r="20">
          <cell r="C20" t="str">
            <v>대학원</v>
          </cell>
          <cell r="D20">
            <v>95</v>
          </cell>
          <cell r="E20">
            <v>848</v>
          </cell>
          <cell r="F20" t="str">
            <v>-</v>
          </cell>
          <cell r="G20">
            <v>13222</v>
          </cell>
          <cell r="H20">
            <v>7109</v>
          </cell>
          <cell r="I20">
            <v>6113</v>
          </cell>
          <cell r="J20">
            <v>186</v>
          </cell>
          <cell r="K20">
            <v>160</v>
          </cell>
          <cell r="L20">
            <v>132</v>
          </cell>
          <cell r="M20">
            <v>28</v>
          </cell>
          <cell r="N20">
            <v>26</v>
          </cell>
          <cell r="O20">
            <v>16</v>
          </cell>
          <cell r="P20">
            <v>10</v>
          </cell>
          <cell r="Q20">
            <v>82.6</v>
          </cell>
        </row>
        <row r="21">
          <cell r="C21" t="str">
            <v>기타학교</v>
          </cell>
          <cell r="D21">
            <v>13</v>
          </cell>
          <cell r="E21">
            <v>313</v>
          </cell>
          <cell r="F21">
            <v>330</v>
          </cell>
          <cell r="G21">
            <v>2750</v>
          </cell>
          <cell r="H21">
            <v>1759</v>
          </cell>
          <cell r="I21">
            <v>991</v>
          </cell>
          <cell r="J21">
            <v>715</v>
          </cell>
          <cell r="K21">
            <v>547</v>
          </cell>
          <cell r="L21">
            <v>232</v>
          </cell>
          <cell r="M21">
            <v>315</v>
          </cell>
          <cell r="N21">
            <v>168</v>
          </cell>
          <cell r="O21">
            <v>85</v>
          </cell>
          <cell r="P21">
            <v>83</v>
          </cell>
          <cell r="Q21">
            <v>5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>2016경상북도</v>
          </cell>
          <cell r="B23">
            <v>2016</v>
          </cell>
          <cell r="C23" t="str">
            <v>경상북도</v>
          </cell>
          <cell r="D23">
            <v>1766</v>
          </cell>
          <cell r="E23">
            <v>17437</v>
          </cell>
          <cell r="F23">
            <v>22280</v>
          </cell>
          <cell r="G23">
            <v>554537</v>
          </cell>
          <cell r="H23">
            <v>310969</v>
          </cell>
          <cell r="I23">
            <v>243568</v>
          </cell>
          <cell r="J23">
            <v>39998</v>
          </cell>
          <cell r="K23">
            <v>33249</v>
          </cell>
          <cell r="L23">
            <v>15034</v>
          </cell>
          <cell r="M23">
            <v>18215</v>
          </cell>
          <cell r="N23">
            <v>6749</v>
          </cell>
          <cell r="O23">
            <v>4220</v>
          </cell>
          <cell r="P23">
            <v>2529</v>
          </cell>
          <cell r="Q23">
            <v>16.7</v>
          </cell>
        </row>
        <row r="24">
          <cell r="C24" t="str">
            <v>유치원</v>
          </cell>
          <cell r="D24">
            <v>707</v>
          </cell>
          <cell r="E24">
            <v>2116</v>
          </cell>
          <cell r="F24">
            <v>1724</v>
          </cell>
          <cell r="G24">
            <v>40185</v>
          </cell>
          <cell r="H24">
            <v>20716</v>
          </cell>
          <cell r="I24">
            <v>19469</v>
          </cell>
          <cell r="J24">
            <v>3133</v>
          </cell>
          <cell r="K24">
            <v>3004</v>
          </cell>
          <cell r="L24">
            <v>63</v>
          </cell>
          <cell r="M24">
            <v>2941</v>
          </cell>
          <cell r="N24">
            <v>129</v>
          </cell>
          <cell r="O24">
            <v>54</v>
          </cell>
          <cell r="P24">
            <v>75</v>
          </cell>
          <cell r="Q24">
            <v>13.4</v>
          </cell>
        </row>
        <row r="25">
          <cell r="C25" t="str">
            <v>초등학교</v>
          </cell>
          <cell r="D25">
            <v>469</v>
          </cell>
          <cell r="E25">
            <v>6242</v>
          </cell>
          <cell r="F25">
            <v>9296</v>
          </cell>
          <cell r="G25">
            <v>127825</v>
          </cell>
          <cell r="H25">
            <v>66835</v>
          </cell>
          <cell r="I25">
            <v>60990</v>
          </cell>
          <cell r="J25">
            <v>11978</v>
          </cell>
          <cell r="K25">
            <v>10016</v>
          </cell>
          <cell r="L25">
            <v>3604</v>
          </cell>
          <cell r="M25">
            <v>6412</v>
          </cell>
          <cell r="N25">
            <v>1962</v>
          </cell>
          <cell r="O25">
            <v>1050</v>
          </cell>
          <cell r="P25">
            <v>912</v>
          </cell>
          <cell r="Q25">
            <v>12.8</v>
          </cell>
        </row>
        <row r="26">
          <cell r="C26" t="str">
            <v>중학교</v>
          </cell>
          <cell r="D26">
            <v>271</v>
          </cell>
          <cell r="E26">
            <v>2937</v>
          </cell>
          <cell r="F26">
            <v>4664</v>
          </cell>
          <cell r="G26">
            <v>70468</v>
          </cell>
          <cell r="H26">
            <v>37280</v>
          </cell>
          <cell r="I26">
            <v>33188</v>
          </cell>
          <cell r="J26">
            <v>7346</v>
          </cell>
          <cell r="K26">
            <v>6472</v>
          </cell>
          <cell r="L26">
            <v>2488</v>
          </cell>
          <cell r="M26">
            <v>3984</v>
          </cell>
          <cell r="N26">
            <v>874</v>
          </cell>
          <cell r="O26">
            <v>502</v>
          </cell>
          <cell r="P26">
            <v>372</v>
          </cell>
          <cell r="Q26">
            <v>10.9</v>
          </cell>
        </row>
        <row r="27">
          <cell r="C27" t="str">
            <v>일반고등학교</v>
          </cell>
          <cell r="D27">
            <v>119</v>
          </cell>
          <cell r="E27">
            <v>2151</v>
          </cell>
          <cell r="F27">
            <v>3678</v>
          </cell>
          <cell r="G27">
            <v>59972</v>
          </cell>
          <cell r="H27">
            <v>29030</v>
          </cell>
          <cell r="I27">
            <v>30942</v>
          </cell>
          <cell r="J27">
            <v>5182</v>
          </cell>
          <cell r="K27">
            <v>4615</v>
          </cell>
          <cell r="L27">
            <v>2682</v>
          </cell>
          <cell r="M27">
            <v>1933</v>
          </cell>
          <cell r="N27">
            <v>567</v>
          </cell>
          <cell r="O27">
            <v>369</v>
          </cell>
          <cell r="P27">
            <v>198</v>
          </cell>
          <cell r="Q27">
            <v>13</v>
          </cell>
        </row>
        <row r="28">
          <cell r="C28" t="str">
            <v>특수목적고등학교</v>
          </cell>
          <cell r="D28">
            <v>10</v>
          </cell>
          <cell r="E28">
            <v>173</v>
          </cell>
          <cell r="F28">
            <v>620</v>
          </cell>
          <cell r="G28">
            <v>3919</v>
          </cell>
          <cell r="H28">
            <v>2655</v>
          </cell>
          <cell r="I28">
            <v>1264</v>
          </cell>
          <cell r="J28">
            <v>623</v>
          </cell>
          <cell r="K28">
            <v>512</v>
          </cell>
          <cell r="L28">
            <v>323</v>
          </cell>
          <cell r="M28">
            <v>189</v>
          </cell>
          <cell r="N28">
            <v>111</v>
          </cell>
          <cell r="O28">
            <v>69</v>
          </cell>
          <cell r="P28">
            <v>42</v>
          </cell>
          <cell r="Q28">
            <v>7.7</v>
          </cell>
        </row>
        <row r="29">
          <cell r="C29" t="str">
            <v>특성화고등학교</v>
          </cell>
          <cell r="D29">
            <v>51</v>
          </cell>
          <cell r="E29">
            <v>668</v>
          </cell>
          <cell r="F29">
            <v>1369</v>
          </cell>
          <cell r="G29">
            <v>16416</v>
          </cell>
          <cell r="H29">
            <v>10454</v>
          </cell>
          <cell r="I29">
            <v>5962</v>
          </cell>
          <cell r="J29">
            <v>1776</v>
          </cell>
          <cell r="K29">
            <v>1506</v>
          </cell>
          <cell r="L29">
            <v>879</v>
          </cell>
          <cell r="M29">
            <v>627</v>
          </cell>
          <cell r="N29">
            <v>270</v>
          </cell>
          <cell r="O29">
            <v>182</v>
          </cell>
          <cell r="P29">
            <v>88</v>
          </cell>
          <cell r="Q29">
            <v>10.9</v>
          </cell>
        </row>
        <row r="30">
          <cell r="C30" t="str">
            <v>자율고등학교</v>
          </cell>
          <cell r="D30">
            <v>12</v>
          </cell>
          <cell r="E30">
            <v>279</v>
          </cell>
          <cell r="F30">
            <v>463</v>
          </cell>
          <cell r="G30">
            <v>8149</v>
          </cell>
          <cell r="H30">
            <v>5275</v>
          </cell>
          <cell r="I30">
            <v>2874</v>
          </cell>
          <cell r="J30">
            <v>674</v>
          </cell>
          <cell r="K30">
            <v>604</v>
          </cell>
          <cell r="L30">
            <v>306</v>
          </cell>
          <cell r="M30">
            <v>298</v>
          </cell>
          <cell r="N30">
            <v>70</v>
          </cell>
          <cell r="O30">
            <v>42</v>
          </cell>
          <cell r="P30">
            <v>28</v>
          </cell>
          <cell r="Q30">
            <v>13.5</v>
          </cell>
        </row>
        <row r="31">
          <cell r="C31" t="str">
            <v>전문대학</v>
          </cell>
          <cell r="D31">
            <v>16</v>
          </cell>
          <cell r="E31">
            <v>604</v>
          </cell>
          <cell r="F31" t="str">
            <v>-</v>
          </cell>
          <cell r="G31">
            <v>45844</v>
          </cell>
          <cell r="H31">
            <v>24899</v>
          </cell>
          <cell r="I31">
            <v>20945</v>
          </cell>
          <cell r="J31">
            <v>1533</v>
          </cell>
          <cell r="K31">
            <v>1030</v>
          </cell>
          <cell r="L31">
            <v>584</v>
          </cell>
          <cell r="M31">
            <v>446</v>
          </cell>
          <cell r="N31">
            <v>503</v>
          </cell>
          <cell r="O31">
            <v>364</v>
          </cell>
          <cell r="P31">
            <v>139</v>
          </cell>
          <cell r="Q31">
            <v>44.5</v>
          </cell>
        </row>
        <row r="32">
          <cell r="C32" t="str">
            <v>교육대학</v>
          </cell>
          <cell r="D32" t="str">
            <v>-</v>
          </cell>
          <cell r="E32" t="str">
            <v>-</v>
          </cell>
          <cell r="F32" t="str">
            <v>-</v>
          </cell>
          <cell r="G32" t="str">
            <v>-</v>
          </cell>
          <cell r="H32" t="str">
            <v>-</v>
          </cell>
          <cell r="I32" t="str">
            <v>-</v>
          </cell>
          <cell r="J32" t="str">
            <v>-</v>
          </cell>
          <cell r="K32" t="str">
            <v>-</v>
          </cell>
          <cell r="L32" t="str">
            <v>-</v>
          </cell>
          <cell r="M32" t="str">
            <v>-</v>
          </cell>
          <cell r="N32" t="str">
            <v>-</v>
          </cell>
          <cell r="O32" t="str">
            <v>-</v>
          </cell>
          <cell r="P32" t="str">
            <v>-</v>
          </cell>
          <cell r="Q32" t="str">
            <v>-</v>
          </cell>
        </row>
        <row r="33">
          <cell r="C33" t="str">
            <v>대학교</v>
          </cell>
          <cell r="D33">
            <v>19</v>
          </cell>
          <cell r="E33">
            <v>1094</v>
          </cell>
          <cell r="F33" t="str">
            <v>-</v>
          </cell>
          <cell r="G33">
            <v>165700</v>
          </cell>
          <cell r="H33">
            <v>105083</v>
          </cell>
          <cell r="I33">
            <v>60617</v>
          </cell>
          <cell r="J33">
            <v>6860</v>
          </cell>
          <cell r="K33">
            <v>4792</v>
          </cell>
          <cell r="L33">
            <v>3755</v>
          </cell>
          <cell r="M33">
            <v>1037</v>
          </cell>
          <cell r="N33">
            <v>2068</v>
          </cell>
          <cell r="O33">
            <v>1483</v>
          </cell>
          <cell r="P33">
            <v>585</v>
          </cell>
          <cell r="Q33">
            <v>34.6</v>
          </cell>
        </row>
        <row r="34">
          <cell r="C34" t="str">
            <v>대학원</v>
          </cell>
          <cell r="D34">
            <v>79</v>
          </cell>
          <cell r="E34">
            <v>854</v>
          </cell>
          <cell r="F34" t="str">
            <v>-</v>
          </cell>
          <cell r="G34">
            <v>13367</v>
          </cell>
          <cell r="H34">
            <v>7054</v>
          </cell>
          <cell r="I34">
            <v>6313</v>
          </cell>
          <cell r="J34">
            <v>153</v>
          </cell>
          <cell r="K34">
            <v>141</v>
          </cell>
          <cell r="L34">
            <v>123</v>
          </cell>
          <cell r="M34">
            <v>18</v>
          </cell>
          <cell r="N34">
            <v>12</v>
          </cell>
          <cell r="O34">
            <v>7</v>
          </cell>
          <cell r="P34">
            <v>5</v>
          </cell>
          <cell r="Q34">
            <v>94.8</v>
          </cell>
        </row>
        <row r="35">
          <cell r="C35" t="str">
            <v>기타학교</v>
          </cell>
          <cell r="D35">
            <v>13</v>
          </cell>
          <cell r="E35">
            <v>319</v>
          </cell>
          <cell r="F35">
            <v>466</v>
          </cell>
          <cell r="G35">
            <v>2692</v>
          </cell>
          <cell r="H35">
            <v>1688</v>
          </cell>
          <cell r="I35">
            <v>1004</v>
          </cell>
          <cell r="J35">
            <v>740</v>
          </cell>
          <cell r="K35">
            <v>557</v>
          </cell>
          <cell r="L35">
            <v>227</v>
          </cell>
          <cell r="M35">
            <v>330</v>
          </cell>
          <cell r="N35">
            <v>183</v>
          </cell>
          <cell r="O35">
            <v>98</v>
          </cell>
          <cell r="P35">
            <v>85</v>
          </cell>
          <cell r="Q35">
            <v>5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</row>
        <row r="37">
          <cell r="A37" t="str">
            <v>2017경상북도</v>
          </cell>
          <cell r="B37">
            <v>2017</v>
          </cell>
          <cell r="C37" t="str">
            <v>경상북도</v>
          </cell>
          <cell r="D37">
            <v>1754</v>
          </cell>
          <cell r="E37">
            <v>17317</v>
          </cell>
          <cell r="F37">
            <v>21346</v>
          </cell>
          <cell r="G37">
            <v>537419</v>
          </cell>
          <cell r="H37">
            <v>300038</v>
          </cell>
          <cell r="I37">
            <v>237381</v>
          </cell>
          <cell r="J37">
            <v>41218</v>
          </cell>
          <cell r="K37">
            <v>33228</v>
          </cell>
          <cell r="L37">
            <v>14878</v>
          </cell>
          <cell r="M37">
            <v>18350</v>
          </cell>
          <cell r="N37">
            <v>7990</v>
          </cell>
          <cell r="O37">
            <v>4492</v>
          </cell>
          <cell r="P37">
            <v>3498</v>
          </cell>
          <cell r="Q37">
            <v>16.2</v>
          </cell>
        </row>
        <row r="38">
          <cell r="C38" t="str">
            <v>유치원</v>
          </cell>
          <cell r="D38">
            <v>710</v>
          </cell>
          <cell r="E38">
            <v>2113</v>
          </cell>
          <cell r="F38">
            <v>1799</v>
          </cell>
          <cell r="G38">
            <v>39836</v>
          </cell>
          <cell r="H38">
            <v>20521</v>
          </cell>
          <cell r="I38">
            <v>19315</v>
          </cell>
          <cell r="J38">
            <v>3231</v>
          </cell>
          <cell r="K38">
            <v>3064</v>
          </cell>
          <cell r="L38">
            <v>71</v>
          </cell>
          <cell r="M38">
            <v>2993</v>
          </cell>
          <cell r="N38">
            <v>167</v>
          </cell>
          <cell r="O38">
            <v>59</v>
          </cell>
          <cell r="P38">
            <v>108</v>
          </cell>
          <cell r="Q38">
            <v>13</v>
          </cell>
        </row>
        <row r="39">
          <cell r="C39" t="str">
            <v>초등학교</v>
          </cell>
          <cell r="D39">
            <v>468</v>
          </cell>
          <cell r="E39">
            <v>6211</v>
          </cell>
          <cell r="F39">
            <v>9379</v>
          </cell>
          <cell r="G39">
            <v>127642</v>
          </cell>
          <cell r="H39">
            <v>66538</v>
          </cell>
          <cell r="I39">
            <v>61104</v>
          </cell>
          <cell r="J39">
            <v>11907</v>
          </cell>
          <cell r="K39">
            <v>10021</v>
          </cell>
          <cell r="L39">
            <v>3602</v>
          </cell>
          <cell r="M39">
            <v>6419</v>
          </cell>
          <cell r="N39">
            <v>1886</v>
          </cell>
          <cell r="O39">
            <v>975</v>
          </cell>
          <cell r="P39">
            <v>911</v>
          </cell>
          <cell r="Q39">
            <v>12.7</v>
          </cell>
        </row>
        <row r="40">
          <cell r="C40" t="str">
            <v>중학교</v>
          </cell>
          <cell r="D40">
            <v>262</v>
          </cell>
          <cell r="E40">
            <v>2890</v>
          </cell>
          <cell r="F40">
            <v>4037</v>
          </cell>
          <cell r="G40">
            <v>65906</v>
          </cell>
          <cell r="H40">
            <v>34963</v>
          </cell>
          <cell r="I40">
            <v>30943</v>
          </cell>
          <cell r="J40">
            <v>7239</v>
          </cell>
          <cell r="K40">
            <v>6417</v>
          </cell>
          <cell r="L40">
            <v>2413</v>
          </cell>
          <cell r="M40">
            <v>4004</v>
          </cell>
          <cell r="N40">
            <v>822</v>
          </cell>
          <cell r="O40">
            <v>476</v>
          </cell>
          <cell r="P40">
            <v>346</v>
          </cell>
          <cell r="Q40">
            <v>10.3</v>
          </cell>
        </row>
        <row r="41">
          <cell r="C41" t="str">
            <v>일반고등학교</v>
          </cell>
          <cell r="D41">
            <v>117</v>
          </cell>
          <cell r="E41">
            <v>2149</v>
          </cell>
          <cell r="F41">
            <v>3629</v>
          </cell>
          <cell r="G41">
            <v>57666</v>
          </cell>
          <cell r="H41">
            <v>27909</v>
          </cell>
          <cell r="I41">
            <v>29757</v>
          </cell>
          <cell r="J41">
            <v>5165</v>
          </cell>
          <cell r="K41">
            <v>4611</v>
          </cell>
          <cell r="L41">
            <v>2647</v>
          </cell>
          <cell r="M41">
            <v>1964</v>
          </cell>
          <cell r="N41">
            <v>554</v>
          </cell>
          <cell r="O41">
            <v>365</v>
          </cell>
          <cell r="P41">
            <v>189</v>
          </cell>
          <cell r="Q41">
            <v>12.5</v>
          </cell>
        </row>
        <row r="42">
          <cell r="C42" t="str">
            <v>특수목적고등학교</v>
          </cell>
          <cell r="D42">
            <v>10</v>
          </cell>
          <cell r="E42">
            <v>173</v>
          </cell>
          <cell r="F42">
            <v>604</v>
          </cell>
          <cell r="G42">
            <v>3907</v>
          </cell>
          <cell r="H42">
            <v>2644</v>
          </cell>
          <cell r="I42">
            <v>1263</v>
          </cell>
          <cell r="J42">
            <v>619</v>
          </cell>
          <cell r="K42">
            <v>512</v>
          </cell>
          <cell r="L42">
            <v>319</v>
          </cell>
          <cell r="M42">
            <v>193</v>
          </cell>
          <cell r="N42">
            <v>107</v>
          </cell>
          <cell r="O42">
            <v>65</v>
          </cell>
          <cell r="P42">
            <v>42</v>
          </cell>
          <cell r="Q42">
            <v>7.6</v>
          </cell>
        </row>
        <row r="43">
          <cell r="C43" t="str">
            <v>특성화고등학교</v>
          </cell>
          <cell r="D43">
            <v>49</v>
          </cell>
          <cell r="E43">
            <v>659</v>
          </cell>
          <cell r="F43">
            <v>966</v>
          </cell>
          <cell r="G43">
            <v>15377</v>
          </cell>
          <cell r="H43">
            <v>9876</v>
          </cell>
          <cell r="I43">
            <v>5501</v>
          </cell>
          <cell r="J43">
            <v>1745</v>
          </cell>
          <cell r="K43">
            <v>1486</v>
          </cell>
          <cell r="L43">
            <v>866</v>
          </cell>
          <cell r="M43">
            <v>620</v>
          </cell>
          <cell r="N43">
            <v>259</v>
          </cell>
          <cell r="O43">
            <v>176</v>
          </cell>
          <cell r="P43">
            <v>83</v>
          </cell>
          <cell r="Q43">
            <v>10.3</v>
          </cell>
        </row>
        <row r="44">
          <cell r="C44" t="str">
            <v>자율고등학교</v>
          </cell>
          <cell r="D44">
            <v>12</v>
          </cell>
          <cell r="E44">
            <v>286</v>
          </cell>
          <cell r="F44">
            <v>471</v>
          </cell>
          <cell r="G44">
            <v>7976</v>
          </cell>
          <cell r="H44">
            <v>5109</v>
          </cell>
          <cell r="I44">
            <v>2867</v>
          </cell>
          <cell r="J44">
            <v>702</v>
          </cell>
          <cell r="K44">
            <v>629</v>
          </cell>
          <cell r="L44">
            <v>321</v>
          </cell>
          <cell r="M44">
            <v>308</v>
          </cell>
          <cell r="N44">
            <v>73</v>
          </cell>
          <cell r="O44">
            <v>42</v>
          </cell>
          <cell r="P44">
            <v>31</v>
          </cell>
          <cell r="Q44">
            <v>12.7</v>
          </cell>
        </row>
        <row r="45">
          <cell r="C45" t="str">
            <v>전문대학</v>
          </cell>
          <cell r="D45">
            <v>16</v>
          </cell>
          <cell r="E45">
            <v>606</v>
          </cell>
          <cell r="F45" t="str">
            <v>-</v>
          </cell>
          <cell r="G45">
            <v>43982</v>
          </cell>
          <cell r="H45">
            <v>23583</v>
          </cell>
          <cell r="I45">
            <v>20399</v>
          </cell>
          <cell r="J45">
            <v>1738</v>
          </cell>
          <cell r="K45">
            <v>1007</v>
          </cell>
          <cell r="L45">
            <v>560</v>
          </cell>
          <cell r="M45">
            <v>447</v>
          </cell>
          <cell r="N45">
            <v>731</v>
          </cell>
          <cell r="O45">
            <v>439</v>
          </cell>
          <cell r="P45">
            <v>292</v>
          </cell>
          <cell r="Q45">
            <v>43.7</v>
          </cell>
        </row>
        <row r="46">
          <cell r="C46" t="str">
            <v>교육대학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str">
            <v>-</v>
          </cell>
          <cell r="Q46" t="str">
            <v>-</v>
          </cell>
        </row>
        <row r="47">
          <cell r="C47" t="str">
            <v>대학교</v>
          </cell>
          <cell r="D47">
            <v>19</v>
          </cell>
          <cell r="E47">
            <v>1073</v>
          </cell>
          <cell r="F47" t="str">
            <v>-</v>
          </cell>
          <cell r="G47">
            <v>159620</v>
          </cell>
          <cell r="H47">
            <v>100501</v>
          </cell>
          <cell r="I47">
            <v>59119</v>
          </cell>
          <cell r="J47">
            <v>7983</v>
          </cell>
          <cell r="K47">
            <v>4779</v>
          </cell>
          <cell r="L47">
            <v>3726</v>
          </cell>
          <cell r="M47">
            <v>1053</v>
          </cell>
          <cell r="N47">
            <v>3204</v>
          </cell>
          <cell r="O47">
            <v>1805</v>
          </cell>
          <cell r="P47">
            <v>1399</v>
          </cell>
          <cell r="Q47">
            <v>33.4</v>
          </cell>
        </row>
        <row r="48">
          <cell r="C48" t="str">
            <v>대학원</v>
          </cell>
          <cell r="D48">
            <v>78</v>
          </cell>
          <cell r="E48">
            <v>850</v>
          </cell>
          <cell r="F48" t="str">
            <v>-</v>
          </cell>
          <cell r="G48">
            <v>12942</v>
          </cell>
          <cell r="H48">
            <v>6766</v>
          </cell>
          <cell r="I48">
            <v>6176</v>
          </cell>
          <cell r="J48">
            <v>174</v>
          </cell>
          <cell r="K48">
            <v>154</v>
          </cell>
          <cell r="L48">
            <v>130</v>
          </cell>
          <cell r="M48">
            <v>24</v>
          </cell>
          <cell r="N48">
            <v>20</v>
          </cell>
          <cell r="O48">
            <v>6</v>
          </cell>
          <cell r="P48">
            <v>14</v>
          </cell>
          <cell r="Q48">
            <v>84</v>
          </cell>
        </row>
        <row r="49">
          <cell r="C49" t="str">
            <v>기타학교</v>
          </cell>
          <cell r="D49">
            <v>13</v>
          </cell>
          <cell r="E49">
            <v>307</v>
          </cell>
          <cell r="F49">
            <v>461</v>
          </cell>
          <cell r="G49">
            <v>2565</v>
          </cell>
          <cell r="H49">
            <v>1628</v>
          </cell>
          <cell r="I49">
            <v>937</v>
          </cell>
          <cell r="J49">
            <v>715</v>
          </cell>
          <cell r="K49">
            <v>548</v>
          </cell>
          <cell r="L49">
            <v>223</v>
          </cell>
          <cell r="M49">
            <v>325</v>
          </cell>
          <cell r="N49">
            <v>167</v>
          </cell>
          <cell r="O49">
            <v>84</v>
          </cell>
          <cell r="P49">
            <v>83</v>
          </cell>
          <cell r="Q49">
            <v>5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</row>
        <row r="51">
          <cell r="A51" t="str">
            <v>2018경상북도</v>
          </cell>
          <cell r="B51">
            <v>2018</v>
          </cell>
          <cell r="C51" t="str">
            <v>경상북도</v>
          </cell>
          <cell r="D51">
            <v>1742</v>
          </cell>
          <cell r="E51">
            <v>16972</v>
          </cell>
          <cell r="F51">
            <v>21970</v>
          </cell>
          <cell r="G51">
            <v>520413</v>
          </cell>
          <cell r="H51">
            <v>289054</v>
          </cell>
          <cell r="I51">
            <v>231359</v>
          </cell>
          <cell r="J51">
            <v>41154</v>
          </cell>
          <cell r="K51">
            <v>33290</v>
          </cell>
          <cell r="L51">
            <v>14628</v>
          </cell>
          <cell r="M51">
            <v>18662</v>
          </cell>
          <cell r="N51">
            <v>7864</v>
          </cell>
          <cell r="O51">
            <v>4375</v>
          </cell>
          <cell r="P51">
            <v>3489</v>
          </cell>
          <cell r="Q51">
            <v>15.6</v>
          </cell>
        </row>
        <row r="52">
          <cell r="C52" t="str">
            <v>유치원</v>
          </cell>
          <cell r="D52">
            <v>709</v>
          </cell>
          <cell r="E52">
            <v>2211</v>
          </cell>
          <cell r="F52">
            <v>1729</v>
          </cell>
          <cell r="G52">
            <v>38961</v>
          </cell>
          <cell r="H52">
            <v>20063</v>
          </cell>
          <cell r="I52">
            <v>18898</v>
          </cell>
          <cell r="J52">
            <v>3366</v>
          </cell>
          <cell r="K52">
            <v>3174</v>
          </cell>
          <cell r="L52">
            <v>76</v>
          </cell>
          <cell r="M52">
            <v>3098</v>
          </cell>
          <cell r="N52">
            <v>192</v>
          </cell>
          <cell r="O52">
            <v>72</v>
          </cell>
          <cell r="P52">
            <v>120</v>
          </cell>
          <cell r="Q52">
            <v>12.3</v>
          </cell>
        </row>
        <row r="53">
          <cell r="C53" t="str">
            <v>초등학교</v>
          </cell>
          <cell r="D53">
            <v>470</v>
          </cell>
          <cell r="E53">
            <v>6291</v>
          </cell>
          <cell r="F53">
            <v>9515</v>
          </cell>
          <cell r="G53">
            <v>129290</v>
          </cell>
          <cell r="H53">
            <v>67327</v>
          </cell>
          <cell r="I53">
            <v>61963</v>
          </cell>
          <cell r="J53">
            <v>12029</v>
          </cell>
          <cell r="K53">
            <v>10168</v>
          </cell>
          <cell r="L53">
            <v>3641</v>
          </cell>
          <cell r="M53">
            <v>6527</v>
          </cell>
          <cell r="N53">
            <v>1861</v>
          </cell>
          <cell r="O53">
            <v>968</v>
          </cell>
          <cell r="P53">
            <v>893</v>
          </cell>
          <cell r="Q53">
            <v>12.7</v>
          </cell>
        </row>
        <row r="54">
          <cell r="C54" t="str">
            <v>중학교</v>
          </cell>
          <cell r="D54">
            <v>262</v>
          </cell>
          <cell r="E54">
            <v>2820</v>
          </cell>
          <cell r="F54">
            <v>4635</v>
          </cell>
          <cell r="G54">
            <v>63540</v>
          </cell>
          <cell r="H54">
            <v>33563</v>
          </cell>
          <cell r="I54">
            <v>29977</v>
          </cell>
          <cell r="J54">
            <v>7175</v>
          </cell>
          <cell r="K54">
            <v>6387</v>
          </cell>
          <cell r="L54">
            <v>2357</v>
          </cell>
          <cell r="M54">
            <v>4030</v>
          </cell>
          <cell r="N54">
            <v>788</v>
          </cell>
          <cell r="O54">
            <v>425</v>
          </cell>
          <cell r="P54">
            <v>363</v>
          </cell>
          <cell r="Q54">
            <v>9.9</v>
          </cell>
        </row>
        <row r="55">
          <cell r="C55" t="str">
            <v>일반고등학교</v>
          </cell>
          <cell r="D55">
            <v>115</v>
          </cell>
          <cell r="E55">
            <v>2126</v>
          </cell>
          <cell r="F55">
            <v>3591</v>
          </cell>
          <cell r="G55">
            <v>52496</v>
          </cell>
          <cell r="H55">
            <v>25398</v>
          </cell>
          <cell r="I55">
            <v>27098</v>
          </cell>
          <cell r="J55">
            <v>5115</v>
          </cell>
          <cell r="K55">
            <v>4569</v>
          </cell>
          <cell r="L55">
            <v>2587</v>
          </cell>
          <cell r="M55">
            <v>1982</v>
          </cell>
          <cell r="N55">
            <v>546</v>
          </cell>
          <cell r="O55">
            <v>355</v>
          </cell>
          <cell r="P55">
            <v>191</v>
          </cell>
          <cell r="Q55">
            <v>11.5</v>
          </cell>
        </row>
        <row r="56">
          <cell r="C56" t="str">
            <v>특수목적고등학교</v>
          </cell>
          <cell r="D56">
            <v>11</v>
          </cell>
          <cell r="E56">
            <v>180</v>
          </cell>
          <cell r="F56">
            <v>703</v>
          </cell>
          <cell r="G56">
            <v>3967</v>
          </cell>
          <cell r="H56">
            <v>2702</v>
          </cell>
          <cell r="I56">
            <v>1265</v>
          </cell>
          <cell r="J56">
            <v>655</v>
          </cell>
          <cell r="K56">
            <v>543</v>
          </cell>
          <cell r="L56">
            <v>335</v>
          </cell>
          <cell r="M56">
            <v>208</v>
          </cell>
          <cell r="N56">
            <v>112</v>
          </cell>
          <cell r="O56">
            <v>68</v>
          </cell>
          <cell r="P56">
            <v>44</v>
          </cell>
          <cell r="Q56">
            <v>7.3</v>
          </cell>
        </row>
        <row r="57">
          <cell r="C57" t="str">
            <v>특성화고등학교</v>
          </cell>
          <cell r="D57">
            <v>49</v>
          </cell>
          <cell r="E57">
            <v>664</v>
          </cell>
          <cell r="F57">
            <v>1329</v>
          </cell>
          <cell r="G57">
            <v>13964</v>
          </cell>
          <cell r="H57">
            <v>8989</v>
          </cell>
          <cell r="I57">
            <v>4975</v>
          </cell>
          <cell r="J57">
            <v>1705</v>
          </cell>
          <cell r="K57">
            <v>1458</v>
          </cell>
          <cell r="L57">
            <v>826</v>
          </cell>
          <cell r="M57">
            <v>632</v>
          </cell>
          <cell r="N57">
            <v>247</v>
          </cell>
          <cell r="O57">
            <v>157</v>
          </cell>
          <cell r="P57">
            <v>90</v>
          </cell>
          <cell r="Q57">
            <v>9.6</v>
          </cell>
        </row>
        <row r="58">
          <cell r="C58" t="str">
            <v>자율고등학교</v>
          </cell>
          <cell r="D58">
            <v>12</v>
          </cell>
          <cell r="E58">
            <v>285</v>
          </cell>
          <cell r="F58">
            <v>468</v>
          </cell>
          <cell r="G58">
            <v>7518</v>
          </cell>
          <cell r="H58">
            <v>4776</v>
          </cell>
          <cell r="I58">
            <v>2742</v>
          </cell>
          <cell r="J58">
            <v>706</v>
          </cell>
          <cell r="K58">
            <v>635</v>
          </cell>
          <cell r="L58">
            <v>305</v>
          </cell>
          <cell r="M58">
            <v>330</v>
          </cell>
          <cell r="N58">
            <v>71</v>
          </cell>
          <cell r="O58">
            <v>35</v>
          </cell>
          <cell r="P58">
            <v>36</v>
          </cell>
          <cell r="Q58">
            <v>11.8</v>
          </cell>
        </row>
        <row r="59">
          <cell r="C59" t="str">
            <v>전문대학</v>
          </cell>
          <cell r="D59">
            <v>15</v>
          </cell>
          <cell r="E59">
            <v>537</v>
          </cell>
          <cell r="F59" t="str">
            <v>-</v>
          </cell>
          <cell r="G59">
            <v>41230</v>
          </cell>
          <cell r="H59">
            <v>21719</v>
          </cell>
          <cell r="I59">
            <v>19511</v>
          </cell>
          <cell r="J59">
            <v>1680</v>
          </cell>
          <cell r="K59">
            <v>963</v>
          </cell>
          <cell r="L59">
            <v>511</v>
          </cell>
          <cell r="M59">
            <v>452</v>
          </cell>
          <cell r="N59">
            <v>717</v>
          </cell>
          <cell r="O59">
            <v>422</v>
          </cell>
          <cell r="P59">
            <v>295</v>
          </cell>
          <cell r="Q59">
            <v>42.8</v>
          </cell>
        </row>
        <row r="60">
          <cell r="C60" t="str">
            <v>교육대학</v>
          </cell>
          <cell r="D60" t="str">
            <v>-</v>
          </cell>
          <cell r="E60" t="str">
            <v>-</v>
          </cell>
          <cell r="F60" t="str">
            <v>-</v>
          </cell>
          <cell r="G60" t="str">
            <v>-</v>
          </cell>
          <cell r="H60" t="str">
            <v>-</v>
          </cell>
          <cell r="I60" t="str">
            <v>-</v>
          </cell>
          <cell r="J60" t="str">
            <v>-</v>
          </cell>
          <cell r="K60" t="str">
            <v>-</v>
          </cell>
          <cell r="L60" t="str">
            <v>-</v>
          </cell>
          <cell r="M60" t="str">
            <v>-</v>
          </cell>
          <cell r="N60" t="str">
            <v>-</v>
          </cell>
          <cell r="O60" t="str">
            <v>-</v>
          </cell>
          <cell r="P60" t="str">
            <v>-</v>
          </cell>
          <cell r="Q60" t="str">
            <v>-</v>
          </cell>
        </row>
        <row r="61">
          <cell r="C61" t="str">
            <v>대학교</v>
          </cell>
          <cell r="D61">
            <v>17</v>
          </cell>
          <cell r="E61">
            <v>1026</v>
          </cell>
          <cell r="F61" t="str">
            <v>-</v>
          </cell>
          <cell r="G61">
            <v>154544</v>
          </cell>
          <cell r="H61">
            <v>96343</v>
          </cell>
          <cell r="I61">
            <v>58201</v>
          </cell>
          <cell r="J61">
            <v>7823</v>
          </cell>
          <cell r="K61">
            <v>4677</v>
          </cell>
          <cell r="L61">
            <v>3638</v>
          </cell>
          <cell r="M61">
            <v>1039</v>
          </cell>
          <cell r="N61">
            <v>3146</v>
          </cell>
          <cell r="O61">
            <v>1781</v>
          </cell>
          <cell r="P61">
            <v>1365</v>
          </cell>
          <cell r="Q61">
            <v>33</v>
          </cell>
        </row>
        <row r="62">
          <cell r="C62" t="str">
            <v>대학원</v>
          </cell>
          <cell r="D62">
            <v>67</v>
          </cell>
          <cell r="E62">
            <v>832</v>
          </cell>
          <cell r="F62" t="str">
            <v>-</v>
          </cell>
          <cell r="G62">
            <v>12009</v>
          </cell>
          <cell r="H62">
            <v>6377</v>
          </cell>
          <cell r="I62">
            <v>5632</v>
          </cell>
          <cell r="J62">
            <v>169</v>
          </cell>
          <cell r="K62">
            <v>153</v>
          </cell>
          <cell r="L62">
            <v>128</v>
          </cell>
          <cell r="M62">
            <v>25</v>
          </cell>
          <cell r="N62">
            <v>16</v>
          </cell>
          <cell r="O62">
            <v>3</v>
          </cell>
          <cell r="P62">
            <v>13</v>
          </cell>
          <cell r="Q62">
            <v>78.5</v>
          </cell>
        </row>
        <row r="63">
          <cell r="C63" t="str">
            <v>기타학교</v>
          </cell>
          <cell r="D63">
            <v>15</v>
          </cell>
          <cell r="E63" t="str">
            <v>-</v>
          </cell>
          <cell r="F63" t="str">
            <v>-</v>
          </cell>
          <cell r="G63">
            <v>2894</v>
          </cell>
          <cell r="H63">
            <v>1797</v>
          </cell>
          <cell r="I63">
            <v>1097</v>
          </cell>
          <cell r="J63">
            <v>731</v>
          </cell>
          <cell r="K63">
            <v>563</v>
          </cell>
          <cell r="L63">
            <v>224</v>
          </cell>
          <cell r="M63">
            <v>339</v>
          </cell>
          <cell r="N63">
            <v>168</v>
          </cell>
          <cell r="O63">
            <v>89</v>
          </cell>
          <cell r="P63">
            <v>79</v>
          </cell>
          <cell r="Q63">
            <v>5.0999999999999996</v>
          </cell>
        </row>
        <row r="64"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</row>
        <row r="65">
          <cell r="A65" t="str">
            <v>2019경상북도</v>
          </cell>
          <cell r="B65">
            <v>2019</v>
          </cell>
          <cell r="C65" t="str">
            <v>경상북도</v>
          </cell>
          <cell r="D65">
            <v>1735</v>
          </cell>
          <cell r="E65">
            <v>17391</v>
          </cell>
          <cell r="F65">
            <v>22558</v>
          </cell>
          <cell r="G65">
            <v>504816</v>
          </cell>
          <cell r="H65">
            <v>279025</v>
          </cell>
          <cell r="I65">
            <v>225791</v>
          </cell>
          <cell r="J65">
            <v>41116</v>
          </cell>
          <cell r="K65">
            <v>33297</v>
          </cell>
          <cell r="L65">
            <v>14495</v>
          </cell>
          <cell r="M65">
            <v>18802</v>
          </cell>
          <cell r="N65">
            <v>7819</v>
          </cell>
          <cell r="O65">
            <v>4302</v>
          </cell>
          <cell r="P65">
            <v>3517</v>
          </cell>
          <cell r="Q65">
            <v>15.2</v>
          </cell>
        </row>
        <row r="66">
          <cell r="C66" t="str">
            <v>유치원</v>
          </cell>
          <cell r="D66">
            <v>707</v>
          </cell>
          <cell r="E66">
            <v>2200</v>
          </cell>
          <cell r="F66">
            <v>1704</v>
          </cell>
          <cell r="G66">
            <v>36723</v>
          </cell>
          <cell r="H66">
            <v>18847</v>
          </cell>
          <cell r="I66">
            <v>17876</v>
          </cell>
          <cell r="J66">
            <v>3329</v>
          </cell>
          <cell r="K66">
            <v>3160</v>
          </cell>
          <cell r="L66">
            <v>74</v>
          </cell>
          <cell r="M66">
            <v>3086</v>
          </cell>
          <cell r="N66">
            <v>169</v>
          </cell>
          <cell r="O66">
            <v>74</v>
          </cell>
          <cell r="P66">
            <v>95</v>
          </cell>
          <cell r="Q66">
            <v>11.6</v>
          </cell>
        </row>
        <row r="67">
          <cell r="C67" t="str">
            <v>초등학교</v>
          </cell>
          <cell r="D67">
            <v>471</v>
          </cell>
          <cell r="E67">
            <v>6433</v>
          </cell>
          <cell r="F67">
            <v>9645</v>
          </cell>
          <cell r="G67">
            <v>131374</v>
          </cell>
          <cell r="H67">
            <v>68192</v>
          </cell>
          <cell r="I67">
            <v>63182</v>
          </cell>
          <cell r="J67">
            <v>12141</v>
          </cell>
          <cell r="K67">
            <v>10257</v>
          </cell>
          <cell r="L67">
            <v>3697</v>
          </cell>
          <cell r="M67">
            <v>6560</v>
          </cell>
          <cell r="N67">
            <v>1884</v>
          </cell>
          <cell r="O67">
            <v>964</v>
          </cell>
          <cell r="P67">
            <v>920</v>
          </cell>
          <cell r="Q67">
            <v>12.8</v>
          </cell>
        </row>
        <row r="68">
          <cell r="C68" t="str">
            <v>중학교</v>
          </cell>
          <cell r="D68">
            <v>262</v>
          </cell>
          <cell r="E68">
            <v>2874</v>
          </cell>
          <cell r="F68">
            <v>4729</v>
          </cell>
          <cell r="G68">
            <v>61393</v>
          </cell>
          <cell r="H68">
            <v>32375</v>
          </cell>
          <cell r="I68">
            <v>29018</v>
          </cell>
          <cell r="J68">
            <v>7186</v>
          </cell>
          <cell r="K68">
            <v>6446</v>
          </cell>
          <cell r="L68">
            <v>2333</v>
          </cell>
          <cell r="M68">
            <v>4113</v>
          </cell>
          <cell r="N68">
            <v>740</v>
          </cell>
          <cell r="O68">
            <v>373</v>
          </cell>
          <cell r="P68">
            <v>367</v>
          </cell>
          <cell r="Q68">
            <v>9.5</v>
          </cell>
        </row>
        <row r="69">
          <cell r="C69" t="str">
            <v>일반고등학교</v>
          </cell>
          <cell r="D69">
            <v>113</v>
          </cell>
          <cell r="E69">
            <v>2077</v>
          </cell>
          <cell r="F69">
            <v>3522</v>
          </cell>
          <cell r="G69">
            <v>47473</v>
          </cell>
          <cell r="H69">
            <v>22989</v>
          </cell>
          <cell r="I69">
            <v>24484</v>
          </cell>
          <cell r="J69">
            <v>5038</v>
          </cell>
          <cell r="K69">
            <v>4510</v>
          </cell>
          <cell r="L69">
            <v>2526</v>
          </cell>
          <cell r="M69">
            <v>1984</v>
          </cell>
          <cell r="N69">
            <v>528</v>
          </cell>
          <cell r="O69">
            <v>334</v>
          </cell>
          <cell r="P69">
            <v>194</v>
          </cell>
          <cell r="Q69">
            <v>10.5</v>
          </cell>
        </row>
        <row r="70">
          <cell r="C70" t="str">
            <v>특수목적고등학교</v>
          </cell>
          <cell r="D70">
            <v>11</v>
          </cell>
          <cell r="E70">
            <v>181</v>
          </cell>
          <cell r="F70">
            <v>703</v>
          </cell>
          <cell r="G70">
            <v>3933</v>
          </cell>
          <cell r="H70">
            <v>2706</v>
          </cell>
          <cell r="I70">
            <v>1227</v>
          </cell>
          <cell r="J70">
            <v>651</v>
          </cell>
          <cell r="K70">
            <v>538</v>
          </cell>
          <cell r="L70">
            <v>333</v>
          </cell>
          <cell r="M70">
            <v>205</v>
          </cell>
          <cell r="N70">
            <v>113</v>
          </cell>
          <cell r="O70">
            <v>69</v>
          </cell>
          <cell r="P70">
            <v>44</v>
          </cell>
          <cell r="Q70">
            <v>7.3</v>
          </cell>
        </row>
        <row r="71">
          <cell r="C71" t="str">
            <v>특성화고등학교</v>
          </cell>
          <cell r="D71">
            <v>48</v>
          </cell>
          <cell r="E71">
            <v>667</v>
          </cell>
          <cell r="F71">
            <v>1316</v>
          </cell>
          <cell r="G71">
            <v>12851</v>
          </cell>
          <cell r="H71">
            <v>8094</v>
          </cell>
          <cell r="I71">
            <v>4757</v>
          </cell>
          <cell r="J71">
            <v>1717</v>
          </cell>
          <cell r="K71">
            <v>1476</v>
          </cell>
          <cell r="L71">
            <v>809</v>
          </cell>
          <cell r="M71">
            <v>667</v>
          </cell>
          <cell r="N71">
            <v>241</v>
          </cell>
          <cell r="O71">
            <v>147</v>
          </cell>
          <cell r="P71">
            <v>94</v>
          </cell>
          <cell r="Q71">
            <v>8.6999999999999993</v>
          </cell>
        </row>
        <row r="72">
          <cell r="C72" t="str">
            <v>자율고등학교</v>
          </cell>
          <cell r="D72">
            <v>12</v>
          </cell>
          <cell r="E72">
            <v>286</v>
          </cell>
          <cell r="F72">
            <v>461</v>
          </cell>
          <cell r="G72">
            <v>7015</v>
          </cell>
          <cell r="H72">
            <v>4494</v>
          </cell>
          <cell r="I72">
            <v>2521</v>
          </cell>
          <cell r="J72">
            <v>714</v>
          </cell>
          <cell r="K72">
            <v>640</v>
          </cell>
          <cell r="L72">
            <v>317</v>
          </cell>
          <cell r="M72">
            <v>323</v>
          </cell>
          <cell r="N72">
            <v>74</v>
          </cell>
          <cell r="O72">
            <v>37</v>
          </cell>
          <cell r="P72">
            <v>37</v>
          </cell>
          <cell r="Q72">
            <v>11</v>
          </cell>
        </row>
        <row r="73">
          <cell r="C73" t="str">
            <v>전문대학</v>
          </cell>
          <cell r="D73">
            <v>15</v>
          </cell>
          <cell r="E73">
            <v>500</v>
          </cell>
          <cell r="F73" t="str">
            <v>-</v>
          </cell>
          <cell r="G73">
            <v>39628</v>
          </cell>
          <cell r="H73">
            <v>20463</v>
          </cell>
          <cell r="I73">
            <v>19165</v>
          </cell>
          <cell r="J73">
            <v>1683</v>
          </cell>
          <cell r="K73">
            <v>943</v>
          </cell>
          <cell r="L73">
            <v>481</v>
          </cell>
          <cell r="M73">
            <v>462</v>
          </cell>
          <cell r="N73">
            <v>740</v>
          </cell>
          <cell r="O73">
            <v>415</v>
          </cell>
          <cell r="P73">
            <v>325</v>
          </cell>
          <cell r="Q73">
            <v>42</v>
          </cell>
        </row>
        <row r="74">
          <cell r="C74" t="str">
            <v>교육대학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str">
            <v>-</v>
          </cell>
          <cell r="Q74" t="str">
            <v>-</v>
          </cell>
        </row>
        <row r="75">
          <cell r="C75" t="str">
            <v>대학교</v>
          </cell>
          <cell r="D75">
            <v>17</v>
          </cell>
          <cell r="E75">
            <v>1031</v>
          </cell>
          <cell r="F75" t="str">
            <v>-</v>
          </cell>
          <cell r="G75">
            <v>149853</v>
          </cell>
          <cell r="H75">
            <v>92900</v>
          </cell>
          <cell r="I75">
            <v>56953</v>
          </cell>
          <cell r="J75">
            <v>7745</v>
          </cell>
          <cell r="K75">
            <v>4610</v>
          </cell>
          <cell r="L75">
            <v>3580</v>
          </cell>
          <cell r="M75">
            <v>1030</v>
          </cell>
          <cell r="N75">
            <v>3135</v>
          </cell>
          <cell r="O75">
            <v>1792</v>
          </cell>
          <cell r="P75">
            <v>1343</v>
          </cell>
          <cell r="Q75">
            <v>32.5</v>
          </cell>
        </row>
        <row r="76">
          <cell r="C76" t="str">
            <v>대학원</v>
          </cell>
          <cell r="D76">
            <v>64</v>
          </cell>
          <cell r="E76">
            <v>807</v>
          </cell>
          <cell r="F76" t="str">
            <v>-</v>
          </cell>
          <cell r="G76">
            <v>11634</v>
          </cell>
          <cell r="H76">
            <v>6113</v>
          </cell>
          <cell r="I76">
            <v>5521</v>
          </cell>
          <cell r="J76">
            <v>166</v>
          </cell>
          <cell r="K76">
            <v>145</v>
          </cell>
          <cell r="L76">
            <v>117</v>
          </cell>
          <cell r="M76">
            <v>28</v>
          </cell>
          <cell r="N76">
            <v>21</v>
          </cell>
          <cell r="O76">
            <v>5</v>
          </cell>
          <cell r="P76">
            <v>16</v>
          </cell>
          <cell r="Q76">
            <v>80.2</v>
          </cell>
        </row>
        <row r="77">
          <cell r="C77" t="str">
            <v>기타학교</v>
          </cell>
          <cell r="D77">
            <v>15</v>
          </cell>
          <cell r="E77">
            <v>335</v>
          </cell>
          <cell r="F77">
            <v>478</v>
          </cell>
          <cell r="G77">
            <v>2939</v>
          </cell>
          <cell r="H77">
            <v>1852</v>
          </cell>
          <cell r="I77">
            <v>1087</v>
          </cell>
          <cell r="J77">
            <v>746</v>
          </cell>
          <cell r="K77">
            <v>572</v>
          </cell>
          <cell r="L77">
            <v>228</v>
          </cell>
          <cell r="M77">
            <v>344</v>
          </cell>
          <cell r="N77">
            <v>174</v>
          </cell>
          <cell r="O77">
            <v>92</v>
          </cell>
          <cell r="P77">
            <v>82</v>
          </cell>
          <cell r="Q77">
            <v>5.0999999999999996</v>
          </cell>
        </row>
        <row r="78"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</row>
        <row r="79">
          <cell r="A79" t="str">
            <v>2020경상북도</v>
          </cell>
          <cell r="B79">
            <v>2020</v>
          </cell>
          <cell r="C79" t="str">
            <v>경상북도</v>
          </cell>
          <cell r="D79">
            <v>1729</v>
          </cell>
          <cell r="E79">
            <v>17012</v>
          </cell>
          <cell r="F79">
            <v>22222</v>
          </cell>
          <cell r="G79">
            <v>494693</v>
          </cell>
          <cell r="H79">
            <v>272649</v>
          </cell>
          <cell r="I79">
            <v>222044</v>
          </cell>
          <cell r="J79">
            <v>41274</v>
          </cell>
          <cell r="K79">
            <v>33386</v>
          </cell>
          <cell r="L79">
            <v>14362</v>
          </cell>
          <cell r="M79">
            <v>19024</v>
          </cell>
          <cell r="N79">
            <v>7888</v>
          </cell>
          <cell r="O79">
            <v>4181</v>
          </cell>
          <cell r="P79">
            <v>3707</v>
          </cell>
          <cell r="Q79">
            <v>14.8</v>
          </cell>
        </row>
        <row r="80">
          <cell r="C80" t="str">
            <v>유치원</v>
          </cell>
          <cell r="D80">
            <v>701</v>
          </cell>
          <cell r="E80">
            <v>2136</v>
          </cell>
          <cell r="F80">
            <v>1686</v>
          </cell>
          <cell r="G80">
            <v>35478</v>
          </cell>
          <cell r="H80">
            <v>18038</v>
          </cell>
          <cell r="I80">
            <v>17440</v>
          </cell>
          <cell r="J80">
            <v>3392</v>
          </cell>
          <cell r="K80">
            <v>3198</v>
          </cell>
          <cell r="L80">
            <v>78</v>
          </cell>
          <cell r="M80">
            <v>3120</v>
          </cell>
          <cell r="N80">
            <v>194</v>
          </cell>
          <cell r="O80">
            <v>83</v>
          </cell>
          <cell r="P80">
            <v>111</v>
          </cell>
          <cell r="Q80">
            <v>11.1</v>
          </cell>
        </row>
        <row r="81">
          <cell r="C81" t="str">
            <v>초등학교</v>
          </cell>
          <cell r="D81">
            <v>473</v>
          </cell>
          <cell r="E81">
            <v>6407</v>
          </cell>
          <cell r="F81">
            <v>9766</v>
          </cell>
          <cell r="G81">
            <v>129079</v>
          </cell>
          <cell r="H81">
            <v>66996</v>
          </cell>
          <cell r="I81">
            <v>62083</v>
          </cell>
          <cell r="J81">
            <v>12151</v>
          </cell>
          <cell r="K81">
            <v>10324</v>
          </cell>
          <cell r="L81">
            <v>3754</v>
          </cell>
          <cell r="M81">
            <v>6570</v>
          </cell>
          <cell r="N81">
            <v>1827</v>
          </cell>
          <cell r="O81">
            <v>901</v>
          </cell>
          <cell r="P81">
            <v>926</v>
          </cell>
          <cell r="Q81">
            <v>12.5</v>
          </cell>
        </row>
        <row r="82">
          <cell r="C82" t="str">
            <v>중학교</v>
          </cell>
          <cell r="D82">
            <v>259</v>
          </cell>
          <cell r="E82">
            <v>2917</v>
          </cell>
          <cell r="F82">
            <v>4708</v>
          </cell>
          <cell r="G82">
            <v>62499</v>
          </cell>
          <cell r="H82">
            <v>32715</v>
          </cell>
          <cell r="I82">
            <v>29784</v>
          </cell>
          <cell r="J82">
            <v>7231</v>
          </cell>
          <cell r="K82">
            <v>6489</v>
          </cell>
          <cell r="L82">
            <v>2295</v>
          </cell>
          <cell r="M82">
            <v>4194</v>
          </cell>
          <cell r="N82">
            <v>742</v>
          </cell>
          <cell r="O82">
            <v>351</v>
          </cell>
          <cell r="P82">
            <v>391</v>
          </cell>
          <cell r="Q82">
            <v>9.6</v>
          </cell>
        </row>
        <row r="83">
          <cell r="C83" t="str">
            <v>일반고등학교</v>
          </cell>
          <cell r="D83">
            <v>114</v>
          </cell>
          <cell r="E83">
            <v>2067</v>
          </cell>
          <cell r="F83">
            <v>3701</v>
          </cell>
          <cell r="G83">
            <v>45208</v>
          </cell>
          <cell r="H83">
            <v>21857</v>
          </cell>
          <cell r="I83">
            <v>23351</v>
          </cell>
          <cell r="J83">
            <v>5076</v>
          </cell>
          <cell r="K83">
            <v>4546</v>
          </cell>
          <cell r="L83">
            <v>2462</v>
          </cell>
          <cell r="M83">
            <v>2084</v>
          </cell>
          <cell r="N83">
            <v>530</v>
          </cell>
          <cell r="O83">
            <v>332</v>
          </cell>
          <cell r="P83">
            <v>198</v>
          </cell>
          <cell r="Q83">
            <v>9.9</v>
          </cell>
        </row>
        <row r="84">
          <cell r="C84" t="str">
            <v>특수목적고등학교</v>
          </cell>
          <cell r="D84">
            <v>10</v>
          </cell>
          <cell r="E84">
            <v>166</v>
          </cell>
          <cell r="F84">
            <v>549</v>
          </cell>
          <cell r="G84">
            <v>3230</v>
          </cell>
          <cell r="H84">
            <v>2539</v>
          </cell>
          <cell r="I84">
            <v>691</v>
          </cell>
          <cell r="J84">
            <v>633</v>
          </cell>
          <cell r="K84">
            <v>526</v>
          </cell>
          <cell r="L84">
            <v>324</v>
          </cell>
          <cell r="M84">
            <v>202</v>
          </cell>
          <cell r="N84">
            <v>107</v>
          </cell>
          <cell r="O84">
            <v>64</v>
          </cell>
          <cell r="P84">
            <v>43</v>
          </cell>
          <cell r="Q84">
            <v>6.1</v>
          </cell>
        </row>
        <row r="85">
          <cell r="C85" t="str">
            <v>특성화고등학교</v>
          </cell>
          <cell r="D85">
            <v>49</v>
          </cell>
          <cell r="E85">
            <v>665</v>
          </cell>
          <cell r="F85">
            <v>1357</v>
          </cell>
          <cell r="G85">
            <v>11816</v>
          </cell>
          <cell r="H85">
            <v>7432</v>
          </cell>
          <cell r="I85">
            <v>4384</v>
          </cell>
          <cell r="J85">
            <v>1734</v>
          </cell>
          <cell r="K85">
            <v>1495</v>
          </cell>
          <cell r="L85">
            <v>824</v>
          </cell>
          <cell r="M85">
            <v>671</v>
          </cell>
          <cell r="N85">
            <v>239</v>
          </cell>
          <cell r="O85">
            <v>139</v>
          </cell>
          <cell r="P85">
            <v>100</v>
          </cell>
          <cell r="Q85">
            <v>7.9</v>
          </cell>
        </row>
        <row r="86">
          <cell r="C86" t="str">
            <v>자율고등학교</v>
          </cell>
          <cell r="D86">
            <v>12</v>
          </cell>
          <cell r="E86">
            <v>284</v>
          </cell>
          <cell r="F86">
            <v>455</v>
          </cell>
          <cell r="G86">
            <v>6645</v>
          </cell>
          <cell r="H86">
            <v>4247</v>
          </cell>
          <cell r="I86">
            <v>2398</v>
          </cell>
          <cell r="J86">
            <v>716</v>
          </cell>
          <cell r="K86">
            <v>645</v>
          </cell>
          <cell r="L86">
            <v>314</v>
          </cell>
          <cell r="M86">
            <v>331</v>
          </cell>
          <cell r="N86">
            <v>71</v>
          </cell>
          <cell r="O86">
            <v>37</v>
          </cell>
          <cell r="P86">
            <v>34</v>
          </cell>
          <cell r="Q86">
            <v>10.3</v>
          </cell>
        </row>
        <row r="87">
          <cell r="C87" t="str">
            <v>전문대학</v>
          </cell>
          <cell r="D87">
            <v>15</v>
          </cell>
          <cell r="E87">
            <v>488</v>
          </cell>
          <cell r="F87" t="str">
            <v>-</v>
          </cell>
          <cell r="G87">
            <v>38576</v>
          </cell>
          <cell r="H87">
            <v>19548</v>
          </cell>
          <cell r="I87">
            <v>19028</v>
          </cell>
          <cell r="J87">
            <v>1628</v>
          </cell>
          <cell r="K87">
            <v>900</v>
          </cell>
          <cell r="L87">
            <v>457</v>
          </cell>
          <cell r="M87">
            <v>443</v>
          </cell>
          <cell r="N87">
            <v>728</v>
          </cell>
          <cell r="O87">
            <v>396</v>
          </cell>
          <cell r="P87">
            <v>332</v>
          </cell>
          <cell r="Q87">
            <v>42.9</v>
          </cell>
        </row>
        <row r="88">
          <cell r="C88" t="str">
            <v>교육대학</v>
          </cell>
          <cell r="D88" t="str">
            <v>-</v>
          </cell>
          <cell r="E88" t="str">
            <v>-</v>
          </cell>
          <cell r="F88" t="str">
            <v>-</v>
          </cell>
          <cell r="G88" t="str">
            <v>-</v>
          </cell>
          <cell r="H88" t="str">
            <v>-</v>
          </cell>
          <cell r="I88" t="str">
            <v>-</v>
          </cell>
          <cell r="J88" t="str">
            <v>-</v>
          </cell>
          <cell r="K88" t="str">
            <v>-</v>
          </cell>
          <cell r="L88" t="str">
            <v>-</v>
          </cell>
          <cell r="M88" t="str">
            <v>-</v>
          </cell>
          <cell r="N88" t="str">
            <v>-</v>
          </cell>
          <cell r="O88" t="str">
            <v>-</v>
          </cell>
          <cell r="P88" t="str">
            <v>-</v>
          </cell>
          <cell r="Q88" t="str">
            <v>-</v>
          </cell>
        </row>
        <row r="89">
          <cell r="C89" t="str">
            <v>대학교</v>
          </cell>
          <cell r="D89">
            <v>17</v>
          </cell>
          <cell r="E89">
            <v>1069</v>
          </cell>
          <cell r="F89" t="str">
            <v>-</v>
          </cell>
          <cell r="G89">
            <v>147688</v>
          </cell>
          <cell r="H89">
            <v>91463</v>
          </cell>
          <cell r="I89">
            <v>56225</v>
          </cell>
          <cell r="J89">
            <v>7787</v>
          </cell>
          <cell r="K89">
            <v>4537</v>
          </cell>
          <cell r="L89">
            <v>3503</v>
          </cell>
          <cell r="M89">
            <v>1034</v>
          </cell>
          <cell r="N89">
            <v>3250</v>
          </cell>
          <cell r="O89">
            <v>1779</v>
          </cell>
          <cell r="P89">
            <v>1471</v>
          </cell>
          <cell r="Q89">
            <v>32.6</v>
          </cell>
        </row>
        <row r="90">
          <cell r="C90" t="str">
            <v>대학원</v>
          </cell>
          <cell r="D90">
            <v>64</v>
          </cell>
          <cell r="E90">
            <v>813</v>
          </cell>
          <cell r="F90" t="str">
            <v>-</v>
          </cell>
          <cell r="G90">
            <v>11512</v>
          </cell>
          <cell r="H90">
            <v>5942</v>
          </cell>
          <cell r="I90">
            <v>5570</v>
          </cell>
          <cell r="J90">
            <v>171</v>
          </cell>
          <cell r="K90">
            <v>151</v>
          </cell>
          <cell r="L90">
            <v>123</v>
          </cell>
          <cell r="M90">
            <v>28</v>
          </cell>
          <cell r="N90">
            <v>20</v>
          </cell>
          <cell r="O90">
            <v>6</v>
          </cell>
          <cell r="P90">
            <v>14</v>
          </cell>
          <cell r="Q90">
            <v>76.2</v>
          </cell>
        </row>
        <row r="91">
          <cell r="C91" t="str">
            <v>기타학교</v>
          </cell>
          <cell r="D91">
            <v>15</v>
          </cell>
          <cell r="E91" t="str">
            <v>-</v>
          </cell>
          <cell r="F91" t="str">
            <v>-</v>
          </cell>
          <cell r="G91">
            <v>2962</v>
          </cell>
          <cell r="H91">
            <v>1872</v>
          </cell>
          <cell r="I91">
            <v>1090</v>
          </cell>
          <cell r="J91">
            <v>755</v>
          </cell>
          <cell r="K91">
            <v>575</v>
          </cell>
          <cell r="L91">
            <v>228</v>
          </cell>
          <cell r="M91">
            <v>347</v>
          </cell>
          <cell r="N91">
            <v>180</v>
          </cell>
          <cell r="O91">
            <v>93</v>
          </cell>
          <cell r="P91">
            <v>87</v>
          </cell>
          <cell r="Q91">
            <v>5.2</v>
          </cell>
        </row>
        <row r="92"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</row>
        <row r="93">
          <cell r="A93" t="str">
            <v>2021경상북도</v>
          </cell>
          <cell r="B93">
            <v>2021</v>
          </cell>
          <cell r="C93" t="str">
            <v>경상북도</v>
          </cell>
          <cell r="D93">
            <v>1729</v>
          </cell>
          <cell r="E93">
            <v>17137</v>
          </cell>
          <cell r="F93">
            <v>22715</v>
          </cell>
          <cell r="G93">
            <v>483105</v>
          </cell>
          <cell r="H93">
            <v>265232</v>
          </cell>
          <cell r="I93">
            <v>217873</v>
          </cell>
          <cell r="J93">
            <v>42826</v>
          </cell>
          <cell r="K93">
            <v>33689</v>
          </cell>
          <cell r="L93">
            <v>14311</v>
          </cell>
          <cell r="M93">
            <v>19378</v>
          </cell>
          <cell r="N93">
            <v>9137</v>
          </cell>
          <cell r="O93">
            <v>4542</v>
          </cell>
          <cell r="P93">
            <v>4595</v>
          </cell>
          <cell r="Q93">
            <v>14.3</v>
          </cell>
        </row>
        <row r="94">
          <cell r="C94" t="str">
            <v>유치원</v>
          </cell>
          <cell r="D94">
            <v>696</v>
          </cell>
          <cell r="E94">
            <v>1954</v>
          </cell>
          <cell r="F94">
            <v>1612</v>
          </cell>
          <cell r="G94">
            <v>33375</v>
          </cell>
          <cell r="H94">
            <v>16911</v>
          </cell>
          <cell r="I94">
            <v>16464</v>
          </cell>
          <cell r="J94">
            <v>3327</v>
          </cell>
          <cell r="K94">
            <v>3140</v>
          </cell>
          <cell r="L94">
            <v>81</v>
          </cell>
          <cell r="M94">
            <v>3059</v>
          </cell>
          <cell r="N94">
            <v>187</v>
          </cell>
          <cell r="O94">
            <v>81</v>
          </cell>
          <cell r="P94">
            <v>106</v>
          </cell>
          <cell r="Q94">
            <v>10.6</v>
          </cell>
        </row>
        <row r="95">
          <cell r="C95" t="str">
            <v>초등학교</v>
          </cell>
          <cell r="D95">
            <v>473</v>
          </cell>
          <cell r="E95">
            <v>6428</v>
          </cell>
          <cell r="F95">
            <v>9750</v>
          </cell>
          <cell r="G95">
            <v>127912</v>
          </cell>
          <cell r="H95">
            <v>66318</v>
          </cell>
          <cell r="I95">
            <v>61594</v>
          </cell>
          <cell r="J95">
            <v>12402</v>
          </cell>
          <cell r="K95">
            <v>10586</v>
          </cell>
          <cell r="L95">
            <v>3849</v>
          </cell>
          <cell r="M95">
            <v>6737</v>
          </cell>
          <cell r="N95">
            <v>1816</v>
          </cell>
          <cell r="O95">
            <v>823</v>
          </cell>
          <cell r="P95">
            <v>993</v>
          </cell>
          <cell r="Q95">
            <v>12.1</v>
          </cell>
        </row>
        <row r="96">
          <cell r="C96" t="str">
            <v>중학교</v>
          </cell>
          <cell r="D96">
            <v>261</v>
          </cell>
          <cell r="E96">
            <v>2968</v>
          </cell>
          <cell r="F96">
            <v>4771</v>
          </cell>
          <cell r="G96">
            <v>63732</v>
          </cell>
          <cell r="H96">
            <v>33351</v>
          </cell>
          <cell r="I96">
            <v>30381</v>
          </cell>
          <cell r="J96">
            <v>7355</v>
          </cell>
          <cell r="K96">
            <v>6587</v>
          </cell>
          <cell r="L96">
            <v>2287</v>
          </cell>
          <cell r="M96">
            <v>4300</v>
          </cell>
          <cell r="N96">
            <v>768</v>
          </cell>
          <cell r="O96">
            <v>356</v>
          </cell>
          <cell r="P96">
            <v>412</v>
          </cell>
          <cell r="Q96">
            <v>9.6999999999999993</v>
          </cell>
        </row>
        <row r="97">
          <cell r="C97" t="str">
            <v>일반고등학교</v>
          </cell>
          <cell r="D97">
            <v>114</v>
          </cell>
          <cell r="E97">
            <v>2039</v>
          </cell>
          <cell r="F97">
            <v>3727</v>
          </cell>
          <cell r="G97">
            <v>44273</v>
          </cell>
          <cell r="H97">
            <v>21309</v>
          </cell>
          <cell r="I97">
            <v>22964</v>
          </cell>
          <cell r="J97">
            <v>5050</v>
          </cell>
          <cell r="K97">
            <v>4520</v>
          </cell>
          <cell r="L97">
            <v>2387</v>
          </cell>
          <cell r="M97">
            <v>2133</v>
          </cell>
          <cell r="N97">
            <v>530</v>
          </cell>
          <cell r="O97">
            <v>324</v>
          </cell>
          <cell r="P97">
            <v>206</v>
          </cell>
          <cell r="Q97">
            <v>9.8000000000000007</v>
          </cell>
        </row>
        <row r="98">
          <cell r="C98" t="str">
            <v>특수목적고등학교</v>
          </cell>
          <cell r="D98">
            <v>10</v>
          </cell>
          <cell r="E98">
            <v>169</v>
          </cell>
          <cell r="F98">
            <v>522</v>
          </cell>
          <cell r="G98">
            <v>3234</v>
          </cell>
          <cell r="H98">
            <v>2522</v>
          </cell>
          <cell r="I98">
            <v>712</v>
          </cell>
          <cell r="J98">
            <v>656</v>
          </cell>
          <cell r="K98">
            <v>551</v>
          </cell>
          <cell r="L98">
            <v>321</v>
          </cell>
          <cell r="M98">
            <v>230</v>
          </cell>
          <cell r="N98">
            <v>105</v>
          </cell>
          <cell r="O98">
            <v>63</v>
          </cell>
          <cell r="P98">
            <v>42</v>
          </cell>
          <cell r="Q98">
            <v>5.9</v>
          </cell>
        </row>
        <row r="99">
          <cell r="C99" t="str">
            <v>특성화고등학교</v>
          </cell>
          <cell r="D99">
            <v>49</v>
          </cell>
          <cell r="E99">
            <v>626</v>
          </cell>
          <cell r="F99">
            <v>1396</v>
          </cell>
          <cell r="G99">
            <v>11061</v>
          </cell>
          <cell r="H99">
            <v>6958</v>
          </cell>
          <cell r="I99">
            <v>4103</v>
          </cell>
          <cell r="J99">
            <v>1717</v>
          </cell>
          <cell r="K99">
            <v>1476</v>
          </cell>
          <cell r="L99">
            <v>786</v>
          </cell>
          <cell r="M99">
            <v>690</v>
          </cell>
          <cell r="N99">
            <v>241</v>
          </cell>
          <cell r="O99">
            <v>142</v>
          </cell>
          <cell r="P99">
            <v>99</v>
          </cell>
          <cell r="Q99">
            <v>7.5</v>
          </cell>
        </row>
        <row r="100">
          <cell r="C100" t="str">
            <v>자율고등학교</v>
          </cell>
          <cell r="D100">
            <v>12</v>
          </cell>
          <cell r="E100">
            <v>282</v>
          </cell>
          <cell r="F100">
            <v>456</v>
          </cell>
          <cell r="G100">
            <v>6399</v>
          </cell>
          <cell r="H100">
            <v>4068</v>
          </cell>
          <cell r="I100">
            <v>2331</v>
          </cell>
          <cell r="J100">
            <v>724</v>
          </cell>
          <cell r="K100">
            <v>653</v>
          </cell>
          <cell r="L100">
            <v>294</v>
          </cell>
          <cell r="M100">
            <v>359</v>
          </cell>
          <cell r="N100">
            <v>71</v>
          </cell>
          <cell r="O100">
            <v>35</v>
          </cell>
          <cell r="P100">
            <v>36</v>
          </cell>
          <cell r="Q100">
            <v>9.8000000000000007</v>
          </cell>
        </row>
        <row r="101">
          <cell r="C101" t="str">
            <v>전문대학</v>
          </cell>
          <cell r="D101">
            <v>15</v>
          </cell>
          <cell r="E101">
            <v>490</v>
          </cell>
          <cell r="F101" t="str">
            <v>-</v>
          </cell>
          <cell r="G101">
            <v>36728</v>
          </cell>
          <cell r="H101">
            <v>18270</v>
          </cell>
          <cell r="I101">
            <v>18458</v>
          </cell>
          <cell r="J101">
            <v>1696</v>
          </cell>
          <cell r="K101">
            <v>906</v>
          </cell>
          <cell r="L101">
            <v>454</v>
          </cell>
          <cell r="M101">
            <v>452</v>
          </cell>
          <cell r="N101">
            <v>790</v>
          </cell>
          <cell r="O101">
            <v>425</v>
          </cell>
          <cell r="P101">
            <v>365</v>
          </cell>
          <cell r="Q101">
            <v>40.5</v>
          </cell>
        </row>
        <row r="102">
          <cell r="C102" t="str">
            <v>교육대학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str">
            <v>-</v>
          </cell>
          <cell r="Q102" t="str">
            <v>-</v>
          </cell>
        </row>
        <row r="103">
          <cell r="C103" t="str">
            <v>대학교</v>
          </cell>
          <cell r="D103">
            <v>17</v>
          </cell>
          <cell r="E103">
            <v>1034</v>
          </cell>
          <cell r="F103" t="str">
            <v>-</v>
          </cell>
          <cell r="G103">
            <v>141641</v>
          </cell>
          <cell r="H103">
            <v>87611</v>
          </cell>
          <cell r="I103">
            <v>54030</v>
          </cell>
          <cell r="J103">
            <v>8995</v>
          </cell>
          <cell r="K103">
            <v>4557</v>
          </cell>
          <cell r="L103">
            <v>3504</v>
          </cell>
          <cell r="M103">
            <v>1053</v>
          </cell>
          <cell r="N103">
            <v>4438</v>
          </cell>
          <cell r="O103">
            <v>2198</v>
          </cell>
          <cell r="P103">
            <v>2240</v>
          </cell>
          <cell r="Q103">
            <v>31.1</v>
          </cell>
        </row>
        <row r="104">
          <cell r="C104" t="str">
            <v>대학원</v>
          </cell>
          <cell r="D104">
            <v>67</v>
          </cell>
          <cell r="E104">
            <v>823</v>
          </cell>
          <cell r="F104" t="str">
            <v>-</v>
          </cell>
          <cell r="G104">
            <v>11807</v>
          </cell>
          <cell r="H104">
            <v>6090</v>
          </cell>
          <cell r="I104">
            <v>5717</v>
          </cell>
          <cell r="J104">
            <v>146</v>
          </cell>
          <cell r="K104">
            <v>128</v>
          </cell>
          <cell r="L104">
            <v>105</v>
          </cell>
          <cell r="M104">
            <v>23</v>
          </cell>
          <cell r="N104">
            <v>18</v>
          </cell>
          <cell r="O104">
            <v>5</v>
          </cell>
          <cell r="P104">
            <v>13</v>
          </cell>
          <cell r="Q104">
            <v>92.2</v>
          </cell>
        </row>
        <row r="105">
          <cell r="C105" t="str">
            <v>기타학교</v>
          </cell>
          <cell r="D105">
            <v>15</v>
          </cell>
          <cell r="E105">
            <v>324</v>
          </cell>
          <cell r="F105">
            <v>481</v>
          </cell>
          <cell r="G105">
            <v>2943</v>
          </cell>
          <cell r="H105">
            <v>1824</v>
          </cell>
          <cell r="I105">
            <v>1119</v>
          </cell>
          <cell r="J105">
            <v>758</v>
          </cell>
          <cell r="K105">
            <v>585</v>
          </cell>
          <cell r="L105">
            <v>243</v>
          </cell>
          <cell r="M105">
            <v>342</v>
          </cell>
          <cell r="N105">
            <v>173</v>
          </cell>
          <cell r="O105">
            <v>90</v>
          </cell>
          <cell r="P105">
            <v>83</v>
          </cell>
          <cell r="Q105">
            <v>5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</row>
        <row r="107">
          <cell r="C107" t="str">
            <v>주:( )는 캠퍼스·분교수이며, 합계에 미포함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</row>
        <row r="109"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</row>
        <row r="110">
          <cell r="M110">
            <v>0</v>
          </cell>
          <cell r="N110">
            <v>0</v>
          </cell>
          <cell r="O110">
            <v>0</v>
          </cell>
          <cell r="P110">
            <v>0</v>
          </cell>
        </row>
        <row r="111">
          <cell r="O111">
            <v>0</v>
          </cell>
          <cell r="P111">
            <v>0</v>
          </cell>
        </row>
      </sheetData>
      <sheetData sheetId="56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63</v>
          </cell>
          <cell r="E9">
            <v>25335</v>
          </cell>
          <cell r="F9">
            <v>5957841</v>
          </cell>
          <cell r="G9">
            <v>5591390</v>
          </cell>
          <cell r="H9">
            <v>359118</v>
          </cell>
          <cell r="I9">
            <v>7333</v>
          </cell>
          <cell r="J9">
            <v>10078686</v>
          </cell>
          <cell r="K9">
            <v>0</v>
          </cell>
          <cell r="L9">
            <v>5935571</v>
          </cell>
          <cell r="M9">
            <v>464</v>
          </cell>
          <cell r="N9">
            <v>36396434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8</v>
          </cell>
          <cell r="E10">
            <v>2072</v>
          </cell>
          <cell r="F10">
            <v>590769</v>
          </cell>
          <cell r="G10">
            <v>534004</v>
          </cell>
          <cell r="H10">
            <v>56287</v>
          </cell>
          <cell r="I10">
            <v>478</v>
          </cell>
          <cell r="J10">
            <v>1777225</v>
          </cell>
          <cell r="K10">
            <v>0</v>
          </cell>
          <cell r="L10">
            <v>844656</v>
          </cell>
          <cell r="M10">
            <v>39</v>
          </cell>
          <cell r="N10">
            <v>1572195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7</v>
          </cell>
          <cell r="E11">
            <v>1217</v>
          </cell>
          <cell r="F11">
            <v>533972</v>
          </cell>
          <cell r="G11">
            <v>513716</v>
          </cell>
          <cell r="H11">
            <v>19829</v>
          </cell>
          <cell r="I11">
            <v>427</v>
          </cell>
          <cell r="J11">
            <v>571051</v>
          </cell>
          <cell r="K11">
            <v>0</v>
          </cell>
          <cell r="L11">
            <v>612985</v>
          </cell>
          <cell r="M11">
            <v>28</v>
          </cell>
          <cell r="N11">
            <v>3063010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</v>
          </cell>
          <cell r="E12">
            <v>1124</v>
          </cell>
          <cell r="F12">
            <v>340097</v>
          </cell>
          <cell r="G12">
            <v>324391</v>
          </cell>
          <cell r="H12">
            <v>15586</v>
          </cell>
          <cell r="I12">
            <v>120</v>
          </cell>
          <cell r="J12">
            <v>334502</v>
          </cell>
          <cell r="K12">
            <v>0</v>
          </cell>
          <cell r="L12">
            <v>296344</v>
          </cell>
          <cell r="M12">
            <v>15</v>
          </cell>
          <cell r="N12">
            <v>1380590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4</v>
          </cell>
          <cell r="E13">
            <v>2390</v>
          </cell>
          <cell r="F13">
            <v>522903</v>
          </cell>
          <cell r="G13">
            <v>497972</v>
          </cell>
          <cell r="H13">
            <v>24301</v>
          </cell>
          <cell r="I13">
            <v>630</v>
          </cell>
          <cell r="J13">
            <v>678191</v>
          </cell>
          <cell r="K13">
            <v>0</v>
          </cell>
          <cell r="L13">
            <v>395448</v>
          </cell>
          <cell r="M13">
            <v>45</v>
          </cell>
          <cell r="N13">
            <v>3561239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6</v>
          </cell>
          <cell r="E14">
            <v>4719</v>
          </cell>
          <cell r="F14">
            <v>1005029</v>
          </cell>
          <cell r="G14">
            <v>991985</v>
          </cell>
          <cell r="H14">
            <v>12080</v>
          </cell>
          <cell r="I14">
            <v>964</v>
          </cell>
          <cell r="J14">
            <v>2394167</v>
          </cell>
          <cell r="K14">
            <v>0</v>
          </cell>
          <cell r="L14">
            <v>1102170</v>
          </cell>
          <cell r="M14">
            <v>84</v>
          </cell>
          <cell r="N14">
            <v>7573871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3</v>
          </cell>
          <cell r="E15">
            <v>1342</v>
          </cell>
          <cell r="F15">
            <v>233909</v>
          </cell>
          <cell r="G15">
            <v>225115</v>
          </cell>
          <cell r="H15">
            <v>8275</v>
          </cell>
          <cell r="I15">
            <v>519</v>
          </cell>
          <cell r="J15">
            <v>506362</v>
          </cell>
          <cell r="K15">
            <v>0</v>
          </cell>
          <cell r="L15">
            <v>265439</v>
          </cell>
          <cell r="M15">
            <v>20</v>
          </cell>
          <cell r="N15">
            <v>1339811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2</v>
          </cell>
          <cell r="E16">
            <v>930</v>
          </cell>
          <cell r="F16">
            <v>181003</v>
          </cell>
          <cell r="G16">
            <v>175039</v>
          </cell>
          <cell r="H16">
            <v>5802</v>
          </cell>
          <cell r="I16">
            <v>162</v>
          </cell>
          <cell r="J16">
            <v>116270</v>
          </cell>
          <cell r="K16">
            <v>0</v>
          </cell>
          <cell r="L16">
            <v>121013</v>
          </cell>
          <cell r="M16">
            <v>11</v>
          </cell>
          <cell r="N16">
            <v>1113608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2</v>
          </cell>
          <cell r="E17">
            <v>1498</v>
          </cell>
          <cell r="F17">
            <v>316517</v>
          </cell>
          <cell r="G17">
            <v>292675</v>
          </cell>
          <cell r="H17">
            <v>23307</v>
          </cell>
          <cell r="I17">
            <v>535</v>
          </cell>
          <cell r="J17">
            <v>496693</v>
          </cell>
          <cell r="K17">
            <v>0</v>
          </cell>
          <cell r="L17">
            <v>631348</v>
          </cell>
          <cell r="M17">
            <v>30</v>
          </cell>
          <cell r="N17">
            <v>2486166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5</v>
          </cell>
          <cell r="E18">
            <v>1724</v>
          </cell>
          <cell r="F18">
            <v>348379</v>
          </cell>
          <cell r="G18">
            <v>338973</v>
          </cell>
          <cell r="H18">
            <v>9043</v>
          </cell>
          <cell r="I18">
            <v>363</v>
          </cell>
          <cell r="J18">
            <v>333807</v>
          </cell>
          <cell r="K18">
            <v>0</v>
          </cell>
          <cell r="L18">
            <v>171879</v>
          </cell>
          <cell r="M18">
            <v>21</v>
          </cell>
          <cell r="N18">
            <v>1086467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3</v>
          </cell>
          <cell r="E19">
            <v>1821</v>
          </cell>
          <cell r="F19">
            <v>423651</v>
          </cell>
          <cell r="G19">
            <v>320283</v>
          </cell>
          <cell r="H19">
            <v>102815</v>
          </cell>
          <cell r="I19">
            <v>553</v>
          </cell>
          <cell r="J19">
            <v>795912</v>
          </cell>
          <cell r="K19">
            <v>0</v>
          </cell>
          <cell r="L19">
            <v>415559</v>
          </cell>
          <cell r="M19">
            <v>47</v>
          </cell>
          <cell r="N19">
            <v>4643436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1</v>
          </cell>
          <cell r="E20">
            <v>510</v>
          </cell>
          <cell r="F20">
            <v>79990</v>
          </cell>
          <cell r="G20">
            <v>73205</v>
          </cell>
          <cell r="H20">
            <v>6683</v>
          </cell>
          <cell r="I20">
            <v>102</v>
          </cell>
          <cell r="J20">
            <v>89745</v>
          </cell>
          <cell r="K20">
            <v>0</v>
          </cell>
          <cell r="L20">
            <v>42465</v>
          </cell>
          <cell r="M20">
            <v>8</v>
          </cell>
          <cell r="N20">
            <v>622551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2</v>
          </cell>
          <cell r="E21">
            <v>753</v>
          </cell>
          <cell r="F21">
            <v>140021</v>
          </cell>
          <cell r="G21">
            <v>131879</v>
          </cell>
          <cell r="H21">
            <v>7872</v>
          </cell>
          <cell r="I21">
            <v>270</v>
          </cell>
          <cell r="J21">
            <v>184189</v>
          </cell>
          <cell r="K21">
            <v>0</v>
          </cell>
          <cell r="L21">
            <v>83851</v>
          </cell>
          <cell r="M21">
            <v>13</v>
          </cell>
          <cell r="N21">
            <v>1914722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2</v>
          </cell>
          <cell r="E22">
            <v>556</v>
          </cell>
          <cell r="F22">
            <v>123677</v>
          </cell>
          <cell r="G22">
            <v>115700</v>
          </cell>
          <cell r="H22">
            <v>7831</v>
          </cell>
          <cell r="I22">
            <v>146</v>
          </cell>
          <cell r="J22">
            <v>59177</v>
          </cell>
          <cell r="K22">
            <v>0</v>
          </cell>
          <cell r="L22">
            <v>34363</v>
          </cell>
          <cell r="M22">
            <v>6</v>
          </cell>
          <cell r="N22">
            <v>387839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1</v>
          </cell>
          <cell r="E23">
            <v>367</v>
          </cell>
          <cell r="F23">
            <v>87257</v>
          </cell>
          <cell r="G23">
            <v>81754</v>
          </cell>
          <cell r="H23">
            <v>5193</v>
          </cell>
          <cell r="I23">
            <v>310</v>
          </cell>
          <cell r="J23">
            <v>54322</v>
          </cell>
          <cell r="K23">
            <v>0</v>
          </cell>
          <cell r="L23">
            <v>23559</v>
          </cell>
          <cell r="M23">
            <v>6</v>
          </cell>
          <cell r="N23">
            <v>158355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1</v>
          </cell>
          <cell r="E24">
            <v>350</v>
          </cell>
          <cell r="F24">
            <v>80531</v>
          </cell>
          <cell r="G24">
            <v>74205</v>
          </cell>
          <cell r="H24">
            <v>6245</v>
          </cell>
          <cell r="I24">
            <v>81</v>
          </cell>
          <cell r="J24">
            <v>72008</v>
          </cell>
          <cell r="K24">
            <v>0</v>
          </cell>
          <cell r="L24">
            <v>46385</v>
          </cell>
          <cell r="M24">
            <v>6</v>
          </cell>
          <cell r="N24">
            <v>359651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2</v>
          </cell>
          <cell r="E25">
            <v>633</v>
          </cell>
          <cell r="F25">
            <v>147096</v>
          </cell>
          <cell r="G25">
            <v>140944</v>
          </cell>
          <cell r="H25">
            <v>5852</v>
          </cell>
          <cell r="I25">
            <v>300</v>
          </cell>
          <cell r="J25">
            <v>197475</v>
          </cell>
          <cell r="K25">
            <v>0</v>
          </cell>
          <cell r="L25">
            <v>80147</v>
          </cell>
          <cell r="M25">
            <v>16</v>
          </cell>
          <cell r="N25">
            <v>1172837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1</v>
          </cell>
          <cell r="E26">
            <v>212</v>
          </cell>
          <cell r="F26">
            <v>69735</v>
          </cell>
          <cell r="G26">
            <v>64182</v>
          </cell>
          <cell r="H26">
            <v>5441</v>
          </cell>
          <cell r="I26">
            <v>112</v>
          </cell>
          <cell r="J26">
            <v>47390</v>
          </cell>
          <cell r="K26">
            <v>0</v>
          </cell>
          <cell r="L26">
            <v>96365</v>
          </cell>
          <cell r="M26">
            <v>6</v>
          </cell>
          <cell r="N26">
            <v>147760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2</v>
          </cell>
          <cell r="E27">
            <v>610</v>
          </cell>
          <cell r="F27">
            <v>89027</v>
          </cell>
          <cell r="G27">
            <v>86002</v>
          </cell>
          <cell r="H27">
            <v>2570</v>
          </cell>
          <cell r="I27">
            <v>455</v>
          </cell>
          <cell r="J27">
            <v>155616</v>
          </cell>
          <cell r="K27">
            <v>0</v>
          </cell>
          <cell r="L27">
            <v>61210</v>
          </cell>
          <cell r="M27">
            <v>12</v>
          </cell>
          <cell r="N27">
            <v>795859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4</v>
          </cell>
          <cell r="E28">
            <v>1168</v>
          </cell>
          <cell r="F28">
            <v>224155</v>
          </cell>
          <cell r="G28">
            <v>215207</v>
          </cell>
          <cell r="H28">
            <v>8732</v>
          </cell>
          <cell r="I28">
            <v>216</v>
          </cell>
          <cell r="J28">
            <v>912214</v>
          </cell>
          <cell r="K28">
            <v>0</v>
          </cell>
          <cell r="L28">
            <v>315704</v>
          </cell>
          <cell r="M28">
            <v>15</v>
          </cell>
          <cell r="N28">
            <v>1515171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1</v>
          </cell>
          <cell r="E29">
            <v>300</v>
          </cell>
          <cell r="F29">
            <v>79650</v>
          </cell>
          <cell r="G29">
            <v>70125</v>
          </cell>
          <cell r="H29">
            <v>9480</v>
          </cell>
          <cell r="I29">
            <v>45</v>
          </cell>
          <cell r="J29">
            <v>48116</v>
          </cell>
          <cell r="K29">
            <v>0</v>
          </cell>
          <cell r="L29">
            <v>38637</v>
          </cell>
          <cell r="M29">
            <v>6</v>
          </cell>
          <cell r="N29">
            <v>384138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1</v>
          </cell>
          <cell r="E30">
            <v>300</v>
          </cell>
          <cell r="F30">
            <v>73526</v>
          </cell>
          <cell r="G30">
            <v>69912</v>
          </cell>
          <cell r="H30">
            <v>3496</v>
          </cell>
          <cell r="I30">
            <v>118</v>
          </cell>
          <cell r="J30">
            <v>76246</v>
          </cell>
          <cell r="K30">
            <v>0</v>
          </cell>
          <cell r="L30">
            <v>91519</v>
          </cell>
          <cell r="M30">
            <v>7</v>
          </cell>
          <cell r="N30">
            <v>162044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3</v>
          </cell>
          <cell r="E31">
            <v>589</v>
          </cell>
          <cell r="F31">
            <v>185854</v>
          </cell>
          <cell r="G31">
            <v>179073</v>
          </cell>
          <cell r="H31">
            <v>6404</v>
          </cell>
          <cell r="I31">
            <v>377</v>
          </cell>
          <cell r="J31">
            <v>128371</v>
          </cell>
          <cell r="K31">
            <v>0</v>
          </cell>
          <cell r="L31">
            <v>137217</v>
          </cell>
          <cell r="M31">
            <v>18</v>
          </cell>
          <cell r="N31">
            <v>843888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1</v>
          </cell>
          <cell r="E32">
            <v>150</v>
          </cell>
          <cell r="F32">
            <v>81093</v>
          </cell>
          <cell r="G32">
            <v>75049</v>
          </cell>
          <cell r="H32">
            <v>5994</v>
          </cell>
          <cell r="I32">
            <v>50</v>
          </cell>
          <cell r="J32">
            <v>49637</v>
          </cell>
          <cell r="K32">
            <v>0</v>
          </cell>
          <cell r="L32">
            <v>27308</v>
          </cell>
          <cell r="M32">
            <v>5</v>
          </cell>
          <cell r="N32">
            <v>111226</v>
          </cell>
        </row>
        <row r="33">
          <cell r="A33" t="str">
            <v/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64</v>
          </cell>
          <cell r="E34">
            <v>77368</v>
          </cell>
          <cell r="F34">
            <v>6093902</v>
          </cell>
          <cell r="G34">
            <v>5745333</v>
          </cell>
          <cell r="H34">
            <v>341487</v>
          </cell>
          <cell r="I34">
            <v>7082</v>
          </cell>
          <cell r="J34">
            <v>11182666</v>
          </cell>
          <cell r="K34">
            <v>0</v>
          </cell>
          <cell r="L34">
            <v>5418377</v>
          </cell>
          <cell r="M34">
            <v>481</v>
          </cell>
          <cell r="N34">
            <v>43055657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8</v>
          </cell>
          <cell r="E35">
            <v>2418</v>
          </cell>
          <cell r="F35">
            <v>671040</v>
          </cell>
          <cell r="G35">
            <v>611902</v>
          </cell>
          <cell r="H35">
            <v>58624</v>
          </cell>
          <cell r="I35">
            <v>514</v>
          </cell>
          <cell r="J35">
            <v>3023474</v>
          </cell>
          <cell r="K35">
            <v>0</v>
          </cell>
          <cell r="L35">
            <v>1032959</v>
          </cell>
          <cell r="M35">
            <v>38</v>
          </cell>
          <cell r="N35">
            <v>3826681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7</v>
          </cell>
          <cell r="E36">
            <v>52593</v>
          </cell>
          <cell r="F36">
            <v>552222</v>
          </cell>
          <cell r="G36">
            <v>535676</v>
          </cell>
          <cell r="H36">
            <v>16036</v>
          </cell>
          <cell r="I36">
            <v>510</v>
          </cell>
          <cell r="J36">
            <v>460500</v>
          </cell>
          <cell r="K36">
            <v>0</v>
          </cell>
          <cell r="L36">
            <v>537990</v>
          </cell>
          <cell r="M36">
            <v>34</v>
          </cell>
          <cell r="N36">
            <v>3062331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1</v>
          </cell>
          <cell r="E37">
            <v>1124</v>
          </cell>
          <cell r="F37">
            <v>239996</v>
          </cell>
          <cell r="G37">
            <v>225503</v>
          </cell>
          <cell r="H37">
            <v>14377</v>
          </cell>
          <cell r="I37">
            <v>116</v>
          </cell>
          <cell r="J37">
            <v>200131</v>
          </cell>
          <cell r="K37">
            <v>0</v>
          </cell>
          <cell r="L37">
            <v>138827</v>
          </cell>
          <cell r="M37">
            <v>14</v>
          </cell>
          <cell r="N37">
            <v>1888650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5</v>
          </cell>
          <cell r="E38">
            <v>2616</v>
          </cell>
          <cell r="F38">
            <v>528739</v>
          </cell>
          <cell r="G38">
            <v>512602</v>
          </cell>
          <cell r="H38">
            <v>15556</v>
          </cell>
          <cell r="I38">
            <v>581</v>
          </cell>
          <cell r="J38">
            <v>682041</v>
          </cell>
          <cell r="K38">
            <v>0</v>
          </cell>
          <cell r="L38">
            <v>391565</v>
          </cell>
          <cell r="M38">
            <v>55</v>
          </cell>
          <cell r="N38">
            <v>4908751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6</v>
          </cell>
          <cell r="E39">
            <v>4796</v>
          </cell>
          <cell r="F39">
            <v>1054311</v>
          </cell>
          <cell r="G39">
            <v>1042442</v>
          </cell>
          <cell r="H39">
            <v>10892</v>
          </cell>
          <cell r="I39">
            <v>977</v>
          </cell>
          <cell r="J39">
            <v>2346229</v>
          </cell>
          <cell r="K39">
            <v>0</v>
          </cell>
          <cell r="L39">
            <v>775729</v>
          </cell>
          <cell r="M39">
            <v>81</v>
          </cell>
          <cell r="N39">
            <v>7403206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3</v>
          </cell>
          <cell r="E40">
            <v>1342</v>
          </cell>
          <cell r="F40">
            <v>248596</v>
          </cell>
          <cell r="G40">
            <v>239746</v>
          </cell>
          <cell r="H40">
            <v>8340</v>
          </cell>
          <cell r="I40">
            <v>510</v>
          </cell>
          <cell r="J40">
            <v>500804</v>
          </cell>
          <cell r="K40">
            <v>0</v>
          </cell>
          <cell r="L40">
            <v>259545</v>
          </cell>
          <cell r="M40">
            <v>21</v>
          </cell>
          <cell r="N40">
            <v>1572454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2</v>
          </cell>
          <cell r="E41">
            <v>930</v>
          </cell>
          <cell r="F41">
            <v>194076</v>
          </cell>
          <cell r="G41">
            <v>187763</v>
          </cell>
          <cell r="H41">
            <v>6117</v>
          </cell>
          <cell r="I41">
            <v>196</v>
          </cell>
          <cell r="J41">
            <v>315334</v>
          </cell>
          <cell r="K41">
            <v>0</v>
          </cell>
          <cell r="L41">
            <v>135264</v>
          </cell>
          <cell r="M41">
            <v>13</v>
          </cell>
          <cell r="N41">
            <v>1216636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2</v>
          </cell>
          <cell r="E42">
            <v>1498</v>
          </cell>
          <cell r="F42">
            <v>320805</v>
          </cell>
          <cell r="G42">
            <v>297244</v>
          </cell>
          <cell r="H42">
            <v>23106</v>
          </cell>
          <cell r="I42">
            <v>455</v>
          </cell>
          <cell r="J42">
            <v>443663</v>
          </cell>
          <cell r="K42">
            <v>0</v>
          </cell>
          <cell r="L42">
            <v>646633</v>
          </cell>
          <cell r="M42">
            <v>30</v>
          </cell>
          <cell r="N42">
            <v>2510624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5</v>
          </cell>
          <cell r="E43">
            <v>1724</v>
          </cell>
          <cell r="F43">
            <v>360076</v>
          </cell>
          <cell r="G43">
            <v>350434</v>
          </cell>
          <cell r="H43">
            <v>9272</v>
          </cell>
          <cell r="I43">
            <v>370</v>
          </cell>
          <cell r="J43">
            <v>424552</v>
          </cell>
          <cell r="K43">
            <v>0</v>
          </cell>
          <cell r="L43">
            <v>189965</v>
          </cell>
          <cell r="M43">
            <v>21</v>
          </cell>
          <cell r="N43">
            <v>1887038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3</v>
          </cell>
          <cell r="E44">
            <v>1821</v>
          </cell>
          <cell r="F44">
            <v>437445</v>
          </cell>
          <cell r="G44">
            <v>332949</v>
          </cell>
          <cell r="H44">
            <v>104195</v>
          </cell>
          <cell r="I44">
            <v>301</v>
          </cell>
          <cell r="J44">
            <v>817333</v>
          </cell>
          <cell r="K44">
            <v>0</v>
          </cell>
          <cell r="L44">
            <v>376943</v>
          </cell>
          <cell r="M44">
            <v>50</v>
          </cell>
          <cell r="N44">
            <v>5789437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1</v>
          </cell>
          <cell r="E45">
            <v>510</v>
          </cell>
          <cell r="F45">
            <v>80900</v>
          </cell>
          <cell r="G45">
            <v>74004</v>
          </cell>
          <cell r="H45">
            <v>6790</v>
          </cell>
          <cell r="I45">
            <v>106</v>
          </cell>
          <cell r="J45">
            <v>86492</v>
          </cell>
          <cell r="K45">
            <v>0</v>
          </cell>
          <cell r="L45">
            <v>27270</v>
          </cell>
          <cell r="M45">
            <v>10</v>
          </cell>
          <cell r="N45">
            <v>799447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2</v>
          </cell>
          <cell r="E46">
            <v>753</v>
          </cell>
          <cell r="F46">
            <v>142773</v>
          </cell>
          <cell r="G46">
            <v>136456</v>
          </cell>
          <cell r="H46">
            <v>6019</v>
          </cell>
          <cell r="I46">
            <v>298</v>
          </cell>
          <cell r="J46">
            <v>159468</v>
          </cell>
          <cell r="K46">
            <v>0</v>
          </cell>
          <cell r="L46">
            <v>80424</v>
          </cell>
          <cell r="M46">
            <v>13</v>
          </cell>
          <cell r="N46">
            <v>1284288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2</v>
          </cell>
          <cell r="E47">
            <v>556</v>
          </cell>
          <cell r="F47">
            <v>125811</v>
          </cell>
          <cell r="G47">
            <v>120544</v>
          </cell>
          <cell r="H47">
            <v>5163</v>
          </cell>
          <cell r="I47">
            <v>104</v>
          </cell>
          <cell r="J47">
            <v>60576</v>
          </cell>
          <cell r="K47">
            <v>0</v>
          </cell>
          <cell r="L47">
            <v>27073</v>
          </cell>
          <cell r="M47">
            <v>6</v>
          </cell>
          <cell r="N47">
            <v>449784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1</v>
          </cell>
          <cell r="E48">
            <v>367</v>
          </cell>
          <cell r="F48">
            <v>88127</v>
          </cell>
          <cell r="G48">
            <v>83422</v>
          </cell>
          <cell r="H48">
            <v>4385</v>
          </cell>
          <cell r="I48">
            <v>320</v>
          </cell>
          <cell r="J48">
            <v>62968</v>
          </cell>
          <cell r="K48">
            <v>0</v>
          </cell>
          <cell r="L48">
            <v>27616</v>
          </cell>
          <cell r="M48">
            <v>6</v>
          </cell>
          <cell r="N48">
            <v>449276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1</v>
          </cell>
          <cell r="E49">
            <v>350</v>
          </cell>
          <cell r="F49">
            <v>79437</v>
          </cell>
          <cell r="G49">
            <v>73005</v>
          </cell>
          <cell r="H49">
            <v>6347</v>
          </cell>
          <cell r="I49">
            <v>85</v>
          </cell>
          <cell r="J49">
            <v>74736</v>
          </cell>
          <cell r="K49">
            <v>0</v>
          </cell>
          <cell r="L49">
            <v>47470</v>
          </cell>
          <cell r="M49">
            <v>6</v>
          </cell>
          <cell r="N49">
            <v>528937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2</v>
          </cell>
          <cell r="E50">
            <v>633</v>
          </cell>
          <cell r="F50">
            <v>149173</v>
          </cell>
          <cell r="G50">
            <v>140690</v>
          </cell>
          <cell r="H50">
            <v>8202</v>
          </cell>
          <cell r="I50">
            <v>281</v>
          </cell>
          <cell r="J50">
            <v>184415</v>
          </cell>
          <cell r="K50">
            <v>0</v>
          </cell>
          <cell r="L50">
            <v>74517</v>
          </cell>
          <cell r="M50">
            <v>16</v>
          </cell>
          <cell r="N50">
            <v>1209301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1</v>
          </cell>
          <cell r="E51">
            <v>212</v>
          </cell>
          <cell r="F51">
            <v>71548</v>
          </cell>
          <cell r="G51">
            <v>66010</v>
          </cell>
          <cell r="H51">
            <v>5428</v>
          </cell>
          <cell r="I51">
            <v>110</v>
          </cell>
          <cell r="J51">
            <v>64206</v>
          </cell>
          <cell r="K51">
            <v>0</v>
          </cell>
          <cell r="L51">
            <v>31839</v>
          </cell>
          <cell r="M51">
            <v>6</v>
          </cell>
          <cell r="N51">
            <v>158301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2</v>
          </cell>
          <cell r="E52">
            <v>610</v>
          </cell>
          <cell r="F52">
            <v>83185</v>
          </cell>
          <cell r="G52">
            <v>80462</v>
          </cell>
          <cell r="H52">
            <v>2268</v>
          </cell>
          <cell r="I52">
            <v>455</v>
          </cell>
          <cell r="J52">
            <v>116777</v>
          </cell>
          <cell r="K52">
            <v>0</v>
          </cell>
          <cell r="L52">
            <v>41713</v>
          </cell>
          <cell r="M52">
            <v>12</v>
          </cell>
          <cell r="N52">
            <v>787799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4</v>
          </cell>
          <cell r="E53">
            <v>1168</v>
          </cell>
          <cell r="F53">
            <v>237162</v>
          </cell>
          <cell r="G53">
            <v>227810</v>
          </cell>
          <cell r="H53">
            <v>9151</v>
          </cell>
          <cell r="I53">
            <v>201</v>
          </cell>
          <cell r="J53">
            <v>842988</v>
          </cell>
          <cell r="K53">
            <v>0</v>
          </cell>
          <cell r="L53">
            <v>296675</v>
          </cell>
          <cell r="M53">
            <v>16</v>
          </cell>
          <cell r="N53">
            <v>1619753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1</v>
          </cell>
          <cell r="E54">
            <v>300</v>
          </cell>
          <cell r="F54">
            <v>80693</v>
          </cell>
          <cell r="G54">
            <v>71017</v>
          </cell>
          <cell r="H54">
            <v>9623</v>
          </cell>
          <cell r="I54">
            <v>53</v>
          </cell>
          <cell r="J54">
            <v>57391</v>
          </cell>
          <cell r="K54">
            <v>0</v>
          </cell>
          <cell r="L54">
            <v>36287</v>
          </cell>
          <cell r="M54">
            <v>6</v>
          </cell>
          <cell r="N54">
            <v>495789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1</v>
          </cell>
          <cell r="E55">
            <v>300</v>
          </cell>
          <cell r="F55">
            <v>74876</v>
          </cell>
          <cell r="G55">
            <v>69912</v>
          </cell>
          <cell r="H55">
            <v>4848</v>
          </cell>
          <cell r="I55">
            <v>116</v>
          </cell>
          <cell r="J55">
            <v>71059</v>
          </cell>
          <cell r="K55">
            <v>0</v>
          </cell>
          <cell r="L55">
            <v>91571</v>
          </cell>
          <cell r="M55">
            <v>7</v>
          </cell>
          <cell r="N55">
            <v>180921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3</v>
          </cell>
          <cell r="E56">
            <v>597</v>
          </cell>
          <cell r="F56">
            <v>193361</v>
          </cell>
          <cell r="G56">
            <v>186497</v>
          </cell>
          <cell r="H56">
            <v>6491</v>
          </cell>
          <cell r="I56">
            <v>373</v>
          </cell>
          <cell r="J56">
            <v>163921</v>
          </cell>
          <cell r="K56">
            <v>0</v>
          </cell>
          <cell r="L56">
            <v>127611</v>
          </cell>
          <cell r="M56">
            <v>15</v>
          </cell>
          <cell r="N56">
            <v>876765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1</v>
          </cell>
          <cell r="E57">
            <v>150</v>
          </cell>
          <cell r="F57">
            <v>79550</v>
          </cell>
          <cell r="G57">
            <v>79243</v>
          </cell>
          <cell r="H57">
            <v>257</v>
          </cell>
          <cell r="I57">
            <v>50</v>
          </cell>
          <cell r="J57">
            <v>23608</v>
          </cell>
          <cell r="K57">
            <v>0</v>
          </cell>
          <cell r="L57">
            <v>22891</v>
          </cell>
          <cell r="M57">
            <v>5</v>
          </cell>
          <cell r="N57">
            <v>149488</v>
          </cell>
        </row>
        <row r="58">
          <cell r="A58" t="str">
            <v/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65</v>
          </cell>
          <cell r="E59">
            <v>25041</v>
          </cell>
          <cell r="F59">
            <v>6467830</v>
          </cell>
          <cell r="G59">
            <v>6122699</v>
          </cell>
          <cell r="H59">
            <v>338151</v>
          </cell>
          <cell r="I59">
            <v>6980</v>
          </cell>
          <cell r="J59">
            <v>10631188</v>
          </cell>
          <cell r="K59">
            <v>0</v>
          </cell>
          <cell r="L59">
            <v>4924568</v>
          </cell>
          <cell r="M59">
            <v>485</v>
          </cell>
          <cell r="N59">
            <v>50655773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8</v>
          </cell>
          <cell r="E60">
            <v>1945</v>
          </cell>
          <cell r="F60">
            <v>711863</v>
          </cell>
          <cell r="G60">
            <v>651916</v>
          </cell>
          <cell r="H60">
            <v>59456</v>
          </cell>
          <cell r="I60">
            <v>491</v>
          </cell>
          <cell r="J60">
            <v>3287213</v>
          </cell>
          <cell r="K60">
            <v>0</v>
          </cell>
          <cell r="L60">
            <v>994512</v>
          </cell>
          <cell r="M60">
            <v>39</v>
          </cell>
          <cell r="N60">
            <v>4138959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7</v>
          </cell>
          <cell r="E61">
            <v>1237</v>
          </cell>
          <cell r="F61">
            <v>571927</v>
          </cell>
          <cell r="G61">
            <v>553857</v>
          </cell>
          <cell r="H61">
            <v>17633</v>
          </cell>
          <cell r="I61">
            <v>437</v>
          </cell>
          <cell r="J61">
            <v>517205</v>
          </cell>
          <cell r="K61">
            <v>0</v>
          </cell>
          <cell r="L61">
            <v>517349</v>
          </cell>
          <cell r="M61">
            <v>29</v>
          </cell>
          <cell r="N61">
            <v>2965716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1</v>
          </cell>
          <cell r="E62">
            <v>781</v>
          </cell>
          <cell r="F62">
            <v>398839</v>
          </cell>
          <cell r="G62">
            <v>375157</v>
          </cell>
          <cell r="H62">
            <v>23582</v>
          </cell>
          <cell r="I62">
            <v>100</v>
          </cell>
          <cell r="J62">
            <v>229947</v>
          </cell>
          <cell r="K62">
            <v>0</v>
          </cell>
          <cell r="L62">
            <v>128338</v>
          </cell>
          <cell r="M62">
            <v>17</v>
          </cell>
          <cell r="N62">
            <v>5305566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5</v>
          </cell>
          <cell r="E63">
            <v>2594</v>
          </cell>
          <cell r="F63">
            <v>554469</v>
          </cell>
          <cell r="G63">
            <v>533555</v>
          </cell>
          <cell r="H63">
            <v>20323</v>
          </cell>
          <cell r="I63">
            <v>591</v>
          </cell>
          <cell r="J63">
            <v>689315</v>
          </cell>
          <cell r="K63">
            <v>0</v>
          </cell>
          <cell r="L63">
            <v>427185</v>
          </cell>
          <cell r="M63">
            <v>51</v>
          </cell>
          <cell r="N63">
            <v>5336647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6</v>
          </cell>
          <cell r="E64">
            <v>4806</v>
          </cell>
          <cell r="F64">
            <v>1093132</v>
          </cell>
          <cell r="G64">
            <v>1077900</v>
          </cell>
          <cell r="H64">
            <v>14334</v>
          </cell>
          <cell r="I64">
            <v>898</v>
          </cell>
          <cell r="J64">
            <v>1924819</v>
          </cell>
          <cell r="K64">
            <v>0</v>
          </cell>
          <cell r="L64">
            <v>946828</v>
          </cell>
          <cell r="M64">
            <v>76</v>
          </cell>
          <cell r="N64">
            <v>8623143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3</v>
          </cell>
          <cell r="E65">
            <v>1800</v>
          </cell>
          <cell r="F65">
            <v>259570</v>
          </cell>
          <cell r="G65">
            <v>250423</v>
          </cell>
          <cell r="H65">
            <v>8712</v>
          </cell>
          <cell r="I65">
            <v>435</v>
          </cell>
          <cell r="J65">
            <v>424899</v>
          </cell>
          <cell r="K65">
            <v>0</v>
          </cell>
          <cell r="L65">
            <v>221100</v>
          </cell>
          <cell r="M65">
            <v>28</v>
          </cell>
          <cell r="N65">
            <v>1983231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2</v>
          </cell>
          <cell r="E66">
            <v>930</v>
          </cell>
          <cell r="F66">
            <v>203422</v>
          </cell>
          <cell r="G66">
            <v>199939</v>
          </cell>
          <cell r="H66">
            <v>3276</v>
          </cell>
          <cell r="I66">
            <v>207</v>
          </cell>
          <cell r="J66">
            <v>311898</v>
          </cell>
          <cell r="K66">
            <v>0</v>
          </cell>
          <cell r="L66">
            <v>143189</v>
          </cell>
          <cell r="M66">
            <v>13</v>
          </cell>
          <cell r="N66">
            <v>1487204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2</v>
          </cell>
          <cell r="E67">
            <v>1498</v>
          </cell>
          <cell r="F67">
            <v>325537</v>
          </cell>
          <cell r="G67">
            <v>302902</v>
          </cell>
          <cell r="H67">
            <v>22150</v>
          </cell>
          <cell r="I67">
            <v>485</v>
          </cell>
          <cell r="J67">
            <v>603544</v>
          </cell>
          <cell r="K67">
            <v>0</v>
          </cell>
          <cell r="L67">
            <v>182699</v>
          </cell>
          <cell r="M67">
            <v>30</v>
          </cell>
          <cell r="N67">
            <v>2659633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5</v>
          </cell>
          <cell r="E68">
            <v>1724</v>
          </cell>
          <cell r="F68">
            <v>366626</v>
          </cell>
          <cell r="G68">
            <v>356753</v>
          </cell>
          <cell r="H68">
            <v>9480</v>
          </cell>
          <cell r="I68">
            <v>393</v>
          </cell>
          <cell r="J68">
            <v>393439</v>
          </cell>
          <cell r="K68">
            <v>0</v>
          </cell>
          <cell r="L68">
            <v>183100</v>
          </cell>
          <cell r="M68">
            <v>22</v>
          </cell>
          <cell r="N68">
            <v>1694835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4</v>
          </cell>
          <cell r="E69">
            <v>1456</v>
          </cell>
          <cell r="F69">
            <v>445616</v>
          </cell>
          <cell r="G69">
            <v>364172</v>
          </cell>
          <cell r="H69">
            <v>81175</v>
          </cell>
          <cell r="I69">
            <v>269</v>
          </cell>
          <cell r="J69">
            <v>451960</v>
          </cell>
          <cell r="K69">
            <v>0</v>
          </cell>
          <cell r="L69">
            <v>360017</v>
          </cell>
          <cell r="M69">
            <v>49</v>
          </cell>
          <cell r="N69">
            <v>7097950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1</v>
          </cell>
          <cell r="E70">
            <v>510</v>
          </cell>
          <cell r="F70">
            <v>83866</v>
          </cell>
          <cell r="G70">
            <v>80006</v>
          </cell>
          <cell r="H70">
            <v>3761</v>
          </cell>
          <cell r="I70">
            <v>99</v>
          </cell>
          <cell r="J70">
            <v>84818</v>
          </cell>
          <cell r="K70">
            <v>0</v>
          </cell>
          <cell r="L70">
            <v>32857</v>
          </cell>
          <cell r="M70">
            <v>9</v>
          </cell>
          <cell r="N70">
            <v>821032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2</v>
          </cell>
          <cell r="E71">
            <v>753</v>
          </cell>
          <cell r="F71">
            <v>147922</v>
          </cell>
          <cell r="G71">
            <v>140789</v>
          </cell>
          <cell r="H71">
            <v>6821</v>
          </cell>
          <cell r="I71">
            <v>312</v>
          </cell>
          <cell r="J71">
            <v>131569</v>
          </cell>
          <cell r="K71">
            <v>0</v>
          </cell>
          <cell r="L71">
            <v>93403</v>
          </cell>
          <cell r="M71">
            <v>14</v>
          </cell>
          <cell r="N71">
            <v>526536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2</v>
          </cell>
          <cell r="E72">
            <v>556</v>
          </cell>
          <cell r="F72">
            <v>132542</v>
          </cell>
          <cell r="G72">
            <v>124335</v>
          </cell>
          <cell r="H72">
            <v>8101</v>
          </cell>
          <cell r="I72">
            <v>106</v>
          </cell>
          <cell r="J72">
            <v>50576</v>
          </cell>
          <cell r="K72">
            <v>0</v>
          </cell>
          <cell r="L72">
            <v>30173</v>
          </cell>
          <cell r="M72">
            <v>7</v>
          </cell>
          <cell r="N72">
            <v>781964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1</v>
          </cell>
          <cell r="E73">
            <v>367</v>
          </cell>
          <cell r="F73">
            <v>93326</v>
          </cell>
          <cell r="G73">
            <v>87243</v>
          </cell>
          <cell r="H73">
            <v>5659</v>
          </cell>
          <cell r="I73">
            <v>424</v>
          </cell>
          <cell r="J73">
            <v>45256</v>
          </cell>
          <cell r="K73">
            <v>0</v>
          </cell>
          <cell r="L73">
            <v>27586</v>
          </cell>
          <cell r="M73">
            <v>6</v>
          </cell>
          <cell r="N73">
            <v>402102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1</v>
          </cell>
          <cell r="E74">
            <v>350</v>
          </cell>
          <cell r="F74">
            <v>77435</v>
          </cell>
          <cell r="G74">
            <v>73317</v>
          </cell>
          <cell r="H74">
            <v>4033</v>
          </cell>
          <cell r="I74">
            <v>85</v>
          </cell>
          <cell r="J74">
            <v>73341</v>
          </cell>
          <cell r="K74">
            <v>0</v>
          </cell>
          <cell r="L74">
            <v>40844</v>
          </cell>
          <cell r="M74">
            <v>6</v>
          </cell>
          <cell r="N74">
            <v>507197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2</v>
          </cell>
          <cell r="E75">
            <v>633</v>
          </cell>
          <cell r="F75">
            <v>150289</v>
          </cell>
          <cell r="G75">
            <v>144047</v>
          </cell>
          <cell r="H75">
            <v>5999</v>
          </cell>
          <cell r="I75">
            <v>243</v>
          </cell>
          <cell r="J75">
            <v>172145</v>
          </cell>
          <cell r="K75">
            <v>0</v>
          </cell>
          <cell r="L75">
            <v>73558</v>
          </cell>
          <cell r="M75">
            <v>16</v>
          </cell>
          <cell r="N75">
            <v>1139206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1</v>
          </cell>
          <cell r="E76">
            <v>212</v>
          </cell>
          <cell r="F76">
            <v>70164</v>
          </cell>
          <cell r="G76">
            <v>64570</v>
          </cell>
          <cell r="H76">
            <v>5550</v>
          </cell>
          <cell r="I76">
            <v>44</v>
          </cell>
          <cell r="J76">
            <v>47700</v>
          </cell>
          <cell r="K76">
            <v>0</v>
          </cell>
          <cell r="L76">
            <v>20612</v>
          </cell>
          <cell r="M76">
            <v>6</v>
          </cell>
          <cell r="N76">
            <v>580473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2</v>
          </cell>
          <cell r="E77">
            <v>610</v>
          </cell>
          <cell r="F77">
            <v>82675</v>
          </cell>
          <cell r="G77">
            <v>79822</v>
          </cell>
          <cell r="H77">
            <v>2385</v>
          </cell>
          <cell r="I77">
            <v>468</v>
          </cell>
          <cell r="J77">
            <v>109146</v>
          </cell>
          <cell r="K77">
            <v>0</v>
          </cell>
          <cell r="L77">
            <v>36802</v>
          </cell>
          <cell r="M77">
            <v>12</v>
          </cell>
          <cell r="N77">
            <v>850040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4</v>
          </cell>
          <cell r="E78">
            <v>1127</v>
          </cell>
          <cell r="F78">
            <v>257247</v>
          </cell>
          <cell r="G78">
            <v>245722</v>
          </cell>
          <cell r="H78">
            <v>11310</v>
          </cell>
          <cell r="I78">
            <v>215</v>
          </cell>
          <cell r="J78">
            <v>768760</v>
          </cell>
          <cell r="K78">
            <v>0</v>
          </cell>
          <cell r="L78">
            <v>242821</v>
          </cell>
          <cell r="M78">
            <v>16</v>
          </cell>
          <cell r="N78">
            <v>1988801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1</v>
          </cell>
          <cell r="E79">
            <v>300</v>
          </cell>
          <cell r="F79">
            <v>80176</v>
          </cell>
          <cell r="G79">
            <v>70314</v>
          </cell>
          <cell r="H79">
            <v>9809</v>
          </cell>
          <cell r="I79">
            <v>53</v>
          </cell>
          <cell r="J79">
            <v>56514</v>
          </cell>
          <cell r="K79">
            <v>0</v>
          </cell>
          <cell r="L79">
            <v>38852</v>
          </cell>
          <cell r="M79">
            <v>6</v>
          </cell>
          <cell r="N79">
            <v>215627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1</v>
          </cell>
          <cell r="E80">
            <v>300</v>
          </cell>
          <cell r="F80">
            <v>73310</v>
          </cell>
          <cell r="G80">
            <v>69546</v>
          </cell>
          <cell r="H80">
            <v>3649</v>
          </cell>
          <cell r="I80">
            <v>115</v>
          </cell>
          <cell r="J80">
            <v>78046</v>
          </cell>
          <cell r="K80">
            <v>0</v>
          </cell>
          <cell r="L80">
            <v>45827</v>
          </cell>
          <cell r="M80">
            <v>7</v>
          </cell>
          <cell r="N80">
            <v>410127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3</v>
          </cell>
          <cell r="E81">
            <v>402</v>
          </cell>
          <cell r="F81">
            <v>203332</v>
          </cell>
          <cell r="G81">
            <v>196090</v>
          </cell>
          <cell r="H81">
            <v>6817</v>
          </cell>
          <cell r="I81">
            <v>425</v>
          </cell>
          <cell r="J81">
            <v>154959</v>
          </cell>
          <cell r="K81">
            <v>0</v>
          </cell>
          <cell r="L81">
            <v>110024</v>
          </cell>
          <cell r="M81">
            <v>22</v>
          </cell>
          <cell r="N81">
            <v>970396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1</v>
          </cell>
          <cell r="E82">
            <v>150</v>
          </cell>
          <cell r="F82">
            <v>84545</v>
          </cell>
          <cell r="G82">
            <v>80324</v>
          </cell>
          <cell r="H82">
            <v>4136</v>
          </cell>
          <cell r="I82">
            <v>85</v>
          </cell>
          <cell r="J82">
            <v>24119</v>
          </cell>
          <cell r="K82">
            <v>0</v>
          </cell>
          <cell r="L82">
            <v>26892</v>
          </cell>
          <cell r="M82">
            <v>4</v>
          </cell>
          <cell r="N82">
            <v>169388</v>
          </cell>
        </row>
        <row r="83">
          <cell r="A83" t="str">
            <v/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65</v>
          </cell>
          <cell r="E84">
            <v>25437</v>
          </cell>
          <cell r="F84">
            <v>6469795</v>
          </cell>
          <cell r="G84">
            <v>6030507</v>
          </cell>
          <cell r="H84">
            <v>298170</v>
          </cell>
          <cell r="I84">
            <v>131416</v>
          </cell>
          <cell r="J84">
            <v>11034656</v>
          </cell>
          <cell r="K84">
            <v>0</v>
          </cell>
          <cell r="L84">
            <v>4871449</v>
          </cell>
          <cell r="M84">
            <v>482</v>
          </cell>
          <cell r="N84">
            <v>56248729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8</v>
          </cell>
          <cell r="E85">
            <v>1975</v>
          </cell>
          <cell r="F85">
            <v>720750</v>
          </cell>
          <cell r="G85">
            <v>681360</v>
          </cell>
          <cell r="H85">
            <v>38917</v>
          </cell>
          <cell r="I85">
            <v>508</v>
          </cell>
          <cell r="J85">
            <v>3242434</v>
          </cell>
          <cell r="K85">
            <v>0</v>
          </cell>
          <cell r="L85">
            <v>893480</v>
          </cell>
          <cell r="M85">
            <v>44</v>
          </cell>
          <cell r="N85">
            <v>5704134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7</v>
          </cell>
          <cell r="E86">
            <v>1251</v>
          </cell>
          <cell r="F86">
            <v>590882</v>
          </cell>
          <cell r="G86">
            <v>580808</v>
          </cell>
          <cell r="H86">
            <v>9583</v>
          </cell>
          <cell r="I86">
            <v>491</v>
          </cell>
          <cell r="J86">
            <v>543198</v>
          </cell>
          <cell r="K86">
            <v>0</v>
          </cell>
          <cell r="L86">
            <v>514895</v>
          </cell>
          <cell r="M86">
            <v>30</v>
          </cell>
          <cell r="N86">
            <v>3887360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1</v>
          </cell>
          <cell r="E87">
            <v>781</v>
          </cell>
          <cell r="F87">
            <v>241375</v>
          </cell>
          <cell r="G87">
            <v>225452</v>
          </cell>
          <cell r="H87">
            <v>15813</v>
          </cell>
          <cell r="I87">
            <v>110</v>
          </cell>
          <cell r="J87">
            <v>231714</v>
          </cell>
          <cell r="K87">
            <v>0</v>
          </cell>
          <cell r="L87">
            <v>125268</v>
          </cell>
          <cell r="M87">
            <v>17</v>
          </cell>
          <cell r="N87">
            <v>1795110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5</v>
          </cell>
          <cell r="E88">
            <v>2444</v>
          </cell>
          <cell r="F88">
            <v>554130</v>
          </cell>
          <cell r="G88">
            <v>398133</v>
          </cell>
          <cell r="H88">
            <v>20752</v>
          </cell>
          <cell r="I88">
            <v>124975</v>
          </cell>
          <cell r="J88">
            <v>694634</v>
          </cell>
          <cell r="K88">
            <v>0</v>
          </cell>
          <cell r="L88">
            <v>419282</v>
          </cell>
          <cell r="M88">
            <v>55</v>
          </cell>
          <cell r="N88">
            <v>5837257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6</v>
          </cell>
          <cell r="E89">
            <v>5126</v>
          </cell>
          <cell r="F89">
            <v>1126474</v>
          </cell>
          <cell r="G89">
            <v>1111741</v>
          </cell>
          <cell r="H89">
            <v>14163</v>
          </cell>
          <cell r="I89">
            <v>929</v>
          </cell>
          <cell r="J89">
            <v>2349892</v>
          </cell>
          <cell r="K89">
            <v>0</v>
          </cell>
          <cell r="L89">
            <v>960845</v>
          </cell>
          <cell r="M89">
            <v>72</v>
          </cell>
          <cell r="N89">
            <v>12515107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3</v>
          </cell>
          <cell r="E90">
            <v>1800</v>
          </cell>
          <cell r="F90">
            <v>290282</v>
          </cell>
          <cell r="G90">
            <v>280317</v>
          </cell>
          <cell r="H90">
            <v>9617</v>
          </cell>
          <cell r="I90">
            <v>348</v>
          </cell>
          <cell r="J90">
            <v>532577</v>
          </cell>
          <cell r="K90">
            <v>0</v>
          </cell>
          <cell r="L90">
            <v>236718</v>
          </cell>
          <cell r="M90">
            <v>29</v>
          </cell>
          <cell r="N90">
            <v>2980721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2</v>
          </cell>
          <cell r="E91">
            <v>930</v>
          </cell>
          <cell r="F91">
            <v>210403</v>
          </cell>
          <cell r="G91">
            <v>206413</v>
          </cell>
          <cell r="H91">
            <v>3731</v>
          </cell>
          <cell r="I91">
            <v>259</v>
          </cell>
          <cell r="J91">
            <v>295844</v>
          </cell>
          <cell r="K91">
            <v>0</v>
          </cell>
          <cell r="L91">
            <v>149626</v>
          </cell>
          <cell r="M91">
            <v>13</v>
          </cell>
          <cell r="N91">
            <v>1284326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2</v>
          </cell>
          <cell r="E92">
            <v>1498</v>
          </cell>
          <cell r="F92">
            <v>315547</v>
          </cell>
          <cell r="G92">
            <v>301384</v>
          </cell>
          <cell r="H92">
            <v>13589</v>
          </cell>
          <cell r="I92">
            <v>574</v>
          </cell>
          <cell r="J92">
            <v>423894</v>
          </cell>
          <cell r="K92">
            <v>0</v>
          </cell>
          <cell r="L92">
            <v>195861</v>
          </cell>
          <cell r="M92">
            <v>27</v>
          </cell>
          <cell r="N92">
            <v>2351158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5</v>
          </cell>
          <cell r="E93">
            <v>1727</v>
          </cell>
          <cell r="F93">
            <v>376286</v>
          </cell>
          <cell r="G93">
            <v>366390</v>
          </cell>
          <cell r="H93">
            <v>9502</v>
          </cell>
          <cell r="I93">
            <v>394</v>
          </cell>
          <cell r="J93">
            <v>389646</v>
          </cell>
          <cell r="K93">
            <v>0</v>
          </cell>
          <cell r="L93">
            <v>186962</v>
          </cell>
          <cell r="M93">
            <v>19</v>
          </cell>
          <cell r="N93">
            <v>1920515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3</v>
          </cell>
          <cell r="E94">
            <v>1362</v>
          </cell>
          <cell r="F94">
            <v>450093</v>
          </cell>
          <cell r="G94">
            <v>364277</v>
          </cell>
          <cell r="H94">
            <v>85590</v>
          </cell>
          <cell r="I94">
            <v>226</v>
          </cell>
          <cell r="J94">
            <v>639783</v>
          </cell>
          <cell r="K94">
            <v>0</v>
          </cell>
          <cell r="L94">
            <v>395871</v>
          </cell>
          <cell r="M94">
            <v>51</v>
          </cell>
          <cell r="N94">
            <v>6521011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1</v>
          </cell>
          <cell r="E95">
            <v>510</v>
          </cell>
          <cell r="F95">
            <v>83866</v>
          </cell>
          <cell r="G95">
            <v>80006</v>
          </cell>
          <cell r="H95">
            <v>3761</v>
          </cell>
          <cell r="I95">
            <v>99</v>
          </cell>
          <cell r="J95">
            <v>72862</v>
          </cell>
          <cell r="K95">
            <v>0</v>
          </cell>
          <cell r="L95">
            <v>34977</v>
          </cell>
          <cell r="M95">
            <v>7</v>
          </cell>
          <cell r="N95">
            <v>734003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2</v>
          </cell>
          <cell r="E96">
            <v>803</v>
          </cell>
          <cell r="F96">
            <v>152325</v>
          </cell>
          <cell r="G96">
            <v>144144</v>
          </cell>
          <cell r="H96">
            <v>7806</v>
          </cell>
          <cell r="I96">
            <v>375</v>
          </cell>
          <cell r="J96">
            <v>100837</v>
          </cell>
          <cell r="K96">
            <v>0</v>
          </cell>
          <cell r="L96">
            <v>65136</v>
          </cell>
          <cell r="M96">
            <v>16</v>
          </cell>
          <cell r="N96">
            <v>1540932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2</v>
          </cell>
          <cell r="E97">
            <v>556</v>
          </cell>
          <cell r="F97">
            <v>127942</v>
          </cell>
          <cell r="G97">
            <v>122908</v>
          </cell>
          <cell r="H97">
            <v>4992</v>
          </cell>
          <cell r="I97">
            <v>42</v>
          </cell>
          <cell r="J97">
            <v>61389</v>
          </cell>
          <cell r="K97">
            <v>0</v>
          </cell>
          <cell r="L97">
            <v>26927</v>
          </cell>
          <cell r="M97">
            <v>9</v>
          </cell>
          <cell r="N97">
            <v>592408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1</v>
          </cell>
          <cell r="E98">
            <v>114</v>
          </cell>
          <cell r="F98">
            <v>96612</v>
          </cell>
          <cell r="G98">
            <v>90356</v>
          </cell>
          <cell r="H98">
            <v>5934</v>
          </cell>
          <cell r="I98">
            <v>322</v>
          </cell>
          <cell r="J98">
            <v>42677</v>
          </cell>
          <cell r="K98">
            <v>0</v>
          </cell>
          <cell r="L98">
            <v>42037</v>
          </cell>
          <cell r="M98">
            <v>6</v>
          </cell>
          <cell r="N98">
            <v>505556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1</v>
          </cell>
          <cell r="E99">
            <v>350</v>
          </cell>
          <cell r="F99">
            <v>81532</v>
          </cell>
          <cell r="G99">
            <v>77285</v>
          </cell>
          <cell r="H99">
            <v>4157</v>
          </cell>
          <cell r="I99">
            <v>90</v>
          </cell>
          <cell r="J99">
            <v>75190</v>
          </cell>
          <cell r="K99">
            <v>0</v>
          </cell>
          <cell r="L99">
            <v>38506</v>
          </cell>
          <cell r="M99">
            <v>6</v>
          </cell>
          <cell r="N99">
            <v>552038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2</v>
          </cell>
          <cell r="E100">
            <v>633</v>
          </cell>
          <cell r="F100">
            <v>151800</v>
          </cell>
          <cell r="G100">
            <v>145434</v>
          </cell>
          <cell r="H100">
            <v>6127</v>
          </cell>
          <cell r="I100">
            <v>239</v>
          </cell>
          <cell r="J100">
            <v>165655</v>
          </cell>
          <cell r="K100">
            <v>0</v>
          </cell>
          <cell r="L100">
            <v>63118</v>
          </cell>
          <cell r="M100">
            <v>13</v>
          </cell>
          <cell r="N100">
            <v>1596173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2</v>
          </cell>
          <cell r="E101">
            <v>540</v>
          </cell>
          <cell r="F101">
            <v>91517</v>
          </cell>
          <cell r="G101">
            <v>84386</v>
          </cell>
          <cell r="H101">
            <v>6983</v>
          </cell>
          <cell r="I101">
            <v>148</v>
          </cell>
          <cell r="J101">
            <v>101778</v>
          </cell>
          <cell r="K101">
            <v>0</v>
          </cell>
          <cell r="L101">
            <v>37068</v>
          </cell>
          <cell r="M101">
            <v>6</v>
          </cell>
          <cell r="N101">
            <v>1158120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2</v>
          </cell>
          <cell r="E102">
            <v>610</v>
          </cell>
          <cell r="F102">
            <v>87508</v>
          </cell>
          <cell r="G102">
            <v>84670</v>
          </cell>
          <cell r="H102">
            <v>2483</v>
          </cell>
          <cell r="I102">
            <v>468</v>
          </cell>
          <cell r="J102">
            <v>108856</v>
          </cell>
          <cell r="K102">
            <v>0</v>
          </cell>
          <cell r="L102">
            <v>40313</v>
          </cell>
          <cell r="M102">
            <v>11</v>
          </cell>
          <cell r="N102">
            <v>879875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4</v>
          </cell>
          <cell r="E103">
            <v>1127</v>
          </cell>
          <cell r="F103">
            <v>270383</v>
          </cell>
          <cell r="G103">
            <v>260458</v>
          </cell>
          <cell r="H103">
            <v>9717</v>
          </cell>
          <cell r="I103">
            <v>208</v>
          </cell>
          <cell r="J103">
            <v>643011</v>
          </cell>
          <cell r="K103">
            <v>0</v>
          </cell>
          <cell r="L103">
            <v>219631</v>
          </cell>
          <cell r="M103">
            <v>20</v>
          </cell>
          <cell r="N103">
            <v>1635679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1</v>
          </cell>
          <cell r="E104">
            <v>300</v>
          </cell>
          <cell r="F104">
            <v>81522</v>
          </cell>
          <cell r="G104">
            <v>71525</v>
          </cell>
          <cell r="H104">
            <v>9997</v>
          </cell>
          <cell r="I104">
            <v>61</v>
          </cell>
          <cell r="J104">
            <v>62460</v>
          </cell>
          <cell r="K104">
            <v>0</v>
          </cell>
          <cell r="L104">
            <v>46299</v>
          </cell>
          <cell r="M104">
            <v>6</v>
          </cell>
          <cell r="N104">
            <v>537971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1</v>
          </cell>
          <cell r="E105">
            <v>300</v>
          </cell>
          <cell r="F105">
            <v>76627</v>
          </cell>
          <cell r="G105">
            <v>72852</v>
          </cell>
          <cell r="H105">
            <v>3662</v>
          </cell>
          <cell r="I105">
            <v>113</v>
          </cell>
          <cell r="J105">
            <v>83711</v>
          </cell>
          <cell r="K105">
            <v>0</v>
          </cell>
          <cell r="L105">
            <v>35692</v>
          </cell>
          <cell r="M105">
            <v>6</v>
          </cell>
          <cell r="N105">
            <v>234094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3</v>
          </cell>
          <cell r="E106">
            <v>550</v>
          </cell>
          <cell r="F106">
            <v>209951</v>
          </cell>
          <cell r="G106">
            <v>202674</v>
          </cell>
          <cell r="H106">
            <v>6928</v>
          </cell>
          <cell r="I106">
            <v>349</v>
          </cell>
          <cell r="J106">
            <v>147441</v>
          </cell>
          <cell r="K106">
            <v>0</v>
          </cell>
          <cell r="L106">
            <v>119185</v>
          </cell>
          <cell r="M106">
            <v>15</v>
          </cell>
          <cell r="N106">
            <v>1161052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1</v>
          </cell>
          <cell r="E107">
            <v>150</v>
          </cell>
          <cell r="F107">
            <v>81988</v>
          </cell>
          <cell r="G107">
            <v>77534</v>
          </cell>
          <cell r="H107">
            <v>4366</v>
          </cell>
          <cell r="I107">
            <v>88</v>
          </cell>
          <cell r="J107">
            <v>25173</v>
          </cell>
          <cell r="K107">
            <v>0</v>
          </cell>
          <cell r="L107">
            <v>23752</v>
          </cell>
          <cell r="M107">
            <v>4</v>
          </cell>
          <cell r="N107">
            <v>324129</v>
          </cell>
        </row>
        <row r="108">
          <cell r="A108" t="str">
            <v/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66</v>
          </cell>
          <cell r="E109">
            <v>22378</v>
          </cell>
          <cell r="F109">
            <v>6535806</v>
          </cell>
          <cell r="G109">
            <v>6333529</v>
          </cell>
          <cell r="H109">
            <v>194961</v>
          </cell>
          <cell r="I109">
            <v>7316</v>
          </cell>
          <cell r="J109">
            <v>11503417</v>
          </cell>
          <cell r="K109">
            <v>0</v>
          </cell>
          <cell r="L109">
            <v>5063870</v>
          </cell>
          <cell r="M109">
            <v>491</v>
          </cell>
          <cell r="N109">
            <v>69076069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8</v>
          </cell>
          <cell r="E110">
            <v>1835</v>
          </cell>
          <cell r="F110">
            <v>746726</v>
          </cell>
          <cell r="G110">
            <v>706384</v>
          </cell>
          <cell r="H110">
            <v>39782</v>
          </cell>
          <cell r="I110">
            <v>560</v>
          </cell>
          <cell r="J110">
            <v>3376340</v>
          </cell>
          <cell r="K110">
            <v>0</v>
          </cell>
          <cell r="L110">
            <v>920275</v>
          </cell>
          <cell r="M110">
            <v>48</v>
          </cell>
          <cell r="N110">
            <v>5458665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7</v>
          </cell>
          <cell r="E111">
            <v>1240</v>
          </cell>
          <cell r="F111">
            <v>593067</v>
          </cell>
          <cell r="G111">
            <v>582769</v>
          </cell>
          <cell r="H111">
            <v>9769</v>
          </cell>
          <cell r="I111">
            <v>529</v>
          </cell>
          <cell r="J111">
            <v>485409</v>
          </cell>
          <cell r="K111">
            <v>0</v>
          </cell>
          <cell r="L111">
            <v>510098</v>
          </cell>
          <cell r="M111">
            <v>32</v>
          </cell>
          <cell r="N111">
            <v>4447057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1</v>
          </cell>
          <cell r="E112">
            <v>530</v>
          </cell>
          <cell r="F112">
            <v>243026</v>
          </cell>
          <cell r="G112">
            <v>236859</v>
          </cell>
          <cell r="H112">
            <v>6057</v>
          </cell>
          <cell r="I112">
            <v>110</v>
          </cell>
          <cell r="J112">
            <v>233686</v>
          </cell>
          <cell r="K112">
            <v>0</v>
          </cell>
          <cell r="L112">
            <v>127158</v>
          </cell>
          <cell r="M112">
            <v>15</v>
          </cell>
          <cell r="N112">
            <v>2022570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5</v>
          </cell>
          <cell r="E113">
            <v>2585</v>
          </cell>
          <cell r="F113">
            <v>544404</v>
          </cell>
          <cell r="G113">
            <v>524665</v>
          </cell>
          <cell r="H113">
            <v>19183</v>
          </cell>
          <cell r="I113">
            <v>556</v>
          </cell>
          <cell r="J113">
            <v>748219</v>
          </cell>
          <cell r="K113">
            <v>0</v>
          </cell>
          <cell r="L113">
            <v>570123</v>
          </cell>
          <cell r="M113">
            <v>51</v>
          </cell>
          <cell r="N113">
            <v>8421691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6</v>
          </cell>
          <cell r="E114">
            <v>3803</v>
          </cell>
          <cell r="F114">
            <v>1116468</v>
          </cell>
          <cell r="G114">
            <v>1103840</v>
          </cell>
          <cell r="H114">
            <v>11665</v>
          </cell>
          <cell r="I114">
            <v>963</v>
          </cell>
          <cell r="J114">
            <v>2291153</v>
          </cell>
          <cell r="K114">
            <v>0</v>
          </cell>
          <cell r="L114">
            <v>954755</v>
          </cell>
          <cell r="M114">
            <v>71</v>
          </cell>
          <cell r="N114">
            <v>11036812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3</v>
          </cell>
          <cell r="E115">
            <v>1200</v>
          </cell>
          <cell r="F115">
            <v>297001</v>
          </cell>
          <cell r="G115">
            <v>286685</v>
          </cell>
          <cell r="H115">
            <v>9843</v>
          </cell>
          <cell r="I115">
            <v>473</v>
          </cell>
          <cell r="J115">
            <v>533405</v>
          </cell>
          <cell r="K115">
            <v>0</v>
          </cell>
          <cell r="L115">
            <v>244758</v>
          </cell>
          <cell r="M115">
            <v>25</v>
          </cell>
          <cell r="N115">
            <v>6836550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2</v>
          </cell>
          <cell r="E116">
            <v>844</v>
          </cell>
          <cell r="F116">
            <v>216733</v>
          </cell>
          <cell r="G116">
            <v>212731</v>
          </cell>
          <cell r="H116">
            <v>3746</v>
          </cell>
          <cell r="I116">
            <v>256</v>
          </cell>
          <cell r="J116">
            <v>329761</v>
          </cell>
          <cell r="K116">
            <v>0</v>
          </cell>
          <cell r="L116">
            <v>157425</v>
          </cell>
          <cell r="M116">
            <v>12</v>
          </cell>
          <cell r="N116">
            <v>1798735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2</v>
          </cell>
          <cell r="E117">
            <v>1498</v>
          </cell>
          <cell r="F117">
            <v>319389</v>
          </cell>
          <cell r="G117">
            <v>304899</v>
          </cell>
          <cell r="H117">
            <v>14096</v>
          </cell>
          <cell r="I117">
            <v>394</v>
          </cell>
          <cell r="J117">
            <v>442940</v>
          </cell>
          <cell r="K117">
            <v>0</v>
          </cell>
          <cell r="L117">
            <v>212298</v>
          </cell>
          <cell r="M117">
            <v>29</v>
          </cell>
          <cell r="N117">
            <v>2978551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5</v>
          </cell>
          <cell r="E118">
            <v>1477</v>
          </cell>
          <cell r="F118">
            <v>394432</v>
          </cell>
          <cell r="G118">
            <v>387828</v>
          </cell>
          <cell r="H118">
            <v>6274</v>
          </cell>
          <cell r="I118">
            <v>330</v>
          </cell>
          <cell r="J118">
            <v>374435</v>
          </cell>
          <cell r="K118">
            <v>0</v>
          </cell>
          <cell r="L118">
            <v>169101</v>
          </cell>
          <cell r="M118">
            <v>19</v>
          </cell>
          <cell r="N118">
            <v>3209439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3</v>
          </cell>
          <cell r="E119">
            <v>1199</v>
          </cell>
          <cell r="F119">
            <v>383837</v>
          </cell>
          <cell r="G119">
            <v>373206</v>
          </cell>
          <cell r="H119">
            <v>10385</v>
          </cell>
          <cell r="I119">
            <v>246</v>
          </cell>
          <cell r="J119">
            <v>707913</v>
          </cell>
          <cell r="K119">
            <v>0</v>
          </cell>
          <cell r="L119">
            <v>356280</v>
          </cell>
          <cell r="M119">
            <v>49</v>
          </cell>
          <cell r="N119">
            <v>5361078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1</v>
          </cell>
          <cell r="E120">
            <v>261</v>
          </cell>
          <cell r="F120">
            <v>87801</v>
          </cell>
          <cell r="G120">
            <v>83871</v>
          </cell>
          <cell r="H120">
            <v>3831</v>
          </cell>
          <cell r="I120">
            <v>99</v>
          </cell>
          <cell r="J120">
            <v>72331</v>
          </cell>
          <cell r="K120">
            <v>0</v>
          </cell>
          <cell r="L120">
            <v>33857</v>
          </cell>
          <cell r="M120">
            <v>8</v>
          </cell>
          <cell r="N120">
            <v>796050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2</v>
          </cell>
          <cell r="E121">
            <v>803</v>
          </cell>
          <cell r="F121">
            <v>156928</v>
          </cell>
          <cell r="G121">
            <v>150855</v>
          </cell>
          <cell r="H121">
            <v>5715</v>
          </cell>
          <cell r="I121">
            <v>358</v>
          </cell>
          <cell r="J121">
            <v>292144</v>
          </cell>
          <cell r="K121">
            <v>0</v>
          </cell>
          <cell r="L121">
            <v>83144</v>
          </cell>
          <cell r="M121">
            <v>13</v>
          </cell>
          <cell r="N121">
            <v>1155865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2</v>
          </cell>
          <cell r="E122">
            <v>506</v>
          </cell>
          <cell r="F122">
            <v>125090</v>
          </cell>
          <cell r="G122">
            <v>119777</v>
          </cell>
          <cell r="H122">
            <v>5199</v>
          </cell>
          <cell r="I122">
            <v>114</v>
          </cell>
          <cell r="J122">
            <v>64739</v>
          </cell>
          <cell r="K122">
            <v>0</v>
          </cell>
          <cell r="L122">
            <v>25958</v>
          </cell>
          <cell r="M122">
            <v>8</v>
          </cell>
          <cell r="N122">
            <v>847278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1</v>
          </cell>
          <cell r="E123">
            <v>113</v>
          </cell>
          <cell r="F123">
            <v>96465</v>
          </cell>
          <cell r="G123">
            <v>90932</v>
          </cell>
          <cell r="H123">
            <v>5161</v>
          </cell>
          <cell r="I123">
            <v>372</v>
          </cell>
          <cell r="J123">
            <v>38277</v>
          </cell>
          <cell r="K123">
            <v>0</v>
          </cell>
          <cell r="L123">
            <v>23456</v>
          </cell>
          <cell r="M123">
            <v>6</v>
          </cell>
          <cell r="N123">
            <v>618477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1</v>
          </cell>
          <cell r="E124">
            <v>226</v>
          </cell>
          <cell r="F124">
            <v>81564</v>
          </cell>
          <cell r="G124">
            <v>78229</v>
          </cell>
          <cell r="H124">
            <v>3231</v>
          </cell>
          <cell r="I124">
            <v>104</v>
          </cell>
          <cell r="J124">
            <v>88342</v>
          </cell>
          <cell r="K124">
            <v>0</v>
          </cell>
          <cell r="L124">
            <v>43389</v>
          </cell>
          <cell r="M124">
            <v>5</v>
          </cell>
          <cell r="N124">
            <v>644484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2</v>
          </cell>
          <cell r="E125">
            <v>85</v>
          </cell>
          <cell r="F125">
            <v>153289</v>
          </cell>
          <cell r="G125">
            <v>146923</v>
          </cell>
          <cell r="H125">
            <v>6127</v>
          </cell>
          <cell r="I125">
            <v>239</v>
          </cell>
          <cell r="J125">
            <v>118144</v>
          </cell>
          <cell r="K125">
            <v>0</v>
          </cell>
          <cell r="L125">
            <v>48433</v>
          </cell>
          <cell r="M125">
            <v>11</v>
          </cell>
          <cell r="N125">
            <v>1956090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2</v>
          </cell>
          <cell r="E126">
            <v>355</v>
          </cell>
          <cell r="F126">
            <v>91574</v>
          </cell>
          <cell r="G126">
            <v>87007</v>
          </cell>
          <cell r="H126">
            <v>4429</v>
          </cell>
          <cell r="I126">
            <v>138</v>
          </cell>
          <cell r="J126">
            <v>134094</v>
          </cell>
          <cell r="K126">
            <v>0</v>
          </cell>
          <cell r="L126">
            <v>46663</v>
          </cell>
          <cell r="M126">
            <v>11</v>
          </cell>
          <cell r="N126">
            <v>1028227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2</v>
          </cell>
          <cell r="E127">
            <v>610</v>
          </cell>
          <cell r="F127">
            <v>90257</v>
          </cell>
          <cell r="G127">
            <v>87195</v>
          </cell>
          <cell r="H127">
            <v>2594</v>
          </cell>
          <cell r="I127">
            <v>468</v>
          </cell>
          <cell r="J127">
            <v>116357</v>
          </cell>
          <cell r="K127">
            <v>0</v>
          </cell>
          <cell r="L127">
            <v>44872</v>
          </cell>
          <cell r="M127">
            <v>10</v>
          </cell>
          <cell r="N127">
            <v>846188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4</v>
          </cell>
          <cell r="E128">
            <v>1127</v>
          </cell>
          <cell r="F128">
            <v>280886</v>
          </cell>
          <cell r="G128">
            <v>273181</v>
          </cell>
          <cell r="H128">
            <v>7517</v>
          </cell>
          <cell r="I128">
            <v>188</v>
          </cell>
          <cell r="J128">
            <v>685543</v>
          </cell>
          <cell r="K128">
            <v>0</v>
          </cell>
          <cell r="L128">
            <v>250898</v>
          </cell>
          <cell r="M128">
            <v>21</v>
          </cell>
          <cell r="N128">
            <v>2042449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2</v>
          </cell>
          <cell r="E129">
            <v>1040</v>
          </cell>
          <cell r="F129">
            <v>140394</v>
          </cell>
          <cell r="G129">
            <v>133215</v>
          </cell>
          <cell r="H129">
            <v>6959</v>
          </cell>
          <cell r="I129">
            <v>220</v>
          </cell>
          <cell r="J129">
            <v>126968</v>
          </cell>
          <cell r="K129">
            <v>0</v>
          </cell>
          <cell r="L129">
            <v>77300</v>
          </cell>
          <cell r="M129">
            <v>26</v>
          </cell>
          <cell r="N129">
            <v>5330788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1</v>
          </cell>
          <cell r="E130">
            <v>300</v>
          </cell>
          <cell r="F130">
            <v>80229</v>
          </cell>
          <cell r="G130">
            <v>76220</v>
          </cell>
          <cell r="H130">
            <v>3882</v>
          </cell>
          <cell r="I130">
            <v>127</v>
          </cell>
          <cell r="J130">
            <v>68599</v>
          </cell>
          <cell r="K130">
            <v>0</v>
          </cell>
          <cell r="L130">
            <v>33677</v>
          </cell>
          <cell r="M130">
            <v>5</v>
          </cell>
          <cell r="N130">
            <v>257687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3</v>
          </cell>
          <cell r="E131">
            <v>591</v>
          </cell>
          <cell r="F131">
            <v>215564</v>
          </cell>
          <cell r="G131">
            <v>210399</v>
          </cell>
          <cell r="H131">
            <v>4780</v>
          </cell>
          <cell r="I131">
            <v>385</v>
          </cell>
          <cell r="J131">
            <v>147870</v>
          </cell>
          <cell r="K131">
            <v>0</v>
          </cell>
          <cell r="L131">
            <v>116404</v>
          </cell>
          <cell r="M131">
            <v>12</v>
          </cell>
          <cell r="N131">
            <v>1481642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1</v>
          </cell>
          <cell r="E132">
            <v>150</v>
          </cell>
          <cell r="F132">
            <v>80682</v>
          </cell>
          <cell r="G132">
            <v>75859</v>
          </cell>
          <cell r="H132">
            <v>4736</v>
          </cell>
          <cell r="I132">
            <v>87</v>
          </cell>
          <cell r="J132">
            <v>26748</v>
          </cell>
          <cell r="K132">
            <v>0</v>
          </cell>
          <cell r="L132">
            <v>13548</v>
          </cell>
          <cell r="M132">
            <v>4</v>
          </cell>
          <cell r="N132">
            <v>499696</v>
          </cell>
        </row>
        <row r="133">
          <cell r="A133" t="str">
            <v/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69</v>
          </cell>
          <cell r="E134">
            <v>23398</v>
          </cell>
          <cell r="F134">
            <v>6711134</v>
          </cell>
          <cell r="G134">
            <v>6506497</v>
          </cell>
          <cell r="H134">
            <v>197493</v>
          </cell>
          <cell r="I134">
            <v>7144</v>
          </cell>
          <cell r="J134">
            <v>3973783</v>
          </cell>
          <cell r="K134">
            <v>0</v>
          </cell>
          <cell r="L134">
            <v>3863245</v>
          </cell>
          <cell r="M134">
            <v>502</v>
          </cell>
          <cell r="N134">
            <v>66352692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9</v>
          </cell>
          <cell r="E135">
            <v>2572</v>
          </cell>
          <cell r="F135">
            <v>897056</v>
          </cell>
          <cell r="G135">
            <v>857135</v>
          </cell>
          <cell r="H135">
            <v>39241</v>
          </cell>
          <cell r="I135">
            <v>680</v>
          </cell>
          <cell r="J135">
            <v>1213509</v>
          </cell>
          <cell r="K135">
            <v>0</v>
          </cell>
          <cell r="L135">
            <v>720637</v>
          </cell>
          <cell r="M135">
            <v>76</v>
          </cell>
          <cell r="N135">
            <v>13742475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7</v>
          </cell>
          <cell r="E136">
            <v>1240</v>
          </cell>
          <cell r="F136">
            <v>604956</v>
          </cell>
          <cell r="G136">
            <v>594444</v>
          </cell>
          <cell r="H136">
            <v>9992</v>
          </cell>
          <cell r="I136">
            <v>520</v>
          </cell>
          <cell r="J136">
            <v>209684</v>
          </cell>
          <cell r="K136">
            <v>0</v>
          </cell>
          <cell r="L136">
            <v>511559</v>
          </cell>
          <cell r="M136">
            <v>31</v>
          </cell>
          <cell r="N136">
            <v>3809071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1</v>
          </cell>
          <cell r="E137">
            <v>530</v>
          </cell>
          <cell r="F137">
            <v>253438</v>
          </cell>
          <cell r="G137">
            <v>247034</v>
          </cell>
          <cell r="H137">
            <v>6303</v>
          </cell>
          <cell r="I137">
            <v>101</v>
          </cell>
          <cell r="J137">
            <v>96239</v>
          </cell>
          <cell r="K137">
            <v>0</v>
          </cell>
          <cell r="L137">
            <v>106039</v>
          </cell>
          <cell r="M137">
            <v>16</v>
          </cell>
          <cell r="N137">
            <v>2364794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6</v>
          </cell>
          <cell r="E138">
            <v>3443</v>
          </cell>
          <cell r="F138">
            <v>728257</v>
          </cell>
          <cell r="G138">
            <v>706982</v>
          </cell>
          <cell r="H138">
            <v>20488</v>
          </cell>
          <cell r="I138">
            <v>787</v>
          </cell>
          <cell r="J138">
            <v>411243</v>
          </cell>
          <cell r="K138">
            <v>0</v>
          </cell>
          <cell r="L138">
            <v>477312</v>
          </cell>
          <cell r="M138">
            <v>74</v>
          </cell>
          <cell r="N138">
            <v>11882910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7</v>
          </cell>
          <cell r="E139">
            <v>4603</v>
          </cell>
          <cell r="F139">
            <v>1121116</v>
          </cell>
          <cell r="G139">
            <v>1108283</v>
          </cell>
          <cell r="H139">
            <v>11874</v>
          </cell>
          <cell r="I139">
            <v>959</v>
          </cell>
          <cell r="J139">
            <v>662070</v>
          </cell>
          <cell r="K139">
            <v>0</v>
          </cell>
          <cell r="L139">
            <v>654459</v>
          </cell>
          <cell r="M139">
            <v>78</v>
          </cell>
          <cell r="N139">
            <v>8823145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3</v>
          </cell>
          <cell r="E140">
            <v>1200</v>
          </cell>
          <cell r="F140">
            <v>315307</v>
          </cell>
          <cell r="G140">
            <v>304542</v>
          </cell>
          <cell r="H140">
            <v>10306</v>
          </cell>
          <cell r="I140">
            <v>459</v>
          </cell>
          <cell r="J140">
            <v>221614</v>
          </cell>
          <cell r="K140">
            <v>0</v>
          </cell>
          <cell r="L140">
            <v>187093</v>
          </cell>
          <cell r="M140">
            <v>27</v>
          </cell>
          <cell r="N140">
            <v>3216210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2</v>
          </cell>
          <cell r="E141">
            <v>840</v>
          </cell>
          <cell r="F141">
            <v>222185</v>
          </cell>
          <cell r="G141">
            <v>218127</v>
          </cell>
          <cell r="H141">
            <v>3805</v>
          </cell>
          <cell r="I141">
            <v>253</v>
          </cell>
          <cell r="J141">
            <v>102716</v>
          </cell>
          <cell r="K141">
            <v>0</v>
          </cell>
          <cell r="L141">
            <v>100282</v>
          </cell>
          <cell r="M141">
            <v>10</v>
          </cell>
          <cell r="N141">
            <v>1116996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2</v>
          </cell>
          <cell r="E142">
            <v>708</v>
          </cell>
          <cell r="F142">
            <v>175280</v>
          </cell>
          <cell r="G142">
            <v>160526</v>
          </cell>
          <cell r="H142">
            <v>14539</v>
          </cell>
          <cell r="I142">
            <v>215</v>
          </cell>
          <cell r="J142">
            <v>62420</v>
          </cell>
          <cell r="K142">
            <v>0</v>
          </cell>
          <cell r="L142">
            <v>64158</v>
          </cell>
          <cell r="M142">
            <v>9</v>
          </cell>
          <cell r="N142">
            <v>666602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5</v>
          </cell>
          <cell r="E143">
            <v>1477</v>
          </cell>
          <cell r="F143">
            <v>389997</v>
          </cell>
          <cell r="G143">
            <v>383900</v>
          </cell>
          <cell r="H143">
            <v>5764</v>
          </cell>
          <cell r="I143">
            <v>333</v>
          </cell>
          <cell r="J143">
            <v>166349</v>
          </cell>
          <cell r="K143">
            <v>0</v>
          </cell>
          <cell r="L143">
            <v>114521</v>
          </cell>
          <cell r="M143">
            <v>21</v>
          </cell>
          <cell r="N143">
            <v>2665104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3</v>
          </cell>
          <cell r="E144">
            <v>201</v>
          </cell>
          <cell r="F144">
            <v>266161</v>
          </cell>
          <cell r="G144">
            <v>256658</v>
          </cell>
          <cell r="H144">
            <v>9383</v>
          </cell>
          <cell r="I144">
            <v>120</v>
          </cell>
          <cell r="J144">
            <v>78084</v>
          </cell>
          <cell r="K144">
            <v>0</v>
          </cell>
          <cell r="L144">
            <v>286327</v>
          </cell>
          <cell r="M144">
            <v>19</v>
          </cell>
          <cell r="N144">
            <v>1332078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1</v>
          </cell>
          <cell r="E145">
            <v>261</v>
          </cell>
          <cell r="F145">
            <v>89340</v>
          </cell>
          <cell r="G145">
            <v>85210</v>
          </cell>
          <cell r="H145">
            <v>4031</v>
          </cell>
          <cell r="I145">
            <v>99</v>
          </cell>
          <cell r="J145">
            <v>33660</v>
          </cell>
          <cell r="K145">
            <v>0</v>
          </cell>
          <cell r="L145">
            <v>26123</v>
          </cell>
          <cell r="M145">
            <v>8</v>
          </cell>
          <cell r="N145">
            <v>778176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2</v>
          </cell>
          <cell r="E146">
            <v>803</v>
          </cell>
          <cell r="F146">
            <v>157361</v>
          </cell>
          <cell r="G146">
            <v>151101</v>
          </cell>
          <cell r="H146">
            <v>5883</v>
          </cell>
          <cell r="I146">
            <v>377</v>
          </cell>
          <cell r="J146">
            <v>57500</v>
          </cell>
          <cell r="K146">
            <v>0</v>
          </cell>
          <cell r="L146">
            <v>44779</v>
          </cell>
          <cell r="M146">
            <v>14</v>
          </cell>
          <cell r="N146">
            <v>971587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2</v>
          </cell>
          <cell r="E147">
            <v>506</v>
          </cell>
          <cell r="F147">
            <v>126556</v>
          </cell>
          <cell r="G147">
            <v>121086</v>
          </cell>
          <cell r="H147">
            <v>5336</v>
          </cell>
          <cell r="I147">
            <v>134</v>
          </cell>
          <cell r="J147">
            <v>11420</v>
          </cell>
          <cell r="K147">
            <v>0</v>
          </cell>
          <cell r="L147">
            <v>18314</v>
          </cell>
          <cell r="M147">
            <v>7</v>
          </cell>
          <cell r="N147">
            <v>744041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1</v>
          </cell>
          <cell r="E148">
            <v>113</v>
          </cell>
          <cell r="F148">
            <v>99842</v>
          </cell>
          <cell r="G148">
            <v>94139</v>
          </cell>
          <cell r="H148">
            <v>5331</v>
          </cell>
          <cell r="I148">
            <v>372</v>
          </cell>
          <cell r="J148">
            <v>22639</v>
          </cell>
          <cell r="K148">
            <v>0</v>
          </cell>
          <cell r="L148">
            <v>17521</v>
          </cell>
          <cell r="M148">
            <v>5</v>
          </cell>
          <cell r="N148">
            <v>654087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1</v>
          </cell>
          <cell r="E149">
            <v>226</v>
          </cell>
          <cell r="F149">
            <v>84931</v>
          </cell>
          <cell r="G149">
            <v>81228</v>
          </cell>
          <cell r="H149">
            <v>3598</v>
          </cell>
          <cell r="I149">
            <v>105</v>
          </cell>
          <cell r="J149">
            <v>42783</v>
          </cell>
          <cell r="K149">
            <v>0</v>
          </cell>
          <cell r="L149">
            <v>28823</v>
          </cell>
          <cell r="M149">
            <v>6</v>
          </cell>
          <cell r="N149">
            <v>617467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2</v>
          </cell>
          <cell r="E150">
            <v>575</v>
          </cell>
          <cell r="F150">
            <v>156505</v>
          </cell>
          <cell r="G150">
            <v>151836</v>
          </cell>
          <cell r="H150">
            <v>4429</v>
          </cell>
          <cell r="I150">
            <v>240</v>
          </cell>
          <cell r="J150">
            <v>44039</v>
          </cell>
          <cell r="K150">
            <v>0</v>
          </cell>
          <cell r="L150">
            <v>35745</v>
          </cell>
          <cell r="M150">
            <v>12</v>
          </cell>
          <cell r="N150">
            <v>2043531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2</v>
          </cell>
          <cell r="E151">
            <v>355</v>
          </cell>
          <cell r="F151">
            <v>90506</v>
          </cell>
          <cell r="G151">
            <v>85851</v>
          </cell>
          <cell r="H151">
            <v>4522</v>
          </cell>
          <cell r="I151">
            <v>133</v>
          </cell>
          <cell r="J151">
            <v>75967</v>
          </cell>
          <cell r="K151">
            <v>0</v>
          </cell>
          <cell r="L151">
            <v>29019</v>
          </cell>
          <cell r="M151">
            <v>9</v>
          </cell>
          <cell r="N151">
            <v>960532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2</v>
          </cell>
          <cell r="E152">
            <v>610</v>
          </cell>
          <cell r="F152">
            <v>94929</v>
          </cell>
          <cell r="G152">
            <v>91859</v>
          </cell>
          <cell r="H152">
            <v>2771</v>
          </cell>
          <cell r="I152">
            <v>299</v>
          </cell>
          <cell r="J152">
            <v>63418</v>
          </cell>
          <cell r="K152">
            <v>0</v>
          </cell>
          <cell r="L152">
            <v>33388</v>
          </cell>
          <cell r="M152">
            <v>9</v>
          </cell>
          <cell r="N152">
            <v>923615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4</v>
          </cell>
          <cell r="E153">
            <v>1127</v>
          </cell>
          <cell r="F153">
            <v>288615</v>
          </cell>
          <cell r="G153">
            <v>280618</v>
          </cell>
          <cell r="H153">
            <v>7819</v>
          </cell>
          <cell r="I153">
            <v>178</v>
          </cell>
          <cell r="J153">
            <v>173790</v>
          </cell>
          <cell r="K153">
            <v>0</v>
          </cell>
          <cell r="L153">
            <v>140432</v>
          </cell>
          <cell r="M153">
            <v>21</v>
          </cell>
          <cell r="N153">
            <v>1732478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2</v>
          </cell>
          <cell r="E154">
            <v>1040</v>
          </cell>
          <cell r="F154">
            <v>164627</v>
          </cell>
          <cell r="G154">
            <v>156058</v>
          </cell>
          <cell r="H154">
            <v>8337</v>
          </cell>
          <cell r="I154">
            <v>232</v>
          </cell>
          <cell r="J154">
            <v>103905</v>
          </cell>
          <cell r="K154">
            <v>0</v>
          </cell>
          <cell r="L154">
            <v>146408</v>
          </cell>
          <cell r="M154">
            <v>26</v>
          </cell>
          <cell r="N154">
            <v>5318853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1</v>
          </cell>
          <cell r="E155">
            <v>300</v>
          </cell>
          <cell r="F155">
            <v>83653</v>
          </cell>
          <cell r="G155">
            <v>79612</v>
          </cell>
          <cell r="H155">
            <v>3905</v>
          </cell>
          <cell r="I155">
            <v>136</v>
          </cell>
          <cell r="J155">
            <v>32143</v>
          </cell>
          <cell r="K155">
            <v>0</v>
          </cell>
          <cell r="L155">
            <v>24266</v>
          </cell>
          <cell r="M155">
            <v>6</v>
          </cell>
          <cell r="N155">
            <v>210875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3</v>
          </cell>
          <cell r="E156">
            <v>518</v>
          </cell>
          <cell r="F156">
            <v>217363</v>
          </cell>
          <cell r="G156">
            <v>212119</v>
          </cell>
          <cell r="H156">
            <v>4919</v>
          </cell>
          <cell r="I156">
            <v>325</v>
          </cell>
          <cell r="J156">
            <v>73637</v>
          </cell>
          <cell r="K156">
            <v>0</v>
          </cell>
          <cell r="L156">
            <v>85978</v>
          </cell>
          <cell r="M156">
            <v>13</v>
          </cell>
          <cell r="N156">
            <v>1332124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1</v>
          </cell>
          <cell r="E157">
            <v>150</v>
          </cell>
          <cell r="F157">
            <v>83153</v>
          </cell>
          <cell r="G157">
            <v>78149</v>
          </cell>
          <cell r="H157">
            <v>4917</v>
          </cell>
          <cell r="I157">
            <v>87</v>
          </cell>
          <cell r="J157">
            <v>14954</v>
          </cell>
          <cell r="K157">
            <v>0</v>
          </cell>
          <cell r="L157">
            <v>10062</v>
          </cell>
          <cell r="M157">
            <v>5</v>
          </cell>
          <cell r="N157">
            <v>445941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</row>
        <row r="159">
          <cell r="C159" t="str">
            <v>주:1)인건비, 자료구입비, 기타운영비 합계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</row>
        <row r="160">
          <cell r="C160" t="str">
            <v xml:space="preserve">  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</row>
      </sheetData>
      <sheetData sheetId="57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2001</v>
          </cell>
          <cell r="E9">
            <v>656</v>
          </cell>
          <cell r="F9">
            <v>57</v>
          </cell>
          <cell r="G9">
            <v>325</v>
          </cell>
          <cell r="H9">
            <v>113</v>
          </cell>
          <cell r="I9">
            <v>68</v>
          </cell>
          <cell r="J9">
            <v>14</v>
          </cell>
          <cell r="K9">
            <v>79</v>
          </cell>
          <cell r="L9">
            <v>759</v>
          </cell>
          <cell r="M9">
            <v>424</v>
          </cell>
          <cell r="N9">
            <v>31</v>
          </cell>
          <cell r="O9">
            <v>147</v>
          </cell>
          <cell r="P9">
            <v>157</v>
          </cell>
          <cell r="Q9">
            <v>549</v>
          </cell>
          <cell r="R9">
            <v>37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64</v>
          </cell>
          <cell r="E10">
            <v>17</v>
          </cell>
          <cell r="F10">
            <v>1</v>
          </cell>
          <cell r="G10">
            <v>7</v>
          </cell>
          <cell r="H10">
            <v>3</v>
          </cell>
          <cell r="I10">
            <v>4</v>
          </cell>
          <cell r="J10">
            <v>1</v>
          </cell>
          <cell r="K10">
            <v>1</v>
          </cell>
          <cell r="L10">
            <v>30</v>
          </cell>
          <cell r="M10">
            <v>17</v>
          </cell>
          <cell r="N10" t="str">
            <v>-</v>
          </cell>
          <cell r="O10">
            <v>8</v>
          </cell>
          <cell r="P10">
            <v>5</v>
          </cell>
          <cell r="Q10">
            <v>15</v>
          </cell>
          <cell r="R10">
            <v>2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332</v>
          </cell>
          <cell r="E11">
            <v>221</v>
          </cell>
          <cell r="F11">
            <v>34</v>
          </cell>
          <cell r="G11">
            <v>90</v>
          </cell>
          <cell r="H11">
            <v>74</v>
          </cell>
          <cell r="I11">
            <v>5</v>
          </cell>
          <cell r="J11">
            <v>3</v>
          </cell>
          <cell r="K11">
            <v>15</v>
          </cell>
          <cell r="L11">
            <v>61</v>
          </cell>
          <cell r="M11">
            <v>36</v>
          </cell>
          <cell r="N11">
            <v>4</v>
          </cell>
          <cell r="O11">
            <v>17</v>
          </cell>
          <cell r="P11">
            <v>4</v>
          </cell>
          <cell r="Q11">
            <v>48</v>
          </cell>
          <cell r="R11">
            <v>2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62</v>
          </cell>
          <cell r="E12">
            <v>20</v>
          </cell>
          <cell r="F12">
            <v>1</v>
          </cell>
          <cell r="G12">
            <v>18</v>
          </cell>
          <cell r="H12" t="str">
            <v>-</v>
          </cell>
          <cell r="I12">
            <v>1</v>
          </cell>
          <cell r="J12" t="str">
            <v>-</v>
          </cell>
          <cell r="K12" t="str">
            <v>-</v>
          </cell>
          <cell r="L12">
            <v>20</v>
          </cell>
          <cell r="M12">
            <v>13</v>
          </cell>
          <cell r="N12">
            <v>3</v>
          </cell>
          <cell r="O12">
            <v>4</v>
          </cell>
          <cell r="P12" t="str">
            <v>-</v>
          </cell>
          <cell r="Q12">
            <v>18</v>
          </cell>
          <cell r="R12">
            <v>4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314</v>
          </cell>
          <cell r="E13">
            <v>87</v>
          </cell>
          <cell r="F13">
            <v>5</v>
          </cell>
          <cell r="G13">
            <v>39</v>
          </cell>
          <cell r="H13">
            <v>4</v>
          </cell>
          <cell r="I13">
            <v>7</v>
          </cell>
          <cell r="J13">
            <v>2</v>
          </cell>
          <cell r="K13">
            <v>30</v>
          </cell>
          <cell r="L13">
            <v>152</v>
          </cell>
          <cell r="M13">
            <v>73</v>
          </cell>
          <cell r="N13">
            <v>5</v>
          </cell>
          <cell r="O13">
            <v>20</v>
          </cell>
          <cell r="P13">
            <v>54</v>
          </cell>
          <cell r="Q13">
            <v>72</v>
          </cell>
          <cell r="R13">
            <v>3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84</v>
          </cell>
          <cell r="E14">
            <v>16</v>
          </cell>
          <cell r="F14">
            <v>1</v>
          </cell>
          <cell r="G14">
            <v>10</v>
          </cell>
          <cell r="H14">
            <v>3</v>
          </cell>
          <cell r="I14">
            <v>2</v>
          </cell>
          <cell r="J14" t="str">
            <v>-</v>
          </cell>
          <cell r="K14" t="str">
            <v>-</v>
          </cell>
          <cell r="L14">
            <v>39</v>
          </cell>
          <cell r="M14">
            <v>24</v>
          </cell>
          <cell r="N14">
            <v>1</v>
          </cell>
          <cell r="O14">
            <v>7</v>
          </cell>
          <cell r="P14">
            <v>7</v>
          </cell>
          <cell r="Q14">
            <v>28</v>
          </cell>
          <cell r="R14">
            <v>1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131</v>
          </cell>
          <cell r="E15">
            <v>41</v>
          </cell>
          <cell r="F15">
            <v>7</v>
          </cell>
          <cell r="G15">
            <v>23</v>
          </cell>
          <cell r="H15">
            <v>5</v>
          </cell>
          <cell r="I15">
            <v>3</v>
          </cell>
          <cell r="J15" t="str">
            <v>-</v>
          </cell>
          <cell r="K15">
            <v>3</v>
          </cell>
          <cell r="L15">
            <v>46</v>
          </cell>
          <cell r="M15">
            <v>32</v>
          </cell>
          <cell r="N15">
            <v>1</v>
          </cell>
          <cell r="O15">
            <v>5</v>
          </cell>
          <cell r="P15">
            <v>8</v>
          </cell>
          <cell r="Q15">
            <v>44</v>
          </cell>
          <cell r="R15" t="str">
            <v>-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87</v>
          </cell>
          <cell r="E16">
            <v>25</v>
          </cell>
          <cell r="F16">
            <v>1</v>
          </cell>
          <cell r="G16">
            <v>19</v>
          </cell>
          <cell r="H16" t="str">
            <v>-</v>
          </cell>
          <cell r="I16">
            <v>1</v>
          </cell>
          <cell r="J16" t="str">
            <v>-</v>
          </cell>
          <cell r="K16">
            <v>4</v>
          </cell>
          <cell r="L16">
            <v>46</v>
          </cell>
          <cell r="M16">
            <v>33</v>
          </cell>
          <cell r="N16" t="str">
            <v>-</v>
          </cell>
          <cell r="O16">
            <v>8</v>
          </cell>
          <cell r="P16">
            <v>5</v>
          </cell>
          <cell r="Q16">
            <v>13</v>
          </cell>
          <cell r="R16">
            <v>3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95</v>
          </cell>
          <cell r="E17">
            <v>21</v>
          </cell>
          <cell r="F17" t="str">
            <v>-</v>
          </cell>
          <cell r="G17">
            <v>17</v>
          </cell>
          <cell r="H17">
            <v>2</v>
          </cell>
          <cell r="I17">
            <v>2</v>
          </cell>
          <cell r="J17" t="str">
            <v>-</v>
          </cell>
          <cell r="K17" t="str">
            <v>-</v>
          </cell>
          <cell r="L17">
            <v>48</v>
          </cell>
          <cell r="M17">
            <v>19</v>
          </cell>
          <cell r="N17">
            <v>2</v>
          </cell>
          <cell r="O17">
            <v>18</v>
          </cell>
          <cell r="P17">
            <v>9</v>
          </cell>
          <cell r="Q17">
            <v>24</v>
          </cell>
          <cell r="R17">
            <v>2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79</v>
          </cell>
          <cell r="E18">
            <v>22</v>
          </cell>
          <cell r="F18">
            <v>1</v>
          </cell>
          <cell r="G18">
            <v>12</v>
          </cell>
          <cell r="H18">
            <v>3</v>
          </cell>
          <cell r="I18">
            <v>2</v>
          </cell>
          <cell r="J18">
            <v>2</v>
          </cell>
          <cell r="K18">
            <v>2</v>
          </cell>
          <cell r="L18">
            <v>31</v>
          </cell>
          <cell r="M18">
            <v>21</v>
          </cell>
          <cell r="N18">
            <v>2</v>
          </cell>
          <cell r="O18">
            <v>6</v>
          </cell>
          <cell r="P18">
            <v>2</v>
          </cell>
          <cell r="Q18">
            <v>23</v>
          </cell>
          <cell r="R18">
            <v>3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37</v>
          </cell>
          <cell r="E19">
            <v>13</v>
          </cell>
          <cell r="F19" t="str">
            <v>-</v>
          </cell>
          <cell r="G19">
            <v>7</v>
          </cell>
          <cell r="H19">
            <v>2</v>
          </cell>
          <cell r="I19">
            <v>2</v>
          </cell>
          <cell r="J19">
            <v>1</v>
          </cell>
          <cell r="K19">
            <v>1</v>
          </cell>
          <cell r="L19">
            <v>14</v>
          </cell>
          <cell r="M19">
            <v>8</v>
          </cell>
          <cell r="N19">
            <v>2</v>
          </cell>
          <cell r="O19">
            <v>4</v>
          </cell>
          <cell r="P19" t="str">
            <v>-</v>
          </cell>
          <cell r="Q19">
            <v>10</v>
          </cell>
          <cell r="R19" t="str">
            <v>-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31</v>
          </cell>
          <cell r="E20">
            <v>5</v>
          </cell>
          <cell r="F20">
            <v>1</v>
          </cell>
          <cell r="G20">
            <v>3</v>
          </cell>
          <cell r="H20">
            <v>1</v>
          </cell>
          <cell r="I20" t="str">
            <v>-</v>
          </cell>
          <cell r="J20" t="str">
            <v>-</v>
          </cell>
          <cell r="K20" t="str">
            <v>-</v>
          </cell>
          <cell r="L20">
            <v>12</v>
          </cell>
          <cell r="M20">
            <v>8</v>
          </cell>
          <cell r="N20" t="str">
            <v>-</v>
          </cell>
          <cell r="O20">
            <v>2</v>
          </cell>
          <cell r="P20">
            <v>2</v>
          </cell>
          <cell r="Q20">
            <v>13</v>
          </cell>
          <cell r="R20">
            <v>1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57</v>
          </cell>
          <cell r="E21">
            <v>12</v>
          </cell>
          <cell r="F21">
            <v>1</v>
          </cell>
          <cell r="G21">
            <v>7</v>
          </cell>
          <cell r="H21" t="str">
            <v>-</v>
          </cell>
          <cell r="I21">
            <v>3</v>
          </cell>
          <cell r="J21" t="str">
            <v>-</v>
          </cell>
          <cell r="K21">
            <v>1</v>
          </cell>
          <cell r="L21">
            <v>29</v>
          </cell>
          <cell r="M21">
            <v>23</v>
          </cell>
          <cell r="N21" t="str">
            <v>-</v>
          </cell>
          <cell r="O21">
            <v>4</v>
          </cell>
          <cell r="P21">
            <v>2</v>
          </cell>
          <cell r="Q21">
            <v>16</v>
          </cell>
          <cell r="R21" t="str">
            <v>-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44</v>
          </cell>
          <cell r="E22">
            <v>12</v>
          </cell>
          <cell r="F22" t="str">
            <v>-</v>
          </cell>
          <cell r="G22">
            <v>2</v>
          </cell>
          <cell r="H22">
            <v>2</v>
          </cell>
          <cell r="I22">
            <v>4</v>
          </cell>
          <cell r="J22" t="str">
            <v>-</v>
          </cell>
          <cell r="K22">
            <v>4</v>
          </cell>
          <cell r="L22">
            <v>13</v>
          </cell>
          <cell r="M22">
            <v>6</v>
          </cell>
          <cell r="N22">
            <v>3</v>
          </cell>
          <cell r="O22">
            <v>1</v>
          </cell>
          <cell r="P22">
            <v>3</v>
          </cell>
          <cell r="Q22">
            <v>18</v>
          </cell>
          <cell r="R22">
            <v>1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57</v>
          </cell>
          <cell r="E23">
            <v>8</v>
          </cell>
          <cell r="F23">
            <v>1</v>
          </cell>
          <cell r="G23">
            <v>2</v>
          </cell>
          <cell r="H23" t="str">
            <v>-</v>
          </cell>
          <cell r="I23">
            <v>4</v>
          </cell>
          <cell r="J23" t="str">
            <v>-</v>
          </cell>
          <cell r="K23">
            <v>1</v>
          </cell>
          <cell r="L23">
            <v>18</v>
          </cell>
          <cell r="M23">
            <v>8</v>
          </cell>
          <cell r="N23" t="str">
            <v>-</v>
          </cell>
          <cell r="O23">
            <v>4</v>
          </cell>
          <cell r="P23">
            <v>6</v>
          </cell>
          <cell r="Q23">
            <v>30</v>
          </cell>
          <cell r="R23">
            <v>1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75</v>
          </cell>
          <cell r="E24">
            <v>6</v>
          </cell>
          <cell r="F24" t="str">
            <v>-</v>
          </cell>
          <cell r="G24">
            <v>2</v>
          </cell>
          <cell r="H24" t="str">
            <v>-</v>
          </cell>
          <cell r="I24">
            <v>1</v>
          </cell>
          <cell r="J24" t="str">
            <v>-</v>
          </cell>
          <cell r="K24">
            <v>3</v>
          </cell>
          <cell r="L24">
            <v>26</v>
          </cell>
          <cell r="M24">
            <v>8</v>
          </cell>
          <cell r="N24">
            <v>2</v>
          </cell>
          <cell r="O24">
            <v>5</v>
          </cell>
          <cell r="P24">
            <v>11</v>
          </cell>
          <cell r="Q24">
            <v>42</v>
          </cell>
          <cell r="R24">
            <v>1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76</v>
          </cell>
          <cell r="E25">
            <v>26</v>
          </cell>
          <cell r="F25" t="str">
            <v>-</v>
          </cell>
          <cell r="G25">
            <v>18</v>
          </cell>
          <cell r="H25" t="str">
            <v>-</v>
          </cell>
          <cell r="I25">
            <v>6</v>
          </cell>
          <cell r="J25" t="str">
            <v>-</v>
          </cell>
          <cell r="K25">
            <v>2</v>
          </cell>
          <cell r="L25">
            <v>36</v>
          </cell>
          <cell r="M25">
            <v>19</v>
          </cell>
          <cell r="N25">
            <v>2</v>
          </cell>
          <cell r="O25">
            <v>9</v>
          </cell>
          <cell r="P25">
            <v>6</v>
          </cell>
          <cell r="Q25">
            <v>11</v>
          </cell>
          <cell r="R25">
            <v>3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29</v>
          </cell>
          <cell r="E26">
            <v>10</v>
          </cell>
          <cell r="F26" t="str">
            <v>-</v>
          </cell>
          <cell r="G26">
            <v>5</v>
          </cell>
          <cell r="H26">
            <v>4</v>
          </cell>
          <cell r="I26" t="str">
            <v>-</v>
          </cell>
          <cell r="J26" t="str">
            <v>-</v>
          </cell>
          <cell r="K26">
            <v>1</v>
          </cell>
          <cell r="L26">
            <v>10</v>
          </cell>
          <cell r="M26">
            <v>6</v>
          </cell>
          <cell r="N26" t="str">
            <v>-</v>
          </cell>
          <cell r="O26">
            <v>3</v>
          </cell>
          <cell r="P26">
            <v>1</v>
          </cell>
          <cell r="Q26">
            <v>8</v>
          </cell>
          <cell r="R26">
            <v>1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74</v>
          </cell>
          <cell r="E27">
            <v>10</v>
          </cell>
          <cell r="F27" t="str">
            <v>-</v>
          </cell>
          <cell r="G27">
            <v>5</v>
          </cell>
          <cell r="H27">
            <v>2</v>
          </cell>
          <cell r="I27">
            <v>1</v>
          </cell>
          <cell r="J27">
            <v>1</v>
          </cell>
          <cell r="K27">
            <v>1</v>
          </cell>
          <cell r="L27">
            <v>40</v>
          </cell>
          <cell r="M27">
            <v>19</v>
          </cell>
          <cell r="N27">
            <v>1</v>
          </cell>
          <cell r="O27">
            <v>10</v>
          </cell>
          <cell r="P27">
            <v>10</v>
          </cell>
          <cell r="Q27">
            <v>24</v>
          </cell>
          <cell r="R27" t="str">
            <v>-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29</v>
          </cell>
          <cell r="E28">
            <v>8</v>
          </cell>
          <cell r="F28" t="str">
            <v>-</v>
          </cell>
          <cell r="G28">
            <v>6</v>
          </cell>
          <cell r="H28">
            <v>1</v>
          </cell>
          <cell r="I28">
            <v>1</v>
          </cell>
          <cell r="J28" t="str">
            <v>-</v>
          </cell>
          <cell r="K28" t="str">
            <v>-</v>
          </cell>
          <cell r="L28">
            <v>9</v>
          </cell>
          <cell r="M28">
            <v>6</v>
          </cell>
          <cell r="N28" t="str">
            <v>-</v>
          </cell>
          <cell r="O28">
            <v>2</v>
          </cell>
          <cell r="P28">
            <v>1</v>
          </cell>
          <cell r="Q28">
            <v>10</v>
          </cell>
          <cell r="R28">
            <v>2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88</v>
          </cell>
          <cell r="E29">
            <v>32</v>
          </cell>
          <cell r="F29" t="str">
            <v>-</v>
          </cell>
          <cell r="G29">
            <v>20</v>
          </cell>
          <cell r="H29">
            <v>3</v>
          </cell>
          <cell r="I29">
            <v>3</v>
          </cell>
          <cell r="J29">
            <v>2</v>
          </cell>
          <cell r="K29">
            <v>4</v>
          </cell>
          <cell r="L29">
            <v>29</v>
          </cell>
          <cell r="M29">
            <v>19</v>
          </cell>
          <cell r="N29">
            <v>2</v>
          </cell>
          <cell r="O29">
            <v>2</v>
          </cell>
          <cell r="P29">
            <v>6</v>
          </cell>
          <cell r="Q29">
            <v>26</v>
          </cell>
          <cell r="R29">
            <v>1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100</v>
          </cell>
          <cell r="E30">
            <v>20</v>
          </cell>
          <cell r="F30">
            <v>1</v>
          </cell>
          <cell r="G30">
            <v>9</v>
          </cell>
          <cell r="H30">
            <v>3</v>
          </cell>
          <cell r="I30">
            <v>1</v>
          </cell>
          <cell r="J30" t="str">
            <v>-</v>
          </cell>
          <cell r="K30">
            <v>6</v>
          </cell>
          <cell r="L30">
            <v>33</v>
          </cell>
          <cell r="M30">
            <v>17</v>
          </cell>
          <cell r="N30">
            <v>1</v>
          </cell>
          <cell r="O30">
            <v>3</v>
          </cell>
          <cell r="P30">
            <v>12</v>
          </cell>
          <cell r="Q30">
            <v>44</v>
          </cell>
          <cell r="R30">
            <v>3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37</v>
          </cell>
          <cell r="E31">
            <v>13</v>
          </cell>
          <cell r="F31">
            <v>2</v>
          </cell>
          <cell r="G31">
            <v>4</v>
          </cell>
          <cell r="H31">
            <v>1</v>
          </cell>
          <cell r="I31">
            <v>6</v>
          </cell>
          <cell r="J31" t="str">
            <v>-</v>
          </cell>
          <cell r="K31" t="str">
            <v>-</v>
          </cell>
          <cell r="L31">
            <v>13</v>
          </cell>
          <cell r="M31">
            <v>9</v>
          </cell>
          <cell r="N31" t="str">
            <v>-</v>
          </cell>
          <cell r="O31">
            <v>3</v>
          </cell>
          <cell r="P31">
            <v>1</v>
          </cell>
          <cell r="Q31">
            <v>9</v>
          </cell>
          <cell r="R31">
            <v>2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19</v>
          </cell>
          <cell r="E32">
            <v>11</v>
          </cell>
          <cell r="F32" t="str">
            <v>-</v>
          </cell>
          <cell r="G32" t="str">
            <v>-</v>
          </cell>
          <cell r="H32" t="str">
            <v>-</v>
          </cell>
          <cell r="I32">
            <v>9</v>
          </cell>
          <cell r="J32">
            <v>2</v>
          </cell>
          <cell r="K32" t="str">
            <v>-</v>
          </cell>
          <cell r="L32">
            <v>4</v>
          </cell>
          <cell r="M32" t="str">
            <v>-</v>
          </cell>
          <cell r="N32" t="str">
            <v>-</v>
          </cell>
          <cell r="O32">
            <v>2</v>
          </cell>
          <cell r="P32">
            <v>2</v>
          </cell>
          <cell r="Q32">
            <v>3</v>
          </cell>
          <cell r="R32">
            <v>1</v>
          </cell>
        </row>
        <row r="33">
          <cell r="A33" t="str">
            <v/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2023</v>
          </cell>
          <cell r="E34">
            <v>665</v>
          </cell>
          <cell r="F34">
            <v>57</v>
          </cell>
          <cell r="G34">
            <v>329</v>
          </cell>
          <cell r="H34">
            <v>114</v>
          </cell>
          <cell r="I34">
            <v>68</v>
          </cell>
          <cell r="J34">
            <v>12</v>
          </cell>
          <cell r="K34">
            <v>85</v>
          </cell>
          <cell r="L34">
            <v>769</v>
          </cell>
          <cell r="M34">
            <v>428</v>
          </cell>
          <cell r="N34">
            <v>35</v>
          </cell>
          <cell r="O34">
            <v>150</v>
          </cell>
          <cell r="P34">
            <v>156</v>
          </cell>
          <cell r="Q34">
            <v>553</v>
          </cell>
          <cell r="R34">
            <v>36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65</v>
          </cell>
          <cell r="E35">
            <v>17</v>
          </cell>
          <cell r="F35">
            <v>1</v>
          </cell>
          <cell r="G35">
            <v>7</v>
          </cell>
          <cell r="H35">
            <v>3</v>
          </cell>
          <cell r="I35">
            <v>4</v>
          </cell>
          <cell r="J35">
            <v>1</v>
          </cell>
          <cell r="K35">
            <v>1</v>
          </cell>
          <cell r="L35">
            <v>30</v>
          </cell>
          <cell r="M35">
            <v>17</v>
          </cell>
          <cell r="N35" t="str">
            <v>-</v>
          </cell>
          <cell r="O35">
            <v>8</v>
          </cell>
          <cell r="P35">
            <v>5</v>
          </cell>
          <cell r="Q35">
            <v>16</v>
          </cell>
          <cell r="R35">
            <v>2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332</v>
          </cell>
          <cell r="E36">
            <v>222</v>
          </cell>
          <cell r="F36">
            <v>34</v>
          </cell>
          <cell r="G36">
            <v>90</v>
          </cell>
          <cell r="H36">
            <v>75</v>
          </cell>
          <cell r="I36">
            <v>5</v>
          </cell>
          <cell r="J36">
            <v>3</v>
          </cell>
          <cell r="K36">
            <v>15</v>
          </cell>
          <cell r="L36">
            <v>61</v>
          </cell>
          <cell r="M36">
            <v>36</v>
          </cell>
          <cell r="N36">
            <v>4</v>
          </cell>
          <cell r="O36">
            <v>17</v>
          </cell>
          <cell r="P36">
            <v>4</v>
          </cell>
          <cell r="Q36">
            <v>47</v>
          </cell>
          <cell r="R36">
            <v>2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62</v>
          </cell>
          <cell r="E37">
            <v>20</v>
          </cell>
          <cell r="F37">
            <v>1</v>
          </cell>
          <cell r="G37">
            <v>18</v>
          </cell>
          <cell r="H37" t="str">
            <v>-</v>
          </cell>
          <cell r="I37">
            <v>1</v>
          </cell>
          <cell r="J37" t="str">
            <v>-</v>
          </cell>
          <cell r="K37" t="str">
            <v>-</v>
          </cell>
          <cell r="L37">
            <v>21</v>
          </cell>
          <cell r="M37">
            <v>14</v>
          </cell>
          <cell r="N37">
            <v>3</v>
          </cell>
          <cell r="O37">
            <v>4</v>
          </cell>
          <cell r="P37" t="str">
            <v>-</v>
          </cell>
          <cell r="Q37">
            <v>19</v>
          </cell>
          <cell r="R37">
            <v>2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315</v>
          </cell>
          <cell r="E38">
            <v>90</v>
          </cell>
          <cell r="F38">
            <v>5</v>
          </cell>
          <cell r="G38">
            <v>40</v>
          </cell>
          <cell r="H38">
            <v>4</v>
          </cell>
          <cell r="I38">
            <v>7</v>
          </cell>
          <cell r="J38">
            <v>2</v>
          </cell>
          <cell r="K38">
            <v>32</v>
          </cell>
          <cell r="L38">
            <v>154</v>
          </cell>
          <cell r="M38">
            <v>76</v>
          </cell>
          <cell r="N38">
            <v>5</v>
          </cell>
          <cell r="O38">
            <v>20</v>
          </cell>
          <cell r="P38">
            <v>53</v>
          </cell>
          <cell r="Q38">
            <v>68</v>
          </cell>
          <cell r="R38">
            <v>3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86</v>
          </cell>
          <cell r="E39">
            <v>17</v>
          </cell>
          <cell r="F39">
            <v>1</v>
          </cell>
          <cell r="G39">
            <v>10</v>
          </cell>
          <cell r="H39">
            <v>3</v>
          </cell>
          <cell r="I39">
            <v>2</v>
          </cell>
          <cell r="J39" t="str">
            <v>-</v>
          </cell>
          <cell r="K39">
            <v>1</v>
          </cell>
          <cell r="L39">
            <v>40</v>
          </cell>
          <cell r="M39">
            <v>24</v>
          </cell>
          <cell r="N39">
            <v>2</v>
          </cell>
          <cell r="O39">
            <v>7</v>
          </cell>
          <cell r="P39">
            <v>7</v>
          </cell>
          <cell r="Q39">
            <v>29</v>
          </cell>
          <cell r="R39" t="str">
            <v>-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134</v>
          </cell>
          <cell r="E40">
            <v>41</v>
          </cell>
          <cell r="F40">
            <v>7</v>
          </cell>
          <cell r="G40">
            <v>23</v>
          </cell>
          <cell r="H40">
            <v>5</v>
          </cell>
          <cell r="I40">
            <v>3</v>
          </cell>
          <cell r="J40" t="str">
            <v>-</v>
          </cell>
          <cell r="K40">
            <v>3</v>
          </cell>
          <cell r="L40">
            <v>47</v>
          </cell>
          <cell r="M40">
            <v>32</v>
          </cell>
          <cell r="N40">
            <v>1</v>
          </cell>
          <cell r="O40">
            <v>6</v>
          </cell>
          <cell r="P40">
            <v>8</v>
          </cell>
          <cell r="Q40">
            <v>46</v>
          </cell>
          <cell r="R40" t="str">
            <v>-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88</v>
          </cell>
          <cell r="E41">
            <v>26</v>
          </cell>
          <cell r="F41">
            <v>1</v>
          </cell>
          <cell r="G41">
            <v>20</v>
          </cell>
          <cell r="H41" t="str">
            <v>-</v>
          </cell>
          <cell r="I41">
            <v>1</v>
          </cell>
          <cell r="J41" t="str">
            <v>-</v>
          </cell>
          <cell r="K41">
            <v>4</v>
          </cell>
          <cell r="L41">
            <v>46</v>
          </cell>
          <cell r="M41">
            <v>33</v>
          </cell>
          <cell r="N41" t="str">
            <v>-</v>
          </cell>
          <cell r="O41">
            <v>8</v>
          </cell>
          <cell r="P41">
            <v>5</v>
          </cell>
          <cell r="Q41">
            <v>13</v>
          </cell>
          <cell r="R41">
            <v>3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95</v>
          </cell>
          <cell r="E42">
            <v>21</v>
          </cell>
          <cell r="F42" t="str">
            <v>-</v>
          </cell>
          <cell r="G42">
            <v>17</v>
          </cell>
          <cell r="H42">
            <v>2</v>
          </cell>
          <cell r="I42">
            <v>2</v>
          </cell>
          <cell r="J42" t="str">
            <v>-</v>
          </cell>
          <cell r="K42" t="str">
            <v>-</v>
          </cell>
          <cell r="L42">
            <v>47</v>
          </cell>
          <cell r="M42">
            <v>19</v>
          </cell>
          <cell r="N42">
            <v>1</v>
          </cell>
          <cell r="O42">
            <v>18</v>
          </cell>
          <cell r="P42">
            <v>9</v>
          </cell>
          <cell r="Q42">
            <v>25</v>
          </cell>
          <cell r="R42">
            <v>2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84</v>
          </cell>
          <cell r="E43">
            <v>22</v>
          </cell>
          <cell r="F43">
            <v>1</v>
          </cell>
          <cell r="G43">
            <v>12</v>
          </cell>
          <cell r="H43">
            <v>3</v>
          </cell>
          <cell r="I43">
            <v>2</v>
          </cell>
          <cell r="J43">
            <v>2</v>
          </cell>
          <cell r="K43">
            <v>2</v>
          </cell>
          <cell r="L43">
            <v>34</v>
          </cell>
          <cell r="M43">
            <v>21</v>
          </cell>
          <cell r="N43">
            <v>5</v>
          </cell>
          <cell r="O43">
            <v>6</v>
          </cell>
          <cell r="P43">
            <v>2</v>
          </cell>
          <cell r="Q43">
            <v>23</v>
          </cell>
          <cell r="R43">
            <v>5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37</v>
          </cell>
          <cell r="E44">
            <v>13</v>
          </cell>
          <cell r="F44" t="str">
            <v>-</v>
          </cell>
          <cell r="G44">
            <v>7</v>
          </cell>
          <cell r="H44">
            <v>2</v>
          </cell>
          <cell r="I44">
            <v>2</v>
          </cell>
          <cell r="J44">
            <v>1</v>
          </cell>
          <cell r="K44">
            <v>1</v>
          </cell>
          <cell r="L44">
            <v>14</v>
          </cell>
          <cell r="M44">
            <v>8</v>
          </cell>
          <cell r="N44">
            <v>2</v>
          </cell>
          <cell r="O44">
            <v>4</v>
          </cell>
          <cell r="P44" t="str">
            <v>-</v>
          </cell>
          <cell r="Q44">
            <v>10</v>
          </cell>
          <cell r="R44" t="str">
            <v>-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31</v>
          </cell>
          <cell r="E45">
            <v>5</v>
          </cell>
          <cell r="F45">
            <v>1</v>
          </cell>
          <cell r="G45">
            <v>3</v>
          </cell>
          <cell r="H45">
            <v>1</v>
          </cell>
          <cell r="I45" t="str">
            <v>-</v>
          </cell>
          <cell r="J45" t="str">
            <v>-</v>
          </cell>
          <cell r="K45" t="str">
            <v>-</v>
          </cell>
          <cell r="L45">
            <v>12</v>
          </cell>
          <cell r="M45">
            <v>8</v>
          </cell>
          <cell r="N45" t="str">
            <v>-</v>
          </cell>
          <cell r="O45">
            <v>2</v>
          </cell>
          <cell r="P45">
            <v>2</v>
          </cell>
          <cell r="Q45">
            <v>13</v>
          </cell>
          <cell r="R45">
            <v>1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57</v>
          </cell>
          <cell r="E46">
            <v>12</v>
          </cell>
          <cell r="F46">
            <v>1</v>
          </cell>
          <cell r="G46">
            <v>7</v>
          </cell>
          <cell r="H46" t="str">
            <v>-</v>
          </cell>
          <cell r="I46">
            <v>3</v>
          </cell>
          <cell r="J46" t="str">
            <v>-</v>
          </cell>
          <cell r="K46">
            <v>1</v>
          </cell>
          <cell r="L46">
            <v>29</v>
          </cell>
          <cell r="M46">
            <v>23</v>
          </cell>
          <cell r="N46" t="str">
            <v>-</v>
          </cell>
          <cell r="O46">
            <v>4</v>
          </cell>
          <cell r="P46">
            <v>2</v>
          </cell>
          <cell r="Q46">
            <v>16</v>
          </cell>
          <cell r="R46" t="str">
            <v>-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43</v>
          </cell>
          <cell r="E47">
            <v>12</v>
          </cell>
          <cell r="F47" t="str">
            <v>-</v>
          </cell>
          <cell r="G47">
            <v>2</v>
          </cell>
          <cell r="H47">
            <v>2</v>
          </cell>
          <cell r="I47">
            <v>4</v>
          </cell>
          <cell r="J47" t="str">
            <v>-</v>
          </cell>
          <cell r="K47">
            <v>4</v>
          </cell>
          <cell r="L47">
            <v>13</v>
          </cell>
          <cell r="M47">
            <v>6</v>
          </cell>
          <cell r="N47">
            <v>3</v>
          </cell>
          <cell r="O47">
            <v>1</v>
          </cell>
          <cell r="P47">
            <v>3</v>
          </cell>
          <cell r="Q47">
            <v>17</v>
          </cell>
          <cell r="R47">
            <v>1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58</v>
          </cell>
          <cell r="E48">
            <v>8</v>
          </cell>
          <cell r="F48">
            <v>1</v>
          </cell>
          <cell r="G48">
            <v>2</v>
          </cell>
          <cell r="H48" t="str">
            <v>-</v>
          </cell>
          <cell r="I48">
            <v>4</v>
          </cell>
          <cell r="J48" t="str">
            <v>-</v>
          </cell>
          <cell r="K48">
            <v>1</v>
          </cell>
          <cell r="L48">
            <v>18</v>
          </cell>
          <cell r="M48">
            <v>8</v>
          </cell>
          <cell r="N48" t="str">
            <v>-</v>
          </cell>
          <cell r="O48">
            <v>4</v>
          </cell>
          <cell r="P48">
            <v>6</v>
          </cell>
          <cell r="Q48">
            <v>31</v>
          </cell>
          <cell r="R48">
            <v>1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76</v>
          </cell>
          <cell r="E49">
            <v>7</v>
          </cell>
          <cell r="F49" t="str">
            <v>-</v>
          </cell>
          <cell r="G49">
            <v>2</v>
          </cell>
          <cell r="H49" t="str">
            <v>-</v>
          </cell>
          <cell r="I49">
            <v>1</v>
          </cell>
          <cell r="J49" t="str">
            <v>-</v>
          </cell>
          <cell r="K49">
            <v>4</v>
          </cell>
          <cell r="L49">
            <v>25</v>
          </cell>
          <cell r="M49">
            <v>8</v>
          </cell>
          <cell r="N49">
            <v>2</v>
          </cell>
          <cell r="O49">
            <v>5</v>
          </cell>
          <cell r="P49">
            <v>10</v>
          </cell>
          <cell r="Q49">
            <v>43</v>
          </cell>
          <cell r="R49">
            <v>1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78</v>
          </cell>
          <cell r="E50">
            <v>26</v>
          </cell>
          <cell r="F50" t="str">
            <v>-</v>
          </cell>
          <cell r="G50">
            <v>18</v>
          </cell>
          <cell r="H50" t="str">
            <v>-</v>
          </cell>
          <cell r="I50">
            <v>6</v>
          </cell>
          <cell r="J50" t="str">
            <v>-</v>
          </cell>
          <cell r="K50">
            <v>2</v>
          </cell>
          <cell r="L50">
            <v>37</v>
          </cell>
          <cell r="M50">
            <v>19</v>
          </cell>
          <cell r="N50">
            <v>3</v>
          </cell>
          <cell r="O50">
            <v>9</v>
          </cell>
          <cell r="P50">
            <v>6</v>
          </cell>
          <cell r="Q50">
            <v>12</v>
          </cell>
          <cell r="R50">
            <v>3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28</v>
          </cell>
          <cell r="E51">
            <v>10</v>
          </cell>
          <cell r="F51" t="str">
            <v>-</v>
          </cell>
          <cell r="G51">
            <v>5</v>
          </cell>
          <cell r="H51">
            <v>4</v>
          </cell>
          <cell r="I51" t="str">
            <v>-</v>
          </cell>
          <cell r="J51" t="str">
            <v>-</v>
          </cell>
          <cell r="K51">
            <v>1</v>
          </cell>
          <cell r="L51">
            <v>10</v>
          </cell>
          <cell r="M51">
            <v>6</v>
          </cell>
          <cell r="N51" t="str">
            <v>-</v>
          </cell>
          <cell r="O51">
            <v>3</v>
          </cell>
          <cell r="P51">
            <v>1</v>
          </cell>
          <cell r="Q51">
            <v>7</v>
          </cell>
          <cell r="R51">
            <v>1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75</v>
          </cell>
          <cell r="E52">
            <v>10</v>
          </cell>
          <cell r="F52" t="str">
            <v>-</v>
          </cell>
          <cell r="G52">
            <v>5</v>
          </cell>
          <cell r="H52">
            <v>2</v>
          </cell>
          <cell r="I52">
            <v>1</v>
          </cell>
          <cell r="J52">
            <v>1</v>
          </cell>
          <cell r="K52">
            <v>1</v>
          </cell>
          <cell r="L52">
            <v>40</v>
          </cell>
          <cell r="M52">
            <v>19</v>
          </cell>
          <cell r="N52">
            <v>1</v>
          </cell>
          <cell r="O52">
            <v>10</v>
          </cell>
          <cell r="P52">
            <v>10</v>
          </cell>
          <cell r="Q52">
            <v>25</v>
          </cell>
          <cell r="R52" t="str">
            <v>-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31</v>
          </cell>
          <cell r="E53">
            <v>8</v>
          </cell>
          <cell r="F53" t="str">
            <v>-</v>
          </cell>
          <cell r="G53">
            <v>6</v>
          </cell>
          <cell r="H53">
            <v>1</v>
          </cell>
          <cell r="I53">
            <v>1</v>
          </cell>
          <cell r="J53" t="str">
            <v>-</v>
          </cell>
          <cell r="K53" t="str">
            <v>-</v>
          </cell>
          <cell r="L53">
            <v>9</v>
          </cell>
          <cell r="M53">
            <v>6</v>
          </cell>
          <cell r="N53" t="str">
            <v>-</v>
          </cell>
          <cell r="O53">
            <v>2</v>
          </cell>
          <cell r="P53">
            <v>1</v>
          </cell>
          <cell r="Q53">
            <v>12</v>
          </cell>
          <cell r="R53">
            <v>2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93</v>
          </cell>
          <cell r="E54">
            <v>33</v>
          </cell>
          <cell r="F54" t="str">
            <v>-</v>
          </cell>
          <cell r="G54">
            <v>21</v>
          </cell>
          <cell r="H54">
            <v>3</v>
          </cell>
          <cell r="I54">
            <v>3</v>
          </cell>
          <cell r="J54">
            <v>2</v>
          </cell>
          <cell r="K54">
            <v>4</v>
          </cell>
          <cell r="L54">
            <v>32</v>
          </cell>
          <cell r="M54">
            <v>19</v>
          </cell>
          <cell r="N54">
            <v>2</v>
          </cell>
          <cell r="O54">
            <v>4</v>
          </cell>
          <cell r="P54">
            <v>7</v>
          </cell>
          <cell r="Q54">
            <v>27</v>
          </cell>
          <cell r="R54">
            <v>1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99</v>
          </cell>
          <cell r="E55">
            <v>21</v>
          </cell>
          <cell r="F55">
            <v>1</v>
          </cell>
          <cell r="G55">
            <v>10</v>
          </cell>
          <cell r="H55">
            <v>3</v>
          </cell>
          <cell r="I55">
            <v>1</v>
          </cell>
          <cell r="J55" t="str">
            <v>-</v>
          </cell>
          <cell r="K55">
            <v>6</v>
          </cell>
          <cell r="L55">
            <v>33</v>
          </cell>
          <cell r="M55">
            <v>17</v>
          </cell>
          <cell r="N55">
            <v>1</v>
          </cell>
          <cell r="O55">
            <v>3</v>
          </cell>
          <cell r="P55">
            <v>12</v>
          </cell>
          <cell r="Q55">
            <v>42</v>
          </cell>
          <cell r="R55">
            <v>3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37</v>
          </cell>
          <cell r="E56">
            <v>13</v>
          </cell>
          <cell r="F56">
            <v>2</v>
          </cell>
          <cell r="G56">
            <v>4</v>
          </cell>
          <cell r="H56">
            <v>1</v>
          </cell>
          <cell r="I56">
            <v>6</v>
          </cell>
          <cell r="J56" t="str">
            <v>-</v>
          </cell>
          <cell r="K56" t="str">
            <v>-</v>
          </cell>
          <cell r="L56">
            <v>13</v>
          </cell>
          <cell r="M56">
            <v>9</v>
          </cell>
          <cell r="N56" t="str">
            <v>-</v>
          </cell>
          <cell r="O56">
            <v>3</v>
          </cell>
          <cell r="P56">
            <v>1</v>
          </cell>
          <cell r="Q56">
            <v>9</v>
          </cell>
          <cell r="R56">
            <v>2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19</v>
          </cell>
          <cell r="E57">
            <v>11</v>
          </cell>
          <cell r="F57" t="str">
            <v>-</v>
          </cell>
          <cell r="G57" t="str">
            <v>-</v>
          </cell>
          <cell r="H57" t="str">
            <v>-</v>
          </cell>
          <cell r="I57">
            <v>9</v>
          </cell>
          <cell r="J57" t="str">
            <v>-</v>
          </cell>
          <cell r="K57">
            <v>2</v>
          </cell>
          <cell r="L57">
            <v>4</v>
          </cell>
          <cell r="M57" t="str">
            <v>-</v>
          </cell>
          <cell r="N57" t="str">
            <v>-</v>
          </cell>
          <cell r="O57">
            <v>2</v>
          </cell>
          <cell r="P57">
            <v>2</v>
          </cell>
          <cell r="Q57">
            <v>3</v>
          </cell>
          <cell r="R57">
            <v>1</v>
          </cell>
        </row>
        <row r="58">
          <cell r="A58" t="str">
            <v/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2066</v>
          </cell>
          <cell r="E59">
            <v>675</v>
          </cell>
          <cell r="F59">
            <v>58</v>
          </cell>
          <cell r="G59">
            <v>336</v>
          </cell>
          <cell r="H59">
            <v>114</v>
          </cell>
          <cell r="I59">
            <v>68</v>
          </cell>
          <cell r="J59">
            <v>10</v>
          </cell>
          <cell r="K59">
            <v>89</v>
          </cell>
          <cell r="L59">
            <v>797</v>
          </cell>
          <cell r="M59">
            <v>447</v>
          </cell>
          <cell r="N59">
            <v>40</v>
          </cell>
          <cell r="O59">
            <v>152</v>
          </cell>
          <cell r="P59">
            <v>158</v>
          </cell>
          <cell r="Q59">
            <v>556</v>
          </cell>
          <cell r="R59">
            <v>38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70</v>
          </cell>
          <cell r="E60">
            <v>18</v>
          </cell>
          <cell r="F60">
            <v>1</v>
          </cell>
          <cell r="G60">
            <v>7</v>
          </cell>
          <cell r="H60">
            <v>3</v>
          </cell>
          <cell r="I60">
            <v>4</v>
          </cell>
          <cell r="J60">
            <v>2</v>
          </cell>
          <cell r="K60">
            <v>1</v>
          </cell>
          <cell r="L60">
            <v>33</v>
          </cell>
          <cell r="M60">
            <v>20</v>
          </cell>
          <cell r="N60" t="str">
            <v>-</v>
          </cell>
          <cell r="O60">
            <v>8</v>
          </cell>
          <cell r="P60">
            <v>5</v>
          </cell>
          <cell r="Q60">
            <v>17</v>
          </cell>
          <cell r="R60">
            <v>2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334</v>
          </cell>
          <cell r="E61">
            <v>221</v>
          </cell>
          <cell r="F61">
            <v>34</v>
          </cell>
          <cell r="G61">
            <v>91</v>
          </cell>
          <cell r="H61">
            <v>75</v>
          </cell>
          <cell r="I61">
            <v>5</v>
          </cell>
          <cell r="J61">
            <v>1</v>
          </cell>
          <cell r="K61">
            <v>15</v>
          </cell>
          <cell r="L61">
            <v>64</v>
          </cell>
          <cell r="M61">
            <v>39</v>
          </cell>
          <cell r="N61">
            <v>4</v>
          </cell>
          <cell r="O61">
            <v>17</v>
          </cell>
          <cell r="P61">
            <v>4</v>
          </cell>
          <cell r="Q61">
            <v>47</v>
          </cell>
          <cell r="R61">
            <v>2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63</v>
          </cell>
          <cell r="E62">
            <v>20</v>
          </cell>
          <cell r="F62">
            <v>1</v>
          </cell>
          <cell r="G62">
            <v>18</v>
          </cell>
          <cell r="H62" t="str">
            <v>-</v>
          </cell>
          <cell r="I62">
            <v>1</v>
          </cell>
          <cell r="J62" t="str">
            <v>-</v>
          </cell>
          <cell r="K62" t="str">
            <v>-</v>
          </cell>
          <cell r="L62">
            <v>21</v>
          </cell>
          <cell r="M62">
            <v>14</v>
          </cell>
          <cell r="N62">
            <v>3</v>
          </cell>
          <cell r="O62">
            <v>4</v>
          </cell>
          <cell r="P62" t="str">
            <v>-</v>
          </cell>
          <cell r="Q62">
            <v>20</v>
          </cell>
          <cell r="R62">
            <v>2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320</v>
          </cell>
          <cell r="E63">
            <v>91</v>
          </cell>
          <cell r="F63">
            <v>5</v>
          </cell>
          <cell r="G63">
            <v>40</v>
          </cell>
          <cell r="H63">
            <v>4</v>
          </cell>
          <cell r="I63">
            <v>7</v>
          </cell>
          <cell r="J63">
            <v>2</v>
          </cell>
          <cell r="K63">
            <v>33</v>
          </cell>
          <cell r="L63">
            <v>158</v>
          </cell>
          <cell r="M63">
            <v>78</v>
          </cell>
          <cell r="N63">
            <v>5</v>
          </cell>
          <cell r="O63">
            <v>21</v>
          </cell>
          <cell r="P63">
            <v>54</v>
          </cell>
          <cell r="Q63">
            <v>68</v>
          </cell>
          <cell r="R63">
            <v>3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87</v>
          </cell>
          <cell r="E64">
            <v>18</v>
          </cell>
          <cell r="F64">
            <v>1</v>
          </cell>
          <cell r="G64">
            <v>11</v>
          </cell>
          <cell r="H64">
            <v>3</v>
          </cell>
          <cell r="I64">
            <v>2</v>
          </cell>
          <cell r="J64" t="str">
            <v>-</v>
          </cell>
          <cell r="K64">
            <v>1</v>
          </cell>
          <cell r="L64">
            <v>40</v>
          </cell>
          <cell r="M64">
            <v>23</v>
          </cell>
          <cell r="N64">
            <v>3</v>
          </cell>
          <cell r="O64">
            <v>7</v>
          </cell>
          <cell r="P64">
            <v>7</v>
          </cell>
          <cell r="Q64">
            <v>29</v>
          </cell>
          <cell r="R64" t="str">
            <v>-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134</v>
          </cell>
          <cell r="E65">
            <v>41</v>
          </cell>
          <cell r="F65">
            <v>7</v>
          </cell>
          <cell r="G65">
            <v>23</v>
          </cell>
          <cell r="H65">
            <v>5</v>
          </cell>
          <cell r="I65">
            <v>3</v>
          </cell>
          <cell r="J65" t="str">
            <v>-</v>
          </cell>
          <cell r="K65">
            <v>3</v>
          </cell>
          <cell r="L65">
            <v>47</v>
          </cell>
          <cell r="M65">
            <v>32</v>
          </cell>
          <cell r="N65">
            <v>1</v>
          </cell>
          <cell r="O65">
            <v>6</v>
          </cell>
          <cell r="P65">
            <v>8</v>
          </cell>
          <cell r="Q65">
            <v>46</v>
          </cell>
          <cell r="R65" t="str">
            <v>-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88</v>
          </cell>
          <cell r="E66">
            <v>26</v>
          </cell>
          <cell r="F66">
            <v>1</v>
          </cell>
          <cell r="G66">
            <v>20</v>
          </cell>
          <cell r="H66" t="str">
            <v>-</v>
          </cell>
          <cell r="I66">
            <v>1</v>
          </cell>
          <cell r="J66" t="str">
            <v>-</v>
          </cell>
          <cell r="K66">
            <v>4</v>
          </cell>
          <cell r="L66">
            <v>46</v>
          </cell>
          <cell r="M66">
            <v>33</v>
          </cell>
          <cell r="N66" t="str">
            <v>-</v>
          </cell>
          <cell r="O66">
            <v>8</v>
          </cell>
          <cell r="P66">
            <v>5</v>
          </cell>
          <cell r="Q66">
            <v>13</v>
          </cell>
          <cell r="R66">
            <v>3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97</v>
          </cell>
          <cell r="E67">
            <v>21</v>
          </cell>
          <cell r="F67" t="str">
            <v>-</v>
          </cell>
          <cell r="G67">
            <v>17</v>
          </cell>
          <cell r="H67">
            <v>2</v>
          </cell>
          <cell r="I67">
            <v>2</v>
          </cell>
          <cell r="J67" t="str">
            <v>-</v>
          </cell>
          <cell r="K67" t="str">
            <v>-</v>
          </cell>
          <cell r="L67">
            <v>49</v>
          </cell>
          <cell r="M67">
            <v>21</v>
          </cell>
          <cell r="N67">
            <v>1</v>
          </cell>
          <cell r="O67">
            <v>18</v>
          </cell>
          <cell r="P67">
            <v>9</v>
          </cell>
          <cell r="Q67">
            <v>25</v>
          </cell>
          <cell r="R67">
            <v>2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91</v>
          </cell>
          <cell r="E68">
            <v>23</v>
          </cell>
          <cell r="F68">
            <v>2</v>
          </cell>
          <cell r="G68">
            <v>12</v>
          </cell>
          <cell r="H68">
            <v>3</v>
          </cell>
          <cell r="I68">
            <v>2</v>
          </cell>
          <cell r="J68">
            <v>2</v>
          </cell>
          <cell r="K68">
            <v>2</v>
          </cell>
          <cell r="L68">
            <v>38</v>
          </cell>
          <cell r="M68">
            <v>23</v>
          </cell>
          <cell r="N68">
            <v>7</v>
          </cell>
          <cell r="O68">
            <v>6</v>
          </cell>
          <cell r="P68">
            <v>2</v>
          </cell>
          <cell r="Q68">
            <v>24</v>
          </cell>
          <cell r="R68">
            <v>6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40</v>
          </cell>
          <cell r="E69">
            <v>15</v>
          </cell>
          <cell r="F69" t="str">
            <v>-</v>
          </cell>
          <cell r="G69">
            <v>9</v>
          </cell>
          <cell r="H69">
            <v>2</v>
          </cell>
          <cell r="I69">
            <v>2</v>
          </cell>
          <cell r="J69">
            <v>1</v>
          </cell>
          <cell r="K69">
            <v>1</v>
          </cell>
          <cell r="L69">
            <v>15</v>
          </cell>
          <cell r="M69">
            <v>8</v>
          </cell>
          <cell r="N69">
            <v>3</v>
          </cell>
          <cell r="O69">
            <v>4</v>
          </cell>
          <cell r="P69" t="str">
            <v>-</v>
          </cell>
          <cell r="Q69">
            <v>10</v>
          </cell>
          <cell r="R69" t="str">
            <v>-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31</v>
          </cell>
          <cell r="E70">
            <v>5</v>
          </cell>
          <cell r="F70">
            <v>1</v>
          </cell>
          <cell r="G70">
            <v>3</v>
          </cell>
          <cell r="H70">
            <v>1</v>
          </cell>
          <cell r="I70" t="str">
            <v>-</v>
          </cell>
          <cell r="J70" t="str">
            <v>-</v>
          </cell>
          <cell r="K70" t="str">
            <v>-</v>
          </cell>
          <cell r="L70">
            <v>12</v>
          </cell>
          <cell r="M70">
            <v>8</v>
          </cell>
          <cell r="N70" t="str">
            <v>-</v>
          </cell>
          <cell r="O70">
            <v>2</v>
          </cell>
          <cell r="P70">
            <v>2</v>
          </cell>
          <cell r="Q70">
            <v>13</v>
          </cell>
          <cell r="R70">
            <v>1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58</v>
          </cell>
          <cell r="E71">
            <v>12</v>
          </cell>
          <cell r="F71">
            <v>1</v>
          </cell>
          <cell r="G71">
            <v>7</v>
          </cell>
          <cell r="H71" t="str">
            <v>-</v>
          </cell>
          <cell r="I71">
            <v>3</v>
          </cell>
          <cell r="J71" t="str">
            <v>-</v>
          </cell>
          <cell r="K71">
            <v>1</v>
          </cell>
          <cell r="L71">
            <v>29</v>
          </cell>
          <cell r="M71">
            <v>23</v>
          </cell>
          <cell r="N71" t="str">
            <v>-</v>
          </cell>
          <cell r="O71">
            <v>4</v>
          </cell>
          <cell r="P71">
            <v>2</v>
          </cell>
          <cell r="Q71">
            <v>17</v>
          </cell>
          <cell r="R71" t="str">
            <v>-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45</v>
          </cell>
          <cell r="E72">
            <v>12</v>
          </cell>
          <cell r="F72" t="str">
            <v>-</v>
          </cell>
          <cell r="G72">
            <v>2</v>
          </cell>
          <cell r="H72">
            <v>2</v>
          </cell>
          <cell r="I72">
            <v>4</v>
          </cell>
          <cell r="J72" t="str">
            <v>-</v>
          </cell>
          <cell r="K72">
            <v>4</v>
          </cell>
          <cell r="L72">
            <v>15</v>
          </cell>
          <cell r="M72">
            <v>8</v>
          </cell>
          <cell r="N72">
            <v>3</v>
          </cell>
          <cell r="O72">
            <v>1</v>
          </cell>
          <cell r="P72">
            <v>3</v>
          </cell>
          <cell r="Q72">
            <v>17</v>
          </cell>
          <cell r="R72">
            <v>1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58</v>
          </cell>
          <cell r="E73">
            <v>9</v>
          </cell>
          <cell r="F73">
            <v>1</v>
          </cell>
          <cell r="G73">
            <v>2</v>
          </cell>
          <cell r="H73" t="str">
            <v>-</v>
          </cell>
          <cell r="I73">
            <v>4</v>
          </cell>
          <cell r="J73" t="str">
            <v>-</v>
          </cell>
          <cell r="K73">
            <v>2</v>
          </cell>
          <cell r="L73">
            <v>17</v>
          </cell>
          <cell r="M73">
            <v>7</v>
          </cell>
          <cell r="N73" t="str">
            <v>-</v>
          </cell>
          <cell r="O73">
            <v>4</v>
          </cell>
          <cell r="P73">
            <v>6</v>
          </cell>
          <cell r="Q73">
            <v>31</v>
          </cell>
          <cell r="R73">
            <v>1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76</v>
          </cell>
          <cell r="E74">
            <v>7</v>
          </cell>
          <cell r="F74" t="str">
            <v>-</v>
          </cell>
          <cell r="G74">
            <v>2</v>
          </cell>
          <cell r="H74" t="str">
            <v>-</v>
          </cell>
          <cell r="I74">
            <v>1</v>
          </cell>
          <cell r="J74" t="str">
            <v>-</v>
          </cell>
          <cell r="K74">
            <v>4</v>
          </cell>
          <cell r="L74">
            <v>27</v>
          </cell>
          <cell r="M74">
            <v>8</v>
          </cell>
          <cell r="N74">
            <v>2</v>
          </cell>
          <cell r="O74">
            <v>5</v>
          </cell>
          <cell r="P74">
            <v>12</v>
          </cell>
          <cell r="Q74">
            <v>41</v>
          </cell>
          <cell r="R74">
            <v>1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82</v>
          </cell>
          <cell r="E75">
            <v>28</v>
          </cell>
          <cell r="F75" t="str">
            <v>-</v>
          </cell>
          <cell r="G75">
            <v>20</v>
          </cell>
          <cell r="H75" t="str">
            <v>-</v>
          </cell>
          <cell r="I75">
            <v>6</v>
          </cell>
          <cell r="J75" t="str">
            <v>-</v>
          </cell>
          <cell r="K75">
            <v>2</v>
          </cell>
          <cell r="L75">
            <v>39</v>
          </cell>
          <cell r="M75">
            <v>21</v>
          </cell>
          <cell r="N75">
            <v>3</v>
          </cell>
          <cell r="O75">
            <v>9</v>
          </cell>
          <cell r="P75">
            <v>6</v>
          </cell>
          <cell r="Q75">
            <v>12</v>
          </cell>
          <cell r="R75">
            <v>3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31</v>
          </cell>
          <cell r="E76">
            <v>10</v>
          </cell>
          <cell r="F76" t="str">
            <v>-</v>
          </cell>
          <cell r="G76">
            <v>5</v>
          </cell>
          <cell r="H76">
            <v>4</v>
          </cell>
          <cell r="I76" t="str">
            <v>-</v>
          </cell>
          <cell r="J76" t="str">
            <v>-</v>
          </cell>
          <cell r="K76">
            <v>1</v>
          </cell>
          <cell r="L76">
            <v>12</v>
          </cell>
          <cell r="M76">
            <v>8</v>
          </cell>
          <cell r="N76" t="str">
            <v>-</v>
          </cell>
          <cell r="O76">
            <v>3</v>
          </cell>
          <cell r="P76">
            <v>1</v>
          </cell>
          <cell r="Q76">
            <v>7</v>
          </cell>
          <cell r="R76">
            <v>2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75</v>
          </cell>
          <cell r="E77">
            <v>9</v>
          </cell>
          <cell r="F77" t="str">
            <v>-</v>
          </cell>
          <cell r="G77">
            <v>5</v>
          </cell>
          <cell r="H77">
            <v>2</v>
          </cell>
          <cell r="I77">
            <v>1</v>
          </cell>
          <cell r="J77" t="str">
            <v>-</v>
          </cell>
          <cell r="K77">
            <v>1</v>
          </cell>
          <cell r="L77">
            <v>41</v>
          </cell>
          <cell r="M77">
            <v>20</v>
          </cell>
          <cell r="N77">
            <v>1</v>
          </cell>
          <cell r="O77">
            <v>10</v>
          </cell>
          <cell r="P77">
            <v>10</v>
          </cell>
          <cell r="Q77">
            <v>25</v>
          </cell>
          <cell r="R77" t="str">
            <v>-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31</v>
          </cell>
          <cell r="E78">
            <v>8</v>
          </cell>
          <cell r="F78" t="str">
            <v>-</v>
          </cell>
          <cell r="G78">
            <v>6</v>
          </cell>
          <cell r="H78">
            <v>1</v>
          </cell>
          <cell r="I78">
            <v>1</v>
          </cell>
          <cell r="J78" t="str">
            <v>-</v>
          </cell>
          <cell r="K78" t="str">
            <v>-</v>
          </cell>
          <cell r="L78">
            <v>9</v>
          </cell>
          <cell r="M78">
            <v>6</v>
          </cell>
          <cell r="N78" t="str">
            <v>-</v>
          </cell>
          <cell r="O78">
            <v>2</v>
          </cell>
          <cell r="P78">
            <v>1</v>
          </cell>
          <cell r="Q78">
            <v>12</v>
          </cell>
          <cell r="R78">
            <v>2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98</v>
          </cell>
          <cell r="E79">
            <v>34</v>
          </cell>
          <cell r="F79" t="str">
            <v>-</v>
          </cell>
          <cell r="G79">
            <v>22</v>
          </cell>
          <cell r="H79">
            <v>3</v>
          </cell>
          <cell r="I79">
            <v>3</v>
          </cell>
          <cell r="J79">
            <v>2</v>
          </cell>
          <cell r="K79">
            <v>4</v>
          </cell>
          <cell r="L79">
            <v>35</v>
          </cell>
          <cell r="M79">
            <v>20</v>
          </cell>
          <cell r="N79">
            <v>3</v>
          </cell>
          <cell r="O79">
            <v>4</v>
          </cell>
          <cell r="P79">
            <v>8</v>
          </cell>
          <cell r="Q79">
            <v>28</v>
          </cell>
          <cell r="R79">
            <v>1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101</v>
          </cell>
          <cell r="E80">
            <v>23</v>
          </cell>
          <cell r="F80">
            <v>1</v>
          </cell>
          <cell r="G80">
            <v>10</v>
          </cell>
          <cell r="H80">
            <v>3</v>
          </cell>
          <cell r="I80">
            <v>1</v>
          </cell>
          <cell r="J80" t="str">
            <v>-</v>
          </cell>
          <cell r="K80">
            <v>8</v>
          </cell>
          <cell r="L80">
            <v>33</v>
          </cell>
          <cell r="M80">
            <v>18</v>
          </cell>
          <cell r="N80">
            <v>1</v>
          </cell>
          <cell r="O80">
            <v>4</v>
          </cell>
          <cell r="P80">
            <v>10</v>
          </cell>
          <cell r="Q80">
            <v>42</v>
          </cell>
          <cell r="R80">
            <v>3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37</v>
          </cell>
          <cell r="E81">
            <v>13</v>
          </cell>
          <cell r="F81">
            <v>2</v>
          </cell>
          <cell r="G81">
            <v>4</v>
          </cell>
          <cell r="H81">
            <v>1</v>
          </cell>
          <cell r="I81">
            <v>6</v>
          </cell>
          <cell r="J81" t="str">
            <v>-</v>
          </cell>
          <cell r="K81" t="str">
            <v>-</v>
          </cell>
          <cell r="L81">
            <v>13</v>
          </cell>
          <cell r="M81">
            <v>9</v>
          </cell>
          <cell r="N81" t="str">
            <v>-</v>
          </cell>
          <cell r="O81">
            <v>3</v>
          </cell>
          <cell r="P81">
            <v>1</v>
          </cell>
          <cell r="Q81">
            <v>9</v>
          </cell>
          <cell r="R81">
            <v>2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19</v>
          </cell>
          <cell r="E82">
            <v>11</v>
          </cell>
          <cell r="F82" t="str">
            <v>-</v>
          </cell>
          <cell r="G82" t="str">
            <v>-</v>
          </cell>
          <cell r="H82" t="str">
            <v>-</v>
          </cell>
          <cell r="I82">
            <v>9</v>
          </cell>
          <cell r="J82" t="str">
            <v>-</v>
          </cell>
          <cell r="K82">
            <v>2</v>
          </cell>
          <cell r="L82">
            <v>4</v>
          </cell>
          <cell r="M82" t="str">
            <v>-</v>
          </cell>
          <cell r="N82" t="str">
            <v>-</v>
          </cell>
          <cell r="O82">
            <v>2</v>
          </cell>
          <cell r="P82">
            <v>2</v>
          </cell>
          <cell r="Q82">
            <v>3</v>
          </cell>
          <cell r="R82">
            <v>1</v>
          </cell>
        </row>
        <row r="83">
          <cell r="A83" t="str">
            <v/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2117</v>
          </cell>
          <cell r="E84">
            <v>696</v>
          </cell>
          <cell r="F84">
            <v>60</v>
          </cell>
          <cell r="G84">
            <v>350</v>
          </cell>
          <cell r="H84">
            <v>114</v>
          </cell>
          <cell r="I84">
            <v>68</v>
          </cell>
          <cell r="J84">
            <v>11</v>
          </cell>
          <cell r="K84">
            <v>93</v>
          </cell>
          <cell r="L84">
            <v>805</v>
          </cell>
          <cell r="M84">
            <v>458</v>
          </cell>
          <cell r="N84">
            <v>39</v>
          </cell>
          <cell r="O84">
            <v>152</v>
          </cell>
          <cell r="P84">
            <v>156</v>
          </cell>
          <cell r="Q84">
            <v>569</v>
          </cell>
          <cell r="R84">
            <v>47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70</v>
          </cell>
          <cell r="E85">
            <v>17</v>
          </cell>
          <cell r="F85">
            <v>1</v>
          </cell>
          <cell r="G85">
            <v>8</v>
          </cell>
          <cell r="H85">
            <v>3</v>
          </cell>
          <cell r="I85">
            <v>4</v>
          </cell>
          <cell r="J85" t="str">
            <v>-</v>
          </cell>
          <cell r="K85">
            <v>1</v>
          </cell>
          <cell r="L85">
            <v>33</v>
          </cell>
          <cell r="M85">
            <v>19</v>
          </cell>
          <cell r="N85">
            <v>1</v>
          </cell>
          <cell r="O85">
            <v>8</v>
          </cell>
          <cell r="P85">
            <v>5</v>
          </cell>
          <cell r="Q85">
            <v>18</v>
          </cell>
          <cell r="R85">
            <v>2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344</v>
          </cell>
          <cell r="E86">
            <v>230</v>
          </cell>
          <cell r="F86">
            <v>36</v>
          </cell>
          <cell r="G86">
            <v>95</v>
          </cell>
          <cell r="H86">
            <v>75</v>
          </cell>
          <cell r="I86">
            <v>5</v>
          </cell>
          <cell r="J86">
            <v>4</v>
          </cell>
          <cell r="K86">
            <v>15</v>
          </cell>
          <cell r="L86">
            <v>65</v>
          </cell>
          <cell r="M86">
            <v>39</v>
          </cell>
          <cell r="N86">
            <v>5</v>
          </cell>
          <cell r="O86">
            <v>17</v>
          </cell>
          <cell r="P86">
            <v>4</v>
          </cell>
          <cell r="Q86">
            <v>47</v>
          </cell>
          <cell r="R86">
            <v>2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64</v>
          </cell>
          <cell r="E87">
            <v>21</v>
          </cell>
          <cell r="F87">
            <v>1</v>
          </cell>
          <cell r="G87">
            <v>19</v>
          </cell>
          <cell r="H87">
            <v>0</v>
          </cell>
          <cell r="I87">
            <v>1</v>
          </cell>
          <cell r="J87" t="str">
            <v>-</v>
          </cell>
          <cell r="K87" t="str">
            <v>-</v>
          </cell>
          <cell r="L87">
            <v>20</v>
          </cell>
          <cell r="M87">
            <v>13</v>
          </cell>
          <cell r="N87">
            <v>3</v>
          </cell>
          <cell r="O87">
            <v>4</v>
          </cell>
          <cell r="P87" t="str">
            <v>-</v>
          </cell>
          <cell r="Q87">
            <v>21</v>
          </cell>
          <cell r="R87">
            <v>2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323</v>
          </cell>
          <cell r="E88">
            <v>93</v>
          </cell>
          <cell r="F88">
            <v>5</v>
          </cell>
          <cell r="G88">
            <v>41</v>
          </cell>
          <cell r="H88">
            <v>4</v>
          </cell>
          <cell r="I88">
            <v>7</v>
          </cell>
          <cell r="J88">
            <v>2</v>
          </cell>
          <cell r="K88">
            <v>34</v>
          </cell>
          <cell r="L88">
            <v>157</v>
          </cell>
          <cell r="M88">
            <v>78</v>
          </cell>
          <cell r="N88">
            <v>5</v>
          </cell>
          <cell r="O88">
            <v>21</v>
          </cell>
          <cell r="P88">
            <v>53</v>
          </cell>
          <cell r="Q88">
            <v>69</v>
          </cell>
          <cell r="R88">
            <v>4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86</v>
          </cell>
          <cell r="E89">
            <v>18</v>
          </cell>
          <cell r="F89">
            <v>1</v>
          </cell>
          <cell r="G89">
            <v>11</v>
          </cell>
          <cell r="H89">
            <v>3</v>
          </cell>
          <cell r="I89">
            <v>2</v>
          </cell>
          <cell r="J89" t="str">
            <v>-</v>
          </cell>
          <cell r="K89">
            <v>1</v>
          </cell>
          <cell r="L89">
            <v>39</v>
          </cell>
          <cell r="M89">
            <v>23</v>
          </cell>
          <cell r="N89">
            <v>2</v>
          </cell>
          <cell r="O89">
            <v>7</v>
          </cell>
          <cell r="P89">
            <v>7</v>
          </cell>
          <cell r="Q89">
            <v>29</v>
          </cell>
          <cell r="R89" t="str">
            <v>-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142</v>
          </cell>
          <cell r="E90">
            <v>43</v>
          </cell>
          <cell r="F90">
            <v>7</v>
          </cell>
          <cell r="G90">
            <v>25</v>
          </cell>
          <cell r="H90">
            <v>5</v>
          </cell>
          <cell r="I90">
            <v>3</v>
          </cell>
          <cell r="J90" t="str">
            <v>-</v>
          </cell>
          <cell r="K90">
            <v>3</v>
          </cell>
          <cell r="L90">
            <v>47</v>
          </cell>
          <cell r="M90">
            <v>32</v>
          </cell>
          <cell r="N90">
            <v>1</v>
          </cell>
          <cell r="O90">
            <v>6</v>
          </cell>
          <cell r="P90">
            <v>8</v>
          </cell>
          <cell r="Q90">
            <v>46</v>
          </cell>
          <cell r="R90">
            <v>6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90</v>
          </cell>
          <cell r="E91">
            <v>26</v>
          </cell>
          <cell r="F91">
            <v>1</v>
          </cell>
          <cell r="G91">
            <v>20</v>
          </cell>
          <cell r="H91">
            <v>0</v>
          </cell>
          <cell r="I91">
            <v>1</v>
          </cell>
          <cell r="J91" t="str">
            <v>-</v>
          </cell>
          <cell r="K91">
            <v>4</v>
          </cell>
          <cell r="L91">
            <v>48</v>
          </cell>
          <cell r="M91">
            <v>34</v>
          </cell>
          <cell r="N91">
            <v>1</v>
          </cell>
          <cell r="O91">
            <v>8</v>
          </cell>
          <cell r="P91">
            <v>5</v>
          </cell>
          <cell r="Q91">
            <v>13</v>
          </cell>
          <cell r="R91">
            <v>3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100</v>
          </cell>
          <cell r="E92">
            <v>24</v>
          </cell>
          <cell r="F92" t="str">
            <v>-</v>
          </cell>
          <cell r="G92">
            <v>19</v>
          </cell>
          <cell r="H92">
            <v>2</v>
          </cell>
          <cell r="I92">
            <v>2</v>
          </cell>
          <cell r="J92" t="str">
            <v>-</v>
          </cell>
          <cell r="K92">
            <v>1</v>
          </cell>
          <cell r="L92">
            <v>49</v>
          </cell>
          <cell r="M92">
            <v>22</v>
          </cell>
          <cell r="N92">
            <v>1</v>
          </cell>
          <cell r="O92">
            <v>18</v>
          </cell>
          <cell r="P92">
            <v>8</v>
          </cell>
          <cell r="Q92">
            <v>25</v>
          </cell>
          <cell r="R92">
            <v>2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91</v>
          </cell>
          <cell r="E93">
            <v>23</v>
          </cell>
          <cell r="F93">
            <v>2</v>
          </cell>
          <cell r="G93">
            <v>12</v>
          </cell>
          <cell r="H93">
            <v>3</v>
          </cell>
          <cell r="I93">
            <v>2</v>
          </cell>
          <cell r="J93">
            <v>2</v>
          </cell>
          <cell r="K93">
            <v>2</v>
          </cell>
          <cell r="L93">
            <v>37</v>
          </cell>
          <cell r="M93">
            <v>25</v>
          </cell>
          <cell r="N93">
            <v>4</v>
          </cell>
          <cell r="O93">
            <v>6</v>
          </cell>
          <cell r="P93">
            <v>2</v>
          </cell>
          <cell r="Q93">
            <v>25</v>
          </cell>
          <cell r="R93">
            <v>6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42</v>
          </cell>
          <cell r="E94">
            <v>15</v>
          </cell>
          <cell r="F94" t="str">
            <v>-</v>
          </cell>
          <cell r="G94">
            <v>9</v>
          </cell>
          <cell r="H94">
            <v>2</v>
          </cell>
          <cell r="I94">
            <v>2</v>
          </cell>
          <cell r="J94">
            <v>1</v>
          </cell>
          <cell r="K94">
            <v>1</v>
          </cell>
          <cell r="L94">
            <v>15</v>
          </cell>
          <cell r="M94">
            <v>8</v>
          </cell>
          <cell r="N94">
            <v>3</v>
          </cell>
          <cell r="O94">
            <v>4</v>
          </cell>
          <cell r="P94" t="str">
            <v>-</v>
          </cell>
          <cell r="Q94">
            <v>11</v>
          </cell>
          <cell r="R94">
            <v>1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34</v>
          </cell>
          <cell r="E95">
            <v>7</v>
          </cell>
          <cell r="F95">
            <v>1</v>
          </cell>
          <cell r="G95">
            <v>5</v>
          </cell>
          <cell r="H95">
            <v>1</v>
          </cell>
          <cell r="I95" t="str">
            <v>-</v>
          </cell>
          <cell r="J95" t="str">
            <v>-</v>
          </cell>
          <cell r="K95" t="str">
            <v>-</v>
          </cell>
          <cell r="L95">
            <v>13</v>
          </cell>
          <cell r="M95">
            <v>9</v>
          </cell>
          <cell r="N95" t="str">
            <v>-</v>
          </cell>
          <cell r="O95">
            <v>2</v>
          </cell>
          <cell r="P95">
            <v>2</v>
          </cell>
          <cell r="Q95">
            <v>13</v>
          </cell>
          <cell r="R95">
            <v>1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58</v>
          </cell>
          <cell r="E96">
            <v>12</v>
          </cell>
          <cell r="F96">
            <v>1</v>
          </cell>
          <cell r="G96">
            <v>7</v>
          </cell>
          <cell r="H96">
            <v>0</v>
          </cell>
          <cell r="I96">
            <v>3</v>
          </cell>
          <cell r="J96" t="str">
            <v>-</v>
          </cell>
          <cell r="K96">
            <v>1</v>
          </cell>
          <cell r="L96">
            <v>29</v>
          </cell>
          <cell r="M96">
            <v>23</v>
          </cell>
          <cell r="N96" t="str">
            <v>-</v>
          </cell>
          <cell r="O96">
            <v>4</v>
          </cell>
          <cell r="P96">
            <v>2</v>
          </cell>
          <cell r="Q96">
            <v>17</v>
          </cell>
          <cell r="R96" t="str">
            <v>-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48</v>
          </cell>
          <cell r="E97">
            <v>14</v>
          </cell>
          <cell r="F97" t="str">
            <v>-</v>
          </cell>
          <cell r="G97">
            <v>2</v>
          </cell>
          <cell r="H97">
            <v>2</v>
          </cell>
          <cell r="I97">
            <v>4</v>
          </cell>
          <cell r="J97" t="str">
            <v>-</v>
          </cell>
          <cell r="K97">
            <v>6</v>
          </cell>
          <cell r="L97">
            <v>15</v>
          </cell>
          <cell r="M97">
            <v>8</v>
          </cell>
          <cell r="N97">
            <v>3</v>
          </cell>
          <cell r="O97">
            <v>1</v>
          </cell>
          <cell r="P97">
            <v>3</v>
          </cell>
          <cell r="Q97">
            <v>18</v>
          </cell>
          <cell r="R97">
            <v>1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59</v>
          </cell>
          <cell r="E98">
            <v>9</v>
          </cell>
          <cell r="F98">
            <v>1</v>
          </cell>
          <cell r="G98">
            <v>2</v>
          </cell>
          <cell r="H98">
            <v>0</v>
          </cell>
          <cell r="I98">
            <v>4</v>
          </cell>
          <cell r="J98" t="str">
            <v>-</v>
          </cell>
          <cell r="K98">
            <v>2</v>
          </cell>
          <cell r="L98">
            <v>17</v>
          </cell>
          <cell r="M98">
            <v>7</v>
          </cell>
          <cell r="N98" t="str">
            <v>-</v>
          </cell>
          <cell r="O98">
            <v>4</v>
          </cell>
          <cell r="P98">
            <v>6</v>
          </cell>
          <cell r="Q98">
            <v>32</v>
          </cell>
          <cell r="R98">
            <v>1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78</v>
          </cell>
          <cell r="E99">
            <v>7</v>
          </cell>
          <cell r="F99" t="str">
            <v>-</v>
          </cell>
          <cell r="G99">
            <v>2</v>
          </cell>
          <cell r="H99">
            <v>0</v>
          </cell>
          <cell r="I99">
            <v>1</v>
          </cell>
          <cell r="J99" t="str">
            <v>-</v>
          </cell>
          <cell r="K99">
            <v>4</v>
          </cell>
          <cell r="L99">
            <v>27</v>
          </cell>
          <cell r="M99">
            <v>8</v>
          </cell>
          <cell r="N99">
            <v>2</v>
          </cell>
          <cell r="O99">
            <v>5</v>
          </cell>
          <cell r="P99">
            <v>12</v>
          </cell>
          <cell r="Q99">
            <v>43</v>
          </cell>
          <cell r="R99">
            <v>1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90</v>
          </cell>
          <cell r="E100">
            <v>28</v>
          </cell>
          <cell r="F100" t="str">
            <v>-</v>
          </cell>
          <cell r="G100">
            <v>20</v>
          </cell>
          <cell r="H100">
            <v>0</v>
          </cell>
          <cell r="I100">
            <v>6</v>
          </cell>
          <cell r="J100" t="str">
            <v>-</v>
          </cell>
          <cell r="K100">
            <v>2</v>
          </cell>
          <cell r="L100">
            <v>46</v>
          </cell>
          <cell r="M100">
            <v>28</v>
          </cell>
          <cell r="N100">
            <v>3</v>
          </cell>
          <cell r="O100">
            <v>9</v>
          </cell>
          <cell r="P100">
            <v>6</v>
          </cell>
          <cell r="Q100">
            <v>13</v>
          </cell>
          <cell r="R100">
            <v>3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32</v>
          </cell>
          <cell r="E101">
            <v>10</v>
          </cell>
          <cell r="F101" t="str">
            <v>-</v>
          </cell>
          <cell r="G101">
            <v>5</v>
          </cell>
          <cell r="H101">
            <v>4</v>
          </cell>
          <cell r="I101" t="str">
            <v>-</v>
          </cell>
          <cell r="J101" t="str">
            <v>-</v>
          </cell>
          <cell r="K101">
            <v>1</v>
          </cell>
          <cell r="L101">
            <v>12</v>
          </cell>
          <cell r="M101">
            <v>8</v>
          </cell>
          <cell r="N101" t="str">
            <v>-</v>
          </cell>
          <cell r="O101">
            <v>3</v>
          </cell>
          <cell r="P101">
            <v>1</v>
          </cell>
          <cell r="Q101">
            <v>8</v>
          </cell>
          <cell r="R101">
            <v>2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75</v>
          </cell>
          <cell r="E102">
            <v>9</v>
          </cell>
          <cell r="F102" t="str">
            <v>-</v>
          </cell>
          <cell r="G102">
            <v>5</v>
          </cell>
          <cell r="H102">
            <v>2</v>
          </cell>
          <cell r="I102">
            <v>1</v>
          </cell>
          <cell r="J102" t="str">
            <v>-</v>
          </cell>
          <cell r="K102">
            <v>1</v>
          </cell>
          <cell r="L102">
            <v>40</v>
          </cell>
          <cell r="M102">
            <v>19</v>
          </cell>
          <cell r="N102">
            <v>1</v>
          </cell>
          <cell r="O102">
            <v>10</v>
          </cell>
          <cell r="P102">
            <v>10</v>
          </cell>
          <cell r="Q102">
            <v>26</v>
          </cell>
          <cell r="R102" t="str">
            <v>-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33</v>
          </cell>
          <cell r="E103">
            <v>8</v>
          </cell>
          <cell r="F103" t="str">
            <v>-</v>
          </cell>
          <cell r="G103">
            <v>6</v>
          </cell>
          <cell r="H103">
            <v>1</v>
          </cell>
          <cell r="I103">
            <v>1</v>
          </cell>
          <cell r="J103" t="str">
            <v>-</v>
          </cell>
          <cell r="K103" t="str">
            <v>-</v>
          </cell>
          <cell r="L103">
            <v>10</v>
          </cell>
          <cell r="M103">
            <v>7</v>
          </cell>
          <cell r="N103" t="str">
            <v>-</v>
          </cell>
          <cell r="O103">
            <v>2</v>
          </cell>
          <cell r="P103">
            <v>1</v>
          </cell>
          <cell r="Q103">
            <v>12</v>
          </cell>
          <cell r="R103">
            <v>3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99</v>
          </cell>
          <cell r="E104">
            <v>35</v>
          </cell>
          <cell r="F104" t="str">
            <v>-</v>
          </cell>
          <cell r="G104">
            <v>23</v>
          </cell>
          <cell r="H104">
            <v>3</v>
          </cell>
          <cell r="I104">
            <v>3</v>
          </cell>
          <cell r="J104">
            <v>2</v>
          </cell>
          <cell r="K104">
            <v>4</v>
          </cell>
          <cell r="L104">
            <v>35</v>
          </cell>
          <cell r="M104">
            <v>20</v>
          </cell>
          <cell r="N104">
            <v>3</v>
          </cell>
          <cell r="O104">
            <v>4</v>
          </cell>
          <cell r="P104">
            <v>8</v>
          </cell>
          <cell r="Q104">
            <v>28</v>
          </cell>
          <cell r="R104">
            <v>1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101</v>
          </cell>
          <cell r="E105">
            <v>23</v>
          </cell>
          <cell r="F105">
            <v>1</v>
          </cell>
          <cell r="G105">
            <v>10</v>
          </cell>
          <cell r="H105">
            <v>3</v>
          </cell>
          <cell r="I105">
            <v>1</v>
          </cell>
          <cell r="J105" t="str">
            <v>-</v>
          </cell>
          <cell r="K105">
            <v>8</v>
          </cell>
          <cell r="L105">
            <v>33</v>
          </cell>
          <cell r="M105">
            <v>18</v>
          </cell>
          <cell r="N105">
            <v>1</v>
          </cell>
          <cell r="O105">
            <v>4</v>
          </cell>
          <cell r="P105">
            <v>10</v>
          </cell>
          <cell r="Q105">
            <v>42</v>
          </cell>
          <cell r="R105">
            <v>3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39</v>
          </cell>
          <cell r="E106">
            <v>13</v>
          </cell>
          <cell r="F106">
            <v>2</v>
          </cell>
          <cell r="G106">
            <v>4</v>
          </cell>
          <cell r="H106">
            <v>1</v>
          </cell>
          <cell r="I106">
            <v>6</v>
          </cell>
          <cell r="J106" t="str">
            <v>-</v>
          </cell>
          <cell r="K106" t="str">
            <v>-</v>
          </cell>
          <cell r="L106">
            <v>14</v>
          </cell>
          <cell r="M106">
            <v>10</v>
          </cell>
          <cell r="N106" t="str">
            <v>-</v>
          </cell>
          <cell r="O106">
            <v>3</v>
          </cell>
          <cell r="P106">
            <v>1</v>
          </cell>
          <cell r="Q106">
            <v>10</v>
          </cell>
          <cell r="R106">
            <v>2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19</v>
          </cell>
          <cell r="E107">
            <v>11</v>
          </cell>
          <cell r="F107" t="str">
            <v>-</v>
          </cell>
          <cell r="G107" t="str">
            <v>-</v>
          </cell>
          <cell r="H107">
            <v>0</v>
          </cell>
          <cell r="I107">
            <v>9</v>
          </cell>
          <cell r="J107" t="str">
            <v>-</v>
          </cell>
          <cell r="K107">
            <v>2</v>
          </cell>
          <cell r="L107">
            <v>4</v>
          </cell>
          <cell r="M107" t="str">
            <v>-</v>
          </cell>
          <cell r="N107" t="str">
            <v>-</v>
          </cell>
          <cell r="O107">
            <v>2</v>
          </cell>
          <cell r="P107">
            <v>2</v>
          </cell>
          <cell r="Q107">
            <v>3</v>
          </cell>
          <cell r="R107">
            <v>1</v>
          </cell>
        </row>
        <row r="108">
          <cell r="A108" t="str">
            <v/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2162</v>
          </cell>
          <cell r="E109">
            <v>713</v>
          </cell>
          <cell r="F109">
            <v>61</v>
          </cell>
          <cell r="G109">
            <v>361</v>
          </cell>
          <cell r="H109">
            <v>116</v>
          </cell>
          <cell r="I109">
            <v>69</v>
          </cell>
          <cell r="J109">
            <v>13</v>
          </cell>
          <cell r="K109">
            <v>93</v>
          </cell>
          <cell r="L109">
            <v>815</v>
          </cell>
          <cell r="M109">
            <v>471</v>
          </cell>
          <cell r="N109">
            <v>38</v>
          </cell>
          <cell r="O109">
            <v>151</v>
          </cell>
          <cell r="P109">
            <v>155</v>
          </cell>
          <cell r="Q109">
            <v>576</v>
          </cell>
          <cell r="R109">
            <v>58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70</v>
          </cell>
          <cell r="E110">
            <v>17</v>
          </cell>
          <cell r="F110">
            <v>1</v>
          </cell>
          <cell r="G110">
            <v>8</v>
          </cell>
          <cell r="H110">
            <v>3</v>
          </cell>
          <cell r="I110">
            <v>4</v>
          </cell>
          <cell r="J110" t="str">
            <v>-</v>
          </cell>
          <cell r="K110">
            <v>1</v>
          </cell>
          <cell r="L110">
            <v>33</v>
          </cell>
          <cell r="M110">
            <v>19</v>
          </cell>
          <cell r="N110">
            <v>1</v>
          </cell>
          <cell r="O110">
            <v>8</v>
          </cell>
          <cell r="P110">
            <v>5</v>
          </cell>
          <cell r="Q110">
            <v>18</v>
          </cell>
          <cell r="R110">
            <v>2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349</v>
          </cell>
          <cell r="E111">
            <v>236</v>
          </cell>
          <cell r="F111">
            <v>36</v>
          </cell>
          <cell r="G111">
            <v>99</v>
          </cell>
          <cell r="H111">
            <v>77</v>
          </cell>
          <cell r="I111">
            <v>5</v>
          </cell>
          <cell r="J111">
            <v>4</v>
          </cell>
          <cell r="K111">
            <v>15</v>
          </cell>
          <cell r="L111">
            <v>64</v>
          </cell>
          <cell r="M111">
            <v>39</v>
          </cell>
          <cell r="N111">
            <v>5</v>
          </cell>
          <cell r="O111">
            <v>17</v>
          </cell>
          <cell r="P111">
            <v>3</v>
          </cell>
          <cell r="Q111">
            <v>47</v>
          </cell>
          <cell r="R111">
            <v>2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67</v>
          </cell>
          <cell r="E112">
            <v>24</v>
          </cell>
          <cell r="F112">
            <v>1</v>
          </cell>
          <cell r="G112">
            <v>21</v>
          </cell>
          <cell r="H112">
            <v>0</v>
          </cell>
          <cell r="I112">
            <v>1</v>
          </cell>
          <cell r="J112">
            <v>1</v>
          </cell>
          <cell r="K112" t="str">
            <v>-</v>
          </cell>
          <cell r="L112">
            <v>19</v>
          </cell>
          <cell r="M112">
            <v>13</v>
          </cell>
          <cell r="N112">
            <v>2</v>
          </cell>
          <cell r="O112">
            <v>4</v>
          </cell>
          <cell r="P112" t="str">
            <v>-</v>
          </cell>
          <cell r="Q112">
            <v>22</v>
          </cell>
          <cell r="R112">
            <v>2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328</v>
          </cell>
          <cell r="E113">
            <v>97</v>
          </cell>
          <cell r="F113">
            <v>5</v>
          </cell>
          <cell r="G113">
            <v>44</v>
          </cell>
          <cell r="H113">
            <v>4</v>
          </cell>
          <cell r="I113">
            <v>7</v>
          </cell>
          <cell r="J113">
            <v>3</v>
          </cell>
          <cell r="K113">
            <v>34</v>
          </cell>
          <cell r="L113">
            <v>157</v>
          </cell>
          <cell r="M113">
            <v>78</v>
          </cell>
          <cell r="N113">
            <v>5</v>
          </cell>
          <cell r="O113">
            <v>21</v>
          </cell>
          <cell r="P113">
            <v>53</v>
          </cell>
          <cell r="Q113">
            <v>70</v>
          </cell>
          <cell r="R113">
            <v>4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88</v>
          </cell>
          <cell r="E114">
            <v>19</v>
          </cell>
          <cell r="F114">
            <v>1</v>
          </cell>
          <cell r="G114">
            <v>12</v>
          </cell>
          <cell r="H114">
            <v>3</v>
          </cell>
          <cell r="I114">
            <v>2</v>
          </cell>
          <cell r="J114" t="str">
            <v>-</v>
          </cell>
          <cell r="K114">
            <v>1</v>
          </cell>
          <cell r="L114">
            <v>40</v>
          </cell>
          <cell r="M114">
            <v>24</v>
          </cell>
          <cell r="N114">
            <v>2</v>
          </cell>
          <cell r="O114">
            <v>7</v>
          </cell>
          <cell r="P114">
            <v>7</v>
          </cell>
          <cell r="Q114">
            <v>29</v>
          </cell>
          <cell r="R114" t="str">
            <v>-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142</v>
          </cell>
          <cell r="E115">
            <v>43</v>
          </cell>
          <cell r="F115">
            <v>7</v>
          </cell>
          <cell r="G115">
            <v>25</v>
          </cell>
          <cell r="H115">
            <v>5</v>
          </cell>
          <cell r="I115">
            <v>3</v>
          </cell>
          <cell r="J115" t="str">
            <v>-</v>
          </cell>
          <cell r="K115">
            <v>3</v>
          </cell>
          <cell r="L115">
            <v>47</v>
          </cell>
          <cell r="M115">
            <v>32</v>
          </cell>
          <cell r="N115">
            <v>1</v>
          </cell>
          <cell r="O115">
            <v>6</v>
          </cell>
          <cell r="P115">
            <v>8</v>
          </cell>
          <cell r="Q115">
            <v>46</v>
          </cell>
          <cell r="R115">
            <v>6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94</v>
          </cell>
          <cell r="E116">
            <v>26</v>
          </cell>
          <cell r="F116">
            <v>1</v>
          </cell>
          <cell r="G116">
            <v>20</v>
          </cell>
          <cell r="H116">
            <v>0</v>
          </cell>
          <cell r="I116">
            <v>1</v>
          </cell>
          <cell r="J116" t="str">
            <v>-</v>
          </cell>
          <cell r="K116">
            <v>4</v>
          </cell>
          <cell r="L116">
            <v>51</v>
          </cell>
          <cell r="M116">
            <v>37</v>
          </cell>
          <cell r="N116">
            <v>1</v>
          </cell>
          <cell r="O116">
            <v>8</v>
          </cell>
          <cell r="P116">
            <v>5</v>
          </cell>
          <cell r="Q116">
            <v>14</v>
          </cell>
          <cell r="R116">
            <v>3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100</v>
          </cell>
          <cell r="E117">
            <v>24</v>
          </cell>
          <cell r="F117" t="str">
            <v>-</v>
          </cell>
          <cell r="G117">
            <v>19</v>
          </cell>
          <cell r="H117">
            <v>2</v>
          </cell>
          <cell r="I117">
            <v>2</v>
          </cell>
          <cell r="J117" t="str">
            <v>-</v>
          </cell>
          <cell r="K117">
            <v>1</v>
          </cell>
          <cell r="L117">
            <v>49</v>
          </cell>
          <cell r="M117">
            <v>22</v>
          </cell>
          <cell r="N117">
            <v>1</v>
          </cell>
          <cell r="O117">
            <v>18</v>
          </cell>
          <cell r="P117">
            <v>8</v>
          </cell>
          <cell r="Q117">
            <v>25</v>
          </cell>
          <cell r="R117">
            <v>2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96</v>
          </cell>
          <cell r="E118">
            <v>24</v>
          </cell>
          <cell r="F118">
            <v>2</v>
          </cell>
          <cell r="G118">
            <v>12</v>
          </cell>
          <cell r="H118">
            <v>3</v>
          </cell>
          <cell r="I118">
            <v>3</v>
          </cell>
          <cell r="J118">
            <v>2</v>
          </cell>
          <cell r="K118">
            <v>2</v>
          </cell>
          <cell r="L118">
            <v>40</v>
          </cell>
          <cell r="M118">
            <v>29</v>
          </cell>
          <cell r="N118">
            <v>4</v>
          </cell>
          <cell r="O118">
            <v>5</v>
          </cell>
          <cell r="P118">
            <v>2</v>
          </cell>
          <cell r="Q118">
            <v>26</v>
          </cell>
          <cell r="R118">
            <v>6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42</v>
          </cell>
          <cell r="E119">
            <v>15</v>
          </cell>
          <cell r="F119" t="str">
            <v>-</v>
          </cell>
          <cell r="G119">
            <v>9</v>
          </cell>
          <cell r="H119">
            <v>2</v>
          </cell>
          <cell r="I119">
            <v>2</v>
          </cell>
          <cell r="J119">
            <v>1</v>
          </cell>
          <cell r="K119">
            <v>1</v>
          </cell>
          <cell r="L119">
            <v>15</v>
          </cell>
          <cell r="M119">
            <v>8</v>
          </cell>
          <cell r="N119">
            <v>3</v>
          </cell>
          <cell r="O119">
            <v>4</v>
          </cell>
          <cell r="P119" t="str">
            <v>-</v>
          </cell>
          <cell r="Q119">
            <v>11</v>
          </cell>
          <cell r="R119">
            <v>1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35</v>
          </cell>
          <cell r="E120">
            <v>8</v>
          </cell>
          <cell r="F120">
            <v>1</v>
          </cell>
          <cell r="G120">
            <v>6</v>
          </cell>
          <cell r="H120">
            <v>1</v>
          </cell>
          <cell r="I120" t="str">
            <v>-</v>
          </cell>
          <cell r="J120" t="str">
            <v>-</v>
          </cell>
          <cell r="K120" t="str">
            <v>-</v>
          </cell>
          <cell r="L120">
            <v>13</v>
          </cell>
          <cell r="M120">
            <v>9</v>
          </cell>
          <cell r="N120" t="str">
            <v>-</v>
          </cell>
          <cell r="O120">
            <v>2</v>
          </cell>
          <cell r="P120">
            <v>2</v>
          </cell>
          <cell r="Q120">
            <v>13</v>
          </cell>
          <cell r="R120">
            <v>1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59</v>
          </cell>
          <cell r="E121">
            <v>12</v>
          </cell>
          <cell r="F121">
            <v>1</v>
          </cell>
          <cell r="G121">
            <v>7</v>
          </cell>
          <cell r="H121">
            <v>0</v>
          </cell>
          <cell r="I121">
            <v>3</v>
          </cell>
          <cell r="J121" t="str">
            <v>-</v>
          </cell>
          <cell r="K121">
            <v>1</v>
          </cell>
          <cell r="L121">
            <v>29</v>
          </cell>
          <cell r="M121">
            <v>23</v>
          </cell>
          <cell r="N121" t="str">
            <v>-</v>
          </cell>
          <cell r="O121">
            <v>4</v>
          </cell>
          <cell r="P121">
            <v>2</v>
          </cell>
          <cell r="Q121">
            <v>18</v>
          </cell>
          <cell r="R121" t="str">
            <v>-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50</v>
          </cell>
          <cell r="E122">
            <v>15</v>
          </cell>
          <cell r="F122" t="str">
            <v>-</v>
          </cell>
          <cell r="G122">
            <v>3</v>
          </cell>
          <cell r="H122">
            <v>2</v>
          </cell>
          <cell r="I122">
            <v>4</v>
          </cell>
          <cell r="J122" t="str">
            <v>-</v>
          </cell>
          <cell r="K122">
            <v>6</v>
          </cell>
          <cell r="L122">
            <v>17</v>
          </cell>
          <cell r="M122">
            <v>10</v>
          </cell>
          <cell r="N122">
            <v>3</v>
          </cell>
          <cell r="O122">
            <v>1</v>
          </cell>
          <cell r="P122">
            <v>3</v>
          </cell>
          <cell r="Q122">
            <v>17</v>
          </cell>
          <cell r="R122">
            <v>1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59</v>
          </cell>
          <cell r="E123">
            <v>9</v>
          </cell>
          <cell r="F123">
            <v>1</v>
          </cell>
          <cell r="G123">
            <v>2</v>
          </cell>
          <cell r="H123">
            <v>0</v>
          </cell>
          <cell r="I123">
            <v>4</v>
          </cell>
          <cell r="J123" t="str">
            <v>-</v>
          </cell>
          <cell r="K123">
            <v>2</v>
          </cell>
          <cell r="L123">
            <v>17</v>
          </cell>
          <cell r="M123">
            <v>7</v>
          </cell>
          <cell r="N123" t="str">
            <v>-</v>
          </cell>
          <cell r="O123">
            <v>4</v>
          </cell>
          <cell r="P123">
            <v>6</v>
          </cell>
          <cell r="Q123">
            <v>32</v>
          </cell>
          <cell r="R123">
            <v>1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89</v>
          </cell>
          <cell r="E124">
            <v>7</v>
          </cell>
          <cell r="F124" t="str">
            <v>-</v>
          </cell>
          <cell r="G124">
            <v>2</v>
          </cell>
          <cell r="H124">
            <v>0</v>
          </cell>
          <cell r="I124">
            <v>1</v>
          </cell>
          <cell r="J124" t="str">
            <v>-</v>
          </cell>
          <cell r="K124">
            <v>4</v>
          </cell>
          <cell r="L124">
            <v>27</v>
          </cell>
          <cell r="M124">
            <v>8</v>
          </cell>
          <cell r="N124">
            <v>2</v>
          </cell>
          <cell r="O124">
            <v>5</v>
          </cell>
          <cell r="P124">
            <v>12</v>
          </cell>
          <cell r="Q124">
            <v>43</v>
          </cell>
          <cell r="R124">
            <v>12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92</v>
          </cell>
          <cell r="E125">
            <v>28</v>
          </cell>
          <cell r="F125" t="str">
            <v>-</v>
          </cell>
          <cell r="G125">
            <v>20</v>
          </cell>
          <cell r="H125">
            <v>0</v>
          </cell>
          <cell r="I125">
            <v>6</v>
          </cell>
          <cell r="J125" t="str">
            <v>-</v>
          </cell>
          <cell r="K125">
            <v>2</v>
          </cell>
          <cell r="L125">
            <v>47</v>
          </cell>
          <cell r="M125">
            <v>29</v>
          </cell>
          <cell r="N125">
            <v>3</v>
          </cell>
          <cell r="O125">
            <v>9</v>
          </cell>
          <cell r="P125">
            <v>6</v>
          </cell>
          <cell r="Q125">
            <v>14</v>
          </cell>
          <cell r="R125">
            <v>3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34</v>
          </cell>
          <cell r="E126">
            <v>10</v>
          </cell>
          <cell r="F126" t="str">
            <v>-</v>
          </cell>
          <cell r="G126">
            <v>5</v>
          </cell>
          <cell r="H126">
            <v>4</v>
          </cell>
          <cell r="I126" t="str">
            <v>-</v>
          </cell>
          <cell r="J126" t="str">
            <v>-</v>
          </cell>
          <cell r="K126">
            <v>1</v>
          </cell>
          <cell r="L126">
            <v>12</v>
          </cell>
          <cell r="M126">
            <v>8</v>
          </cell>
          <cell r="N126" t="str">
            <v>-</v>
          </cell>
          <cell r="O126">
            <v>3</v>
          </cell>
          <cell r="P126">
            <v>1</v>
          </cell>
          <cell r="Q126">
            <v>10</v>
          </cell>
          <cell r="R126">
            <v>2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76</v>
          </cell>
          <cell r="E127">
            <v>9</v>
          </cell>
          <cell r="F127" t="str">
            <v>-</v>
          </cell>
          <cell r="G127">
            <v>5</v>
          </cell>
          <cell r="H127">
            <v>2</v>
          </cell>
          <cell r="I127">
            <v>1</v>
          </cell>
          <cell r="J127" t="str">
            <v>-</v>
          </cell>
          <cell r="K127">
            <v>1</v>
          </cell>
          <cell r="L127">
            <v>41</v>
          </cell>
          <cell r="M127">
            <v>20</v>
          </cell>
          <cell r="N127">
            <v>1</v>
          </cell>
          <cell r="O127">
            <v>10</v>
          </cell>
          <cell r="P127">
            <v>10</v>
          </cell>
          <cell r="Q127">
            <v>26</v>
          </cell>
          <cell r="R127" t="str">
            <v>-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33</v>
          </cell>
          <cell r="E128">
            <v>8</v>
          </cell>
          <cell r="F128" t="str">
            <v>-</v>
          </cell>
          <cell r="G128">
            <v>6</v>
          </cell>
          <cell r="H128">
            <v>1</v>
          </cell>
          <cell r="I128">
            <v>1</v>
          </cell>
          <cell r="J128" t="str">
            <v>-</v>
          </cell>
          <cell r="K128" t="str">
            <v>-</v>
          </cell>
          <cell r="L128">
            <v>10</v>
          </cell>
          <cell r="M128">
            <v>7</v>
          </cell>
          <cell r="N128" t="str">
            <v>-</v>
          </cell>
          <cell r="O128">
            <v>2</v>
          </cell>
          <cell r="P128">
            <v>1</v>
          </cell>
          <cell r="Q128">
            <v>12</v>
          </cell>
          <cell r="R128">
            <v>3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99</v>
          </cell>
          <cell r="E129">
            <v>34</v>
          </cell>
          <cell r="F129">
            <v>1</v>
          </cell>
          <cell r="G129">
            <v>21</v>
          </cell>
          <cell r="H129">
            <v>3</v>
          </cell>
          <cell r="I129">
            <v>3</v>
          </cell>
          <cell r="J129">
            <v>2</v>
          </cell>
          <cell r="K129">
            <v>4</v>
          </cell>
          <cell r="L129">
            <v>36</v>
          </cell>
          <cell r="M129">
            <v>21</v>
          </cell>
          <cell r="N129">
            <v>3</v>
          </cell>
          <cell r="O129">
            <v>4</v>
          </cell>
          <cell r="P129">
            <v>8</v>
          </cell>
          <cell r="Q129">
            <v>28</v>
          </cell>
          <cell r="R129">
            <v>1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102</v>
          </cell>
          <cell r="E130">
            <v>24</v>
          </cell>
          <cell r="F130">
            <v>1</v>
          </cell>
          <cell r="G130">
            <v>11</v>
          </cell>
          <cell r="H130">
            <v>3</v>
          </cell>
          <cell r="I130">
            <v>1</v>
          </cell>
          <cell r="J130" t="str">
            <v>-</v>
          </cell>
          <cell r="K130">
            <v>8</v>
          </cell>
          <cell r="L130">
            <v>33</v>
          </cell>
          <cell r="M130">
            <v>18</v>
          </cell>
          <cell r="N130">
            <v>1</v>
          </cell>
          <cell r="O130">
            <v>4</v>
          </cell>
          <cell r="P130">
            <v>10</v>
          </cell>
          <cell r="Q130">
            <v>42</v>
          </cell>
          <cell r="R130">
            <v>3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39</v>
          </cell>
          <cell r="E131">
            <v>13</v>
          </cell>
          <cell r="F131">
            <v>2</v>
          </cell>
          <cell r="G131">
            <v>4</v>
          </cell>
          <cell r="H131">
            <v>1</v>
          </cell>
          <cell r="I131">
            <v>6</v>
          </cell>
          <cell r="J131" t="str">
            <v>-</v>
          </cell>
          <cell r="K131" t="str">
            <v>-</v>
          </cell>
          <cell r="L131">
            <v>14</v>
          </cell>
          <cell r="M131">
            <v>10</v>
          </cell>
          <cell r="N131" t="str">
            <v>-</v>
          </cell>
          <cell r="O131">
            <v>3</v>
          </cell>
          <cell r="P131">
            <v>1</v>
          </cell>
          <cell r="Q131">
            <v>10</v>
          </cell>
          <cell r="R131">
            <v>2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19</v>
          </cell>
          <cell r="E132">
            <v>11</v>
          </cell>
          <cell r="F132" t="str">
            <v>-</v>
          </cell>
          <cell r="G132" t="str">
            <v>-</v>
          </cell>
          <cell r="H132">
            <v>0</v>
          </cell>
          <cell r="I132">
            <v>9</v>
          </cell>
          <cell r="J132" t="str">
            <v>-</v>
          </cell>
          <cell r="K132">
            <v>2</v>
          </cell>
          <cell r="L132">
            <v>4</v>
          </cell>
          <cell r="M132" t="str">
            <v>-</v>
          </cell>
          <cell r="N132" t="str">
            <v>-</v>
          </cell>
          <cell r="O132">
            <v>2</v>
          </cell>
          <cell r="P132">
            <v>2</v>
          </cell>
          <cell r="Q132">
            <v>3</v>
          </cell>
          <cell r="R132">
            <v>1</v>
          </cell>
        </row>
        <row r="133">
          <cell r="A133" t="str">
            <v/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2192</v>
          </cell>
          <cell r="E134">
            <v>732</v>
          </cell>
          <cell r="F134">
            <v>61</v>
          </cell>
          <cell r="G134">
            <v>374</v>
          </cell>
          <cell r="H134">
            <v>117</v>
          </cell>
          <cell r="I134">
            <v>71</v>
          </cell>
          <cell r="J134">
            <v>14</v>
          </cell>
          <cell r="K134">
            <v>95</v>
          </cell>
          <cell r="L134">
            <v>818</v>
          </cell>
          <cell r="M134">
            <v>473</v>
          </cell>
          <cell r="N134">
            <v>39</v>
          </cell>
          <cell r="O134">
            <v>152</v>
          </cell>
          <cell r="P134">
            <v>154</v>
          </cell>
          <cell r="Q134">
            <v>581</v>
          </cell>
          <cell r="R134">
            <v>61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71</v>
          </cell>
          <cell r="E135">
            <v>18</v>
          </cell>
          <cell r="F135">
            <v>1</v>
          </cell>
          <cell r="G135">
            <v>8</v>
          </cell>
          <cell r="H135">
            <v>3</v>
          </cell>
          <cell r="I135">
            <v>5</v>
          </cell>
          <cell r="J135" t="str">
            <v>-</v>
          </cell>
          <cell r="K135">
            <v>1</v>
          </cell>
          <cell r="L135">
            <v>33</v>
          </cell>
          <cell r="M135">
            <v>20</v>
          </cell>
          <cell r="N135">
            <v>1</v>
          </cell>
          <cell r="O135">
            <v>7</v>
          </cell>
          <cell r="P135">
            <v>5</v>
          </cell>
          <cell r="Q135">
            <v>18</v>
          </cell>
          <cell r="R135">
            <v>2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355</v>
          </cell>
          <cell r="E136">
            <v>239</v>
          </cell>
          <cell r="F136">
            <v>36</v>
          </cell>
          <cell r="G136">
            <v>101</v>
          </cell>
          <cell r="H136">
            <v>77</v>
          </cell>
          <cell r="I136">
            <v>5</v>
          </cell>
          <cell r="J136">
            <v>5</v>
          </cell>
          <cell r="K136">
            <v>15</v>
          </cell>
          <cell r="L136">
            <v>67</v>
          </cell>
          <cell r="M136">
            <v>41</v>
          </cell>
          <cell r="N136">
            <v>5</v>
          </cell>
          <cell r="O136">
            <v>18</v>
          </cell>
          <cell r="P136">
            <v>3</v>
          </cell>
          <cell r="Q136">
            <v>47</v>
          </cell>
          <cell r="R136">
            <v>2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70</v>
          </cell>
          <cell r="E137">
            <v>24</v>
          </cell>
          <cell r="F137">
            <v>1</v>
          </cell>
          <cell r="G137">
            <v>21</v>
          </cell>
          <cell r="H137">
            <v>0</v>
          </cell>
          <cell r="I137">
            <v>1</v>
          </cell>
          <cell r="J137">
            <v>1</v>
          </cell>
          <cell r="K137" t="str">
            <v>-</v>
          </cell>
          <cell r="L137">
            <v>19</v>
          </cell>
          <cell r="M137">
            <v>13</v>
          </cell>
          <cell r="N137">
            <v>2</v>
          </cell>
          <cell r="O137">
            <v>4</v>
          </cell>
          <cell r="P137" t="str">
            <v>-</v>
          </cell>
          <cell r="Q137">
            <v>22</v>
          </cell>
          <cell r="R137">
            <v>5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333</v>
          </cell>
          <cell r="E138">
            <v>102</v>
          </cell>
          <cell r="F138">
            <v>5</v>
          </cell>
          <cell r="G138">
            <v>48</v>
          </cell>
          <cell r="H138">
            <v>4</v>
          </cell>
          <cell r="I138">
            <v>7</v>
          </cell>
          <cell r="J138">
            <v>3</v>
          </cell>
          <cell r="K138">
            <v>35</v>
          </cell>
          <cell r="L138">
            <v>157</v>
          </cell>
          <cell r="M138">
            <v>79</v>
          </cell>
          <cell r="N138">
            <v>5</v>
          </cell>
          <cell r="O138">
            <v>21</v>
          </cell>
          <cell r="P138">
            <v>52</v>
          </cell>
          <cell r="Q138">
            <v>70</v>
          </cell>
          <cell r="R138">
            <v>4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90</v>
          </cell>
          <cell r="E139">
            <v>21</v>
          </cell>
          <cell r="F139">
            <v>1</v>
          </cell>
          <cell r="G139">
            <v>14</v>
          </cell>
          <cell r="H139">
            <v>3</v>
          </cell>
          <cell r="I139">
            <v>2</v>
          </cell>
          <cell r="J139" t="str">
            <v>-</v>
          </cell>
          <cell r="K139">
            <v>1</v>
          </cell>
          <cell r="L139">
            <v>40</v>
          </cell>
          <cell r="M139">
            <v>24</v>
          </cell>
          <cell r="N139">
            <v>2</v>
          </cell>
          <cell r="O139">
            <v>7</v>
          </cell>
          <cell r="P139">
            <v>7</v>
          </cell>
          <cell r="Q139">
            <v>29</v>
          </cell>
          <cell r="R139" t="str">
            <v>-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144</v>
          </cell>
          <cell r="E140">
            <v>43</v>
          </cell>
          <cell r="F140">
            <v>7</v>
          </cell>
          <cell r="G140">
            <v>25</v>
          </cell>
          <cell r="H140">
            <v>5</v>
          </cell>
          <cell r="I140">
            <v>3</v>
          </cell>
          <cell r="J140" t="str">
            <v>-</v>
          </cell>
          <cell r="K140">
            <v>3</v>
          </cell>
          <cell r="L140">
            <v>47</v>
          </cell>
          <cell r="M140">
            <v>32</v>
          </cell>
          <cell r="N140">
            <v>1</v>
          </cell>
          <cell r="O140">
            <v>6</v>
          </cell>
          <cell r="P140">
            <v>8</v>
          </cell>
          <cell r="Q140">
            <v>48</v>
          </cell>
          <cell r="R140">
            <v>6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95</v>
          </cell>
          <cell r="E141">
            <v>26</v>
          </cell>
          <cell r="F141">
            <v>1</v>
          </cell>
          <cell r="G141">
            <v>20</v>
          </cell>
          <cell r="H141">
            <v>0</v>
          </cell>
          <cell r="I141">
            <v>1</v>
          </cell>
          <cell r="J141" t="str">
            <v>-</v>
          </cell>
          <cell r="K141">
            <v>4</v>
          </cell>
          <cell r="L141">
            <v>51</v>
          </cell>
          <cell r="M141">
            <v>37</v>
          </cell>
          <cell r="N141">
            <v>1</v>
          </cell>
          <cell r="O141">
            <v>8</v>
          </cell>
          <cell r="P141">
            <v>5</v>
          </cell>
          <cell r="Q141">
            <v>15</v>
          </cell>
          <cell r="R141">
            <v>3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101</v>
          </cell>
          <cell r="E142">
            <v>27</v>
          </cell>
          <cell r="F142" t="str">
            <v>-</v>
          </cell>
          <cell r="G142">
            <v>21</v>
          </cell>
          <cell r="H142">
            <v>2</v>
          </cell>
          <cell r="I142">
            <v>3</v>
          </cell>
          <cell r="J142" t="str">
            <v>-</v>
          </cell>
          <cell r="K142">
            <v>1</v>
          </cell>
          <cell r="L142">
            <v>47</v>
          </cell>
          <cell r="M142">
            <v>21</v>
          </cell>
          <cell r="N142">
            <v>1</v>
          </cell>
          <cell r="O142">
            <v>17</v>
          </cell>
          <cell r="P142">
            <v>8</v>
          </cell>
          <cell r="Q142">
            <v>25</v>
          </cell>
          <cell r="R142">
            <v>2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98</v>
          </cell>
          <cell r="E143">
            <v>24</v>
          </cell>
          <cell r="F143">
            <v>2</v>
          </cell>
          <cell r="G143">
            <v>12</v>
          </cell>
          <cell r="H143">
            <v>3</v>
          </cell>
          <cell r="I143">
            <v>3</v>
          </cell>
          <cell r="J143">
            <v>2</v>
          </cell>
          <cell r="K143">
            <v>2</v>
          </cell>
          <cell r="L143">
            <v>42</v>
          </cell>
          <cell r="M143">
            <v>30</v>
          </cell>
          <cell r="N143">
            <v>5</v>
          </cell>
          <cell r="O143">
            <v>5</v>
          </cell>
          <cell r="P143">
            <v>2</v>
          </cell>
          <cell r="Q143">
            <v>26</v>
          </cell>
          <cell r="R143">
            <v>6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43</v>
          </cell>
          <cell r="E144">
            <v>15</v>
          </cell>
          <cell r="F144" t="str">
            <v>-</v>
          </cell>
          <cell r="G144">
            <v>9</v>
          </cell>
          <cell r="H144">
            <v>2</v>
          </cell>
          <cell r="I144">
            <v>2</v>
          </cell>
          <cell r="J144">
            <v>1</v>
          </cell>
          <cell r="K144">
            <v>1</v>
          </cell>
          <cell r="L144">
            <v>16</v>
          </cell>
          <cell r="M144">
            <v>8</v>
          </cell>
          <cell r="N144">
            <v>3</v>
          </cell>
          <cell r="O144">
            <v>5</v>
          </cell>
          <cell r="P144" t="str">
            <v>-</v>
          </cell>
          <cell r="Q144">
            <v>11</v>
          </cell>
          <cell r="R144">
            <v>1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35</v>
          </cell>
          <cell r="E145">
            <v>8</v>
          </cell>
          <cell r="F145">
            <v>1</v>
          </cell>
          <cell r="G145">
            <v>6</v>
          </cell>
          <cell r="H145">
            <v>1</v>
          </cell>
          <cell r="I145" t="str">
            <v>-</v>
          </cell>
          <cell r="J145" t="str">
            <v>-</v>
          </cell>
          <cell r="K145" t="str">
            <v>-</v>
          </cell>
          <cell r="L145">
            <v>13</v>
          </cell>
          <cell r="M145">
            <v>9</v>
          </cell>
          <cell r="N145" t="str">
            <v>-</v>
          </cell>
          <cell r="O145">
            <v>2</v>
          </cell>
          <cell r="P145">
            <v>2</v>
          </cell>
          <cell r="Q145">
            <v>13</v>
          </cell>
          <cell r="R145">
            <v>1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59</v>
          </cell>
          <cell r="E146">
            <v>14</v>
          </cell>
          <cell r="F146">
            <v>1</v>
          </cell>
          <cell r="G146">
            <v>8</v>
          </cell>
          <cell r="H146">
            <v>1</v>
          </cell>
          <cell r="I146">
            <v>3</v>
          </cell>
          <cell r="J146" t="str">
            <v>-</v>
          </cell>
          <cell r="K146">
            <v>1</v>
          </cell>
          <cell r="L146">
            <v>27</v>
          </cell>
          <cell r="M146">
            <v>22</v>
          </cell>
          <cell r="N146" t="str">
            <v>-</v>
          </cell>
          <cell r="O146">
            <v>3</v>
          </cell>
          <cell r="P146">
            <v>2</v>
          </cell>
          <cell r="Q146">
            <v>18</v>
          </cell>
          <cell r="R146" t="str">
            <v>-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50</v>
          </cell>
          <cell r="E147">
            <v>15</v>
          </cell>
          <cell r="F147" t="str">
            <v>-</v>
          </cell>
          <cell r="G147">
            <v>3</v>
          </cell>
          <cell r="H147">
            <v>2</v>
          </cell>
          <cell r="I147">
            <v>4</v>
          </cell>
          <cell r="J147" t="str">
            <v>-</v>
          </cell>
          <cell r="K147">
            <v>6</v>
          </cell>
          <cell r="L147">
            <v>17</v>
          </cell>
          <cell r="M147">
            <v>10</v>
          </cell>
          <cell r="N147">
            <v>3</v>
          </cell>
          <cell r="O147">
            <v>1</v>
          </cell>
          <cell r="P147">
            <v>3</v>
          </cell>
          <cell r="Q147">
            <v>17</v>
          </cell>
          <cell r="R147">
            <v>1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59</v>
          </cell>
          <cell r="E148">
            <v>10</v>
          </cell>
          <cell r="F148">
            <v>1</v>
          </cell>
          <cell r="G148">
            <v>3</v>
          </cell>
          <cell r="H148">
            <v>0</v>
          </cell>
          <cell r="I148">
            <v>4</v>
          </cell>
          <cell r="J148" t="str">
            <v>-</v>
          </cell>
          <cell r="K148">
            <v>2</v>
          </cell>
          <cell r="L148">
            <v>16</v>
          </cell>
          <cell r="M148">
            <v>6</v>
          </cell>
          <cell r="N148" t="str">
            <v>-</v>
          </cell>
          <cell r="O148">
            <v>4</v>
          </cell>
          <cell r="P148">
            <v>6</v>
          </cell>
          <cell r="Q148">
            <v>32</v>
          </cell>
          <cell r="R148">
            <v>1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89</v>
          </cell>
          <cell r="E149">
            <v>7</v>
          </cell>
          <cell r="F149" t="str">
            <v>-</v>
          </cell>
          <cell r="G149">
            <v>2</v>
          </cell>
          <cell r="H149">
            <v>0</v>
          </cell>
          <cell r="I149">
            <v>1</v>
          </cell>
          <cell r="J149" t="str">
            <v>-</v>
          </cell>
          <cell r="K149">
            <v>4</v>
          </cell>
          <cell r="L149">
            <v>27</v>
          </cell>
          <cell r="M149">
            <v>8</v>
          </cell>
          <cell r="N149">
            <v>2</v>
          </cell>
          <cell r="O149">
            <v>5</v>
          </cell>
          <cell r="P149">
            <v>12</v>
          </cell>
          <cell r="Q149">
            <v>43</v>
          </cell>
          <cell r="R149">
            <v>12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92</v>
          </cell>
          <cell r="E150">
            <v>28</v>
          </cell>
          <cell r="F150" t="str">
            <v>-</v>
          </cell>
          <cell r="G150">
            <v>20</v>
          </cell>
          <cell r="H150">
            <v>0</v>
          </cell>
          <cell r="I150">
            <v>6</v>
          </cell>
          <cell r="J150" t="str">
            <v>-</v>
          </cell>
          <cell r="K150">
            <v>2</v>
          </cell>
          <cell r="L150">
            <v>47</v>
          </cell>
          <cell r="M150">
            <v>29</v>
          </cell>
          <cell r="N150">
            <v>3</v>
          </cell>
          <cell r="O150">
            <v>9</v>
          </cell>
          <cell r="P150">
            <v>6</v>
          </cell>
          <cell r="Q150">
            <v>14</v>
          </cell>
          <cell r="R150">
            <v>3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35</v>
          </cell>
          <cell r="E151">
            <v>10</v>
          </cell>
          <cell r="F151" t="str">
            <v>-</v>
          </cell>
          <cell r="G151">
            <v>5</v>
          </cell>
          <cell r="H151">
            <v>4</v>
          </cell>
          <cell r="I151" t="str">
            <v>-</v>
          </cell>
          <cell r="J151" t="str">
            <v>-</v>
          </cell>
          <cell r="K151">
            <v>1</v>
          </cell>
          <cell r="L151">
            <v>12</v>
          </cell>
          <cell r="M151">
            <v>8</v>
          </cell>
          <cell r="N151" t="str">
            <v>-</v>
          </cell>
          <cell r="O151">
            <v>3</v>
          </cell>
          <cell r="P151">
            <v>1</v>
          </cell>
          <cell r="Q151">
            <v>11</v>
          </cell>
          <cell r="R151">
            <v>2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76</v>
          </cell>
          <cell r="E152">
            <v>9</v>
          </cell>
          <cell r="F152" t="str">
            <v>-</v>
          </cell>
          <cell r="G152">
            <v>5</v>
          </cell>
          <cell r="H152">
            <v>2</v>
          </cell>
          <cell r="I152">
            <v>1</v>
          </cell>
          <cell r="J152" t="str">
            <v>-</v>
          </cell>
          <cell r="K152">
            <v>1</v>
          </cell>
          <cell r="L152">
            <v>41</v>
          </cell>
          <cell r="M152">
            <v>20</v>
          </cell>
          <cell r="N152">
            <v>1</v>
          </cell>
          <cell r="O152">
            <v>10</v>
          </cell>
          <cell r="P152">
            <v>10</v>
          </cell>
          <cell r="Q152">
            <v>26</v>
          </cell>
          <cell r="R152" t="str">
            <v>-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34</v>
          </cell>
          <cell r="E153">
            <v>8</v>
          </cell>
          <cell r="F153" t="str">
            <v>-</v>
          </cell>
          <cell r="G153">
            <v>6</v>
          </cell>
          <cell r="H153">
            <v>1</v>
          </cell>
          <cell r="I153">
            <v>1</v>
          </cell>
          <cell r="J153" t="str">
            <v>-</v>
          </cell>
          <cell r="K153" t="str">
            <v>-</v>
          </cell>
          <cell r="L153">
            <v>10</v>
          </cell>
          <cell r="M153">
            <v>7</v>
          </cell>
          <cell r="N153" t="str">
            <v>-</v>
          </cell>
          <cell r="O153">
            <v>2</v>
          </cell>
          <cell r="P153">
            <v>1</v>
          </cell>
          <cell r="Q153">
            <v>13</v>
          </cell>
          <cell r="R153">
            <v>3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101</v>
          </cell>
          <cell r="E154">
            <v>35</v>
          </cell>
          <cell r="F154">
            <v>1</v>
          </cell>
          <cell r="G154">
            <v>22</v>
          </cell>
          <cell r="H154">
            <v>3</v>
          </cell>
          <cell r="I154">
            <v>3</v>
          </cell>
          <cell r="J154">
            <v>2</v>
          </cell>
          <cell r="K154">
            <v>4</v>
          </cell>
          <cell r="L154">
            <v>37</v>
          </cell>
          <cell r="M154">
            <v>21</v>
          </cell>
          <cell r="N154">
            <v>3</v>
          </cell>
          <cell r="O154">
            <v>5</v>
          </cell>
          <cell r="P154">
            <v>8</v>
          </cell>
          <cell r="Q154">
            <v>28</v>
          </cell>
          <cell r="R154">
            <v>1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104</v>
          </cell>
          <cell r="E155">
            <v>25</v>
          </cell>
          <cell r="F155">
            <v>1</v>
          </cell>
          <cell r="G155">
            <v>11</v>
          </cell>
          <cell r="H155">
            <v>3</v>
          </cell>
          <cell r="I155">
            <v>1</v>
          </cell>
          <cell r="J155" t="str">
            <v>-</v>
          </cell>
          <cell r="K155">
            <v>9</v>
          </cell>
          <cell r="L155">
            <v>34</v>
          </cell>
          <cell r="M155">
            <v>18</v>
          </cell>
          <cell r="N155">
            <v>1</v>
          </cell>
          <cell r="O155">
            <v>5</v>
          </cell>
          <cell r="P155">
            <v>10</v>
          </cell>
          <cell r="Q155">
            <v>42</v>
          </cell>
          <cell r="R155">
            <v>3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39</v>
          </cell>
          <cell r="E156">
            <v>13</v>
          </cell>
          <cell r="F156">
            <v>2</v>
          </cell>
          <cell r="G156">
            <v>4</v>
          </cell>
          <cell r="H156">
            <v>1</v>
          </cell>
          <cell r="I156">
            <v>6</v>
          </cell>
          <cell r="J156" t="str">
            <v>-</v>
          </cell>
          <cell r="K156" t="str">
            <v>-</v>
          </cell>
          <cell r="L156">
            <v>14</v>
          </cell>
          <cell r="M156">
            <v>10</v>
          </cell>
          <cell r="N156" t="str">
            <v>-</v>
          </cell>
          <cell r="O156">
            <v>3</v>
          </cell>
          <cell r="P156">
            <v>1</v>
          </cell>
          <cell r="Q156">
            <v>10</v>
          </cell>
          <cell r="R156">
            <v>2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19</v>
          </cell>
          <cell r="E157">
            <v>11</v>
          </cell>
          <cell r="F157" t="str">
            <v>-</v>
          </cell>
          <cell r="G157" t="str">
            <v>-</v>
          </cell>
          <cell r="H157">
            <v>0</v>
          </cell>
          <cell r="I157">
            <v>9</v>
          </cell>
          <cell r="J157" t="str">
            <v>-</v>
          </cell>
          <cell r="K157">
            <v>2</v>
          </cell>
          <cell r="L157">
            <v>4</v>
          </cell>
          <cell r="M157" t="str">
            <v>-</v>
          </cell>
          <cell r="N157" t="str">
            <v>-</v>
          </cell>
          <cell r="O157">
            <v>2</v>
          </cell>
          <cell r="P157">
            <v>2</v>
          </cell>
          <cell r="Q157">
            <v>3</v>
          </cell>
          <cell r="R157">
            <v>1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</row>
        <row r="159">
          <cell r="C159">
            <v>0</v>
          </cell>
        </row>
      </sheetData>
      <sheetData sheetId="58"/>
      <sheetData sheetId="59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3645982</v>
          </cell>
          <cell r="E9">
            <v>2702826</v>
          </cell>
          <cell r="F9">
            <v>1348952</v>
          </cell>
          <cell r="G9">
            <v>1169648</v>
          </cell>
          <cell r="H9">
            <v>3117162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374997</v>
          </cell>
          <cell r="E10" t="str">
            <v>-</v>
          </cell>
          <cell r="F10">
            <v>0</v>
          </cell>
          <cell r="G10" t="str">
            <v>-</v>
          </cell>
          <cell r="H10">
            <v>0</v>
          </cell>
        </row>
        <row r="11">
          <cell r="A11" t="str">
            <v>2015포항시</v>
          </cell>
          <cell r="B11">
            <v>2015</v>
          </cell>
          <cell r="C11" t="str">
            <v>포항시</v>
          </cell>
          <cell r="D11">
            <v>642434</v>
          </cell>
          <cell r="E11">
            <v>519584</v>
          </cell>
          <cell r="F11">
            <v>1236439</v>
          </cell>
          <cell r="G11">
            <v>210690</v>
          </cell>
          <cell r="H11">
            <v>3049191</v>
          </cell>
        </row>
        <row r="12">
          <cell r="A12" t="str">
            <v>2015경주시</v>
          </cell>
          <cell r="B12">
            <v>2015</v>
          </cell>
          <cell r="C12" t="str">
            <v>경주시</v>
          </cell>
          <cell r="D12">
            <v>407471</v>
          </cell>
          <cell r="E12">
            <v>259773</v>
          </cell>
          <cell r="F12">
            <v>1568566</v>
          </cell>
          <cell r="G12">
            <v>112609</v>
          </cell>
          <cell r="H12">
            <v>3618459</v>
          </cell>
        </row>
        <row r="13">
          <cell r="A13" t="str">
            <v>2015김천시</v>
          </cell>
          <cell r="B13">
            <v>2015</v>
          </cell>
          <cell r="C13" t="str">
            <v>김천시</v>
          </cell>
          <cell r="D13">
            <v>160125</v>
          </cell>
          <cell r="E13">
            <v>140132</v>
          </cell>
          <cell r="F13">
            <v>1142673</v>
          </cell>
          <cell r="G13">
            <v>60757</v>
          </cell>
          <cell r="H13">
            <v>2635499</v>
          </cell>
        </row>
        <row r="14">
          <cell r="A14" t="str">
            <v>2015안동시</v>
          </cell>
          <cell r="B14">
            <v>2015</v>
          </cell>
          <cell r="C14" t="str">
            <v>안동시</v>
          </cell>
          <cell r="D14">
            <v>146735</v>
          </cell>
          <cell r="E14">
            <v>169221</v>
          </cell>
          <cell r="F14">
            <v>867121</v>
          </cell>
          <cell r="G14">
            <v>73108</v>
          </cell>
          <cell r="H14">
            <v>2007099</v>
          </cell>
        </row>
        <row r="15">
          <cell r="A15" t="str">
            <v>2015구미시</v>
          </cell>
          <cell r="B15">
            <v>2015</v>
          </cell>
          <cell r="C15" t="str">
            <v>구미시</v>
          </cell>
          <cell r="D15">
            <v>656308</v>
          </cell>
          <cell r="E15">
            <v>419915</v>
          </cell>
          <cell r="F15">
            <v>1562954</v>
          </cell>
          <cell r="G15">
            <v>167635</v>
          </cell>
          <cell r="H15">
            <v>3915101</v>
          </cell>
        </row>
        <row r="16">
          <cell r="A16" t="str">
            <v>2015영주시</v>
          </cell>
          <cell r="B16">
            <v>2015</v>
          </cell>
          <cell r="C16" t="str">
            <v>영주시</v>
          </cell>
          <cell r="D16">
            <v>83054</v>
          </cell>
          <cell r="E16">
            <v>109735</v>
          </cell>
          <cell r="F16">
            <v>756860</v>
          </cell>
          <cell r="G16">
            <v>48186</v>
          </cell>
          <cell r="H16">
            <v>1723613</v>
          </cell>
        </row>
        <row r="17">
          <cell r="A17" t="str">
            <v>2015영천시</v>
          </cell>
          <cell r="B17">
            <v>2015</v>
          </cell>
          <cell r="C17" t="str">
            <v>영천시</v>
          </cell>
          <cell r="D17">
            <v>130353</v>
          </cell>
          <cell r="E17">
            <v>100648</v>
          </cell>
          <cell r="F17">
            <v>1295138</v>
          </cell>
          <cell r="G17">
            <v>47110</v>
          </cell>
          <cell r="H17">
            <v>2766992</v>
          </cell>
        </row>
        <row r="18">
          <cell r="A18" t="str">
            <v>2015상주시</v>
          </cell>
          <cell r="B18">
            <v>2015</v>
          </cell>
          <cell r="C18" t="str">
            <v>상주시</v>
          </cell>
          <cell r="D18">
            <v>76423</v>
          </cell>
          <cell r="E18">
            <v>102374</v>
          </cell>
          <cell r="F18">
            <v>746508</v>
          </cell>
          <cell r="G18">
            <v>46313</v>
          </cell>
          <cell r="H18">
            <v>1650141</v>
          </cell>
        </row>
        <row r="19">
          <cell r="A19" t="str">
            <v>2015문경시</v>
          </cell>
          <cell r="B19">
            <v>2015</v>
          </cell>
          <cell r="C19" t="str">
            <v>문경시</v>
          </cell>
          <cell r="D19">
            <v>52896</v>
          </cell>
          <cell r="E19">
            <v>75784</v>
          </cell>
          <cell r="F19">
            <v>697984</v>
          </cell>
          <cell r="G19">
            <v>34625</v>
          </cell>
          <cell r="H19">
            <v>1527682</v>
          </cell>
        </row>
        <row r="20">
          <cell r="A20" t="str">
            <v>2015경산시</v>
          </cell>
          <cell r="B20">
            <v>2015</v>
          </cell>
          <cell r="C20" t="str">
            <v>경산시</v>
          </cell>
          <cell r="D20">
            <v>294451</v>
          </cell>
          <cell r="E20">
            <v>256888</v>
          </cell>
          <cell r="F20">
            <v>1146223</v>
          </cell>
          <cell r="G20">
            <v>106495</v>
          </cell>
          <cell r="H20">
            <v>2764928</v>
          </cell>
        </row>
        <row r="21">
          <cell r="A21" t="str">
            <v>2015군위군</v>
          </cell>
          <cell r="B21">
            <v>2015</v>
          </cell>
          <cell r="C21" t="str">
            <v>군위군</v>
          </cell>
          <cell r="D21">
            <v>24157</v>
          </cell>
          <cell r="E21">
            <v>24126</v>
          </cell>
          <cell r="F21">
            <v>1001285</v>
          </cell>
          <cell r="G21">
            <v>12189</v>
          </cell>
          <cell r="H21">
            <v>1981869</v>
          </cell>
        </row>
        <row r="22">
          <cell r="A22" t="str">
            <v>2015의성군</v>
          </cell>
          <cell r="B22">
            <v>2015</v>
          </cell>
          <cell r="C22" t="str">
            <v>의성군</v>
          </cell>
          <cell r="D22">
            <v>38186</v>
          </cell>
          <cell r="E22">
            <v>54477</v>
          </cell>
          <cell r="F22">
            <v>700956</v>
          </cell>
          <cell r="G22">
            <v>27398</v>
          </cell>
          <cell r="H22">
            <v>1393751</v>
          </cell>
        </row>
        <row r="23">
          <cell r="A23" t="str">
            <v>2015청송군</v>
          </cell>
          <cell r="B23">
            <v>2015</v>
          </cell>
          <cell r="C23" t="str">
            <v>청송군</v>
          </cell>
          <cell r="D23">
            <v>17861</v>
          </cell>
          <cell r="E23">
            <v>26384</v>
          </cell>
          <cell r="F23">
            <v>676963</v>
          </cell>
          <cell r="G23">
            <v>13332</v>
          </cell>
          <cell r="H23">
            <v>1339709</v>
          </cell>
        </row>
        <row r="24">
          <cell r="A24" t="str">
            <v>2015영양군</v>
          </cell>
          <cell r="B24">
            <v>2015</v>
          </cell>
          <cell r="C24" t="str">
            <v>영양군</v>
          </cell>
          <cell r="D24">
            <v>9127</v>
          </cell>
          <cell r="E24">
            <v>17898</v>
          </cell>
          <cell r="F24">
            <v>509945</v>
          </cell>
          <cell r="G24">
            <v>8784</v>
          </cell>
          <cell r="H24">
            <v>1039048</v>
          </cell>
        </row>
        <row r="25">
          <cell r="A25" t="str">
            <v>2015영덕군</v>
          </cell>
          <cell r="B25">
            <v>2015</v>
          </cell>
          <cell r="C25" t="str">
            <v>영덕군</v>
          </cell>
          <cell r="D25">
            <v>32632</v>
          </cell>
          <cell r="E25">
            <v>39191</v>
          </cell>
          <cell r="F25">
            <v>832640</v>
          </cell>
          <cell r="G25">
            <v>20039</v>
          </cell>
          <cell r="H25">
            <v>1628425</v>
          </cell>
        </row>
        <row r="26">
          <cell r="A26" t="str">
            <v>2015청도군</v>
          </cell>
          <cell r="B26">
            <v>2015</v>
          </cell>
          <cell r="C26" t="str">
            <v>청도군</v>
          </cell>
          <cell r="D26">
            <v>47984</v>
          </cell>
          <cell r="E26">
            <v>43724</v>
          </cell>
          <cell r="F26">
            <v>1097429</v>
          </cell>
          <cell r="G26">
            <v>21493</v>
          </cell>
          <cell r="H26">
            <v>2232541</v>
          </cell>
        </row>
        <row r="27">
          <cell r="A27" t="str">
            <v>2015고령군</v>
          </cell>
          <cell r="B27">
            <v>2015</v>
          </cell>
          <cell r="C27" t="str">
            <v>고령군</v>
          </cell>
          <cell r="D27">
            <v>41515</v>
          </cell>
          <cell r="E27">
            <v>34594</v>
          </cell>
          <cell r="F27">
            <v>1200064</v>
          </cell>
          <cell r="G27">
            <v>16218</v>
          </cell>
          <cell r="H27">
            <v>2559810</v>
          </cell>
        </row>
        <row r="28">
          <cell r="A28" t="str">
            <v>2015성주군</v>
          </cell>
          <cell r="B28">
            <v>2015</v>
          </cell>
          <cell r="C28" t="str">
            <v>성주군</v>
          </cell>
          <cell r="D28">
            <v>59511</v>
          </cell>
          <cell r="E28">
            <v>45029</v>
          </cell>
          <cell r="F28">
            <v>1321615</v>
          </cell>
          <cell r="G28">
            <v>21444</v>
          </cell>
          <cell r="H28">
            <v>2775182</v>
          </cell>
        </row>
        <row r="29">
          <cell r="A29" t="str">
            <v>2015칠곡군</v>
          </cell>
          <cell r="B29">
            <v>2015</v>
          </cell>
          <cell r="C29" t="str">
            <v>칠곡군</v>
          </cell>
          <cell r="D29">
            <v>176394</v>
          </cell>
          <cell r="E29">
            <v>122829</v>
          </cell>
          <cell r="F29">
            <v>1436094</v>
          </cell>
          <cell r="G29">
            <v>53174</v>
          </cell>
          <cell r="H29">
            <v>3317298</v>
          </cell>
        </row>
        <row r="30">
          <cell r="A30" t="str">
            <v>2015예천군</v>
          </cell>
          <cell r="B30">
            <v>2015</v>
          </cell>
          <cell r="C30" t="str">
            <v>예천군</v>
          </cell>
          <cell r="D30">
            <v>41980</v>
          </cell>
          <cell r="E30">
            <v>44674</v>
          </cell>
          <cell r="F30">
            <v>939696</v>
          </cell>
          <cell r="G30">
            <v>21395</v>
          </cell>
          <cell r="H30">
            <v>1962141</v>
          </cell>
        </row>
        <row r="31">
          <cell r="A31" t="str">
            <v>2015봉화군</v>
          </cell>
          <cell r="B31">
            <v>2015</v>
          </cell>
          <cell r="C31" t="str">
            <v>봉화군</v>
          </cell>
          <cell r="D31">
            <v>19054</v>
          </cell>
          <cell r="E31">
            <v>33808</v>
          </cell>
          <cell r="F31">
            <v>563594</v>
          </cell>
          <cell r="G31">
            <v>16409</v>
          </cell>
          <cell r="H31">
            <v>1161192</v>
          </cell>
        </row>
        <row r="32">
          <cell r="A32" t="str">
            <v>2015울진군</v>
          </cell>
          <cell r="B32">
            <v>2015</v>
          </cell>
          <cell r="C32" t="str">
            <v>울진군</v>
          </cell>
          <cell r="D32">
            <v>105636</v>
          </cell>
          <cell r="E32">
            <v>51885</v>
          </cell>
          <cell r="F32">
            <v>2035964</v>
          </cell>
          <cell r="G32">
            <v>24926</v>
          </cell>
          <cell r="H32">
            <v>4237984</v>
          </cell>
        </row>
        <row r="33">
          <cell r="A33" t="str">
            <v>2015울릉군</v>
          </cell>
          <cell r="B33">
            <v>2015</v>
          </cell>
          <cell r="C33" t="str">
            <v>울릉군</v>
          </cell>
          <cell r="D33">
            <v>6698</v>
          </cell>
          <cell r="E33">
            <v>10153</v>
          </cell>
          <cell r="F33">
            <v>659706</v>
          </cell>
          <cell r="G33">
            <v>5319</v>
          </cell>
          <cell r="H33">
            <v>1259259</v>
          </cell>
        </row>
        <row r="34">
          <cell r="A34" t="str">
            <v/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</row>
        <row r="35">
          <cell r="A35" t="str">
            <v>2016경상북도</v>
          </cell>
          <cell r="B35">
            <v>2016</v>
          </cell>
          <cell r="C35" t="str">
            <v>경상북도</v>
          </cell>
          <cell r="D35">
            <v>3761725</v>
          </cell>
          <cell r="E35">
            <v>2700398</v>
          </cell>
          <cell r="F35">
            <v>1393026</v>
          </cell>
          <cell r="G35">
            <v>1180643</v>
          </cell>
          <cell r="H35">
            <v>3186166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392035</v>
          </cell>
          <cell r="E36" t="str">
            <v>-</v>
          </cell>
          <cell r="F36">
            <v>0</v>
          </cell>
          <cell r="G36" t="str">
            <v>-</v>
          </cell>
          <cell r="H36">
            <v>0</v>
          </cell>
        </row>
        <row r="37">
          <cell r="A37" t="str">
            <v>2016포항시</v>
          </cell>
          <cell r="B37">
            <v>2016</v>
          </cell>
          <cell r="C37" t="str">
            <v>포항시</v>
          </cell>
          <cell r="D37">
            <v>626615</v>
          </cell>
          <cell r="E37">
            <v>516775</v>
          </cell>
          <cell r="F37">
            <v>1212549</v>
          </cell>
          <cell r="G37">
            <v>212095</v>
          </cell>
          <cell r="H37">
            <v>2954407</v>
          </cell>
        </row>
        <row r="38">
          <cell r="A38" t="str">
            <v>2016경주시</v>
          </cell>
          <cell r="B38">
            <v>2016</v>
          </cell>
          <cell r="C38" t="str">
            <v>경주시</v>
          </cell>
          <cell r="D38">
            <v>424814</v>
          </cell>
          <cell r="E38">
            <v>259452</v>
          </cell>
          <cell r="F38">
            <v>1637351</v>
          </cell>
          <cell r="G38">
            <v>113798</v>
          </cell>
          <cell r="H38">
            <v>3733053</v>
          </cell>
        </row>
        <row r="39">
          <cell r="A39" t="str">
            <v>2016김천시</v>
          </cell>
          <cell r="B39">
            <v>2016</v>
          </cell>
          <cell r="C39" t="str">
            <v>김천시</v>
          </cell>
          <cell r="D39">
            <v>180168</v>
          </cell>
          <cell r="E39">
            <v>142256</v>
          </cell>
          <cell r="F39">
            <v>1266505</v>
          </cell>
          <cell r="G39">
            <v>62202</v>
          </cell>
          <cell r="H39">
            <v>2896499</v>
          </cell>
        </row>
        <row r="40">
          <cell r="A40" t="str">
            <v>2016안동시</v>
          </cell>
          <cell r="B40">
            <v>2016</v>
          </cell>
          <cell r="C40" t="str">
            <v>안동시</v>
          </cell>
          <cell r="D40">
            <v>167140</v>
          </cell>
          <cell r="E40">
            <v>168798</v>
          </cell>
          <cell r="F40">
            <v>990178</v>
          </cell>
          <cell r="G40">
            <v>73714</v>
          </cell>
          <cell r="H40">
            <v>2267412</v>
          </cell>
        </row>
        <row r="41">
          <cell r="A41" t="str">
            <v>2016구미시</v>
          </cell>
          <cell r="B41">
            <v>2016</v>
          </cell>
          <cell r="C41" t="str">
            <v>구미시</v>
          </cell>
          <cell r="D41">
            <v>621519</v>
          </cell>
          <cell r="E41">
            <v>419891</v>
          </cell>
          <cell r="F41">
            <v>1480191</v>
          </cell>
          <cell r="G41">
            <v>168487</v>
          </cell>
          <cell r="H41">
            <v>3688825</v>
          </cell>
        </row>
        <row r="42">
          <cell r="A42" t="str">
            <v>2016영주시</v>
          </cell>
          <cell r="B42">
            <v>2016</v>
          </cell>
          <cell r="C42" t="str">
            <v>영주시</v>
          </cell>
          <cell r="D42">
            <v>95470</v>
          </cell>
          <cell r="E42">
            <v>109247</v>
          </cell>
          <cell r="F42">
            <v>873891</v>
          </cell>
          <cell r="G42">
            <v>48678</v>
          </cell>
          <cell r="H42">
            <v>1961256</v>
          </cell>
        </row>
        <row r="43">
          <cell r="A43" t="str">
            <v>2016영천시</v>
          </cell>
          <cell r="B43">
            <v>2016</v>
          </cell>
          <cell r="C43" t="str">
            <v>영천시</v>
          </cell>
          <cell r="D43">
            <v>147729</v>
          </cell>
          <cell r="E43">
            <v>100521</v>
          </cell>
          <cell r="F43">
            <v>1469633</v>
          </cell>
          <cell r="G43">
            <v>47509</v>
          </cell>
          <cell r="H43">
            <v>3109495</v>
          </cell>
        </row>
        <row r="44">
          <cell r="A44" t="str">
            <v>2016상주시</v>
          </cell>
          <cell r="B44">
            <v>2016</v>
          </cell>
          <cell r="C44" t="str">
            <v>상주시</v>
          </cell>
          <cell r="D44">
            <v>81152</v>
          </cell>
          <cell r="E44">
            <v>101799</v>
          </cell>
          <cell r="F44">
            <v>797179</v>
          </cell>
          <cell r="G44">
            <v>46750</v>
          </cell>
          <cell r="H44">
            <v>1735872</v>
          </cell>
        </row>
        <row r="45">
          <cell r="A45" t="str">
            <v>2016문경시</v>
          </cell>
          <cell r="B45">
            <v>2016</v>
          </cell>
          <cell r="C45" t="str">
            <v>문경시</v>
          </cell>
          <cell r="D45">
            <v>56271</v>
          </cell>
          <cell r="E45">
            <v>74702</v>
          </cell>
          <cell r="F45">
            <v>753273</v>
          </cell>
          <cell r="G45">
            <v>34643</v>
          </cell>
          <cell r="H45">
            <v>1624311</v>
          </cell>
        </row>
        <row r="46">
          <cell r="A46" t="str">
            <v>2016경산시</v>
          </cell>
          <cell r="B46">
            <v>2016</v>
          </cell>
          <cell r="C46" t="str">
            <v>경산시</v>
          </cell>
          <cell r="D46">
            <v>307182</v>
          </cell>
          <cell r="E46">
            <v>258037</v>
          </cell>
          <cell r="F46">
            <v>1190457</v>
          </cell>
          <cell r="G46">
            <v>107821</v>
          </cell>
          <cell r="H46">
            <v>2849000</v>
          </cell>
        </row>
        <row r="47">
          <cell r="A47" t="str">
            <v>2016군위군</v>
          </cell>
          <cell r="B47">
            <v>2016</v>
          </cell>
          <cell r="C47" t="str">
            <v>군위군</v>
          </cell>
          <cell r="D47">
            <v>27320</v>
          </cell>
          <cell r="E47">
            <v>24171</v>
          </cell>
          <cell r="F47">
            <v>1130280</v>
          </cell>
          <cell r="G47">
            <v>12428</v>
          </cell>
          <cell r="H47">
            <v>2198262</v>
          </cell>
        </row>
        <row r="48">
          <cell r="A48" t="str">
            <v>2016의성군</v>
          </cell>
          <cell r="B48">
            <v>2016</v>
          </cell>
          <cell r="C48" t="str">
            <v>의성군</v>
          </cell>
          <cell r="D48">
            <v>40657</v>
          </cell>
          <cell r="E48">
            <v>54014</v>
          </cell>
          <cell r="F48">
            <v>752712</v>
          </cell>
          <cell r="G48">
            <v>27440</v>
          </cell>
          <cell r="H48">
            <v>1481669</v>
          </cell>
        </row>
        <row r="49">
          <cell r="A49" t="str">
            <v>2016청송군</v>
          </cell>
          <cell r="B49">
            <v>2016</v>
          </cell>
          <cell r="C49" t="str">
            <v>청송군</v>
          </cell>
          <cell r="D49">
            <v>19001</v>
          </cell>
          <cell r="E49">
            <v>26301</v>
          </cell>
          <cell r="F49">
            <v>722444</v>
          </cell>
          <cell r="G49">
            <v>13460</v>
          </cell>
          <cell r="H49">
            <v>1411664</v>
          </cell>
        </row>
        <row r="50">
          <cell r="A50" t="str">
            <v>2016영양군</v>
          </cell>
          <cell r="B50">
            <v>2016</v>
          </cell>
          <cell r="C50" t="str">
            <v>영양군</v>
          </cell>
          <cell r="D50">
            <v>10223</v>
          </cell>
          <cell r="E50">
            <v>17713</v>
          </cell>
          <cell r="F50">
            <v>577147</v>
          </cell>
          <cell r="G50">
            <v>8800</v>
          </cell>
          <cell r="H50">
            <v>1161705</v>
          </cell>
        </row>
        <row r="51">
          <cell r="A51" t="str">
            <v>2016영덕군</v>
          </cell>
          <cell r="B51">
            <v>2016</v>
          </cell>
          <cell r="C51" t="str">
            <v>영덕군</v>
          </cell>
          <cell r="D51">
            <v>37239</v>
          </cell>
          <cell r="E51">
            <v>39052</v>
          </cell>
          <cell r="F51">
            <v>953575</v>
          </cell>
          <cell r="G51">
            <v>20185</v>
          </cell>
          <cell r="H51">
            <v>1844885</v>
          </cell>
        </row>
        <row r="52">
          <cell r="A52" t="str">
            <v>2016청도군</v>
          </cell>
          <cell r="B52">
            <v>2016</v>
          </cell>
          <cell r="C52" t="str">
            <v>청도군</v>
          </cell>
          <cell r="D52">
            <v>50840</v>
          </cell>
          <cell r="E52">
            <v>43564</v>
          </cell>
          <cell r="F52">
            <v>1167019</v>
          </cell>
          <cell r="G52">
            <v>21722</v>
          </cell>
          <cell r="H52">
            <v>2340484</v>
          </cell>
        </row>
        <row r="53">
          <cell r="A53" t="str">
            <v>2016고령군</v>
          </cell>
          <cell r="B53">
            <v>2016</v>
          </cell>
          <cell r="C53" t="str">
            <v>고령군</v>
          </cell>
          <cell r="D53">
            <v>43769</v>
          </cell>
          <cell r="E53">
            <v>34257</v>
          </cell>
          <cell r="F53">
            <v>1277666</v>
          </cell>
          <cell r="G53">
            <v>16215</v>
          </cell>
          <cell r="H53">
            <v>2699291</v>
          </cell>
        </row>
        <row r="54">
          <cell r="A54" t="str">
            <v>2016성주군</v>
          </cell>
          <cell r="B54">
            <v>2016</v>
          </cell>
          <cell r="C54" t="str">
            <v>성주군</v>
          </cell>
          <cell r="D54">
            <v>60831</v>
          </cell>
          <cell r="E54">
            <v>45205</v>
          </cell>
          <cell r="F54">
            <v>1345670</v>
          </cell>
          <cell r="G54">
            <v>21877</v>
          </cell>
          <cell r="H54">
            <v>2780591</v>
          </cell>
        </row>
        <row r="55">
          <cell r="A55" t="str">
            <v>2016칠곡군</v>
          </cell>
          <cell r="B55">
            <v>2016</v>
          </cell>
          <cell r="C55" t="str">
            <v>칠곡군</v>
          </cell>
          <cell r="D55">
            <v>174922</v>
          </cell>
          <cell r="E55">
            <v>123199</v>
          </cell>
          <cell r="F55">
            <v>1419833</v>
          </cell>
          <cell r="G55">
            <v>53695</v>
          </cell>
          <cell r="H55">
            <v>3257696</v>
          </cell>
        </row>
        <row r="56">
          <cell r="A56" t="str">
            <v>2016예천군</v>
          </cell>
          <cell r="B56">
            <v>2016</v>
          </cell>
          <cell r="C56" t="str">
            <v>예천군</v>
          </cell>
          <cell r="D56">
            <v>55971</v>
          </cell>
          <cell r="E56">
            <v>46166</v>
          </cell>
          <cell r="F56">
            <v>1212386</v>
          </cell>
          <cell r="G56">
            <v>22123</v>
          </cell>
          <cell r="H56">
            <v>2529991</v>
          </cell>
        </row>
        <row r="57">
          <cell r="A57" t="str">
            <v>2016봉화군</v>
          </cell>
          <cell r="B57">
            <v>2016</v>
          </cell>
          <cell r="C57" t="str">
            <v>봉화군</v>
          </cell>
          <cell r="D57">
            <v>21268</v>
          </cell>
          <cell r="E57">
            <v>33539</v>
          </cell>
          <cell r="F57">
            <v>634127</v>
          </cell>
          <cell r="G57">
            <v>16492</v>
          </cell>
          <cell r="H57">
            <v>1289595</v>
          </cell>
        </row>
        <row r="58">
          <cell r="A58" t="str">
            <v>2016울진군</v>
          </cell>
          <cell r="B58">
            <v>2016</v>
          </cell>
          <cell r="C58" t="str">
            <v>울진군</v>
          </cell>
          <cell r="D58">
            <v>111949</v>
          </cell>
          <cell r="E58">
            <v>51738</v>
          </cell>
          <cell r="F58">
            <v>2163767</v>
          </cell>
          <cell r="G58">
            <v>25186</v>
          </cell>
          <cell r="H58">
            <v>4444890</v>
          </cell>
        </row>
        <row r="59">
          <cell r="A59" t="str">
            <v>2016울릉군</v>
          </cell>
          <cell r="B59">
            <v>2016</v>
          </cell>
          <cell r="C59" t="str">
            <v>울릉군</v>
          </cell>
          <cell r="D59">
            <v>7640</v>
          </cell>
          <cell r="E59">
            <v>10001</v>
          </cell>
          <cell r="F59">
            <v>763924</v>
          </cell>
          <cell r="G59">
            <v>5323</v>
          </cell>
          <cell r="H59">
            <v>1435281</v>
          </cell>
        </row>
        <row r="60">
          <cell r="A60" t="str">
            <v/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A61" t="str">
            <v>2017경상북도</v>
          </cell>
          <cell r="B61">
            <v>2017</v>
          </cell>
          <cell r="C61" t="str">
            <v>경상북도</v>
          </cell>
          <cell r="D61">
            <v>3913022</v>
          </cell>
          <cell r="E61">
            <v>2691706</v>
          </cell>
          <cell r="F61">
            <v>1453733</v>
          </cell>
          <cell r="G61">
            <v>1193261</v>
          </cell>
          <cell r="H61">
            <v>3279267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438793</v>
          </cell>
          <cell r="E62" t="str">
            <v>-</v>
          </cell>
          <cell r="F62">
            <v>0</v>
          </cell>
          <cell r="G62" t="str">
            <v>-</v>
          </cell>
          <cell r="H62">
            <v>0</v>
          </cell>
        </row>
        <row r="63">
          <cell r="A63" t="str">
            <v>2017포항시</v>
          </cell>
          <cell r="B63">
            <v>2017</v>
          </cell>
          <cell r="C63" t="str">
            <v>포항시</v>
          </cell>
          <cell r="D63">
            <v>618736</v>
          </cell>
          <cell r="E63">
            <v>513832</v>
          </cell>
          <cell r="F63">
            <v>1204160</v>
          </cell>
          <cell r="G63">
            <v>214012</v>
          </cell>
          <cell r="H63">
            <v>2891126</v>
          </cell>
        </row>
        <row r="64">
          <cell r="A64" t="str">
            <v>2017경주시</v>
          </cell>
          <cell r="B64">
            <v>2017</v>
          </cell>
          <cell r="C64" t="str">
            <v>경주시</v>
          </cell>
          <cell r="D64">
            <v>434280</v>
          </cell>
          <cell r="E64">
            <v>257903</v>
          </cell>
          <cell r="F64">
            <v>1683890</v>
          </cell>
          <cell r="G64">
            <v>114942</v>
          </cell>
          <cell r="H64">
            <v>3778256</v>
          </cell>
        </row>
        <row r="65">
          <cell r="A65" t="str">
            <v>2017김천시</v>
          </cell>
          <cell r="B65">
            <v>2017</v>
          </cell>
          <cell r="C65" t="str">
            <v>김천시</v>
          </cell>
          <cell r="D65">
            <v>154306</v>
          </cell>
          <cell r="E65">
            <v>142908</v>
          </cell>
          <cell r="F65">
            <v>1079756</v>
          </cell>
          <cell r="G65">
            <v>63360</v>
          </cell>
          <cell r="H65">
            <v>2435381</v>
          </cell>
        </row>
        <row r="66">
          <cell r="A66" t="str">
            <v>2017안동시</v>
          </cell>
          <cell r="B66">
            <v>2017</v>
          </cell>
          <cell r="C66" t="str">
            <v>안동시</v>
          </cell>
          <cell r="D66">
            <v>167924</v>
          </cell>
          <cell r="E66">
            <v>166272</v>
          </cell>
          <cell r="F66">
            <v>1009937</v>
          </cell>
          <cell r="G66">
            <v>73816</v>
          </cell>
          <cell r="H66">
            <v>2274903</v>
          </cell>
        </row>
        <row r="67">
          <cell r="A67" t="str">
            <v>2017구미시</v>
          </cell>
          <cell r="B67">
            <v>2017</v>
          </cell>
          <cell r="C67" t="str">
            <v>구미시</v>
          </cell>
          <cell r="D67">
            <v>669207</v>
          </cell>
          <cell r="E67">
            <v>421799</v>
          </cell>
          <cell r="F67">
            <v>1586555</v>
          </cell>
          <cell r="G67">
            <v>171387</v>
          </cell>
          <cell r="H67">
            <v>3904656</v>
          </cell>
        </row>
        <row r="68">
          <cell r="A68" t="str">
            <v>2017영주시</v>
          </cell>
          <cell r="B68">
            <v>2017</v>
          </cell>
          <cell r="C68" t="str">
            <v>영주시</v>
          </cell>
          <cell r="D68">
            <v>91367</v>
          </cell>
          <cell r="E68">
            <v>108371</v>
          </cell>
          <cell r="F68">
            <v>843091</v>
          </cell>
          <cell r="G68">
            <v>48845</v>
          </cell>
          <cell r="H68">
            <v>1870542</v>
          </cell>
        </row>
        <row r="69">
          <cell r="A69" t="str">
            <v>2017영천시</v>
          </cell>
          <cell r="B69">
            <v>2017</v>
          </cell>
          <cell r="C69" t="str">
            <v>영천시</v>
          </cell>
          <cell r="D69">
            <v>148426</v>
          </cell>
          <cell r="E69">
            <v>100615</v>
          </cell>
          <cell r="F69">
            <v>1475187</v>
          </cell>
          <cell r="G69">
            <v>48564</v>
          </cell>
          <cell r="H69">
            <v>3056296</v>
          </cell>
        </row>
        <row r="70">
          <cell r="A70" t="str">
            <v>2017상주시</v>
          </cell>
          <cell r="B70">
            <v>2017</v>
          </cell>
          <cell r="C70" t="str">
            <v>상주시</v>
          </cell>
          <cell r="D70">
            <v>87544</v>
          </cell>
          <cell r="E70">
            <v>100947</v>
          </cell>
          <cell r="F70">
            <v>867229</v>
          </cell>
          <cell r="G70">
            <v>47048</v>
          </cell>
          <cell r="H70">
            <v>1860741</v>
          </cell>
        </row>
        <row r="71">
          <cell r="A71" t="str">
            <v>2017문경시</v>
          </cell>
          <cell r="B71">
            <v>2017</v>
          </cell>
          <cell r="C71" t="str">
            <v>문경시</v>
          </cell>
          <cell r="D71">
            <v>59253</v>
          </cell>
          <cell r="E71">
            <v>73294</v>
          </cell>
          <cell r="F71">
            <v>808427</v>
          </cell>
          <cell r="G71">
            <v>34555</v>
          </cell>
          <cell r="H71">
            <v>1714740</v>
          </cell>
        </row>
        <row r="72">
          <cell r="A72" t="str">
            <v>2017경산시</v>
          </cell>
          <cell r="B72">
            <v>2017</v>
          </cell>
          <cell r="C72" t="str">
            <v>경산시</v>
          </cell>
          <cell r="D72">
            <v>347446</v>
          </cell>
          <cell r="E72">
            <v>259485</v>
          </cell>
          <cell r="F72">
            <v>1338984</v>
          </cell>
          <cell r="G72">
            <v>109849</v>
          </cell>
          <cell r="H72">
            <v>3162945</v>
          </cell>
        </row>
        <row r="73">
          <cell r="A73" t="str">
            <v>2017군위군</v>
          </cell>
          <cell r="B73">
            <v>2017</v>
          </cell>
          <cell r="C73" t="str">
            <v>군위군</v>
          </cell>
          <cell r="D73">
            <v>27318</v>
          </cell>
          <cell r="E73">
            <v>24215</v>
          </cell>
          <cell r="F73">
            <v>1128161</v>
          </cell>
          <cell r="G73">
            <v>12670</v>
          </cell>
          <cell r="H73">
            <v>2156150</v>
          </cell>
        </row>
        <row r="74">
          <cell r="A74" t="str">
            <v>2017의성군</v>
          </cell>
          <cell r="B74">
            <v>2017</v>
          </cell>
          <cell r="C74" t="str">
            <v>의성군</v>
          </cell>
          <cell r="D74">
            <v>43697</v>
          </cell>
          <cell r="E74">
            <v>53474</v>
          </cell>
          <cell r="F74">
            <v>817172</v>
          </cell>
          <cell r="G74">
            <v>27574</v>
          </cell>
          <cell r="H74">
            <v>1584735</v>
          </cell>
        </row>
        <row r="75">
          <cell r="A75" t="str">
            <v>2017청송군</v>
          </cell>
          <cell r="B75">
            <v>2017</v>
          </cell>
          <cell r="C75" t="str">
            <v>청송군</v>
          </cell>
          <cell r="D75">
            <v>26196</v>
          </cell>
          <cell r="E75">
            <v>26006</v>
          </cell>
          <cell r="F75">
            <v>1007290</v>
          </cell>
          <cell r="G75">
            <v>13562</v>
          </cell>
          <cell r="H75">
            <v>1931542</v>
          </cell>
        </row>
        <row r="76">
          <cell r="A76" t="str">
            <v>2017영양군</v>
          </cell>
          <cell r="B76">
            <v>2017</v>
          </cell>
          <cell r="C76" t="str">
            <v>영양군</v>
          </cell>
          <cell r="D76">
            <v>9521</v>
          </cell>
          <cell r="E76">
            <v>17479</v>
          </cell>
          <cell r="F76">
            <v>544726</v>
          </cell>
          <cell r="G76">
            <v>8827</v>
          </cell>
          <cell r="H76">
            <v>1078652</v>
          </cell>
        </row>
        <row r="77">
          <cell r="A77" t="str">
            <v>2017영덕군</v>
          </cell>
          <cell r="B77">
            <v>2017</v>
          </cell>
          <cell r="C77" t="str">
            <v>영덕군</v>
          </cell>
          <cell r="D77">
            <v>40326</v>
          </cell>
          <cell r="E77">
            <v>38529</v>
          </cell>
          <cell r="F77">
            <v>1046628</v>
          </cell>
          <cell r="G77">
            <v>20045</v>
          </cell>
          <cell r="H77">
            <v>2011750</v>
          </cell>
        </row>
        <row r="78">
          <cell r="A78" t="str">
            <v>2017청도군</v>
          </cell>
          <cell r="B78">
            <v>2017</v>
          </cell>
          <cell r="C78" t="str">
            <v>청도군</v>
          </cell>
          <cell r="D78">
            <v>52422</v>
          </cell>
          <cell r="E78">
            <v>43346</v>
          </cell>
          <cell r="F78">
            <v>1209393</v>
          </cell>
          <cell r="G78">
            <v>21912</v>
          </cell>
          <cell r="H78">
            <v>2392404</v>
          </cell>
        </row>
        <row r="79">
          <cell r="A79" t="str">
            <v>2017고령군</v>
          </cell>
          <cell r="B79">
            <v>2017</v>
          </cell>
          <cell r="C79" t="str">
            <v>고령군</v>
          </cell>
          <cell r="D79">
            <v>43921</v>
          </cell>
          <cell r="E79">
            <v>33768</v>
          </cell>
          <cell r="F79">
            <v>1300663</v>
          </cell>
          <cell r="G79">
            <v>16241</v>
          </cell>
          <cell r="H79">
            <v>2704315</v>
          </cell>
        </row>
        <row r="80">
          <cell r="A80" t="str">
            <v>2017성주군</v>
          </cell>
          <cell r="B80">
            <v>2017</v>
          </cell>
          <cell r="C80" t="str">
            <v>성주군</v>
          </cell>
          <cell r="D80">
            <v>63661</v>
          </cell>
          <cell r="E80">
            <v>45138</v>
          </cell>
          <cell r="F80">
            <v>1410373</v>
          </cell>
          <cell r="G80">
            <v>22389</v>
          </cell>
          <cell r="H80">
            <v>2843425</v>
          </cell>
        </row>
        <row r="81">
          <cell r="A81" t="str">
            <v>2017칠곡군</v>
          </cell>
          <cell r="B81">
            <v>2017</v>
          </cell>
          <cell r="C81" t="str">
            <v>칠곡군</v>
          </cell>
          <cell r="D81">
            <v>169622</v>
          </cell>
          <cell r="E81">
            <v>120864</v>
          </cell>
          <cell r="F81">
            <v>1403415</v>
          </cell>
          <cell r="G81">
            <v>52993</v>
          </cell>
          <cell r="H81">
            <v>3200844</v>
          </cell>
        </row>
        <row r="82">
          <cell r="A82" t="str">
            <v>2017예천군</v>
          </cell>
          <cell r="B82">
            <v>2017</v>
          </cell>
          <cell r="C82" t="str">
            <v>예천군</v>
          </cell>
          <cell r="D82">
            <v>70825</v>
          </cell>
          <cell r="E82">
            <v>49253</v>
          </cell>
          <cell r="F82">
            <v>1437988</v>
          </cell>
          <cell r="G82">
            <v>23504</v>
          </cell>
          <cell r="H82">
            <v>3013327</v>
          </cell>
        </row>
        <row r="83">
          <cell r="A83" t="str">
            <v>2017봉화군</v>
          </cell>
          <cell r="B83">
            <v>2017</v>
          </cell>
          <cell r="C83" t="str">
            <v>봉화군</v>
          </cell>
          <cell r="D83">
            <v>23206</v>
          </cell>
          <cell r="E83">
            <v>33259</v>
          </cell>
          <cell r="F83">
            <v>697743</v>
          </cell>
          <cell r="G83">
            <v>16583</v>
          </cell>
          <cell r="H83">
            <v>1399399</v>
          </cell>
        </row>
        <row r="84">
          <cell r="A84" t="str">
            <v>2017울진군</v>
          </cell>
          <cell r="B84">
            <v>2017</v>
          </cell>
          <cell r="C84" t="str">
            <v>울진군</v>
          </cell>
          <cell r="D84">
            <v>116216</v>
          </cell>
          <cell r="E84">
            <v>50974</v>
          </cell>
          <cell r="F84">
            <v>2279900</v>
          </cell>
          <cell r="G84">
            <v>25148</v>
          </cell>
          <cell r="H84">
            <v>4621267</v>
          </cell>
        </row>
        <row r="85">
          <cell r="A85" t="str">
            <v>2017울릉군</v>
          </cell>
          <cell r="B85">
            <v>2017</v>
          </cell>
          <cell r="C85" t="str">
            <v>울릉군</v>
          </cell>
          <cell r="D85">
            <v>8807</v>
          </cell>
          <cell r="E85">
            <v>9975</v>
          </cell>
          <cell r="F85">
            <v>882936</v>
          </cell>
          <cell r="G85">
            <v>5435</v>
          </cell>
          <cell r="H85">
            <v>1620476</v>
          </cell>
        </row>
        <row r="86">
          <cell r="A86" t="str">
            <v/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</row>
        <row r="87">
          <cell r="A87" t="str">
            <v>2018경상북도</v>
          </cell>
          <cell r="B87">
            <v>2018</v>
          </cell>
          <cell r="C87" t="str">
            <v>경상북도</v>
          </cell>
          <cell r="D87">
            <v>3843173</v>
          </cell>
          <cell r="E87">
            <v>2676831</v>
          </cell>
          <cell r="F87">
            <v>1435717</v>
          </cell>
          <cell r="G87">
            <v>1207351</v>
          </cell>
          <cell r="H87">
            <v>3183145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448635</v>
          </cell>
          <cell r="E88" t="str">
            <v>-</v>
          </cell>
          <cell r="F88" t="str">
            <v>-</v>
          </cell>
          <cell r="G88" t="str">
            <v>-</v>
          </cell>
          <cell r="H88" t="str">
            <v>-</v>
          </cell>
        </row>
        <row r="89">
          <cell r="A89" t="str">
            <v>2018포항시</v>
          </cell>
          <cell r="B89">
            <v>2018</v>
          </cell>
          <cell r="C89" t="str">
            <v>포항시</v>
          </cell>
          <cell r="D89">
            <v>636899</v>
          </cell>
          <cell r="E89">
            <v>510013</v>
          </cell>
          <cell r="F89">
            <v>1248790</v>
          </cell>
          <cell r="G89">
            <v>216654</v>
          </cell>
          <cell r="H89">
            <v>2939706</v>
          </cell>
        </row>
        <row r="90">
          <cell r="A90" t="str">
            <v>2018경주시</v>
          </cell>
          <cell r="B90">
            <v>2018</v>
          </cell>
          <cell r="C90" t="str">
            <v>경주시</v>
          </cell>
          <cell r="D90">
            <v>415218</v>
          </cell>
          <cell r="E90">
            <v>256864</v>
          </cell>
          <cell r="F90">
            <v>1616490</v>
          </cell>
          <cell r="G90">
            <v>116805</v>
          </cell>
          <cell r="H90">
            <v>3554796</v>
          </cell>
        </row>
        <row r="91">
          <cell r="A91" t="str">
            <v>2018김천시</v>
          </cell>
          <cell r="B91">
            <v>2018</v>
          </cell>
          <cell r="C91" t="str">
            <v>김천시</v>
          </cell>
          <cell r="D91">
            <v>147309</v>
          </cell>
          <cell r="E91">
            <v>141104</v>
          </cell>
          <cell r="F91">
            <v>1043975</v>
          </cell>
          <cell r="G91">
            <v>63443</v>
          </cell>
          <cell r="H91">
            <v>2321911</v>
          </cell>
        </row>
        <row r="92">
          <cell r="A92" t="str">
            <v>2018안동시</v>
          </cell>
          <cell r="B92">
            <v>2018</v>
          </cell>
          <cell r="C92" t="str">
            <v>안동시</v>
          </cell>
          <cell r="D92">
            <v>157150</v>
          </cell>
          <cell r="E92">
            <v>162180</v>
          </cell>
          <cell r="F92">
            <v>968985</v>
          </cell>
          <cell r="G92">
            <v>73863</v>
          </cell>
          <cell r="H92">
            <v>2127588</v>
          </cell>
        </row>
        <row r="93">
          <cell r="A93" t="str">
            <v>2018구미시</v>
          </cell>
          <cell r="B93">
            <v>2018</v>
          </cell>
          <cell r="C93" t="str">
            <v>구미시</v>
          </cell>
          <cell r="D93">
            <v>664445</v>
          </cell>
          <cell r="E93">
            <v>421494</v>
          </cell>
          <cell r="F93">
            <v>1576404</v>
          </cell>
          <cell r="G93">
            <v>173269</v>
          </cell>
          <cell r="H93">
            <v>3834760</v>
          </cell>
        </row>
        <row r="94">
          <cell r="A94" t="str">
            <v>2018영주시</v>
          </cell>
          <cell r="B94">
            <v>2018</v>
          </cell>
          <cell r="C94" t="str">
            <v>영주시</v>
          </cell>
          <cell r="D94">
            <v>98035</v>
          </cell>
          <cell r="E94">
            <v>106801</v>
          </cell>
          <cell r="F94">
            <v>917922</v>
          </cell>
          <cell r="G94">
            <v>48982</v>
          </cell>
          <cell r="H94">
            <v>2001450</v>
          </cell>
        </row>
        <row r="95">
          <cell r="A95" t="str">
            <v>2018영천시</v>
          </cell>
          <cell r="B95">
            <v>2018</v>
          </cell>
          <cell r="C95" t="str">
            <v>영천시</v>
          </cell>
          <cell r="D95">
            <v>137715</v>
          </cell>
          <cell r="E95">
            <v>101595</v>
          </cell>
          <cell r="F95">
            <v>1355529</v>
          </cell>
          <cell r="G95">
            <v>50020</v>
          </cell>
          <cell r="H95">
            <v>2753199</v>
          </cell>
        </row>
        <row r="96">
          <cell r="A96" t="str">
            <v>2018상주시</v>
          </cell>
          <cell r="B96">
            <v>2018</v>
          </cell>
          <cell r="C96" t="str">
            <v>상주시</v>
          </cell>
          <cell r="D96">
            <v>85954</v>
          </cell>
          <cell r="E96">
            <v>100297</v>
          </cell>
          <cell r="F96">
            <v>856995</v>
          </cell>
          <cell r="G96">
            <v>47527</v>
          </cell>
          <cell r="H96">
            <v>1808530</v>
          </cell>
        </row>
        <row r="97">
          <cell r="A97" t="str">
            <v>2018문경시</v>
          </cell>
          <cell r="B97">
            <v>2018</v>
          </cell>
          <cell r="C97" t="str">
            <v>문경시</v>
          </cell>
          <cell r="D97">
            <v>56859</v>
          </cell>
          <cell r="E97">
            <v>71874</v>
          </cell>
          <cell r="F97">
            <v>791093</v>
          </cell>
          <cell r="G97">
            <v>34644</v>
          </cell>
          <cell r="H97">
            <v>1641237</v>
          </cell>
        </row>
        <row r="98">
          <cell r="A98" t="str">
            <v>2018경산시</v>
          </cell>
          <cell r="B98">
            <v>2018</v>
          </cell>
          <cell r="C98" t="str">
            <v>경산시</v>
          </cell>
          <cell r="D98">
            <v>343987</v>
          </cell>
          <cell r="E98">
            <v>261093</v>
          </cell>
          <cell r="F98">
            <v>1317488</v>
          </cell>
          <cell r="G98">
            <v>112513</v>
          </cell>
          <cell r="H98">
            <v>3057309</v>
          </cell>
        </row>
        <row r="99">
          <cell r="A99" t="str">
            <v>2018군위군</v>
          </cell>
          <cell r="B99">
            <v>2018</v>
          </cell>
          <cell r="C99" t="str">
            <v>군위군</v>
          </cell>
          <cell r="D99">
            <v>23828</v>
          </cell>
          <cell r="E99">
            <v>23919</v>
          </cell>
          <cell r="F99">
            <v>996195</v>
          </cell>
          <cell r="G99">
            <v>12784</v>
          </cell>
          <cell r="H99">
            <v>1863892</v>
          </cell>
        </row>
        <row r="100">
          <cell r="A100" t="str">
            <v>2018의성군</v>
          </cell>
          <cell r="B100">
            <v>2018</v>
          </cell>
          <cell r="C100" t="str">
            <v>의성군</v>
          </cell>
          <cell r="D100">
            <v>42775</v>
          </cell>
          <cell r="E100">
            <v>52944</v>
          </cell>
          <cell r="F100">
            <v>807929</v>
          </cell>
          <cell r="G100">
            <v>27822</v>
          </cell>
          <cell r="H100">
            <v>1537452</v>
          </cell>
        </row>
        <row r="101">
          <cell r="A101" t="str">
            <v>2018청송군</v>
          </cell>
          <cell r="B101">
            <v>2018</v>
          </cell>
          <cell r="C101" t="str">
            <v>청송군</v>
          </cell>
          <cell r="D101">
            <v>20167</v>
          </cell>
          <cell r="E101">
            <v>25678</v>
          </cell>
          <cell r="F101">
            <v>785380</v>
          </cell>
          <cell r="G101">
            <v>13723</v>
          </cell>
          <cell r="H101">
            <v>1469577</v>
          </cell>
        </row>
        <row r="102">
          <cell r="A102" t="str">
            <v>2018영양군</v>
          </cell>
          <cell r="B102">
            <v>2018</v>
          </cell>
          <cell r="C102" t="str">
            <v>영양군</v>
          </cell>
          <cell r="D102">
            <v>10520</v>
          </cell>
          <cell r="E102">
            <v>17356</v>
          </cell>
          <cell r="F102">
            <v>606130</v>
          </cell>
          <cell r="G102">
            <v>8913</v>
          </cell>
          <cell r="H102">
            <v>1180298</v>
          </cell>
        </row>
        <row r="103">
          <cell r="A103" t="str">
            <v>2018영덕군</v>
          </cell>
          <cell r="B103">
            <v>2018</v>
          </cell>
          <cell r="C103" t="str">
            <v>영덕군</v>
          </cell>
          <cell r="D103">
            <v>32249</v>
          </cell>
          <cell r="E103">
            <v>38108</v>
          </cell>
          <cell r="F103">
            <v>846253</v>
          </cell>
          <cell r="G103">
            <v>20123</v>
          </cell>
          <cell r="H103">
            <v>1602594</v>
          </cell>
        </row>
        <row r="104">
          <cell r="A104" t="str">
            <v>2018청도군</v>
          </cell>
          <cell r="B104">
            <v>2018</v>
          </cell>
          <cell r="C104" t="str">
            <v>청도군</v>
          </cell>
          <cell r="D104">
            <v>51891</v>
          </cell>
          <cell r="E104">
            <v>43057</v>
          </cell>
          <cell r="F104">
            <v>1205170</v>
          </cell>
          <cell r="G104">
            <v>22181</v>
          </cell>
          <cell r="H104">
            <v>2339435</v>
          </cell>
        </row>
        <row r="105">
          <cell r="A105" t="str">
            <v>2018고령군</v>
          </cell>
          <cell r="B105">
            <v>2018</v>
          </cell>
          <cell r="C105" t="str">
            <v>고령군</v>
          </cell>
          <cell r="D105">
            <v>44230</v>
          </cell>
          <cell r="E105">
            <v>32969</v>
          </cell>
          <cell r="F105">
            <v>1341563</v>
          </cell>
          <cell r="G105">
            <v>16204</v>
          </cell>
          <cell r="H105">
            <v>2729573</v>
          </cell>
        </row>
        <row r="106">
          <cell r="A106" t="str">
            <v>2018성주군</v>
          </cell>
          <cell r="B106">
            <v>2018</v>
          </cell>
          <cell r="C106" t="str">
            <v>성주군</v>
          </cell>
          <cell r="D106">
            <v>58065</v>
          </cell>
          <cell r="E106">
            <v>44672</v>
          </cell>
          <cell r="F106">
            <v>1299807</v>
          </cell>
          <cell r="G106">
            <v>22677</v>
          </cell>
          <cell r="H106">
            <v>2560524</v>
          </cell>
        </row>
        <row r="107">
          <cell r="A107" t="str">
            <v>2018칠곡군</v>
          </cell>
          <cell r="B107">
            <v>2018</v>
          </cell>
          <cell r="C107" t="str">
            <v>칠곡군</v>
          </cell>
          <cell r="D107">
            <v>170237</v>
          </cell>
          <cell r="E107">
            <v>118828</v>
          </cell>
          <cell r="F107">
            <v>1432634</v>
          </cell>
          <cell r="G107">
            <v>52599</v>
          </cell>
          <cell r="H107">
            <v>3236506</v>
          </cell>
        </row>
        <row r="108">
          <cell r="A108" t="str">
            <v>2018예천군</v>
          </cell>
          <cell r="B108">
            <v>2018</v>
          </cell>
          <cell r="C108" t="str">
            <v>예천군</v>
          </cell>
          <cell r="D108">
            <v>67437</v>
          </cell>
          <cell r="E108">
            <v>53274</v>
          </cell>
          <cell r="F108">
            <v>1265852</v>
          </cell>
          <cell r="G108">
            <v>25273</v>
          </cell>
          <cell r="H108">
            <v>2668342</v>
          </cell>
        </row>
        <row r="109">
          <cell r="A109" t="str">
            <v>2018봉화군</v>
          </cell>
          <cell r="B109">
            <v>2018</v>
          </cell>
          <cell r="C109" t="str">
            <v>봉화군</v>
          </cell>
          <cell r="D109">
            <v>21732</v>
          </cell>
          <cell r="E109">
            <v>32843</v>
          </cell>
          <cell r="F109">
            <v>661694</v>
          </cell>
          <cell r="G109">
            <v>16705</v>
          </cell>
          <cell r="H109">
            <v>1300928</v>
          </cell>
        </row>
        <row r="110">
          <cell r="A110" t="str">
            <v>2018울진군</v>
          </cell>
          <cell r="B110">
            <v>2018</v>
          </cell>
          <cell r="C110" t="str">
            <v>울진군</v>
          </cell>
          <cell r="D110">
            <v>99509</v>
          </cell>
          <cell r="E110">
            <v>50036</v>
          </cell>
          <cell r="F110">
            <v>1988748</v>
          </cell>
          <cell r="G110">
            <v>25137</v>
          </cell>
          <cell r="H110">
            <v>3958667</v>
          </cell>
        </row>
        <row r="111">
          <cell r="A111" t="str">
            <v>2018울릉군</v>
          </cell>
          <cell r="B111">
            <v>2018</v>
          </cell>
          <cell r="C111" t="str">
            <v>울릉군</v>
          </cell>
          <cell r="D111">
            <v>8327</v>
          </cell>
          <cell r="E111">
            <v>9832</v>
          </cell>
          <cell r="F111">
            <v>846928</v>
          </cell>
          <cell r="G111">
            <v>5490</v>
          </cell>
          <cell r="H111">
            <v>1516758</v>
          </cell>
        </row>
        <row r="112">
          <cell r="A112" t="str">
            <v/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</row>
        <row r="113">
          <cell r="A113" t="str">
            <v>2019경상북도</v>
          </cell>
          <cell r="B113">
            <v>2019</v>
          </cell>
          <cell r="C113" t="str">
            <v>경상북도</v>
          </cell>
          <cell r="D113">
            <v>4148514</v>
          </cell>
          <cell r="E113">
            <v>2665836</v>
          </cell>
          <cell r="F113">
            <v>1556177</v>
          </cell>
          <cell r="G113">
            <v>1227548</v>
          </cell>
          <cell r="H113">
            <v>3379513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742929</v>
          </cell>
          <cell r="E114" t="str">
            <v>-</v>
          </cell>
          <cell r="F114" t="str">
            <v>-</v>
          </cell>
          <cell r="G114" t="str">
            <v>-</v>
          </cell>
          <cell r="H114" t="str">
            <v>-</v>
          </cell>
        </row>
        <row r="115">
          <cell r="A115" t="str">
            <v>2019포항시</v>
          </cell>
          <cell r="B115">
            <v>2019</v>
          </cell>
          <cell r="C115" t="str">
            <v>포항시</v>
          </cell>
          <cell r="D115">
            <v>650613</v>
          </cell>
          <cell r="E115">
            <v>507025</v>
          </cell>
          <cell r="F115">
            <v>1283197</v>
          </cell>
          <cell r="G115">
            <v>220328</v>
          </cell>
          <cell r="H115">
            <v>2952929</v>
          </cell>
        </row>
        <row r="116">
          <cell r="A116" t="str">
            <v>2019경주시</v>
          </cell>
          <cell r="B116">
            <v>2019</v>
          </cell>
          <cell r="C116" t="str">
            <v>경주시</v>
          </cell>
          <cell r="D116">
            <v>404976</v>
          </cell>
          <cell r="E116">
            <v>255402</v>
          </cell>
          <cell r="F116">
            <v>1585641</v>
          </cell>
          <cell r="G116">
            <v>118542</v>
          </cell>
          <cell r="H116">
            <v>3416308</v>
          </cell>
        </row>
        <row r="117">
          <cell r="A117" t="str">
            <v>2019김천시</v>
          </cell>
          <cell r="B117">
            <v>2019</v>
          </cell>
          <cell r="C117" t="str">
            <v>김천시</v>
          </cell>
          <cell r="D117">
            <v>174599</v>
          </cell>
          <cell r="E117">
            <v>141229</v>
          </cell>
          <cell r="F117">
            <v>1236283</v>
          </cell>
          <cell r="G117">
            <v>65273</v>
          </cell>
          <cell r="H117">
            <v>2674904</v>
          </cell>
        </row>
        <row r="118">
          <cell r="A118" t="str">
            <v>2019안동시</v>
          </cell>
          <cell r="B118">
            <v>2019</v>
          </cell>
          <cell r="C118" t="str">
            <v>안동시</v>
          </cell>
          <cell r="D118">
            <v>150007</v>
          </cell>
          <cell r="E118">
            <v>160052</v>
          </cell>
          <cell r="F118">
            <v>937239</v>
          </cell>
          <cell r="G118">
            <v>74827</v>
          </cell>
          <cell r="H118">
            <v>2004718</v>
          </cell>
        </row>
        <row r="119">
          <cell r="A119" t="str">
            <v>2019구미시</v>
          </cell>
          <cell r="B119">
            <v>2019</v>
          </cell>
          <cell r="C119" t="str">
            <v>구미시</v>
          </cell>
          <cell r="D119">
            <v>660763</v>
          </cell>
          <cell r="E119">
            <v>419742</v>
          </cell>
          <cell r="F119">
            <v>1574212</v>
          </cell>
          <cell r="G119">
            <v>176015</v>
          </cell>
          <cell r="H119">
            <v>3754015</v>
          </cell>
        </row>
        <row r="120">
          <cell r="A120" t="str">
            <v>2019영주시</v>
          </cell>
          <cell r="B120">
            <v>2019</v>
          </cell>
          <cell r="C120" t="str">
            <v>영주시</v>
          </cell>
          <cell r="D120">
            <v>92140</v>
          </cell>
          <cell r="E120">
            <v>105067</v>
          </cell>
          <cell r="F120">
            <v>876964</v>
          </cell>
          <cell r="G120">
            <v>49063</v>
          </cell>
          <cell r="H120">
            <v>1877994</v>
          </cell>
        </row>
        <row r="121">
          <cell r="A121" t="str">
            <v>2019영천시</v>
          </cell>
          <cell r="B121">
            <v>2019</v>
          </cell>
          <cell r="C121" t="str">
            <v>영천시</v>
          </cell>
          <cell r="D121">
            <v>139389</v>
          </cell>
          <cell r="E121">
            <v>102470</v>
          </cell>
          <cell r="F121">
            <v>1360291</v>
          </cell>
          <cell r="G121">
            <v>51439</v>
          </cell>
          <cell r="H121">
            <v>2709792</v>
          </cell>
        </row>
        <row r="122">
          <cell r="A122" t="str">
            <v>2019상주시</v>
          </cell>
          <cell r="B122">
            <v>2019</v>
          </cell>
          <cell r="C122" t="str">
            <v>상주시</v>
          </cell>
          <cell r="D122">
            <v>80179</v>
          </cell>
          <cell r="E122">
            <v>100688</v>
          </cell>
          <cell r="F122">
            <v>796311</v>
          </cell>
          <cell r="G122">
            <v>48796</v>
          </cell>
          <cell r="H122">
            <v>1643147</v>
          </cell>
        </row>
        <row r="123">
          <cell r="A123" t="str">
            <v>2019문경시</v>
          </cell>
          <cell r="B123">
            <v>2019</v>
          </cell>
          <cell r="C123" t="str">
            <v>문경시</v>
          </cell>
          <cell r="D123">
            <v>57829</v>
          </cell>
          <cell r="E123">
            <v>72242</v>
          </cell>
          <cell r="F123">
            <v>800490</v>
          </cell>
          <cell r="G123">
            <v>35587</v>
          </cell>
          <cell r="H123">
            <v>1625004</v>
          </cell>
        </row>
        <row r="124">
          <cell r="A124" t="str">
            <v>2019경산시</v>
          </cell>
          <cell r="B124">
            <v>2019</v>
          </cell>
          <cell r="C124" t="str">
            <v>경산시</v>
          </cell>
          <cell r="D124">
            <v>363447</v>
          </cell>
          <cell r="E124">
            <v>263185</v>
          </cell>
          <cell r="F124">
            <v>1380956</v>
          </cell>
          <cell r="G124">
            <v>115537</v>
          </cell>
          <cell r="H124">
            <v>3145720</v>
          </cell>
        </row>
        <row r="125">
          <cell r="A125" t="str">
            <v>2019군위군</v>
          </cell>
          <cell r="B125">
            <v>2019</v>
          </cell>
          <cell r="C125" t="str">
            <v>군위군</v>
          </cell>
          <cell r="D125">
            <v>24479</v>
          </cell>
          <cell r="E125">
            <v>23843</v>
          </cell>
          <cell r="F125">
            <v>1026674</v>
          </cell>
          <cell r="G125">
            <v>12938</v>
          </cell>
          <cell r="H125">
            <v>1892023</v>
          </cell>
        </row>
        <row r="126">
          <cell r="A126" t="str">
            <v>2019의성군</v>
          </cell>
          <cell r="B126">
            <v>2019</v>
          </cell>
          <cell r="C126" t="str">
            <v>의성군</v>
          </cell>
          <cell r="D126">
            <v>45071</v>
          </cell>
          <cell r="E126">
            <v>52595</v>
          </cell>
          <cell r="F126">
            <v>856945</v>
          </cell>
          <cell r="G126">
            <v>28212</v>
          </cell>
          <cell r="H126">
            <v>1597583</v>
          </cell>
        </row>
        <row r="127">
          <cell r="A127" t="str">
            <v>2019청송군</v>
          </cell>
          <cell r="B127">
            <v>2019</v>
          </cell>
          <cell r="C127" t="str">
            <v>청송군</v>
          </cell>
          <cell r="D127">
            <v>19372</v>
          </cell>
          <cell r="E127">
            <v>25416</v>
          </cell>
          <cell r="F127">
            <v>762197</v>
          </cell>
          <cell r="G127">
            <v>13862</v>
          </cell>
          <cell r="H127">
            <v>1397490</v>
          </cell>
        </row>
        <row r="128">
          <cell r="A128" t="str">
            <v>2019영양군</v>
          </cell>
          <cell r="B128">
            <v>2019</v>
          </cell>
          <cell r="C128" t="str">
            <v>영양군</v>
          </cell>
          <cell r="D128">
            <v>10534</v>
          </cell>
          <cell r="E128">
            <v>16993</v>
          </cell>
          <cell r="F128">
            <v>619902</v>
          </cell>
          <cell r="G128">
            <v>8942</v>
          </cell>
          <cell r="H128">
            <v>1178036</v>
          </cell>
        </row>
        <row r="129">
          <cell r="A129" t="str">
            <v>2019영덕군</v>
          </cell>
          <cell r="B129">
            <v>2019</v>
          </cell>
          <cell r="C129" t="str">
            <v>영덕군</v>
          </cell>
          <cell r="D129">
            <v>31547</v>
          </cell>
          <cell r="E129">
            <v>37361</v>
          </cell>
          <cell r="F129">
            <v>844383</v>
          </cell>
          <cell r="G129">
            <v>20085</v>
          </cell>
          <cell r="H129">
            <v>1570675</v>
          </cell>
        </row>
        <row r="130">
          <cell r="A130" t="str">
            <v>2019청도군</v>
          </cell>
          <cell r="B130">
            <v>2019</v>
          </cell>
          <cell r="C130" t="str">
            <v>청도군</v>
          </cell>
          <cell r="D130">
            <v>49462</v>
          </cell>
          <cell r="E130">
            <v>42910</v>
          </cell>
          <cell r="F130">
            <v>1152692</v>
          </cell>
          <cell r="G130">
            <v>22473</v>
          </cell>
          <cell r="H130">
            <v>2200952</v>
          </cell>
        </row>
        <row r="131">
          <cell r="A131" t="str">
            <v>2019고령군</v>
          </cell>
          <cell r="B131">
            <v>2019</v>
          </cell>
          <cell r="C131" t="str">
            <v>고령군</v>
          </cell>
          <cell r="D131">
            <v>45556</v>
          </cell>
          <cell r="E131">
            <v>32373</v>
          </cell>
          <cell r="F131">
            <v>1407222</v>
          </cell>
          <cell r="G131">
            <v>16227</v>
          </cell>
          <cell r="H131">
            <v>2807420</v>
          </cell>
        </row>
        <row r="132">
          <cell r="A132" t="str">
            <v>2019성주군</v>
          </cell>
          <cell r="B132">
            <v>2019</v>
          </cell>
          <cell r="C132" t="str">
            <v>성주군</v>
          </cell>
          <cell r="D132">
            <v>58895</v>
          </cell>
          <cell r="E132">
            <v>44015</v>
          </cell>
          <cell r="F132">
            <v>1338067</v>
          </cell>
          <cell r="G132">
            <v>22915</v>
          </cell>
          <cell r="H132">
            <v>2570151</v>
          </cell>
        </row>
        <row r="133">
          <cell r="A133" t="str">
            <v>2019칠곡군</v>
          </cell>
          <cell r="B133">
            <v>2019</v>
          </cell>
          <cell r="C133" t="str">
            <v>칠곡군</v>
          </cell>
          <cell r="D133">
            <v>154494</v>
          </cell>
          <cell r="E133">
            <v>117047</v>
          </cell>
          <cell r="F133">
            <v>1319931</v>
          </cell>
          <cell r="G133">
            <v>52659</v>
          </cell>
          <cell r="H133">
            <v>2933857</v>
          </cell>
        </row>
        <row r="134">
          <cell r="A134" t="str">
            <v>2019예천군</v>
          </cell>
          <cell r="B134">
            <v>2019</v>
          </cell>
          <cell r="C134" t="str">
            <v>예천군</v>
          </cell>
          <cell r="D134">
            <v>56170</v>
          </cell>
          <cell r="E134">
            <v>55100</v>
          </cell>
          <cell r="F134">
            <v>1019419</v>
          </cell>
          <cell r="G134">
            <v>26453</v>
          </cell>
          <cell r="H134">
            <v>2123389</v>
          </cell>
        </row>
        <row r="135">
          <cell r="A135" t="str">
            <v>2019봉화군</v>
          </cell>
          <cell r="B135">
            <v>2019</v>
          </cell>
          <cell r="C135" t="str">
            <v>봉화군</v>
          </cell>
          <cell r="D135">
            <v>21438</v>
          </cell>
          <cell r="E135">
            <v>32150</v>
          </cell>
          <cell r="F135">
            <v>666812</v>
          </cell>
          <cell r="G135">
            <v>16705</v>
          </cell>
          <cell r="H135">
            <v>1283328</v>
          </cell>
        </row>
        <row r="136">
          <cell r="A136" t="str">
            <v>2019울진군</v>
          </cell>
          <cell r="B136">
            <v>2019</v>
          </cell>
          <cell r="C136" t="str">
            <v>울진군</v>
          </cell>
          <cell r="D136">
            <v>104516</v>
          </cell>
          <cell r="E136">
            <v>49314</v>
          </cell>
          <cell r="F136">
            <v>2119398</v>
          </cell>
          <cell r="G136">
            <v>25244</v>
          </cell>
          <cell r="H136">
            <v>4140231</v>
          </cell>
        </row>
        <row r="137">
          <cell r="A137" t="str">
            <v>2019울릉군</v>
          </cell>
          <cell r="B137">
            <v>2019</v>
          </cell>
          <cell r="C137" t="str">
            <v>울릉군</v>
          </cell>
          <cell r="D137">
            <v>10109</v>
          </cell>
          <cell r="E137">
            <v>9617</v>
          </cell>
          <cell r="F137">
            <v>1051159</v>
          </cell>
          <cell r="G137">
            <v>5426</v>
          </cell>
          <cell r="H137">
            <v>1863067</v>
          </cell>
        </row>
        <row r="138">
          <cell r="A138" t="str">
            <v/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</row>
        <row r="139">
          <cell r="A139" t="str">
            <v>2020경상북도</v>
          </cell>
          <cell r="B139">
            <v>2020</v>
          </cell>
          <cell r="C139" t="str">
            <v>경상북도</v>
          </cell>
          <cell r="D139">
            <v>4800506</v>
          </cell>
          <cell r="E139">
            <v>2639422</v>
          </cell>
          <cell r="F139">
            <v>1818772</v>
          </cell>
          <cell r="G139">
            <v>1254662</v>
          </cell>
          <cell r="H139">
            <v>3826135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1169631</v>
          </cell>
          <cell r="E140" t="str">
            <v>-</v>
          </cell>
          <cell r="F140" t="str">
            <v>-</v>
          </cell>
          <cell r="G140" t="str">
            <v>-</v>
          </cell>
          <cell r="H140" t="str">
            <v>-</v>
          </cell>
        </row>
        <row r="141">
          <cell r="A141" t="str">
            <v>2020포항시</v>
          </cell>
          <cell r="B141">
            <v>2020</v>
          </cell>
          <cell r="C141" t="str">
            <v>포항시</v>
          </cell>
          <cell r="D141">
            <v>662848</v>
          </cell>
          <cell r="E141">
            <v>502916</v>
          </cell>
          <cell r="F141">
            <v>1318009</v>
          </cell>
          <cell r="G141">
            <v>225693</v>
          </cell>
          <cell r="H141">
            <v>2936945</v>
          </cell>
        </row>
        <row r="142">
          <cell r="A142" t="str">
            <v>2020경주시</v>
          </cell>
          <cell r="B142">
            <v>2020</v>
          </cell>
          <cell r="C142" t="str">
            <v>경주시</v>
          </cell>
          <cell r="D142">
            <v>424490</v>
          </cell>
          <cell r="E142">
            <v>253502</v>
          </cell>
          <cell r="F142">
            <v>1674504</v>
          </cell>
          <cell r="G142">
            <v>121505</v>
          </cell>
          <cell r="H142">
            <v>3493601</v>
          </cell>
        </row>
        <row r="143">
          <cell r="A143" t="str">
            <v>2020김천시</v>
          </cell>
          <cell r="B143">
            <v>2020</v>
          </cell>
          <cell r="C143" t="str">
            <v>김천시</v>
          </cell>
          <cell r="D143">
            <v>171129</v>
          </cell>
          <cell r="E143">
            <v>140548</v>
          </cell>
          <cell r="F143">
            <v>1217584</v>
          </cell>
          <cell r="G143">
            <v>67122</v>
          </cell>
          <cell r="H143">
            <v>2549522</v>
          </cell>
        </row>
        <row r="144">
          <cell r="A144" t="str">
            <v>2020안동시</v>
          </cell>
          <cell r="B144">
            <v>2020</v>
          </cell>
          <cell r="C144" t="str">
            <v>안동시</v>
          </cell>
          <cell r="D144">
            <v>174180</v>
          </cell>
          <cell r="E144">
            <v>158907</v>
          </cell>
          <cell r="F144">
            <v>1096113</v>
          </cell>
          <cell r="G144">
            <v>76915</v>
          </cell>
          <cell r="H144">
            <v>2264578</v>
          </cell>
        </row>
        <row r="145">
          <cell r="A145" t="str">
            <v>2020구미시</v>
          </cell>
          <cell r="B145">
            <v>2020</v>
          </cell>
          <cell r="C145" t="str">
            <v>구미시</v>
          </cell>
          <cell r="D145">
            <v>613739</v>
          </cell>
          <cell r="E145">
            <v>416328</v>
          </cell>
          <cell r="F145">
            <v>1474172</v>
          </cell>
          <cell r="G145">
            <v>179889</v>
          </cell>
          <cell r="H145">
            <v>3411765</v>
          </cell>
        </row>
        <row r="146">
          <cell r="A146" t="str">
            <v>2020영주시</v>
          </cell>
          <cell r="B146">
            <v>2020</v>
          </cell>
          <cell r="C146" t="str">
            <v>영주시</v>
          </cell>
          <cell r="D146">
            <v>118557</v>
          </cell>
          <cell r="E146">
            <v>103119</v>
          </cell>
          <cell r="F146">
            <v>1149711</v>
          </cell>
          <cell r="G146">
            <v>49718</v>
          </cell>
          <cell r="H146">
            <v>2384589</v>
          </cell>
        </row>
        <row r="147">
          <cell r="A147" t="str">
            <v>2020영천시</v>
          </cell>
          <cell r="B147">
            <v>2020</v>
          </cell>
          <cell r="C147" t="str">
            <v>영천시</v>
          </cell>
          <cell r="D147">
            <v>153046</v>
          </cell>
          <cell r="E147">
            <v>102015</v>
          </cell>
          <cell r="F147">
            <v>1500230</v>
          </cell>
          <cell r="G147">
            <v>52861</v>
          </cell>
          <cell r="H147">
            <v>2895254</v>
          </cell>
        </row>
        <row r="148">
          <cell r="A148" t="str">
            <v>2020상주시</v>
          </cell>
          <cell r="B148">
            <v>2020</v>
          </cell>
          <cell r="C148" t="str">
            <v>상주시</v>
          </cell>
          <cell r="D148">
            <v>105723</v>
          </cell>
          <cell r="E148">
            <v>97228</v>
          </cell>
          <cell r="F148">
            <v>1087372</v>
          </cell>
          <cell r="G148">
            <v>48856</v>
          </cell>
          <cell r="H148">
            <v>2163972</v>
          </cell>
        </row>
        <row r="149">
          <cell r="A149" t="str">
            <v>2020문경시</v>
          </cell>
          <cell r="B149">
            <v>2020</v>
          </cell>
          <cell r="C149" t="str">
            <v>문경시</v>
          </cell>
          <cell r="D149">
            <v>67241</v>
          </cell>
          <cell r="E149">
            <v>71406</v>
          </cell>
          <cell r="F149">
            <v>941672</v>
          </cell>
          <cell r="G149">
            <v>36268</v>
          </cell>
          <cell r="H149">
            <v>1854004</v>
          </cell>
        </row>
        <row r="150">
          <cell r="A150" t="str">
            <v>2020경산시</v>
          </cell>
          <cell r="B150">
            <v>2020</v>
          </cell>
          <cell r="C150" t="str">
            <v>경산시</v>
          </cell>
          <cell r="D150">
            <v>383918</v>
          </cell>
          <cell r="E150">
            <v>263728</v>
          </cell>
          <cell r="F150">
            <v>1455735</v>
          </cell>
          <cell r="G150">
            <v>119680</v>
          </cell>
          <cell r="H150">
            <v>3207871</v>
          </cell>
        </row>
        <row r="151">
          <cell r="A151" t="str">
            <v>2020군위군</v>
          </cell>
          <cell r="B151">
            <v>2020</v>
          </cell>
          <cell r="C151" t="str">
            <v>군위군</v>
          </cell>
          <cell r="D151">
            <v>31846</v>
          </cell>
          <cell r="E151">
            <v>23256</v>
          </cell>
          <cell r="F151">
            <v>1369367</v>
          </cell>
          <cell r="G151">
            <v>13096</v>
          </cell>
          <cell r="H151">
            <v>2431735</v>
          </cell>
        </row>
        <row r="152">
          <cell r="A152" t="str">
            <v>2020의성군</v>
          </cell>
          <cell r="B152">
            <v>2020</v>
          </cell>
          <cell r="C152" t="str">
            <v>의성군</v>
          </cell>
          <cell r="D152">
            <v>51274</v>
          </cell>
          <cell r="E152">
            <v>51724</v>
          </cell>
          <cell r="F152">
            <v>991300</v>
          </cell>
          <cell r="G152">
            <v>28750</v>
          </cell>
          <cell r="H152">
            <v>1783443</v>
          </cell>
        </row>
        <row r="153">
          <cell r="A153" t="str">
            <v>2020청송군</v>
          </cell>
          <cell r="B153">
            <v>2020</v>
          </cell>
          <cell r="C153" t="str">
            <v>청송군</v>
          </cell>
          <cell r="D153">
            <v>26852</v>
          </cell>
          <cell r="E153">
            <v>25044</v>
          </cell>
          <cell r="F153">
            <v>1072193</v>
          </cell>
          <cell r="G153">
            <v>14064</v>
          </cell>
          <cell r="H153">
            <v>1909272</v>
          </cell>
        </row>
        <row r="154">
          <cell r="A154" t="str">
            <v>2020영양군</v>
          </cell>
          <cell r="B154">
            <v>2020</v>
          </cell>
          <cell r="C154" t="str">
            <v>영양군</v>
          </cell>
          <cell r="D154">
            <v>16468</v>
          </cell>
          <cell r="E154">
            <v>16692</v>
          </cell>
          <cell r="F154">
            <v>986580</v>
          </cell>
          <cell r="G154">
            <v>9127</v>
          </cell>
          <cell r="H154">
            <v>1804317</v>
          </cell>
        </row>
        <row r="155">
          <cell r="A155" t="str">
            <v>2020영덕군</v>
          </cell>
          <cell r="B155">
            <v>2020</v>
          </cell>
          <cell r="C155" t="str">
            <v>영덕군</v>
          </cell>
          <cell r="D155">
            <v>41436</v>
          </cell>
          <cell r="E155">
            <v>36313</v>
          </cell>
          <cell r="F155">
            <v>1141079</v>
          </cell>
          <cell r="G155">
            <v>20153</v>
          </cell>
          <cell r="H155">
            <v>2056071</v>
          </cell>
        </row>
        <row r="156">
          <cell r="A156" t="str">
            <v>2020청도군</v>
          </cell>
          <cell r="B156">
            <v>2020</v>
          </cell>
          <cell r="C156" t="str">
            <v>청도군</v>
          </cell>
          <cell r="D156">
            <v>55022</v>
          </cell>
          <cell r="E156">
            <v>42263</v>
          </cell>
          <cell r="F156">
            <v>1301895</v>
          </cell>
          <cell r="G156">
            <v>22843</v>
          </cell>
          <cell r="H156">
            <v>2408703</v>
          </cell>
        </row>
        <row r="157">
          <cell r="A157" t="str">
            <v>2020고령군</v>
          </cell>
          <cell r="B157">
            <v>2020</v>
          </cell>
          <cell r="C157" t="str">
            <v>고령군</v>
          </cell>
          <cell r="D157">
            <v>56668</v>
          </cell>
          <cell r="E157">
            <v>31361</v>
          </cell>
          <cell r="F157">
            <v>1806958</v>
          </cell>
          <cell r="G157">
            <v>16497</v>
          </cell>
          <cell r="H157">
            <v>3435049</v>
          </cell>
        </row>
        <row r="158">
          <cell r="A158" t="str">
            <v>2020성주군</v>
          </cell>
          <cell r="B158">
            <v>2020</v>
          </cell>
          <cell r="C158" t="str">
            <v>성주군</v>
          </cell>
          <cell r="D158">
            <v>80539</v>
          </cell>
          <cell r="E158">
            <v>43414</v>
          </cell>
          <cell r="F158">
            <v>1855139</v>
          </cell>
          <cell r="G158">
            <v>23516</v>
          </cell>
          <cell r="H158">
            <v>3424860</v>
          </cell>
        </row>
        <row r="159">
          <cell r="A159" t="str">
            <v>2020칠곡군</v>
          </cell>
          <cell r="B159">
            <v>2020</v>
          </cell>
          <cell r="C159" t="str">
            <v>칠곡군</v>
          </cell>
          <cell r="D159">
            <v>182079</v>
          </cell>
          <cell r="E159">
            <v>114758</v>
          </cell>
          <cell r="F159">
            <v>1586634</v>
          </cell>
          <cell r="G159">
            <v>53026</v>
          </cell>
          <cell r="H159">
            <v>3433768</v>
          </cell>
        </row>
        <row r="160">
          <cell r="A160" t="str">
            <v>2020예천군</v>
          </cell>
          <cell r="B160">
            <v>2020</v>
          </cell>
          <cell r="C160" t="str">
            <v>예천군</v>
          </cell>
          <cell r="D160">
            <v>56385</v>
          </cell>
          <cell r="E160">
            <v>55613</v>
          </cell>
          <cell r="F160">
            <v>1013882</v>
          </cell>
          <cell r="G160">
            <v>27301</v>
          </cell>
          <cell r="H160">
            <v>2065309</v>
          </cell>
        </row>
      </sheetData>
      <sheetData sheetId="60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24781739</v>
          </cell>
          <cell r="E9">
            <v>20739060</v>
          </cell>
          <cell r="F9">
            <v>4042679</v>
          </cell>
          <cell r="G9">
            <v>25275502</v>
          </cell>
          <cell r="H9">
            <v>21107143</v>
          </cell>
          <cell r="I9">
            <v>4168359</v>
          </cell>
          <cell r="J9">
            <v>20279742</v>
          </cell>
          <cell r="K9">
            <v>17504298</v>
          </cell>
          <cell r="L9">
            <v>2775444</v>
          </cell>
          <cell r="M9">
            <v>3025045</v>
          </cell>
          <cell r="N9">
            <v>1934381</v>
          </cell>
          <cell r="O9">
            <v>1090664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8515996</v>
          </cell>
          <cell r="E10">
            <v>7260502</v>
          </cell>
          <cell r="F10">
            <v>1255494</v>
          </cell>
          <cell r="G10">
            <v>8771739</v>
          </cell>
          <cell r="H10">
            <v>7434689</v>
          </cell>
          <cell r="I10">
            <v>1337050</v>
          </cell>
          <cell r="J10">
            <v>7822643</v>
          </cell>
          <cell r="K10">
            <v>6785895</v>
          </cell>
          <cell r="L10">
            <v>1036748</v>
          </cell>
          <cell r="M10">
            <v>681881</v>
          </cell>
          <cell r="N10">
            <v>382477</v>
          </cell>
          <cell r="O10">
            <v>299404</v>
          </cell>
        </row>
        <row r="11">
          <cell r="A11" t="str">
            <v>2015포항시</v>
          </cell>
          <cell r="B11">
            <v>2015</v>
          </cell>
          <cell r="C11" t="str">
            <v>포항시</v>
          </cell>
          <cell r="D11">
            <v>1529360</v>
          </cell>
          <cell r="E11">
            <v>1268792</v>
          </cell>
          <cell r="F11">
            <v>260568</v>
          </cell>
          <cell r="G11">
            <v>1574591</v>
          </cell>
          <cell r="H11">
            <v>1304378</v>
          </cell>
          <cell r="I11">
            <v>270213</v>
          </cell>
          <cell r="J11">
            <v>1316867</v>
          </cell>
          <cell r="K11">
            <v>1096647</v>
          </cell>
          <cell r="L11">
            <v>220220</v>
          </cell>
          <cell r="M11">
            <v>93330</v>
          </cell>
          <cell r="N11">
            <v>64269</v>
          </cell>
          <cell r="O11">
            <v>29061</v>
          </cell>
        </row>
        <row r="12">
          <cell r="A12" t="str">
            <v>2015경주시</v>
          </cell>
          <cell r="B12">
            <v>2015</v>
          </cell>
          <cell r="C12" t="str">
            <v>경주시</v>
          </cell>
          <cell r="D12">
            <v>1444240</v>
          </cell>
          <cell r="E12">
            <v>1156466</v>
          </cell>
          <cell r="F12">
            <v>287774</v>
          </cell>
          <cell r="G12">
            <v>1470857</v>
          </cell>
          <cell r="H12">
            <v>1179793</v>
          </cell>
          <cell r="I12">
            <v>291064</v>
          </cell>
          <cell r="J12">
            <v>1027736</v>
          </cell>
          <cell r="K12">
            <v>881551</v>
          </cell>
          <cell r="L12">
            <v>146185</v>
          </cell>
          <cell r="M12">
            <v>157123</v>
          </cell>
          <cell r="N12">
            <v>48828</v>
          </cell>
          <cell r="O12">
            <v>108295</v>
          </cell>
        </row>
        <row r="13">
          <cell r="A13" t="str">
            <v>2015김천시</v>
          </cell>
          <cell r="B13">
            <v>2015</v>
          </cell>
          <cell r="C13" t="str">
            <v>김천시</v>
          </cell>
          <cell r="D13">
            <v>950554</v>
          </cell>
          <cell r="E13">
            <v>786350</v>
          </cell>
          <cell r="F13">
            <v>164204</v>
          </cell>
          <cell r="G13">
            <v>983012</v>
          </cell>
          <cell r="H13">
            <v>816161</v>
          </cell>
          <cell r="I13">
            <v>166851</v>
          </cell>
          <cell r="J13">
            <v>641215</v>
          </cell>
          <cell r="K13">
            <v>574370</v>
          </cell>
          <cell r="L13">
            <v>66845</v>
          </cell>
          <cell r="M13">
            <v>177543</v>
          </cell>
          <cell r="N13">
            <v>104937</v>
          </cell>
          <cell r="O13">
            <v>72606</v>
          </cell>
        </row>
        <row r="14">
          <cell r="A14" t="str">
            <v>2015안동시</v>
          </cell>
          <cell r="B14">
            <v>2015</v>
          </cell>
          <cell r="C14" t="str">
            <v>안동시</v>
          </cell>
          <cell r="D14">
            <v>1105560</v>
          </cell>
          <cell r="E14">
            <v>928018</v>
          </cell>
          <cell r="F14">
            <v>177542</v>
          </cell>
          <cell r="G14">
            <v>1116277</v>
          </cell>
          <cell r="H14">
            <v>935664</v>
          </cell>
          <cell r="I14">
            <v>180613</v>
          </cell>
          <cell r="J14">
            <v>885966</v>
          </cell>
          <cell r="K14">
            <v>765054</v>
          </cell>
          <cell r="L14">
            <v>120912</v>
          </cell>
          <cell r="M14">
            <v>230310</v>
          </cell>
          <cell r="N14">
            <v>170610</v>
          </cell>
          <cell r="O14">
            <v>59700</v>
          </cell>
        </row>
        <row r="15">
          <cell r="A15" t="str">
            <v>2015구미시</v>
          </cell>
          <cell r="B15">
            <v>2015</v>
          </cell>
          <cell r="C15" t="str">
            <v>구미시</v>
          </cell>
          <cell r="D15">
            <v>1495508</v>
          </cell>
          <cell r="E15">
            <v>1130272</v>
          </cell>
          <cell r="F15">
            <v>365236</v>
          </cell>
          <cell r="G15">
            <v>1550957</v>
          </cell>
          <cell r="H15">
            <v>1192421</v>
          </cell>
          <cell r="I15">
            <v>358536</v>
          </cell>
          <cell r="J15">
            <v>1236944</v>
          </cell>
          <cell r="K15">
            <v>946340</v>
          </cell>
          <cell r="L15">
            <v>290604</v>
          </cell>
          <cell r="M15">
            <v>146370</v>
          </cell>
          <cell r="N15">
            <v>108884</v>
          </cell>
          <cell r="O15">
            <v>37486</v>
          </cell>
        </row>
        <row r="16">
          <cell r="A16" t="str">
            <v>2015영주시</v>
          </cell>
          <cell r="B16">
            <v>2015</v>
          </cell>
          <cell r="C16" t="str">
            <v>영주시</v>
          </cell>
          <cell r="D16">
            <v>713636</v>
          </cell>
          <cell r="E16">
            <v>605312</v>
          </cell>
          <cell r="F16">
            <v>108324</v>
          </cell>
          <cell r="G16">
            <v>721801</v>
          </cell>
          <cell r="H16">
            <v>613675</v>
          </cell>
          <cell r="I16">
            <v>108126</v>
          </cell>
          <cell r="J16">
            <v>542825</v>
          </cell>
          <cell r="K16">
            <v>480452</v>
          </cell>
          <cell r="L16">
            <v>62373</v>
          </cell>
          <cell r="M16">
            <v>178976</v>
          </cell>
          <cell r="N16">
            <v>133223</v>
          </cell>
          <cell r="O16">
            <v>45753</v>
          </cell>
        </row>
        <row r="17">
          <cell r="A17" t="str">
            <v>2015영천시</v>
          </cell>
          <cell r="B17">
            <v>2015</v>
          </cell>
          <cell r="C17" t="str">
            <v>영천시</v>
          </cell>
          <cell r="D17">
            <v>811682</v>
          </cell>
          <cell r="E17">
            <v>721485</v>
          </cell>
          <cell r="F17">
            <v>90197</v>
          </cell>
          <cell r="G17">
            <v>809496</v>
          </cell>
          <cell r="H17">
            <v>718729</v>
          </cell>
          <cell r="I17">
            <v>90767</v>
          </cell>
          <cell r="J17">
            <v>589610</v>
          </cell>
          <cell r="K17">
            <v>527366</v>
          </cell>
          <cell r="L17">
            <v>62244</v>
          </cell>
          <cell r="M17">
            <v>219886</v>
          </cell>
          <cell r="N17">
            <v>191363</v>
          </cell>
          <cell r="O17">
            <v>28523</v>
          </cell>
        </row>
        <row r="18">
          <cell r="A18" t="str">
            <v>2015상주시</v>
          </cell>
          <cell r="B18">
            <v>2015</v>
          </cell>
          <cell r="C18" t="str">
            <v>상주시</v>
          </cell>
          <cell r="D18">
            <v>803048</v>
          </cell>
          <cell r="E18">
            <v>725218</v>
          </cell>
          <cell r="F18">
            <v>77830</v>
          </cell>
          <cell r="G18">
            <v>798563</v>
          </cell>
          <cell r="H18">
            <v>721435</v>
          </cell>
          <cell r="I18">
            <v>77128</v>
          </cell>
          <cell r="J18">
            <v>628926</v>
          </cell>
          <cell r="K18">
            <v>564633</v>
          </cell>
          <cell r="L18">
            <v>64293</v>
          </cell>
          <cell r="M18">
            <v>169637</v>
          </cell>
          <cell r="N18">
            <v>156802</v>
          </cell>
          <cell r="O18">
            <v>12835</v>
          </cell>
        </row>
        <row r="19">
          <cell r="A19" t="str">
            <v>2015문경시</v>
          </cell>
          <cell r="B19">
            <v>2015</v>
          </cell>
          <cell r="C19" t="str">
            <v>문경시</v>
          </cell>
          <cell r="D19">
            <v>635233</v>
          </cell>
          <cell r="E19">
            <v>552461</v>
          </cell>
          <cell r="F19">
            <v>82772</v>
          </cell>
          <cell r="G19">
            <v>628065</v>
          </cell>
          <cell r="H19">
            <v>545916</v>
          </cell>
          <cell r="I19">
            <v>82149</v>
          </cell>
          <cell r="J19">
            <v>522069</v>
          </cell>
          <cell r="K19">
            <v>461178</v>
          </cell>
          <cell r="L19">
            <v>60891</v>
          </cell>
          <cell r="M19">
            <v>28854</v>
          </cell>
          <cell r="N19">
            <v>20258</v>
          </cell>
          <cell r="O19">
            <v>8596</v>
          </cell>
        </row>
        <row r="20">
          <cell r="A20" t="str">
            <v>2015경산시</v>
          </cell>
          <cell r="B20">
            <v>2015</v>
          </cell>
          <cell r="C20" t="str">
            <v>경산시</v>
          </cell>
          <cell r="D20">
            <v>904360</v>
          </cell>
          <cell r="E20">
            <v>735861</v>
          </cell>
          <cell r="F20">
            <v>168499</v>
          </cell>
          <cell r="G20">
            <v>916064</v>
          </cell>
          <cell r="H20">
            <v>741626</v>
          </cell>
          <cell r="I20">
            <v>174438</v>
          </cell>
          <cell r="J20">
            <v>710382</v>
          </cell>
          <cell r="K20">
            <v>596164</v>
          </cell>
          <cell r="L20">
            <v>114218</v>
          </cell>
          <cell r="M20">
            <v>70201</v>
          </cell>
          <cell r="N20">
            <v>39494</v>
          </cell>
          <cell r="O20">
            <v>30707</v>
          </cell>
        </row>
        <row r="21">
          <cell r="A21" t="str">
            <v>2015군위군</v>
          </cell>
          <cell r="B21">
            <v>2015</v>
          </cell>
          <cell r="C21" t="str">
            <v>군위군</v>
          </cell>
          <cell r="D21">
            <v>362764</v>
          </cell>
          <cell r="E21">
            <v>350639</v>
          </cell>
          <cell r="F21">
            <v>12125</v>
          </cell>
          <cell r="G21">
            <v>365490</v>
          </cell>
          <cell r="H21">
            <v>353760</v>
          </cell>
          <cell r="I21">
            <v>11730</v>
          </cell>
          <cell r="J21">
            <v>251959</v>
          </cell>
          <cell r="K21">
            <v>245144</v>
          </cell>
          <cell r="L21">
            <v>6815</v>
          </cell>
          <cell r="M21">
            <v>113531</v>
          </cell>
          <cell r="N21">
            <v>108616</v>
          </cell>
          <cell r="O21">
            <v>4915</v>
          </cell>
        </row>
        <row r="22">
          <cell r="A22" t="str">
            <v>2015의성군</v>
          </cell>
          <cell r="B22">
            <v>2015</v>
          </cell>
          <cell r="C22" t="str">
            <v>의성군</v>
          </cell>
          <cell r="D22">
            <v>629510</v>
          </cell>
          <cell r="E22">
            <v>550202</v>
          </cell>
          <cell r="F22">
            <v>79308</v>
          </cell>
          <cell r="G22">
            <v>628934</v>
          </cell>
          <cell r="H22">
            <v>549817</v>
          </cell>
          <cell r="I22">
            <v>79117</v>
          </cell>
          <cell r="J22">
            <v>468921</v>
          </cell>
          <cell r="K22">
            <v>416608</v>
          </cell>
          <cell r="L22">
            <v>52313</v>
          </cell>
          <cell r="M22">
            <v>79626</v>
          </cell>
          <cell r="N22">
            <v>62882</v>
          </cell>
          <cell r="O22">
            <v>16744</v>
          </cell>
        </row>
        <row r="23">
          <cell r="A23" t="str">
            <v>2015청송군</v>
          </cell>
          <cell r="B23">
            <v>2015</v>
          </cell>
          <cell r="C23" t="str">
            <v>청송군</v>
          </cell>
          <cell r="D23">
            <v>353549</v>
          </cell>
          <cell r="E23">
            <v>298974</v>
          </cell>
          <cell r="F23">
            <v>54575</v>
          </cell>
          <cell r="G23">
            <v>352416</v>
          </cell>
          <cell r="H23">
            <v>298584</v>
          </cell>
          <cell r="I23">
            <v>53832</v>
          </cell>
          <cell r="J23">
            <v>284264</v>
          </cell>
          <cell r="K23">
            <v>247638</v>
          </cell>
          <cell r="L23">
            <v>36626</v>
          </cell>
          <cell r="M23">
            <v>68151</v>
          </cell>
          <cell r="N23">
            <v>50945</v>
          </cell>
          <cell r="O23">
            <v>17206</v>
          </cell>
        </row>
        <row r="24">
          <cell r="A24" t="str">
            <v>2015영양군</v>
          </cell>
          <cell r="B24">
            <v>2015</v>
          </cell>
          <cell r="C24" t="str">
            <v>영양군</v>
          </cell>
          <cell r="D24">
            <v>293301</v>
          </cell>
          <cell r="E24">
            <v>258782</v>
          </cell>
          <cell r="F24">
            <v>34519</v>
          </cell>
          <cell r="G24">
            <v>306939</v>
          </cell>
          <cell r="H24">
            <v>271660</v>
          </cell>
          <cell r="I24">
            <v>35279</v>
          </cell>
          <cell r="J24">
            <v>227865</v>
          </cell>
          <cell r="K24">
            <v>205431</v>
          </cell>
          <cell r="L24">
            <v>22434</v>
          </cell>
          <cell r="M24">
            <v>79073</v>
          </cell>
          <cell r="N24">
            <v>66229</v>
          </cell>
          <cell r="O24">
            <v>12844</v>
          </cell>
        </row>
        <row r="25">
          <cell r="A25" t="str">
            <v>2015영덕군</v>
          </cell>
          <cell r="B25">
            <v>2015</v>
          </cell>
          <cell r="C25" t="str">
            <v>영덕군</v>
          </cell>
          <cell r="D25">
            <v>431451</v>
          </cell>
          <cell r="E25">
            <v>365857</v>
          </cell>
          <cell r="F25">
            <v>65594</v>
          </cell>
          <cell r="G25">
            <v>449956</v>
          </cell>
          <cell r="H25">
            <v>371086</v>
          </cell>
          <cell r="I25">
            <v>78870</v>
          </cell>
          <cell r="J25">
            <v>326536</v>
          </cell>
          <cell r="K25">
            <v>294637</v>
          </cell>
          <cell r="L25">
            <v>31899</v>
          </cell>
          <cell r="M25">
            <v>33533</v>
          </cell>
          <cell r="N25">
            <v>15308</v>
          </cell>
          <cell r="O25">
            <v>18225</v>
          </cell>
        </row>
        <row r="26">
          <cell r="A26" t="str">
            <v>2015청도군</v>
          </cell>
          <cell r="B26">
            <v>2015</v>
          </cell>
          <cell r="C26" t="str">
            <v>청도군</v>
          </cell>
          <cell r="D26">
            <v>457758</v>
          </cell>
          <cell r="E26">
            <v>428041</v>
          </cell>
          <cell r="F26">
            <v>29717</v>
          </cell>
          <cell r="G26">
            <v>454933</v>
          </cell>
          <cell r="H26">
            <v>424942</v>
          </cell>
          <cell r="I26">
            <v>29991</v>
          </cell>
          <cell r="J26">
            <v>330177</v>
          </cell>
          <cell r="K26">
            <v>307694</v>
          </cell>
          <cell r="L26">
            <v>22483</v>
          </cell>
          <cell r="M26">
            <v>18028</v>
          </cell>
          <cell r="N26">
            <v>16121</v>
          </cell>
          <cell r="O26">
            <v>1907</v>
          </cell>
        </row>
        <row r="27">
          <cell r="A27" t="str">
            <v>2015고령군</v>
          </cell>
          <cell r="B27">
            <v>2015</v>
          </cell>
          <cell r="C27" t="str">
            <v>고령군</v>
          </cell>
          <cell r="D27">
            <v>356376</v>
          </cell>
          <cell r="E27">
            <v>326680</v>
          </cell>
          <cell r="F27">
            <v>29696</v>
          </cell>
          <cell r="G27">
            <v>360719</v>
          </cell>
          <cell r="H27">
            <v>331092</v>
          </cell>
          <cell r="I27">
            <v>29627</v>
          </cell>
          <cell r="J27">
            <v>271860</v>
          </cell>
          <cell r="K27">
            <v>253738</v>
          </cell>
          <cell r="L27">
            <v>18122</v>
          </cell>
          <cell r="M27">
            <v>25422</v>
          </cell>
          <cell r="N27">
            <v>23472</v>
          </cell>
          <cell r="O27">
            <v>1950</v>
          </cell>
        </row>
        <row r="28">
          <cell r="A28" t="str">
            <v>2015성주군</v>
          </cell>
          <cell r="B28">
            <v>2015</v>
          </cell>
          <cell r="C28" t="str">
            <v>성주군</v>
          </cell>
          <cell r="D28">
            <v>501921</v>
          </cell>
          <cell r="E28">
            <v>379387</v>
          </cell>
          <cell r="F28">
            <v>122534</v>
          </cell>
          <cell r="G28">
            <v>504403</v>
          </cell>
          <cell r="H28">
            <v>381022</v>
          </cell>
          <cell r="I28">
            <v>123381</v>
          </cell>
          <cell r="J28">
            <v>408144</v>
          </cell>
          <cell r="K28">
            <v>311381</v>
          </cell>
          <cell r="L28">
            <v>96763</v>
          </cell>
          <cell r="M28">
            <v>40446</v>
          </cell>
          <cell r="N28">
            <v>23052</v>
          </cell>
          <cell r="O28">
            <v>17394</v>
          </cell>
        </row>
        <row r="29">
          <cell r="A29" t="str">
            <v>2015칠곡군</v>
          </cell>
          <cell r="B29">
            <v>2015</v>
          </cell>
          <cell r="C29" t="str">
            <v>칠곡군</v>
          </cell>
          <cell r="D29">
            <v>547305</v>
          </cell>
          <cell r="E29">
            <v>467089</v>
          </cell>
          <cell r="F29">
            <v>80216</v>
          </cell>
          <cell r="G29">
            <v>542538</v>
          </cell>
          <cell r="H29">
            <v>464718</v>
          </cell>
          <cell r="I29">
            <v>77820</v>
          </cell>
          <cell r="J29">
            <v>454978</v>
          </cell>
          <cell r="K29">
            <v>392709</v>
          </cell>
          <cell r="L29">
            <v>62269</v>
          </cell>
          <cell r="M29">
            <v>34231</v>
          </cell>
          <cell r="N29">
            <v>26573</v>
          </cell>
          <cell r="O29">
            <v>7658</v>
          </cell>
        </row>
        <row r="30">
          <cell r="A30" t="str">
            <v>2015예천군</v>
          </cell>
          <cell r="B30">
            <v>2015</v>
          </cell>
          <cell r="C30" t="str">
            <v>예천군</v>
          </cell>
          <cell r="D30">
            <v>444393</v>
          </cell>
          <cell r="E30">
            <v>411660</v>
          </cell>
          <cell r="F30">
            <v>32733</v>
          </cell>
          <cell r="G30">
            <v>457832</v>
          </cell>
          <cell r="H30">
            <v>418930</v>
          </cell>
          <cell r="I30">
            <v>38902</v>
          </cell>
          <cell r="J30">
            <v>372057</v>
          </cell>
          <cell r="K30">
            <v>349673</v>
          </cell>
          <cell r="L30">
            <v>22384</v>
          </cell>
          <cell r="M30">
            <v>30102</v>
          </cell>
          <cell r="N30">
            <v>19764</v>
          </cell>
          <cell r="O30">
            <v>10338</v>
          </cell>
        </row>
        <row r="31">
          <cell r="A31" t="str">
            <v>2015봉화군</v>
          </cell>
          <cell r="B31">
            <v>2015</v>
          </cell>
          <cell r="C31" t="str">
            <v>봉화군</v>
          </cell>
          <cell r="D31">
            <v>395337</v>
          </cell>
          <cell r="E31">
            <v>356526</v>
          </cell>
          <cell r="F31">
            <v>38811</v>
          </cell>
          <cell r="G31">
            <v>402049</v>
          </cell>
          <cell r="H31">
            <v>361690</v>
          </cell>
          <cell r="I31">
            <v>40359</v>
          </cell>
          <cell r="J31">
            <v>310571</v>
          </cell>
          <cell r="K31">
            <v>286337</v>
          </cell>
          <cell r="L31">
            <v>24234</v>
          </cell>
          <cell r="M31">
            <v>19652</v>
          </cell>
          <cell r="N31">
            <v>13325</v>
          </cell>
          <cell r="O31">
            <v>6327</v>
          </cell>
        </row>
        <row r="32">
          <cell r="A32" t="str">
            <v>2015울진군</v>
          </cell>
          <cell r="B32">
            <v>2015</v>
          </cell>
          <cell r="C32" t="str">
            <v>울진군</v>
          </cell>
          <cell r="D32">
            <v>894534</v>
          </cell>
          <cell r="E32">
            <v>474162</v>
          </cell>
          <cell r="F32">
            <v>420372</v>
          </cell>
          <cell r="G32">
            <v>909373</v>
          </cell>
          <cell r="H32">
            <v>481160</v>
          </cell>
          <cell r="I32">
            <v>428213</v>
          </cell>
          <cell r="J32">
            <v>499695</v>
          </cell>
          <cell r="K32">
            <v>369082</v>
          </cell>
          <cell r="L32">
            <v>130613</v>
          </cell>
          <cell r="M32">
            <v>278173</v>
          </cell>
          <cell r="N32">
            <v>37330</v>
          </cell>
          <cell r="O32">
            <v>240843</v>
          </cell>
        </row>
        <row r="33">
          <cell r="A33" t="str">
            <v>2015울릉군</v>
          </cell>
          <cell r="B33">
            <v>2015</v>
          </cell>
          <cell r="C33" t="str">
            <v>울릉군</v>
          </cell>
          <cell r="D33">
            <v>204363</v>
          </cell>
          <cell r="E33">
            <v>200324</v>
          </cell>
          <cell r="F33">
            <v>4039</v>
          </cell>
          <cell r="G33">
            <v>198498</v>
          </cell>
          <cell r="H33">
            <v>194195</v>
          </cell>
          <cell r="I33">
            <v>4303</v>
          </cell>
          <cell r="J33">
            <v>147532</v>
          </cell>
          <cell r="K33">
            <v>144576</v>
          </cell>
          <cell r="L33">
            <v>2956</v>
          </cell>
          <cell r="M33">
            <v>50966</v>
          </cell>
          <cell r="N33">
            <v>49619</v>
          </cell>
          <cell r="O33">
            <v>1347</v>
          </cell>
        </row>
        <row r="34">
          <cell r="A34" t="str">
            <v/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 t="str">
            <v>2016경상북도</v>
          </cell>
          <cell r="B35">
            <v>2016</v>
          </cell>
          <cell r="C35" t="str">
            <v>경상북도</v>
          </cell>
          <cell r="D35">
            <v>26376396</v>
          </cell>
          <cell r="E35">
            <v>22317779</v>
          </cell>
          <cell r="F35">
            <v>4058617</v>
          </cell>
          <cell r="G35">
            <v>26885756</v>
          </cell>
          <cell r="H35">
            <v>22728140</v>
          </cell>
          <cell r="I35">
            <v>4157616</v>
          </cell>
          <cell r="J35">
            <v>21512509</v>
          </cell>
          <cell r="K35">
            <v>18792891</v>
          </cell>
          <cell r="L35">
            <v>2719618</v>
          </cell>
          <cell r="M35">
            <v>2793580</v>
          </cell>
          <cell r="N35">
            <v>1715652</v>
          </cell>
          <cell r="O35">
            <v>1077928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8898984</v>
          </cell>
          <cell r="E36">
            <v>7685936</v>
          </cell>
          <cell r="F36">
            <v>1213048</v>
          </cell>
          <cell r="G36">
            <v>9108614</v>
          </cell>
          <cell r="H36">
            <v>7782688</v>
          </cell>
          <cell r="I36">
            <v>1325926</v>
          </cell>
          <cell r="J36">
            <v>8248556</v>
          </cell>
          <cell r="K36">
            <v>7181655</v>
          </cell>
          <cell r="L36">
            <v>1066901</v>
          </cell>
          <cell r="M36">
            <v>517110</v>
          </cell>
          <cell r="N36">
            <v>273214</v>
          </cell>
          <cell r="O36">
            <v>243896</v>
          </cell>
        </row>
        <row r="37">
          <cell r="A37" t="str">
            <v>2016포항시</v>
          </cell>
          <cell r="B37">
            <v>2016</v>
          </cell>
          <cell r="C37" t="str">
            <v>포항시</v>
          </cell>
          <cell r="D37">
            <v>1735805</v>
          </cell>
          <cell r="E37">
            <v>1459205</v>
          </cell>
          <cell r="F37">
            <v>276600</v>
          </cell>
          <cell r="G37">
            <v>1749941</v>
          </cell>
          <cell r="H37">
            <v>1469406</v>
          </cell>
          <cell r="I37">
            <v>280535</v>
          </cell>
          <cell r="J37">
            <v>1436778</v>
          </cell>
          <cell r="K37">
            <v>1219441</v>
          </cell>
          <cell r="L37">
            <v>217337</v>
          </cell>
          <cell r="M37">
            <v>122995</v>
          </cell>
          <cell r="N37">
            <v>86460</v>
          </cell>
          <cell r="O37">
            <v>36535</v>
          </cell>
        </row>
        <row r="38">
          <cell r="A38" t="str">
            <v>2016경주시</v>
          </cell>
          <cell r="B38">
            <v>2016</v>
          </cell>
          <cell r="C38" t="str">
            <v>경주시</v>
          </cell>
          <cell r="D38">
            <v>1622380</v>
          </cell>
          <cell r="E38">
            <v>1312587</v>
          </cell>
          <cell r="F38">
            <v>309793</v>
          </cell>
          <cell r="G38">
            <v>1667100</v>
          </cell>
          <cell r="H38">
            <v>1355725</v>
          </cell>
          <cell r="I38">
            <v>311375</v>
          </cell>
          <cell r="J38">
            <v>1132614</v>
          </cell>
          <cell r="K38">
            <v>975742</v>
          </cell>
          <cell r="L38">
            <v>156872</v>
          </cell>
          <cell r="M38">
            <v>167229</v>
          </cell>
          <cell r="N38">
            <v>61682</v>
          </cell>
          <cell r="O38">
            <v>105547</v>
          </cell>
        </row>
        <row r="39">
          <cell r="A39" t="str">
            <v>2016김천시</v>
          </cell>
          <cell r="B39">
            <v>2016</v>
          </cell>
          <cell r="C39" t="str">
            <v>김천시</v>
          </cell>
          <cell r="D39">
            <v>1077963</v>
          </cell>
          <cell r="E39">
            <v>883385</v>
          </cell>
          <cell r="F39">
            <v>194578</v>
          </cell>
          <cell r="G39">
            <v>1070202</v>
          </cell>
          <cell r="H39">
            <v>900279</v>
          </cell>
          <cell r="I39">
            <v>169923</v>
          </cell>
          <cell r="J39">
            <v>671890</v>
          </cell>
          <cell r="K39">
            <v>603461</v>
          </cell>
          <cell r="L39">
            <v>68429</v>
          </cell>
          <cell r="M39">
            <v>258826</v>
          </cell>
          <cell r="N39">
            <v>164913</v>
          </cell>
          <cell r="O39">
            <v>93913</v>
          </cell>
        </row>
        <row r="40">
          <cell r="A40" t="str">
            <v>2016안동시</v>
          </cell>
          <cell r="B40">
            <v>2016</v>
          </cell>
          <cell r="C40" t="str">
            <v>안동시</v>
          </cell>
          <cell r="D40">
            <v>1107315</v>
          </cell>
          <cell r="E40">
            <v>966831</v>
          </cell>
          <cell r="F40">
            <v>140484</v>
          </cell>
          <cell r="G40">
            <v>1134558</v>
          </cell>
          <cell r="H40">
            <v>990992</v>
          </cell>
          <cell r="I40">
            <v>143566</v>
          </cell>
          <cell r="J40">
            <v>885342</v>
          </cell>
          <cell r="K40">
            <v>785827</v>
          </cell>
          <cell r="L40">
            <v>99515</v>
          </cell>
          <cell r="M40">
            <v>102703</v>
          </cell>
          <cell r="N40">
            <v>78811</v>
          </cell>
          <cell r="O40">
            <v>23892</v>
          </cell>
        </row>
        <row r="41">
          <cell r="A41" t="str">
            <v>2016구미시</v>
          </cell>
          <cell r="B41">
            <v>2016</v>
          </cell>
          <cell r="C41" t="str">
            <v>구미시</v>
          </cell>
          <cell r="D41">
            <v>1504306</v>
          </cell>
          <cell r="E41">
            <v>1210461</v>
          </cell>
          <cell r="F41">
            <v>293845</v>
          </cell>
          <cell r="G41">
            <v>1560857</v>
          </cell>
          <cell r="H41">
            <v>1263418</v>
          </cell>
          <cell r="I41">
            <v>297439</v>
          </cell>
          <cell r="J41">
            <v>1255763</v>
          </cell>
          <cell r="K41">
            <v>1049467</v>
          </cell>
          <cell r="L41">
            <v>206296</v>
          </cell>
          <cell r="M41">
            <v>140926</v>
          </cell>
          <cell r="N41">
            <v>89115</v>
          </cell>
          <cell r="O41">
            <v>51811</v>
          </cell>
        </row>
        <row r="42">
          <cell r="A42" t="str">
            <v>2016영주시</v>
          </cell>
          <cell r="B42">
            <v>2016</v>
          </cell>
          <cell r="C42" t="str">
            <v>영주시</v>
          </cell>
          <cell r="D42">
            <v>753240</v>
          </cell>
          <cell r="E42">
            <v>657175</v>
          </cell>
          <cell r="F42">
            <v>96065</v>
          </cell>
          <cell r="G42">
            <v>771519</v>
          </cell>
          <cell r="H42">
            <v>673731</v>
          </cell>
          <cell r="I42">
            <v>97788</v>
          </cell>
          <cell r="J42">
            <v>571571</v>
          </cell>
          <cell r="K42">
            <v>511521</v>
          </cell>
          <cell r="L42">
            <v>60050</v>
          </cell>
          <cell r="M42">
            <v>199948</v>
          </cell>
          <cell r="N42">
            <v>162210</v>
          </cell>
          <cell r="O42">
            <v>37738</v>
          </cell>
        </row>
        <row r="43">
          <cell r="A43" t="str">
            <v>2016영천시</v>
          </cell>
          <cell r="B43">
            <v>2016</v>
          </cell>
          <cell r="C43" t="str">
            <v>영천시</v>
          </cell>
          <cell r="D43">
            <v>938426</v>
          </cell>
          <cell r="E43">
            <v>811065</v>
          </cell>
          <cell r="F43">
            <v>127361</v>
          </cell>
          <cell r="G43">
            <v>926982</v>
          </cell>
          <cell r="H43">
            <v>799033</v>
          </cell>
          <cell r="I43">
            <v>127949</v>
          </cell>
          <cell r="J43">
            <v>715610</v>
          </cell>
          <cell r="K43">
            <v>624307</v>
          </cell>
          <cell r="L43">
            <v>91303</v>
          </cell>
          <cell r="M43">
            <v>39953</v>
          </cell>
          <cell r="N43">
            <v>29429</v>
          </cell>
          <cell r="O43">
            <v>10524</v>
          </cell>
        </row>
        <row r="44">
          <cell r="A44" t="str">
            <v>2016상주시</v>
          </cell>
          <cell r="B44">
            <v>2016</v>
          </cell>
          <cell r="C44" t="str">
            <v>상주시</v>
          </cell>
          <cell r="D44">
            <v>928463</v>
          </cell>
          <cell r="E44">
            <v>830125</v>
          </cell>
          <cell r="F44">
            <v>98338</v>
          </cell>
          <cell r="G44">
            <v>930165</v>
          </cell>
          <cell r="H44">
            <v>832658</v>
          </cell>
          <cell r="I44">
            <v>97507</v>
          </cell>
          <cell r="J44">
            <v>700260</v>
          </cell>
          <cell r="K44">
            <v>620239</v>
          </cell>
          <cell r="L44">
            <v>80021</v>
          </cell>
          <cell r="M44">
            <v>229905</v>
          </cell>
          <cell r="N44">
            <v>212419</v>
          </cell>
          <cell r="O44">
            <v>17486</v>
          </cell>
        </row>
        <row r="45">
          <cell r="A45" t="str">
            <v>2016문경시</v>
          </cell>
          <cell r="B45">
            <v>2016</v>
          </cell>
          <cell r="C45" t="str">
            <v>문경시</v>
          </cell>
          <cell r="D45">
            <v>642012</v>
          </cell>
          <cell r="E45">
            <v>552912</v>
          </cell>
          <cell r="F45">
            <v>89100</v>
          </cell>
          <cell r="G45">
            <v>644572</v>
          </cell>
          <cell r="H45">
            <v>569907</v>
          </cell>
          <cell r="I45">
            <v>74665</v>
          </cell>
          <cell r="J45">
            <v>530890</v>
          </cell>
          <cell r="K45">
            <v>471772</v>
          </cell>
          <cell r="L45">
            <v>59118</v>
          </cell>
          <cell r="M45">
            <v>56674</v>
          </cell>
          <cell r="N45">
            <v>45528</v>
          </cell>
          <cell r="O45">
            <v>11146</v>
          </cell>
        </row>
        <row r="46">
          <cell r="A46" t="str">
            <v>2016경산시</v>
          </cell>
          <cell r="B46">
            <v>2016</v>
          </cell>
          <cell r="C46" t="str">
            <v>경산시</v>
          </cell>
          <cell r="D46">
            <v>954094</v>
          </cell>
          <cell r="E46">
            <v>804198</v>
          </cell>
          <cell r="F46">
            <v>149896</v>
          </cell>
          <cell r="G46">
            <v>963690</v>
          </cell>
          <cell r="H46">
            <v>813352</v>
          </cell>
          <cell r="I46">
            <v>150338</v>
          </cell>
          <cell r="J46">
            <v>740999</v>
          </cell>
          <cell r="K46">
            <v>650907</v>
          </cell>
          <cell r="L46">
            <v>90092</v>
          </cell>
          <cell r="M46">
            <v>70403</v>
          </cell>
          <cell r="N46">
            <v>37410</v>
          </cell>
          <cell r="O46">
            <v>32993</v>
          </cell>
        </row>
        <row r="47">
          <cell r="A47" t="str">
            <v>2016군위군</v>
          </cell>
          <cell r="B47">
            <v>2016</v>
          </cell>
          <cell r="C47" t="str">
            <v>군위군</v>
          </cell>
          <cell r="D47">
            <v>406124</v>
          </cell>
          <cell r="E47">
            <v>395289</v>
          </cell>
          <cell r="F47">
            <v>10835</v>
          </cell>
          <cell r="G47">
            <v>410018</v>
          </cell>
          <cell r="H47">
            <v>399010</v>
          </cell>
          <cell r="I47">
            <v>11008</v>
          </cell>
          <cell r="J47">
            <v>318727</v>
          </cell>
          <cell r="K47">
            <v>311192</v>
          </cell>
          <cell r="L47">
            <v>7535</v>
          </cell>
          <cell r="M47">
            <v>20229</v>
          </cell>
          <cell r="N47">
            <v>16995</v>
          </cell>
          <cell r="O47">
            <v>3234</v>
          </cell>
        </row>
        <row r="48">
          <cell r="A48" t="str">
            <v>2016의성군</v>
          </cell>
          <cell r="B48">
            <v>2016</v>
          </cell>
          <cell r="C48" t="str">
            <v>의성군</v>
          </cell>
          <cell r="D48">
            <v>670394</v>
          </cell>
          <cell r="E48">
            <v>584885</v>
          </cell>
          <cell r="F48">
            <v>85509</v>
          </cell>
          <cell r="G48">
            <v>675752</v>
          </cell>
          <cell r="H48">
            <v>591803</v>
          </cell>
          <cell r="I48">
            <v>83949</v>
          </cell>
          <cell r="J48">
            <v>523503</v>
          </cell>
          <cell r="K48">
            <v>464429</v>
          </cell>
          <cell r="L48">
            <v>59074</v>
          </cell>
          <cell r="M48">
            <v>73948</v>
          </cell>
          <cell r="N48">
            <v>63105</v>
          </cell>
          <cell r="O48">
            <v>10843</v>
          </cell>
        </row>
        <row r="49">
          <cell r="A49" t="str">
            <v>2016청송군</v>
          </cell>
          <cell r="B49">
            <v>2016</v>
          </cell>
          <cell r="C49" t="str">
            <v>청송군</v>
          </cell>
          <cell r="D49">
            <v>383275</v>
          </cell>
          <cell r="E49">
            <v>323733</v>
          </cell>
          <cell r="F49">
            <v>59542</v>
          </cell>
          <cell r="G49">
            <v>378923</v>
          </cell>
          <cell r="H49">
            <v>322440</v>
          </cell>
          <cell r="I49">
            <v>56483</v>
          </cell>
          <cell r="J49">
            <v>298001</v>
          </cell>
          <cell r="K49">
            <v>257012</v>
          </cell>
          <cell r="L49">
            <v>40989</v>
          </cell>
          <cell r="M49">
            <v>19452</v>
          </cell>
          <cell r="N49">
            <v>16877</v>
          </cell>
          <cell r="O49">
            <v>2575</v>
          </cell>
        </row>
        <row r="50">
          <cell r="A50" t="str">
            <v>2016영양군</v>
          </cell>
          <cell r="B50">
            <v>2016</v>
          </cell>
          <cell r="C50" t="str">
            <v>영양군</v>
          </cell>
          <cell r="D50">
            <v>323232</v>
          </cell>
          <cell r="E50">
            <v>282858</v>
          </cell>
          <cell r="F50">
            <v>40374</v>
          </cell>
          <cell r="G50">
            <v>333656</v>
          </cell>
          <cell r="H50">
            <v>292346</v>
          </cell>
          <cell r="I50">
            <v>41310</v>
          </cell>
          <cell r="J50">
            <v>246538</v>
          </cell>
          <cell r="K50">
            <v>214897</v>
          </cell>
          <cell r="L50">
            <v>31641</v>
          </cell>
          <cell r="M50">
            <v>87118</v>
          </cell>
          <cell r="N50">
            <v>77449</v>
          </cell>
          <cell r="O50">
            <v>9669</v>
          </cell>
        </row>
        <row r="51">
          <cell r="A51" t="str">
            <v>2016영덕군</v>
          </cell>
          <cell r="B51">
            <v>2016</v>
          </cell>
          <cell r="C51" t="str">
            <v>영덕군</v>
          </cell>
          <cell r="D51">
            <v>460195</v>
          </cell>
          <cell r="E51">
            <v>383581</v>
          </cell>
          <cell r="F51">
            <v>76614</v>
          </cell>
          <cell r="G51">
            <v>470932</v>
          </cell>
          <cell r="H51">
            <v>393766</v>
          </cell>
          <cell r="I51">
            <v>77166</v>
          </cell>
          <cell r="J51">
            <v>340278</v>
          </cell>
          <cell r="K51">
            <v>313988</v>
          </cell>
          <cell r="L51">
            <v>26290</v>
          </cell>
          <cell r="M51">
            <v>64331</v>
          </cell>
          <cell r="N51">
            <v>20649</v>
          </cell>
          <cell r="O51">
            <v>43682</v>
          </cell>
        </row>
        <row r="52">
          <cell r="A52" t="str">
            <v>2016청도군</v>
          </cell>
          <cell r="B52">
            <v>2016</v>
          </cell>
          <cell r="C52" t="str">
            <v>청도군</v>
          </cell>
          <cell r="D52">
            <v>455565</v>
          </cell>
          <cell r="E52">
            <v>421537</v>
          </cell>
          <cell r="F52">
            <v>34028</v>
          </cell>
          <cell r="G52">
            <v>476996</v>
          </cell>
          <cell r="H52">
            <v>442711</v>
          </cell>
          <cell r="I52">
            <v>34285</v>
          </cell>
          <cell r="J52">
            <v>353074</v>
          </cell>
          <cell r="K52">
            <v>332736</v>
          </cell>
          <cell r="L52">
            <v>20338</v>
          </cell>
          <cell r="M52">
            <v>20420</v>
          </cell>
          <cell r="N52">
            <v>18479</v>
          </cell>
          <cell r="O52">
            <v>1941</v>
          </cell>
        </row>
        <row r="53">
          <cell r="A53" t="str">
            <v>2016고령군</v>
          </cell>
          <cell r="B53">
            <v>2016</v>
          </cell>
          <cell r="C53" t="str">
            <v>고령군</v>
          </cell>
          <cell r="D53">
            <v>368109</v>
          </cell>
          <cell r="E53">
            <v>339691</v>
          </cell>
          <cell r="F53">
            <v>28418</v>
          </cell>
          <cell r="G53">
            <v>379910</v>
          </cell>
          <cell r="H53">
            <v>351220</v>
          </cell>
          <cell r="I53">
            <v>28690</v>
          </cell>
          <cell r="J53">
            <v>283251</v>
          </cell>
          <cell r="K53">
            <v>261902</v>
          </cell>
          <cell r="L53">
            <v>21349</v>
          </cell>
          <cell r="M53">
            <v>30692</v>
          </cell>
          <cell r="N53">
            <v>27386</v>
          </cell>
          <cell r="O53">
            <v>3306</v>
          </cell>
        </row>
        <row r="54">
          <cell r="A54" t="str">
            <v>2016성주군</v>
          </cell>
          <cell r="B54">
            <v>2016</v>
          </cell>
          <cell r="C54" t="str">
            <v>성주군</v>
          </cell>
          <cell r="D54">
            <v>496162</v>
          </cell>
          <cell r="E54">
            <v>402023</v>
          </cell>
          <cell r="F54">
            <v>94139</v>
          </cell>
          <cell r="G54">
            <v>509148</v>
          </cell>
          <cell r="H54">
            <v>415627</v>
          </cell>
          <cell r="I54">
            <v>93521</v>
          </cell>
          <cell r="J54">
            <v>382049</v>
          </cell>
          <cell r="K54">
            <v>327123</v>
          </cell>
          <cell r="L54">
            <v>54926</v>
          </cell>
          <cell r="M54">
            <v>57948</v>
          </cell>
          <cell r="N54">
            <v>31990</v>
          </cell>
          <cell r="O54">
            <v>25958</v>
          </cell>
        </row>
        <row r="55">
          <cell r="A55" t="str">
            <v>2016칠곡군</v>
          </cell>
          <cell r="B55">
            <v>2016</v>
          </cell>
          <cell r="C55" t="str">
            <v>칠곡군</v>
          </cell>
          <cell r="D55">
            <v>543698</v>
          </cell>
          <cell r="E55">
            <v>465706</v>
          </cell>
          <cell r="F55">
            <v>77992</v>
          </cell>
          <cell r="G55">
            <v>545004</v>
          </cell>
          <cell r="H55">
            <v>468804</v>
          </cell>
          <cell r="I55">
            <v>76200</v>
          </cell>
          <cell r="J55">
            <v>446721</v>
          </cell>
          <cell r="K55">
            <v>384017</v>
          </cell>
          <cell r="L55">
            <v>62704</v>
          </cell>
          <cell r="M55">
            <v>98283</v>
          </cell>
          <cell r="N55">
            <v>84787</v>
          </cell>
          <cell r="O55">
            <v>13496</v>
          </cell>
        </row>
        <row r="56">
          <cell r="A56" t="str">
            <v>2016예천군</v>
          </cell>
          <cell r="B56">
            <v>2016</v>
          </cell>
          <cell r="C56" t="str">
            <v>예천군</v>
          </cell>
          <cell r="D56">
            <v>480084</v>
          </cell>
          <cell r="E56">
            <v>429400</v>
          </cell>
          <cell r="F56">
            <v>50684</v>
          </cell>
          <cell r="G56">
            <v>505955</v>
          </cell>
          <cell r="H56">
            <v>451193</v>
          </cell>
          <cell r="I56">
            <v>54762</v>
          </cell>
          <cell r="J56">
            <v>396589</v>
          </cell>
          <cell r="K56">
            <v>360435</v>
          </cell>
          <cell r="L56">
            <v>36154</v>
          </cell>
          <cell r="M56">
            <v>44800</v>
          </cell>
          <cell r="N56">
            <v>32912</v>
          </cell>
          <cell r="O56">
            <v>11888</v>
          </cell>
        </row>
        <row r="57">
          <cell r="A57" t="str">
            <v>2016봉화군</v>
          </cell>
          <cell r="B57">
            <v>2016</v>
          </cell>
          <cell r="C57" t="str">
            <v>봉화군</v>
          </cell>
          <cell r="D57">
            <v>437480</v>
          </cell>
          <cell r="E57">
            <v>395831</v>
          </cell>
          <cell r="F57">
            <v>41649</v>
          </cell>
          <cell r="G57">
            <v>464517</v>
          </cell>
          <cell r="H57">
            <v>414693</v>
          </cell>
          <cell r="I57">
            <v>49824</v>
          </cell>
          <cell r="J57">
            <v>360161</v>
          </cell>
          <cell r="K57">
            <v>327532</v>
          </cell>
          <cell r="L57">
            <v>32629</v>
          </cell>
          <cell r="M57">
            <v>42841</v>
          </cell>
          <cell r="N57">
            <v>33599</v>
          </cell>
          <cell r="O57">
            <v>9242</v>
          </cell>
        </row>
        <row r="58">
          <cell r="A58" t="str">
            <v>2016울진군</v>
          </cell>
          <cell r="B58">
            <v>2016</v>
          </cell>
          <cell r="C58" t="str">
            <v>울진군</v>
          </cell>
          <cell r="D58">
            <v>977395</v>
          </cell>
          <cell r="E58">
            <v>512237</v>
          </cell>
          <cell r="F58">
            <v>465158</v>
          </cell>
          <cell r="G58">
            <v>1002792</v>
          </cell>
          <cell r="H58">
            <v>534127</v>
          </cell>
          <cell r="I58">
            <v>468665</v>
          </cell>
          <cell r="J58">
            <v>514645</v>
          </cell>
          <cell r="K58">
            <v>387961</v>
          </cell>
          <cell r="L58">
            <v>126684</v>
          </cell>
          <cell r="M58">
            <v>319019</v>
          </cell>
          <cell r="N58">
            <v>42838</v>
          </cell>
          <cell r="O58">
            <v>276181</v>
          </cell>
        </row>
        <row r="59">
          <cell r="A59" t="str">
            <v>2016울릉군</v>
          </cell>
          <cell r="B59">
            <v>2016</v>
          </cell>
          <cell r="C59" t="str">
            <v>울릉군</v>
          </cell>
          <cell r="D59">
            <v>211695</v>
          </cell>
          <cell r="E59">
            <v>207128</v>
          </cell>
          <cell r="F59">
            <v>4567</v>
          </cell>
          <cell r="G59">
            <v>203953</v>
          </cell>
          <cell r="H59">
            <v>199211</v>
          </cell>
          <cell r="I59">
            <v>4742</v>
          </cell>
          <cell r="J59">
            <v>158699</v>
          </cell>
          <cell r="K59">
            <v>155328</v>
          </cell>
          <cell r="L59">
            <v>3371</v>
          </cell>
          <cell r="M59">
            <v>7827</v>
          </cell>
          <cell r="N59">
            <v>7395</v>
          </cell>
          <cell r="O59">
            <v>432</v>
          </cell>
        </row>
        <row r="60">
          <cell r="A60" t="str">
            <v/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 t="str">
            <v>2017경상북도</v>
          </cell>
          <cell r="B61">
            <v>2017</v>
          </cell>
          <cell r="C61" t="str">
            <v>경상북도</v>
          </cell>
          <cell r="D61">
            <v>27213154</v>
          </cell>
          <cell r="E61">
            <v>23643637</v>
          </cell>
          <cell r="F61">
            <v>3569517</v>
          </cell>
          <cell r="G61">
            <v>27748725</v>
          </cell>
          <cell r="H61">
            <v>24147618</v>
          </cell>
          <cell r="I61">
            <v>3601107</v>
          </cell>
          <cell r="J61">
            <v>22030514</v>
          </cell>
          <cell r="K61">
            <v>19661320</v>
          </cell>
          <cell r="L61">
            <v>2369194</v>
          </cell>
          <cell r="M61">
            <v>5117457</v>
          </cell>
          <cell r="N61">
            <v>3995752</v>
          </cell>
          <cell r="O61">
            <v>1121705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8398604</v>
          </cell>
          <cell r="E62">
            <v>7642121</v>
          </cell>
          <cell r="F62">
            <v>756483</v>
          </cell>
          <cell r="G62">
            <v>8533060</v>
          </cell>
          <cell r="H62">
            <v>7777267</v>
          </cell>
          <cell r="I62">
            <v>755793</v>
          </cell>
          <cell r="J62">
            <v>7914651</v>
          </cell>
          <cell r="K62">
            <v>7220442</v>
          </cell>
          <cell r="L62">
            <v>694209</v>
          </cell>
          <cell r="M62">
            <v>618409</v>
          </cell>
          <cell r="N62">
            <v>556825</v>
          </cell>
          <cell r="O62">
            <v>61584</v>
          </cell>
        </row>
        <row r="63">
          <cell r="A63" t="str">
            <v>2017포항시</v>
          </cell>
          <cell r="B63">
            <v>2017</v>
          </cell>
          <cell r="C63" t="str">
            <v>포항시</v>
          </cell>
          <cell r="D63">
            <v>2008947</v>
          </cell>
          <cell r="E63">
            <v>1671772</v>
          </cell>
          <cell r="F63">
            <v>337175</v>
          </cell>
          <cell r="G63">
            <v>2018148</v>
          </cell>
          <cell r="H63">
            <v>1676152</v>
          </cell>
          <cell r="I63">
            <v>341996</v>
          </cell>
          <cell r="J63">
            <v>1675277</v>
          </cell>
          <cell r="K63">
            <v>1404972</v>
          </cell>
          <cell r="L63">
            <v>270305</v>
          </cell>
          <cell r="M63">
            <v>342871</v>
          </cell>
          <cell r="N63">
            <v>271180</v>
          </cell>
          <cell r="O63">
            <v>71691</v>
          </cell>
        </row>
        <row r="64">
          <cell r="A64" t="str">
            <v>2017경주시</v>
          </cell>
          <cell r="B64">
            <v>2017</v>
          </cell>
          <cell r="C64" t="str">
            <v>경주시</v>
          </cell>
          <cell r="D64">
            <v>1697537</v>
          </cell>
          <cell r="E64">
            <v>1387363</v>
          </cell>
          <cell r="F64">
            <v>310174</v>
          </cell>
          <cell r="G64">
            <v>1770487</v>
          </cell>
          <cell r="H64">
            <v>1447308</v>
          </cell>
          <cell r="I64">
            <v>323179</v>
          </cell>
          <cell r="J64">
            <v>1211381</v>
          </cell>
          <cell r="K64">
            <v>1046932</v>
          </cell>
          <cell r="L64">
            <v>164449</v>
          </cell>
          <cell r="M64">
            <v>559106</v>
          </cell>
          <cell r="N64">
            <v>400376</v>
          </cell>
          <cell r="O64">
            <v>158730</v>
          </cell>
        </row>
        <row r="65">
          <cell r="A65" t="str">
            <v>2017김천시</v>
          </cell>
          <cell r="B65">
            <v>2017</v>
          </cell>
          <cell r="C65" t="str">
            <v>김천시</v>
          </cell>
          <cell r="D65">
            <v>1171006</v>
          </cell>
          <cell r="E65">
            <v>993594</v>
          </cell>
          <cell r="F65">
            <v>177412</v>
          </cell>
          <cell r="G65">
            <v>1200226</v>
          </cell>
          <cell r="H65">
            <v>1010142</v>
          </cell>
          <cell r="I65">
            <v>190084</v>
          </cell>
          <cell r="J65">
            <v>756225</v>
          </cell>
          <cell r="K65">
            <v>673157</v>
          </cell>
          <cell r="L65">
            <v>83068</v>
          </cell>
          <cell r="M65">
            <v>444001</v>
          </cell>
          <cell r="N65">
            <v>336985</v>
          </cell>
          <cell r="O65">
            <v>107016</v>
          </cell>
        </row>
        <row r="66">
          <cell r="A66" t="str">
            <v>2017안동시</v>
          </cell>
          <cell r="B66">
            <v>2017</v>
          </cell>
          <cell r="C66" t="str">
            <v>안동시</v>
          </cell>
          <cell r="D66">
            <v>1273830</v>
          </cell>
          <cell r="E66">
            <v>1109099</v>
          </cell>
          <cell r="F66">
            <v>164731</v>
          </cell>
          <cell r="G66">
            <v>1289917</v>
          </cell>
          <cell r="H66">
            <v>1123183</v>
          </cell>
          <cell r="I66">
            <v>166734</v>
          </cell>
          <cell r="J66">
            <v>973772</v>
          </cell>
          <cell r="K66">
            <v>857029</v>
          </cell>
          <cell r="L66">
            <v>116743</v>
          </cell>
          <cell r="M66">
            <v>316145</v>
          </cell>
          <cell r="N66">
            <v>266154</v>
          </cell>
          <cell r="O66">
            <v>49991</v>
          </cell>
        </row>
        <row r="67">
          <cell r="A67" t="str">
            <v>2017구미시</v>
          </cell>
          <cell r="B67">
            <v>2017</v>
          </cell>
          <cell r="C67" t="str">
            <v>구미시</v>
          </cell>
          <cell r="D67">
            <v>1391724</v>
          </cell>
          <cell r="E67">
            <v>1119917</v>
          </cell>
          <cell r="F67">
            <v>271807</v>
          </cell>
          <cell r="G67">
            <v>1437403</v>
          </cell>
          <cell r="H67">
            <v>1161546</v>
          </cell>
          <cell r="I67">
            <v>275857</v>
          </cell>
          <cell r="J67">
            <v>1179561</v>
          </cell>
          <cell r="K67">
            <v>980424</v>
          </cell>
          <cell r="L67">
            <v>199137</v>
          </cell>
          <cell r="M67">
            <v>257842</v>
          </cell>
          <cell r="N67">
            <v>181122</v>
          </cell>
          <cell r="O67">
            <v>76720</v>
          </cell>
        </row>
        <row r="68">
          <cell r="A68" t="str">
            <v>2017영주시</v>
          </cell>
          <cell r="B68">
            <v>2017</v>
          </cell>
          <cell r="C68" t="str">
            <v>영주시</v>
          </cell>
          <cell r="D68">
            <v>866355</v>
          </cell>
          <cell r="E68">
            <v>762472</v>
          </cell>
          <cell r="F68">
            <v>103883</v>
          </cell>
          <cell r="G68">
            <v>878849</v>
          </cell>
          <cell r="H68">
            <v>774216</v>
          </cell>
          <cell r="I68">
            <v>104633</v>
          </cell>
          <cell r="J68">
            <v>656526</v>
          </cell>
          <cell r="K68">
            <v>585270</v>
          </cell>
          <cell r="L68">
            <v>71256</v>
          </cell>
          <cell r="M68">
            <v>222323</v>
          </cell>
          <cell r="N68">
            <v>188946</v>
          </cell>
          <cell r="O68">
            <v>33377</v>
          </cell>
        </row>
        <row r="69">
          <cell r="A69" t="str">
            <v>2017영천시</v>
          </cell>
          <cell r="B69">
            <v>2017</v>
          </cell>
          <cell r="C69" t="str">
            <v>영천시</v>
          </cell>
          <cell r="D69">
            <v>967984</v>
          </cell>
          <cell r="E69">
            <v>842481</v>
          </cell>
          <cell r="F69">
            <v>125503</v>
          </cell>
          <cell r="G69">
            <v>977301</v>
          </cell>
          <cell r="H69">
            <v>852046</v>
          </cell>
          <cell r="I69">
            <v>125255</v>
          </cell>
          <cell r="J69">
            <v>729823</v>
          </cell>
          <cell r="K69">
            <v>639854</v>
          </cell>
          <cell r="L69">
            <v>89969</v>
          </cell>
          <cell r="M69">
            <v>247478</v>
          </cell>
          <cell r="N69">
            <v>212192</v>
          </cell>
          <cell r="O69">
            <v>35286</v>
          </cell>
        </row>
        <row r="70">
          <cell r="A70" t="str">
            <v>2017상주시</v>
          </cell>
          <cell r="B70">
            <v>2017</v>
          </cell>
          <cell r="C70" t="str">
            <v>상주시</v>
          </cell>
          <cell r="D70">
            <v>1024806</v>
          </cell>
          <cell r="E70">
            <v>942463</v>
          </cell>
          <cell r="F70">
            <v>82343</v>
          </cell>
          <cell r="G70">
            <v>1049268</v>
          </cell>
          <cell r="H70">
            <v>964961</v>
          </cell>
          <cell r="I70">
            <v>84307</v>
          </cell>
          <cell r="J70">
            <v>732986</v>
          </cell>
          <cell r="K70">
            <v>669746</v>
          </cell>
          <cell r="L70">
            <v>63240</v>
          </cell>
          <cell r="M70">
            <v>316281</v>
          </cell>
          <cell r="N70">
            <v>295214</v>
          </cell>
          <cell r="O70">
            <v>21067</v>
          </cell>
        </row>
        <row r="71">
          <cell r="A71" t="str">
            <v>2017문경시</v>
          </cell>
          <cell r="B71">
            <v>2017</v>
          </cell>
          <cell r="C71" t="str">
            <v>문경시</v>
          </cell>
          <cell r="D71">
            <v>728668</v>
          </cell>
          <cell r="E71">
            <v>647310</v>
          </cell>
          <cell r="F71">
            <v>81358</v>
          </cell>
          <cell r="G71">
            <v>736676</v>
          </cell>
          <cell r="H71">
            <v>656487</v>
          </cell>
          <cell r="I71">
            <v>80189</v>
          </cell>
          <cell r="J71">
            <v>542874</v>
          </cell>
          <cell r="K71">
            <v>486739</v>
          </cell>
          <cell r="L71">
            <v>56135</v>
          </cell>
          <cell r="M71">
            <v>101598</v>
          </cell>
          <cell r="N71">
            <v>81781</v>
          </cell>
          <cell r="O71">
            <v>19817</v>
          </cell>
        </row>
        <row r="72">
          <cell r="A72" t="str">
            <v>2017경산시</v>
          </cell>
          <cell r="B72">
            <v>2017</v>
          </cell>
          <cell r="C72" t="str">
            <v>경산시</v>
          </cell>
          <cell r="D72">
            <v>1064592</v>
          </cell>
          <cell r="E72">
            <v>915645</v>
          </cell>
          <cell r="F72">
            <v>148947</v>
          </cell>
          <cell r="G72">
            <v>1068934</v>
          </cell>
          <cell r="H72">
            <v>925468</v>
          </cell>
          <cell r="I72">
            <v>143466</v>
          </cell>
          <cell r="J72">
            <v>851854</v>
          </cell>
          <cell r="K72">
            <v>758428</v>
          </cell>
          <cell r="L72">
            <v>93426</v>
          </cell>
          <cell r="M72">
            <v>75799</v>
          </cell>
          <cell r="N72">
            <v>48437</v>
          </cell>
          <cell r="O72">
            <v>27362</v>
          </cell>
        </row>
        <row r="73">
          <cell r="A73" t="str">
            <v>2017군위군</v>
          </cell>
          <cell r="B73">
            <v>2017</v>
          </cell>
          <cell r="C73" t="str">
            <v>군위군</v>
          </cell>
          <cell r="D73">
            <v>426699</v>
          </cell>
          <cell r="E73">
            <v>415179</v>
          </cell>
          <cell r="F73">
            <v>11520</v>
          </cell>
          <cell r="G73">
            <v>432825</v>
          </cell>
          <cell r="H73">
            <v>421734</v>
          </cell>
          <cell r="I73">
            <v>11091</v>
          </cell>
          <cell r="J73">
            <v>283578</v>
          </cell>
          <cell r="K73">
            <v>275483</v>
          </cell>
          <cell r="L73">
            <v>8095</v>
          </cell>
          <cell r="M73">
            <v>149247</v>
          </cell>
          <cell r="N73">
            <v>146251</v>
          </cell>
          <cell r="O73">
            <v>2996</v>
          </cell>
        </row>
        <row r="74">
          <cell r="A74" t="str">
            <v>2017의성군</v>
          </cell>
          <cell r="B74">
            <v>2017</v>
          </cell>
          <cell r="C74" t="str">
            <v>의성군</v>
          </cell>
          <cell r="D74">
            <v>698998</v>
          </cell>
          <cell r="E74">
            <v>612890</v>
          </cell>
          <cell r="F74">
            <v>86108</v>
          </cell>
          <cell r="G74">
            <v>742805</v>
          </cell>
          <cell r="H74">
            <v>657341</v>
          </cell>
          <cell r="I74">
            <v>85464</v>
          </cell>
          <cell r="J74">
            <v>564687</v>
          </cell>
          <cell r="K74">
            <v>507859</v>
          </cell>
          <cell r="L74">
            <v>56828</v>
          </cell>
          <cell r="M74">
            <v>92600</v>
          </cell>
          <cell r="N74">
            <v>80223</v>
          </cell>
          <cell r="O74">
            <v>12377</v>
          </cell>
        </row>
        <row r="75">
          <cell r="A75" t="str">
            <v>2017청송군</v>
          </cell>
          <cell r="B75">
            <v>2017</v>
          </cell>
          <cell r="C75" t="str">
            <v>청송군</v>
          </cell>
          <cell r="D75">
            <v>433464</v>
          </cell>
          <cell r="E75">
            <v>385656</v>
          </cell>
          <cell r="F75">
            <v>47808</v>
          </cell>
          <cell r="G75">
            <v>438674</v>
          </cell>
          <cell r="H75">
            <v>390511</v>
          </cell>
          <cell r="I75">
            <v>48163</v>
          </cell>
          <cell r="J75">
            <v>327616</v>
          </cell>
          <cell r="K75">
            <v>292127</v>
          </cell>
          <cell r="L75">
            <v>35489</v>
          </cell>
          <cell r="M75">
            <v>111058</v>
          </cell>
          <cell r="N75">
            <v>98385</v>
          </cell>
          <cell r="O75">
            <v>12673</v>
          </cell>
        </row>
        <row r="76">
          <cell r="A76" t="str">
            <v>2017영양군</v>
          </cell>
          <cell r="B76">
            <v>2017</v>
          </cell>
          <cell r="C76" t="str">
            <v>영양군</v>
          </cell>
          <cell r="D76">
            <v>340453</v>
          </cell>
          <cell r="E76">
            <v>306579</v>
          </cell>
          <cell r="F76">
            <v>33874</v>
          </cell>
          <cell r="G76">
            <v>348902</v>
          </cell>
          <cell r="H76">
            <v>314983</v>
          </cell>
          <cell r="I76">
            <v>33919</v>
          </cell>
          <cell r="J76">
            <v>252159</v>
          </cell>
          <cell r="K76">
            <v>228848</v>
          </cell>
          <cell r="L76">
            <v>23311</v>
          </cell>
          <cell r="M76">
            <v>96743</v>
          </cell>
          <cell r="N76">
            <v>86135</v>
          </cell>
          <cell r="O76">
            <v>10608</v>
          </cell>
        </row>
        <row r="77">
          <cell r="A77" t="str">
            <v>2017영덕군</v>
          </cell>
          <cell r="B77">
            <v>2017</v>
          </cell>
          <cell r="C77" t="str">
            <v>영덕군</v>
          </cell>
          <cell r="D77">
            <v>528973</v>
          </cell>
          <cell r="E77">
            <v>444302</v>
          </cell>
          <cell r="F77">
            <v>84671</v>
          </cell>
          <cell r="G77">
            <v>536795</v>
          </cell>
          <cell r="H77">
            <v>452096</v>
          </cell>
          <cell r="I77">
            <v>84699</v>
          </cell>
          <cell r="J77">
            <v>382119</v>
          </cell>
          <cell r="K77">
            <v>348267</v>
          </cell>
          <cell r="L77">
            <v>33852</v>
          </cell>
          <cell r="M77">
            <v>154676</v>
          </cell>
          <cell r="N77">
            <v>103829</v>
          </cell>
          <cell r="O77">
            <v>50847</v>
          </cell>
        </row>
        <row r="78">
          <cell r="A78" t="str">
            <v>2017청도군</v>
          </cell>
          <cell r="B78">
            <v>2017</v>
          </cell>
          <cell r="C78" t="str">
            <v>청도군</v>
          </cell>
          <cell r="D78">
            <v>462450</v>
          </cell>
          <cell r="E78">
            <v>420543</v>
          </cell>
          <cell r="F78">
            <v>41907</v>
          </cell>
          <cell r="G78">
            <v>496004</v>
          </cell>
          <cell r="H78">
            <v>453185</v>
          </cell>
          <cell r="I78">
            <v>42819</v>
          </cell>
          <cell r="J78">
            <v>359007</v>
          </cell>
          <cell r="K78">
            <v>332993</v>
          </cell>
          <cell r="L78">
            <v>26014</v>
          </cell>
          <cell r="M78">
            <v>136997</v>
          </cell>
          <cell r="N78">
            <v>120192</v>
          </cell>
          <cell r="O78">
            <v>16805</v>
          </cell>
        </row>
        <row r="79">
          <cell r="A79" t="str">
            <v>2017고령군</v>
          </cell>
          <cell r="B79">
            <v>2017</v>
          </cell>
          <cell r="C79" t="str">
            <v>고령군</v>
          </cell>
          <cell r="D79">
            <v>389438</v>
          </cell>
          <cell r="E79">
            <v>367972</v>
          </cell>
          <cell r="F79">
            <v>21466</v>
          </cell>
          <cell r="G79">
            <v>399265</v>
          </cell>
          <cell r="H79">
            <v>377098</v>
          </cell>
          <cell r="I79">
            <v>22167</v>
          </cell>
          <cell r="J79">
            <v>300634</v>
          </cell>
          <cell r="K79">
            <v>284354</v>
          </cell>
          <cell r="L79">
            <v>16280</v>
          </cell>
          <cell r="M79">
            <v>27007</v>
          </cell>
          <cell r="N79">
            <v>24166</v>
          </cell>
          <cell r="O79">
            <v>2841</v>
          </cell>
        </row>
        <row r="80">
          <cell r="A80" t="str">
            <v>2017성주군</v>
          </cell>
          <cell r="B80">
            <v>2017</v>
          </cell>
          <cell r="C80" t="str">
            <v>성주군</v>
          </cell>
          <cell r="D80">
            <v>561298</v>
          </cell>
          <cell r="E80">
            <v>464851</v>
          </cell>
          <cell r="F80">
            <v>96447</v>
          </cell>
          <cell r="G80">
            <v>559951</v>
          </cell>
          <cell r="H80">
            <v>470917</v>
          </cell>
          <cell r="I80">
            <v>89034</v>
          </cell>
          <cell r="J80">
            <v>403325</v>
          </cell>
          <cell r="K80">
            <v>349391</v>
          </cell>
          <cell r="L80">
            <v>53934</v>
          </cell>
          <cell r="M80">
            <v>78959</v>
          </cell>
          <cell r="N80">
            <v>51301</v>
          </cell>
          <cell r="O80">
            <v>27658</v>
          </cell>
        </row>
        <row r="81">
          <cell r="A81" t="str">
            <v>2017칠곡군</v>
          </cell>
          <cell r="B81">
            <v>2017</v>
          </cell>
          <cell r="C81" t="str">
            <v>칠곡군</v>
          </cell>
          <cell r="D81">
            <v>572172</v>
          </cell>
          <cell r="E81">
            <v>488004</v>
          </cell>
          <cell r="F81">
            <v>84168</v>
          </cell>
          <cell r="G81">
            <v>574207</v>
          </cell>
          <cell r="H81">
            <v>489860</v>
          </cell>
          <cell r="I81">
            <v>84347</v>
          </cell>
          <cell r="J81">
            <v>431698</v>
          </cell>
          <cell r="K81">
            <v>418301</v>
          </cell>
          <cell r="L81">
            <v>13397</v>
          </cell>
          <cell r="M81">
            <v>90700</v>
          </cell>
          <cell r="N81">
            <v>71559</v>
          </cell>
          <cell r="O81">
            <v>19141</v>
          </cell>
        </row>
        <row r="82">
          <cell r="A82" t="str">
            <v>2017예천군</v>
          </cell>
          <cell r="B82">
            <v>2017</v>
          </cell>
          <cell r="C82" t="str">
            <v>예천군</v>
          </cell>
          <cell r="D82">
            <v>536039</v>
          </cell>
          <cell r="E82">
            <v>490717</v>
          </cell>
          <cell r="F82">
            <v>45322</v>
          </cell>
          <cell r="G82">
            <v>546167</v>
          </cell>
          <cell r="H82">
            <v>503707</v>
          </cell>
          <cell r="I82">
            <v>42460</v>
          </cell>
          <cell r="J82">
            <v>432694</v>
          </cell>
          <cell r="K82">
            <v>399160</v>
          </cell>
          <cell r="L82">
            <v>33534</v>
          </cell>
          <cell r="M82">
            <v>32824</v>
          </cell>
          <cell r="N82">
            <v>28633</v>
          </cell>
          <cell r="O82">
            <v>4191</v>
          </cell>
        </row>
        <row r="83">
          <cell r="A83" t="str">
            <v>2017봉화군</v>
          </cell>
          <cell r="B83">
            <v>2017</v>
          </cell>
          <cell r="C83" t="str">
            <v>봉화군</v>
          </cell>
          <cell r="D83">
            <v>480000</v>
          </cell>
          <cell r="E83">
            <v>433552</v>
          </cell>
          <cell r="F83">
            <v>46448</v>
          </cell>
          <cell r="G83">
            <v>514542</v>
          </cell>
          <cell r="H83">
            <v>465327</v>
          </cell>
          <cell r="I83">
            <v>49215</v>
          </cell>
          <cell r="J83">
            <v>382786</v>
          </cell>
          <cell r="K83">
            <v>347728</v>
          </cell>
          <cell r="L83">
            <v>35058</v>
          </cell>
          <cell r="M83">
            <v>131756</v>
          </cell>
          <cell r="N83">
            <v>117599</v>
          </cell>
          <cell r="O83">
            <v>14157</v>
          </cell>
        </row>
        <row r="84">
          <cell r="A84" t="str">
            <v>2017울진군</v>
          </cell>
          <cell r="B84">
            <v>2017</v>
          </cell>
          <cell r="C84" t="str">
            <v>울진군</v>
          </cell>
          <cell r="D84">
            <v>974599</v>
          </cell>
          <cell r="E84">
            <v>569566</v>
          </cell>
          <cell r="F84">
            <v>405033</v>
          </cell>
          <cell r="G84">
            <v>987182</v>
          </cell>
          <cell r="H84">
            <v>575831</v>
          </cell>
          <cell r="I84">
            <v>411351</v>
          </cell>
          <cell r="J84">
            <v>526820</v>
          </cell>
          <cell r="K84">
            <v>399323</v>
          </cell>
          <cell r="L84">
            <v>127497</v>
          </cell>
          <cell r="M84">
            <v>460361</v>
          </cell>
          <cell r="N84">
            <v>176508</v>
          </cell>
          <cell r="O84">
            <v>283853</v>
          </cell>
        </row>
        <row r="85">
          <cell r="A85" t="str">
            <v>2017울릉군</v>
          </cell>
          <cell r="B85">
            <v>2017</v>
          </cell>
          <cell r="C85" t="str">
            <v>울릉군</v>
          </cell>
          <cell r="D85">
            <v>214518</v>
          </cell>
          <cell r="E85">
            <v>209589</v>
          </cell>
          <cell r="F85">
            <v>4929</v>
          </cell>
          <cell r="G85">
            <v>211137</v>
          </cell>
          <cell r="H85">
            <v>206252</v>
          </cell>
          <cell r="I85">
            <v>4885</v>
          </cell>
          <cell r="J85">
            <v>158461</v>
          </cell>
          <cell r="K85">
            <v>154493</v>
          </cell>
          <cell r="L85">
            <v>3968</v>
          </cell>
          <cell r="M85">
            <v>52676</v>
          </cell>
          <cell r="N85">
            <v>51759</v>
          </cell>
          <cell r="O85">
            <v>917</v>
          </cell>
        </row>
        <row r="86">
          <cell r="A86" t="str">
            <v/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 t="str">
            <v>2018경상북도</v>
          </cell>
          <cell r="B87">
            <v>2018</v>
          </cell>
          <cell r="C87" t="str">
            <v>경상북도</v>
          </cell>
          <cell r="D87">
            <v>28879797</v>
          </cell>
          <cell r="E87">
            <v>25261904</v>
          </cell>
          <cell r="F87">
            <v>3617893</v>
          </cell>
          <cell r="G87">
            <v>29134143</v>
          </cell>
          <cell r="H87">
            <v>25474035</v>
          </cell>
          <cell r="I87">
            <v>3660108</v>
          </cell>
          <cell r="J87">
            <v>23008232</v>
          </cell>
          <cell r="K87">
            <v>20580829</v>
          </cell>
          <cell r="L87">
            <v>2427403</v>
          </cell>
          <cell r="M87">
            <v>2429548</v>
          </cell>
          <cell r="N87">
            <v>1657559</v>
          </cell>
          <cell r="O87">
            <v>771989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8827455</v>
          </cell>
          <cell r="E88">
            <v>8003483</v>
          </cell>
          <cell r="F88">
            <v>823972</v>
          </cell>
          <cell r="G88">
            <v>8767915</v>
          </cell>
          <cell r="H88">
            <v>7935315</v>
          </cell>
          <cell r="I88">
            <v>832600</v>
          </cell>
          <cell r="J88">
            <v>8260395</v>
          </cell>
          <cell r="K88">
            <v>7498603</v>
          </cell>
          <cell r="L88">
            <v>761792</v>
          </cell>
          <cell r="M88">
            <v>194123</v>
          </cell>
          <cell r="N88">
            <v>131488</v>
          </cell>
          <cell r="O88">
            <v>62635</v>
          </cell>
        </row>
        <row r="89">
          <cell r="A89" t="str">
            <v>2018포항시</v>
          </cell>
          <cell r="B89">
            <v>2018</v>
          </cell>
          <cell r="C89" t="str">
            <v>포항시</v>
          </cell>
          <cell r="D89">
            <v>2287364</v>
          </cell>
          <cell r="E89">
            <v>1924657</v>
          </cell>
          <cell r="F89">
            <v>362707</v>
          </cell>
          <cell r="G89">
            <v>2309262</v>
          </cell>
          <cell r="H89">
            <v>1939192</v>
          </cell>
          <cell r="I89">
            <v>370070</v>
          </cell>
          <cell r="J89">
            <v>1805540</v>
          </cell>
          <cell r="K89">
            <v>1546156</v>
          </cell>
          <cell r="L89">
            <v>259384</v>
          </cell>
          <cell r="M89">
            <v>133273</v>
          </cell>
          <cell r="N89">
            <v>91496</v>
          </cell>
          <cell r="O89">
            <v>41777</v>
          </cell>
        </row>
        <row r="90">
          <cell r="A90" t="str">
            <v>2018경주시</v>
          </cell>
          <cell r="B90">
            <v>2018</v>
          </cell>
          <cell r="C90" t="str">
            <v>경주시</v>
          </cell>
          <cell r="D90">
            <v>1720068</v>
          </cell>
          <cell r="E90">
            <v>1421205</v>
          </cell>
          <cell r="F90">
            <v>298863</v>
          </cell>
          <cell r="G90">
            <v>1736233</v>
          </cell>
          <cell r="H90">
            <v>1424760</v>
          </cell>
          <cell r="I90">
            <v>311473</v>
          </cell>
          <cell r="J90">
            <v>1177867</v>
          </cell>
          <cell r="K90">
            <v>1067065</v>
          </cell>
          <cell r="L90">
            <v>110802</v>
          </cell>
          <cell r="M90">
            <v>237716</v>
          </cell>
          <cell r="N90">
            <v>115288</v>
          </cell>
          <cell r="O90">
            <v>122428</v>
          </cell>
        </row>
        <row r="91">
          <cell r="A91" t="str">
            <v>2018김천시</v>
          </cell>
          <cell r="B91">
            <v>2018</v>
          </cell>
          <cell r="C91" t="str">
            <v>김천시</v>
          </cell>
          <cell r="D91">
            <v>1295312</v>
          </cell>
          <cell r="E91">
            <v>1082503</v>
          </cell>
          <cell r="F91">
            <v>212809</v>
          </cell>
          <cell r="G91">
            <v>1294047</v>
          </cell>
          <cell r="H91">
            <v>1080485</v>
          </cell>
          <cell r="I91">
            <v>213562</v>
          </cell>
          <cell r="J91">
            <v>892018</v>
          </cell>
          <cell r="K91">
            <v>765976</v>
          </cell>
          <cell r="L91">
            <v>126042</v>
          </cell>
          <cell r="M91">
            <v>173206</v>
          </cell>
          <cell r="N91">
            <v>127341</v>
          </cell>
          <cell r="O91">
            <v>45865</v>
          </cell>
        </row>
        <row r="92">
          <cell r="A92" t="str">
            <v>2018안동시</v>
          </cell>
          <cell r="B92">
            <v>2018</v>
          </cell>
          <cell r="C92" t="str">
            <v>안동시</v>
          </cell>
          <cell r="D92">
            <v>1389595</v>
          </cell>
          <cell r="E92">
            <v>1223117</v>
          </cell>
          <cell r="F92">
            <v>166478</v>
          </cell>
          <cell r="G92">
            <v>1406696</v>
          </cell>
          <cell r="H92">
            <v>1238856</v>
          </cell>
          <cell r="I92">
            <v>167840</v>
          </cell>
          <cell r="J92">
            <v>1063084</v>
          </cell>
          <cell r="K92">
            <v>953319</v>
          </cell>
          <cell r="L92">
            <v>109765</v>
          </cell>
          <cell r="M92">
            <v>143838</v>
          </cell>
          <cell r="N92">
            <v>103372</v>
          </cell>
          <cell r="O92">
            <v>40466</v>
          </cell>
        </row>
        <row r="93">
          <cell r="A93" t="str">
            <v>2018구미시</v>
          </cell>
          <cell r="B93">
            <v>2018</v>
          </cell>
          <cell r="C93" t="str">
            <v>구미시</v>
          </cell>
          <cell r="D93">
            <v>1433285</v>
          </cell>
          <cell r="E93">
            <v>1171824</v>
          </cell>
          <cell r="F93">
            <v>261461</v>
          </cell>
          <cell r="G93">
            <v>1453828</v>
          </cell>
          <cell r="H93">
            <v>1188526</v>
          </cell>
          <cell r="I93">
            <v>265302</v>
          </cell>
          <cell r="J93">
            <v>1154234</v>
          </cell>
          <cell r="K93">
            <v>981028</v>
          </cell>
          <cell r="L93">
            <v>173206</v>
          </cell>
          <cell r="M93">
            <v>117065</v>
          </cell>
          <cell r="N93">
            <v>45792</v>
          </cell>
          <cell r="O93">
            <v>71273</v>
          </cell>
        </row>
        <row r="94">
          <cell r="A94" t="str">
            <v>2018영주시</v>
          </cell>
          <cell r="B94">
            <v>2018</v>
          </cell>
          <cell r="C94" t="str">
            <v>영주시</v>
          </cell>
          <cell r="D94">
            <v>905376</v>
          </cell>
          <cell r="E94">
            <v>805352</v>
          </cell>
          <cell r="F94">
            <v>100024</v>
          </cell>
          <cell r="G94">
            <v>918002</v>
          </cell>
          <cell r="H94">
            <v>818083</v>
          </cell>
          <cell r="I94">
            <v>99919</v>
          </cell>
          <cell r="J94">
            <v>662337</v>
          </cell>
          <cell r="K94">
            <v>597231</v>
          </cell>
          <cell r="L94">
            <v>65106</v>
          </cell>
          <cell r="M94">
            <v>89486</v>
          </cell>
          <cell r="N94">
            <v>75655</v>
          </cell>
          <cell r="O94">
            <v>13831</v>
          </cell>
        </row>
        <row r="95">
          <cell r="A95" t="str">
            <v>2018영천시</v>
          </cell>
          <cell r="B95">
            <v>2018</v>
          </cell>
          <cell r="C95" t="str">
            <v>영천시</v>
          </cell>
          <cell r="D95">
            <v>1009757</v>
          </cell>
          <cell r="E95">
            <v>896023</v>
          </cell>
          <cell r="F95">
            <v>113734</v>
          </cell>
          <cell r="G95">
            <v>1014247</v>
          </cell>
          <cell r="H95">
            <v>898031</v>
          </cell>
          <cell r="I95">
            <v>116216</v>
          </cell>
          <cell r="J95">
            <v>699174</v>
          </cell>
          <cell r="K95">
            <v>627183</v>
          </cell>
          <cell r="L95">
            <v>71991</v>
          </cell>
          <cell r="M95">
            <v>106506</v>
          </cell>
          <cell r="N95">
            <v>87377</v>
          </cell>
          <cell r="O95">
            <v>19129</v>
          </cell>
        </row>
        <row r="96">
          <cell r="A96" t="str">
            <v>2018상주시</v>
          </cell>
          <cell r="B96">
            <v>2018</v>
          </cell>
          <cell r="C96" t="str">
            <v>상주시</v>
          </cell>
          <cell r="D96">
            <v>1175536</v>
          </cell>
          <cell r="E96">
            <v>1089234</v>
          </cell>
          <cell r="F96">
            <v>86302</v>
          </cell>
          <cell r="G96">
            <v>1180105</v>
          </cell>
          <cell r="H96">
            <v>1096040</v>
          </cell>
          <cell r="I96">
            <v>84065</v>
          </cell>
          <cell r="J96">
            <v>773833</v>
          </cell>
          <cell r="K96">
            <v>710896</v>
          </cell>
          <cell r="L96">
            <v>62937</v>
          </cell>
          <cell r="M96">
            <v>236187</v>
          </cell>
          <cell r="N96">
            <v>215681</v>
          </cell>
          <cell r="O96">
            <v>20506</v>
          </cell>
        </row>
        <row r="97">
          <cell r="A97" t="str">
            <v>2018문경시</v>
          </cell>
          <cell r="B97">
            <v>2018</v>
          </cell>
          <cell r="C97" t="str">
            <v>문경시</v>
          </cell>
          <cell r="D97">
            <v>797570</v>
          </cell>
          <cell r="E97">
            <v>711240</v>
          </cell>
          <cell r="F97">
            <v>86330</v>
          </cell>
          <cell r="G97">
            <v>806751</v>
          </cell>
          <cell r="H97">
            <v>720431</v>
          </cell>
          <cell r="I97">
            <v>86320</v>
          </cell>
          <cell r="J97">
            <v>620622</v>
          </cell>
          <cell r="K97">
            <v>566196</v>
          </cell>
          <cell r="L97">
            <v>54426</v>
          </cell>
          <cell r="M97">
            <v>89176</v>
          </cell>
          <cell r="N97">
            <v>68117</v>
          </cell>
          <cell r="O97">
            <v>21059</v>
          </cell>
        </row>
        <row r="98">
          <cell r="A98" t="str">
            <v>2018경산시</v>
          </cell>
          <cell r="B98">
            <v>2018</v>
          </cell>
          <cell r="C98" t="str">
            <v>경산시</v>
          </cell>
          <cell r="D98">
            <v>1128969</v>
          </cell>
          <cell r="E98">
            <v>959888</v>
          </cell>
          <cell r="F98">
            <v>169081</v>
          </cell>
          <cell r="G98">
            <v>1143072</v>
          </cell>
          <cell r="H98">
            <v>968119</v>
          </cell>
          <cell r="I98">
            <v>174953</v>
          </cell>
          <cell r="J98">
            <v>908551</v>
          </cell>
          <cell r="K98">
            <v>804884</v>
          </cell>
          <cell r="L98">
            <v>103667</v>
          </cell>
          <cell r="M98">
            <v>73132</v>
          </cell>
          <cell r="N98">
            <v>44429</v>
          </cell>
          <cell r="O98">
            <v>28703</v>
          </cell>
        </row>
        <row r="99">
          <cell r="A99" t="str">
            <v>2018군위군</v>
          </cell>
          <cell r="B99">
            <v>2018</v>
          </cell>
          <cell r="C99" t="str">
            <v>군위군</v>
          </cell>
          <cell r="D99">
            <v>452766</v>
          </cell>
          <cell r="E99">
            <v>441459</v>
          </cell>
          <cell r="F99">
            <v>11307</v>
          </cell>
          <cell r="G99">
            <v>458455</v>
          </cell>
          <cell r="H99">
            <v>447421</v>
          </cell>
          <cell r="I99">
            <v>11034</v>
          </cell>
          <cell r="J99">
            <v>318851</v>
          </cell>
          <cell r="K99">
            <v>310768</v>
          </cell>
          <cell r="L99">
            <v>8083</v>
          </cell>
          <cell r="M99">
            <v>35963</v>
          </cell>
          <cell r="N99">
            <v>33595</v>
          </cell>
          <cell r="O99">
            <v>2368</v>
          </cell>
        </row>
        <row r="100">
          <cell r="A100" t="str">
            <v>2018의성군</v>
          </cell>
          <cell r="B100">
            <v>2018</v>
          </cell>
          <cell r="C100" t="str">
            <v>의성군</v>
          </cell>
          <cell r="D100">
            <v>750975</v>
          </cell>
          <cell r="E100">
            <v>657928</v>
          </cell>
          <cell r="F100">
            <v>93047</v>
          </cell>
          <cell r="G100">
            <v>782386</v>
          </cell>
          <cell r="H100">
            <v>688904</v>
          </cell>
          <cell r="I100">
            <v>93482</v>
          </cell>
          <cell r="J100">
            <v>579069</v>
          </cell>
          <cell r="K100">
            <v>516783</v>
          </cell>
          <cell r="L100">
            <v>62286</v>
          </cell>
          <cell r="M100">
            <v>105984</v>
          </cell>
          <cell r="N100">
            <v>88788</v>
          </cell>
          <cell r="O100">
            <v>17196</v>
          </cell>
        </row>
        <row r="101">
          <cell r="A101" t="str">
            <v>2018청송군</v>
          </cell>
          <cell r="B101">
            <v>2018</v>
          </cell>
          <cell r="C101" t="str">
            <v>청송군</v>
          </cell>
          <cell r="D101">
            <v>450673</v>
          </cell>
          <cell r="E101">
            <v>409020</v>
          </cell>
          <cell r="F101">
            <v>41653</v>
          </cell>
          <cell r="G101">
            <v>456410</v>
          </cell>
          <cell r="H101">
            <v>414238</v>
          </cell>
          <cell r="I101">
            <v>42172</v>
          </cell>
          <cell r="J101">
            <v>329946</v>
          </cell>
          <cell r="K101">
            <v>297526</v>
          </cell>
          <cell r="L101">
            <v>32420</v>
          </cell>
          <cell r="M101">
            <v>31947</v>
          </cell>
          <cell r="N101">
            <v>30962</v>
          </cell>
          <cell r="O101">
            <v>985</v>
          </cell>
        </row>
        <row r="102">
          <cell r="A102" t="str">
            <v>2018영양군</v>
          </cell>
          <cell r="B102">
            <v>2018</v>
          </cell>
          <cell r="C102" t="str">
            <v>영양군</v>
          </cell>
          <cell r="D102">
            <v>362397</v>
          </cell>
          <cell r="E102">
            <v>333701</v>
          </cell>
          <cell r="F102">
            <v>28696</v>
          </cell>
          <cell r="G102">
            <v>384169</v>
          </cell>
          <cell r="H102">
            <v>354266</v>
          </cell>
          <cell r="I102">
            <v>29903</v>
          </cell>
          <cell r="J102">
            <v>248286</v>
          </cell>
          <cell r="K102">
            <v>227998</v>
          </cell>
          <cell r="L102">
            <v>20288</v>
          </cell>
          <cell r="M102">
            <v>47233</v>
          </cell>
          <cell r="N102">
            <v>42214</v>
          </cell>
          <cell r="O102">
            <v>5019</v>
          </cell>
        </row>
        <row r="103">
          <cell r="A103" t="str">
            <v>2018영덕군</v>
          </cell>
          <cell r="B103">
            <v>2018</v>
          </cell>
          <cell r="C103" t="str">
            <v>영덕군</v>
          </cell>
          <cell r="D103">
            <v>631730</v>
          </cell>
          <cell r="E103">
            <v>552175</v>
          </cell>
          <cell r="F103">
            <v>79555</v>
          </cell>
          <cell r="G103">
            <v>641291</v>
          </cell>
          <cell r="H103">
            <v>561159</v>
          </cell>
          <cell r="I103">
            <v>80132</v>
          </cell>
          <cell r="J103">
            <v>392058</v>
          </cell>
          <cell r="K103">
            <v>361762</v>
          </cell>
          <cell r="L103">
            <v>30296</v>
          </cell>
          <cell r="M103">
            <v>77245</v>
          </cell>
          <cell r="N103">
            <v>30739</v>
          </cell>
          <cell r="O103">
            <v>46506</v>
          </cell>
        </row>
        <row r="104">
          <cell r="A104" t="str">
            <v>2018청도군</v>
          </cell>
          <cell r="B104">
            <v>2018</v>
          </cell>
          <cell r="C104" t="str">
            <v>청도군</v>
          </cell>
          <cell r="D104">
            <v>474033</v>
          </cell>
          <cell r="E104">
            <v>433958</v>
          </cell>
          <cell r="F104">
            <v>40075</v>
          </cell>
          <cell r="G104">
            <v>528370</v>
          </cell>
          <cell r="H104">
            <v>488110</v>
          </cell>
          <cell r="I104">
            <v>40260</v>
          </cell>
          <cell r="J104">
            <v>353240</v>
          </cell>
          <cell r="K104">
            <v>325943</v>
          </cell>
          <cell r="L104">
            <v>27297</v>
          </cell>
          <cell r="M104">
            <v>80297</v>
          </cell>
          <cell r="N104">
            <v>76704</v>
          </cell>
          <cell r="O104">
            <v>3593</v>
          </cell>
        </row>
        <row r="105">
          <cell r="A105" t="str">
            <v>2018고령군</v>
          </cell>
          <cell r="B105">
            <v>2018</v>
          </cell>
          <cell r="C105" t="str">
            <v>고령군</v>
          </cell>
          <cell r="D105">
            <v>390366</v>
          </cell>
          <cell r="E105">
            <v>371553</v>
          </cell>
          <cell r="F105">
            <v>18813</v>
          </cell>
          <cell r="G105">
            <v>397659</v>
          </cell>
          <cell r="H105">
            <v>378604</v>
          </cell>
          <cell r="I105">
            <v>19055</v>
          </cell>
          <cell r="J105">
            <v>310102</v>
          </cell>
          <cell r="K105">
            <v>295673</v>
          </cell>
          <cell r="L105">
            <v>14429</v>
          </cell>
          <cell r="M105">
            <v>24781</v>
          </cell>
          <cell r="N105">
            <v>22859</v>
          </cell>
          <cell r="O105">
            <v>1922</v>
          </cell>
        </row>
        <row r="106">
          <cell r="A106" t="str">
            <v>2018성주군</v>
          </cell>
          <cell r="B106">
            <v>2018</v>
          </cell>
          <cell r="C106" t="str">
            <v>성주군</v>
          </cell>
          <cell r="D106">
            <v>569338</v>
          </cell>
          <cell r="E106">
            <v>489293</v>
          </cell>
          <cell r="F106">
            <v>80045</v>
          </cell>
          <cell r="G106">
            <v>574812</v>
          </cell>
          <cell r="H106">
            <v>496292</v>
          </cell>
          <cell r="I106">
            <v>78520</v>
          </cell>
          <cell r="J106">
            <v>386709</v>
          </cell>
          <cell r="K106">
            <v>354529</v>
          </cell>
          <cell r="L106">
            <v>32180</v>
          </cell>
          <cell r="M106">
            <v>84342</v>
          </cell>
          <cell r="N106">
            <v>48428</v>
          </cell>
          <cell r="O106">
            <v>35914</v>
          </cell>
        </row>
        <row r="107">
          <cell r="A107" t="str">
            <v>2018칠곡군</v>
          </cell>
          <cell r="B107">
            <v>2018</v>
          </cell>
          <cell r="C107" t="str">
            <v>칠곡군</v>
          </cell>
          <cell r="D107">
            <v>573914</v>
          </cell>
          <cell r="E107">
            <v>495217</v>
          </cell>
          <cell r="F107">
            <v>78697</v>
          </cell>
          <cell r="G107">
            <v>580289</v>
          </cell>
          <cell r="H107">
            <v>501710</v>
          </cell>
          <cell r="I107">
            <v>78579</v>
          </cell>
          <cell r="J107">
            <v>473912</v>
          </cell>
          <cell r="K107">
            <v>410994</v>
          </cell>
          <cell r="L107">
            <v>62918</v>
          </cell>
          <cell r="M107">
            <v>41703</v>
          </cell>
          <cell r="N107">
            <v>37184</v>
          </cell>
          <cell r="O107">
            <v>4519</v>
          </cell>
        </row>
        <row r="108">
          <cell r="A108" t="str">
            <v>2018예천군</v>
          </cell>
          <cell r="B108">
            <v>2018</v>
          </cell>
          <cell r="C108" t="str">
            <v>예천군</v>
          </cell>
          <cell r="D108">
            <v>571972</v>
          </cell>
          <cell r="E108">
            <v>528864</v>
          </cell>
          <cell r="F108">
            <v>43108</v>
          </cell>
          <cell r="G108">
            <v>579465</v>
          </cell>
          <cell r="H108">
            <v>537096</v>
          </cell>
          <cell r="I108">
            <v>42369</v>
          </cell>
          <cell r="J108">
            <v>463181</v>
          </cell>
          <cell r="K108">
            <v>433197</v>
          </cell>
          <cell r="L108">
            <v>29984</v>
          </cell>
          <cell r="M108">
            <v>30395</v>
          </cell>
          <cell r="N108">
            <v>26308</v>
          </cell>
          <cell r="O108">
            <v>4087</v>
          </cell>
        </row>
        <row r="109">
          <cell r="A109" t="str">
            <v>2018봉화군</v>
          </cell>
          <cell r="B109">
            <v>2018</v>
          </cell>
          <cell r="C109" t="str">
            <v>봉화군</v>
          </cell>
          <cell r="D109">
            <v>535392</v>
          </cell>
          <cell r="E109">
            <v>479673</v>
          </cell>
          <cell r="F109">
            <v>55719</v>
          </cell>
          <cell r="G109">
            <v>564437</v>
          </cell>
          <cell r="H109">
            <v>507825</v>
          </cell>
          <cell r="I109">
            <v>56612</v>
          </cell>
          <cell r="J109">
            <v>411967</v>
          </cell>
          <cell r="K109">
            <v>368807</v>
          </cell>
          <cell r="L109">
            <v>43160</v>
          </cell>
          <cell r="M109">
            <v>55391</v>
          </cell>
          <cell r="N109">
            <v>51487</v>
          </cell>
          <cell r="O109">
            <v>3904</v>
          </cell>
        </row>
        <row r="110">
          <cell r="A110" t="str">
            <v>2018울진군</v>
          </cell>
          <cell r="B110">
            <v>2018</v>
          </cell>
          <cell r="C110" t="str">
            <v>울진군</v>
          </cell>
          <cell r="D110">
            <v>938168</v>
          </cell>
          <cell r="E110">
            <v>576346</v>
          </cell>
          <cell r="F110">
            <v>361822</v>
          </cell>
          <cell r="G110">
            <v>948730</v>
          </cell>
          <cell r="H110">
            <v>586930</v>
          </cell>
          <cell r="I110">
            <v>361800</v>
          </cell>
          <cell r="J110">
            <v>577945</v>
          </cell>
          <cell r="K110">
            <v>415214</v>
          </cell>
          <cell r="L110">
            <v>162731</v>
          </cell>
          <cell r="M110">
            <v>205996</v>
          </cell>
          <cell r="N110">
            <v>48529</v>
          </cell>
          <cell r="O110">
            <v>157467</v>
          </cell>
        </row>
        <row r="111">
          <cell r="A111" t="str">
            <v>2018울릉군</v>
          </cell>
          <cell r="B111">
            <v>2018</v>
          </cell>
          <cell r="C111" t="str">
            <v>울릉군</v>
          </cell>
          <cell r="D111">
            <v>207786</v>
          </cell>
          <cell r="E111">
            <v>204191</v>
          </cell>
          <cell r="F111">
            <v>3595</v>
          </cell>
          <cell r="G111">
            <v>207512</v>
          </cell>
          <cell r="H111">
            <v>203642</v>
          </cell>
          <cell r="I111">
            <v>3870</v>
          </cell>
          <cell r="J111">
            <v>145311</v>
          </cell>
          <cell r="K111">
            <v>143098</v>
          </cell>
          <cell r="L111">
            <v>2213</v>
          </cell>
          <cell r="M111">
            <v>14563</v>
          </cell>
          <cell r="N111">
            <v>13726</v>
          </cell>
          <cell r="O111">
            <v>837</v>
          </cell>
        </row>
        <row r="112">
          <cell r="A112" t="str">
            <v/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 t="str">
            <v>2019경상북도</v>
          </cell>
          <cell r="B113">
            <v>2019</v>
          </cell>
          <cell r="C113" t="str">
            <v>경상북도</v>
          </cell>
          <cell r="D113">
            <v>33976058</v>
          </cell>
          <cell r="E113">
            <v>29180037</v>
          </cell>
          <cell r="F113">
            <v>4796021</v>
          </cell>
          <cell r="G113">
            <v>34596906</v>
          </cell>
          <cell r="H113">
            <v>29790013</v>
          </cell>
          <cell r="I113">
            <v>4806893</v>
          </cell>
          <cell r="J113">
            <v>27588295</v>
          </cell>
          <cell r="K113">
            <v>24272589</v>
          </cell>
          <cell r="L113">
            <v>3315706</v>
          </cell>
          <cell r="M113">
            <v>3275281</v>
          </cell>
          <cell r="N113">
            <v>2401371</v>
          </cell>
          <cell r="O113">
            <v>873910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10551709</v>
          </cell>
          <cell r="E114">
            <v>9390595</v>
          </cell>
          <cell r="F114">
            <v>1161114</v>
          </cell>
          <cell r="G114">
            <v>10461309</v>
          </cell>
          <cell r="H114">
            <v>9290149</v>
          </cell>
          <cell r="I114">
            <v>1171160</v>
          </cell>
          <cell r="J114">
            <v>9903153</v>
          </cell>
          <cell r="K114">
            <v>8806643</v>
          </cell>
          <cell r="L114">
            <v>1096510</v>
          </cell>
          <cell r="M114">
            <v>107295</v>
          </cell>
          <cell r="N114">
            <v>36963</v>
          </cell>
          <cell r="O114">
            <v>70332</v>
          </cell>
        </row>
        <row r="115">
          <cell r="A115" t="str">
            <v>2019포항시</v>
          </cell>
          <cell r="B115">
            <v>2019</v>
          </cell>
          <cell r="C115" t="str">
            <v>포항시</v>
          </cell>
          <cell r="D115">
            <v>2596348</v>
          </cell>
          <cell r="E115">
            <v>2220180</v>
          </cell>
          <cell r="F115">
            <v>376168</v>
          </cell>
          <cell r="G115">
            <v>2638611</v>
          </cell>
          <cell r="H115">
            <v>2251865</v>
          </cell>
          <cell r="I115">
            <v>386746</v>
          </cell>
          <cell r="J115">
            <v>2030945</v>
          </cell>
          <cell r="K115">
            <v>1756994</v>
          </cell>
          <cell r="L115">
            <v>273951</v>
          </cell>
          <cell r="M115">
            <v>144611</v>
          </cell>
          <cell r="N115">
            <v>101921</v>
          </cell>
          <cell r="O115">
            <v>42690</v>
          </cell>
        </row>
        <row r="116">
          <cell r="A116" t="str">
            <v>2019경주시</v>
          </cell>
          <cell r="B116">
            <v>2019</v>
          </cell>
          <cell r="C116" t="str">
            <v>경주시</v>
          </cell>
          <cell r="D116">
            <v>1854711</v>
          </cell>
          <cell r="E116">
            <v>1558576</v>
          </cell>
          <cell r="F116">
            <v>296135</v>
          </cell>
          <cell r="G116">
            <v>1892873</v>
          </cell>
          <cell r="H116">
            <v>1592342</v>
          </cell>
          <cell r="I116">
            <v>300531</v>
          </cell>
          <cell r="J116">
            <v>1306374</v>
          </cell>
          <cell r="K116">
            <v>1148861</v>
          </cell>
          <cell r="L116">
            <v>157513</v>
          </cell>
          <cell r="M116">
            <v>273307</v>
          </cell>
          <cell r="N116">
            <v>151496</v>
          </cell>
          <cell r="O116">
            <v>121811</v>
          </cell>
        </row>
        <row r="117">
          <cell r="A117" t="str">
            <v>2019김천시</v>
          </cell>
          <cell r="B117">
            <v>2019</v>
          </cell>
          <cell r="C117" t="str">
            <v>김천시</v>
          </cell>
          <cell r="D117">
            <v>1294818</v>
          </cell>
          <cell r="E117">
            <v>1115484</v>
          </cell>
          <cell r="F117">
            <v>179334</v>
          </cell>
          <cell r="G117">
            <v>1355467</v>
          </cell>
          <cell r="H117">
            <v>1173916</v>
          </cell>
          <cell r="I117">
            <v>181551</v>
          </cell>
          <cell r="J117">
            <v>993932</v>
          </cell>
          <cell r="K117">
            <v>890886</v>
          </cell>
          <cell r="L117">
            <v>103046</v>
          </cell>
          <cell r="M117">
            <v>180345</v>
          </cell>
          <cell r="N117">
            <v>136356</v>
          </cell>
          <cell r="O117">
            <v>43989</v>
          </cell>
        </row>
        <row r="118">
          <cell r="A118" t="str">
            <v>2019안동시</v>
          </cell>
          <cell r="B118">
            <v>2019</v>
          </cell>
          <cell r="C118" t="str">
            <v>안동시</v>
          </cell>
          <cell r="D118">
            <v>1585450</v>
          </cell>
          <cell r="E118">
            <v>1420299</v>
          </cell>
          <cell r="F118">
            <v>165151</v>
          </cell>
          <cell r="G118">
            <v>1599376</v>
          </cell>
          <cell r="H118">
            <v>1434443</v>
          </cell>
          <cell r="I118">
            <v>164933</v>
          </cell>
          <cell r="J118">
            <v>1291134</v>
          </cell>
          <cell r="K118">
            <v>1191200</v>
          </cell>
          <cell r="L118">
            <v>99934</v>
          </cell>
          <cell r="M118">
            <v>137912</v>
          </cell>
          <cell r="N118">
            <v>91860</v>
          </cell>
          <cell r="O118">
            <v>46052</v>
          </cell>
        </row>
        <row r="119">
          <cell r="A119" t="str">
            <v>2019구미시</v>
          </cell>
          <cell r="B119">
            <v>2019</v>
          </cell>
          <cell r="C119" t="str">
            <v>구미시</v>
          </cell>
          <cell r="D119">
            <v>1681753</v>
          </cell>
          <cell r="E119">
            <v>1402231</v>
          </cell>
          <cell r="F119">
            <v>279522</v>
          </cell>
          <cell r="G119">
            <v>1886426</v>
          </cell>
          <cell r="H119">
            <v>1601964</v>
          </cell>
          <cell r="I119">
            <v>284462</v>
          </cell>
          <cell r="J119">
            <v>1316938</v>
          </cell>
          <cell r="K119">
            <v>1155162</v>
          </cell>
          <cell r="L119">
            <v>161776</v>
          </cell>
          <cell r="M119">
            <v>390837</v>
          </cell>
          <cell r="N119">
            <v>268151</v>
          </cell>
          <cell r="O119">
            <v>122686</v>
          </cell>
        </row>
        <row r="120">
          <cell r="A120" t="str">
            <v>2019영주시</v>
          </cell>
          <cell r="B120">
            <v>2019</v>
          </cell>
          <cell r="C120" t="str">
            <v>영주시</v>
          </cell>
          <cell r="D120">
            <v>1032593</v>
          </cell>
          <cell r="E120">
            <v>927644</v>
          </cell>
          <cell r="F120">
            <v>104949</v>
          </cell>
          <cell r="G120">
            <v>1039088</v>
          </cell>
          <cell r="H120">
            <v>934480</v>
          </cell>
          <cell r="I120">
            <v>104608</v>
          </cell>
          <cell r="J120">
            <v>761743</v>
          </cell>
          <cell r="K120">
            <v>691155</v>
          </cell>
          <cell r="L120">
            <v>70588</v>
          </cell>
          <cell r="M120">
            <v>277345</v>
          </cell>
          <cell r="N120">
            <v>243325</v>
          </cell>
          <cell r="O120">
            <v>34020</v>
          </cell>
        </row>
        <row r="121">
          <cell r="A121" t="str">
            <v>2019영천시</v>
          </cell>
          <cell r="B121">
            <v>2019</v>
          </cell>
          <cell r="C121" t="str">
            <v>영천시</v>
          </cell>
          <cell r="D121">
            <v>1179809</v>
          </cell>
          <cell r="E121">
            <v>1046863</v>
          </cell>
          <cell r="F121">
            <v>132946</v>
          </cell>
          <cell r="G121">
            <v>1194405</v>
          </cell>
          <cell r="H121">
            <v>1060668</v>
          </cell>
          <cell r="I121">
            <v>133737</v>
          </cell>
          <cell r="J121">
            <v>901574</v>
          </cell>
          <cell r="K121">
            <v>824077</v>
          </cell>
          <cell r="L121">
            <v>77497</v>
          </cell>
          <cell r="M121">
            <v>84479</v>
          </cell>
          <cell r="N121">
            <v>64145</v>
          </cell>
          <cell r="O121">
            <v>20334</v>
          </cell>
        </row>
        <row r="122">
          <cell r="A122" t="str">
            <v>2019상주시</v>
          </cell>
          <cell r="B122">
            <v>2019</v>
          </cell>
          <cell r="C122" t="str">
            <v>상주시</v>
          </cell>
          <cell r="D122">
            <v>1425865</v>
          </cell>
          <cell r="E122">
            <v>1300322</v>
          </cell>
          <cell r="F122">
            <v>125543</v>
          </cell>
          <cell r="G122">
            <v>1433117</v>
          </cell>
          <cell r="H122">
            <v>1321544</v>
          </cell>
          <cell r="I122">
            <v>111573</v>
          </cell>
          <cell r="J122">
            <v>1141060</v>
          </cell>
          <cell r="K122">
            <v>1057431</v>
          </cell>
          <cell r="L122">
            <v>83629</v>
          </cell>
          <cell r="M122">
            <v>292058</v>
          </cell>
          <cell r="N122">
            <v>264114</v>
          </cell>
          <cell r="O122">
            <v>27944</v>
          </cell>
        </row>
        <row r="123">
          <cell r="A123" t="str">
            <v>2019문경시</v>
          </cell>
          <cell r="B123">
            <v>2019</v>
          </cell>
          <cell r="C123" t="str">
            <v>문경시</v>
          </cell>
          <cell r="D123">
            <v>904311</v>
          </cell>
          <cell r="E123">
            <v>786555</v>
          </cell>
          <cell r="F123">
            <v>117756</v>
          </cell>
          <cell r="G123">
            <v>904163</v>
          </cell>
          <cell r="H123">
            <v>799810</v>
          </cell>
          <cell r="I123">
            <v>104353</v>
          </cell>
          <cell r="J123">
            <v>706942</v>
          </cell>
          <cell r="K123">
            <v>635250</v>
          </cell>
          <cell r="L123">
            <v>71692</v>
          </cell>
          <cell r="M123">
            <v>95548</v>
          </cell>
          <cell r="N123">
            <v>75297</v>
          </cell>
          <cell r="O123">
            <v>20251</v>
          </cell>
        </row>
        <row r="124">
          <cell r="A124" t="str">
            <v>2019경산시</v>
          </cell>
          <cell r="B124">
            <v>2019</v>
          </cell>
          <cell r="C124" t="str">
            <v>경산시</v>
          </cell>
          <cell r="D124">
            <v>1254122</v>
          </cell>
          <cell r="E124">
            <v>1082878</v>
          </cell>
          <cell r="F124">
            <v>171244</v>
          </cell>
          <cell r="G124">
            <v>1271584</v>
          </cell>
          <cell r="H124">
            <v>1100319</v>
          </cell>
          <cell r="I124">
            <v>171265</v>
          </cell>
          <cell r="J124">
            <v>1019711</v>
          </cell>
          <cell r="K124">
            <v>910768</v>
          </cell>
          <cell r="L124">
            <v>108943</v>
          </cell>
          <cell r="M124">
            <v>98118</v>
          </cell>
          <cell r="N124">
            <v>63552</v>
          </cell>
          <cell r="O124">
            <v>34566</v>
          </cell>
        </row>
        <row r="125">
          <cell r="A125" t="str">
            <v>2019군위군</v>
          </cell>
          <cell r="B125">
            <v>2019</v>
          </cell>
          <cell r="C125" t="str">
            <v>군위군</v>
          </cell>
          <cell r="D125">
            <v>472308</v>
          </cell>
          <cell r="E125">
            <v>459588</v>
          </cell>
          <cell r="F125">
            <v>12720</v>
          </cell>
          <cell r="G125">
            <v>486675</v>
          </cell>
          <cell r="H125">
            <v>473815</v>
          </cell>
          <cell r="I125">
            <v>12860</v>
          </cell>
          <cell r="J125">
            <v>353554</v>
          </cell>
          <cell r="K125">
            <v>344931</v>
          </cell>
          <cell r="L125">
            <v>8623</v>
          </cell>
          <cell r="M125">
            <v>51849</v>
          </cell>
          <cell r="N125">
            <v>47889</v>
          </cell>
          <cell r="O125">
            <v>3960</v>
          </cell>
        </row>
        <row r="126">
          <cell r="A126" t="str">
            <v>2019의성군</v>
          </cell>
          <cell r="B126">
            <v>2019</v>
          </cell>
          <cell r="C126" t="str">
            <v>의성군</v>
          </cell>
          <cell r="D126">
            <v>841859</v>
          </cell>
          <cell r="E126">
            <v>748690</v>
          </cell>
          <cell r="F126">
            <v>93169</v>
          </cell>
          <cell r="G126">
            <v>895322</v>
          </cell>
          <cell r="H126">
            <v>799708</v>
          </cell>
          <cell r="I126">
            <v>95614</v>
          </cell>
          <cell r="J126">
            <v>710112</v>
          </cell>
          <cell r="K126">
            <v>635715</v>
          </cell>
          <cell r="L126">
            <v>74397</v>
          </cell>
          <cell r="M126">
            <v>185210</v>
          </cell>
          <cell r="N126">
            <v>163993</v>
          </cell>
          <cell r="O126">
            <v>21217</v>
          </cell>
        </row>
        <row r="127">
          <cell r="A127" t="str">
            <v>2019청송군</v>
          </cell>
          <cell r="B127">
            <v>2019</v>
          </cell>
          <cell r="C127" t="str">
            <v>청송군</v>
          </cell>
          <cell r="D127">
            <v>520431</v>
          </cell>
          <cell r="E127">
            <v>468093</v>
          </cell>
          <cell r="F127">
            <v>52338</v>
          </cell>
          <cell r="G127">
            <v>531713</v>
          </cell>
          <cell r="H127">
            <v>479108</v>
          </cell>
          <cell r="I127">
            <v>52605</v>
          </cell>
          <cell r="J127">
            <v>388099</v>
          </cell>
          <cell r="K127">
            <v>350433</v>
          </cell>
          <cell r="L127">
            <v>37666</v>
          </cell>
          <cell r="M127">
            <v>143614</v>
          </cell>
          <cell r="N127">
            <v>128675</v>
          </cell>
          <cell r="O127">
            <v>14939</v>
          </cell>
        </row>
        <row r="128">
          <cell r="A128" t="str">
            <v>2019영양군</v>
          </cell>
          <cell r="B128">
            <v>2019</v>
          </cell>
          <cell r="C128" t="str">
            <v>영양군</v>
          </cell>
          <cell r="D128">
            <v>445665</v>
          </cell>
          <cell r="E128">
            <v>415797</v>
          </cell>
          <cell r="F128">
            <v>29868</v>
          </cell>
          <cell r="G128">
            <v>460855</v>
          </cell>
          <cell r="H128">
            <v>430623</v>
          </cell>
          <cell r="I128">
            <v>30232</v>
          </cell>
          <cell r="J128">
            <v>338258</v>
          </cell>
          <cell r="K128">
            <v>318065</v>
          </cell>
          <cell r="L128">
            <v>20193</v>
          </cell>
          <cell r="M128">
            <v>37802</v>
          </cell>
          <cell r="N128">
            <v>33122</v>
          </cell>
          <cell r="O128">
            <v>4680</v>
          </cell>
        </row>
        <row r="129">
          <cell r="A129" t="str">
            <v>2019영덕군</v>
          </cell>
          <cell r="B129">
            <v>2019</v>
          </cell>
          <cell r="C129" t="str">
            <v>영덕군</v>
          </cell>
          <cell r="D129">
            <v>754769</v>
          </cell>
          <cell r="E129">
            <v>684277</v>
          </cell>
          <cell r="F129">
            <v>70492</v>
          </cell>
          <cell r="G129">
            <v>760544</v>
          </cell>
          <cell r="H129">
            <v>687934</v>
          </cell>
          <cell r="I129">
            <v>72610</v>
          </cell>
          <cell r="J129">
            <v>469708</v>
          </cell>
          <cell r="K129">
            <v>448371</v>
          </cell>
          <cell r="L129">
            <v>21337</v>
          </cell>
          <cell r="M129">
            <v>70730</v>
          </cell>
          <cell r="N129">
            <v>22292</v>
          </cell>
          <cell r="O129">
            <v>48438</v>
          </cell>
        </row>
        <row r="130">
          <cell r="A130" t="str">
            <v>2019청도군</v>
          </cell>
          <cell r="B130">
            <v>2019</v>
          </cell>
          <cell r="C130" t="str">
            <v>청도군</v>
          </cell>
          <cell r="D130">
            <v>514696</v>
          </cell>
          <cell r="E130">
            <v>481742</v>
          </cell>
          <cell r="F130">
            <v>32954</v>
          </cell>
          <cell r="G130">
            <v>624983</v>
          </cell>
          <cell r="H130">
            <v>593244</v>
          </cell>
          <cell r="I130">
            <v>31739</v>
          </cell>
          <cell r="J130">
            <v>388572</v>
          </cell>
          <cell r="K130">
            <v>364347</v>
          </cell>
          <cell r="L130">
            <v>24225</v>
          </cell>
          <cell r="M130">
            <v>142891</v>
          </cell>
          <cell r="N130">
            <v>138850</v>
          </cell>
          <cell r="O130">
            <v>4041</v>
          </cell>
        </row>
        <row r="131">
          <cell r="A131" t="str">
            <v>2019고령군</v>
          </cell>
          <cell r="B131">
            <v>2019</v>
          </cell>
          <cell r="C131" t="str">
            <v>고령군</v>
          </cell>
          <cell r="D131">
            <v>423868</v>
          </cell>
          <cell r="E131">
            <v>403950</v>
          </cell>
          <cell r="F131">
            <v>19918</v>
          </cell>
          <cell r="G131">
            <v>435608</v>
          </cell>
          <cell r="H131">
            <v>415346</v>
          </cell>
          <cell r="I131">
            <v>20262</v>
          </cell>
          <cell r="J131">
            <v>334537</v>
          </cell>
          <cell r="K131">
            <v>319524</v>
          </cell>
          <cell r="L131">
            <v>15013</v>
          </cell>
          <cell r="M131">
            <v>101071</v>
          </cell>
          <cell r="N131">
            <v>95822</v>
          </cell>
          <cell r="O131">
            <v>5249</v>
          </cell>
        </row>
        <row r="132">
          <cell r="A132" t="str">
            <v>2019성주군</v>
          </cell>
          <cell r="B132">
            <v>2019</v>
          </cell>
          <cell r="C132" t="str">
            <v>성주군</v>
          </cell>
          <cell r="D132">
            <v>655743</v>
          </cell>
          <cell r="E132">
            <v>572925</v>
          </cell>
          <cell r="F132">
            <v>82818</v>
          </cell>
          <cell r="G132">
            <v>677562</v>
          </cell>
          <cell r="H132">
            <v>593804</v>
          </cell>
          <cell r="I132">
            <v>83758</v>
          </cell>
          <cell r="J132">
            <v>490932</v>
          </cell>
          <cell r="K132">
            <v>452186</v>
          </cell>
          <cell r="L132">
            <v>38746</v>
          </cell>
          <cell r="M132">
            <v>80657</v>
          </cell>
          <cell r="N132">
            <v>42943</v>
          </cell>
          <cell r="O132">
            <v>37714</v>
          </cell>
        </row>
        <row r="133">
          <cell r="A133" t="str">
            <v>2019칠곡군</v>
          </cell>
          <cell r="B133">
            <v>2019</v>
          </cell>
          <cell r="C133" t="str">
            <v>칠곡군</v>
          </cell>
          <cell r="D133">
            <v>650696</v>
          </cell>
          <cell r="E133">
            <v>560785</v>
          </cell>
          <cell r="F133">
            <v>89911</v>
          </cell>
          <cell r="G133">
            <v>631339</v>
          </cell>
          <cell r="H133">
            <v>572082</v>
          </cell>
          <cell r="I133">
            <v>59257</v>
          </cell>
          <cell r="J133">
            <v>523456</v>
          </cell>
          <cell r="K133">
            <v>457531</v>
          </cell>
          <cell r="L133">
            <v>65925</v>
          </cell>
          <cell r="M133">
            <v>45634</v>
          </cell>
          <cell r="N133">
            <v>41836</v>
          </cell>
          <cell r="O133">
            <v>3798</v>
          </cell>
        </row>
        <row r="134">
          <cell r="A134" t="str">
            <v>2019예천군</v>
          </cell>
          <cell r="B134">
            <v>2019</v>
          </cell>
          <cell r="C134" t="str">
            <v>예천군</v>
          </cell>
          <cell r="D134">
            <v>618175</v>
          </cell>
          <cell r="E134">
            <v>557113</v>
          </cell>
          <cell r="F134">
            <v>61062</v>
          </cell>
          <cell r="G134">
            <v>625779</v>
          </cell>
          <cell r="H134">
            <v>566786</v>
          </cell>
          <cell r="I134">
            <v>58993</v>
          </cell>
          <cell r="J134">
            <v>482728</v>
          </cell>
          <cell r="K134">
            <v>440932</v>
          </cell>
          <cell r="L134">
            <v>41796</v>
          </cell>
          <cell r="M134">
            <v>25529</v>
          </cell>
          <cell r="N134">
            <v>23576</v>
          </cell>
          <cell r="O134">
            <v>1953</v>
          </cell>
        </row>
        <row r="135">
          <cell r="A135" t="str">
            <v>2019봉화군</v>
          </cell>
          <cell r="B135">
            <v>2019</v>
          </cell>
          <cell r="C135" t="str">
            <v>봉화군</v>
          </cell>
          <cell r="D135">
            <v>597036</v>
          </cell>
          <cell r="E135">
            <v>561047</v>
          </cell>
          <cell r="F135">
            <v>35989</v>
          </cell>
          <cell r="G135">
            <v>612009</v>
          </cell>
          <cell r="H135">
            <v>573975</v>
          </cell>
          <cell r="I135">
            <v>38034</v>
          </cell>
          <cell r="J135">
            <v>442093</v>
          </cell>
          <cell r="K135">
            <v>417780</v>
          </cell>
          <cell r="L135">
            <v>24313</v>
          </cell>
          <cell r="M135">
            <v>39471</v>
          </cell>
          <cell r="N135">
            <v>34493</v>
          </cell>
          <cell r="O135">
            <v>4978</v>
          </cell>
        </row>
        <row r="136">
          <cell r="A136" t="str">
            <v>2019울진군</v>
          </cell>
          <cell r="B136">
            <v>2019</v>
          </cell>
          <cell r="C136" t="str">
            <v>울진군</v>
          </cell>
          <cell r="D136">
            <v>1861762</v>
          </cell>
          <cell r="E136">
            <v>760692</v>
          </cell>
          <cell r="F136">
            <v>1101070</v>
          </cell>
          <cell r="G136">
            <v>1916907</v>
          </cell>
          <cell r="H136">
            <v>785080</v>
          </cell>
          <cell r="I136">
            <v>1131827</v>
          </cell>
          <cell r="J136">
            <v>1109734</v>
          </cell>
          <cell r="K136">
            <v>474050</v>
          </cell>
          <cell r="L136">
            <v>635684</v>
          </cell>
          <cell r="M136">
            <v>190782</v>
          </cell>
          <cell r="N136">
            <v>53989</v>
          </cell>
          <cell r="O136">
            <v>136793</v>
          </cell>
        </row>
        <row r="137">
          <cell r="A137" t="str">
            <v>2019울릉군</v>
          </cell>
          <cell r="B137">
            <v>2019</v>
          </cell>
          <cell r="C137" t="str">
            <v>울릉군</v>
          </cell>
          <cell r="D137">
            <v>257561</v>
          </cell>
          <cell r="E137">
            <v>253711</v>
          </cell>
          <cell r="F137">
            <v>3850</v>
          </cell>
          <cell r="G137">
            <v>261191</v>
          </cell>
          <cell r="H137">
            <v>257008</v>
          </cell>
          <cell r="I137">
            <v>4183</v>
          </cell>
          <cell r="J137">
            <v>183006</v>
          </cell>
          <cell r="K137">
            <v>180297</v>
          </cell>
          <cell r="L137">
            <v>2709</v>
          </cell>
          <cell r="M137">
            <v>78186</v>
          </cell>
          <cell r="N137">
            <v>76711</v>
          </cell>
          <cell r="O137">
            <v>1475</v>
          </cell>
        </row>
        <row r="138">
          <cell r="A138" t="str">
            <v/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2020경상북도</v>
          </cell>
          <cell r="B139">
            <v>2020</v>
          </cell>
          <cell r="C139" t="str">
            <v>경상북도</v>
          </cell>
          <cell r="D139">
            <v>35983856</v>
          </cell>
          <cell r="E139">
            <v>32004153</v>
          </cell>
          <cell r="F139">
            <v>3979703</v>
          </cell>
          <cell r="G139">
            <v>36710634</v>
          </cell>
          <cell r="H139">
            <v>32671087</v>
          </cell>
          <cell r="I139">
            <v>4039547</v>
          </cell>
          <cell r="J139">
            <v>30970766</v>
          </cell>
          <cell r="K139">
            <v>27976556</v>
          </cell>
          <cell r="L139">
            <v>2994209</v>
          </cell>
          <cell r="M139">
            <v>2345074</v>
          </cell>
          <cell r="N139">
            <v>1690885</v>
          </cell>
          <cell r="O139">
            <v>654190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11999719</v>
          </cell>
          <cell r="E140">
            <v>10741444</v>
          </cell>
          <cell r="F140">
            <v>1258275</v>
          </cell>
          <cell r="G140">
            <v>12145411</v>
          </cell>
          <cell r="H140">
            <v>10883378</v>
          </cell>
          <cell r="I140">
            <v>1262033</v>
          </cell>
          <cell r="J140">
            <v>11544095</v>
          </cell>
          <cell r="K140">
            <v>10360701</v>
          </cell>
          <cell r="L140">
            <v>1183394</v>
          </cell>
          <cell r="M140">
            <v>300421</v>
          </cell>
          <cell r="N140">
            <v>223923</v>
          </cell>
          <cell r="O140">
            <v>76498</v>
          </cell>
        </row>
        <row r="141">
          <cell r="A141" t="str">
            <v>2020포항시</v>
          </cell>
          <cell r="B141">
            <v>2020</v>
          </cell>
          <cell r="C141" t="str">
            <v>포항시</v>
          </cell>
          <cell r="D141">
            <v>2929477</v>
          </cell>
          <cell r="E141">
            <v>2554130</v>
          </cell>
          <cell r="F141">
            <v>375347</v>
          </cell>
          <cell r="G141">
            <v>2937847</v>
          </cell>
          <cell r="H141">
            <v>2561429</v>
          </cell>
          <cell r="I141">
            <v>376418</v>
          </cell>
          <cell r="J141">
            <v>2470336</v>
          </cell>
          <cell r="K141">
            <v>2162878</v>
          </cell>
          <cell r="L141">
            <v>307458</v>
          </cell>
          <cell r="M141">
            <v>125922</v>
          </cell>
          <cell r="N141">
            <v>105435</v>
          </cell>
          <cell r="O141">
            <v>20487</v>
          </cell>
        </row>
        <row r="142">
          <cell r="A142" t="str">
            <v>2020경주시</v>
          </cell>
          <cell r="B142">
            <v>2020</v>
          </cell>
          <cell r="C142" t="str">
            <v>경주시</v>
          </cell>
          <cell r="D142">
            <v>2061318</v>
          </cell>
          <cell r="E142">
            <v>1778264</v>
          </cell>
          <cell r="F142">
            <v>283054</v>
          </cell>
          <cell r="G142">
            <v>2087088</v>
          </cell>
          <cell r="H142">
            <v>1799411</v>
          </cell>
          <cell r="I142">
            <v>287677</v>
          </cell>
          <cell r="J142">
            <v>1540862</v>
          </cell>
          <cell r="K142">
            <v>1390815</v>
          </cell>
          <cell r="L142">
            <v>150047</v>
          </cell>
          <cell r="M142">
            <v>246505</v>
          </cell>
          <cell r="N142">
            <v>128917</v>
          </cell>
          <cell r="O142">
            <v>117588</v>
          </cell>
        </row>
        <row r="143">
          <cell r="A143" t="str">
            <v>2020김천시</v>
          </cell>
          <cell r="B143">
            <v>2020</v>
          </cell>
          <cell r="C143" t="str">
            <v>김천시</v>
          </cell>
          <cell r="D143">
            <v>1372234</v>
          </cell>
          <cell r="E143">
            <v>1186935</v>
          </cell>
          <cell r="F143">
            <v>185299</v>
          </cell>
          <cell r="G143">
            <v>1409036</v>
          </cell>
          <cell r="H143">
            <v>1216736</v>
          </cell>
          <cell r="I143">
            <v>192300</v>
          </cell>
          <cell r="J143">
            <v>1074412</v>
          </cell>
          <cell r="K143">
            <v>978693</v>
          </cell>
          <cell r="L143">
            <v>95719</v>
          </cell>
          <cell r="M143">
            <v>151581</v>
          </cell>
          <cell r="N143">
            <v>96615</v>
          </cell>
          <cell r="O143">
            <v>54966</v>
          </cell>
        </row>
        <row r="144">
          <cell r="A144" t="str">
            <v>2020안동시</v>
          </cell>
          <cell r="B144">
            <v>2020</v>
          </cell>
          <cell r="C144" t="str">
            <v>안동시</v>
          </cell>
          <cell r="D144">
            <v>1620223</v>
          </cell>
          <cell r="E144">
            <v>1455837</v>
          </cell>
          <cell r="F144">
            <v>164386</v>
          </cell>
          <cell r="G144">
            <v>1633336</v>
          </cell>
          <cell r="H144">
            <v>1469019</v>
          </cell>
          <cell r="I144">
            <v>164317</v>
          </cell>
          <cell r="J144">
            <v>1306613</v>
          </cell>
          <cell r="K144">
            <v>1206308</v>
          </cell>
          <cell r="L144">
            <v>100305</v>
          </cell>
          <cell r="M144">
            <v>145393</v>
          </cell>
          <cell r="N144">
            <v>92587</v>
          </cell>
          <cell r="O144">
            <v>52806</v>
          </cell>
        </row>
        <row r="145">
          <cell r="A145" t="str">
            <v>2020구미시</v>
          </cell>
          <cell r="B145">
            <v>2020</v>
          </cell>
          <cell r="C145" t="str">
            <v>구미시</v>
          </cell>
          <cell r="D145">
            <v>1834755</v>
          </cell>
          <cell r="E145">
            <v>1549827</v>
          </cell>
          <cell r="F145">
            <v>284928</v>
          </cell>
          <cell r="G145">
            <v>1852612</v>
          </cell>
          <cell r="H145">
            <v>1560482</v>
          </cell>
          <cell r="I145">
            <v>292130</v>
          </cell>
          <cell r="J145">
            <v>1529298</v>
          </cell>
          <cell r="K145">
            <v>1367654</v>
          </cell>
          <cell r="L145">
            <v>161644</v>
          </cell>
          <cell r="M145">
            <v>125378</v>
          </cell>
          <cell r="N145">
            <v>40802</v>
          </cell>
          <cell r="O145">
            <v>84576</v>
          </cell>
        </row>
        <row r="146">
          <cell r="A146" t="str">
            <v>2020영주시</v>
          </cell>
          <cell r="B146">
            <v>2020</v>
          </cell>
          <cell r="C146" t="str">
            <v>영주시</v>
          </cell>
          <cell r="D146">
            <v>1112534</v>
          </cell>
          <cell r="E146">
            <v>1008068</v>
          </cell>
          <cell r="F146">
            <v>104466</v>
          </cell>
          <cell r="G146">
            <v>1130124</v>
          </cell>
          <cell r="H146">
            <v>1023829</v>
          </cell>
          <cell r="I146">
            <v>106295</v>
          </cell>
          <cell r="J146">
            <v>874972</v>
          </cell>
          <cell r="K146">
            <v>799372</v>
          </cell>
          <cell r="L146">
            <v>75599</v>
          </cell>
          <cell r="M146">
            <v>80238</v>
          </cell>
          <cell r="N146">
            <v>68393</v>
          </cell>
          <cell r="O146">
            <v>11846</v>
          </cell>
        </row>
        <row r="147">
          <cell r="A147" t="str">
            <v>2020영천시</v>
          </cell>
          <cell r="B147">
            <v>2020</v>
          </cell>
          <cell r="C147" t="str">
            <v>영천시</v>
          </cell>
          <cell r="D147">
            <v>1155762</v>
          </cell>
          <cell r="E147">
            <v>1027831</v>
          </cell>
          <cell r="F147">
            <v>127931</v>
          </cell>
          <cell r="G147">
            <v>1183671</v>
          </cell>
          <cell r="H147">
            <v>1054669</v>
          </cell>
          <cell r="I147">
            <v>129002</v>
          </cell>
          <cell r="J147">
            <v>935533</v>
          </cell>
          <cell r="K147">
            <v>851390</v>
          </cell>
          <cell r="L147">
            <v>84143</v>
          </cell>
          <cell r="M147">
            <v>85119</v>
          </cell>
          <cell r="N147">
            <v>72754</v>
          </cell>
          <cell r="O147">
            <v>12365</v>
          </cell>
        </row>
        <row r="148">
          <cell r="A148" t="str">
            <v>2020상주시</v>
          </cell>
          <cell r="B148">
            <v>2020</v>
          </cell>
          <cell r="C148" t="str">
            <v>상주시</v>
          </cell>
          <cell r="D148">
            <v>1357680</v>
          </cell>
          <cell r="E148">
            <v>1220673</v>
          </cell>
          <cell r="F148">
            <v>137007</v>
          </cell>
          <cell r="G148">
            <v>1369743</v>
          </cell>
          <cell r="H148">
            <v>1232242</v>
          </cell>
          <cell r="I148">
            <v>137501</v>
          </cell>
          <cell r="J148">
            <v>1115351</v>
          </cell>
          <cell r="K148">
            <v>1033956</v>
          </cell>
          <cell r="L148">
            <v>81395</v>
          </cell>
          <cell r="M148">
            <v>97937</v>
          </cell>
          <cell r="N148">
            <v>83527</v>
          </cell>
          <cell r="O148">
            <v>14410</v>
          </cell>
        </row>
        <row r="149">
          <cell r="A149" t="str">
            <v>2020문경시</v>
          </cell>
          <cell r="B149">
            <v>2020</v>
          </cell>
          <cell r="C149" t="str">
            <v>문경시</v>
          </cell>
          <cell r="D149">
            <v>931421</v>
          </cell>
          <cell r="E149">
            <v>827171</v>
          </cell>
          <cell r="F149">
            <v>104250</v>
          </cell>
          <cell r="G149">
            <v>934450</v>
          </cell>
          <cell r="H149">
            <v>838795</v>
          </cell>
          <cell r="I149">
            <v>95655</v>
          </cell>
          <cell r="J149">
            <v>766142</v>
          </cell>
          <cell r="K149">
            <v>689661</v>
          </cell>
          <cell r="L149">
            <v>76481</v>
          </cell>
          <cell r="M149">
            <v>76934</v>
          </cell>
          <cell r="N149">
            <v>60068</v>
          </cell>
          <cell r="O149">
            <v>16866</v>
          </cell>
        </row>
        <row r="150">
          <cell r="A150" t="str">
            <v>2020경산시</v>
          </cell>
          <cell r="B150">
            <v>2020</v>
          </cell>
          <cell r="C150" t="str">
            <v>경산시</v>
          </cell>
          <cell r="D150">
            <v>1554686</v>
          </cell>
          <cell r="E150">
            <v>1378912</v>
          </cell>
          <cell r="F150">
            <v>175774</v>
          </cell>
          <cell r="G150">
            <v>1573962</v>
          </cell>
          <cell r="H150">
            <v>1387556</v>
          </cell>
          <cell r="I150">
            <v>186406</v>
          </cell>
          <cell r="J150">
            <v>1339239</v>
          </cell>
          <cell r="K150">
            <v>1231073</v>
          </cell>
          <cell r="L150">
            <v>108166</v>
          </cell>
          <cell r="M150">
            <v>99745</v>
          </cell>
          <cell r="N150">
            <v>49225</v>
          </cell>
          <cell r="O150">
            <v>50520</v>
          </cell>
        </row>
        <row r="151">
          <cell r="A151" t="str">
            <v>2020군위군</v>
          </cell>
          <cell r="B151">
            <v>2020</v>
          </cell>
          <cell r="C151" t="str">
            <v>군위군</v>
          </cell>
          <cell r="D151">
            <v>479804</v>
          </cell>
          <cell r="E151">
            <v>466380</v>
          </cell>
          <cell r="F151">
            <v>13424</v>
          </cell>
          <cell r="G151">
            <v>489343</v>
          </cell>
          <cell r="H151">
            <v>473525</v>
          </cell>
          <cell r="I151">
            <v>15818</v>
          </cell>
          <cell r="J151">
            <v>386506</v>
          </cell>
          <cell r="K151">
            <v>377560</v>
          </cell>
          <cell r="L151">
            <v>8946</v>
          </cell>
          <cell r="M151">
            <v>37019</v>
          </cell>
          <cell r="N151">
            <v>30665</v>
          </cell>
          <cell r="O151">
            <v>6354</v>
          </cell>
        </row>
        <row r="152">
          <cell r="A152" t="str">
            <v>2020의성군</v>
          </cell>
          <cell r="B152">
            <v>2020</v>
          </cell>
          <cell r="C152" t="str">
            <v>의성군</v>
          </cell>
          <cell r="D152">
            <v>818288</v>
          </cell>
          <cell r="E152">
            <v>749542</v>
          </cell>
          <cell r="F152">
            <v>68746</v>
          </cell>
          <cell r="G152">
            <v>859306</v>
          </cell>
          <cell r="H152">
            <v>791035</v>
          </cell>
          <cell r="I152">
            <v>68271</v>
          </cell>
          <cell r="J152">
            <v>711327</v>
          </cell>
          <cell r="K152">
            <v>657754</v>
          </cell>
          <cell r="L152">
            <v>53573</v>
          </cell>
          <cell r="M152">
            <v>78725</v>
          </cell>
          <cell r="N152">
            <v>67362</v>
          </cell>
          <cell r="O152">
            <v>11363</v>
          </cell>
        </row>
        <row r="153">
          <cell r="A153" t="str">
            <v>2020청송군</v>
          </cell>
          <cell r="B153">
            <v>2020</v>
          </cell>
          <cell r="C153" t="str">
            <v>청송군</v>
          </cell>
          <cell r="D153">
            <v>532961</v>
          </cell>
          <cell r="E153">
            <v>487974</v>
          </cell>
          <cell r="F153">
            <v>44987</v>
          </cell>
          <cell r="G153">
            <v>537622</v>
          </cell>
          <cell r="H153">
            <v>492304</v>
          </cell>
          <cell r="I153">
            <v>45318</v>
          </cell>
          <cell r="J153">
            <v>419418</v>
          </cell>
          <cell r="K153">
            <v>383349</v>
          </cell>
          <cell r="L153">
            <v>36069</v>
          </cell>
          <cell r="M153">
            <v>118204</v>
          </cell>
          <cell r="N153">
            <v>108955</v>
          </cell>
          <cell r="O153">
            <v>9249</v>
          </cell>
        </row>
        <row r="154">
          <cell r="A154" t="str">
            <v>2020영양군</v>
          </cell>
          <cell r="B154">
            <v>2020</v>
          </cell>
          <cell r="C154" t="str">
            <v>영양군</v>
          </cell>
          <cell r="D154">
            <v>438586</v>
          </cell>
          <cell r="E154">
            <v>405291</v>
          </cell>
          <cell r="F154">
            <v>33295</v>
          </cell>
          <cell r="G154">
            <v>450940</v>
          </cell>
          <cell r="H154">
            <v>415782</v>
          </cell>
          <cell r="I154">
            <v>35158</v>
          </cell>
          <cell r="J154">
            <v>334422</v>
          </cell>
          <cell r="K154">
            <v>314267</v>
          </cell>
          <cell r="L154">
            <v>20155</v>
          </cell>
          <cell r="M154">
            <v>38642</v>
          </cell>
          <cell r="N154">
            <v>32601</v>
          </cell>
          <cell r="O154">
            <v>6041</v>
          </cell>
        </row>
        <row r="155">
          <cell r="A155" t="str">
            <v>2020영덕군</v>
          </cell>
          <cell r="B155">
            <v>2020</v>
          </cell>
          <cell r="C155" t="str">
            <v>영덕군</v>
          </cell>
          <cell r="D155">
            <v>789838</v>
          </cell>
          <cell r="E155">
            <v>718413</v>
          </cell>
          <cell r="F155">
            <v>71425</v>
          </cell>
          <cell r="G155">
            <v>793852</v>
          </cell>
          <cell r="H155">
            <v>722194</v>
          </cell>
          <cell r="I155">
            <v>71658</v>
          </cell>
          <cell r="J155">
            <v>574907</v>
          </cell>
          <cell r="K155">
            <v>551355</v>
          </cell>
          <cell r="L155">
            <v>23552</v>
          </cell>
          <cell r="M155">
            <v>69233</v>
          </cell>
          <cell r="N155">
            <v>21924</v>
          </cell>
          <cell r="O155">
            <v>47309</v>
          </cell>
        </row>
        <row r="156">
          <cell r="A156" t="str">
            <v>2020청도군</v>
          </cell>
          <cell r="B156">
            <v>2020</v>
          </cell>
          <cell r="C156" t="str">
            <v>청도군</v>
          </cell>
          <cell r="D156">
            <v>584153</v>
          </cell>
          <cell r="E156">
            <v>558130</v>
          </cell>
          <cell r="F156">
            <v>26023</v>
          </cell>
          <cell r="G156">
            <v>710206</v>
          </cell>
          <cell r="H156">
            <v>683902</v>
          </cell>
          <cell r="I156">
            <v>26304</v>
          </cell>
          <cell r="J156">
            <v>463915</v>
          </cell>
          <cell r="K156">
            <v>440621</v>
          </cell>
          <cell r="L156">
            <v>23294</v>
          </cell>
          <cell r="M156">
            <v>151961</v>
          </cell>
          <cell r="N156">
            <v>150482</v>
          </cell>
          <cell r="O156">
            <v>1479</v>
          </cell>
        </row>
        <row r="157">
          <cell r="A157" t="str">
            <v>2020고령군</v>
          </cell>
          <cell r="B157">
            <v>2020</v>
          </cell>
          <cell r="C157" t="str">
            <v>고령군</v>
          </cell>
          <cell r="D157">
            <v>444681</v>
          </cell>
          <cell r="E157">
            <v>427519</v>
          </cell>
          <cell r="F157">
            <v>17162</v>
          </cell>
          <cell r="G157">
            <v>456794</v>
          </cell>
          <cell r="H157">
            <v>440503</v>
          </cell>
          <cell r="I157">
            <v>16291</v>
          </cell>
          <cell r="J157">
            <v>356907</v>
          </cell>
          <cell r="K157">
            <v>343713</v>
          </cell>
          <cell r="L157">
            <v>13194</v>
          </cell>
          <cell r="M157">
            <v>35370</v>
          </cell>
          <cell r="N157">
            <v>35384</v>
          </cell>
          <cell r="O157">
            <v>-14</v>
          </cell>
        </row>
        <row r="158">
          <cell r="A158" t="str">
            <v>2020성주군</v>
          </cell>
          <cell r="B158">
            <v>2020</v>
          </cell>
          <cell r="C158" t="str">
            <v>성주군</v>
          </cell>
          <cell r="D158">
            <v>654798</v>
          </cell>
          <cell r="E158">
            <v>584138</v>
          </cell>
          <cell r="F158">
            <v>70660</v>
          </cell>
          <cell r="G158">
            <v>665737</v>
          </cell>
          <cell r="H158">
            <v>594159</v>
          </cell>
          <cell r="I158">
            <v>71578</v>
          </cell>
          <cell r="J158">
            <v>553087</v>
          </cell>
          <cell r="K158">
            <v>489974</v>
          </cell>
          <cell r="L158">
            <v>63113</v>
          </cell>
          <cell r="M158">
            <v>37753</v>
          </cell>
          <cell r="N158">
            <v>33193</v>
          </cell>
          <cell r="O158">
            <v>4560</v>
          </cell>
        </row>
        <row r="159">
          <cell r="A159" t="str">
            <v>2020칠곡군</v>
          </cell>
          <cell r="B159">
            <v>2020</v>
          </cell>
          <cell r="C159" t="str">
            <v>칠곡군</v>
          </cell>
          <cell r="D159">
            <v>722668</v>
          </cell>
          <cell r="E159">
            <v>640053</v>
          </cell>
          <cell r="F159">
            <v>82615</v>
          </cell>
          <cell r="G159">
            <v>754334</v>
          </cell>
          <cell r="H159">
            <v>671822</v>
          </cell>
          <cell r="I159">
            <v>82512</v>
          </cell>
          <cell r="J159">
            <v>615863</v>
          </cell>
          <cell r="K159">
            <v>545865</v>
          </cell>
          <cell r="L159">
            <v>69998</v>
          </cell>
          <cell r="M159">
            <v>70246</v>
          </cell>
          <cell r="N159">
            <v>64406</v>
          </cell>
          <cell r="O159">
            <v>5840</v>
          </cell>
        </row>
        <row r="160">
          <cell r="A160" t="str">
            <v>2020예천군</v>
          </cell>
          <cell r="B160">
            <v>2020</v>
          </cell>
          <cell r="C160" t="str">
            <v>예천군</v>
          </cell>
          <cell r="D160">
            <v>595421</v>
          </cell>
          <cell r="E160">
            <v>524956</v>
          </cell>
          <cell r="F160">
            <v>70465</v>
          </cell>
          <cell r="G160">
            <v>698960</v>
          </cell>
          <cell r="H160">
            <v>629472</v>
          </cell>
          <cell r="I160">
            <v>69488</v>
          </cell>
          <cell r="J160">
            <v>572028</v>
          </cell>
          <cell r="K160">
            <v>520031</v>
          </cell>
          <cell r="L160">
            <v>51997</v>
          </cell>
          <cell r="M160">
            <v>29464</v>
          </cell>
          <cell r="N160">
            <v>24102</v>
          </cell>
          <cell r="O160">
            <v>5362</v>
          </cell>
        </row>
      </sheetData>
      <sheetData sheetId="61"/>
      <sheetData sheetId="62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1884</v>
          </cell>
          <cell r="E9" t="str">
            <v>-</v>
          </cell>
          <cell r="F9">
            <v>23</v>
          </cell>
          <cell r="G9">
            <v>332</v>
          </cell>
          <cell r="H9">
            <v>6</v>
          </cell>
          <cell r="I9">
            <v>48</v>
          </cell>
          <cell r="J9">
            <v>0</v>
          </cell>
          <cell r="K9">
            <v>1</v>
          </cell>
          <cell r="L9">
            <v>13</v>
          </cell>
          <cell r="M9">
            <v>16</v>
          </cell>
          <cell r="N9">
            <v>84</v>
          </cell>
          <cell r="O9" t="str">
            <v>-</v>
          </cell>
          <cell r="P9">
            <v>25</v>
          </cell>
          <cell r="Q9">
            <v>263</v>
          </cell>
          <cell r="R9">
            <v>0</v>
          </cell>
          <cell r="S9">
            <v>17</v>
          </cell>
          <cell r="T9">
            <v>88</v>
          </cell>
          <cell r="U9">
            <v>18</v>
          </cell>
          <cell r="V9">
            <v>17</v>
          </cell>
          <cell r="W9">
            <v>7</v>
          </cell>
          <cell r="X9">
            <v>9</v>
          </cell>
          <cell r="Y9">
            <v>2</v>
          </cell>
          <cell r="Z9">
            <v>22</v>
          </cell>
          <cell r="AA9">
            <v>294</v>
          </cell>
          <cell r="AB9">
            <v>13</v>
          </cell>
          <cell r="AC9">
            <v>17</v>
          </cell>
          <cell r="AD9">
            <v>64</v>
          </cell>
          <cell r="AE9">
            <v>22</v>
          </cell>
          <cell r="AF9">
            <v>18</v>
          </cell>
          <cell r="AG9">
            <v>55</v>
          </cell>
          <cell r="AH9">
            <v>17</v>
          </cell>
          <cell r="AI9">
            <v>276</v>
          </cell>
          <cell r="AJ9">
            <v>3</v>
          </cell>
          <cell r="AK9">
            <v>45</v>
          </cell>
          <cell r="AL9">
            <v>20</v>
          </cell>
          <cell r="AM9">
            <v>21</v>
          </cell>
          <cell r="AN9">
            <v>28</v>
          </cell>
        </row>
        <row r="10">
          <cell r="A10" t="str">
            <v>2015포항시</v>
          </cell>
          <cell r="B10">
            <v>2015</v>
          </cell>
          <cell r="C10" t="str">
            <v>포항시</v>
          </cell>
          <cell r="D10">
            <v>206</v>
          </cell>
          <cell r="E10" t="str">
            <v>-</v>
          </cell>
          <cell r="F10">
            <v>1</v>
          </cell>
          <cell r="G10">
            <v>29</v>
          </cell>
          <cell r="H10" t="str">
            <v>-</v>
          </cell>
          <cell r="I10">
            <v>3</v>
          </cell>
          <cell r="J10">
            <v>0</v>
          </cell>
          <cell r="K10" t="str">
            <v>-</v>
          </cell>
          <cell r="L10">
            <v>1</v>
          </cell>
          <cell r="M10" t="str">
            <v>-</v>
          </cell>
          <cell r="N10">
            <v>5</v>
          </cell>
          <cell r="O10" t="str">
            <v>-</v>
          </cell>
          <cell r="P10">
            <v>3</v>
          </cell>
          <cell r="Q10">
            <v>34</v>
          </cell>
          <cell r="R10">
            <v>0</v>
          </cell>
          <cell r="S10">
            <v>2</v>
          </cell>
          <cell r="T10">
            <v>10</v>
          </cell>
          <cell r="U10">
            <v>1</v>
          </cell>
          <cell r="V10">
            <v>1</v>
          </cell>
          <cell r="W10">
            <v>1</v>
          </cell>
          <cell r="X10">
            <v>1</v>
          </cell>
          <cell r="Y10" t="str">
            <v>-</v>
          </cell>
          <cell r="Z10">
            <v>1</v>
          </cell>
          <cell r="AA10">
            <v>29</v>
          </cell>
          <cell r="AB10">
            <v>1</v>
          </cell>
          <cell r="AC10">
            <v>1</v>
          </cell>
          <cell r="AD10">
            <v>8</v>
          </cell>
          <cell r="AE10">
            <v>1</v>
          </cell>
          <cell r="AF10">
            <v>7</v>
          </cell>
          <cell r="AG10">
            <v>11</v>
          </cell>
          <cell r="AH10">
            <v>1</v>
          </cell>
          <cell r="AI10">
            <v>37</v>
          </cell>
          <cell r="AJ10" t="str">
            <v>-</v>
          </cell>
          <cell r="AK10">
            <v>6</v>
          </cell>
          <cell r="AL10">
            <v>10</v>
          </cell>
          <cell r="AM10">
            <v>1</v>
          </cell>
          <cell r="AN10" t="str">
            <v>-</v>
          </cell>
        </row>
        <row r="11">
          <cell r="A11" t="str">
            <v>2015경주시</v>
          </cell>
          <cell r="B11">
            <v>2015</v>
          </cell>
          <cell r="C11" t="str">
            <v>경주시</v>
          </cell>
          <cell r="D11">
            <v>134</v>
          </cell>
          <cell r="E11" t="str">
            <v>-</v>
          </cell>
          <cell r="F11">
            <v>1</v>
          </cell>
          <cell r="G11">
            <v>23</v>
          </cell>
          <cell r="H11" t="str">
            <v>-</v>
          </cell>
          <cell r="I11">
            <v>2</v>
          </cell>
          <cell r="J11">
            <v>0</v>
          </cell>
          <cell r="K11" t="str">
            <v>-</v>
          </cell>
          <cell r="L11" t="str">
            <v>-</v>
          </cell>
          <cell r="M11">
            <v>2</v>
          </cell>
          <cell r="N11">
            <v>9</v>
          </cell>
          <cell r="O11" t="str">
            <v>-</v>
          </cell>
          <cell r="P11">
            <v>1</v>
          </cell>
          <cell r="Q11">
            <v>24</v>
          </cell>
          <cell r="R11">
            <v>0</v>
          </cell>
          <cell r="S11">
            <v>1</v>
          </cell>
          <cell r="T11">
            <v>10</v>
          </cell>
          <cell r="U11">
            <v>1</v>
          </cell>
          <cell r="V11" t="str">
            <v>-</v>
          </cell>
          <cell r="W11">
            <v>1</v>
          </cell>
          <cell r="X11">
            <v>1</v>
          </cell>
          <cell r="Y11">
            <v>1</v>
          </cell>
          <cell r="Z11">
            <v>1</v>
          </cell>
          <cell r="AA11">
            <v>20</v>
          </cell>
          <cell r="AB11">
            <v>1</v>
          </cell>
          <cell r="AC11">
            <v>1</v>
          </cell>
          <cell r="AD11">
            <v>7</v>
          </cell>
          <cell r="AE11">
            <v>1</v>
          </cell>
          <cell r="AF11">
            <v>1</v>
          </cell>
          <cell r="AG11">
            <v>2</v>
          </cell>
          <cell r="AH11">
            <v>1</v>
          </cell>
          <cell r="AI11">
            <v>12</v>
          </cell>
          <cell r="AJ11" t="str">
            <v>-</v>
          </cell>
          <cell r="AK11">
            <v>4</v>
          </cell>
          <cell r="AL11">
            <v>1</v>
          </cell>
          <cell r="AM11">
            <v>1</v>
          </cell>
          <cell r="AN11">
            <v>4</v>
          </cell>
        </row>
        <row r="12">
          <cell r="A12" t="str">
            <v>2015김천시</v>
          </cell>
          <cell r="B12">
            <v>2015</v>
          </cell>
          <cell r="C12" t="str">
            <v>김천시</v>
          </cell>
          <cell r="D12">
            <v>109</v>
          </cell>
          <cell r="E12" t="str">
            <v>-</v>
          </cell>
          <cell r="F12">
            <v>1</v>
          </cell>
          <cell r="G12">
            <v>22</v>
          </cell>
          <cell r="H12" t="str">
            <v>-</v>
          </cell>
          <cell r="I12">
            <v>2</v>
          </cell>
          <cell r="J12">
            <v>0</v>
          </cell>
          <cell r="K12" t="str">
            <v>-</v>
          </cell>
          <cell r="L12" t="str">
            <v>-</v>
          </cell>
          <cell r="M12" t="str">
            <v>-</v>
          </cell>
          <cell r="N12">
            <v>5</v>
          </cell>
          <cell r="O12" t="str">
            <v>-</v>
          </cell>
          <cell r="P12">
            <v>1</v>
          </cell>
          <cell r="Q12">
            <v>16</v>
          </cell>
          <cell r="R12">
            <v>0</v>
          </cell>
          <cell r="S12">
            <v>1</v>
          </cell>
          <cell r="T12">
            <v>5</v>
          </cell>
          <cell r="U12">
            <v>1</v>
          </cell>
          <cell r="V12" t="str">
            <v>-</v>
          </cell>
          <cell r="W12">
            <v>1</v>
          </cell>
          <cell r="X12">
            <v>1</v>
          </cell>
          <cell r="Y12" t="str">
            <v>-</v>
          </cell>
          <cell r="Z12">
            <v>1</v>
          </cell>
          <cell r="AA12">
            <v>19</v>
          </cell>
          <cell r="AB12">
            <v>1</v>
          </cell>
          <cell r="AC12">
            <v>1</v>
          </cell>
          <cell r="AD12" t="str">
            <v>-</v>
          </cell>
          <cell r="AE12">
            <v>1</v>
          </cell>
          <cell r="AF12" t="str">
            <v>-</v>
          </cell>
          <cell r="AG12" t="str">
            <v>-</v>
          </cell>
          <cell r="AH12" t="str">
            <v>-</v>
          </cell>
          <cell r="AI12">
            <v>27</v>
          </cell>
          <cell r="AJ12" t="str">
            <v>-</v>
          </cell>
          <cell r="AK12">
            <v>1</v>
          </cell>
          <cell r="AL12" t="str">
            <v>-</v>
          </cell>
          <cell r="AM12">
            <v>1</v>
          </cell>
          <cell r="AN12">
            <v>1</v>
          </cell>
        </row>
        <row r="13">
          <cell r="A13" t="str">
            <v>2015안동시</v>
          </cell>
          <cell r="B13">
            <v>2015</v>
          </cell>
          <cell r="C13" t="str">
            <v>안동시</v>
          </cell>
          <cell r="D13">
            <v>141</v>
          </cell>
          <cell r="E13" t="str">
            <v>-</v>
          </cell>
          <cell r="F13">
            <v>1</v>
          </cell>
          <cell r="G13">
            <v>24</v>
          </cell>
          <cell r="H13">
            <v>1</v>
          </cell>
          <cell r="I13">
            <v>2</v>
          </cell>
          <cell r="J13">
            <v>0</v>
          </cell>
          <cell r="K13" t="str">
            <v>-</v>
          </cell>
          <cell r="L13" t="str">
            <v>-</v>
          </cell>
          <cell r="M13">
            <v>2</v>
          </cell>
          <cell r="N13">
            <v>10</v>
          </cell>
          <cell r="O13" t="str">
            <v>-</v>
          </cell>
          <cell r="P13">
            <v>1</v>
          </cell>
          <cell r="Q13">
            <v>23</v>
          </cell>
          <cell r="R13">
            <v>0</v>
          </cell>
          <cell r="S13">
            <v>1</v>
          </cell>
          <cell r="T13">
            <v>4</v>
          </cell>
          <cell r="U13">
            <v>1</v>
          </cell>
          <cell r="V13" t="str">
            <v>-</v>
          </cell>
          <cell r="W13">
            <v>1</v>
          </cell>
          <cell r="X13">
            <v>1</v>
          </cell>
          <cell r="Y13">
            <v>1</v>
          </cell>
          <cell r="Z13">
            <v>1</v>
          </cell>
          <cell r="AA13">
            <v>24</v>
          </cell>
          <cell r="AB13">
            <v>1</v>
          </cell>
          <cell r="AC13">
            <v>1</v>
          </cell>
          <cell r="AD13">
            <v>7</v>
          </cell>
          <cell r="AE13">
            <v>1</v>
          </cell>
          <cell r="AF13">
            <v>3</v>
          </cell>
          <cell r="AG13" t="str">
            <v>-</v>
          </cell>
          <cell r="AH13">
            <v>1</v>
          </cell>
          <cell r="AI13">
            <v>21</v>
          </cell>
          <cell r="AJ13" t="str">
            <v>-</v>
          </cell>
          <cell r="AK13">
            <v>6</v>
          </cell>
          <cell r="AL13">
            <v>1</v>
          </cell>
          <cell r="AM13">
            <v>1</v>
          </cell>
          <cell r="AN13" t="str">
            <v>-</v>
          </cell>
        </row>
        <row r="14">
          <cell r="A14" t="str">
            <v>2015구미시</v>
          </cell>
          <cell r="B14">
            <v>2015</v>
          </cell>
          <cell r="C14" t="str">
            <v>구미시</v>
          </cell>
          <cell r="D14">
            <v>124</v>
          </cell>
          <cell r="E14" t="str">
            <v>-</v>
          </cell>
          <cell r="F14">
            <v>1</v>
          </cell>
          <cell r="G14">
            <v>27</v>
          </cell>
          <cell r="H14" t="str">
            <v>-</v>
          </cell>
          <cell r="I14">
            <v>3</v>
          </cell>
          <cell r="J14">
            <v>0</v>
          </cell>
          <cell r="K14">
            <v>1</v>
          </cell>
          <cell r="L14" t="str">
            <v>-</v>
          </cell>
          <cell r="M14" t="str">
            <v>-</v>
          </cell>
          <cell r="N14">
            <v>8</v>
          </cell>
          <cell r="O14" t="str">
            <v>-</v>
          </cell>
          <cell r="P14">
            <v>1</v>
          </cell>
          <cell r="Q14">
            <v>14</v>
          </cell>
          <cell r="R14">
            <v>0</v>
          </cell>
          <cell r="S14">
            <v>1</v>
          </cell>
          <cell r="T14">
            <v>9</v>
          </cell>
          <cell r="U14">
            <v>1</v>
          </cell>
          <cell r="V14">
            <v>1</v>
          </cell>
          <cell r="W14" t="str">
            <v>-</v>
          </cell>
          <cell r="X14" t="str">
            <v>-</v>
          </cell>
          <cell r="Y14" t="str">
            <v>-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6</v>
          </cell>
          <cell r="AG14">
            <v>33</v>
          </cell>
          <cell r="AH14">
            <v>1</v>
          </cell>
          <cell r="AI14">
            <v>9</v>
          </cell>
          <cell r="AJ14" t="str">
            <v>-</v>
          </cell>
          <cell r="AK14">
            <v>1</v>
          </cell>
          <cell r="AL14" t="str">
            <v>-</v>
          </cell>
          <cell r="AM14">
            <v>1</v>
          </cell>
          <cell r="AN14" t="str">
            <v>-</v>
          </cell>
        </row>
        <row r="15">
          <cell r="A15" t="str">
            <v>2015영주시</v>
          </cell>
          <cell r="B15">
            <v>2015</v>
          </cell>
          <cell r="C15" t="str">
            <v>영주시</v>
          </cell>
          <cell r="D15">
            <v>94</v>
          </cell>
          <cell r="E15" t="str">
            <v>-</v>
          </cell>
          <cell r="F15">
            <v>1</v>
          </cell>
          <cell r="G15">
            <v>19</v>
          </cell>
          <cell r="H15" t="str">
            <v>-</v>
          </cell>
          <cell r="I15">
            <v>2</v>
          </cell>
          <cell r="J15">
            <v>0</v>
          </cell>
          <cell r="K15" t="str">
            <v>-</v>
          </cell>
          <cell r="L15" t="str">
            <v>-</v>
          </cell>
          <cell r="M15">
            <v>2</v>
          </cell>
          <cell r="N15">
            <v>4</v>
          </cell>
          <cell r="O15" t="str">
            <v>-</v>
          </cell>
          <cell r="P15">
            <v>1</v>
          </cell>
          <cell r="Q15">
            <v>8</v>
          </cell>
          <cell r="R15">
            <v>0</v>
          </cell>
          <cell r="S15">
            <v>1</v>
          </cell>
          <cell r="T15">
            <v>3</v>
          </cell>
          <cell r="U15" t="str">
            <v>-</v>
          </cell>
          <cell r="V15">
            <v>1</v>
          </cell>
          <cell r="W15" t="str">
            <v>-</v>
          </cell>
          <cell r="X15" t="str">
            <v>-</v>
          </cell>
          <cell r="Y15" t="str">
            <v>-</v>
          </cell>
          <cell r="Z15">
            <v>1</v>
          </cell>
          <cell r="AA15">
            <v>13</v>
          </cell>
          <cell r="AB15">
            <v>1</v>
          </cell>
          <cell r="AC15">
            <v>1</v>
          </cell>
          <cell r="AD15">
            <v>6</v>
          </cell>
          <cell r="AE15">
            <v>1</v>
          </cell>
          <cell r="AF15" t="str">
            <v>-</v>
          </cell>
          <cell r="AG15" t="str">
            <v>-</v>
          </cell>
          <cell r="AH15">
            <v>1</v>
          </cell>
          <cell r="AI15">
            <v>22</v>
          </cell>
          <cell r="AJ15" t="str">
            <v>-</v>
          </cell>
          <cell r="AK15">
            <v>4</v>
          </cell>
          <cell r="AL15" t="str">
            <v>-</v>
          </cell>
          <cell r="AM15">
            <v>1</v>
          </cell>
          <cell r="AN15">
            <v>1</v>
          </cell>
        </row>
        <row r="16">
          <cell r="A16" t="str">
            <v>2015영천시</v>
          </cell>
          <cell r="B16">
            <v>2015</v>
          </cell>
          <cell r="C16" t="str">
            <v>영천시</v>
          </cell>
          <cell r="D16">
            <v>97</v>
          </cell>
          <cell r="E16" t="str">
            <v>-</v>
          </cell>
          <cell r="F16">
            <v>1</v>
          </cell>
          <cell r="G16">
            <v>16</v>
          </cell>
          <cell r="H16">
            <v>1</v>
          </cell>
          <cell r="I16">
            <v>2</v>
          </cell>
          <cell r="J16">
            <v>0</v>
          </cell>
          <cell r="K16" t="str">
            <v>-</v>
          </cell>
          <cell r="L16" t="str">
            <v>-</v>
          </cell>
          <cell r="M16" t="str">
            <v>-</v>
          </cell>
          <cell r="N16">
            <v>4</v>
          </cell>
          <cell r="O16" t="str">
            <v>-</v>
          </cell>
          <cell r="P16">
            <v>1</v>
          </cell>
          <cell r="Q16">
            <v>11</v>
          </cell>
          <cell r="R16">
            <v>0</v>
          </cell>
          <cell r="S16">
            <v>1</v>
          </cell>
          <cell r="T16">
            <v>3</v>
          </cell>
          <cell r="U16">
            <v>1</v>
          </cell>
          <cell r="V16">
            <v>1</v>
          </cell>
          <cell r="W16" t="str">
            <v>-</v>
          </cell>
          <cell r="X16" t="str">
            <v>-</v>
          </cell>
          <cell r="Y16" t="str">
            <v>-</v>
          </cell>
          <cell r="Z16">
            <v>1</v>
          </cell>
          <cell r="AA16">
            <v>17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 t="str">
            <v>-</v>
          </cell>
          <cell r="AG16" t="str">
            <v>-</v>
          </cell>
          <cell r="AH16">
            <v>1</v>
          </cell>
          <cell r="AI16">
            <v>24</v>
          </cell>
          <cell r="AJ16" t="str">
            <v>-</v>
          </cell>
          <cell r="AK16">
            <v>4</v>
          </cell>
          <cell r="AL16" t="str">
            <v>-</v>
          </cell>
          <cell r="AM16">
            <v>1</v>
          </cell>
          <cell r="AN16">
            <v>3</v>
          </cell>
        </row>
        <row r="17">
          <cell r="A17" t="str">
            <v>2015상주시</v>
          </cell>
          <cell r="B17">
            <v>2015</v>
          </cell>
          <cell r="C17" t="str">
            <v>상주시</v>
          </cell>
          <cell r="D17">
            <v>101</v>
          </cell>
          <cell r="E17" t="str">
            <v>-</v>
          </cell>
          <cell r="F17">
            <v>1</v>
          </cell>
          <cell r="G17">
            <v>24</v>
          </cell>
          <cell r="H17" t="str">
            <v>-</v>
          </cell>
          <cell r="I17">
            <v>2</v>
          </cell>
          <cell r="J17">
            <v>0</v>
          </cell>
          <cell r="K17" t="str">
            <v>-</v>
          </cell>
          <cell r="L17">
            <v>4</v>
          </cell>
          <cell r="M17" t="str">
            <v>-</v>
          </cell>
          <cell r="N17">
            <v>5</v>
          </cell>
          <cell r="O17" t="str">
            <v>-</v>
          </cell>
          <cell r="P17">
            <v>1</v>
          </cell>
          <cell r="Q17">
            <v>13</v>
          </cell>
          <cell r="R17">
            <v>0</v>
          </cell>
          <cell r="S17">
            <v>1</v>
          </cell>
          <cell r="T17">
            <v>2</v>
          </cell>
          <cell r="U17">
            <v>1</v>
          </cell>
          <cell r="V17" t="str">
            <v>-</v>
          </cell>
          <cell r="W17">
            <v>1</v>
          </cell>
          <cell r="X17">
            <v>1</v>
          </cell>
          <cell r="Y17" t="str">
            <v>-</v>
          </cell>
          <cell r="Z17">
            <v>1</v>
          </cell>
          <cell r="AA17">
            <v>21</v>
          </cell>
          <cell r="AB17">
            <v>1</v>
          </cell>
          <cell r="AC17">
            <v>1</v>
          </cell>
          <cell r="AD17">
            <v>4</v>
          </cell>
          <cell r="AE17">
            <v>1</v>
          </cell>
          <cell r="AF17" t="str">
            <v>-</v>
          </cell>
          <cell r="AG17" t="str">
            <v>-</v>
          </cell>
          <cell r="AH17">
            <v>1</v>
          </cell>
          <cell r="AI17">
            <v>12</v>
          </cell>
          <cell r="AJ17">
            <v>1</v>
          </cell>
          <cell r="AK17">
            <v>1</v>
          </cell>
          <cell r="AL17" t="str">
            <v>-</v>
          </cell>
          <cell r="AM17">
            <v>1</v>
          </cell>
          <cell r="AN17" t="str">
            <v>-</v>
          </cell>
        </row>
        <row r="18">
          <cell r="A18" t="str">
            <v>2015문경시</v>
          </cell>
          <cell r="B18">
            <v>2015</v>
          </cell>
          <cell r="C18" t="str">
            <v>문경시</v>
          </cell>
          <cell r="D18">
            <v>63</v>
          </cell>
          <cell r="E18" t="str">
            <v>-</v>
          </cell>
          <cell r="F18">
            <v>1</v>
          </cell>
          <cell r="G18">
            <v>14</v>
          </cell>
          <cell r="H18" t="str">
            <v>-</v>
          </cell>
          <cell r="I18">
            <v>2</v>
          </cell>
          <cell r="J18">
            <v>0</v>
          </cell>
          <cell r="K18" t="str">
            <v>-</v>
          </cell>
          <cell r="L18">
            <v>2</v>
          </cell>
          <cell r="M18" t="str">
            <v>-</v>
          </cell>
          <cell r="N18">
            <v>4</v>
          </cell>
          <cell r="O18" t="str">
            <v>-</v>
          </cell>
          <cell r="P18">
            <v>1</v>
          </cell>
          <cell r="Q18">
            <v>8</v>
          </cell>
          <cell r="R18">
            <v>0</v>
          </cell>
          <cell r="S18">
            <v>1</v>
          </cell>
          <cell r="T18">
            <v>3</v>
          </cell>
          <cell r="U18">
            <v>1</v>
          </cell>
          <cell r="V18">
            <v>1</v>
          </cell>
          <cell r="W18" t="str">
            <v>-</v>
          </cell>
          <cell r="X18" t="str">
            <v>-</v>
          </cell>
          <cell r="Y18" t="str">
            <v>-</v>
          </cell>
          <cell r="Z18" t="str">
            <v>-</v>
          </cell>
          <cell r="AA18">
            <v>13</v>
          </cell>
          <cell r="AB18" t="str">
            <v>-</v>
          </cell>
          <cell r="AC18">
            <v>1</v>
          </cell>
          <cell r="AD18" t="str">
            <v>-</v>
          </cell>
          <cell r="AE18">
            <v>1</v>
          </cell>
          <cell r="AF18" t="str">
            <v>-</v>
          </cell>
          <cell r="AG18" t="str">
            <v>-</v>
          </cell>
          <cell r="AH18">
            <v>1</v>
          </cell>
          <cell r="AI18">
            <v>5</v>
          </cell>
          <cell r="AJ18" t="str">
            <v>-</v>
          </cell>
          <cell r="AK18">
            <v>1</v>
          </cell>
          <cell r="AL18" t="str">
            <v>-</v>
          </cell>
          <cell r="AM18">
            <v>1</v>
          </cell>
          <cell r="AN18">
            <v>2</v>
          </cell>
        </row>
        <row r="19">
          <cell r="A19" t="str">
            <v>2015경산시</v>
          </cell>
          <cell r="B19">
            <v>2015</v>
          </cell>
          <cell r="C19" t="str">
            <v>경산시</v>
          </cell>
          <cell r="D19">
            <v>103</v>
          </cell>
          <cell r="E19" t="str">
            <v>-</v>
          </cell>
          <cell r="F19">
            <v>1</v>
          </cell>
          <cell r="G19">
            <v>15</v>
          </cell>
          <cell r="H19" t="str">
            <v>-</v>
          </cell>
          <cell r="I19">
            <v>2</v>
          </cell>
          <cell r="J19">
            <v>0</v>
          </cell>
          <cell r="K19" t="str">
            <v>-</v>
          </cell>
          <cell r="L19" t="str">
            <v>-</v>
          </cell>
          <cell r="M19" t="str">
            <v>-</v>
          </cell>
          <cell r="N19">
            <v>4</v>
          </cell>
          <cell r="O19" t="str">
            <v>-</v>
          </cell>
          <cell r="P19">
            <v>1</v>
          </cell>
          <cell r="Q19">
            <v>8</v>
          </cell>
          <cell r="R19">
            <v>0</v>
          </cell>
          <cell r="S19">
            <v>1</v>
          </cell>
          <cell r="T19">
            <v>5</v>
          </cell>
          <cell r="U19">
            <v>1</v>
          </cell>
          <cell r="V19">
            <v>1</v>
          </cell>
          <cell r="W19" t="str">
            <v>-</v>
          </cell>
          <cell r="X19" t="str">
            <v>-</v>
          </cell>
          <cell r="Y19" t="str">
            <v>-</v>
          </cell>
          <cell r="Z19">
            <v>1</v>
          </cell>
          <cell r="AA19">
            <v>14</v>
          </cell>
          <cell r="AB19">
            <v>1</v>
          </cell>
          <cell r="AC19">
            <v>1</v>
          </cell>
          <cell r="AD19">
            <v>1</v>
          </cell>
          <cell r="AE19">
            <v>1</v>
          </cell>
          <cell r="AF19" t="str">
            <v>-</v>
          </cell>
          <cell r="AG19">
            <v>2</v>
          </cell>
          <cell r="AH19">
            <v>1</v>
          </cell>
          <cell r="AI19">
            <v>35</v>
          </cell>
          <cell r="AJ19" t="str">
            <v>-</v>
          </cell>
          <cell r="AK19">
            <v>5</v>
          </cell>
          <cell r="AL19" t="str">
            <v>-</v>
          </cell>
          <cell r="AM19">
            <v>1</v>
          </cell>
          <cell r="AN19">
            <v>1</v>
          </cell>
        </row>
        <row r="20">
          <cell r="A20" t="str">
            <v>2015군위군</v>
          </cell>
          <cell r="B20">
            <v>2015</v>
          </cell>
          <cell r="C20" t="str">
            <v>군위군</v>
          </cell>
          <cell r="D20">
            <v>43</v>
          </cell>
          <cell r="E20" t="str">
            <v>-</v>
          </cell>
          <cell r="F20">
            <v>1</v>
          </cell>
          <cell r="G20">
            <v>8</v>
          </cell>
          <cell r="H20" t="str">
            <v>-</v>
          </cell>
          <cell r="I20">
            <v>2</v>
          </cell>
          <cell r="J20">
            <v>0</v>
          </cell>
          <cell r="K20" t="str">
            <v>-</v>
          </cell>
          <cell r="L20" t="str">
            <v>-</v>
          </cell>
          <cell r="M20" t="str">
            <v>-</v>
          </cell>
          <cell r="N20">
            <v>2</v>
          </cell>
          <cell r="O20" t="str">
            <v>-</v>
          </cell>
          <cell r="P20">
            <v>1</v>
          </cell>
          <cell r="Q20">
            <v>8</v>
          </cell>
          <cell r="R20">
            <v>0</v>
          </cell>
          <cell r="S20" t="str">
            <v>-</v>
          </cell>
          <cell r="T20">
            <v>2</v>
          </cell>
          <cell r="U20" t="str">
            <v>-</v>
          </cell>
          <cell r="V20">
            <v>1</v>
          </cell>
          <cell r="W20" t="str">
            <v>-</v>
          </cell>
          <cell r="X20" t="str">
            <v>-</v>
          </cell>
          <cell r="Y20" t="str">
            <v>-</v>
          </cell>
          <cell r="Z20">
            <v>1</v>
          </cell>
          <cell r="AA20">
            <v>8</v>
          </cell>
          <cell r="AB20" t="str">
            <v>-</v>
          </cell>
          <cell r="AC20" t="str">
            <v>-</v>
          </cell>
          <cell r="AD20">
            <v>2</v>
          </cell>
          <cell r="AE20">
            <v>1</v>
          </cell>
          <cell r="AF20" t="str">
            <v>-</v>
          </cell>
          <cell r="AG20" t="str">
            <v>-</v>
          </cell>
          <cell r="AH20" t="str">
            <v>-</v>
          </cell>
          <cell r="AI20">
            <v>2</v>
          </cell>
          <cell r="AJ20" t="str">
            <v>-</v>
          </cell>
          <cell r="AK20">
            <v>1</v>
          </cell>
          <cell r="AL20" t="str">
            <v>-</v>
          </cell>
          <cell r="AM20">
            <v>1</v>
          </cell>
          <cell r="AN20">
            <v>2</v>
          </cell>
        </row>
        <row r="21">
          <cell r="A21" t="str">
            <v>2015의성군</v>
          </cell>
          <cell r="B21">
            <v>2015</v>
          </cell>
          <cell r="C21" t="str">
            <v>의성군</v>
          </cell>
          <cell r="D21">
            <v>80</v>
          </cell>
          <cell r="E21" t="str">
            <v>-</v>
          </cell>
          <cell r="F21">
            <v>1</v>
          </cell>
          <cell r="G21">
            <v>18</v>
          </cell>
          <cell r="H21">
            <v>2</v>
          </cell>
          <cell r="I21">
            <v>2</v>
          </cell>
          <cell r="J21">
            <v>0</v>
          </cell>
          <cell r="K21" t="str">
            <v>-</v>
          </cell>
          <cell r="L21" t="str">
            <v>-</v>
          </cell>
          <cell r="M21" t="str">
            <v>-</v>
          </cell>
          <cell r="N21">
            <v>3</v>
          </cell>
          <cell r="O21" t="str">
            <v>-</v>
          </cell>
          <cell r="P21">
            <v>1</v>
          </cell>
          <cell r="Q21">
            <v>18</v>
          </cell>
          <cell r="R21">
            <v>0</v>
          </cell>
          <cell r="S21">
            <v>1</v>
          </cell>
          <cell r="T21">
            <v>3</v>
          </cell>
          <cell r="U21">
            <v>1</v>
          </cell>
          <cell r="V21" t="str">
            <v>-</v>
          </cell>
          <cell r="W21">
            <v>1</v>
          </cell>
          <cell r="X21" t="str">
            <v>-</v>
          </cell>
          <cell r="Y21" t="str">
            <v>-</v>
          </cell>
          <cell r="Z21">
            <v>1</v>
          </cell>
          <cell r="AA21">
            <v>18</v>
          </cell>
          <cell r="AB21">
            <v>1</v>
          </cell>
          <cell r="AC21">
            <v>1</v>
          </cell>
          <cell r="AD21">
            <v>2</v>
          </cell>
          <cell r="AE21">
            <v>1</v>
          </cell>
          <cell r="AF21" t="str">
            <v>-</v>
          </cell>
          <cell r="AG21">
            <v>4</v>
          </cell>
          <cell r="AH21">
            <v>1</v>
          </cell>
          <cell r="AI21" t="str">
            <v>-</v>
          </cell>
          <cell r="AJ21" t="str">
            <v>-</v>
          </cell>
          <cell r="AK21" t="str">
            <v>-</v>
          </cell>
          <cell r="AL21" t="str">
            <v>-</v>
          </cell>
          <cell r="AM21" t="str">
            <v>-</v>
          </cell>
          <cell r="AN21" t="str">
            <v>-</v>
          </cell>
        </row>
        <row r="22">
          <cell r="A22" t="str">
            <v>2015청송군</v>
          </cell>
          <cell r="B22">
            <v>2015</v>
          </cell>
          <cell r="C22" t="str">
            <v>청송군</v>
          </cell>
          <cell r="D22">
            <v>49</v>
          </cell>
          <cell r="E22" t="str">
            <v>-</v>
          </cell>
          <cell r="F22">
            <v>1</v>
          </cell>
          <cell r="G22">
            <v>8</v>
          </cell>
          <cell r="H22" t="str">
            <v>-</v>
          </cell>
          <cell r="I22">
            <v>2</v>
          </cell>
          <cell r="J22">
            <v>0</v>
          </cell>
          <cell r="K22" t="str">
            <v>-</v>
          </cell>
          <cell r="L22" t="str">
            <v>-</v>
          </cell>
          <cell r="M22" t="str">
            <v>-</v>
          </cell>
          <cell r="N22">
            <v>1</v>
          </cell>
          <cell r="O22" t="str">
            <v>-</v>
          </cell>
          <cell r="P22">
            <v>1</v>
          </cell>
          <cell r="Q22">
            <v>7</v>
          </cell>
          <cell r="R22">
            <v>0</v>
          </cell>
          <cell r="S22" t="str">
            <v>-</v>
          </cell>
          <cell r="T22">
            <v>2</v>
          </cell>
          <cell r="U22" t="str">
            <v>-</v>
          </cell>
          <cell r="V22">
            <v>1</v>
          </cell>
          <cell r="W22" t="str">
            <v>-</v>
          </cell>
          <cell r="X22">
            <v>4</v>
          </cell>
          <cell r="Y22" t="str">
            <v>-</v>
          </cell>
          <cell r="Z22">
            <v>1</v>
          </cell>
          <cell r="AA22">
            <v>8</v>
          </cell>
          <cell r="AB22" t="str">
            <v>-</v>
          </cell>
          <cell r="AC22">
            <v>1</v>
          </cell>
          <cell r="AD22">
            <v>3</v>
          </cell>
          <cell r="AE22">
            <v>1</v>
          </cell>
          <cell r="AF22" t="str">
            <v>-</v>
          </cell>
          <cell r="AG22" t="str">
            <v>-</v>
          </cell>
          <cell r="AH22">
            <v>1</v>
          </cell>
          <cell r="AI22">
            <v>3</v>
          </cell>
          <cell r="AJ22">
            <v>1</v>
          </cell>
          <cell r="AK22">
            <v>1</v>
          </cell>
          <cell r="AL22" t="str">
            <v>-</v>
          </cell>
          <cell r="AM22">
            <v>1</v>
          </cell>
          <cell r="AN22">
            <v>1</v>
          </cell>
        </row>
        <row r="23">
          <cell r="A23" t="str">
            <v>2015영양군</v>
          </cell>
          <cell r="B23">
            <v>2015</v>
          </cell>
          <cell r="C23" t="str">
            <v>영양군</v>
          </cell>
          <cell r="D23">
            <v>35</v>
          </cell>
          <cell r="E23" t="str">
            <v>-</v>
          </cell>
          <cell r="F23">
            <v>1</v>
          </cell>
          <cell r="G23">
            <v>6</v>
          </cell>
          <cell r="H23" t="str">
            <v>-</v>
          </cell>
          <cell r="I23">
            <v>2</v>
          </cell>
          <cell r="J23">
            <v>0</v>
          </cell>
          <cell r="K23" t="str">
            <v>-</v>
          </cell>
          <cell r="L23" t="str">
            <v>-</v>
          </cell>
          <cell r="M23" t="str">
            <v>-</v>
          </cell>
          <cell r="N23">
            <v>2</v>
          </cell>
          <cell r="O23" t="str">
            <v>-</v>
          </cell>
          <cell r="P23">
            <v>1</v>
          </cell>
          <cell r="Q23">
            <v>6</v>
          </cell>
          <cell r="R23">
            <v>0</v>
          </cell>
          <cell r="S23" t="str">
            <v>-</v>
          </cell>
          <cell r="T23">
            <v>2</v>
          </cell>
          <cell r="U23" t="str">
            <v>-</v>
          </cell>
          <cell r="V23">
            <v>1</v>
          </cell>
          <cell r="W23" t="str">
            <v>-</v>
          </cell>
          <cell r="X23" t="str">
            <v>-</v>
          </cell>
          <cell r="Y23" t="str">
            <v>-</v>
          </cell>
          <cell r="Z23">
            <v>1</v>
          </cell>
          <cell r="AA23">
            <v>6</v>
          </cell>
          <cell r="AB23" t="str">
            <v>-</v>
          </cell>
          <cell r="AC23" t="str">
            <v>-</v>
          </cell>
          <cell r="AD23">
            <v>1</v>
          </cell>
          <cell r="AE23">
            <v>1</v>
          </cell>
          <cell r="AF23" t="str">
            <v>-</v>
          </cell>
          <cell r="AG23" t="str">
            <v>-</v>
          </cell>
          <cell r="AH23" t="str">
            <v>-</v>
          </cell>
          <cell r="AI23">
            <v>2</v>
          </cell>
          <cell r="AJ23" t="str">
            <v>-</v>
          </cell>
          <cell r="AK23">
            <v>1</v>
          </cell>
          <cell r="AL23" t="str">
            <v>-</v>
          </cell>
          <cell r="AM23">
            <v>1</v>
          </cell>
          <cell r="AN23">
            <v>1</v>
          </cell>
        </row>
        <row r="24">
          <cell r="A24" t="str">
            <v>2015영덕군</v>
          </cell>
          <cell r="B24">
            <v>2015</v>
          </cell>
          <cell r="C24" t="str">
            <v>영덕군</v>
          </cell>
          <cell r="D24">
            <v>54</v>
          </cell>
          <cell r="E24" t="str">
            <v>-</v>
          </cell>
          <cell r="F24">
            <v>1</v>
          </cell>
          <cell r="G24">
            <v>9</v>
          </cell>
          <cell r="H24">
            <v>1</v>
          </cell>
          <cell r="I24">
            <v>2</v>
          </cell>
          <cell r="J24">
            <v>0</v>
          </cell>
          <cell r="K24" t="str">
            <v>-</v>
          </cell>
          <cell r="L24">
            <v>2</v>
          </cell>
          <cell r="M24">
            <v>2</v>
          </cell>
          <cell r="N24">
            <v>2</v>
          </cell>
          <cell r="O24" t="str">
            <v>-</v>
          </cell>
          <cell r="P24">
            <v>1</v>
          </cell>
          <cell r="Q24">
            <v>9</v>
          </cell>
          <cell r="R24">
            <v>0</v>
          </cell>
          <cell r="S24">
            <v>1</v>
          </cell>
          <cell r="T24">
            <v>3</v>
          </cell>
          <cell r="U24">
            <v>1</v>
          </cell>
          <cell r="V24" t="str">
            <v>-</v>
          </cell>
          <cell r="W24">
            <v>1</v>
          </cell>
          <cell r="X24" t="str">
            <v>-</v>
          </cell>
          <cell r="Y24" t="str">
            <v>-</v>
          </cell>
          <cell r="Z24">
            <v>1</v>
          </cell>
          <cell r="AA24">
            <v>9</v>
          </cell>
          <cell r="AB24">
            <v>1</v>
          </cell>
          <cell r="AC24">
            <v>1</v>
          </cell>
          <cell r="AD24">
            <v>5</v>
          </cell>
          <cell r="AE24">
            <v>1</v>
          </cell>
          <cell r="AF24" t="str">
            <v>-</v>
          </cell>
          <cell r="AG24" t="str">
            <v>-</v>
          </cell>
          <cell r="AH24">
            <v>1</v>
          </cell>
          <cell r="AI24" t="str">
            <v>-</v>
          </cell>
          <cell r="AJ24" t="str">
            <v>-</v>
          </cell>
          <cell r="AK24" t="str">
            <v>-</v>
          </cell>
          <cell r="AL24" t="str">
            <v>-</v>
          </cell>
          <cell r="AM24" t="str">
            <v>-</v>
          </cell>
          <cell r="AN24" t="str">
            <v>-</v>
          </cell>
        </row>
        <row r="25">
          <cell r="A25" t="str">
            <v>2015청도군</v>
          </cell>
          <cell r="B25">
            <v>2015</v>
          </cell>
          <cell r="C25" t="str">
            <v>청도군</v>
          </cell>
          <cell r="D25">
            <v>57</v>
          </cell>
          <cell r="E25" t="str">
            <v>-</v>
          </cell>
          <cell r="F25">
            <v>1</v>
          </cell>
          <cell r="G25">
            <v>9</v>
          </cell>
          <cell r="H25" t="str">
            <v>-</v>
          </cell>
          <cell r="I25">
            <v>2</v>
          </cell>
          <cell r="J25">
            <v>0</v>
          </cell>
          <cell r="K25" t="str">
            <v>-</v>
          </cell>
          <cell r="L25">
            <v>2</v>
          </cell>
          <cell r="M25">
            <v>1</v>
          </cell>
          <cell r="N25" t="str">
            <v>-</v>
          </cell>
          <cell r="O25" t="str">
            <v>-</v>
          </cell>
          <cell r="P25">
            <v>1</v>
          </cell>
          <cell r="Q25">
            <v>4</v>
          </cell>
          <cell r="R25">
            <v>0</v>
          </cell>
          <cell r="S25" t="str">
            <v>-</v>
          </cell>
          <cell r="T25">
            <v>3</v>
          </cell>
          <cell r="U25">
            <v>1</v>
          </cell>
          <cell r="V25">
            <v>1</v>
          </cell>
          <cell r="W25" t="str">
            <v>-</v>
          </cell>
          <cell r="X25" t="str">
            <v>-</v>
          </cell>
          <cell r="Y25" t="str">
            <v>-</v>
          </cell>
          <cell r="Z25">
            <v>1</v>
          </cell>
          <cell r="AA25">
            <v>11</v>
          </cell>
          <cell r="AB25" t="str">
            <v>-</v>
          </cell>
          <cell r="AC25" t="str">
            <v>-</v>
          </cell>
          <cell r="AD25">
            <v>1</v>
          </cell>
          <cell r="AE25">
            <v>1</v>
          </cell>
          <cell r="AF25" t="str">
            <v>-</v>
          </cell>
          <cell r="AG25" t="str">
            <v>-</v>
          </cell>
          <cell r="AH25" t="str">
            <v>-</v>
          </cell>
          <cell r="AI25">
            <v>12</v>
          </cell>
          <cell r="AJ25" t="str">
            <v>-</v>
          </cell>
          <cell r="AK25">
            <v>3</v>
          </cell>
          <cell r="AL25" t="str">
            <v>-</v>
          </cell>
          <cell r="AM25">
            <v>1</v>
          </cell>
          <cell r="AN25">
            <v>2</v>
          </cell>
        </row>
        <row r="26">
          <cell r="A26" t="str">
            <v>2015고령군</v>
          </cell>
          <cell r="B26">
            <v>2015</v>
          </cell>
          <cell r="C26" t="str">
            <v>고령군</v>
          </cell>
          <cell r="D26">
            <v>47</v>
          </cell>
          <cell r="E26" t="str">
            <v>-</v>
          </cell>
          <cell r="F26">
            <v>1</v>
          </cell>
          <cell r="G26">
            <v>8</v>
          </cell>
          <cell r="H26" t="str">
            <v>-</v>
          </cell>
          <cell r="I26">
            <v>2</v>
          </cell>
          <cell r="J26">
            <v>0</v>
          </cell>
          <cell r="K26" t="str">
            <v>-</v>
          </cell>
          <cell r="L26" t="str">
            <v>-</v>
          </cell>
          <cell r="M26">
            <v>3</v>
          </cell>
          <cell r="N26" t="str">
            <v>-</v>
          </cell>
          <cell r="O26" t="str">
            <v>-</v>
          </cell>
          <cell r="P26">
            <v>1</v>
          </cell>
          <cell r="Q26">
            <v>5</v>
          </cell>
          <cell r="R26">
            <v>0</v>
          </cell>
          <cell r="S26">
            <v>1</v>
          </cell>
          <cell r="T26">
            <v>2</v>
          </cell>
          <cell r="U26">
            <v>1</v>
          </cell>
          <cell r="V26">
            <v>1</v>
          </cell>
          <cell r="W26" t="str">
            <v>-</v>
          </cell>
          <cell r="X26" t="str">
            <v>-</v>
          </cell>
          <cell r="Y26" t="str">
            <v>-</v>
          </cell>
          <cell r="Z26">
            <v>1</v>
          </cell>
          <cell r="AA26">
            <v>8</v>
          </cell>
          <cell r="AB26" t="str">
            <v>-</v>
          </cell>
          <cell r="AC26">
            <v>1</v>
          </cell>
          <cell r="AD26" t="str">
            <v>-</v>
          </cell>
          <cell r="AE26">
            <v>1</v>
          </cell>
          <cell r="AF26" t="str">
            <v>-</v>
          </cell>
          <cell r="AG26">
            <v>3</v>
          </cell>
          <cell r="AH26">
            <v>1</v>
          </cell>
          <cell r="AI26">
            <v>5</v>
          </cell>
          <cell r="AJ26" t="str">
            <v>-</v>
          </cell>
          <cell r="AK26">
            <v>1</v>
          </cell>
          <cell r="AL26" t="str">
            <v>-</v>
          </cell>
          <cell r="AM26">
            <v>1</v>
          </cell>
          <cell r="AN26" t="str">
            <v>-</v>
          </cell>
        </row>
        <row r="27">
          <cell r="A27" t="str">
            <v>2015성주군</v>
          </cell>
          <cell r="B27">
            <v>2015</v>
          </cell>
          <cell r="C27" t="str">
            <v>성주군</v>
          </cell>
          <cell r="D27">
            <v>56</v>
          </cell>
          <cell r="E27" t="str">
            <v>-</v>
          </cell>
          <cell r="F27">
            <v>1</v>
          </cell>
          <cell r="G27">
            <v>10</v>
          </cell>
          <cell r="H27" t="str">
            <v>-</v>
          </cell>
          <cell r="I27">
            <v>2</v>
          </cell>
          <cell r="J27">
            <v>0</v>
          </cell>
          <cell r="K27" t="str">
            <v>-</v>
          </cell>
          <cell r="L27" t="str">
            <v>-</v>
          </cell>
          <cell r="M27">
            <v>1</v>
          </cell>
          <cell r="N27">
            <v>1</v>
          </cell>
          <cell r="O27" t="str">
            <v>-</v>
          </cell>
          <cell r="P27">
            <v>1</v>
          </cell>
          <cell r="Q27">
            <v>9</v>
          </cell>
          <cell r="R27">
            <v>0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 t="str">
            <v>-</v>
          </cell>
          <cell r="X27" t="str">
            <v>-</v>
          </cell>
          <cell r="Y27" t="str">
            <v>-</v>
          </cell>
          <cell r="Z27">
            <v>1</v>
          </cell>
          <cell r="AA27">
            <v>10</v>
          </cell>
          <cell r="AB27" t="str">
            <v>-</v>
          </cell>
          <cell r="AC27">
            <v>1</v>
          </cell>
          <cell r="AD27">
            <v>1</v>
          </cell>
          <cell r="AE27">
            <v>1</v>
          </cell>
          <cell r="AF27" t="str">
            <v>-</v>
          </cell>
          <cell r="AG27" t="str">
            <v>-</v>
          </cell>
          <cell r="AH27">
            <v>1</v>
          </cell>
          <cell r="AI27">
            <v>9</v>
          </cell>
          <cell r="AJ27">
            <v>1</v>
          </cell>
          <cell r="AK27">
            <v>1</v>
          </cell>
          <cell r="AL27" t="str">
            <v>-</v>
          </cell>
          <cell r="AM27">
            <v>1</v>
          </cell>
          <cell r="AN27" t="str">
            <v>-</v>
          </cell>
        </row>
        <row r="28">
          <cell r="A28" t="str">
            <v>2015칠곡군</v>
          </cell>
          <cell r="B28">
            <v>2015</v>
          </cell>
          <cell r="C28" t="str">
            <v>칠곡군</v>
          </cell>
          <cell r="D28">
            <v>65</v>
          </cell>
          <cell r="E28" t="str">
            <v>-</v>
          </cell>
          <cell r="F28">
            <v>1</v>
          </cell>
          <cell r="G28">
            <v>8</v>
          </cell>
          <cell r="H28" t="str">
            <v>-</v>
          </cell>
          <cell r="I28">
            <v>2</v>
          </cell>
          <cell r="J28">
            <v>0</v>
          </cell>
          <cell r="K28" t="str">
            <v>-</v>
          </cell>
          <cell r="L28" t="str">
            <v>-</v>
          </cell>
          <cell r="M28">
            <v>1</v>
          </cell>
          <cell r="N28">
            <v>5</v>
          </cell>
          <cell r="O28" t="str">
            <v>-</v>
          </cell>
          <cell r="P28">
            <v>1</v>
          </cell>
          <cell r="Q28">
            <v>8</v>
          </cell>
          <cell r="R28">
            <v>0</v>
          </cell>
          <cell r="S28">
            <v>1</v>
          </cell>
          <cell r="T28">
            <v>6</v>
          </cell>
          <cell r="U28">
            <v>1</v>
          </cell>
          <cell r="V28">
            <v>1</v>
          </cell>
          <cell r="W28" t="str">
            <v>-</v>
          </cell>
          <cell r="X28" t="str">
            <v>-</v>
          </cell>
          <cell r="Y28" t="str">
            <v>-</v>
          </cell>
          <cell r="Z28">
            <v>1</v>
          </cell>
          <cell r="AA28">
            <v>8</v>
          </cell>
          <cell r="AB28" t="str">
            <v>-</v>
          </cell>
          <cell r="AC28" t="str">
            <v>-</v>
          </cell>
          <cell r="AD28">
            <v>1</v>
          </cell>
          <cell r="AE28">
            <v>1</v>
          </cell>
          <cell r="AF28" t="str">
            <v>-</v>
          </cell>
          <cell r="AG28" t="str">
            <v>-</v>
          </cell>
          <cell r="AH28">
            <v>1</v>
          </cell>
          <cell r="AI28">
            <v>16</v>
          </cell>
          <cell r="AJ28" t="str">
            <v>-</v>
          </cell>
          <cell r="AK28">
            <v>1</v>
          </cell>
          <cell r="AL28" t="str">
            <v>-</v>
          </cell>
          <cell r="AM28">
            <v>1</v>
          </cell>
          <cell r="AN28" t="str">
            <v>-</v>
          </cell>
        </row>
        <row r="29">
          <cell r="A29" t="str">
            <v>2015예천군</v>
          </cell>
          <cell r="B29">
            <v>2015</v>
          </cell>
          <cell r="C29" t="str">
            <v>예천군</v>
          </cell>
          <cell r="D29">
            <v>60</v>
          </cell>
          <cell r="E29" t="str">
            <v>-</v>
          </cell>
          <cell r="F29">
            <v>1</v>
          </cell>
          <cell r="G29">
            <v>12</v>
          </cell>
          <cell r="H29">
            <v>1</v>
          </cell>
          <cell r="I29">
            <v>2</v>
          </cell>
          <cell r="J29">
            <v>0</v>
          </cell>
          <cell r="K29" t="str">
            <v>-</v>
          </cell>
          <cell r="L29" t="str">
            <v>-</v>
          </cell>
          <cell r="M29" t="str">
            <v>-</v>
          </cell>
          <cell r="N29">
            <v>2</v>
          </cell>
          <cell r="O29" t="str">
            <v>-</v>
          </cell>
          <cell r="P29">
            <v>1</v>
          </cell>
          <cell r="Q29">
            <v>7</v>
          </cell>
          <cell r="R29">
            <v>0</v>
          </cell>
          <cell r="S29" t="str">
            <v>-</v>
          </cell>
          <cell r="T29">
            <v>2</v>
          </cell>
          <cell r="U29">
            <v>1</v>
          </cell>
          <cell r="V29">
            <v>1</v>
          </cell>
          <cell r="W29" t="str">
            <v>-</v>
          </cell>
          <cell r="X29" t="str">
            <v>-</v>
          </cell>
          <cell r="Y29" t="str">
            <v>-</v>
          </cell>
          <cell r="Z29">
            <v>1</v>
          </cell>
          <cell r="AA29">
            <v>12</v>
          </cell>
          <cell r="AB29" t="str">
            <v>-</v>
          </cell>
          <cell r="AC29">
            <v>1</v>
          </cell>
          <cell r="AD29">
            <v>1</v>
          </cell>
          <cell r="AE29">
            <v>1</v>
          </cell>
          <cell r="AF29" t="str">
            <v>-</v>
          </cell>
          <cell r="AG29" t="str">
            <v>-</v>
          </cell>
          <cell r="AH29">
            <v>1</v>
          </cell>
          <cell r="AI29">
            <v>4</v>
          </cell>
          <cell r="AJ29" t="str">
            <v>-</v>
          </cell>
          <cell r="AK29">
            <v>1</v>
          </cell>
          <cell r="AL29" t="str">
            <v>-</v>
          </cell>
          <cell r="AM29">
            <v>1</v>
          </cell>
          <cell r="AN29">
            <v>7</v>
          </cell>
        </row>
        <row r="30">
          <cell r="A30" t="str">
            <v>2015봉화군</v>
          </cell>
          <cell r="B30">
            <v>2015</v>
          </cell>
          <cell r="C30" t="str">
            <v>봉화군</v>
          </cell>
          <cell r="D30">
            <v>52</v>
          </cell>
          <cell r="E30" t="str">
            <v>-</v>
          </cell>
          <cell r="F30">
            <v>1</v>
          </cell>
          <cell r="G30">
            <v>10</v>
          </cell>
          <cell r="H30" t="str">
            <v>-</v>
          </cell>
          <cell r="I30">
            <v>2</v>
          </cell>
          <cell r="J30">
            <v>0</v>
          </cell>
          <cell r="K30" t="str">
            <v>-</v>
          </cell>
          <cell r="L30" t="str">
            <v>-</v>
          </cell>
          <cell r="M30">
            <v>1</v>
          </cell>
          <cell r="N30">
            <v>2</v>
          </cell>
          <cell r="O30" t="str">
            <v>-</v>
          </cell>
          <cell r="P30">
            <v>1</v>
          </cell>
          <cell r="Q30">
            <v>11</v>
          </cell>
          <cell r="R30">
            <v>0</v>
          </cell>
          <cell r="S30" t="str">
            <v>-</v>
          </cell>
          <cell r="T30">
            <v>3</v>
          </cell>
          <cell r="U30">
            <v>1</v>
          </cell>
          <cell r="V30">
            <v>1</v>
          </cell>
          <cell r="W30" t="str">
            <v>-</v>
          </cell>
          <cell r="X30" t="str">
            <v>-</v>
          </cell>
          <cell r="Y30" t="str">
            <v>-</v>
          </cell>
          <cell r="Z30">
            <v>1</v>
          </cell>
          <cell r="AA30">
            <v>10</v>
          </cell>
          <cell r="AB30" t="str">
            <v>-</v>
          </cell>
          <cell r="AC30" t="str">
            <v>-</v>
          </cell>
          <cell r="AD30">
            <v>1</v>
          </cell>
          <cell r="AE30" t="str">
            <v>-</v>
          </cell>
          <cell r="AF30" t="str">
            <v>-</v>
          </cell>
          <cell r="AG30" t="str">
            <v>-</v>
          </cell>
          <cell r="AH30" t="str">
            <v>-</v>
          </cell>
          <cell r="AI30">
            <v>3</v>
          </cell>
          <cell r="AJ30" t="str">
            <v>-</v>
          </cell>
          <cell r="AK30">
            <v>1</v>
          </cell>
          <cell r="AL30" t="str">
            <v>-</v>
          </cell>
          <cell r="AM30">
            <v>1</v>
          </cell>
          <cell r="AN30">
            <v>2</v>
          </cell>
        </row>
        <row r="31">
          <cell r="A31" t="str">
            <v>2015울진군</v>
          </cell>
          <cell r="B31">
            <v>2015</v>
          </cell>
          <cell r="C31" t="str">
            <v>울진군</v>
          </cell>
          <cell r="D31">
            <v>83</v>
          </cell>
          <cell r="E31" t="str">
            <v>-</v>
          </cell>
          <cell r="F31">
            <v>1</v>
          </cell>
          <cell r="G31">
            <v>10</v>
          </cell>
          <cell r="H31" t="str">
            <v>-</v>
          </cell>
          <cell r="I31">
            <v>2</v>
          </cell>
          <cell r="J31">
            <v>0</v>
          </cell>
          <cell r="K31" t="str">
            <v>-</v>
          </cell>
          <cell r="L31">
            <v>1</v>
          </cell>
          <cell r="M31">
            <v>1</v>
          </cell>
          <cell r="N31">
            <v>3</v>
          </cell>
          <cell r="O31" t="str">
            <v>-</v>
          </cell>
          <cell r="P31">
            <v>1</v>
          </cell>
          <cell r="Q31">
            <v>8</v>
          </cell>
          <cell r="R31">
            <v>0</v>
          </cell>
          <cell r="S31">
            <v>1</v>
          </cell>
          <cell r="T31">
            <v>4</v>
          </cell>
          <cell r="U31">
            <v>1</v>
          </cell>
          <cell r="V31">
            <v>1</v>
          </cell>
          <cell r="W31" t="str">
            <v>-</v>
          </cell>
          <cell r="X31" t="str">
            <v>-</v>
          </cell>
          <cell r="Y31" t="str">
            <v>-</v>
          </cell>
          <cell r="Z31">
            <v>1</v>
          </cell>
          <cell r="AA31">
            <v>11</v>
          </cell>
          <cell r="AB31">
            <v>1</v>
          </cell>
          <cell r="AC31">
            <v>1</v>
          </cell>
          <cell r="AD31">
            <v>10</v>
          </cell>
          <cell r="AE31">
            <v>1</v>
          </cell>
          <cell r="AF31" t="str">
            <v>-</v>
          </cell>
          <cell r="AG31" t="str">
            <v>-</v>
          </cell>
          <cell r="AH31">
            <v>1</v>
          </cell>
          <cell r="AI31">
            <v>14</v>
          </cell>
          <cell r="AJ31" t="str">
            <v>-</v>
          </cell>
          <cell r="AK31">
            <v>1</v>
          </cell>
          <cell r="AL31">
            <v>7</v>
          </cell>
          <cell r="AM31">
            <v>1</v>
          </cell>
          <cell r="AN31" t="str">
            <v>-</v>
          </cell>
        </row>
        <row r="32">
          <cell r="A32" t="str">
            <v>2015울릉군</v>
          </cell>
          <cell r="B32">
            <v>2015</v>
          </cell>
          <cell r="C32" t="str">
            <v>울릉군</v>
          </cell>
          <cell r="D32">
            <v>31</v>
          </cell>
          <cell r="E32" t="str">
            <v>-</v>
          </cell>
          <cell r="F32">
            <v>1</v>
          </cell>
          <cell r="G32">
            <v>3</v>
          </cell>
          <cell r="H32" t="str">
            <v>-</v>
          </cell>
          <cell r="I32">
            <v>2</v>
          </cell>
          <cell r="J32">
            <v>0</v>
          </cell>
          <cell r="K32" t="str">
            <v>-</v>
          </cell>
          <cell r="L32">
            <v>1</v>
          </cell>
          <cell r="M32" t="str">
            <v>-</v>
          </cell>
          <cell r="N32">
            <v>3</v>
          </cell>
          <cell r="O32" t="str">
            <v>-</v>
          </cell>
          <cell r="P32">
            <v>1</v>
          </cell>
          <cell r="Q32">
            <v>4</v>
          </cell>
          <cell r="R32">
            <v>0</v>
          </cell>
          <cell r="S32" t="str">
            <v>-</v>
          </cell>
          <cell r="T32">
            <v>1</v>
          </cell>
          <cell r="U32" t="str">
            <v>-</v>
          </cell>
          <cell r="V32">
            <v>1</v>
          </cell>
          <cell r="W32" t="str">
            <v>-</v>
          </cell>
          <cell r="X32" t="str">
            <v>-</v>
          </cell>
          <cell r="Y32" t="str">
            <v>-</v>
          </cell>
          <cell r="Z32">
            <v>1</v>
          </cell>
          <cell r="AA32">
            <v>4</v>
          </cell>
          <cell r="AB32">
            <v>1</v>
          </cell>
          <cell r="AC32" t="str">
            <v>-</v>
          </cell>
          <cell r="AD32">
            <v>1</v>
          </cell>
          <cell r="AE32">
            <v>1</v>
          </cell>
          <cell r="AF32">
            <v>1</v>
          </cell>
          <cell r="AG32" t="str">
            <v>-</v>
          </cell>
          <cell r="AH32" t="str">
            <v>-</v>
          </cell>
          <cell r="AI32">
            <v>2</v>
          </cell>
          <cell r="AJ32" t="str">
            <v>-</v>
          </cell>
          <cell r="AK32" t="str">
            <v>-</v>
          </cell>
          <cell r="AL32">
            <v>1</v>
          </cell>
          <cell r="AM32">
            <v>1</v>
          </cell>
          <cell r="AN32">
            <v>1</v>
          </cell>
        </row>
        <row r="33">
          <cell r="A33" t="str">
            <v/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</row>
        <row r="34">
          <cell r="A34" t="str">
            <v>2016경상북도</v>
          </cell>
          <cell r="B34">
            <v>2016</v>
          </cell>
          <cell r="C34" t="str">
            <v>경상북도</v>
          </cell>
          <cell r="D34">
            <v>1758</v>
          </cell>
          <cell r="E34" t="str">
            <v>-</v>
          </cell>
          <cell r="F34">
            <v>23</v>
          </cell>
          <cell r="G34">
            <v>332</v>
          </cell>
          <cell r="H34">
            <v>5</v>
          </cell>
          <cell r="I34">
            <v>48</v>
          </cell>
          <cell r="J34">
            <v>0</v>
          </cell>
          <cell r="K34">
            <v>1</v>
          </cell>
          <cell r="L34">
            <v>13</v>
          </cell>
          <cell r="M34">
            <v>11</v>
          </cell>
          <cell r="N34">
            <v>90</v>
          </cell>
          <cell r="O34" t="str">
            <v>-</v>
          </cell>
          <cell r="P34">
            <v>25</v>
          </cell>
          <cell r="Q34">
            <v>270</v>
          </cell>
          <cell r="R34">
            <v>0</v>
          </cell>
          <cell r="S34">
            <v>17</v>
          </cell>
          <cell r="T34">
            <v>90</v>
          </cell>
          <cell r="U34">
            <v>18</v>
          </cell>
          <cell r="V34">
            <v>17</v>
          </cell>
          <cell r="W34">
            <v>7</v>
          </cell>
          <cell r="X34">
            <v>9</v>
          </cell>
          <cell r="Y34">
            <v>3</v>
          </cell>
          <cell r="Z34">
            <v>22</v>
          </cell>
          <cell r="AA34">
            <v>297</v>
          </cell>
          <cell r="AB34">
            <v>13</v>
          </cell>
          <cell r="AC34">
            <v>17</v>
          </cell>
          <cell r="AD34">
            <v>57</v>
          </cell>
          <cell r="AE34">
            <v>22</v>
          </cell>
          <cell r="AF34">
            <v>15</v>
          </cell>
          <cell r="AG34">
            <v>19</v>
          </cell>
          <cell r="AH34">
            <v>17</v>
          </cell>
          <cell r="AI34">
            <v>182</v>
          </cell>
          <cell r="AJ34">
            <v>3</v>
          </cell>
          <cell r="AK34">
            <v>34</v>
          </cell>
          <cell r="AL34">
            <v>10</v>
          </cell>
          <cell r="AM34">
            <v>21</v>
          </cell>
          <cell r="AN34">
            <v>50</v>
          </cell>
        </row>
        <row r="35">
          <cell r="A35" t="str">
            <v>2016포항시</v>
          </cell>
          <cell r="B35">
            <v>2016</v>
          </cell>
          <cell r="C35" t="str">
            <v>포항시</v>
          </cell>
          <cell r="D35">
            <v>172</v>
          </cell>
          <cell r="E35" t="str">
            <v>-</v>
          </cell>
          <cell r="F35">
            <v>1</v>
          </cell>
          <cell r="G35">
            <v>29</v>
          </cell>
          <cell r="H35" t="str">
            <v>-</v>
          </cell>
          <cell r="I35">
            <v>3</v>
          </cell>
          <cell r="J35">
            <v>0</v>
          </cell>
          <cell r="K35" t="str">
            <v>-</v>
          </cell>
          <cell r="L35">
            <v>1</v>
          </cell>
          <cell r="M35" t="str">
            <v>-</v>
          </cell>
          <cell r="N35">
            <v>5</v>
          </cell>
          <cell r="O35" t="str">
            <v>-</v>
          </cell>
          <cell r="P35">
            <v>3</v>
          </cell>
          <cell r="Q35">
            <v>38</v>
          </cell>
          <cell r="R35">
            <v>0</v>
          </cell>
          <cell r="S35">
            <v>2</v>
          </cell>
          <cell r="T35">
            <v>12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 t="str">
            <v>-</v>
          </cell>
          <cell r="Z35">
            <v>1</v>
          </cell>
          <cell r="AA35">
            <v>29</v>
          </cell>
          <cell r="AB35">
            <v>1</v>
          </cell>
          <cell r="AC35">
            <v>1</v>
          </cell>
          <cell r="AD35">
            <v>8</v>
          </cell>
          <cell r="AE35">
            <v>1</v>
          </cell>
          <cell r="AF35">
            <v>8</v>
          </cell>
          <cell r="AG35">
            <v>10</v>
          </cell>
          <cell r="AH35">
            <v>1</v>
          </cell>
          <cell r="AI35">
            <v>9</v>
          </cell>
          <cell r="AJ35" t="str">
            <v>-</v>
          </cell>
          <cell r="AK35">
            <v>1</v>
          </cell>
          <cell r="AL35">
            <v>3</v>
          </cell>
          <cell r="AM35">
            <v>1</v>
          </cell>
          <cell r="AN35" t="str">
            <v>-</v>
          </cell>
        </row>
        <row r="36">
          <cell r="A36" t="str">
            <v>2016경주시</v>
          </cell>
          <cell r="B36">
            <v>2016</v>
          </cell>
          <cell r="C36" t="str">
            <v>경주시</v>
          </cell>
          <cell r="D36">
            <v>134</v>
          </cell>
          <cell r="E36" t="str">
            <v>-</v>
          </cell>
          <cell r="F36">
            <v>1</v>
          </cell>
          <cell r="G36">
            <v>23</v>
          </cell>
          <cell r="H36" t="str">
            <v>-</v>
          </cell>
          <cell r="I36">
            <v>2</v>
          </cell>
          <cell r="J36">
            <v>0</v>
          </cell>
          <cell r="K36" t="str">
            <v>-</v>
          </cell>
          <cell r="L36" t="str">
            <v>-</v>
          </cell>
          <cell r="M36">
            <v>2</v>
          </cell>
          <cell r="N36">
            <v>9</v>
          </cell>
          <cell r="O36" t="str">
            <v>-</v>
          </cell>
          <cell r="P36">
            <v>1</v>
          </cell>
          <cell r="Q36">
            <v>24</v>
          </cell>
          <cell r="R36">
            <v>0</v>
          </cell>
          <cell r="S36">
            <v>1</v>
          </cell>
          <cell r="T36">
            <v>9</v>
          </cell>
          <cell r="U36">
            <v>1</v>
          </cell>
          <cell r="V36" t="str">
            <v>-</v>
          </cell>
          <cell r="W36">
            <v>1</v>
          </cell>
          <cell r="X36">
            <v>1</v>
          </cell>
          <cell r="Y36">
            <v>1</v>
          </cell>
          <cell r="Z36">
            <v>1</v>
          </cell>
          <cell r="AA36">
            <v>20</v>
          </cell>
          <cell r="AB36">
            <v>1</v>
          </cell>
          <cell r="AC36">
            <v>1</v>
          </cell>
          <cell r="AD36">
            <v>7</v>
          </cell>
          <cell r="AE36">
            <v>1</v>
          </cell>
          <cell r="AF36">
            <v>1</v>
          </cell>
          <cell r="AG36">
            <v>3</v>
          </cell>
          <cell r="AH36">
            <v>1</v>
          </cell>
          <cell r="AI36">
            <v>12</v>
          </cell>
          <cell r="AJ36" t="str">
            <v>-</v>
          </cell>
          <cell r="AK36">
            <v>4</v>
          </cell>
          <cell r="AL36">
            <v>1</v>
          </cell>
          <cell r="AM36">
            <v>1</v>
          </cell>
          <cell r="AN36">
            <v>4</v>
          </cell>
        </row>
        <row r="37">
          <cell r="A37" t="str">
            <v>2016김천시</v>
          </cell>
          <cell r="B37">
            <v>2016</v>
          </cell>
          <cell r="C37" t="str">
            <v>김천시</v>
          </cell>
          <cell r="D37">
            <v>93</v>
          </cell>
          <cell r="E37" t="str">
            <v>-</v>
          </cell>
          <cell r="F37">
            <v>1</v>
          </cell>
          <cell r="G37">
            <v>22</v>
          </cell>
          <cell r="H37" t="str">
            <v>-</v>
          </cell>
          <cell r="I37">
            <v>2</v>
          </cell>
          <cell r="J37">
            <v>0</v>
          </cell>
          <cell r="K37" t="str">
            <v>-</v>
          </cell>
          <cell r="L37" t="str">
            <v>-</v>
          </cell>
          <cell r="M37" t="str">
            <v>-</v>
          </cell>
          <cell r="N37">
            <v>5</v>
          </cell>
          <cell r="O37" t="str">
            <v>-</v>
          </cell>
          <cell r="P37">
            <v>1</v>
          </cell>
          <cell r="Q37">
            <v>16</v>
          </cell>
          <cell r="R37">
            <v>0</v>
          </cell>
          <cell r="S37">
            <v>1</v>
          </cell>
          <cell r="T37">
            <v>5</v>
          </cell>
          <cell r="U37">
            <v>1</v>
          </cell>
          <cell r="V37" t="str">
            <v>-</v>
          </cell>
          <cell r="W37">
            <v>1</v>
          </cell>
          <cell r="X37">
            <v>1</v>
          </cell>
          <cell r="Y37" t="str">
            <v>-</v>
          </cell>
          <cell r="Z37">
            <v>1</v>
          </cell>
          <cell r="AA37">
            <v>21</v>
          </cell>
          <cell r="AB37">
            <v>1</v>
          </cell>
          <cell r="AC37">
            <v>1</v>
          </cell>
          <cell r="AD37" t="str">
            <v>-</v>
          </cell>
          <cell r="AE37">
            <v>1</v>
          </cell>
          <cell r="AF37" t="str">
            <v>-</v>
          </cell>
          <cell r="AG37" t="str">
            <v>-</v>
          </cell>
          <cell r="AH37" t="str">
            <v>-</v>
          </cell>
          <cell r="AI37">
            <v>10</v>
          </cell>
          <cell r="AJ37" t="str">
            <v>-</v>
          </cell>
          <cell r="AK37">
            <v>1</v>
          </cell>
          <cell r="AL37" t="str">
            <v>-</v>
          </cell>
          <cell r="AM37">
            <v>1</v>
          </cell>
          <cell r="AN37" t="str">
            <v>-</v>
          </cell>
        </row>
        <row r="38">
          <cell r="A38" t="str">
            <v>2016안동시</v>
          </cell>
          <cell r="B38">
            <v>2016</v>
          </cell>
          <cell r="C38" t="str">
            <v>안동시</v>
          </cell>
          <cell r="D38">
            <v>114</v>
          </cell>
          <cell r="E38" t="str">
            <v>-</v>
          </cell>
          <cell r="F38">
            <v>1</v>
          </cell>
          <cell r="G38">
            <v>24</v>
          </cell>
          <cell r="H38" t="str">
            <v>-</v>
          </cell>
          <cell r="I38">
            <v>2</v>
          </cell>
          <cell r="J38">
            <v>0</v>
          </cell>
          <cell r="K38" t="str">
            <v>-</v>
          </cell>
          <cell r="L38" t="str">
            <v>-</v>
          </cell>
          <cell r="M38" t="str">
            <v>-</v>
          </cell>
          <cell r="N38">
            <v>10</v>
          </cell>
          <cell r="O38" t="str">
            <v>-</v>
          </cell>
          <cell r="P38">
            <v>1</v>
          </cell>
          <cell r="Q38">
            <v>23</v>
          </cell>
          <cell r="R38">
            <v>0</v>
          </cell>
          <cell r="S38">
            <v>1</v>
          </cell>
          <cell r="T38">
            <v>5</v>
          </cell>
          <cell r="U38">
            <v>1</v>
          </cell>
          <cell r="V38" t="str">
            <v>-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24</v>
          </cell>
          <cell r="AB38">
            <v>1</v>
          </cell>
          <cell r="AC38">
            <v>1</v>
          </cell>
          <cell r="AD38">
            <v>7</v>
          </cell>
          <cell r="AE38">
            <v>1</v>
          </cell>
          <cell r="AF38">
            <v>5</v>
          </cell>
          <cell r="AG38">
            <v>2</v>
          </cell>
          <cell r="AH38">
            <v>1</v>
          </cell>
          <cell r="AI38" t="str">
            <v>-</v>
          </cell>
          <cell r="AJ38" t="str">
            <v>-</v>
          </cell>
          <cell r="AK38" t="str">
            <v>-</v>
          </cell>
          <cell r="AL38" t="str">
            <v>-</v>
          </cell>
          <cell r="AM38" t="str">
            <v>-</v>
          </cell>
          <cell r="AN38" t="str">
            <v>-</v>
          </cell>
        </row>
        <row r="39">
          <cell r="A39" t="str">
            <v>2016구미시</v>
          </cell>
          <cell r="B39">
            <v>2016</v>
          </cell>
          <cell r="C39" t="str">
            <v>구미시</v>
          </cell>
          <cell r="D39">
            <v>87</v>
          </cell>
          <cell r="E39" t="str">
            <v>-</v>
          </cell>
          <cell r="F39">
            <v>1</v>
          </cell>
          <cell r="G39">
            <v>27</v>
          </cell>
          <cell r="H39" t="str">
            <v>-</v>
          </cell>
          <cell r="I39">
            <v>3</v>
          </cell>
          <cell r="J39">
            <v>0</v>
          </cell>
          <cell r="K39">
            <v>1</v>
          </cell>
          <cell r="L39" t="str">
            <v>-</v>
          </cell>
          <cell r="M39" t="str">
            <v>-</v>
          </cell>
          <cell r="N39">
            <v>8</v>
          </cell>
          <cell r="O39" t="str">
            <v>-</v>
          </cell>
          <cell r="P39">
            <v>1</v>
          </cell>
          <cell r="Q39">
            <v>14</v>
          </cell>
          <cell r="R39">
            <v>0</v>
          </cell>
          <cell r="S39">
            <v>1</v>
          </cell>
          <cell r="T39">
            <v>9</v>
          </cell>
          <cell r="U39">
            <v>1</v>
          </cell>
          <cell r="V39">
            <v>1</v>
          </cell>
          <cell r="W39" t="str">
            <v>-</v>
          </cell>
          <cell r="X39" t="str">
            <v>-</v>
          </cell>
          <cell r="Y39" t="str">
            <v>-</v>
          </cell>
          <cell r="Z39">
            <v>1</v>
          </cell>
          <cell r="AA39">
            <v>1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</v>
          </cell>
          <cell r="AH39">
            <v>1</v>
          </cell>
          <cell r="AI39">
            <v>9</v>
          </cell>
          <cell r="AJ39" t="str">
            <v>-</v>
          </cell>
          <cell r="AK39">
            <v>1</v>
          </cell>
          <cell r="AL39" t="str">
            <v>-</v>
          </cell>
          <cell r="AM39">
            <v>1</v>
          </cell>
          <cell r="AN39" t="str">
            <v>-</v>
          </cell>
        </row>
        <row r="40">
          <cell r="A40" t="str">
            <v>2016영주시</v>
          </cell>
          <cell r="B40">
            <v>2016</v>
          </cell>
          <cell r="C40" t="str">
            <v>영주시</v>
          </cell>
          <cell r="D40">
            <v>96</v>
          </cell>
          <cell r="E40" t="str">
            <v>-</v>
          </cell>
          <cell r="F40">
            <v>1</v>
          </cell>
          <cell r="G40">
            <v>19</v>
          </cell>
          <cell r="H40" t="str">
            <v>-</v>
          </cell>
          <cell r="I40">
            <v>2</v>
          </cell>
          <cell r="J40">
            <v>0</v>
          </cell>
          <cell r="K40" t="str">
            <v>-</v>
          </cell>
          <cell r="L40" t="str">
            <v>-</v>
          </cell>
          <cell r="M40">
            <v>2</v>
          </cell>
          <cell r="N40">
            <v>4</v>
          </cell>
          <cell r="O40" t="str">
            <v>-</v>
          </cell>
          <cell r="P40">
            <v>1</v>
          </cell>
          <cell r="Q40">
            <v>8</v>
          </cell>
          <cell r="R40">
            <v>0</v>
          </cell>
          <cell r="S40">
            <v>1</v>
          </cell>
          <cell r="T40">
            <v>3</v>
          </cell>
          <cell r="U40" t="str">
            <v>-</v>
          </cell>
          <cell r="V40">
            <v>1</v>
          </cell>
          <cell r="W40" t="str">
            <v>-</v>
          </cell>
          <cell r="X40" t="str">
            <v>-</v>
          </cell>
          <cell r="Y40" t="str">
            <v>-</v>
          </cell>
          <cell r="Z40">
            <v>1</v>
          </cell>
          <cell r="AA40">
            <v>13</v>
          </cell>
          <cell r="AB40">
            <v>1</v>
          </cell>
          <cell r="AC40">
            <v>1</v>
          </cell>
          <cell r="AD40">
            <v>6</v>
          </cell>
          <cell r="AE40">
            <v>1</v>
          </cell>
          <cell r="AF40" t="str">
            <v>-</v>
          </cell>
          <cell r="AG40">
            <v>2</v>
          </cell>
          <cell r="AH40">
            <v>1</v>
          </cell>
          <cell r="AI40">
            <v>22</v>
          </cell>
          <cell r="AJ40" t="str">
            <v>-</v>
          </cell>
          <cell r="AK40">
            <v>4</v>
          </cell>
          <cell r="AL40" t="str">
            <v>-</v>
          </cell>
          <cell r="AM40">
            <v>1</v>
          </cell>
          <cell r="AN40">
            <v>1</v>
          </cell>
        </row>
        <row r="41">
          <cell r="A41" t="str">
            <v>2016영천시</v>
          </cell>
          <cell r="B41">
            <v>2016</v>
          </cell>
          <cell r="C41" t="str">
            <v>영천시</v>
          </cell>
          <cell r="D41">
            <v>97</v>
          </cell>
          <cell r="E41" t="str">
            <v>-</v>
          </cell>
          <cell r="F41">
            <v>1</v>
          </cell>
          <cell r="G41">
            <v>16</v>
          </cell>
          <cell r="H41">
            <v>1</v>
          </cell>
          <cell r="I41">
            <v>2</v>
          </cell>
          <cell r="J41">
            <v>0</v>
          </cell>
          <cell r="K41" t="str">
            <v>-</v>
          </cell>
          <cell r="L41" t="str">
            <v>-</v>
          </cell>
          <cell r="M41" t="str">
            <v>-</v>
          </cell>
          <cell r="N41">
            <v>4</v>
          </cell>
          <cell r="O41" t="str">
            <v>-</v>
          </cell>
          <cell r="P41">
            <v>1</v>
          </cell>
          <cell r="Q41">
            <v>12</v>
          </cell>
          <cell r="R41">
            <v>0</v>
          </cell>
          <cell r="S41">
            <v>1</v>
          </cell>
          <cell r="T41">
            <v>3</v>
          </cell>
          <cell r="U41">
            <v>1</v>
          </cell>
          <cell r="V41">
            <v>1</v>
          </cell>
          <cell r="W41" t="str">
            <v>-</v>
          </cell>
          <cell r="X41" t="str">
            <v>-</v>
          </cell>
          <cell r="Y41" t="str">
            <v>-</v>
          </cell>
          <cell r="Z41">
            <v>1</v>
          </cell>
          <cell r="AA41">
            <v>17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 t="str">
            <v>-</v>
          </cell>
          <cell r="AG41" t="str">
            <v>-</v>
          </cell>
          <cell r="AH41">
            <v>1</v>
          </cell>
          <cell r="AI41">
            <v>24</v>
          </cell>
          <cell r="AJ41" t="str">
            <v>-</v>
          </cell>
          <cell r="AK41">
            <v>4</v>
          </cell>
          <cell r="AL41" t="str">
            <v>-</v>
          </cell>
          <cell r="AM41">
            <v>1</v>
          </cell>
          <cell r="AN41">
            <v>2</v>
          </cell>
        </row>
        <row r="42">
          <cell r="A42" t="str">
            <v>2016상주시</v>
          </cell>
          <cell r="B42">
            <v>2016</v>
          </cell>
          <cell r="C42" t="str">
            <v>상주시</v>
          </cell>
          <cell r="D42">
            <v>102</v>
          </cell>
          <cell r="E42" t="str">
            <v>-</v>
          </cell>
          <cell r="F42">
            <v>1</v>
          </cell>
          <cell r="G42">
            <v>24</v>
          </cell>
          <cell r="H42" t="str">
            <v>-</v>
          </cell>
          <cell r="I42">
            <v>2</v>
          </cell>
          <cell r="J42">
            <v>0</v>
          </cell>
          <cell r="K42" t="str">
            <v>-</v>
          </cell>
          <cell r="L42">
            <v>4</v>
          </cell>
          <cell r="M42" t="str">
            <v>-</v>
          </cell>
          <cell r="N42">
            <v>5</v>
          </cell>
          <cell r="O42" t="str">
            <v>-</v>
          </cell>
          <cell r="P42">
            <v>1</v>
          </cell>
          <cell r="Q42">
            <v>13</v>
          </cell>
          <cell r="R42">
            <v>0</v>
          </cell>
          <cell r="S42">
            <v>1</v>
          </cell>
          <cell r="T42">
            <v>2</v>
          </cell>
          <cell r="U42">
            <v>1</v>
          </cell>
          <cell r="V42" t="str">
            <v>-</v>
          </cell>
          <cell r="W42">
            <v>1</v>
          </cell>
          <cell r="X42">
            <v>1</v>
          </cell>
          <cell r="Y42" t="str">
            <v>-</v>
          </cell>
          <cell r="Z42">
            <v>1</v>
          </cell>
          <cell r="AA42">
            <v>21</v>
          </cell>
          <cell r="AB42">
            <v>1</v>
          </cell>
          <cell r="AC42">
            <v>1</v>
          </cell>
          <cell r="AD42">
            <v>4</v>
          </cell>
          <cell r="AE42">
            <v>1</v>
          </cell>
          <cell r="AF42" t="str">
            <v>-</v>
          </cell>
          <cell r="AG42" t="str">
            <v>-</v>
          </cell>
          <cell r="AH42">
            <v>1</v>
          </cell>
          <cell r="AI42">
            <v>12</v>
          </cell>
          <cell r="AJ42">
            <v>1</v>
          </cell>
          <cell r="AK42">
            <v>1</v>
          </cell>
          <cell r="AL42" t="str">
            <v>-</v>
          </cell>
          <cell r="AM42">
            <v>1</v>
          </cell>
          <cell r="AN42">
            <v>1</v>
          </cell>
        </row>
        <row r="43">
          <cell r="A43" t="str">
            <v>2016문경시</v>
          </cell>
          <cell r="B43">
            <v>2016</v>
          </cell>
          <cell r="C43" t="str">
            <v>문경시</v>
          </cell>
          <cell r="D43">
            <v>63</v>
          </cell>
          <cell r="E43" t="str">
            <v>-</v>
          </cell>
          <cell r="F43">
            <v>1</v>
          </cell>
          <cell r="G43">
            <v>14</v>
          </cell>
          <cell r="H43" t="str">
            <v>-</v>
          </cell>
          <cell r="I43">
            <v>2</v>
          </cell>
          <cell r="J43">
            <v>0</v>
          </cell>
          <cell r="K43" t="str">
            <v>-</v>
          </cell>
          <cell r="L43">
            <v>2</v>
          </cell>
          <cell r="M43" t="str">
            <v>-</v>
          </cell>
          <cell r="N43">
            <v>4</v>
          </cell>
          <cell r="O43" t="str">
            <v>-</v>
          </cell>
          <cell r="P43">
            <v>1</v>
          </cell>
          <cell r="Q43">
            <v>8</v>
          </cell>
          <cell r="R43">
            <v>0</v>
          </cell>
          <cell r="S43">
            <v>1</v>
          </cell>
          <cell r="T43">
            <v>3</v>
          </cell>
          <cell r="U43">
            <v>1</v>
          </cell>
          <cell r="V43">
            <v>1</v>
          </cell>
          <cell r="W43" t="str">
            <v>-</v>
          </cell>
          <cell r="X43" t="str">
            <v>-</v>
          </cell>
          <cell r="Y43" t="str">
            <v>-</v>
          </cell>
          <cell r="Z43" t="str">
            <v>-</v>
          </cell>
          <cell r="AA43">
            <v>13</v>
          </cell>
          <cell r="AB43" t="str">
            <v>-</v>
          </cell>
          <cell r="AC43">
            <v>1</v>
          </cell>
          <cell r="AD43" t="str">
            <v>-</v>
          </cell>
          <cell r="AE43">
            <v>1</v>
          </cell>
          <cell r="AF43" t="str">
            <v>-</v>
          </cell>
          <cell r="AG43" t="str">
            <v>-</v>
          </cell>
          <cell r="AH43">
            <v>1</v>
          </cell>
          <cell r="AI43">
            <v>5</v>
          </cell>
          <cell r="AJ43" t="str">
            <v>-</v>
          </cell>
          <cell r="AK43">
            <v>1</v>
          </cell>
          <cell r="AL43" t="str">
            <v>-</v>
          </cell>
          <cell r="AM43">
            <v>1</v>
          </cell>
          <cell r="AN43">
            <v>2</v>
          </cell>
        </row>
        <row r="44">
          <cell r="A44" t="str">
            <v>2016경산시</v>
          </cell>
          <cell r="B44">
            <v>2016</v>
          </cell>
          <cell r="C44" t="str">
            <v>경산시</v>
          </cell>
          <cell r="D44">
            <v>73</v>
          </cell>
          <cell r="E44" t="str">
            <v>-</v>
          </cell>
          <cell r="F44">
            <v>1</v>
          </cell>
          <cell r="G44">
            <v>15</v>
          </cell>
          <cell r="H44" t="str">
            <v>-</v>
          </cell>
          <cell r="I44">
            <v>2</v>
          </cell>
          <cell r="J44">
            <v>0</v>
          </cell>
          <cell r="K44" t="str">
            <v>-</v>
          </cell>
          <cell r="L44" t="str">
            <v>-</v>
          </cell>
          <cell r="M44" t="str">
            <v>-</v>
          </cell>
          <cell r="N44">
            <v>4</v>
          </cell>
          <cell r="O44" t="str">
            <v>-</v>
          </cell>
          <cell r="P44">
            <v>1</v>
          </cell>
          <cell r="Q44">
            <v>8</v>
          </cell>
          <cell r="R44">
            <v>0</v>
          </cell>
          <cell r="S44">
            <v>1</v>
          </cell>
          <cell r="T44">
            <v>5</v>
          </cell>
          <cell r="U44">
            <v>1</v>
          </cell>
          <cell r="V44">
            <v>1</v>
          </cell>
          <cell r="W44" t="str">
            <v>-</v>
          </cell>
          <cell r="X44" t="str">
            <v>-</v>
          </cell>
          <cell r="Y44" t="str">
            <v>-</v>
          </cell>
          <cell r="Z44">
            <v>1</v>
          </cell>
          <cell r="AA44">
            <v>14</v>
          </cell>
          <cell r="AB44">
            <v>1</v>
          </cell>
          <cell r="AC44">
            <v>1</v>
          </cell>
          <cell r="AD44">
            <v>1</v>
          </cell>
          <cell r="AE44">
            <v>1</v>
          </cell>
          <cell r="AF44" t="str">
            <v>-</v>
          </cell>
          <cell r="AG44" t="str">
            <v>-</v>
          </cell>
          <cell r="AH44">
            <v>1</v>
          </cell>
          <cell r="AI44">
            <v>7</v>
          </cell>
          <cell r="AJ44" t="str">
            <v>-</v>
          </cell>
          <cell r="AK44">
            <v>5</v>
          </cell>
          <cell r="AL44" t="str">
            <v>-</v>
          </cell>
          <cell r="AM44">
            <v>1</v>
          </cell>
          <cell r="AN44">
            <v>1</v>
          </cell>
        </row>
        <row r="45">
          <cell r="A45" t="str">
            <v>2016군위군</v>
          </cell>
          <cell r="B45">
            <v>2016</v>
          </cell>
          <cell r="C45" t="str">
            <v>군위군</v>
          </cell>
          <cell r="D45">
            <v>43</v>
          </cell>
          <cell r="E45" t="str">
            <v>-</v>
          </cell>
          <cell r="F45">
            <v>1</v>
          </cell>
          <cell r="G45">
            <v>8</v>
          </cell>
          <cell r="H45" t="str">
            <v>-</v>
          </cell>
          <cell r="I45">
            <v>2</v>
          </cell>
          <cell r="J45">
            <v>0</v>
          </cell>
          <cell r="K45" t="str">
            <v>-</v>
          </cell>
          <cell r="L45" t="str">
            <v>-</v>
          </cell>
          <cell r="M45" t="str">
            <v>-</v>
          </cell>
          <cell r="N45">
            <v>2</v>
          </cell>
          <cell r="O45" t="str">
            <v>-</v>
          </cell>
          <cell r="P45">
            <v>1</v>
          </cell>
          <cell r="Q45">
            <v>8</v>
          </cell>
          <cell r="R45">
            <v>0</v>
          </cell>
          <cell r="S45" t="str">
            <v>-</v>
          </cell>
          <cell r="T45">
            <v>2</v>
          </cell>
          <cell r="U45" t="str">
            <v>-</v>
          </cell>
          <cell r="V45">
            <v>1</v>
          </cell>
          <cell r="W45" t="str">
            <v>-</v>
          </cell>
          <cell r="X45" t="str">
            <v>-</v>
          </cell>
          <cell r="Y45" t="str">
            <v>-</v>
          </cell>
          <cell r="Z45">
            <v>1</v>
          </cell>
          <cell r="AA45">
            <v>8</v>
          </cell>
          <cell r="AB45" t="str">
            <v>-</v>
          </cell>
          <cell r="AC45" t="str">
            <v>-</v>
          </cell>
          <cell r="AD45">
            <v>2</v>
          </cell>
          <cell r="AE45">
            <v>1</v>
          </cell>
          <cell r="AF45" t="str">
            <v>-</v>
          </cell>
          <cell r="AG45" t="str">
            <v>-</v>
          </cell>
          <cell r="AH45" t="str">
            <v>-</v>
          </cell>
          <cell r="AI45">
            <v>2</v>
          </cell>
          <cell r="AJ45" t="str">
            <v>-</v>
          </cell>
          <cell r="AK45">
            <v>1</v>
          </cell>
          <cell r="AL45" t="str">
            <v>-</v>
          </cell>
          <cell r="AM45">
            <v>1</v>
          </cell>
          <cell r="AN45">
            <v>2</v>
          </cell>
        </row>
        <row r="46">
          <cell r="A46" t="str">
            <v>2016의성군</v>
          </cell>
          <cell r="B46">
            <v>2016</v>
          </cell>
          <cell r="C46" t="str">
            <v>의성군</v>
          </cell>
          <cell r="D46">
            <v>93</v>
          </cell>
          <cell r="E46" t="str">
            <v>-</v>
          </cell>
          <cell r="F46">
            <v>1</v>
          </cell>
          <cell r="G46">
            <v>18</v>
          </cell>
          <cell r="H46">
            <v>3</v>
          </cell>
          <cell r="I46">
            <v>2</v>
          </cell>
          <cell r="J46">
            <v>0</v>
          </cell>
          <cell r="K46" t="str">
            <v>-</v>
          </cell>
          <cell r="L46" t="str">
            <v>-</v>
          </cell>
          <cell r="M46" t="str">
            <v>-</v>
          </cell>
          <cell r="N46">
            <v>3</v>
          </cell>
          <cell r="O46" t="str">
            <v>-</v>
          </cell>
          <cell r="P46">
            <v>1</v>
          </cell>
          <cell r="Q46">
            <v>18</v>
          </cell>
          <cell r="R46">
            <v>0</v>
          </cell>
          <cell r="S46">
            <v>1</v>
          </cell>
          <cell r="T46">
            <v>3</v>
          </cell>
          <cell r="U46">
            <v>1</v>
          </cell>
          <cell r="V46" t="str">
            <v>-</v>
          </cell>
          <cell r="W46">
            <v>1</v>
          </cell>
          <cell r="X46" t="str">
            <v>-</v>
          </cell>
          <cell r="Y46" t="str">
            <v>-</v>
          </cell>
          <cell r="Z46">
            <v>1</v>
          </cell>
          <cell r="AA46">
            <v>18</v>
          </cell>
          <cell r="AB46">
            <v>1</v>
          </cell>
          <cell r="AC46">
            <v>1</v>
          </cell>
          <cell r="AD46">
            <v>2</v>
          </cell>
          <cell r="AE46">
            <v>1</v>
          </cell>
          <cell r="AF46" t="str">
            <v>-</v>
          </cell>
          <cell r="AG46">
            <v>1</v>
          </cell>
          <cell r="AH46">
            <v>1</v>
          </cell>
          <cell r="AI46">
            <v>10</v>
          </cell>
          <cell r="AJ46" t="str">
            <v>-</v>
          </cell>
          <cell r="AK46">
            <v>1</v>
          </cell>
          <cell r="AL46" t="str">
            <v>-</v>
          </cell>
          <cell r="AM46">
            <v>1</v>
          </cell>
          <cell r="AN46">
            <v>3</v>
          </cell>
        </row>
        <row r="47">
          <cell r="A47" t="str">
            <v>2016청송군</v>
          </cell>
          <cell r="B47">
            <v>2016</v>
          </cell>
          <cell r="C47" t="str">
            <v>청송군</v>
          </cell>
          <cell r="D47">
            <v>49</v>
          </cell>
          <cell r="E47" t="str">
            <v>-</v>
          </cell>
          <cell r="F47">
            <v>1</v>
          </cell>
          <cell r="G47">
            <v>8</v>
          </cell>
          <cell r="H47" t="str">
            <v>-</v>
          </cell>
          <cell r="I47">
            <v>2</v>
          </cell>
          <cell r="J47">
            <v>0</v>
          </cell>
          <cell r="K47" t="str">
            <v>-</v>
          </cell>
          <cell r="L47" t="str">
            <v>-</v>
          </cell>
          <cell r="M47" t="str">
            <v>-</v>
          </cell>
          <cell r="N47">
            <v>1</v>
          </cell>
          <cell r="O47" t="str">
            <v>-</v>
          </cell>
          <cell r="P47">
            <v>1</v>
          </cell>
          <cell r="Q47">
            <v>7</v>
          </cell>
          <cell r="R47">
            <v>0</v>
          </cell>
          <cell r="S47" t="str">
            <v>-</v>
          </cell>
          <cell r="T47">
            <v>2</v>
          </cell>
          <cell r="U47" t="str">
            <v>-</v>
          </cell>
          <cell r="V47">
            <v>1</v>
          </cell>
          <cell r="W47" t="str">
            <v>-</v>
          </cell>
          <cell r="X47">
            <v>4</v>
          </cell>
          <cell r="Y47" t="str">
            <v>-</v>
          </cell>
          <cell r="Z47">
            <v>1</v>
          </cell>
          <cell r="AA47">
            <v>8</v>
          </cell>
          <cell r="AB47" t="str">
            <v>-</v>
          </cell>
          <cell r="AC47">
            <v>1</v>
          </cell>
          <cell r="AD47">
            <v>3</v>
          </cell>
          <cell r="AE47">
            <v>1</v>
          </cell>
          <cell r="AF47" t="str">
            <v>-</v>
          </cell>
          <cell r="AG47" t="str">
            <v>-</v>
          </cell>
          <cell r="AH47">
            <v>1</v>
          </cell>
          <cell r="AI47">
            <v>3</v>
          </cell>
          <cell r="AJ47">
            <v>1</v>
          </cell>
          <cell r="AK47">
            <v>1</v>
          </cell>
          <cell r="AL47" t="str">
            <v>-</v>
          </cell>
          <cell r="AM47">
            <v>1</v>
          </cell>
          <cell r="AN47">
            <v>1</v>
          </cell>
        </row>
        <row r="48">
          <cell r="A48" t="str">
            <v>2016영양군</v>
          </cell>
          <cell r="B48">
            <v>2016</v>
          </cell>
          <cell r="C48" t="str">
            <v>영양군</v>
          </cell>
          <cell r="D48">
            <v>34</v>
          </cell>
          <cell r="E48" t="str">
            <v>-</v>
          </cell>
          <cell r="F48">
            <v>1</v>
          </cell>
          <cell r="G48">
            <v>6</v>
          </cell>
          <cell r="H48" t="str">
            <v>-</v>
          </cell>
          <cell r="I48">
            <v>2</v>
          </cell>
          <cell r="J48">
            <v>0</v>
          </cell>
          <cell r="K48" t="str">
            <v>-</v>
          </cell>
          <cell r="L48" t="str">
            <v>-</v>
          </cell>
          <cell r="M48" t="str">
            <v>-</v>
          </cell>
          <cell r="N48">
            <v>2</v>
          </cell>
          <cell r="O48" t="str">
            <v>-</v>
          </cell>
          <cell r="P48">
            <v>1</v>
          </cell>
          <cell r="Q48">
            <v>6</v>
          </cell>
          <cell r="R48">
            <v>0</v>
          </cell>
          <cell r="S48" t="str">
            <v>-</v>
          </cell>
          <cell r="T48">
            <v>1</v>
          </cell>
          <cell r="U48" t="str">
            <v>-</v>
          </cell>
          <cell r="V48">
            <v>1</v>
          </cell>
          <cell r="W48" t="str">
            <v>-</v>
          </cell>
          <cell r="X48" t="str">
            <v>-</v>
          </cell>
          <cell r="Y48" t="str">
            <v>-</v>
          </cell>
          <cell r="Z48">
            <v>1</v>
          </cell>
          <cell r="AA48">
            <v>6</v>
          </cell>
          <cell r="AB48" t="str">
            <v>-</v>
          </cell>
          <cell r="AC48" t="str">
            <v>-</v>
          </cell>
          <cell r="AD48">
            <v>1</v>
          </cell>
          <cell r="AE48">
            <v>1</v>
          </cell>
          <cell r="AF48" t="str">
            <v>-</v>
          </cell>
          <cell r="AG48" t="str">
            <v>-</v>
          </cell>
          <cell r="AH48" t="str">
            <v>-</v>
          </cell>
          <cell r="AI48">
            <v>2</v>
          </cell>
          <cell r="AJ48" t="str">
            <v>-</v>
          </cell>
          <cell r="AK48">
            <v>1</v>
          </cell>
          <cell r="AL48" t="str">
            <v>-</v>
          </cell>
          <cell r="AM48">
            <v>1</v>
          </cell>
          <cell r="AN48">
            <v>1</v>
          </cell>
        </row>
        <row r="49">
          <cell r="A49" t="str">
            <v>2016영덕군</v>
          </cell>
          <cell r="B49">
            <v>2016</v>
          </cell>
          <cell r="C49" t="str">
            <v>영덕군</v>
          </cell>
          <cell r="D49">
            <v>66</v>
          </cell>
          <cell r="E49" t="str">
            <v>-</v>
          </cell>
          <cell r="F49">
            <v>1</v>
          </cell>
          <cell r="G49">
            <v>9</v>
          </cell>
          <cell r="H49" t="str">
            <v>-</v>
          </cell>
          <cell r="I49">
            <v>2</v>
          </cell>
          <cell r="J49">
            <v>0</v>
          </cell>
          <cell r="K49" t="str">
            <v>-</v>
          </cell>
          <cell r="L49">
            <v>2</v>
          </cell>
          <cell r="M49">
            <v>2</v>
          </cell>
          <cell r="N49">
            <v>2</v>
          </cell>
          <cell r="O49" t="str">
            <v>-</v>
          </cell>
          <cell r="P49">
            <v>1</v>
          </cell>
          <cell r="Q49">
            <v>9</v>
          </cell>
          <cell r="R49">
            <v>0</v>
          </cell>
          <cell r="S49">
            <v>1</v>
          </cell>
          <cell r="T49">
            <v>3</v>
          </cell>
          <cell r="U49">
            <v>1</v>
          </cell>
          <cell r="V49" t="str">
            <v>-</v>
          </cell>
          <cell r="W49">
            <v>1</v>
          </cell>
          <cell r="X49" t="str">
            <v>-</v>
          </cell>
          <cell r="Y49" t="str">
            <v>-</v>
          </cell>
          <cell r="Z49">
            <v>1</v>
          </cell>
          <cell r="AA49">
            <v>9</v>
          </cell>
          <cell r="AB49">
            <v>1</v>
          </cell>
          <cell r="AC49">
            <v>1</v>
          </cell>
          <cell r="AD49">
            <v>5</v>
          </cell>
          <cell r="AE49">
            <v>1</v>
          </cell>
          <cell r="AF49" t="str">
            <v>-</v>
          </cell>
          <cell r="AG49" t="str">
            <v>-</v>
          </cell>
          <cell r="AH49">
            <v>1</v>
          </cell>
          <cell r="AI49">
            <v>4</v>
          </cell>
          <cell r="AJ49" t="str">
            <v>-</v>
          </cell>
          <cell r="AK49">
            <v>1</v>
          </cell>
          <cell r="AL49">
            <v>2</v>
          </cell>
          <cell r="AM49">
            <v>1</v>
          </cell>
          <cell r="AN49">
            <v>5</v>
          </cell>
        </row>
        <row r="50">
          <cell r="A50" t="str">
            <v>2016청도군</v>
          </cell>
          <cell r="B50">
            <v>2016</v>
          </cell>
          <cell r="C50" t="str">
            <v>청도군</v>
          </cell>
          <cell r="D50">
            <v>59</v>
          </cell>
          <cell r="E50" t="str">
            <v>-</v>
          </cell>
          <cell r="F50">
            <v>1</v>
          </cell>
          <cell r="G50">
            <v>9</v>
          </cell>
          <cell r="H50" t="str">
            <v>-</v>
          </cell>
          <cell r="I50">
            <v>2</v>
          </cell>
          <cell r="J50">
            <v>0</v>
          </cell>
          <cell r="K50" t="str">
            <v>-</v>
          </cell>
          <cell r="L50">
            <v>2</v>
          </cell>
          <cell r="M50">
            <v>1</v>
          </cell>
          <cell r="N50">
            <v>1</v>
          </cell>
          <cell r="O50" t="str">
            <v>-</v>
          </cell>
          <cell r="P50">
            <v>1</v>
          </cell>
          <cell r="Q50">
            <v>5</v>
          </cell>
          <cell r="R50">
            <v>0</v>
          </cell>
          <cell r="S50" t="str">
            <v>-</v>
          </cell>
          <cell r="T50">
            <v>3</v>
          </cell>
          <cell r="U50">
            <v>1</v>
          </cell>
          <cell r="V50">
            <v>1</v>
          </cell>
          <cell r="W50" t="str">
            <v>-</v>
          </cell>
          <cell r="X50" t="str">
            <v>-</v>
          </cell>
          <cell r="Y50" t="str">
            <v>-</v>
          </cell>
          <cell r="Z50">
            <v>1</v>
          </cell>
          <cell r="AA50">
            <v>11</v>
          </cell>
          <cell r="AB50" t="str">
            <v>-</v>
          </cell>
          <cell r="AC50" t="str">
            <v>-</v>
          </cell>
          <cell r="AD50">
            <v>1</v>
          </cell>
          <cell r="AE50">
            <v>1</v>
          </cell>
          <cell r="AF50" t="str">
            <v>-</v>
          </cell>
          <cell r="AG50" t="str">
            <v>-</v>
          </cell>
          <cell r="AH50" t="str">
            <v>-</v>
          </cell>
          <cell r="AI50">
            <v>12</v>
          </cell>
          <cell r="AJ50" t="str">
            <v>-</v>
          </cell>
          <cell r="AK50">
            <v>3</v>
          </cell>
          <cell r="AL50" t="str">
            <v>-</v>
          </cell>
          <cell r="AM50">
            <v>1</v>
          </cell>
          <cell r="AN50">
            <v>2</v>
          </cell>
        </row>
        <row r="51">
          <cell r="A51" t="str">
            <v>2016고령군</v>
          </cell>
          <cell r="B51">
            <v>2016</v>
          </cell>
          <cell r="C51" t="str">
            <v>고령군</v>
          </cell>
          <cell r="D51">
            <v>45</v>
          </cell>
          <cell r="E51" t="str">
            <v>-</v>
          </cell>
          <cell r="F51">
            <v>1</v>
          </cell>
          <cell r="G51">
            <v>8</v>
          </cell>
          <cell r="H51" t="str">
            <v>-</v>
          </cell>
          <cell r="I51">
            <v>2</v>
          </cell>
          <cell r="J51">
            <v>0</v>
          </cell>
          <cell r="K51" t="str">
            <v>-</v>
          </cell>
          <cell r="L51" t="str">
            <v>-</v>
          </cell>
          <cell r="M51" t="str">
            <v>-</v>
          </cell>
          <cell r="N51">
            <v>3</v>
          </cell>
          <cell r="O51" t="str">
            <v>-</v>
          </cell>
          <cell r="P51">
            <v>1</v>
          </cell>
          <cell r="Q51">
            <v>5</v>
          </cell>
          <cell r="R51">
            <v>0</v>
          </cell>
          <cell r="S51">
            <v>1</v>
          </cell>
          <cell r="T51">
            <v>2</v>
          </cell>
          <cell r="U51">
            <v>1</v>
          </cell>
          <cell r="V51">
            <v>1</v>
          </cell>
          <cell r="W51" t="str">
            <v>-</v>
          </cell>
          <cell r="X51" t="str">
            <v>-</v>
          </cell>
          <cell r="Y51">
            <v>1</v>
          </cell>
          <cell r="Z51">
            <v>1</v>
          </cell>
          <cell r="AA51">
            <v>8</v>
          </cell>
          <cell r="AB51" t="str">
            <v>-</v>
          </cell>
          <cell r="AC51">
            <v>1</v>
          </cell>
          <cell r="AD51" t="str">
            <v>-</v>
          </cell>
          <cell r="AE51">
            <v>1</v>
          </cell>
          <cell r="AF51" t="str">
            <v>-</v>
          </cell>
          <cell r="AG51" t="str">
            <v>-</v>
          </cell>
          <cell r="AH51">
            <v>1</v>
          </cell>
          <cell r="AI51">
            <v>5</v>
          </cell>
          <cell r="AJ51" t="str">
            <v>-</v>
          </cell>
          <cell r="AK51">
            <v>1</v>
          </cell>
          <cell r="AL51" t="str">
            <v>-</v>
          </cell>
          <cell r="AM51">
            <v>1</v>
          </cell>
          <cell r="AN51" t="str">
            <v>-</v>
          </cell>
        </row>
        <row r="52">
          <cell r="A52" t="str">
            <v>2016성주군</v>
          </cell>
          <cell r="B52">
            <v>2016</v>
          </cell>
          <cell r="C52" t="str">
            <v>성주군</v>
          </cell>
          <cell r="D52">
            <v>57</v>
          </cell>
          <cell r="E52" t="str">
            <v>-</v>
          </cell>
          <cell r="F52">
            <v>1</v>
          </cell>
          <cell r="G52">
            <v>10</v>
          </cell>
          <cell r="H52" t="str">
            <v>-</v>
          </cell>
          <cell r="I52">
            <v>2</v>
          </cell>
          <cell r="J52">
            <v>0</v>
          </cell>
          <cell r="K52" t="str">
            <v>-</v>
          </cell>
          <cell r="L52" t="str">
            <v>-</v>
          </cell>
          <cell r="M52">
            <v>1</v>
          </cell>
          <cell r="N52">
            <v>2</v>
          </cell>
          <cell r="O52" t="str">
            <v>-</v>
          </cell>
          <cell r="P52">
            <v>1</v>
          </cell>
          <cell r="Q52">
            <v>9</v>
          </cell>
          <cell r="R52">
            <v>0</v>
          </cell>
          <cell r="S52">
            <v>1</v>
          </cell>
          <cell r="T52">
            <v>1</v>
          </cell>
          <cell r="U52">
            <v>1</v>
          </cell>
          <cell r="V52">
            <v>1</v>
          </cell>
          <cell r="W52" t="str">
            <v>-</v>
          </cell>
          <cell r="X52" t="str">
            <v>-</v>
          </cell>
          <cell r="Y52" t="str">
            <v>-</v>
          </cell>
          <cell r="Z52">
            <v>1</v>
          </cell>
          <cell r="AA52">
            <v>10</v>
          </cell>
          <cell r="AB52" t="str">
            <v>-</v>
          </cell>
          <cell r="AC52">
            <v>1</v>
          </cell>
          <cell r="AD52">
            <v>1</v>
          </cell>
          <cell r="AE52">
            <v>1</v>
          </cell>
          <cell r="AF52" t="str">
            <v>-</v>
          </cell>
          <cell r="AG52" t="str">
            <v>-</v>
          </cell>
          <cell r="AH52">
            <v>1</v>
          </cell>
          <cell r="AI52">
            <v>9</v>
          </cell>
          <cell r="AJ52">
            <v>1</v>
          </cell>
          <cell r="AK52">
            <v>1</v>
          </cell>
          <cell r="AL52" t="str">
            <v>-</v>
          </cell>
          <cell r="AM52">
            <v>1</v>
          </cell>
          <cell r="AN52" t="str">
            <v>-</v>
          </cell>
        </row>
        <row r="53">
          <cell r="A53" t="str">
            <v>2016칠곡군</v>
          </cell>
          <cell r="B53">
            <v>2016</v>
          </cell>
          <cell r="C53" t="str">
            <v>칠곡군</v>
          </cell>
          <cell r="D53">
            <v>74</v>
          </cell>
          <cell r="E53" t="str">
            <v>-</v>
          </cell>
          <cell r="F53">
            <v>1</v>
          </cell>
          <cell r="G53">
            <v>8</v>
          </cell>
          <cell r="H53" t="str">
            <v>-</v>
          </cell>
          <cell r="I53">
            <v>2</v>
          </cell>
          <cell r="J53">
            <v>0</v>
          </cell>
          <cell r="K53" t="str">
            <v>-</v>
          </cell>
          <cell r="L53" t="str">
            <v>-</v>
          </cell>
          <cell r="M53">
            <v>1</v>
          </cell>
          <cell r="N53">
            <v>5</v>
          </cell>
          <cell r="O53" t="str">
            <v>-</v>
          </cell>
          <cell r="P53">
            <v>1</v>
          </cell>
          <cell r="Q53">
            <v>8</v>
          </cell>
          <cell r="R53">
            <v>0</v>
          </cell>
          <cell r="S53">
            <v>1</v>
          </cell>
          <cell r="T53">
            <v>7</v>
          </cell>
          <cell r="U53">
            <v>1</v>
          </cell>
          <cell r="V53">
            <v>1</v>
          </cell>
          <cell r="W53" t="str">
            <v>-</v>
          </cell>
          <cell r="X53" t="str">
            <v>-</v>
          </cell>
          <cell r="Y53" t="str">
            <v>-</v>
          </cell>
          <cell r="Z53">
            <v>1</v>
          </cell>
          <cell r="AA53">
            <v>10</v>
          </cell>
          <cell r="AB53" t="str">
            <v>-</v>
          </cell>
          <cell r="AC53" t="str">
            <v>-</v>
          </cell>
          <cell r="AD53">
            <v>1</v>
          </cell>
          <cell r="AE53">
            <v>1</v>
          </cell>
          <cell r="AF53" t="str">
            <v>-</v>
          </cell>
          <cell r="AG53" t="str">
            <v>-</v>
          </cell>
          <cell r="AH53">
            <v>1</v>
          </cell>
          <cell r="AI53">
            <v>8</v>
          </cell>
          <cell r="AJ53" t="str">
            <v>-</v>
          </cell>
          <cell r="AK53" t="str">
            <v>-</v>
          </cell>
          <cell r="AL53">
            <v>1</v>
          </cell>
          <cell r="AM53" t="str">
            <v>-</v>
          </cell>
          <cell r="AN53">
            <v>15</v>
          </cell>
        </row>
        <row r="54">
          <cell r="A54" t="str">
            <v>2016예천군</v>
          </cell>
          <cell r="B54">
            <v>2016</v>
          </cell>
          <cell r="C54" t="str">
            <v>예천군</v>
          </cell>
          <cell r="D54">
            <v>61</v>
          </cell>
          <cell r="E54" t="str">
            <v>-</v>
          </cell>
          <cell r="F54">
            <v>1</v>
          </cell>
          <cell r="G54">
            <v>12</v>
          </cell>
          <cell r="H54">
            <v>1</v>
          </cell>
          <cell r="I54">
            <v>2</v>
          </cell>
          <cell r="J54">
            <v>0</v>
          </cell>
          <cell r="K54" t="str">
            <v>-</v>
          </cell>
          <cell r="L54" t="str">
            <v>-</v>
          </cell>
          <cell r="M54" t="str">
            <v>-</v>
          </cell>
          <cell r="N54">
            <v>2</v>
          </cell>
          <cell r="O54" t="str">
            <v>-</v>
          </cell>
          <cell r="P54">
            <v>1</v>
          </cell>
          <cell r="Q54">
            <v>8</v>
          </cell>
          <cell r="R54">
            <v>0</v>
          </cell>
          <cell r="S54" t="str">
            <v>-</v>
          </cell>
          <cell r="T54">
            <v>2</v>
          </cell>
          <cell r="U54">
            <v>1</v>
          </cell>
          <cell r="V54">
            <v>1</v>
          </cell>
          <cell r="W54" t="str">
            <v>-</v>
          </cell>
          <cell r="X54" t="str">
            <v>-</v>
          </cell>
          <cell r="Y54" t="str">
            <v>-</v>
          </cell>
          <cell r="Z54">
            <v>1</v>
          </cell>
          <cell r="AA54">
            <v>12</v>
          </cell>
          <cell r="AB54" t="str">
            <v>-</v>
          </cell>
          <cell r="AC54">
            <v>1</v>
          </cell>
          <cell r="AD54">
            <v>1</v>
          </cell>
          <cell r="AE54">
            <v>1</v>
          </cell>
          <cell r="AF54" t="str">
            <v>-</v>
          </cell>
          <cell r="AG54" t="str">
            <v>-</v>
          </cell>
          <cell r="AH54">
            <v>1</v>
          </cell>
          <cell r="AI54">
            <v>4</v>
          </cell>
          <cell r="AJ54" t="str">
            <v>-</v>
          </cell>
          <cell r="AK54">
            <v>1</v>
          </cell>
          <cell r="AL54" t="str">
            <v>-</v>
          </cell>
          <cell r="AM54">
            <v>1</v>
          </cell>
          <cell r="AN54">
            <v>7</v>
          </cell>
        </row>
        <row r="55">
          <cell r="A55" t="str">
            <v>2016봉화군</v>
          </cell>
          <cell r="B55">
            <v>2016</v>
          </cell>
          <cell r="C55" t="str">
            <v>봉화군</v>
          </cell>
          <cell r="D55">
            <v>51</v>
          </cell>
          <cell r="E55" t="str">
            <v>-</v>
          </cell>
          <cell r="F55">
            <v>1</v>
          </cell>
          <cell r="G55">
            <v>10</v>
          </cell>
          <cell r="H55" t="str">
            <v>-</v>
          </cell>
          <cell r="I55">
            <v>2</v>
          </cell>
          <cell r="J55">
            <v>0</v>
          </cell>
          <cell r="K55" t="str">
            <v>-</v>
          </cell>
          <cell r="L55" t="str">
            <v>-</v>
          </cell>
          <cell r="M55">
            <v>1</v>
          </cell>
          <cell r="N55">
            <v>2</v>
          </cell>
          <cell r="O55" t="str">
            <v>-</v>
          </cell>
          <cell r="P55">
            <v>1</v>
          </cell>
          <cell r="Q55">
            <v>11</v>
          </cell>
          <cell r="R55">
            <v>0</v>
          </cell>
          <cell r="S55" t="str">
            <v>-</v>
          </cell>
          <cell r="T55">
            <v>3</v>
          </cell>
          <cell r="U55">
            <v>1</v>
          </cell>
          <cell r="V55">
            <v>1</v>
          </cell>
          <cell r="W55" t="str">
            <v>-</v>
          </cell>
          <cell r="X55" t="str">
            <v>-</v>
          </cell>
          <cell r="Y55" t="str">
            <v>-</v>
          </cell>
          <cell r="Z55">
            <v>1</v>
          </cell>
          <cell r="AA55">
            <v>10</v>
          </cell>
          <cell r="AB55" t="str">
            <v>-</v>
          </cell>
          <cell r="AC55" t="str">
            <v>-</v>
          </cell>
          <cell r="AD55">
            <v>1</v>
          </cell>
          <cell r="AE55" t="str">
            <v>-</v>
          </cell>
          <cell r="AF55" t="str">
            <v>-</v>
          </cell>
          <cell r="AG55" t="str">
            <v>-</v>
          </cell>
          <cell r="AH55" t="str">
            <v>-</v>
          </cell>
          <cell r="AI55">
            <v>3</v>
          </cell>
          <cell r="AJ55" t="str">
            <v>-</v>
          </cell>
          <cell r="AK55" t="str">
            <v>-</v>
          </cell>
          <cell r="AL55" t="str">
            <v>-</v>
          </cell>
          <cell r="AM55">
            <v>1</v>
          </cell>
          <cell r="AN55">
            <v>2</v>
          </cell>
        </row>
        <row r="56">
          <cell r="A56" t="str">
            <v>2016울진군</v>
          </cell>
          <cell r="B56">
            <v>2016</v>
          </cell>
          <cell r="C56" t="str">
            <v>울진군</v>
          </cell>
          <cell r="D56">
            <v>64</v>
          </cell>
          <cell r="E56" t="str">
            <v>-</v>
          </cell>
          <cell r="F56">
            <v>1</v>
          </cell>
          <cell r="G56">
            <v>10</v>
          </cell>
          <cell r="H56" t="str">
            <v>-</v>
          </cell>
          <cell r="I56">
            <v>2</v>
          </cell>
          <cell r="J56">
            <v>0</v>
          </cell>
          <cell r="K56" t="str">
            <v>-</v>
          </cell>
          <cell r="L56">
            <v>1</v>
          </cell>
          <cell r="M56">
            <v>1</v>
          </cell>
          <cell r="N56">
            <v>3</v>
          </cell>
          <cell r="O56" t="str">
            <v>-</v>
          </cell>
          <cell r="P56">
            <v>1</v>
          </cell>
          <cell r="Q56">
            <v>8</v>
          </cell>
          <cell r="R56">
            <v>0</v>
          </cell>
          <cell r="S56">
            <v>1</v>
          </cell>
          <cell r="T56">
            <v>4</v>
          </cell>
          <cell r="U56">
            <v>1</v>
          </cell>
          <cell r="V56">
            <v>1</v>
          </cell>
          <cell r="W56" t="str">
            <v>-</v>
          </cell>
          <cell r="X56" t="str">
            <v>-</v>
          </cell>
          <cell r="Y56" t="str">
            <v>-</v>
          </cell>
          <cell r="Z56">
            <v>1</v>
          </cell>
          <cell r="AA56">
            <v>10</v>
          </cell>
          <cell r="AB56">
            <v>1</v>
          </cell>
          <cell r="AC56">
            <v>1</v>
          </cell>
          <cell r="AD56">
            <v>3</v>
          </cell>
          <cell r="AE56">
            <v>1</v>
          </cell>
          <cell r="AF56" t="str">
            <v>-</v>
          </cell>
          <cell r="AG56" t="str">
            <v>-</v>
          </cell>
          <cell r="AH56">
            <v>1</v>
          </cell>
          <cell r="AI56">
            <v>8</v>
          </cell>
          <cell r="AJ56" t="str">
            <v>-</v>
          </cell>
          <cell r="AK56">
            <v>1</v>
          </cell>
          <cell r="AL56">
            <v>2</v>
          </cell>
          <cell r="AM56">
            <v>1</v>
          </cell>
          <cell r="AN56" t="str">
            <v>-</v>
          </cell>
        </row>
        <row r="57">
          <cell r="A57" t="str">
            <v>2016울릉군</v>
          </cell>
          <cell r="B57">
            <v>2016</v>
          </cell>
          <cell r="C57" t="str">
            <v>울릉군</v>
          </cell>
          <cell r="D57">
            <v>31</v>
          </cell>
          <cell r="E57" t="str">
            <v>-</v>
          </cell>
          <cell r="F57">
            <v>1</v>
          </cell>
          <cell r="G57">
            <v>3</v>
          </cell>
          <cell r="H57" t="str">
            <v>-</v>
          </cell>
          <cell r="I57">
            <v>2</v>
          </cell>
          <cell r="J57">
            <v>0</v>
          </cell>
          <cell r="K57" t="str">
            <v>-</v>
          </cell>
          <cell r="L57">
            <v>1</v>
          </cell>
          <cell r="M57" t="str">
            <v>-</v>
          </cell>
          <cell r="N57">
            <v>4</v>
          </cell>
          <cell r="O57" t="str">
            <v>-</v>
          </cell>
          <cell r="P57">
            <v>1</v>
          </cell>
          <cell r="Q57">
            <v>4</v>
          </cell>
          <cell r="R57">
            <v>0</v>
          </cell>
          <cell r="S57" t="str">
            <v>-</v>
          </cell>
          <cell r="T57">
            <v>1</v>
          </cell>
          <cell r="U57" t="str">
            <v>-</v>
          </cell>
          <cell r="V57">
            <v>1</v>
          </cell>
          <cell r="W57" t="str">
            <v>-</v>
          </cell>
          <cell r="X57" t="str">
            <v>-</v>
          </cell>
          <cell r="Y57" t="str">
            <v>-</v>
          </cell>
          <cell r="Z57">
            <v>1</v>
          </cell>
          <cell r="AA57">
            <v>4</v>
          </cell>
          <cell r="AB57">
            <v>1</v>
          </cell>
          <cell r="AC57" t="str">
            <v>-</v>
          </cell>
          <cell r="AD57">
            <v>1</v>
          </cell>
          <cell r="AE57">
            <v>1</v>
          </cell>
          <cell r="AF57" t="str">
            <v>-</v>
          </cell>
          <cell r="AG57" t="str">
            <v>-</v>
          </cell>
          <cell r="AH57" t="str">
            <v>-</v>
          </cell>
          <cell r="AI57">
            <v>2</v>
          </cell>
          <cell r="AJ57" t="str">
            <v>-</v>
          </cell>
          <cell r="AK57" t="str">
            <v>-</v>
          </cell>
          <cell r="AL57">
            <v>1</v>
          </cell>
          <cell r="AM57">
            <v>1</v>
          </cell>
          <cell r="AN57">
            <v>1</v>
          </cell>
        </row>
        <row r="58">
          <cell r="A58" t="str">
            <v/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</row>
        <row r="59">
          <cell r="A59" t="str">
            <v>2017경상북도</v>
          </cell>
          <cell r="B59">
            <v>2017</v>
          </cell>
          <cell r="C59" t="str">
            <v>경상북도</v>
          </cell>
          <cell r="D59">
            <v>1797</v>
          </cell>
          <cell r="E59" t="str">
            <v>-</v>
          </cell>
          <cell r="F59">
            <v>23</v>
          </cell>
          <cell r="G59">
            <v>332</v>
          </cell>
          <cell r="H59">
            <v>5</v>
          </cell>
          <cell r="I59">
            <v>48</v>
          </cell>
          <cell r="J59">
            <v>0</v>
          </cell>
          <cell r="K59">
            <v>1</v>
          </cell>
          <cell r="L59">
            <v>13</v>
          </cell>
          <cell r="M59">
            <v>13</v>
          </cell>
          <cell r="N59">
            <v>90</v>
          </cell>
          <cell r="O59" t="str">
            <v>-</v>
          </cell>
          <cell r="P59">
            <v>25</v>
          </cell>
          <cell r="Q59">
            <v>263</v>
          </cell>
          <cell r="R59">
            <v>0</v>
          </cell>
          <cell r="S59">
            <v>17</v>
          </cell>
          <cell r="T59">
            <v>93</v>
          </cell>
          <cell r="U59">
            <v>18</v>
          </cell>
          <cell r="V59">
            <v>17</v>
          </cell>
          <cell r="W59">
            <v>7</v>
          </cell>
          <cell r="X59">
            <v>9</v>
          </cell>
          <cell r="Y59">
            <v>2</v>
          </cell>
          <cell r="Z59">
            <v>23</v>
          </cell>
          <cell r="AA59">
            <v>280</v>
          </cell>
          <cell r="AB59">
            <v>12</v>
          </cell>
          <cell r="AC59">
            <v>17</v>
          </cell>
          <cell r="AD59">
            <v>50</v>
          </cell>
          <cell r="AE59">
            <v>22</v>
          </cell>
          <cell r="AF59">
            <v>12</v>
          </cell>
          <cell r="AG59">
            <v>23</v>
          </cell>
          <cell r="AH59">
            <v>17</v>
          </cell>
          <cell r="AI59">
            <v>215</v>
          </cell>
          <cell r="AJ59">
            <v>13</v>
          </cell>
          <cell r="AK59">
            <v>37</v>
          </cell>
          <cell r="AL59">
            <v>14</v>
          </cell>
          <cell r="AM59">
            <v>20</v>
          </cell>
          <cell r="AN59">
            <v>66</v>
          </cell>
        </row>
        <row r="60">
          <cell r="A60" t="str">
            <v>2017포항시</v>
          </cell>
          <cell r="B60">
            <v>2017</v>
          </cell>
          <cell r="C60" t="str">
            <v>포항시</v>
          </cell>
          <cell r="D60">
            <v>176</v>
          </cell>
          <cell r="E60" t="str">
            <v>-</v>
          </cell>
          <cell r="F60">
            <v>1</v>
          </cell>
          <cell r="G60">
            <v>29</v>
          </cell>
          <cell r="H60" t="str">
            <v>-</v>
          </cell>
          <cell r="I60">
            <v>3</v>
          </cell>
          <cell r="J60">
            <v>0</v>
          </cell>
          <cell r="K60" t="str">
            <v>-</v>
          </cell>
          <cell r="L60">
            <v>1</v>
          </cell>
          <cell r="M60">
            <v>1</v>
          </cell>
          <cell r="N60">
            <v>4</v>
          </cell>
          <cell r="O60" t="str">
            <v>-</v>
          </cell>
          <cell r="P60">
            <v>3</v>
          </cell>
          <cell r="Q60">
            <v>34</v>
          </cell>
          <cell r="R60">
            <v>0</v>
          </cell>
          <cell r="S60">
            <v>2</v>
          </cell>
          <cell r="T60">
            <v>11</v>
          </cell>
          <cell r="U60">
            <v>1</v>
          </cell>
          <cell r="V60">
            <v>1</v>
          </cell>
          <cell r="W60">
            <v>1</v>
          </cell>
          <cell r="X60">
            <v>1</v>
          </cell>
          <cell r="Y60" t="str">
            <v>-</v>
          </cell>
          <cell r="Z60">
            <v>1</v>
          </cell>
          <cell r="AA60">
            <v>32</v>
          </cell>
          <cell r="AB60">
            <v>1</v>
          </cell>
          <cell r="AC60">
            <v>1</v>
          </cell>
          <cell r="AD60">
            <v>8</v>
          </cell>
          <cell r="AE60">
            <v>1</v>
          </cell>
          <cell r="AF60">
            <v>7</v>
          </cell>
          <cell r="AG60">
            <v>11</v>
          </cell>
          <cell r="AH60">
            <v>1</v>
          </cell>
          <cell r="AI60">
            <v>9</v>
          </cell>
          <cell r="AJ60">
            <v>1</v>
          </cell>
          <cell r="AK60">
            <v>4</v>
          </cell>
          <cell r="AL60">
            <v>6</v>
          </cell>
          <cell r="AM60" t="str">
            <v>-</v>
          </cell>
          <cell r="AN60" t="str">
            <v>-</v>
          </cell>
        </row>
        <row r="61">
          <cell r="A61" t="str">
            <v>2017경주시</v>
          </cell>
          <cell r="B61">
            <v>2017</v>
          </cell>
          <cell r="C61" t="str">
            <v>경주시</v>
          </cell>
          <cell r="D61">
            <v>146</v>
          </cell>
          <cell r="E61" t="str">
            <v>-</v>
          </cell>
          <cell r="F61">
            <v>1</v>
          </cell>
          <cell r="G61">
            <v>23</v>
          </cell>
          <cell r="H61" t="str">
            <v>-</v>
          </cell>
          <cell r="I61">
            <v>2</v>
          </cell>
          <cell r="J61">
            <v>0</v>
          </cell>
          <cell r="K61" t="str">
            <v>-</v>
          </cell>
          <cell r="L61" t="str">
            <v>-</v>
          </cell>
          <cell r="M61">
            <v>1</v>
          </cell>
          <cell r="N61">
            <v>10</v>
          </cell>
          <cell r="O61" t="str">
            <v>-</v>
          </cell>
          <cell r="P61">
            <v>1</v>
          </cell>
          <cell r="Q61">
            <v>22</v>
          </cell>
          <cell r="R61">
            <v>0</v>
          </cell>
          <cell r="S61">
            <v>1</v>
          </cell>
          <cell r="T61">
            <v>9</v>
          </cell>
          <cell r="U61">
            <v>1</v>
          </cell>
          <cell r="V61" t="str">
            <v>-</v>
          </cell>
          <cell r="W61">
            <v>1</v>
          </cell>
          <cell r="X61">
            <v>1</v>
          </cell>
          <cell r="Y61">
            <v>1</v>
          </cell>
          <cell r="Z61">
            <v>1</v>
          </cell>
          <cell r="AA61" t="str">
            <v>-</v>
          </cell>
          <cell r="AB61">
            <v>1</v>
          </cell>
          <cell r="AC61">
            <v>1</v>
          </cell>
          <cell r="AD61">
            <v>7</v>
          </cell>
          <cell r="AE61">
            <v>1</v>
          </cell>
          <cell r="AF61">
            <v>1</v>
          </cell>
          <cell r="AG61">
            <v>3</v>
          </cell>
          <cell r="AH61">
            <v>1</v>
          </cell>
          <cell r="AI61">
            <v>23</v>
          </cell>
          <cell r="AJ61">
            <v>10</v>
          </cell>
          <cell r="AK61">
            <v>1</v>
          </cell>
          <cell r="AL61">
            <v>1</v>
          </cell>
          <cell r="AM61">
            <v>1</v>
          </cell>
          <cell r="AN61">
            <v>20</v>
          </cell>
        </row>
        <row r="62">
          <cell r="A62" t="str">
            <v>2017김천시</v>
          </cell>
          <cell r="B62">
            <v>2017</v>
          </cell>
          <cell r="C62" t="str">
            <v>김천시</v>
          </cell>
          <cell r="D62">
            <v>94</v>
          </cell>
          <cell r="E62" t="str">
            <v>-</v>
          </cell>
          <cell r="F62">
            <v>1</v>
          </cell>
          <cell r="G62">
            <v>22</v>
          </cell>
          <cell r="H62" t="str">
            <v>-</v>
          </cell>
          <cell r="I62">
            <v>2</v>
          </cell>
          <cell r="J62">
            <v>0</v>
          </cell>
          <cell r="K62" t="str">
            <v>-</v>
          </cell>
          <cell r="L62" t="str">
            <v>-</v>
          </cell>
          <cell r="M62">
            <v>1</v>
          </cell>
          <cell r="N62">
            <v>5</v>
          </cell>
          <cell r="O62" t="str">
            <v>-</v>
          </cell>
          <cell r="P62">
            <v>1</v>
          </cell>
          <cell r="Q62">
            <v>16</v>
          </cell>
          <cell r="R62">
            <v>0</v>
          </cell>
          <cell r="S62">
            <v>1</v>
          </cell>
          <cell r="T62">
            <v>5</v>
          </cell>
          <cell r="U62">
            <v>1</v>
          </cell>
          <cell r="V62" t="str">
            <v>-</v>
          </cell>
          <cell r="W62">
            <v>1</v>
          </cell>
          <cell r="X62">
            <v>1</v>
          </cell>
          <cell r="Y62" t="str">
            <v>-</v>
          </cell>
          <cell r="Z62">
            <v>1</v>
          </cell>
          <cell r="AA62">
            <v>21</v>
          </cell>
          <cell r="AB62">
            <v>1</v>
          </cell>
          <cell r="AC62">
            <v>1</v>
          </cell>
          <cell r="AD62" t="str">
            <v>-</v>
          </cell>
          <cell r="AE62">
            <v>1</v>
          </cell>
          <cell r="AF62" t="str">
            <v>-</v>
          </cell>
          <cell r="AG62" t="str">
            <v>-</v>
          </cell>
          <cell r="AH62" t="str">
            <v>-</v>
          </cell>
          <cell r="AI62">
            <v>10</v>
          </cell>
          <cell r="AJ62" t="str">
            <v>-</v>
          </cell>
          <cell r="AK62">
            <v>1</v>
          </cell>
          <cell r="AL62" t="str">
            <v>-</v>
          </cell>
          <cell r="AM62">
            <v>1</v>
          </cell>
          <cell r="AN62" t="str">
            <v>-</v>
          </cell>
        </row>
        <row r="63">
          <cell r="A63" t="str">
            <v>2017안동시</v>
          </cell>
          <cell r="B63">
            <v>2017</v>
          </cell>
          <cell r="C63" t="str">
            <v>안동시</v>
          </cell>
          <cell r="D63">
            <v>135</v>
          </cell>
          <cell r="E63" t="str">
            <v>-</v>
          </cell>
          <cell r="F63">
            <v>1</v>
          </cell>
          <cell r="G63">
            <v>24</v>
          </cell>
          <cell r="H63">
            <v>1</v>
          </cell>
          <cell r="I63">
            <v>2</v>
          </cell>
          <cell r="J63">
            <v>0</v>
          </cell>
          <cell r="K63" t="str">
            <v>-</v>
          </cell>
          <cell r="L63" t="str">
            <v>-</v>
          </cell>
          <cell r="M63">
            <v>2</v>
          </cell>
          <cell r="N63">
            <v>10</v>
          </cell>
          <cell r="O63" t="str">
            <v>-</v>
          </cell>
          <cell r="P63">
            <v>1</v>
          </cell>
          <cell r="Q63">
            <v>24</v>
          </cell>
          <cell r="R63">
            <v>0</v>
          </cell>
          <cell r="S63">
            <v>1</v>
          </cell>
          <cell r="T63">
            <v>6</v>
          </cell>
          <cell r="U63">
            <v>1</v>
          </cell>
          <cell r="V63" t="str">
            <v>-</v>
          </cell>
          <cell r="W63">
            <v>1</v>
          </cell>
          <cell r="X63">
            <v>1</v>
          </cell>
          <cell r="Y63">
            <v>1</v>
          </cell>
          <cell r="Z63">
            <v>1</v>
          </cell>
          <cell r="AA63">
            <v>24</v>
          </cell>
          <cell r="AB63">
            <v>1</v>
          </cell>
          <cell r="AC63">
            <v>1</v>
          </cell>
          <cell r="AD63" t="str">
            <v>-</v>
          </cell>
          <cell r="AE63">
            <v>1</v>
          </cell>
          <cell r="AF63">
            <v>3</v>
          </cell>
          <cell r="AG63" t="str">
            <v>-</v>
          </cell>
          <cell r="AH63">
            <v>1</v>
          </cell>
          <cell r="AI63">
            <v>21</v>
          </cell>
          <cell r="AJ63" t="str">
            <v>-</v>
          </cell>
          <cell r="AK63">
            <v>4</v>
          </cell>
          <cell r="AL63">
            <v>1</v>
          </cell>
          <cell r="AM63">
            <v>1</v>
          </cell>
          <cell r="AN63" t="str">
            <v>-</v>
          </cell>
        </row>
        <row r="64">
          <cell r="A64" t="str">
            <v>2017구미시</v>
          </cell>
          <cell r="B64">
            <v>2017</v>
          </cell>
          <cell r="C64" t="str">
            <v>구미시</v>
          </cell>
          <cell r="D64">
            <v>87</v>
          </cell>
          <cell r="E64" t="str">
            <v>-</v>
          </cell>
          <cell r="F64">
            <v>1</v>
          </cell>
          <cell r="G64">
            <v>27</v>
          </cell>
          <cell r="H64" t="str">
            <v>-</v>
          </cell>
          <cell r="I64">
            <v>3</v>
          </cell>
          <cell r="J64">
            <v>0</v>
          </cell>
          <cell r="K64">
            <v>1</v>
          </cell>
          <cell r="L64" t="str">
            <v>-</v>
          </cell>
          <cell r="M64" t="str">
            <v>-</v>
          </cell>
          <cell r="N64">
            <v>8</v>
          </cell>
          <cell r="O64" t="str">
            <v>-</v>
          </cell>
          <cell r="P64">
            <v>1</v>
          </cell>
          <cell r="Q64">
            <v>14</v>
          </cell>
          <cell r="R64">
            <v>0</v>
          </cell>
          <cell r="S64">
            <v>1</v>
          </cell>
          <cell r="T64">
            <v>9</v>
          </cell>
          <cell r="U64">
            <v>1</v>
          </cell>
          <cell r="V64">
            <v>1</v>
          </cell>
          <cell r="W64" t="str">
            <v>-</v>
          </cell>
          <cell r="X64" t="str">
            <v>-</v>
          </cell>
          <cell r="Y64" t="str">
            <v>-</v>
          </cell>
          <cell r="Z64">
            <v>1</v>
          </cell>
          <cell r="AA64">
            <v>1</v>
          </cell>
          <cell r="AB64">
            <v>1</v>
          </cell>
          <cell r="AC64">
            <v>1</v>
          </cell>
          <cell r="AD64">
            <v>1</v>
          </cell>
          <cell r="AE64">
            <v>1</v>
          </cell>
          <cell r="AF64">
            <v>1</v>
          </cell>
          <cell r="AG64">
            <v>1</v>
          </cell>
          <cell r="AH64">
            <v>1</v>
          </cell>
          <cell r="AI64">
            <v>9</v>
          </cell>
          <cell r="AJ64" t="str">
            <v>-</v>
          </cell>
          <cell r="AK64">
            <v>1</v>
          </cell>
          <cell r="AL64" t="str">
            <v>-</v>
          </cell>
          <cell r="AM64">
            <v>1</v>
          </cell>
          <cell r="AN64" t="str">
            <v>-</v>
          </cell>
        </row>
        <row r="65">
          <cell r="A65" t="str">
            <v>2017영주시</v>
          </cell>
          <cell r="B65">
            <v>2017</v>
          </cell>
          <cell r="C65" t="str">
            <v>영주시</v>
          </cell>
          <cell r="D65">
            <v>94</v>
          </cell>
          <cell r="E65" t="str">
            <v>-</v>
          </cell>
          <cell r="F65">
            <v>1</v>
          </cell>
          <cell r="G65">
            <v>19</v>
          </cell>
          <cell r="H65" t="str">
            <v>-</v>
          </cell>
          <cell r="I65">
            <v>2</v>
          </cell>
          <cell r="J65">
            <v>0</v>
          </cell>
          <cell r="K65" t="str">
            <v>-</v>
          </cell>
          <cell r="L65" t="str">
            <v>-</v>
          </cell>
          <cell r="M65">
            <v>2</v>
          </cell>
          <cell r="N65">
            <v>4</v>
          </cell>
          <cell r="O65" t="str">
            <v>-</v>
          </cell>
          <cell r="P65">
            <v>1</v>
          </cell>
          <cell r="Q65">
            <v>8</v>
          </cell>
          <cell r="R65">
            <v>0</v>
          </cell>
          <cell r="S65">
            <v>1</v>
          </cell>
          <cell r="T65">
            <v>3</v>
          </cell>
          <cell r="U65" t="str">
            <v>-</v>
          </cell>
          <cell r="V65">
            <v>1</v>
          </cell>
          <cell r="W65" t="str">
            <v>-</v>
          </cell>
          <cell r="X65" t="str">
            <v>-</v>
          </cell>
          <cell r="Y65" t="str">
            <v>-</v>
          </cell>
          <cell r="Z65">
            <v>1</v>
          </cell>
          <cell r="AA65">
            <v>13</v>
          </cell>
          <cell r="AB65">
            <v>1</v>
          </cell>
          <cell r="AC65">
            <v>1</v>
          </cell>
          <cell r="AD65">
            <v>6</v>
          </cell>
          <cell r="AE65">
            <v>1</v>
          </cell>
          <cell r="AF65" t="str">
            <v>-</v>
          </cell>
          <cell r="AG65" t="str">
            <v>-</v>
          </cell>
          <cell r="AH65">
            <v>1</v>
          </cell>
          <cell r="AI65">
            <v>22</v>
          </cell>
          <cell r="AJ65" t="str">
            <v>-</v>
          </cell>
          <cell r="AK65">
            <v>4</v>
          </cell>
          <cell r="AL65" t="str">
            <v>-</v>
          </cell>
          <cell r="AM65">
            <v>1</v>
          </cell>
          <cell r="AN65">
            <v>1</v>
          </cell>
        </row>
        <row r="66">
          <cell r="A66" t="str">
            <v>2017영천시</v>
          </cell>
          <cell r="B66">
            <v>2017</v>
          </cell>
          <cell r="C66" t="str">
            <v>영천시</v>
          </cell>
          <cell r="D66">
            <v>97</v>
          </cell>
          <cell r="E66" t="str">
            <v>-</v>
          </cell>
          <cell r="F66">
            <v>1</v>
          </cell>
          <cell r="G66">
            <v>16</v>
          </cell>
          <cell r="H66" t="str">
            <v>-</v>
          </cell>
          <cell r="I66">
            <v>2</v>
          </cell>
          <cell r="J66">
            <v>0</v>
          </cell>
          <cell r="K66" t="str">
            <v>-</v>
          </cell>
          <cell r="L66" t="str">
            <v>-</v>
          </cell>
          <cell r="M66" t="str">
            <v>-</v>
          </cell>
          <cell r="N66">
            <v>4</v>
          </cell>
          <cell r="O66" t="str">
            <v>-</v>
          </cell>
          <cell r="P66">
            <v>1</v>
          </cell>
          <cell r="Q66">
            <v>12</v>
          </cell>
          <cell r="R66">
            <v>0</v>
          </cell>
          <cell r="S66">
            <v>1</v>
          </cell>
          <cell r="T66">
            <v>4</v>
          </cell>
          <cell r="U66">
            <v>1</v>
          </cell>
          <cell r="V66">
            <v>1</v>
          </cell>
          <cell r="W66" t="str">
            <v>-</v>
          </cell>
          <cell r="X66" t="str">
            <v>-</v>
          </cell>
          <cell r="Y66" t="str">
            <v>-</v>
          </cell>
          <cell r="Z66">
            <v>1</v>
          </cell>
          <cell r="AA66">
            <v>17</v>
          </cell>
          <cell r="AB66">
            <v>1</v>
          </cell>
          <cell r="AC66">
            <v>1</v>
          </cell>
          <cell r="AD66">
            <v>1</v>
          </cell>
          <cell r="AE66">
            <v>1</v>
          </cell>
          <cell r="AF66" t="str">
            <v>-</v>
          </cell>
          <cell r="AG66" t="str">
            <v>-</v>
          </cell>
          <cell r="AH66">
            <v>1</v>
          </cell>
          <cell r="AI66">
            <v>24</v>
          </cell>
          <cell r="AJ66" t="str">
            <v>-</v>
          </cell>
          <cell r="AK66">
            <v>4</v>
          </cell>
          <cell r="AL66" t="str">
            <v>-</v>
          </cell>
          <cell r="AM66">
            <v>1</v>
          </cell>
          <cell r="AN66">
            <v>2</v>
          </cell>
        </row>
        <row r="67">
          <cell r="A67" t="str">
            <v>2017상주시</v>
          </cell>
          <cell r="B67">
            <v>2017</v>
          </cell>
          <cell r="C67" t="str">
            <v>상주시</v>
          </cell>
          <cell r="D67">
            <v>103</v>
          </cell>
          <cell r="E67" t="str">
            <v>-</v>
          </cell>
          <cell r="F67">
            <v>1</v>
          </cell>
          <cell r="G67">
            <v>24</v>
          </cell>
          <cell r="H67" t="str">
            <v>-</v>
          </cell>
          <cell r="I67">
            <v>2</v>
          </cell>
          <cell r="J67">
            <v>0</v>
          </cell>
          <cell r="K67" t="str">
            <v>-</v>
          </cell>
          <cell r="L67">
            <v>4</v>
          </cell>
          <cell r="M67">
            <v>1</v>
          </cell>
          <cell r="N67">
            <v>5</v>
          </cell>
          <cell r="O67" t="str">
            <v>-</v>
          </cell>
          <cell r="P67">
            <v>1</v>
          </cell>
          <cell r="Q67">
            <v>13</v>
          </cell>
          <cell r="R67">
            <v>0</v>
          </cell>
          <cell r="S67">
            <v>1</v>
          </cell>
          <cell r="T67">
            <v>2</v>
          </cell>
          <cell r="U67">
            <v>1</v>
          </cell>
          <cell r="V67" t="str">
            <v>-</v>
          </cell>
          <cell r="W67">
            <v>1</v>
          </cell>
          <cell r="X67">
            <v>1</v>
          </cell>
          <cell r="Y67" t="str">
            <v>-</v>
          </cell>
          <cell r="Z67">
            <v>1</v>
          </cell>
          <cell r="AA67">
            <v>21</v>
          </cell>
          <cell r="AB67">
            <v>1</v>
          </cell>
          <cell r="AC67">
            <v>1</v>
          </cell>
          <cell r="AD67">
            <v>4</v>
          </cell>
          <cell r="AE67">
            <v>1</v>
          </cell>
          <cell r="AF67" t="str">
            <v>-</v>
          </cell>
          <cell r="AG67" t="str">
            <v>-</v>
          </cell>
          <cell r="AH67">
            <v>1</v>
          </cell>
          <cell r="AI67">
            <v>12</v>
          </cell>
          <cell r="AJ67">
            <v>1</v>
          </cell>
          <cell r="AK67">
            <v>1</v>
          </cell>
          <cell r="AL67" t="str">
            <v>-</v>
          </cell>
          <cell r="AM67">
            <v>1</v>
          </cell>
          <cell r="AN67">
            <v>1</v>
          </cell>
        </row>
        <row r="68">
          <cell r="A68" t="str">
            <v>2017문경시</v>
          </cell>
          <cell r="B68">
            <v>2017</v>
          </cell>
          <cell r="C68" t="str">
            <v>문경시</v>
          </cell>
          <cell r="D68">
            <v>64</v>
          </cell>
          <cell r="E68" t="str">
            <v>-</v>
          </cell>
          <cell r="F68">
            <v>1</v>
          </cell>
          <cell r="G68">
            <v>14</v>
          </cell>
          <cell r="H68" t="str">
            <v>-</v>
          </cell>
          <cell r="I68">
            <v>2</v>
          </cell>
          <cell r="J68">
            <v>0</v>
          </cell>
          <cell r="K68" t="str">
            <v>-</v>
          </cell>
          <cell r="L68">
            <v>2</v>
          </cell>
          <cell r="M68" t="str">
            <v>-</v>
          </cell>
          <cell r="N68">
            <v>4</v>
          </cell>
          <cell r="O68" t="str">
            <v>-</v>
          </cell>
          <cell r="P68">
            <v>1</v>
          </cell>
          <cell r="Q68">
            <v>8</v>
          </cell>
          <cell r="R68">
            <v>0</v>
          </cell>
          <cell r="S68">
            <v>1</v>
          </cell>
          <cell r="T68">
            <v>3</v>
          </cell>
          <cell r="U68">
            <v>1</v>
          </cell>
          <cell r="V68">
            <v>1</v>
          </cell>
          <cell r="W68" t="str">
            <v>-</v>
          </cell>
          <cell r="X68" t="str">
            <v>-</v>
          </cell>
          <cell r="Y68" t="str">
            <v>-</v>
          </cell>
          <cell r="Z68">
            <v>1</v>
          </cell>
          <cell r="AA68">
            <v>13</v>
          </cell>
          <cell r="AB68" t="str">
            <v>-</v>
          </cell>
          <cell r="AC68">
            <v>1</v>
          </cell>
          <cell r="AD68" t="str">
            <v>-</v>
          </cell>
          <cell r="AE68">
            <v>1</v>
          </cell>
          <cell r="AF68" t="str">
            <v>-</v>
          </cell>
          <cell r="AG68" t="str">
            <v>-</v>
          </cell>
          <cell r="AH68">
            <v>1</v>
          </cell>
          <cell r="AI68">
            <v>5</v>
          </cell>
          <cell r="AJ68" t="str">
            <v>-</v>
          </cell>
          <cell r="AK68">
            <v>1</v>
          </cell>
          <cell r="AL68" t="str">
            <v>-</v>
          </cell>
          <cell r="AM68">
            <v>1</v>
          </cell>
          <cell r="AN68">
            <v>2</v>
          </cell>
        </row>
        <row r="69">
          <cell r="A69" t="str">
            <v>2017경산시</v>
          </cell>
          <cell r="B69">
            <v>2017</v>
          </cell>
          <cell r="C69" t="str">
            <v>경산시</v>
          </cell>
          <cell r="D69">
            <v>69</v>
          </cell>
          <cell r="E69" t="str">
            <v>-</v>
          </cell>
          <cell r="F69">
            <v>1</v>
          </cell>
          <cell r="G69">
            <v>15</v>
          </cell>
          <cell r="H69" t="str">
            <v>-</v>
          </cell>
          <cell r="I69">
            <v>2</v>
          </cell>
          <cell r="J69">
            <v>0</v>
          </cell>
          <cell r="K69" t="str">
            <v>-</v>
          </cell>
          <cell r="L69" t="str">
            <v>-</v>
          </cell>
          <cell r="M69" t="str">
            <v>-</v>
          </cell>
          <cell r="N69">
            <v>4</v>
          </cell>
          <cell r="O69" t="str">
            <v>-</v>
          </cell>
          <cell r="P69">
            <v>1</v>
          </cell>
          <cell r="Q69">
            <v>8</v>
          </cell>
          <cell r="R69">
            <v>0</v>
          </cell>
          <cell r="S69">
            <v>1</v>
          </cell>
          <cell r="T69">
            <v>5</v>
          </cell>
          <cell r="U69">
            <v>1</v>
          </cell>
          <cell r="V69">
            <v>1</v>
          </cell>
          <cell r="W69" t="str">
            <v>-</v>
          </cell>
          <cell r="X69" t="str">
            <v>-</v>
          </cell>
          <cell r="Y69" t="str">
            <v>-</v>
          </cell>
          <cell r="Z69">
            <v>1</v>
          </cell>
          <cell r="AA69">
            <v>14</v>
          </cell>
          <cell r="AB69">
            <v>1</v>
          </cell>
          <cell r="AC69">
            <v>1</v>
          </cell>
          <cell r="AD69">
            <v>1</v>
          </cell>
          <cell r="AE69">
            <v>1</v>
          </cell>
          <cell r="AF69" t="str">
            <v>-</v>
          </cell>
          <cell r="AG69" t="str">
            <v>-</v>
          </cell>
          <cell r="AH69">
            <v>1</v>
          </cell>
          <cell r="AI69">
            <v>7</v>
          </cell>
          <cell r="AJ69" t="str">
            <v>-</v>
          </cell>
          <cell r="AK69">
            <v>1</v>
          </cell>
          <cell r="AL69" t="str">
            <v>-</v>
          </cell>
          <cell r="AM69">
            <v>1</v>
          </cell>
          <cell r="AN69">
            <v>1</v>
          </cell>
        </row>
        <row r="70">
          <cell r="A70" t="str">
            <v>2017군위군</v>
          </cell>
          <cell r="B70">
            <v>2017</v>
          </cell>
          <cell r="C70" t="str">
            <v>군위군</v>
          </cell>
          <cell r="D70">
            <v>43</v>
          </cell>
          <cell r="E70" t="str">
            <v>-</v>
          </cell>
          <cell r="F70">
            <v>1</v>
          </cell>
          <cell r="G70">
            <v>8</v>
          </cell>
          <cell r="H70" t="str">
            <v>-</v>
          </cell>
          <cell r="I70">
            <v>2</v>
          </cell>
          <cell r="J70">
            <v>0</v>
          </cell>
          <cell r="K70" t="str">
            <v>-</v>
          </cell>
          <cell r="L70" t="str">
            <v>-</v>
          </cell>
          <cell r="M70" t="str">
            <v>-</v>
          </cell>
          <cell r="N70">
            <v>2</v>
          </cell>
          <cell r="O70" t="str">
            <v>-</v>
          </cell>
          <cell r="P70">
            <v>1</v>
          </cell>
          <cell r="Q70">
            <v>8</v>
          </cell>
          <cell r="R70">
            <v>0</v>
          </cell>
          <cell r="S70" t="str">
            <v>-</v>
          </cell>
          <cell r="T70">
            <v>2</v>
          </cell>
          <cell r="U70" t="str">
            <v>-</v>
          </cell>
          <cell r="V70">
            <v>1</v>
          </cell>
          <cell r="W70" t="str">
            <v>-</v>
          </cell>
          <cell r="X70" t="str">
            <v>-</v>
          </cell>
          <cell r="Y70" t="str">
            <v>-</v>
          </cell>
          <cell r="Z70">
            <v>1</v>
          </cell>
          <cell r="AA70">
            <v>8</v>
          </cell>
          <cell r="AB70" t="str">
            <v>-</v>
          </cell>
          <cell r="AC70" t="str">
            <v>-</v>
          </cell>
          <cell r="AD70">
            <v>2</v>
          </cell>
          <cell r="AE70">
            <v>1</v>
          </cell>
          <cell r="AF70" t="str">
            <v>-</v>
          </cell>
          <cell r="AG70" t="str">
            <v>-</v>
          </cell>
          <cell r="AH70" t="str">
            <v>-</v>
          </cell>
          <cell r="AI70">
            <v>2</v>
          </cell>
          <cell r="AJ70" t="str">
            <v>-</v>
          </cell>
          <cell r="AK70">
            <v>1</v>
          </cell>
          <cell r="AL70" t="str">
            <v>-</v>
          </cell>
          <cell r="AM70">
            <v>1</v>
          </cell>
          <cell r="AN70">
            <v>2</v>
          </cell>
        </row>
        <row r="71">
          <cell r="A71" t="str">
            <v>2017의성군</v>
          </cell>
          <cell r="B71">
            <v>2017</v>
          </cell>
          <cell r="C71" t="str">
            <v>의성군</v>
          </cell>
          <cell r="D71">
            <v>110</v>
          </cell>
          <cell r="E71" t="str">
            <v>-</v>
          </cell>
          <cell r="F71">
            <v>1</v>
          </cell>
          <cell r="G71">
            <v>18</v>
          </cell>
          <cell r="H71">
            <v>3</v>
          </cell>
          <cell r="I71">
            <v>2</v>
          </cell>
          <cell r="J71">
            <v>0</v>
          </cell>
          <cell r="K71" t="str">
            <v>-</v>
          </cell>
          <cell r="L71" t="str">
            <v>-</v>
          </cell>
          <cell r="M71" t="str">
            <v>-</v>
          </cell>
          <cell r="N71">
            <v>3</v>
          </cell>
          <cell r="O71" t="str">
            <v>-</v>
          </cell>
          <cell r="P71">
            <v>1</v>
          </cell>
          <cell r="Q71">
            <v>18</v>
          </cell>
          <cell r="R71">
            <v>0</v>
          </cell>
          <cell r="S71">
            <v>1</v>
          </cell>
          <cell r="T71">
            <v>3</v>
          </cell>
          <cell r="U71">
            <v>1</v>
          </cell>
          <cell r="V71" t="str">
            <v>-</v>
          </cell>
          <cell r="W71">
            <v>1</v>
          </cell>
          <cell r="X71" t="str">
            <v>-</v>
          </cell>
          <cell r="Y71" t="str">
            <v>-</v>
          </cell>
          <cell r="Z71">
            <v>1</v>
          </cell>
          <cell r="AA71">
            <v>18</v>
          </cell>
          <cell r="AB71">
            <v>1</v>
          </cell>
          <cell r="AC71">
            <v>1</v>
          </cell>
          <cell r="AD71">
            <v>2</v>
          </cell>
          <cell r="AE71">
            <v>1</v>
          </cell>
          <cell r="AF71" t="str">
            <v>-</v>
          </cell>
          <cell r="AG71">
            <v>4</v>
          </cell>
          <cell r="AH71">
            <v>1</v>
          </cell>
          <cell r="AI71">
            <v>21</v>
          </cell>
          <cell r="AJ71" t="str">
            <v>-</v>
          </cell>
          <cell r="AK71">
            <v>4</v>
          </cell>
          <cell r="AL71" t="str">
            <v>-</v>
          </cell>
          <cell r="AM71">
            <v>1</v>
          </cell>
          <cell r="AN71">
            <v>3</v>
          </cell>
        </row>
        <row r="72">
          <cell r="A72" t="str">
            <v>2017청송군</v>
          </cell>
          <cell r="B72">
            <v>2017</v>
          </cell>
          <cell r="C72" t="str">
            <v>청송군</v>
          </cell>
          <cell r="D72">
            <v>50</v>
          </cell>
          <cell r="E72" t="str">
            <v>-</v>
          </cell>
          <cell r="F72">
            <v>1</v>
          </cell>
          <cell r="G72">
            <v>8</v>
          </cell>
          <cell r="H72" t="str">
            <v>-</v>
          </cell>
          <cell r="I72">
            <v>2</v>
          </cell>
          <cell r="J72">
            <v>0</v>
          </cell>
          <cell r="K72" t="str">
            <v>-</v>
          </cell>
          <cell r="L72" t="str">
            <v>-</v>
          </cell>
          <cell r="M72" t="str">
            <v>-</v>
          </cell>
          <cell r="N72">
            <v>1</v>
          </cell>
          <cell r="O72" t="str">
            <v>-</v>
          </cell>
          <cell r="P72">
            <v>1</v>
          </cell>
          <cell r="Q72">
            <v>8</v>
          </cell>
          <cell r="R72">
            <v>0</v>
          </cell>
          <cell r="S72" t="str">
            <v>-</v>
          </cell>
          <cell r="T72">
            <v>2</v>
          </cell>
          <cell r="U72" t="str">
            <v>-</v>
          </cell>
          <cell r="V72">
            <v>1</v>
          </cell>
          <cell r="W72" t="str">
            <v>-</v>
          </cell>
          <cell r="X72">
            <v>4</v>
          </cell>
          <cell r="Y72" t="str">
            <v>-</v>
          </cell>
          <cell r="Z72">
            <v>1</v>
          </cell>
          <cell r="AA72">
            <v>8</v>
          </cell>
          <cell r="AB72" t="str">
            <v>-</v>
          </cell>
          <cell r="AC72">
            <v>1</v>
          </cell>
          <cell r="AD72">
            <v>3</v>
          </cell>
          <cell r="AE72">
            <v>1</v>
          </cell>
          <cell r="AF72" t="str">
            <v>-</v>
          </cell>
          <cell r="AG72" t="str">
            <v>-</v>
          </cell>
          <cell r="AH72">
            <v>1</v>
          </cell>
          <cell r="AI72">
            <v>3</v>
          </cell>
          <cell r="AJ72">
            <v>1</v>
          </cell>
          <cell r="AK72">
            <v>1</v>
          </cell>
          <cell r="AL72" t="str">
            <v>-</v>
          </cell>
          <cell r="AM72">
            <v>1</v>
          </cell>
          <cell r="AN72">
            <v>1</v>
          </cell>
        </row>
        <row r="73">
          <cell r="A73" t="str">
            <v>2017영양군</v>
          </cell>
          <cell r="B73">
            <v>2017</v>
          </cell>
          <cell r="C73" t="str">
            <v>영양군</v>
          </cell>
          <cell r="D73">
            <v>35</v>
          </cell>
          <cell r="E73" t="str">
            <v>-</v>
          </cell>
          <cell r="F73">
            <v>1</v>
          </cell>
          <cell r="G73">
            <v>6</v>
          </cell>
          <cell r="H73" t="str">
            <v>-</v>
          </cell>
          <cell r="I73">
            <v>2</v>
          </cell>
          <cell r="J73">
            <v>0</v>
          </cell>
          <cell r="K73" t="str">
            <v>-</v>
          </cell>
          <cell r="L73" t="str">
            <v>-</v>
          </cell>
          <cell r="M73" t="str">
            <v>-</v>
          </cell>
          <cell r="N73">
            <v>2</v>
          </cell>
          <cell r="O73" t="str">
            <v>-</v>
          </cell>
          <cell r="P73">
            <v>1</v>
          </cell>
          <cell r="Q73">
            <v>6</v>
          </cell>
          <cell r="R73">
            <v>0</v>
          </cell>
          <cell r="S73" t="str">
            <v>-</v>
          </cell>
          <cell r="T73">
            <v>2</v>
          </cell>
          <cell r="U73" t="str">
            <v>-</v>
          </cell>
          <cell r="V73">
            <v>1</v>
          </cell>
          <cell r="W73" t="str">
            <v>-</v>
          </cell>
          <cell r="X73" t="str">
            <v>-</v>
          </cell>
          <cell r="Y73" t="str">
            <v>-</v>
          </cell>
          <cell r="Z73">
            <v>1</v>
          </cell>
          <cell r="AA73">
            <v>6</v>
          </cell>
          <cell r="AB73" t="str">
            <v>-</v>
          </cell>
          <cell r="AC73" t="str">
            <v>-</v>
          </cell>
          <cell r="AD73">
            <v>1</v>
          </cell>
          <cell r="AE73">
            <v>1</v>
          </cell>
          <cell r="AF73" t="str">
            <v>-</v>
          </cell>
          <cell r="AG73" t="str">
            <v>-</v>
          </cell>
          <cell r="AH73" t="str">
            <v>-</v>
          </cell>
          <cell r="AI73">
            <v>2</v>
          </cell>
          <cell r="AJ73" t="str">
            <v>-</v>
          </cell>
          <cell r="AK73">
            <v>1</v>
          </cell>
          <cell r="AL73" t="str">
            <v>-</v>
          </cell>
          <cell r="AM73">
            <v>1</v>
          </cell>
          <cell r="AN73">
            <v>1</v>
          </cell>
        </row>
        <row r="74">
          <cell r="A74" t="str">
            <v>2017영덕군</v>
          </cell>
          <cell r="B74">
            <v>2017</v>
          </cell>
          <cell r="C74" t="str">
            <v>영덕군</v>
          </cell>
          <cell r="D74">
            <v>64</v>
          </cell>
          <cell r="E74" t="str">
            <v>-</v>
          </cell>
          <cell r="F74">
            <v>1</v>
          </cell>
          <cell r="G74">
            <v>9</v>
          </cell>
          <cell r="H74" t="str">
            <v>-</v>
          </cell>
          <cell r="I74">
            <v>2</v>
          </cell>
          <cell r="J74">
            <v>0</v>
          </cell>
          <cell r="K74" t="str">
            <v>-</v>
          </cell>
          <cell r="L74">
            <v>2</v>
          </cell>
          <cell r="M74">
            <v>2</v>
          </cell>
          <cell r="N74">
            <v>2</v>
          </cell>
          <cell r="O74" t="str">
            <v>-</v>
          </cell>
          <cell r="P74">
            <v>1</v>
          </cell>
          <cell r="Q74">
            <v>6</v>
          </cell>
          <cell r="R74">
            <v>0</v>
          </cell>
          <cell r="S74">
            <v>1</v>
          </cell>
          <cell r="T74">
            <v>3</v>
          </cell>
          <cell r="U74">
            <v>1</v>
          </cell>
          <cell r="V74" t="str">
            <v>-</v>
          </cell>
          <cell r="W74">
            <v>1</v>
          </cell>
          <cell r="X74" t="str">
            <v>-</v>
          </cell>
          <cell r="Y74" t="str">
            <v>-</v>
          </cell>
          <cell r="Z74">
            <v>1</v>
          </cell>
          <cell r="AA74">
            <v>9</v>
          </cell>
          <cell r="AB74">
            <v>1</v>
          </cell>
          <cell r="AC74">
            <v>1</v>
          </cell>
          <cell r="AD74">
            <v>4</v>
          </cell>
          <cell r="AE74">
            <v>1</v>
          </cell>
          <cell r="AF74" t="str">
            <v>-</v>
          </cell>
          <cell r="AG74" t="str">
            <v>-</v>
          </cell>
          <cell r="AH74">
            <v>1</v>
          </cell>
          <cell r="AI74">
            <v>4</v>
          </cell>
          <cell r="AJ74" t="str">
            <v>-</v>
          </cell>
          <cell r="AK74">
            <v>1</v>
          </cell>
          <cell r="AL74">
            <v>2</v>
          </cell>
          <cell r="AM74">
            <v>1</v>
          </cell>
          <cell r="AN74">
            <v>7</v>
          </cell>
        </row>
        <row r="75">
          <cell r="A75" t="str">
            <v>2017청도군</v>
          </cell>
          <cell r="B75">
            <v>2017</v>
          </cell>
          <cell r="C75" t="str">
            <v>청도군</v>
          </cell>
          <cell r="D75">
            <v>60</v>
          </cell>
          <cell r="E75" t="str">
            <v>-</v>
          </cell>
          <cell r="F75">
            <v>1</v>
          </cell>
          <cell r="G75">
            <v>9</v>
          </cell>
          <cell r="H75" t="str">
            <v>-</v>
          </cell>
          <cell r="I75">
            <v>2</v>
          </cell>
          <cell r="J75">
            <v>0</v>
          </cell>
          <cell r="K75" t="str">
            <v>-</v>
          </cell>
          <cell r="L75">
            <v>2</v>
          </cell>
          <cell r="M75">
            <v>1</v>
          </cell>
          <cell r="N75">
            <v>1</v>
          </cell>
          <cell r="O75" t="str">
            <v>-</v>
          </cell>
          <cell r="P75">
            <v>1</v>
          </cell>
          <cell r="Q75">
            <v>5</v>
          </cell>
          <cell r="R75">
            <v>0</v>
          </cell>
          <cell r="S75" t="str">
            <v>-</v>
          </cell>
          <cell r="T75">
            <v>3</v>
          </cell>
          <cell r="U75">
            <v>1</v>
          </cell>
          <cell r="V75">
            <v>1</v>
          </cell>
          <cell r="W75" t="str">
            <v>-</v>
          </cell>
          <cell r="X75" t="str">
            <v>-</v>
          </cell>
          <cell r="Y75" t="str">
            <v>-</v>
          </cell>
          <cell r="Z75">
            <v>1</v>
          </cell>
          <cell r="AA75">
            <v>11</v>
          </cell>
          <cell r="AB75" t="str">
            <v>-</v>
          </cell>
          <cell r="AC75" t="str">
            <v>-</v>
          </cell>
          <cell r="AD75">
            <v>1</v>
          </cell>
          <cell r="AE75">
            <v>1</v>
          </cell>
          <cell r="AF75" t="str">
            <v>-</v>
          </cell>
          <cell r="AG75">
            <v>1</v>
          </cell>
          <cell r="AH75" t="str">
            <v>-</v>
          </cell>
          <cell r="AI75">
            <v>12</v>
          </cell>
          <cell r="AJ75" t="str">
            <v>-</v>
          </cell>
          <cell r="AK75">
            <v>3</v>
          </cell>
          <cell r="AL75" t="str">
            <v>-</v>
          </cell>
          <cell r="AM75">
            <v>1</v>
          </cell>
          <cell r="AN75">
            <v>2</v>
          </cell>
        </row>
        <row r="76">
          <cell r="A76" t="str">
            <v>2017고령군</v>
          </cell>
          <cell r="B76">
            <v>2017</v>
          </cell>
          <cell r="C76" t="str">
            <v>고령군</v>
          </cell>
          <cell r="D76">
            <v>47</v>
          </cell>
          <cell r="E76" t="str">
            <v>-</v>
          </cell>
          <cell r="F76">
            <v>1</v>
          </cell>
          <cell r="G76">
            <v>8</v>
          </cell>
          <cell r="H76" t="str">
            <v>-</v>
          </cell>
          <cell r="I76">
            <v>2</v>
          </cell>
          <cell r="J76">
            <v>0</v>
          </cell>
          <cell r="K76" t="str">
            <v>-</v>
          </cell>
          <cell r="L76" t="str">
            <v>-</v>
          </cell>
          <cell r="M76" t="str">
            <v>-</v>
          </cell>
          <cell r="N76">
            <v>3</v>
          </cell>
          <cell r="O76" t="str">
            <v>-</v>
          </cell>
          <cell r="P76">
            <v>1</v>
          </cell>
          <cell r="Q76">
            <v>5</v>
          </cell>
          <cell r="R76">
            <v>0</v>
          </cell>
          <cell r="S76">
            <v>1</v>
          </cell>
          <cell r="T76">
            <v>2</v>
          </cell>
          <cell r="U76">
            <v>1</v>
          </cell>
          <cell r="V76">
            <v>1</v>
          </cell>
          <cell r="W76" t="str">
            <v>-</v>
          </cell>
          <cell r="X76" t="str">
            <v>-</v>
          </cell>
          <cell r="Y76" t="str">
            <v>-</v>
          </cell>
          <cell r="Z76">
            <v>1</v>
          </cell>
          <cell r="AA76">
            <v>8</v>
          </cell>
          <cell r="AB76" t="str">
            <v>-</v>
          </cell>
          <cell r="AC76">
            <v>1</v>
          </cell>
          <cell r="AD76" t="str">
            <v>-</v>
          </cell>
          <cell r="AE76">
            <v>1</v>
          </cell>
          <cell r="AF76" t="str">
            <v>-</v>
          </cell>
          <cell r="AG76">
            <v>3</v>
          </cell>
          <cell r="AH76">
            <v>1</v>
          </cell>
          <cell r="AI76">
            <v>5</v>
          </cell>
          <cell r="AJ76" t="str">
            <v>-</v>
          </cell>
          <cell r="AK76">
            <v>1</v>
          </cell>
          <cell r="AL76" t="str">
            <v>-</v>
          </cell>
          <cell r="AM76">
            <v>1</v>
          </cell>
          <cell r="AN76" t="str">
            <v>-</v>
          </cell>
        </row>
        <row r="77">
          <cell r="A77" t="str">
            <v>2017성주군</v>
          </cell>
          <cell r="B77">
            <v>2017</v>
          </cell>
          <cell r="C77" t="str">
            <v>성주군</v>
          </cell>
          <cell r="D77">
            <v>45</v>
          </cell>
          <cell r="E77" t="str">
            <v>-</v>
          </cell>
          <cell r="F77">
            <v>1</v>
          </cell>
          <cell r="G77">
            <v>10</v>
          </cell>
          <cell r="H77" t="str">
            <v>-</v>
          </cell>
          <cell r="I77">
            <v>2</v>
          </cell>
          <cell r="J77">
            <v>0</v>
          </cell>
          <cell r="K77" t="str">
            <v>-</v>
          </cell>
          <cell r="L77" t="str">
            <v>-</v>
          </cell>
          <cell r="M77">
            <v>1</v>
          </cell>
          <cell r="N77">
            <v>2</v>
          </cell>
          <cell r="O77" t="str">
            <v>-</v>
          </cell>
          <cell r="P77">
            <v>1</v>
          </cell>
          <cell r="Q77">
            <v>9</v>
          </cell>
          <cell r="R77">
            <v>0</v>
          </cell>
          <cell r="S77">
            <v>1</v>
          </cell>
          <cell r="T77">
            <v>1</v>
          </cell>
          <cell r="U77">
            <v>1</v>
          </cell>
          <cell r="V77">
            <v>1</v>
          </cell>
          <cell r="W77" t="str">
            <v>-</v>
          </cell>
          <cell r="X77" t="str">
            <v>-</v>
          </cell>
          <cell r="Y77" t="str">
            <v>-</v>
          </cell>
          <cell r="Z77">
            <v>1</v>
          </cell>
          <cell r="AA77">
            <v>10</v>
          </cell>
          <cell r="AB77" t="str">
            <v>-</v>
          </cell>
          <cell r="AC77">
            <v>1</v>
          </cell>
          <cell r="AD77">
            <v>1</v>
          </cell>
          <cell r="AE77">
            <v>1</v>
          </cell>
          <cell r="AF77" t="str">
            <v>-</v>
          </cell>
          <cell r="AG77" t="str">
            <v>-</v>
          </cell>
          <cell r="AH77">
            <v>1</v>
          </cell>
          <cell r="AI77" t="str">
            <v>-</v>
          </cell>
          <cell r="AJ77" t="str">
            <v>-</v>
          </cell>
          <cell r="AK77" t="str">
            <v>-</v>
          </cell>
          <cell r="AL77" t="str">
            <v>-</v>
          </cell>
          <cell r="AM77" t="str">
            <v>-</v>
          </cell>
          <cell r="AN77" t="str">
            <v>-</v>
          </cell>
        </row>
        <row r="78">
          <cell r="A78" t="str">
            <v>2017칠곡군</v>
          </cell>
          <cell r="B78">
            <v>2017</v>
          </cell>
          <cell r="C78" t="str">
            <v>칠곡군</v>
          </cell>
          <cell r="D78">
            <v>73</v>
          </cell>
          <cell r="E78" t="str">
            <v>-</v>
          </cell>
          <cell r="F78">
            <v>1</v>
          </cell>
          <cell r="G78">
            <v>8</v>
          </cell>
          <cell r="H78" t="str">
            <v>-</v>
          </cell>
          <cell r="I78">
            <v>2</v>
          </cell>
          <cell r="J78">
            <v>0</v>
          </cell>
          <cell r="K78" t="str">
            <v>-</v>
          </cell>
          <cell r="L78" t="str">
            <v>-</v>
          </cell>
          <cell r="M78" t="str">
            <v>-</v>
          </cell>
          <cell r="N78">
            <v>5</v>
          </cell>
          <cell r="O78" t="str">
            <v>-</v>
          </cell>
          <cell r="P78">
            <v>1</v>
          </cell>
          <cell r="Q78">
            <v>8</v>
          </cell>
          <cell r="R78">
            <v>0</v>
          </cell>
          <cell r="S78">
            <v>1</v>
          </cell>
          <cell r="T78">
            <v>7</v>
          </cell>
          <cell r="U78">
            <v>1</v>
          </cell>
          <cell r="V78">
            <v>1</v>
          </cell>
          <cell r="W78" t="str">
            <v>-</v>
          </cell>
          <cell r="X78" t="str">
            <v>-</v>
          </cell>
          <cell r="Y78" t="str">
            <v>-</v>
          </cell>
          <cell r="Z78">
            <v>1</v>
          </cell>
          <cell r="AA78">
            <v>10</v>
          </cell>
          <cell r="AB78" t="str">
            <v>-</v>
          </cell>
          <cell r="AC78" t="str">
            <v>-</v>
          </cell>
          <cell r="AD78">
            <v>1</v>
          </cell>
          <cell r="AE78">
            <v>1</v>
          </cell>
          <cell r="AF78" t="str">
            <v>-</v>
          </cell>
          <cell r="AG78" t="str">
            <v>-</v>
          </cell>
          <cell r="AH78">
            <v>1</v>
          </cell>
          <cell r="AI78">
            <v>8</v>
          </cell>
          <cell r="AJ78" t="str">
            <v>-</v>
          </cell>
          <cell r="AK78" t="str">
            <v>-</v>
          </cell>
          <cell r="AL78">
            <v>1</v>
          </cell>
          <cell r="AM78" t="str">
            <v>-</v>
          </cell>
          <cell r="AN78">
            <v>15</v>
          </cell>
        </row>
        <row r="79">
          <cell r="A79" t="str">
            <v>2017예천군</v>
          </cell>
          <cell r="B79">
            <v>2017</v>
          </cell>
          <cell r="C79" t="str">
            <v>예천군</v>
          </cell>
          <cell r="D79">
            <v>61</v>
          </cell>
          <cell r="E79" t="str">
            <v>-</v>
          </cell>
          <cell r="F79">
            <v>1</v>
          </cell>
          <cell r="G79">
            <v>12</v>
          </cell>
          <cell r="H79">
            <v>1</v>
          </cell>
          <cell r="I79">
            <v>2</v>
          </cell>
          <cell r="J79">
            <v>0</v>
          </cell>
          <cell r="K79" t="str">
            <v>-</v>
          </cell>
          <cell r="L79" t="str">
            <v>-</v>
          </cell>
          <cell r="M79" t="str">
            <v>-</v>
          </cell>
          <cell r="N79">
            <v>2</v>
          </cell>
          <cell r="O79" t="str">
            <v>-</v>
          </cell>
          <cell r="P79">
            <v>1</v>
          </cell>
          <cell r="Q79">
            <v>8</v>
          </cell>
          <cell r="R79">
            <v>0</v>
          </cell>
          <cell r="S79" t="str">
            <v>-</v>
          </cell>
          <cell r="T79">
            <v>3</v>
          </cell>
          <cell r="U79">
            <v>1</v>
          </cell>
          <cell r="V79">
            <v>1</v>
          </cell>
          <cell r="W79" t="str">
            <v>-</v>
          </cell>
          <cell r="X79" t="str">
            <v>-</v>
          </cell>
          <cell r="Y79" t="str">
            <v>-</v>
          </cell>
          <cell r="Z79">
            <v>1</v>
          </cell>
          <cell r="AA79">
            <v>12</v>
          </cell>
          <cell r="AB79" t="str">
            <v>-</v>
          </cell>
          <cell r="AC79">
            <v>1</v>
          </cell>
          <cell r="AD79">
            <v>1</v>
          </cell>
          <cell r="AE79">
            <v>1</v>
          </cell>
          <cell r="AF79" t="str">
            <v>-</v>
          </cell>
          <cell r="AG79" t="str">
            <v>-</v>
          </cell>
          <cell r="AH79">
            <v>1</v>
          </cell>
          <cell r="AI79">
            <v>4</v>
          </cell>
          <cell r="AJ79" t="str">
            <v>-</v>
          </cell>
          <cell r="AK79">
            <v>1</v>
          </cell>
          <cell r="AL79" t="str">
            <v>-</v>
          </cell>
          <cell r="AM79">
            <v>1</v>
          </cell>
          <cell r="AN79">
            <v>6</v>
          </cell>
        </row>
        <row r="80">
          <cell r="A80" t="str">
            <v>2017봉화군</v>
          </cell>
          <cell r="B80">
            <v>2017</v>
          </cell>
          <cell r="C80" t="str">
            <v>봉화군</v>
          </cell>
          <cell r="D80">
            <v>51</v>
          </cell>
          <cell r="E80" t="str">
            <v>-</v>
          </cell>
          <cell r="F80">
            <v>1</v>
          </cell>
          <cell r="G80">
            <v>10</v>
          </cell>
          <cell r="H80" t="str">
            <v>-</v>
          </cell>
          <cell r="I80">
            <v>2</v>
          </cell>
          <cell r="J80">
            <v>0</v>
          </cell>
          <cell r="K80" t="str">
            <v>-</v>
          </cell>
          <cell r="L80" t="str">
            <v>-</v>
          </cell>
          <cell r="M80" t="str">
            <v>-</v>
          </cell>
          <cell r="N80">
            <v>2</v>
          </cell>
          <cell r="O80" t="str">
            <v>-</v>
          </cell>
          <cell r="P80">
            <v>1</v>
          </cell>
          <cell r="Q80">
            <v>11</v>
          </cell>
          <cell r="R80">
            <v>0</v>
          </cell>
          <cell r="S80" t="str">
            <v>-</v>
          </cell>
          <cell r="T80">
            <v>3</v>
          </cell>
          <cell r="U80">
            <v>1</v>
          </cell>
          <cell r="V80">
            <v>1</v>
          </cell>
          <cell r="W80" t="str">
            <v>-</v>
          </cell>
          <cell r="X80" t="str">
            <v>-</v>
          </cell>
          <cell r="Y80" t="str">
            <v>-</v>
          </cell>
          <cell r="Z80">
            <v>1</v>
          </cell>
          <cell r="AA80">
            <v>10</v>
          </cell>
          <cell r="AB80" t="str">
            <v>-</v>
          </cell>
          <cell r="AC80" t="str">
            <v>-</v>
          </cell>
          <cell r="AD80">
            <v>1</v>
          </cell>
          <cell r="AE80" t="str">
            <v>-</v>
          </cell>
          <cell r="AF80" t="str">
            <v>-</v>
          </cell>
          <cell r="AG80" t="str">
            <v>-</v>
          </cell>
          <cell r="AH80" t="str">
            <v>-</v>
          </cell>
          <cell r="AI80">
            <v>3</v>
          </cell>
          <cell r="AJ80" t="str">
            <v>-</v>
          </cell>
          <cell r="AK80">
            <v>1</v>
          </cell>
          <cell r="AL80" t="str">
            <v>-</v>
          </cell>
          <cell r="AM80">
            <v>1</v>
          </cell>
          <cell r="AN80">
            <v>2</v>
          </cell>
        </row>
        <row r="81">
          <cell r="A81" t="str">
            <v>2017울진군</v>
          </cell>
          <cell r="B81">
            <v>2017</v>
          </cell>
          <cell r="C81" t="str">
            <v>울진군</v>
          </cell>
          <cell r="D81">
            <v>64</v>
          </cell>
          <cell r="E81" t="str">
            <v>-</v>
          </cell>
          <cell r="F81">
            <v>1</v>
          </cell>
          <cell r="G81">
            <v>10</v>
          </cell>
          <cell r="H81" t="str">
            <v>-</v>
          </cell>
          <cell r="I81">
            <v>2</v>
          </cell>
          <cell r="J81">
            <v>0</v>
          </cell>
          <cell r="K81" t="str">
            <v>-</v>
          </cell>
          <cell r="L81">
            <v>1</v>
          </cell>
          <cell r="M81">
            <v>1</v>
          </cell>
          <cell r="N81">
            <v>3</v>
          </cell>
          <cell r="O81" t="str">
            <v>-</v>
          </cell>
          <cell r="P81">
            <v>1</v>
          </cell>
          <cell r="Q81">
            <v>8</v>
          </cell>
          <cell r="R81">
            <v>0</v>
          </cell>
          <cell r="S81">
            <v>1</v>
          </cell>
          <cell r="T81">
            <v>4</v>
          </cell>
          <cell r="U81">
            <v>1</v>
          </cell>
          <cell r="V81">
            <v>1</v>
          </cell>
          <cell r="W81" t="str">
            <v>-</v>
          </cell>
          <cell r="X81" t="str">
            <v>-</v>
          </cell>
          <cell r="Y81" t="str">
            <v>-</v>
          </cell>
          <cell r="Z81">
            <v>1</v>
          </cell>
          <cell r="AA81">
            <v>10</v>
          </cell>
          <cell r="AB81">
            <v>1</v>
          </cell>
          <cell r="AC81">
            <v>1</v>
          </cell>
          <cell r="AD81">
            <v>4</v>
          </cell>
          <cell r="AE81">
            <v>1</v>
          </cell>
          <cell r="AF81" t="str">
            <v>-</v>
          </cell>
          <cell r="AG81" t="str">
            <v>-</v>
          </cell>
          <cell r="AH81">
            <v>1</v>
          </cell>
          <cell r="AI81">
            <v>7</v>
          </cell>
          <cell r="AJ81" t="str">
            <v>-</v>
          </cell>
          <cell r="AK81">
            <v>1</v>
          </cell>
          <cell r="AL81">
            <v>2</v>
          </cell>
          <cell r="AM81">
            <v>1</v>
          </cell>
          <cell r="AN81" t="str">
            <v>-</v>
          </cell>
        </row>
        <row r="82">
          <cell r="A82" t="str">
            <v>2017울릉군</v>
          </cell>
          <cell r="B82">
            <v>2017</v>
          </cell>
          <cell r="C82" t="str">
            <v>울릉군</v>
          </cell>
          <cell r="D82">
            <v>29</v>
          </cell>
          <cell r="E82" t="str">
            <v>-</v>
          </cell>
          <cell r="F82">
            <v>1</v>
          </cell>
          <cell r="G82">
            <v>3</v>
          </cell>
          <cell r="H82" t="str">
            <v>-</v>
          </cell>
          <cell r="I82">
            <v>2</v>
          </cell>
          <cell r="J82">
            <v>0</v>
          </cell>
          <cell r="K82" t="str">
            <v>-</v>
          </cell>
          <cell r="L82">
            <v>1</v>
          </cell>
          <cell r="M82" t="str">
            <v>-</v>
          </cell>
          <cell r="N82">
            <v>4</v>
          </cell>
          <cell r="O82" t="str">
            <v>-</v>
          </cell>
          <cell r="P82">
            <v>1</v>
          </cell>
          <cell r="Q82">
            <v>4</v>
          </cell>
          <cell r="R82">
            <v>0</v>
          </cell>
          <cell r="S82" t="str">
            <v>-</v>
          </cell>
          <cell r="T82">
            <v>1</v>
          </cell>
          <cell r="U82" t="str">
            <v>-</v>
          </cell>
          <cell r="V82">
            <v>1</v>
          </cell>
          <cell r="W82" t="str">
            <v>-</v>
          </cell>
          <cell r="X82" t="str">
            <v>-</v>
          </cell>
          <cell r="Y82" t="str">
            <v>-</v>
          </cell>
          <cell r="Z82">
            <v>1</v>
          </cell>
          <cell r="AA82">
            <v>4</v>
          </cell>
          <cell r="AB82" t="str">
            <v>-</v>
          </cell>
          <cell r="AC82" t="str">
            <v>-</v>
          </cell>
          <cell r="AD82">
            <v>1</v>
          </cell>
          <cell r="AE82">
            <v>1</v>
          </cell>
          <cell r="AF82" t="str">
            <v>-</v>
          </cell>
          <cell r="AG82" t="str">
            <v>-</v>
          </cell>
          <cell r="AH82" t="str">
            <v>-</v>
          </cell>
          <cell r="AI82">
            <v>2</v>
          </cell>
          <cell r="AJ82" t="str">
            <v>-</v>
          </cell>
          <cell r="AK82" t="str">
            <v>-</v>
          </cell>
          <cell r="AL82">
            <v>1</v>
          </cell>
          <cell r="AM82">
            <v>1</v>
          </cell>
          <cell r="AN82" t="str">
            <v>-</v>
          </cell>
        </row>
        <row r="83">
          <cell r="A83" t="str">
            <v/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</row>
        <row r="84">
          <cell r="A84" t="str">
            <v>2018경상북도</v>
          </cell>
          <cell r="B84">
            <v>2018</v>
          </cell>
          <cell r="C84" t="str">
            <v>경상북도</v>
          </cell>
          <cell r="D84">
            <v>1802</v>
          </cell>
          <cell r="E84" t="str">
            <v>-</v>
          </cell>
          <cell r="F84">
            <v>23</v>
          </cell>
          <cell r="G84">
            <v>332</v>
          </cell>
          <cell r="H84">
            <v>6</v>
          </cell>
          <cell r="I84">
            <v>48</v>
          </cell>
          <cell r="J84">
            <v>0</v>
          </cell>
          <cell r="K84">
            <v>1</v>
          </cell>
          <cell r="L84">
            <v>13</v>
          </cell>
          <cell r="M84">
            <v>12</v>
          </cell>
          <cell r="N84">
            <v>81</v>
          </cell>
          <cell r="O84" t="str">
            <v>-</v>
          </cell>
          <cell r="P84">
            <v>26</v>
          </cell>
          <cell r="Q84">
            <v>247</v>
          </cell>
          <cell r="R84">
            <v>0</v>
          </cell>
          <cell r="S84">
            <v>17</v>
          </cell>
          <cell r="T84">
            <v>99</v>
          </cell>
          <cell r="U84">
            <v>18</v>
          </cell>
          <cell r="V84">
            <v>17</v>
          </cell>
          <cell r="W84">
            <v>8</v>
          </cell>
          <cell r="X84">
            <v>9</v>
          </cell>
          <cell r="Y84">
            <v>2</v>
          </cell>
          <cell r="Z84">
            <v>24</v>
          </cell>
          <cell r="AA84">
            <v>286</v>
          </cell>
          <cell r="AB84">
            <v>13</v>
          </cell>
          <cell r="AC84">
            <v>15</v>
          </cell>
          <cell r="AD84">
            <v>51</v>
          </cell>
          <cell r="AE84">
            <v>22</v>
          </cell>
          <cell r="AF84">
            <v>13</v>
          </cell>
          <cell r="AG84">
            <v>36</v>
          </cell>
          <cell r="AH84">
            <v>17</v>
          </cell>
          <cell r="AI84">
            <v>216</v>
          </cell>
          <cell r="AJ84">
            <v>4</v>
          </cell>
          <cell r="AK84">
            <v>41</v>
          </cell>
          <cell r="AL84">
            <v>12</v>
          </cell>
          <cell r="AM84">
            <v>22</v>
          </cell>
          <cell r="AN84">
            <v>71</v>
          </cell>
        </row>
        <row r="85">
          <cell r="A85" t="str">
            <v>2018포항시</v>
          </cell>
          <cell r="B85">
            <v>2018</v>
          </cell>
          <cell r="C85" t="str">
            <v>포항시</v>
          </cell>
          <cell r="D85">
            <v>175</v>
          </cell>
          <cell r="E85" t="str">
            <v>-</v>
          </cell>
          <cell r="F85">
            <v>1</v>
          </cell>
          <cell r="G85">
            <v>29</v>
          </cell>
          <cell r="H85" t="str">
            <v>-</v>
          </cell>
          <cell r="I85">
            <v>3</v>
          </cell>
          <cell r="J85">
            <v>0</v>
          </cell>
          <cell r="K85" t="str">
            <v>-</v>
          </cell>
          <cell r="L85">
            <v>1</v>
          </cell>
          <cell r="M85">
            <v>1</v>
          </cell>
          <cell r="N85">
            <v>3</v>
          </cell>
          <cell r="O85" t="str">
            <v>-</v>
          </cell>
          <cell r="P85">
            <v>3</v>
          </cell>
          <cell r="Q85">
            <v>34</v>
          </cell>
          <cell r="R85">
            <v>0</v>
          </cell>
          <cell r="S85">
            <v>2</v>
          </cell>
          <cell r="T85">
            <v>11</v>
          </cell>
          <cell r="U85">
            <v>1</v>
          </cell>
          <cell r="V85">
            <v>1</v>
          </cell>
          <cell r="W85">
            <v>1</v>
          </cell>
          <cell r="X85">
            <v>1</v>
          </cell>
          <cell r="Y85" t="str">
            <v>-</v>
          </cell>
          <cell r="Z85">
            <v>1</v>
          </cell>
          <cell r="AA85">
            <v>32</v>
          </cell>
          <cell r="AB85">
            <v>1</v>
          </cell>
          <cell r="AC85">
            <v>1</v>
          </cell>
          <cell r="AD85">
            <v>8</v>
          </cell>
          <cell r="AE85">
            <v>1</v>
          </cell>
          <cell r="AF85">
            <v>6</v>
          </cell>
          <cell r="AG85">
            <v>12</v>
          </cell>
          <cell r="AH85">
            <v>1</v>
          </cell>
          <cell r="AI85">
            <v>9</v>
          </cell>
          <cell r="AJ85" t="str">
            <v>-</v>
          </cell>
          <cell r="AK85">
            <v>7</v>
          </cell>
          <cell r="AL85">
            <v>3</v>
          </cell>
          <cell r="AM85">
            <v>1</v>
          </cell>
          <cell r="AN85" t="str">
            <v>-</v>
          </cell>
        </row>
        <row r="86">
          <cell r="A86" t="str">
            <v>2018경주시</v>
          </cell>
          <cell r="B86">
            <v>2018</v>
          </cell>
          <cell r="C86" t="str">
            <v>경주시</v>
          </cell>
          <cell r="D86">
            <v>127</v>
          </cell>
          <cell r="E86" t="str">
            <v>-</v>
          </cell>
          <cell r="F86">
            <v>1</v>
          </cell>
          <cell r="G86">
            <v>23</v>
          </cell>
          <cell r="H86" t="str">
            <v>-</v>
          </cell>
          <cell r="I86">
            <v>2</v>
          </cell>
          <cell r="J86">
            <v>0</v>
          </cell>
          <cell r="K86" t="str">
            <v>-</v>
          </cell>
          <cell r="L86" t="str">
            <v>-</v>
          </cell>
          <cell r="M86" t="str">
            <v>-</v>
          </cell>
          <cell r="N86">
            <v>8</v>
          </cell>
          <cell r="O86" t="str">
            <v>-</v>
          </cell>
          <cell r="P86">
            <v>1</v>
          </cell>
          <cell r="Q86">
            <v>22</v>
          </cell>
          <cell r="R86">
            <v>0</v>
          </cell>
          <cell r="S86">
            <v>1</v>
          </cell>
          <cell r="T86">
            <v>10</v>
          </cell>
          <cell r="U86">
            <v>1</v>
          </cell>
          <cell r="V86" t="str">
            <v>-</v>
          </cell>
          <cell r="W86">
            <v>1</v>
          </cell>
          <cell r="X86">
            <v>1</v>
          </cell>
          <cell r="Y86">
            <v>1</v>
          </cell>
          <cell r="Z86">
            <v>1</v>
          </cell>
          <cell r="AA86">
            <v>19</v>
          </cell>
          <cell r="AB86">
            <v>1</v>
          </cell>
          <cell r="AC86">
            <v>1</v>
          </cell>
          <cell r="AD86">
            <v>7</v>
          </cell>
          <cell r="AE86">
            <v>1</v>
          </cell>
          <cell r="AF86">
            <v>1</v>
          </cell>
          <cell r="AG86">
            <v>3</v>
          </cell>
          <cell r="AH86">
            <v>1</v>
          </cell>
          <cell r="AI86">
            <v>12</v>
          </cell>
          <cell r="AJ86">
            <v>1</v>
          </cell>
          <cell r="AK86">
            <v>1</v>
          </cell>
          <cell r="AL86">
            <v>1</v>
          </cell>
          <cell r="AM86">
            <v>1</v>
          </cell>
          <cell r="AN86">
            <v>4</v>
          </cell>
        </row>
        <row r="87">
          <cell r="A87" t="str">
            <v>2018김천시</v>
          </cell>
          <cell r="B87">
            <v>2018</v>
          </cell>
          <cell r="C87" t="str">
            <v>김천시</v>
          </cell>
          <cell r="D87">
            <v>92</v>
          </cell>
          <cell r="E87" t="str">
            <v>-</v>
          </cell>
          <cell r="F87">
            <v>1</v>
          </cell>
          <cell r="G87">
            <v>22</v>
          </cell>
          <cell r="H87" t="str">
            <v>-</v>
          </cell>
          <cell r="I87">
            <v>2</v>
          </cell>
          <cell r="J87">
            <v>0</v>
          </cell>
          <cell r="K87" t="str">
            <v>-</v>
          </cell>
          <cell r="L87" t="str">
            <v>-</v>
          </cell>
          <cell r="M87">
            <v>1</v>
          </cell>
          <cell r="N87">
            <v>5</v>
          </cell>
          <cell r="O87" t="str">
            <v>-</v>
          </cell>
          <cell r="P87">
            <v>1</v>
          </cell>
          <cell r="Q87">
            <v>14</v>
          </cell>
          <cell r="R87">
            <v>0</v>
          </cell>
          <cell r="S87">
            <v>1</v>
          </cell>
          <cell r="T87">
            <v>5</v>
          </cell>
          <cell r="U87">
            <v>1</v>
          </cell>
          <cell r="V87" t="str">
            <v>-</v>
          </cell>
          <cell r="W87">
            <v>1</v>
          </cell>
          <cell r="X87">
            <v>1</v>
          </cell>
          <cell r="Y87" t="str">
            <v>-</v>
          </cell>
          <cell r="Z87">
            <v>1</v>
          </cell>
          <cell r="AA87">
            <v>20</v>
          </cell>
          <cell r="AB87">
            <v>1</v>
          </cell>
          <cell r="AC87">
            <v>1</v>
          </cell>
          <cell r="AD87" t="str">
            <v>-</v>
          </cell>
          <cell r="AE87">
            <v>1</v>
          </cell>
          <cell r="AF87" t="str">
            <v>-</v>
          </cell>
          <cell r="AG87" t="str">
            <v>-</v>
          </cell>
          <cell r="AH87" t="str">
            <v>-</v>
          </cell>
          <cell r="AI87">
            <v>11</v>
          </cell>
          <cell r="AJ87" t="str">
            <v>-</v>
          </cell>
          <cell r="AK87">
            <v>1</v>
          </cell>
          <cell r="AL87" t="str">
            <v>-</v>
          </cell>
          <cell r="AM87">
            <v>1</v>
          </cell>
          <cell r="AN87" t="str">
            <v>-</v>
          </cell>
        </row>
        <row r="88">
          <cell r="A88" t="str">
            <v>2018안동시</v>
          </cell>
          <cell r="B88">
            <v>2018</v>
          </cell>
          <cell r="C88" t="str">
            <v>안동시</v>
          </cell>
          <cell r="D88">
            <v>132</v>
          </cell>
          <cell r="E88" t="str">
            <v>-</v>
          </cell>
          <cell r="F88">
            <v>1</v>
          </cell>
          <cell r="G88">
            <v>24</v>
          </cell>
          <cell r="H88">
            <v>1</v>
          </cell>
          <cell r="I88">
            <v>2</v>
          </cell>
          <cell r="J88">
            <v>0</v>
          </cell>
          <cell r="K88" t="str">
            <v>-</v>
          </cell>
          <cell r="L88" t="str">
            <v>-</v>
          </cell>
          <cell r="M88" t="str">
            <v>-</v>
          </cell>
          <cell r="N88">
            <v>8</v>
          </cell>
          <cell r="O88" t="str">
            <v>-</v>
          </cell>
          <cell r="P88">
            <v>1</v>
          </cell>
          <cell r="Q88">
            <v>24</v>
          </cell>
          <cell r="R88">
            <v>0</v>
          </cell>
          <cell r="S88">
            <v>1</v>
          </cell>
          <cell r="T88">
            <v>6</v>
          </cell>
          <cell r="U88">
            <v>1</v>
          </cell>
          <cell r="V88" t="str">
            <v>-</v>
          </cell>
          <cell r="W88">
            <v>1</v>
          </cell>
          <cell r="X88">
            <v>1</v>
          </cell>
          <cell r="Y88">
            <v>1</v>
          </cell>
          <cell r="Z88">
            <v>2</v>
          </cell>
          <cell r="AA88">
            <v>24</v>
          </cell>
          <cell r="AB88">
            <v>1</v>
          </cell>
          <cell r="AC88">
            <v>1</v>
          </cell>
          <cell r="AD88" t="str">
            <v>-</v>
          </cell>
          <cell r="AE88">
            <v>1</v>
          </cell>
          <cell r="AF88">
            <v>3</v>
          </cell>
          <cell r="AG88" t="str">
            <v>-</v>
          </cell>
          <cell r="AH88">
            <v>1</v>
          </cell>
          <cell r="AI88">
            <v>21</v>
          </cell>
          <cell r="AJ88" t="str">
            <v>-</v>
          </cell>
          <cell r="AK88">
            <v>4</v>
          </cell>
          <cell r="AL88">
            <v>1</v>
          </cell>
          <cell r="AM88">
            <v>1</v>
          </cell>
          <cell r="AN88" t="str">
            <v>-</v>
          </cell>
        </row>
        <row r="89">
          <cell r="A89" t="str">
            <v>2018구미시</v>
          </cell>
          <cell r="B89">
            <v>2018</v>
          </cell>
          <cell r="C89" t="str">
            <v>구미시</v>
          </cell>
          <cell r="D89">
            <v>90</v>
          </cell>
          <cell r="E89" t="str">
            <v>-</v>
          </cell>
          <cell r="F89">
            <v>1</v>
          </cell>
          <cell r="G89">
            <v>27</v>
          </cell>
          <cell r="H89" t="str">
            <v>-</v>
          </cell>
          <cell r="I89">
            <v>3</v>
          </cell>
          <cell r="J89">
            <v>0</v>
          </cell>
          <cell r="K89">
            <v>1</v>
          </cell>
          <cell r="L89" t="str">
            <v>-</v>
          </cell>
          <cell r="M89" t="str">
            <v>-</v>
          </cell>
          <cell r="N89">
            <v>7</v>
          </cell>
          <cell r="O89" t="str">
            <v>-</v>
          </cell>
          <cell r="P89">
            <v>1</v>
          </cell>
          <cell r="Q89">
            <v>16</v>
          </cell>
          <cell r="R89">
            <v>0</v>
          </cell>
          <cell r="S89">
            <v>1</v>
          </cell>
          <cell r="T89">
            <v>11</v>
          </cell>
          <cell r="U89">
            <v>1</v>
          </cell>
          <cell r="V89">
            <v>1</v>
          </cell>
          <cell r="W89" t="str">
            <v>-</v>
          </cell>
          <cell r="X89" t="str">
            <v>-</v>
          </cell>
          <cell r="Y89" t="str">
            <v>-</v>
          </cell>
          <cell r="Z89">
            <v>1</v>
          </cell>
          <cell r="AA89">
            <v>1</v>
          </cell>
          <cell r="AB89">
            <v>1</v>
          </cell>
          <cell r="AC89">
            <v>1</v>
          </cell>
          <cell r="AD89">
            <v>1</v>
          </cell>
          <cell r="AE89">
            <v>1</v>
          </cell>
          <cell r="AF89">
            <v>1</v>
          </cell>
          <cell r="AG89">
            <v>1</v>
          </cell>
          <cell r="AH89">
            <v>1</v>
          </cell>
          <cell r="AI89">
            <v>9</v>
          </cell>
          <cell r="AJ89" t="str">
            <v>-</v>
          </cell>
          <cell r="AK89">
            <v>1</v>
          </cell>
          <cell r="AL89" t="str">
            <v>-</v>
          </cell>
          <cell r="AM89">
            <v>1</v>
          </cell>
          <cell r="AN89" t="str">
            <v>-</v>
          </cell>
        </row>
        <row r="90">
          <cell r="A90" t="str">
            <v>2018영주시</v>
          </cell>
          <cell r="B90">
            <v>2018</v>
          </cell>
          <cell r="C90" t="str">
            <v>영주시</v>
          </cell>
          <cell r="D90">
            <v>94</v>
          </cell>
          <cell r="E90" t="str">
            <v>-</v>
          </cell>
          <cell r="F90">
            <v>1</v>
          </cell>
          <cell r="G90">
            <v>19</v>
          </cell>
          <cell r="H90" t="str">
            <v>-</v>
          </cell>
          <cell r="I90">
            <v>2</v>
          </cell>
          <cell r="J90">
            <v>0</v>
          </cell>
          <cell r="K90" t="str">
            <v>-</v>
          </cell>
          <cell r="L90" t="str">
            <v>-</v>
          </cell>
          <cell r="M90">
            <v>2</v>
          </cell>
          <cell r="N90">
            <v>4</v>
          </cell>
          <cell r="O90" t="str">
            <v>-</v>
          </cell>
          <cell r="P90">
            <v>1</v>
          </cell>
          <cell r="Q90">
            <v>8</v>
          </cell>
          <cell r="R90">
            <v>0</v>
          </cell>
          <cell r="S90">
            <v>1</v>
          </cell>
          <cell r="T90">
            <v>3</v>
          </cell>
          <cell r="U90" t="str">
            <v>-</v>
          </cell>
          <cell r="V90">
            <v>1</v>
          </cell>
          <cell r="W90" t="str">
            <v>-</v>
          </cell>
          <cell r="X90" t="str">
            <v>-</v>
          </cell>
          <cell r="Y90" t="str">
            <v>-</v>
          </cell>
          <cell r="Z90">
            <v>1</v>
          </cell>
          <cell r="AA90">
            <v>13</v>
          </cell>
          <cell r="AB90">
            <v>1</v>
          </cell>
          <cell r="AC90">
            <v>1</v>
          </cell>
          <cell r="AD90">
            <v>6</v>
          </cell>
          <cell r="AE90">
            <v>1</v>
          </cell>
          <cell r="AF90" t="str">
            <v>-</v>
          </cell>
          <cell r="AG90" t="str">
            <v>-</v>
          </cell>
          <cell r="AH90">
            <v>1</v>
          </cell>
          <cell r="AI90">
            <v>22</v>
          </cell>
          <cell r="AJ90" t="str">
            <v>-</v>
          </cell>
          <cell r="AK90">
            <v>4</v>
          </cell>
          <cell r="AL90" t="str">
            <v>-</v>
          </cell>
          <cell r="AM90">
            <v>1</v>
          </cell>
          <cell r="AN90">
            <v>1</v>
          </cell>
        </row>
        <row r="91">
          <cell r="A91" t="str">
            <v>2018영천시</v>
          </cell>
          <cell r="B91">
            <v>2018</v>
          </cell>
          <cell r="C91" t="str">
            <v>영천시</v>
          </cell>
          <cell r="D91">
            <v>100</v>
          </cell>
          <cell r="E91" t="str">
            <v>-</v>
          </cell>
          <cell r="F91">
            <v>1</v>
          </cell>
          <cell r="G91">
            <v>16</v>
          </cell>
          <cell r="H91">
            <v>1</v>
          </cell>
          <cell r="I91">
            <v>2</v>
          </cell>
          <cell r="J91">
            <v>0</v>
          </cell>
          <cell r="K91" t="str">
            <v>-</v>
          </cell>
          <cell r="L91" t="str">
            <v>-</v>
          </cell>
          <cell r="M91" t="str">
            <v>-</v>
          </cell>
          <cell r="N91">
            <v>5</v>
          </cell>
          <cell r="O91" t="str">
            <v>-</v>
          </cell>
          <cell r="P91">
            <v>1</v>
          </cell>
          <cell r="Q91">
            <v>12</v>
          </cell>
          <cell r="R91">
            <v>0</v>
          </cell>
          <cell r="S91">
            <v>1</v>
          </cell>
          <cell r="T91">
            <v>4</v>
          </cell>
          <cell r="U91">
            <v>1</v>
          </cell>
          <cell r="V91">
            <v>1</v>
          </cell>
          <cell r="W91" t="str">
            <v>-</v>
          </cell>
          <cell r="X91" t="str">
            <v>-</v>
          </cell>
          <cell r="Y91" t="str">
            <v>-</v>
          </cell>
          <cell r="Z91">
            <v>1</v>
          </cell>
          <cell r="AA91">
            <v>17</v>
          </cell>
          <cell r="AB91">
            <v>1</v>
          </cell>
          <cell r="AC91">
            <v>1</v>
          </cell>
          <cell r="AD91">
            <v>1</v>
          </cell>
          <cell r="AE91">
            <v>1</v>
          </cell>
          <cell r="AF91">
            <v>1</v>
          </cell>
          <cell r="AG91" t="str">
            <v>-</v>
          </cell>
          <cell r="AH91">
            <v>1</v>
          </cell>
          <cell r="AI91">
            <v>24</v>
          </cell>
          <cell r="AJ91" t="str">
            <v>-</v>
          </cell>
          <cell r="AK91">
            <v>4</v>
          </cell>
          <cell r="AL91" t="str">
            <v>-</v>
          </cell>
          <cell r="AM91">
            <v>1</v>
          </cell>
          <cell r="AN91">
            <v>2</v>
          </cell>
        </row>
        <row r="92">
          <cell r="A92" t="str">
            <v>2018상주시</v>
          </cell>
          <cell r="B92">
            <v>2018</v>
          </cell>
          <cell r="C92" t="str">
            <v>상주시</v>
          </cell>
          <cell r="D92">
            <v>110</v>
          </cell>
          <cell r="E92" t="str">
            <v>-</v>
          </cell>
          <cell r="F92">
            <v>1</v>
          </cell>
          <cell r="G92">
            <v>24</v>
          </cell>
          <cell r="H92" t="str">
            <v>-</v>
          </cell>
          <cell r="I92">
            <v>2</v>
          </cell>
          <cell r="J92">
            <v>0</v>
          </cell>
          <cell r="K92" t="str">
            <v>-</v>
          </cell>
          <cell r="L92">
            <v>4</v>
          </cell>
          <cell r="M92">
            <v>1</v>
          </cell>
          <cell r="N92">
            <v>3</v>
          </cell>
          <cell r="O92" t="str">
            <v>-</v>
          </cell>
          <cell r="P92">
            <v>1</v>
          </cell>
          <cell r="Q92">
            <v>13</v>
          </cell>
          <cell r="R92">
            <v>0</v>
          </cell>
          <cell r="S92">
            <v>1</v>
          </cell>
          <cell r="T92">
            <v>4</v>
          </cell>
          <cell r="U92">
            <v>1</v>
          </cell>
          <cell r="V92" t="str">
            <v>-</v>
          </cell>
          <cell r="W92">
            <v>1</v>
          </cell>
          <cell r="X92">
            <v>1</v>
          </cell>
          <cell r="Y92" t="str">
            <v>-</v>
          </cell>
          <cell r="Z92">
            <v>1</v>
          </cell>
          <cell r="AA92">
            <v>21</v>
          </cell>
          <cell r="AB92">
            <v>1</v>
          </cell>
          <cell r="AC92">
            <v>1</v>
          </cell>
          <cell r="AD92">
            <v>3</v>
          </cell>
          <cell r="AE92">
            <v>1</v>
          </cell>
          <cell r="AF92">
            <v>1</v>
          </cell>
          <cell r="AG92">
            <v>7</v>
          </cell>
          <cell r="AH92">
            <v>1</v>
          </cell>
          <cell r="AI92">
            <v>12</v>
          </cell>
          <cell r="AJ92">
            <v>1</v>
          </cell>
          <cell r="AK92">
            <v>1</v>
          </cell>
          <cell r="AL92" t="str">
            <v>-</v>
          </cell>
          <cell r="AM92">
            <v>1</v>
          </cell>
          <cell r="AN92">
            <v>1</v>
          </cell>
        </row>
        <row r="93">
          <cell r="A93" t="str">
            <v>2018문경시</v>
          </cell>
          <cell r="B93">
            <v>2018</v>
          </cell>
          <cell r="C93" t="str">
            <v>문경시</v>
          </cell>
          <cell r="D93">
            <v>63</v>
          </cell>
          <cell r="E93" t="str">
            <v>-</v>
          </cell>
          <cell r="F93">
            <v>1</v>
          </cell>
          <cell r="G93">
            <v>14</v>
          </cell>
          <cell r="H93" t="str">
            <v>-</v>
          </cell>
          <cell r="I93">
            <v>2</v>
          </cell>
          <cell r="J93">
            <v>0</v>
          </cell>
          <cell r="K93" t="str">
            <v>-</v>
          </cell>
          <cell r="L93">
            <v>2</v>
          </cell>
          <cell r="M93" t="str">
            <v>-</v>
          </cell>
          <cell r="N93">
            <v>4</v>
          </cell>
          <cell r="O93" t="str">
            <v>-</v>
          </cell>
          <cell r="P93">
            <v>1</v>
          </cell>
          <cell r="Q93">
            <v>8</v>
          </cell>
          <cell r="R93">
            <v>0</v>
          </cell>
          <cell r="S93">
            <v>1</v>
          </cell>
          <cell r="T93">
            <v>3</v>
          </cell>
          <cell r="U93">
            <v>1</v>
          </cell>
          <cell r="V93">
            <v>1</v>
          </cell>
          <cell r="W93" t="str">
            <v>-</v>
          </cell>
          <cell r="X93" t="str">
            <v>-</v>
          </cell>
          <cell r="Y93" t="str">
            <v>-</v>
          </cell>
          <cell r="Z93">
            <v>1</v>
          </cell>
          <cell r="AA93">
            <v>13</v>
          </cell>
          <cell r="AB93" t="str">
            <v>-</v>
          </cell>
          <cell r="AC93" t="str">
            <v>-</v>
          </cell>
          <cell r="AD93" t="str">
            <v>-</v>
          </cell>
          <cell r="AE93">
            <v>1</v>
          </cell>
          <cell r="AF93" t="str">
            <v>-</v>
          </cell>
          <cell r="AG93" t="str">
            <v>-</v>
          </cell>
          <cell r="AH93">
            <v>1</v>
          </cell>
          <cell r="AI93">
            <v>5</v>
          </cell>
          <cell r="AJ93" t="str">
            <v>-</v>
          </cell>
          <cell r="AK93">
            <v>1</v>
          </cell>
          <cell r="AL93" t="str">
            <v>-</v>
          </cell>
          <cell r="AM93">
            <v>1</v>
          </cell>
          <cell r="AN93">
            <v>2</v>
          </cell>
        </row>
        <row r="94">
          <cell r="A94" t="str">
            <v>2018경산시</v>
          </cell>
          <cell r="B94">
            <v>2018</v>
          </cell>
          <cell r="C94" t="str">
            <v>경산시</v>
          </cell>
          <cell r="D94">
            <v>69</v>
          </cell>
          <cell r="E94" t="str">
            <v>-</v>
          </cell>
          <cell r="F94">
            <v>1</v>
          </cell>
          <cell r="G94">
            <v>15</v>
          </cell>
          <cell r="H94" t="str">
            <v>-</v>
          </cell>
          <cell r="I94">
            <v>2</v>
          </cell>
          <cell r="J94">
            <v>0</v>
          </cell>
          <cell r="K94" t="str">
            <v>-</v>
          </cell>
          <cell r="L94" t="str">
            <v>-</v>
          </cell>
          <cell r="M94" t="str">
            <v>-</v>
          </cell>
          <cell r="N94">
            <v>4</v>
          </cell>
          <cell r="O94" t="str">
            <v>-</v>
          </cell>
          <cell r="P94">
            <v>1</v>
          </cell>
          <cell r="Q94">
            <v>8</v>
          </cell>
          <cell r="R94">
            <v>0</v>
          </cell>
          <cell r="S94">
            <v>1</v>
          </cell>
          <cell r="T94">
            <v>5</v>
          </cell>
          <cell r="U94">
            <v>1</v>
          </cell>
          <cell r="V94">
            <v>1</v>
          </cell>
          <cell r="W94" t="str">
            <v>-</v>
          </cell>
          <cell r="X94" t="str">
            <v>-</v>
          </cell>
          <cell r="Y94" t="str">
            <v>-</v>
          </cell>
          <cell r="Z94">
            <v>1</v>
          </cell>
          <cell r="AA94">
            <v>14</v>
          </cell>
          <cell r="AB94">
            <v>1</v>
          </cell>
          <cell r="AC94">
            <v>1</v>
          </cell>
          <cell r="AD94">
            <v>1</v>
          </cell>
          <cell r="AE94">
            <v>1</v>
          </cell>
          <cell r="AF94" t="str">
            <v>-</v>
          </cell>
          <cell r="AG94" t="str">
            <v>-</v>
          </cell>
          <cell r="AH94">
            <v>1</v>
          </cell>
          <cell r="AI94">
            <v>7</v>
          </cell>
          <cell r="AJ94" t="str">
            <v>-</v>
          </cell>
          <cell r="AK94">
            <v>1</v>
          </cell>
          <cell r="AL94" t="str">
            <v>-</v>
          </cell>
          <cell r="AM94">
            <v>1</v>
          </cell>
          <cell r="AN94">
            <v>1</v>
          </cell>
        </row>
        <row r="95">
          <cell r="A95" t="str">
            <v>2018군위군</v>
          </cell>
          <cell r="B95">
            <v>2018</v>
          </cell>
          <cell r="C95" t="str">
            <v>군위군</v>
          </cell>
          <cell r="D95">
            <v>36</v>
          </cell>
          <cell r="E95" t="str">
            <v>-</v>
          </cell>
          <cell r="F95">
            <v>1</v>
          </cell>
          <cell r="G95">
            <v>8</v>
          </cell>
          <cell r="H95" t="str">
            <v>-</v>
          </cell>
          <cell r="I95">
            <v>2</v>
          </cell>
          <cell r="J95">
            <v>0</v>
          </cell>
          <cell r="K95" t="str">
            <v>-</v>
          </cell>
          <cell r="L95" t="str">
            <v>-</v>
          </cell>
          <cell r="M95" t="str">
            <v>-</v>
          </cell>
          <cell r="N95">
            <v>2</v>
          </cell>
          <cell r="O95" t="str">
            <v>-</v>
          </cell>
          <cell r="P95">
            <v>1</v>
          </cell>
          <cell r="Q95">
            <v>8</v>
          </cell>
          <cell r="R95">
            <v>0</v>
          </cell>
          <cell r="S95" t="str">
            <v>-</v>
          </cell>
          <cell r="T95">
            <v>2</v>
          </cell>
          <cell r="U95" t="str">
            <v>-</v>
          </cell>
          <cell r="V95">
            <v>1</v>
          </cell>
          <cell r="W95" t="str">
            <v>-</v>
          </cell>
          <cell r="X95" t="str">
            <v>-</v>
          </cell>
          <cell r="Y95" t="str">
            <v>-</v>
          </cell>
          <cell r="Z95">
            <v>1</v>
          </cell>
          <cell r="AA95">
            <v>1</v>
          </cell>
          <cell r="AB95" t="str">
            <v>-</v>
          </cell>
          <cell r="AC95" t="str">
            <v>-</v>
          </cell>
          <cell r="AD95">
            <v>2</v>
          </cell>
          <cell r="AE95">
            <v>1</v>
          </cell>
          <cell r="AF95" t="str">
            <v>-</v>
          </cell>
          <cell r="AG95" t="str">
            <v>-</v>
          </cell>
          <cell r="AH95" t="str">
            <v>-</v>
          </cell>
          <cell r="AI95">
            <v>2</v>
          </cell>
          <cell r="AJ95" t="str">
            <v>-</v>
          </cell>
          <cell r="AK95">
            <v>1</v>
          </cell>
          <cell r="AL95" t="str">
            <v>-</v>
          </cell>
          <cell r="AM95">
            <v>1</v>
          </cell>
          <cell r="AN95">
            <v>2</v>
          </cell>
        </row>
        <row r="96">
          <cell r="A96" t="str">
            <v>2018의성군</v>
          </cell>
          <cell r="B96">
            <v>2018</v>
          </cell>
          <cell r="C96" t="str">
            <v>의성군</v>
          </cell>
          <cell r="D96">
            <v>110</v>
          </cell>
          <cell r="E96" t="str">
            <v>-</v>
          </cell>
          <cell r="F96">
            <v>1</v>
          </cell>
          <cell r="G96">
            <v>18</v>
          </cell>
          <cell r="H96">
            <v>3</v>
          </cell>
          <cell r="I96">
            <v>2</v>
          </cell>
          <cell r="J96">
            <v>0</v>
          </cell>
          <cell r="K96" t="str">
            <v>-</v>
          </cell>
          <cell r="L96" t="str">
            <v>-</v>
          </cell>
          <cell r="M96" t="str">
            <v>-</v>
          </cell>
          <cell r="N96">
            <v>3</v>
          </cell>
          <cell r="O96" t="str">
            <v>-</v>
          </cell>
          <cell r="P96">
            <v>1</v>
          </cell>
          <cell r="Q96">
            <v>18</v>
          </cell>
          <cell r="R96">
            <v>0</v>
          </cell>
          <cell r="S96">
            <v>1</v>
          </cell>
          <cell r="T96">
            <v>3</v>
          </cell>
          <cell r="U96">
            <v>1</v>
          </cell>
          <cell r="V96" t="str">
            <v>-</v>
          </cell>
          <cell r="W96">
            <v>1</v>
          </cell>
          <cell r="X96" t="str">
            <v>-</v>
          </cell>
          <cell r="Y96" t="str">
            <v>-</v>
          </cell>
          <cell r="Z96">
            <v>1</v>
          </cell>
          <cell r="AA96">
            <v>18</v>
          </cell>
          <cell r="AB96">
            <v>1</v>
          </cell>
          <cell r="AC96">
            <v>1</v>
          </cell>
          <cell r="AD96">
            <v>2</v>
          </cell>
          <cell r="AE96">
            <v>1</v>
          </cell>
          <cell r="AF96" t="str">
            <v>-</v>
          </cell>
          <cell r="AG96">
            <v>4</v>
          </cell>
          <cell r="AH96">
            <v>1</v>
          </cell>
          <cell r="AI96">
            <v>21</v>
          </cell>
          <cell r="AJ96" t="str">
            <v>-</v>
          </cell>
          <cell r="AK96">
            <v>4</v>
          </cell>
          <cell r="AL96" t="str">
            <v>-</v>
          </cell>
          <cell r="AM96">
            <v>1</v>
          </cell>
          <cell r="AN96">
            <v>3</v>
          </cell>
        </row>
        <row r="97">
          <cell r="A97" t="str">
            <v>2018청송군</v>
          </cell>
          <cell r="B97">
            <v>2018</v>
          </cell>
          <cell r="C97" t="str">
            <v>청송군</v>
          </cell>
          <cell r="D97">
            <v>50</v>
          </cell>
          <cell r="E97" t="str">
            <v>-</v>
          </cell>
          <cell r="F97">
            <v>1</v>
          </cell>
          <cell r="G97">
            <v>8</v>
          </cell>
          <cell r="H97" t="str">
            <v>-</v>
          </cell>
          <cell r="I97">
            <v>2</v>
          </cell>
          <cell r="J97">
            <v>0</v>
          </cell>
          <cell r="K97" t="str">
            <v>-</v>
          </cell>
          <cell r="L97" t="str">
            <v>-</v>
          </cell>
          <cell r="M97" t="str">
            <v>-</v>
          </cell>
          <cell r="N97">
            <v>1</v>
          </cell>
          <cell r="O97" t="str">
            <v>-</v>
          </cell>
          <cell r="P97">
            <v>1</v>
          </cell>
          <cell r="Q97">
            <v>8</v>
          </cell>
          <cell r="R97">
            <v>0</v>
          </cell>
          <cell r="S97" t="str">
            <v>-</v>
          </cell>
          <cell r="T97">
            <v>2</v>
          </cell>
          <cell r="U97" t="str">
            <v>-</v>
          </cell>
          <cell r="V97">
            <v>1</v>
          </cell>
          <cell r="W97" t="str">
            <v>-</v>
          </cell>
          <cell r="X97">
            <v>4</v>
          </cell>
          <cell r="Y97" t="str">
            <v>-</v>
          </cell>
          <cell r="Z97">
            <v>1</v>
          </cell>
          <cell r="AA97">
            <v>8</v>
          </cell>
          <cell r="AB97" t="str">
            <v>-</v>
          </cell>
          <cell r="AC97">
            <v>1</v>
          </cell>
          <cell r="AD97">
            <v>3</v>
          </cell>
          <cell r="AE97">
            <v>1</v>
          </cell>
          <cell r="AF97" t="str">
            <v>-</v>
          </cell>
          <cell r="AG97" t="str">
            <v>-</v>
          </cell>
          <cell r="AH97">
            <v>1</v>
          </cell>
          <cell r="AI97">
            <v>3</v>
          </cell>
          <cell r="AJ97">
            <v>1</v>
          </cell>
          <cell r="AK97">
            <v>1</v>
          </cell>
          <cell r="AL97" t="str">
            <v>-</v>
          </cell>
          <cell r="AM97">
            <v>1</v>
          </cell>
          <cell r="AN97">
            <v>1</v>
          </cell>
        </row>
        <row r="98">
          <cell r="A98" t="str">
            <v>2018영양군</v>
          </cell>
          <cell r="B98">
            <v>2018</v>
          </cell>
          <cell r="C98" t="str">
            <v>영양군</v>
          </cell>
          <cell r="D98">
            <v>30</v>
          </cell>
          <cell r="E98" t="str">
            <v>-</v>
          </cell>
          <cell r="F98">
            <v>1</v>
          </cell>
          <cell r="G98">
            <v>6</v>
          </cell>
          <cell r="H98" t="str">
            <v>-</v>
          </cell>
          <cell r="I98">
            <v>2</v>
          </cell>
          <cell r="J98">
            <v>0</v>
          </cell>
          <cell r="K98" t="str">
            <v>-</v>
          </cell>
          <cell r="L98" t="str">
            <v>-</v>
          </cell>
          <cell r="M98" t="str">
            <v>-</v>
          </cell>
          <cell r="N98">
            <v>2</v>
          </cell>
          <cell r="O98" t="str">
            <v>-</v>
          </cell>
          <cell r="P98">
            <v>1</v>
          </cell>
          <cell r="Q98">
            <v>6</v>
          </cell>
          <cell r="R98">
            <v>0</v>
          </cell>
          <cell r="S98" t="str">
            <v>-</v>
          </cell>
          <cell r="T98">
            <v>2</v>
          </cell>
          <cell r="U98" t="str">
            <v>-</v>
          </cell>
          <cell r="V98">
            <v>1</v>
          </cell>
          <cell r="W98" t="str">
            <v>-</v>
          </cell>
          <cell r="X98" t="str">
            <v>-</v>
          </cell>
          <cell r="Y98" t="str">
            <v>-</v>
          </cell>
          <cell r="Z98">
            <v>1</v>
          </cell>
          <cell r="AA98">
            <v>1</v>
          </cell>
          <cell r="AB98" t="str">
            <v>-</v>
          </cell>
          <cell r="AC98" t="str">
            <v>-</v>
          </cell>
          <cell r="AD98">
            <v>1</v>
          </cell>
          <cell r="AE98">
            <v>1</v>
          </cell>
          <cell r="AF98" t="str">
            <v>-</v>
          </cell>
          <cell r="AG98" t="str">
            <v>-</v>
          </cell>
          <cell r="AH98" t="str">
            <v>-</v>
          </cell>
          <cell r="AI98">
            <v>2</v>
          </cell>
          <cell r="AJ98" t="str">
            <v>-</v>
          </cell>
          <cell r="AK98">
            <v>1</v>
          </cell>
          <cell r="AL98" t="str">
            <v>-</v>
          </cell>
          <cell r="AM98">
            <v>1</v>
          </cell>
          <cell r="AN98">
            <v>1</v>
          </cell>
        </row>
        <row r="99">
          <cell r="A99" t="str">
            <v>2018영덕군</v>
          </cell>
          <cell r="B99">
            <v>2018</v>
          </cell>
          <cell r="C99" t="str">
            <v>영덕군</v>
          </cell>
          <cell r="D99">
            <v>68</v>
          </cell>
          <cell r="E99" t="str">
            <v>-</v>
          </cell>
          <cell r="F99">
            <v>1</v>
          </cell>
          <cell r="G99">
            <v>9</v>
          </cell>
          <cell r="H99" t="str">
            <v>-</v>
          </cell>
          <cell r="I99">
            <v>2</v>
          </cell>
          <cell r="J99">
            <v>0</v>
          </cell>
          <cell r="K99" t="str">
            <v>-</v>
          </cell>
          <cell r="L99">
            <v>2</v>
          </cell>
          <cell r="M99">
            <v>2</v>
          </cell>
          <cell r="N99">
            <v>2</v>
          </cell>
          <cell r="O99" t="str">
            <v>-</v>
          </cell>
          <cell r="P99">
            <v>1</v>
          </cell>
          <cell r="Q99" t="str">
            <v>-</v>
          </cell>
          <cell r="R99">
            <v>0</v>
          </cell>
          <cell r="S99">
            <v>1</v>
          </cell>
          <cell r="T99">
            <v>3</v>
          </cell>
          <cell r="U99">
            <v>1</v>
          </cell>
          <cell r="V99" t="str">
            <v>-</v>
          </cell>
          <cell r="W99">
            <v>1</v>
          </cell>
          <cell r="X99" t="str">
            <v>-</v>
          </cell>
          <cell r="Y99" t="str">
            <v>-</v>
          </cell>
          <cell r="Z99">
            <v>1</v>
          </cell>
          <cell r="AA99">
            <v>9</v>
          </cell>
          <cell r="AB99">
            <v>1</v>
          </cell>
          <cell r="AC99">
            <v>1</v>
          </cell>
          <cell r="AD99">
            <v>5</v>
          </cell>
          <cell r="AE99">
            <v>1</v>
          </cell>
          <cell r="AF99" t="str">
            <v>-</v>
          </cell>
          <cell r="AG99">
            <v>5</v>
          </cell>
          <cell r="AH99">
            <v>1</v>
          </cell>
          <cell r="AI99">
            <v>4</v>
          </cell>
          <cell r="AJ99" t="str">
            <v>-</v>
          </cell>
          <cell r="AK99">
            <v>1</v>
          </cell>
          <cell r="AL99">
            <v>2</v>
          </cell>
          <cell r="AM99">
            <v>1</v>
          </cell>
          <cell r="AN99">
            <v>11</v>
          </cell>
        </row>
        <row r="100">
          <cell r="A100" t="str">
            <v>2018청도군</v>
          </cell>
          <cell r="B100">
            <v>2018</v>
          </cell>
          <cell r="C100" t="str">
            <v>청도군</v>
          </cell>
          <cell r="D100">
            <v>57</v>
          </cell>
          <cell r="E100" t="str">
            <v>-</v>
          </cell>
          <cell r="F100">
            <v>1</v>
          </cell>
          <cell r="G100">
            <v>9</v>
          </cell>
          <cell r="H100" t="str">
            <v>-</v>
          </cell>
          <cell r="I100">
            <v>2</v>
          </cell>
          <cell r="J100">
            <v>0</v>
          </cell>
          <cell r="K100" t="str">
            <v>-</v>
          </cell>
          <cell r="L100">
            <v>2</v>
          </cell>
          <cell r="M100">
            <v>1</v>
          </cell>
          <cell r="N100">
            <v>1</v>
          </cell>
          <cell r="O100" t="str">
            <v>-</v>
          </cell>
          <cell r="P100">
            <v>1</v>
          </cell>
          <cell r="Q100">
            <v>2</v>
          </cell>
          <cell r="R100">
            <v>0</v>
          </cell>
          <cell r="S100" t="str">
            <v>-</v>
          </cell>
          <cell r="T100">
            <v>3</v>
          </cell>
          <cell r="U100">
            <v>1</v>
          </cell>
          <cell r="V100">
            <v>1</v>
          </cell>
          <cell r="W100" t="str">
            <v>-</v>
          </cell>
          <cell r="X100" t="str">
            <v>-</v>
          </cell>
          <cell r="Y100" t="str">
            <v>-</v>
          </cell>
          <cell r="Z100">
            <v>1</v>
          </cell>
          <cell r="AA100">
            <v>11</v>
          </cell>
          <cell r="AB100" t="str">
            <v>-</v>
          </cell>
          <cell r="AC100" t="str">
            <v>-</v>
          </cell>
          <cell r="AD100">
            <v>1</v>
          </cell>
          <cell r="AE100">
            <v>1</v>
          </cell>
          <cell r="AF100" t="str">
            <v>-</v>
          </cell>
          <cell r="AG100">
            <v>1</v>
          </cell>
          <cell r="AH100" t="str">
            <v>-</v>
          </cell>
          <cell r="AI100">
            <v>12</v>
          </cell>
          <cell r="AJ100" t="str">
            <v>-</v>
          </cell>
          <cell r="AK100">
            <v>3</v>
          </cell>
          <cell r="AL100" t="str">
            <v>-</v>
          </cell>
          <cell r="AM100">
            <v>1</v>
          </cell>
          <cell r="AN100">
            <v>2</v>
          </cell>
        </row>
        <row r="101">
          <cell r="A101" t="str">
            <v>2018고령군</v>
          </cell>
          <cell r="B101">
            <v>2018</v>
          </cell>
          <cell r="C101" t="str">
            <v>고령군</v>
          </cell>
          <cell r="D101">
            <v>46</v>
          </cell>
          <cell r="E101" t="str">
            <v>-</v>
          </cell>
          <cell r="F101">
            <v>1</v>
          </cell>
          <cell r="G101">
            <v>8</v>
          </cell>
          <cell r="H101" t="str">
            <v>-</v>
          </cell>
          <cell r="I101">
            <v>2</v>
          </cell>
          <cell r="J101">
            <v>0</v>
          </cell>
          <cell r="K101" t="str">
            <v>-</v>
          </cell>
          <cell r="L101" t="str">
            <v>-</v>
          </cell>
          <cell r="M101" t="str">
            <v>-</v>
          </cell>
          <cell r="N101">
            <v>2</v>
          </cell>
          <cell r="O101" t="str">
            <v>-</v>
          </cell>
          <cell r="P101">
            <v>1</v>
          </cell>
          <cell r="Q101">
            <v>5</v>
          </cell>
          <cell r="R101">
            <v>0</v>
          </cell>
          <cell r="S101">
            <v>1</v>
          </cell>
          <cell r="T101">
            <v>2</v>
          </cell>
          <cell r="U101">
            <v>1</v>
          </cell>
          <cell r="V101">
            <v>1</v>
          </cell>
          <cell r="W101" t="str">
            <v>-</v>
          </cell>
          <cell r="X101" t="str">
            <v>-</v>
          </cell>
          <cell r="Y101" t="str">
            <v>-</v>
          </cell>
          <cell r="Z101">
            <v>1</v>
          </cell>
          <cell r="AA101">
            <v>8</v>
          </cell>
          <cell r="AB101" t="str">
            <v>-</v>
          </cell>
          <cell r="AC101">
            <v>1</v>
          </cell>
          <cell r="AD101" t="str">
            <v>-</v>
          </cell>
          <cell r="AE101">
            <v>1</v>
          </cell>
          <cell r="AF101" t="str">
            <v>-</v>
          </cell>
          <cell r="AG101">
            <v>3</v>
          </cell>
          <cell r="AH101">
            <v>1</v>
          </cell>
          <cell r="AI101">
            <v>5</v>
          </cell>
          <cell r="AJ101" t="str">
            <v>-</v>
          </cell>
          <cell r="AK101">
            <v>1</v>
          </cell>
          <cell r="AL101" t="str">
            <v>-</v>
          </cell>
          <cell r="AM101">
            <v>1</v>
          </cell>
          <cell r="AN101" t="str">
            <v>-</v>
          </cell>
        </row>
        <row r="102">
          <cell r="A102" t="str">
            <v>2018성주군</v>
          </cell>
          <cell r="B102">
            <v>2018</v>
          </cell>
          <cell r="C102" t="str">
            <v>성주군</v>
          </cell>
          <cell r="D102">
            <v>57</v>
          </cell>
          <cell r="E102" t="str">
            <v>-</v>
          </cell>
          <cell r="F102">
            <v>1</v>
          </cell>
          <cell r="G102">
            <v>10</v>
          </cell>
          <cell r="H102" t="str">
            <v>-</v>
          </cell>
          <cell r="I102">
            <v>2</v>
          </cell>
          <cell r="J102">
            <v>0</v>
          </cell>
          <cell r="K102" t="str">
            <v>-</v>
          </cell>
          <cell r="L102" t="str">
            <v>-</v>
          </cell>
          <cell r="M102">
            <v>1</v>
          </cell>
          <cell r="N102">
            <v>3</v>
          </cell>
          <cell r="O102" t="str">
            <v>-</v>
          </cell>
          <cell r="P102">
            <v>1</v>
          </cell>
          <cell r="Q102">
            <v>7</v>
          </cell>
          <cell r="R102">
            <v>0</v>
          </cell>
          <cell r="S102">
            <v>1</v>
          </cell>
          <cell r="T102">
            <v>2</v>
          </cell>
          <cell r="U102">
            <v>1</v>
          </cell>
          <cell r="V102">
            <v>1</v>
          </cell>
          <cell r="W102" t="str">
            <v>-</v>
          </cell>
          <cell r="X102" t="str">
            <v>-</v>
          </cell>
          <cell r="Y102" t="str">
            <v>-</v>
          </cell>
          <cell r="Z102">
            <v>1</v>
          </cell>
          <cell r="AA102">
            <v>10</v>
          </cell>
          <cell r="AB102">
            <v>1</v>
          </cell>
          <cell r="AC102" t="str">
            <v>-</v>
          </cell>
          <cell r="AD102">
            <v>1</v>
          </cell>
          <cell r="AE102">
            <v>1</v>
          </cell>
          <cell r="AF102" t="str">
            <v>-</v>
          </cell>
          <cell r="AG102" t="str">
            <v>-</v>
          </cell>
          <cell r="AH102">
            <v>1</v>
          </cell>
          <cell r="AI102">
            <v>9</v>
          </cell>
          <cell r="AJ102">
            <v>1</v>
          </cell>
          <cell r="AK102">
            <v>1</v>
          </cell>
          <cell r="AL102" t="str">
            <v>-</v>
          </cell>
          <cell r="AM102">
            <v>1</v>
          </cell>
          <cell r="AN102" t="str">
            <v>-</v>
          </cell>
        </row>
        <row r="103">
          <cell r="A103" t="str">
            <v>2018칠곡군</v>
          </cell>
          <cell r="B103">
            <v>2018</v>
          </cell>
          <cell r="C103" t="str">
            <v>칠곡군</v>
          </cell>
          <cell r="D103">
            <v>89</v>
          </cell>
          <cell r="E103" t="str">
            <v>-</v>
          </cell>
          <cell r="F103">
            <v>1</v>
          </cell>
          <cell r="G103">
            <v>8</v>
          </cell>
          <cell r="H103" t="str">
            <v>-</v>
          </cell>
          <cell r="I103">
            <v>2</v>
          </cell>
          <cell r="J103">
            <v>0</v>
          </cell>
          <cell r="K103" t="str">
            <v>-</v>
          </cell>
          <cell r="L103" t="str">
            <v>-</v>
          </cell>
          <cell r="M103">
            <v>1</v>
          </cell>
          <cell r="N103">
            <v>3</v>
          </cell>
          <cell r="O103" t="str">
            <v>-</v>
          </cell>
          <cell r="P103">
            <v>1</v>
          </cell>
          <cell r="Q103">
            <v>8</v>
          </cell>
          <cell r="R103">
            <v>0</v>
          </cell>
          <cell r="S103">
            <v>1</v>
          </cell>
          <cell r="T103">
            <v>7</v>
          </cell>
          <cell r="U103">
            <v>1</v>
          </cell>
          <cell r="V103">
            <v>1</v>
          </cell>
          <cell r="W103" t="str">
            <v>-</v>
          </cell>
          <cell r="X103" t="str">
            <v>-</v>
          </cell>
          <cell r="Y103" t="str">
            <v>-</v>
          </cell>
          <cell r="Z103">
            <v>1</v>
          </cell>
          <cell r="AA103">
            <v>10</v>
          </cell>
          <cell r="AB103" t="str">
            <v>-</v>
          </cell>
          <cell r="AC103" t="str">
            <v>-</v>
          </cell>
          <cell r="AD103">
            <v>1</v>
          </cell>
          <cell r="AE103">
            <v>1</v>
          </cell>
          <cell r="AF103" t="str">
            <v>-</v>
          </cell>
          <cell r="AG103" t="str">
            <v>-</v>
          </cell>
          <cell r="AH103">
            <v>1</v>
          </cell>
          <cell r="AI103">
            <v>9</v>
          </cell>
          <cell r="AJ103" t="str">
            <v>-</v>
          </cell>
          <cell r="AK103" t="str">
            <v>-</v>
          </cell>
          <cell r="AL103">
            <v>2</v>
          </cell>
          <cell r="AM103" t="str">
            <v>-</v>
          </cell>
          <cell r="AN103">
            <v>30</v>
          </cell>
        </row>
        <row r="104">
          <cell r="A104" t="str">
            <v>2018예천군</v>
          </cell>
          <cell r="B104">
            <v>2018</v>
          </cell>
          <cell r="C104" t="str">
            <v>예천군</v>
          </cell>
          <cell r="D104">
            <v>64</v>
          </cell>
          <cell r="E104" t="str">
            <v>-</v>
          </cell>
          <cell r="F104">
            <v>1</v>
          </cell>
          <cell r="G104">
            <v>12</v>
          </cell>
          <cell r="H104">
            <v>1</v>
          </cell>
          <cell r="I104">
            <v>2</v>
          </cell>
          <cell r="J104">
            <v>0</v>
          </cell>
          <cell r="K104" t="str">
            <v>-</v>
          </cell>
          <cell r="L104" t="str">
            <v>-</v>
          </cell>
          <cell r="M104" t="str">
            <v>-</v>
          </cell>
          <cell r="N104">
            <v>2</v>
          </cell>
          <cell r="O104" t="str">
            <v>-</v>
          </cell>
          <cell r="P104">
            <v>1</v>
          </cell>
          <cell r="Q104">
            <v>8</v>
          </cell>
          <cell r="R104">
            <v>0</v>
          </cell>
          <cell r="S104" t="str">
            <v>-</v>
          </cell>
          <cell r="T104">
            <v>3</v>
          </cell>
          <cell r="U104">
            <v>1</v>
          </cell>
          <cell r="V104">
            <v>1</v>
          </cell>
          <cell r="W104" t="str">
            <v>-</v>
          </cell>
          <cell r="X104" t="str">
            <v>-</v>
          </cell>
          <cell r="Y104" t="str">
            <v>-</v>
          </cell>
          <cell r="Z104">
            <v>1</v>
          </cell>
          <cell r="AA104">
            <v>12</v>
          </cell>
          <cell r="AB104" t="str">
            <v>-</v>
          </cell>
          <cell r="AC104">
            <v>1</v>
          </cell>
          <cell r="AD104">
            <v>1</v>
          </cell>
          <cell r="AE104">
            <v>1</v>
          </cell>
          <cell r="AF104" t="str">
            <v>-</v>
          </cell>
          <cell r="AG104" t="str">
            <v>-</v>
          </cell>
          <cell r="AH104">
            <v>1</v>
          </cell>
          <cell r="AI104">
            <v>5</v>
          </cell>
          <cell r="AJ104" t="str">
            <v>-</v>
          </cell>
          <cell r="AK104">
            <v>1</v>
          </cell>
          <cell r="AL104" t="str">
            <v>-</v>
          </cell>
          <cell r="AM104">
            <v>1</v>
          </cell>
          <cell r="AN104">
            <v>8</v>
          </cell>
        </row>
        <row r="105">
          <cell r="A105" t="str">
            <v>2018봉화군</v>
          </cell>
          <cell r="B105">
            <v>2018</v>
          </cell>
          <cell r="C105" t="str">
            <v>봉화군</v>
          </cell>
          <cell r="D105">
            <v>47</v>
          </cell>
          <cell r="E105" t="str">
            <v>-</v>
          </cell>
          <cell r="F105">
            <v>1</v>
          </cell>
          <cell r="G105">
            <v>10</v>
          </cell>
          <cell r="H105" t="str">
            <v>-</v>
          </cell>
          <cell r="I105">
            <v>2</v>
          </cell>
          <cell r="J105">
            <v>0</v>
          </cell>
          <cell r="K105" t="str">
            <v>-</v>
          </cell>
          <cell r="L105" t="str">
            <v>-</v>
          </cell>
          <cell r="M105">
            <v>1</v>
          </cell>
          <cell r="N105">
            <v>2</v>
          </cell>
          <cell r="O105" t="str">
            <v>-</v>
          </cell>
          <cell r="P105">
            <v>1</v>
          </cell>
          <cell r="Q105">
            <v>6</v>
          </cell>
          <cell r="R105">
            <v>0</v>
          </cell>
          <cell r="S105" t="str">
            <v>-</v>
          </cell>
          <cell r="T105">
            <v>3</v>
          </cell>
          <cell r="U105">
            <v>1</v>
          </cell>
          <cell r="V105">
            <v>1</v>
          </cell>
          <cell r="W105" t="str">
            <v>-</v>
          </cell>
          <cell r="X105" t="str">
            <v>-</v>
          </cell>
          <cell r="Y105" t="str">
            <v>-</v>
          </cell>
          <cell r="Z105">
            <v>1</v>
          </cell>
          <cell r="AA105">
            <v>10</v>
          </cell>
          <cell r="AB105" t="str">
            <v>-</v>
          </cell>
          <cell r="AC105" t="str">
            <v>-</v>
          </cell>
          <cell r="AD105">
            <v>1</v>
          </cell>
          <cell r="AE105" t="str">
            <v>-</v>
          </cell>
          <cell r="AF105" t="str">
            <v>-</v>
          </cell>
          <cell r="AG105" t="str">
            <v>-</v>
          </cell>
          <cell r="AH105" t="str">
            <v>-</v>
          </cell>
          <cell r="AI105">
            <v>3</v>
          </cell>
          <cell r="AJ105" t="str">
            <v>-</v>
          </cell>
          <cell r="AK105">
            <v>1</v>
          </cell>
          <cell r="AL105" t="str">
            <v>-</v>
          </cell>
          <cell r="AM105">
            <v>1</v>
          </cell>
          <cell r="AN105">
            <v>2</v>
          </cell>
        </row>
        <row r="106">
          <cell r="A106" t="str">
            <v>2018울진군</v>
          </cell>
          <cell r="B106">
            <v>2018</v>
          </cell>
          <cell r="C106" t="str">
            <v>울진군</v>
          </cell>
          <cell r="D106">
            <v>67</v>
          </cell>
          <cell r="E106" t="str">
            <v>-</v>
          </cell>
          <cell r="F106">
            <v>1</v>
          </cell>
          <cell r="G106">
            <v>10</v>
          </cell>
          <cell r="H106" t="str">
            <v>-</v>
          </cell>
          <cell r="I106">
            <v>2</v>
          </cell>
          <cell r="J106">
            <v>0</v>
          </cell>
          <cell r="K106" t="str">
            <v>-</v>
          </cell>
          <cell r="L106">
            <v>1</v>
          </cell>
          <cell r="M106">
            <v>1</v>
          </cell>
          <cell r="N106">
            <v>3</v>
          </cell>
          <cell r="O106" t="str">
            <v>-</v>
          </cell>
          <cell r="P106">
            <v>2</v>
          </cell>
          <cell r="Q106">
            <v>8</v>
          </cell>
          <cell r="R106">
            <v>0</v>
          </cell>
          <cell r="S106">
            <v>1</v>
          </cell>
          <cell r="T106">
            <v>4</v>
          </cell>
          <cell r="U106">
            <v>1</v>
          </cell>
          <cell r="V106">
            <v>1</v>
          </cell>
          <cell r="W106">
            <v>1</v>
          </cell>
          <cell r="X106" t="str">
            <v>-</v>
          </cell>
          <cell r="Y106" t="str">
            <v>-</v>
          </cell>
          <cell r="Z106">
            <v>1</v>
          </cell>
          <cell r="AA106">
            <v>10</v>
          </cell>
          <cell r="AB106">
            <v>1</v>
          </cell>
          <cell r="AC106">
            <v>1</v>
          </cell>
          <cell r="AD106">
            <v>5</v>
          </cell>
          <cell r="AE106">
            <v>1</v>
          </cell>
          <cell r="AF106" t="str">
            <v>-</v>
          </cell>
          <cell r="AG106" t="str">
            <v>-</v>
          </cell>
          <cell r="AH106">
            <v>1</v>
          </cell>
          <cell r="AI106">
            <v>7</v>
          </cell>
          <cell r="AJ106" t="str">
            <v>-</v>
          </cell>
          <cell r="AK106">
            <v>1</v>
          </cell>
          <cell r="AL106">
            <v>2</v>
          </cell>
          <cell r="AM106">
            <v>1</v>
          </cell>
          <cell r="AN106" t="str">
            <v>-</v>
          </cell>
        </row>
        <row r="107">
          <cell r="A107" t="str">
            <v>2018울릉군</v>
          </cell>
          <cell r="B107">
            <v>2018</v>
          </cell>
          <cell r="C107" t="str">
            <v>울릉군</v>
          </cell>
          <cell r="D107">
            <v>29</v>
          </cell>
          <cell r="E107" t="str">
            <v>-</v>
          </cell>
          <cell r="F107">
            <v>1</v>
          </cell>
          <cell r="G107">
            <v>3</v>
          </cell>
          <cell r="H107" t="str">
            <v>-</v>
          </cell>
          <cell r="I107">
            <v>2</v>
          </cell>
          <cell r="J107">
            <v>0</v>
          </cell>
          <cell r="K107" t="str">
            <v>-</v>
          </cell>
          <cell r="L107">
            <v>1</v>
          </cell>
          <cell r="M107" t="str">
            <v>-</v>
          </cell>
          <cell r="N107">
            <v>4</v>
          </cell>
          <cell r="O107" t="str">
            <v>-</v>
          </cell>
          <cell r="P107">
            <v>1</v>
          </cell>
          <cell r="Q107">
            <v>4</v>
          </cell>
          <cell r="R107">
            <v>0</v>
          </cell>
          <cell r="S107" t="str">
            <v>-</v>
          </cell>
          <cell r="T107">
            <v>1</v>
          </cell>
          <cell r="U107" t="str">
            <v>-</v>
          </cell>
          <cell r="V107">
            <v>1</v>
          </cell>
          <cell r="W107" t="str">
            <v>-</v>
          </cell>
          <cell r="X107" t="str">
            <v>-</v>
          </cell>
          <cell r="Y107" t="str">
            <v>-</v>
          </cell>
          <cell r="Z107">
            <v>1</v>
          </cell>
          <cell r="AA107">
            <v>4</v>
          </cell>
          <cell r="AB107" t="str">
            <v>-</v>
          </cell>
          <cell r="AC107" t="str">
            <v>-</v>
          </cell>
          <cell r="AD107">
            <v>1</v>
          </cell>
          <cell r="AE107">
            <v>1</v>
          </cell>
          <cell r="AF107" t="str">
            <v>-</v>
          </cell>
          <cell r="AG107" t="str">
            <v>-</v>
          </cell>
          <cell r="AH107" t="str">
            <v>-</v>
          </cell>
          <cell r="AI107">
            <v>2</v>
          </cell>
          <cell r="AJ107" t="str">
            <v>-</v>
          </cell>
          <cell r="AK107" t="str">
            <v>-</v>
          </cell>
          <cell r="AL107">
            <v>1</v>
          </cell>
          <cell r="AM107">
            <v>1</v>
          </cell>
          <cell r="AN107" t="str">
            <v>-</v>
          </cell>
        </row>
        <row r="108">
          <cell r="A108" t="str">
            <v/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</row>
        <row r="109">
          <cell r="A109" t="str">
            <v>2019경상북도</v>
          </cell>
          <cell r="B109">
            <v>2019</v>
          </cell>
          <cell r="C109" t="str">
            <v>경상북도</v>
          </cell>
          <cell r="D109">
            <v>1857</v>
          </cell>
          <cell r="E109" t="str">
            <v>-</v>
          </cell>
          <cell r="F109">
            <v>23</v>
          </cell>
          <cell r="G109">
            <v>332</v>
          </cell>
          <cell r="H109">
            <v>7</v>
          </cell>
          <cell r="I109">
            <v>48</v>
          </cell>
          <cell r="J109">
            <v>0</v>
          </cell>
          <cell r="K109">
            <v>1</v>
          </cell>
          <cell r="L109">
            <v>13</v>
          </cell>
          <cell r="M109">
            <v>12</v>
          </cell>
          <cell r="N109">
            <v>86</v>
          </cell>
          <cell r="O109" t="str">
            <v>-</v>
          </cell>
          <cell r="P109">
            <v>26</v>
          </cell>
          <cell r="Q109">
            <v>264</v>
          </cell>
          <cell r="R109">
            <v>0</v>
          </cell>
          <cell r="S109">
            <v>17</v>
          </cell>
          <cell r="T109">
            <v>102</v>
          </cell>
          <cell r="U109">
            <v>19</v>
          </cell>
          <cell r="V109">
            <v>18</v>
          </cell>
          <cell r="W109">
            <v>8</v>
          </cell>
          <cell r="X109">
            <v>10</v>
          </cell>
          <cell r="Y109">
            <v>2</v>
          </cell>
          <cell r="Z109">
            <v>24</v>
          </cell>
          <cell r="AA109">
            <v>321</v>
          </cell>
          <cell r="AB109">
            <v>13</v>
          </cell>
          <cell r="AC109">
            <v>18</v>
          </cell>
          <cell r="AD109">
            <v>52</v>
          </cell>
          <cell r="AE109">
            <v>20</v>
          </cell>
          <cell r="AF109">
            <v>14</v>
          </cell>
          <cell r="AG109">
            <v>24</v>
          </cell>
          <cell r="AH109">
            <v>17</v>
          </cell>
          <cell r="AI109">
            <v>221</v>
          </cell>
          <cell r="AJ109">
            <v>4</v>
          </cell>
          <cell r="AK109">
            <v>41</v>
          </cell>
          <cell r="AL109">
            <v>12</v>
          </cell>
          <cell r="AM109">
            <v>22</v>
          </cell>
          <cell r="AN109">
            <v>66</v>
          </cell>
        </row>
        <row r="110">
          <cell r="A110" t="str">
            <v>2019포항시</v>
          </cell>
          <cell r="B110">
            <v>2019</v>
          </cell>
          <cell r="C110" t="str">
            <v>포항시</v>
          </cell>
          <cell r="D110">
            <v>172</v>
          </cell>
          <cell r="E110" t="str">
            <v>-</v>
          </cell>
          <cell r="F110">
            <v>1</v>
          </cell>
          <cell r="G110">
            <v>29</v>
          </cell>
          <cell r="H110" t="str">
            <v>-</v>
          </cell>
          <cell r="I110">
            <v>3</v>
          </cell>
          <cell r="J110">
            <v>0</v>
          </cell>
          <cell r="K110" t="str">
            <v>-</v>
          </cell>
          <cell r="L110">
            <v>1</v>
          </cell>
          <cell r="M110">
            <v>1</v>
          </cell>
          <cell r="N110">
            <v>3</v>
          </cell>
          <cell r="O110" t="str">
            <v>-</v>
          </cell>
          <cell r="P110">
            <v>3</v>
          </cell>
          <cell r="Q110">
            <v>34</v>
          </cell>
          <cell r="R110">
            <v>0</v>
          </cell>
          <cell r="S110">
            <v>2</v>
          </cell>
          <cell r="T110">
            <v>12</v>
          </cell>
          <cell r="U110">
            <v>1</v>
          </cell>
          <cell r="V110">
            <v>1</v>
          </cell>
          <cell r="W110">
            <v>1</v>
          </cell>
          <cell r="X110">
            <v>1</v>
          </cell>
          <cell r="Y110" t="str">
            <v>-</v>
          </cell>
          <cell r="Z110">
            <v>1</v>
          </cell>
          <cell r="AA110">
            <v>32</v>
          </cell>
          <cell r="AB110">
            <v>1</v>
          </cell>
          <cell r="AC110">
            <v>1</v>
          </cell>
          <cell r="AD110">
            <v>8</v>
          </cell>
          <cell r="AE110">
            <v>1</v>
          </cell>
          <cell r="AF110">
            <v>6</v>
          </cell>
          <cell r="AG110">
            <v>8</v>
          </cell>
          <cell r="AH110">
            <v>1</v>
          </cell>
          <cell r="AI110">
            <v>9</v>
          </cell>
          <cell r="AJ110" t="str">
            <v>-</v>
          </cell>
          <cell r="AK110">
            <v>7</v>
          </cell>
          <cell r="AL110">
            <v>3</v>
          </cell>
          <cell r="AM110">
            <v>1</v>
          </cell>
          <cell r="AN110" t="str">
            <v>-</v>
          </cell>
        </row>
        <row r="111">
          <cell r="A111" t="str">
            <v>2019경주시</v>
          </cell>
          <cell r="B111">
            <v>2019</v>
          </cell>
          <cell r="C111" t="str">
            <v>경주시</v>
          </cell>
          <cell r="D111">
            <v>131</v>
          </cell>
          <cell r="E111" t="str">
            <v>-</v>
          </cell>
          <cell r="F111">
            <v>1</v>
          </cell>
          <cell r="G111">
            <v>23</v>
          </cell>
          <cell r="H111" t="str">
            <v>-</v>
          </cell>
          <cell r="I111">
            <v>2</v>
          </cell>
          <cell r="J111">
            <v>0</v>
          </cell>
          <cell r="K111" t="str">
            <v>-</v>
          </cell>
          <cell r="L111" t="str">
            <v>-</v>
          </cell>
          <cell r="M111" t="str">
            <v>-</v>
          </cell>
          <cell r="N111">
            <v>8</v>
          </cell>
          <cell r="O111" t="str">
            <v>-</v>
          </cell>
          <cell r="P111">
            <v>1</v>
          </cell>
          <cell r="Q111">
            <v>23</v>
          </cell>
          <cell r="R111">
            <v>0</v>
          </cell>
          <cell r="S111">
            <v>1</v>
          </cell>
          <cell r="T111">
            <v>10</v>
          </cell>
          <cell r="U111">
            <v>1</v>
          </cell>
          <cell r="V111" t="str">
            <v>-</v>
          </cell>
          <cell r="W111">
            <v>1</v>
          </cell>
          <cell r="X111">
            <v>1</v>
          </cell>
          <cell r="Y111">
            <v>1</v>
          </cell>
          <cell r="Z111">
            <v>1</v>
          </cell>
          <cell r="AA111">
            <v>22</v>
          </cell>
          <cell r="AB111">
            <v>1</v>
          </cell>
          <cell r="AC111">
            <v>1</v>
          </cell>
          <cell r="AD111">
            <v>7</v>
          </cell>
          <cell r="AE111">
            <v>1</v>
          </cell>
          <cell r="AF111">
            <v>1</v>
          </cell>
          <cell r="AG111">
            <v>3</v>
          </cell>
          <cell r="AH111">
            <v>1</v>
          </cell>
          <cell r="AI111">
            <v>12</v>
          </cell>
          <cell r="AJ111">
            <v>1</v>
          </cell>
          <cell r="AK111">
            <v>1</v>
          </cell>
          <cell r="AL111">
            <v>1</v>
          </cell>
          <cell r="AM111">
            <v>1</v>
          </cell>
          <cell r="AN111">
            <v>4</v>
          </cell>
        </row>
        <row r="112">
          <cell r="A112" t="str">
            <v>2019김천시</v>
          </cell>
          <cell r="B112">
            <v>2019</v>
          </cell>
          <cell r="C112" t="str">
            <v>김천시</v>
          </cell>
          <cell r="D112">
            <v>92</v>
          </cell>
          <cell r="E112" t="str">
            <v>-</v>
          </cell>
          <cell r="F112">
            <v>1</v>
          </cell>
          <cell r="G112">
            <v>22</v>
          </cell>
          <cell r="H112" t="str">
            <v>-</v>
          </cell>
          <cell r="I112">
            <v>2</v>
          </cell>
          <cell r="J112">
            <v>0</v>
          </cell>
          <cell r="K112" t="str">
            <v>-</v>
          </cell>
          <cell r="L112" t="str">
            <v>-</v>
          </cell>
          <cell r="M112">
            <v>1</v>
          </cell>
          <cell r="N112">
            <v>5</v>
          </cell>
          <cell r="O112" t="str">
            <v>-</v>
          </cell>
          <cell r="P112">
            <v>1</v>
          </cell>
          <cell r="Q112">
            <v>14</v>
          </cell>
          <cell r="R112">
            <v>0</v>
          </cell>
          <cell r="S112">
            <v>1</v>
          </cell>
          <cell r="T112">
            <v>5</v>
          </cell>
          <cell r="U112">
            <v>1</v>
          </cell>
          <cell r="V112" t="str">
            <v>-</v>
          </cell>
          <cell r="W112">
            <v>1</v>
          </cell>
          <cell r="X112">
            <v>1</v>
          </cell>
          <cell r="Y112" t="str">
            <v>-</v>
          </cell>
          <cell r="Z112">
            <v>1</v>
          </cell>
          <cell r="AA112">
            <v>21</v>
          </cell>
          <cell r="AB112">
            <v>1</v>
          </cell>
          <cell r="AC112">
            <v>1</v>
          </cell>
          <cell r="AD112" t="str">
            <v>-</v>
          </cell>
          <cell r="AE112">
            <v>1</v>
          </cell>
          <cell r="AF112" t="str">
            <v>-</v>
          </cell>
          <cell r="AG112" t="str">
            <v>-</v>
          </cell>
          <cell r="AH112" t="str">
            <v>-</v>
          </cell>
          <cell r="AI112">
            <v>10</v>
          </cell>
          <cell r="AJ112" t="str">
            <v>-</v>
          </cell>
          <cell r="AK112">
            <v>1</v>
          </cell>
          <cell r="AL112" t="str">
            <v>-</v>
          </cell>
          <cell r="AM112">
            <v>1</v>
          </cell>
          <cell r="AN112" t="str">
            <v>-</v>
          </cell>
        </row>
        <row r="113">
          <cell r="A113" t="str">
            <v>2019안동시</v>
          </cell>
          <cell r="B113">
            <v>2019</v>
          </cell>
          <cell r="C113" t="str">
            <v>안동시</v>
          </cell>
          <cell r="D113">
            <v>138</v>
          </cell>
          <cell r="E113" t="str">
            <v>-</v>
          </cell>
          <cell r="F113">
            <v>1</v>
          </cell>
          <cell r="G113">
            <v>24</v>
          </cell>
          <cell r="H113">
            <v>2</v>
          </cell>
          <cell r="I113">
            <v>2</v>
          </cell>
          <cell r="J113">
            <v>0</v>
          </cell>
          <cell r="K113" t="str">
            <v>-</v>
          </cell>
          <cell r="L113" t="str">
            <v>-</v>
          </cell>
          <cell r="M113">
            <v>2</v>
          </cell>
          <cell r="N113">
            <v>10</v>
          </cell>
          <cell r="O113" t="str">
            <v>-</v>
          </cell>
          <cell r="P113">
            <v>1</v>
          </cell>
          <cell r="Q113">
            <v>24</v>
          </cell>
          <cell r="R113">
            <v>0</v>
          </cell>
          <cell r="S113">
            <v>1</v>
          </cell>
          <cell r="T113">
            <v>7</v>
          </cell>
          <cell r="U113">
            <v>1</v>
          </cell>
          <cell r="V113">
            <v>1</v>
          </cell>
          <cell r="W113">
            <v>1</v>
          </cell>
          <cell r="X113">
            <v>1</v>
          </cell>
          <cell r="Y113">
            <v>1</v>
          </cell>
          <cell r="Z113">
            <v>2</v>
          </cell>
          <cell r="AA113">
            <v>23</v>
          </cell>
          <cell r="AB113">
            <v>1</v>
          </cell>
          <cell r="AC113">
            <v>1</v>
          </cell>
          <cell r="AD113" t="str">
            <v>-</v>
          </cell>
          <cell r="AE113">
            <v>1</v>
          </cell>
          <cell r="AF113">
            <v>3</v>
          </cell>
          <cell r="AG113" t="str">
            <v>-</v>
          </cell>
          <cell r="AH113">
            <v>1</v>
          </cell>
          <cell r="AI113">
            <v>21</v>
          </cell>
          <cell r="AJ113" t="str">
            <v>-</v>
          </cell>
          <cell r="AK113">
            <v>4</v>
          </cell>
          <cell r="AL113">
            <v>1</v>
          </cell>
          <cell r="AM113">
            <v>1</v>
          </cell>
          <cell r="AN113" t="str">
            <v>-</v>
          </cell>
        </row>
        <row r="114">
          <cell r="A114" t="str">
            <v>2019구미시</v>
          </cell>
          <cell r="B114">
            <v>2019</v>
          </cell>
          <cell r="C114" t="str">
            <v>구미시</v>
          </cell>
          <cell r="D114">
            <v>112</v>
          </cell>
          <cell r="E114" t="str">
            <v>-</v>
          </cell>
          <cell r="F114">
            <v>1</v>
          </cell>
          <cell r="G114">
            <v>27</v>
          </cell>
          <cell r="H114" t="str">
            <v>-</v>
          </cell>
          <cell r="I114">
            <v>3</v>
          </cell>
          <cell r="J114">
            <v>0</v>
          </cell>
          <cell r="K114">
            <v>1</v>
          </cell>
          <cell r="L114" t="str">
            <v>-</v>
          </cell>
          <cell r="M114" t="str">
            <v>-</v>
          </cell>
          <cell r="N114">
            <v>7</v>
          </cell>
          <cell r="O114" t="str">
            <v>-</v>
          </cell>
          <cell r="P114">
            <v>1</v>
          </cell>
          <cell r="Q114">
            <v>17</v>
          </cell>
          <cell r="R114">
            <v>0</v>
          </cell>
          <cell r="S114">
            <v>1</v>
          </cell>
          <cell r="T114">
            <v>11</v>
          </cell>
          <cell r="U114">
            <v>1</v>
          </cell>
          <cell r="V114">
            <v>1</v>
          </cell>
          <cell r="W114" t="str">
            <v>-</v>
          </cell>
          <cell r="X114" t="str">
            <v>-</v>
          </cell>
          <cell r="Y114" t="str">
            <v>-</v>
          </cell>
          <cell r="Z114">
            <v>1</v>
          </cell>
          <cell r="AA114">
            <v>22</v>
          </cell>
          <cell r="AB114">
            <v>1</v>
          </cell>
          <cell r="AC114">
            <v>1</v>
          </cell>
          <cell r="AD114">
            <v>1</v>
          </cell>
          <cell r="AE114">
            <v>1</v>
          </cell>
          <cell r="AF114">
            <v>1</v>
          </cell>
          <cell r="AG114">
            <v>1</v>
          </cell>
          <cell r="AH114">
            <v>1</v>
          </cell>
          <cell r="AI114">
            <v>9</v>
          </cell>
          <cell r="AJ114" t="str">
            <v>-</v>
          </cell>
          <cell r="AK114">
            <v>1</v>
          </cell>
          <cell r="AL114" t="str">
            <v>-</v>
          </cell>
          <cell r="AM114">
            <v>1</v>
          </cell>
          <cell r="AN114" t="str">
            <v>-</v>
          </cell>
        </row>
        <row r="115">
          <cell r="A115" t="str">
            <v>2019영주시</v>
          </cell>
          <cell r="B115">
            <v>2019</v>
          </cell>
          <cell r="C115" t="str">
            <v>영주시</v>
          </cell>
          <cell r="D115">
            <v>102</v>
          </cell>
          <cell r="E115" t="str">
            <v>-</v>
          </cell>
          <cell r="F115">
            <v>1</v>
          </cell>
          <cell r="G115">
            <v>19</v>
          </cell>
          <cell r="H115" t="str">
            <v>-</v>
          </cell>
          <cell r="I115">
            <v>2</v>
          </cell>
          <cell r="J115">
            <v>0</v>
          </cell>
          <cell r="K115" t="str">
            <v>-</v>
          </cell>
          <cell r="L115" t="str">
            <v>-</v>
          </cell>
          <cell r="M115">
            <v>2</v>
          </cell>
          <cell r="N115">
            <v>4</v>
          </cell>
          <cell r="O115" t="str">
            <v>-</v>
          </cell>
          <cell r="P115">
            <v>1</v>
          </cell>
          <cell r="Q115">
            <v>14</v>
          </cell>
          <cell r="R115">
            <v>0</v>
          </cell>
          <cell r="S115">
            <v>1</v>
          </cell>
          <cell r="T115">
            <v>4</v>
          </cell>
          <cell r="U115">
            <v>1</v>
          </cell>
          <cell r="V115">
            <v>1</v>
          </cell>
          <cell r="W115" t="str">
            <v>-</v>
          </cell>
          <cell r="X115" t="str">
            <v>-</v>
          </cell>
          <cell r="Y115" t="str">
            <v>-</v>
          </cell>
          <cell r="Z115">
            <v>1</v>
          </cell>
          <cell r="AA115">
            <v>13</v>
          </cell>
          <cell r="AB115">
            <v>1</v>
          </cell>
          <cell r="AC115">
            <v>1</v>
          </cell>
          <cell r="AD115">
            <v>6</v>
          </cell>
          <cell r="AE115">
            <v>1</v>
          </cell>
          <cell r="AF115" t="str">
            <v>-</v>
          </cell>
          <cell r="AG115" t="str">
            <v>-</v>
          </cell>
          <cell r="AH115">
            <v>1</v>
          </cell>
          <cell r="AI115">
            <v>22</v>
          </cell>
          <cell r="AJ115" t="str">
            <v>-</v>
          </cell>
          <cell r="AK115">
            <v>4</v>
          </cell>
          <cell r="AL115" t="str">
            <v>-</v>
          </cell>
          <cell r="AM115">
            <v>1</v>
          </cell>
          <cell r="AN115">
            <v>1</v>
          </cell>
        </row>
        <row r="116">
          <cell r="A116" t="str">
            <v>2019영천시</v>
          </cell>
          <cell r="B116">
            <v>2019</v>
          </cell>
          <cell r="C116" t="str">
            <v>영천시</v>
          </cell>
          <cell r="D116">
            <v>100</v>
          </cell>
          <cell r="E116" t="str">
            <v>-</v>
          </cell>
          <cell r="F116">
            <v>1</v>
          </cell>
          <cell r="G116">
            <v>16</v>
          </cell>
          <cell r="H116">
            <v>1</v>
          </cell>
          <cell r="I116">
            <v>2</v>
          </cell>
          <cell r="J116">
            <v>0</v>
          </cell>
          <cell r="K116" t="str">
            <v>-</v>
          </cell>
          <cell r="L116" t="str">
            <v>-</v>
          </cell>
          <cell r="M116" t="str">
            <v>-</v>
          </cell>
          <cell r="N116">
            <v>5</v>
          </cell>
          <cell r="O116" t="str">
            <v>-</v>
          </cell>
          <cell r="P116">
            <v>1</v>
          </cell>
          <cell r="Q116">
            <v>12</v>
          </cell>
          <cell r="R116">
            <v>0</v>
          </cell>
          <cell r="S116">
            <v>1</v>
          </cell>
          <cell r="T116">
            <v>4</v>
          </cell>
          <cell r="U116">
            <v>1</v>
          </cell>
          <cell r="V116">
            <v>1</v>
          </cell>
          <cell r="W116" t="str">
            <v>-</v>
          </cell>
          <cell r="X116" t="str">
            <v>-</v>
          </cell>
          <cell r="Y116" t="str">
            <v>-</v>
          </cell>
          <cell r="Z116">
            <v>1</v>
          </cell>
          <cell r="AA116">
            <v>17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 t="str">
            <v>-</v>
          </cell>
          <cell r="AH116">
            <v>1</v>
          </cell>
          <cell r="AI116">
            <v>24</v>
          </cell>
          <cell r="AJ116" t="str">
            <v>-</v>
          </cell>
          <cell r="AK116">
            <v>4</v>
          </cell>
          <cell r="AL116" t="str">
            <v>-</v>
          </cell>
          <cell r="AM116">
            <v>1</v>
          </cell>
          <cell r="AN116">
            <v>2</v>
          </cell>
        </row>
        <row r="117">
          <cell r="A117" t="str">
            <v>2019상주시</v>
          </cell>
          <cell r="B117">
            <v>2019</v>
          </cell>
          <cell r="C117" t="str">
            <v>상주시</v>
          </cell>
          <cell r="D117">
            <v>104</v>
          </cell>
          <cell r="E117" t="str">
            <v>-</v>
          </cell>
          <cell r="F117">
            <v>1</v>
          </cell>
          <cell r="G117">
            <v>24</v>
          </cell>
          <cell r="H117" t="str">
            <v>-</v>
          </cell>
          <cell r="I117">
            <v>2</v>
          </cell>
          <cell r="J117">
            <v>0</v>
          </cell>
          <cell r="K117" t="str">
            <v>-</v>
          </cell>
          <cell r="L117">
            <v>4</v>
          </cell>
          <cell r="M117" t="str">
            <v>-</v>
          </cell>
          <cell r="N117">
            <v>5</v>
          </cell>
          <cell r="O117" t="str">
            <v>-</v>
          </cell>
          <cell r="P117">
            <v>1</v>
          </cell>
          <cell r="Q117">
            <v>13</v>
          </cell>
          <cell r="R117">
            <v>0</v>
          </cell>
          <cell r="S117">
            <v>1</v>
          </cell>
          <cell r="T117">
            <v>3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 t="str">
            <v>-</v>
          </cell>
          <cell r="Z117">
            <v>1</v>
          </cell>
          <cell r="AA117">
            <v>21</v>
          </cell>
          <cell r="AB117">
            <v>1</v>
          </cell>
          <cell r="AC117">
            <v>1</v>
          </cell>
          <cell r="AD117">
            <v>4</v>
          </cell>
          <cell r="AE117" t="str">
            <v>-</v>
          </cell>
          <cell r="AF117">
            <v>1</v>
          </cell>
          <cell r="AG117" t="str">
            <v>-</v>
          </cell>
          <cell r="AH117">
            <v>1</v>
          </cell>
          <cell r="AI117">
            <v>12</v>
          </cell>
          <cell r="AJ117">
            <v>1</v>
          </cell>
          <cell r="AK117">
            <v>1</v>
          </cell>
          <cell r="AL117" t="str">
            <v>-</v>
          </cell>
          <cell r="AM117">
            <v>1</v>
          </cell>
          <cell r="AN117">
            <v>1</v>
          </cell>
        </row>
        <row r="118">
          <cell r="A118" t="str">
            <v>2019문경시</v>
          </cell>
          <cell r="B118">
            <v>2019</v>
          </cell>
          <cell r="C118" t="str">
            <v>문경시</v>
          </cell>
          <cell r="D118">
            <v>65</v>
          </cell>
          <cell r="E118" t="str">
            <v>-</v>
          </cell>
          <cell r="F118">
            <v>1</v>
          </cell>
          <cell r="G118">
            <v>14</v>
          </cell>
          <cell r="H118" t="str">
            <v>-</v>
          </cell>
          <cell r="I118">
            <v>2</v>
          </cell>
          <cell r="J118">
            <v>0</v>
          </cell>
          <cell r="K118" t="str">
            <v>-</v>
          </cell>
          <cell r="L118">
            <v>2</v>
          </cell>
          <cell r="M118" t="str">
            <v>-</v>
          </cell>
          <cell r="N118">
            <v>4</v>
          </cell>
          <cell r="O118" t="str">
            <v>-</v>
          </cell>
          <cell r="P118">
            <v>1</v>
          </cell>
          <cell r="Q118">
            <v>8</v>
          </cell>
          <cell r="R118">
            <v>0</v>
          </cell>
          <cell r="S118">
            <v>1</v>
          </cell>
          <cell r="T118">
            <v>4</v>
          </cell>
          <cell r="U118">
            <v>1</v>
          </cell>
          <cell r="V118">
            <v>1</v>
          </cell>
          <cell r="W118" t="str">
            <v>-</v>
          </cell>
          <cell r="X118" t="str">
            <v>-</v>
          </cell>
          <cell r="Y118" t="str">
            <v>-</v>
          </cell>
          <cell r="Z118">
            <v>1</v>
          </cell>
          <cell r="AA118">
            <v>13</v>
          </cell>
          <cell r="AB118" t="str">
            <v>-</v>
          </cell>
          <cell r="AC118">
            <v>1</v>
          </cell>
          <cell r="AD118" t="str">
            <v>-</v>
          </cell>
          <cell r="AE118">
            <v>1</v>
          </cell>
          <cell r="AF118" t="str">
            <v>-</v>
          </cell>
          <cell r="AG118" t="str">
            <v>-</v>
          </cell>
          <cell r="AH118">
            <v>1</v>
          </cell>
          <cell r="AI118">
            <v>5</v>
          </cell>
          <cell r="AJ118" t="str">
            <v>-</v>
          </cell>
          <cell r="AK118">
            <v>1</v>
          </cell>
          <cell r="AL118" t="str">
            <v>-</v>
          </cell>
          <cell r="AM118">
            <v>1</v>
          </cell>
          <cell r="AN118">
            <v>2</v>
          </cell>
        </row>
        <row r="119">
          <cell r="A119" t="str">
            <v>2019경산시</v>
          </cell>
          <cell r="B119">
            <v>2019</v>
          </cell>
          <cell r="C119" t="str">
            <v>경산시</v>
          </cell>
          <cell r="D119">
            <v>70</v>
          </cell>
          <cell r="E119" t="str">
            <v>-</v>
          </cell>
          <cell r="F119">
            <v>1</v>
          </cell>
          <cell r="G119">
            <v>15</v>
          </cell>
          <cell r="H119" t="str">
            <v>-</v>
          </cell>
          <cell r="I119">
            <v>2</v>
          </cell>
          <cell r="J119">
            <v>0</v>
          </cell>
          <cell r="K119" t="str">
            <v>-</v>
          </cell>
          <cell r="L119" t="str">
            <v>-</v>
          </cell>
          <cell r="M119" t="str">
            <v>-</v>
          </cell>
          <cell r="N119">
            <v>5</v>
          </cell>
          <cell r="O119" t="str">
            <v>-</v>
          </cell>
          <cell r="P119">
            <v>1</v>
          </cell>
          <cell r="Q119">
            <v>8</v>
          </cell>
          <cell r="R119">
            <v>0</v>
          </cell>
          <cell r="S119">
            <v>1</v>
          </cell>
          <cell r="T119">
            <v>5</v>
          </cell>
          <cell r="U119">
            <v>1</v>
          </cell>
          <cell r="V119">
            <v>1</v>
          </cell>
          <cell r="W119" t="str">
            <v>-</v>
          </cell>
          <cell r="X119" t="str">
            <v>-</v>
          </cell>
          <cell r="Y119" t="str">
            <v>-</v>
          </cell>
          <cell r="Z119">
            <v>1</v>
          </cell>
          <cell r="AA119">
            <v>14</v>
          </cell>
          <cell r="AB119">
            <v>1</v>
          </cell>
          <cell r="AC119">
            <v>1</v>
          </cell>
          <cell r="AD119">
            <v>1</v>
          </cell>
          <cell r="AE119">
            <v>1</v>
          </cell>
          <cell r="AF119" t="str">
            <v>-</v>
          </cell>
          <cell r="AG119" t="str">
            <v>-</v>
          </cell>
          <cell r="AH119">
            <v>1</v>
          </cell>
          <cell r="AI119">
            <v>7</v>
          </cell>
          <cell r="AJ119" t="str">
            <v>-</v>
          </cell>
          <cell r="AK119">
            <v>1</v>
          </cell>
          <cell r="AL119" t="str">
            <v>-</v>
          </cell>
          <cell r="AM119">
            <v>1</v>
          </cell>
          <cell r="AN119">
            <v>1</v>
          </cell>
        </row>
        <row r="120">
          <cell r="A120" t="str">
            <v>2019군위군</v>
          </cell>
          <cell r="B120">
            <v>2019</v>
          </cell>
          <cell r="C120" t="str">
            <v>군위군</v>
          </cell>
          <cell r="D120">
            <v>43</v>
          </cell>
          <cell r="E120" t="str">
            <v>-</v>
          </cell>
          <cell r="F120">
            <v>1</v>
          </cell>
          <cell r="G120">
            <v>8</v>
          </cell>
          <cell r="H120" t="str">
            <v>-</v>
          </cell>
          <cell r="I120">
            <v>2</v>
          </cell>
          <cell r="J120">
            <v>0</v>
          </cell>
          <cell r="K120" t="str">
            <v>-</v>
          </cell>
          <cell r="L120" t="str">
            <v>-</v>
          </cell>
          <cell r="M120" t="str">
            <v>-</v>
          </cell>
          <cell r="N120">
            <v>2</v>
          </cell>
          <cell r="O120" t="str">
            <v>-</v>
          </cell>
          <cell r="P120">
            <v>1</v>
          </cell>
          <cell r="Q120">
            <v>8</v>
          </cell>
          <cell r="R120">
            <v>0</v>
          </cell>
          <cell r="S120" t="str">
            <v>-</v>
          </cell>
          <cell r="T120">
            <v>2</v>
          </cell>
          <cell r="U120" t="str">
            <v>-</v>
          </cell>
          <cell r="V120">
            <v>1</v>
          </cell>
          <cell r="W120" t="str">
            <v>-</v>
          </cell>
          <cell r="X120" t="str">
            <v>-</v>
          </cell>
          <cell r="Y120" t="str">
            <v>-</v>
          </cell>
          <cell r="Z120">
            <v>1</v>
          </cell>
          <cell r="AA120">
            <v>8</v>
          </cell>
          <cell r="AB120" t="str">
            <v>-</v>
          </cell>
          <cell r="AC120" t="str">
            <v>-</v>
          </cell>
          <cell r="AD120">
            <v>2</v>
          </cell>
          <cell r="AE120">
            <v>1</v>
          </cell>
          <cell r="AF120" t="str">
            <v>-</v>
          </cell>
          <cell r="AG120" t="str">
            <v>-</v>
          </cell>
          <cell r="AH120" t="str">
            <v>-</v>
          </cell>
          <cell r="AI120">
            <v>2</v>
          </cell>
          <cell r="AJ120" t="str">
            <v>-</v>
          </cell>
          <cell r="AK120">
            <v>1</v>
          </cell>
          <cell r="AL120" t="str">
            <v>-</v>
          </cell>
          <cell r="AM120">
            <v>1</v>
          </cell>
          <cell r="AN120">
            <v>2</v>
          </cell>
        </row>
        <row r="121">
          <cell r="A121" t="str">
            <v>2019의성군</v>
          </cell>
          <cell r="B121">
            <v>2019</v>
          </cell>
          <cell r="C121" t="str">
            <v>의성군</v>
          </cell>
          <cell r="D121">
            <v>110</v>
          </cell>
          <cell r="E121" t="str">
            <v>-</v>
          </cell>
          <cell r="F121">
            <v>1</v>
          </cell>
          <cell r="G121">
            <v>18</v>
          </cell>
          <cell r="H121">
            <v>3</v>
          </cell>
          <cell r="I121">
            <v>2</v>
          </cell>
          <cell r="J121">
            <v>0</v>
          </cell>
          <cell r="K121" t="str">
            <v>-</v>
          </cell>
          <cell r="L121" t="str">
            <v>-</v>
          </cell>
          <cell r="M121" t="str">
            <v>-</v>
          </cell>
          <cell r="N121">
            <v>3</v>
          </cell>
          <cell r="O121" t="str">
            <v>-</v>
          </cell>
          <cell r="P121">
            <v>1</v>
          </cell>
          <cell r="Q121">
            <v>18</v>
          </cell>
          <cell r="R121">
            <v>0</v>
          </cell>
          <cell r="S121">
            <v>1</v>
          </cell>
          <cell r="T121">
            <v>3</v>
          </cell>
          <cell r="U121">
            <v>1</v>
          </cell>
          <cell r="V121" t="str">
            <v>-</v>
          </cell>
          <cell r="W121">
            <v>1</v>
          </cell>
          <cell r="X121" t="str">
            <v>-</v>
          </cell>
          <cell r="Y121" t="str">
            <v>-</v>
          </cell>
          <cell r="Z121">
            <v>1</v>
          </cell>
          <cell r="AA121">
            <v>18</v>
          </cell>
          <cell r="AB121">
            <v>1</v>
          </cell>
          <cell r="AC121">
            <v>1</v>
          </cell>
          <cell r="AD121">
            <v>2</v>
          </cell>
          <cell r="AE121">
            <v>1</v>
          </cell>
          <cell r="AF121" t="str">
            <v>-</v>
          </cell>
          <cell r="AG121">
            <v>4</v>
          </cell>
          <cell r="AH121">
            <v>1</v>
          </cell>
          <cell r="AI121">
            <v>21</v>
          </cell>
          <cell r="AJ121" t="str">
            <v>-</v>
          </cell>
          <cell r="AK121">
            <v>4</v>
          </cell>
          <cell r="AL121" t="str">
            <v>-</v>
          </cell>
          <cell r="AM121">
            <v>1</v>
          </cell>
          <cell r="AN121">
            <v>3</v>
          </cell>
        </row>
        <row r="122">
          <cell r="A122" t="str">
            <v>2019청송군</v>
          </cell>
          <cell r="B122">
            <v>2019</v>
          </cell>
          <cell r="C122" t="str">
            <v>청송군</v>
          </cell>
          <cell r="D122">
            <v>50</v>
          </cell>
          <cell r="E122" t="str">
            <v>-</v>
          </cell>
          <cell r="F122">
            <v>1</v>
          </cell>
          <cell r="G122">
            <v>8</v>
          </cell>
          <cell r="H122" t="str">
            <v>-</v>
          </cell>
          <cell r="I122">
            <v>2</v>
          </cell>
          <cell r="J122">
            <v>0</v>
          </cell>
          <cell r="K122" t="str">
            <v>-</v>
          </cell>
          <cell r="L122" t="str">
            <v>-</v>
          </cell>
          <cell r="M122" t="str">
            <v>-</v>
          </cell>
          <cell r="N122">
            <v>1</v>
          </cell>
          <cell r="O122" t="str">
            <v>-</v>
          </cell>
          <cell r="P122">
            <v>1</v>
          </cell>
          <cell r="Q122">
            <v>8</v>
          </cell>
          <cell r="R122">
            <v>0</v>
          </cell>
          <cell r="S122" t="str">
            <v>-</v>
          </cell>
          <cell r="T122">
            <v>2</v>
          </cell>
          <cell r="U122" t="str">
            <v>-</v>
          </cell>
          <cell r="V122">
            <v>1</v>
          </cell>
          <cell r="W122" t="str">
            <v>-</v>
          </cell>
          <cell r="X122">
            <v>4</v>
          </cell>
          <cell r="Y122" t="str">
            <v>-</v>
          </cell>
          <cell r="Z122">
            <v>1</v>
          </cell>
          <cell r="AA122">
            <v>8</v>
          </cell>
          <cell r="AB122" t="str">
            <v>-</v>
          </cell>
          <cell r="AC122">
            <v>1</v>
          </cell>
          <cell r="AD122">
            <v>3</v>
          </cell>
          <cell r="AE122">
            <v>1</v>
          </cell>
          <cell r="AF122" t="str">
            <v>-</v>
          </cell>
          <cell r="AG122" t="str">
            <v>-</v>
          </cell>
          <cell r="AH122">
            <v>1</v>
          </cell>
          <cell r="AI122">
            <v>3</v>
          </cell>
          <cell r="AJ122">
            <v>1</v>
          </cell>
          <cell r="AK122">
            <v>1</v>
          </cell>
          <cell r="AL122" t="str">
            <v>-</v>
          </cell>
          <cell r="AM122">
            <v>1</v>
          </cell>
          <cell r="AN122">
            <v>1</v>
          </cell>
        </row>
        <row r="123">
          <cell r="A123" t="str">
            <v>2019영양군</v>
          </cell>
          <cell r="B123">
            <v>2019</v>
          </cell>
          <cell r="C123" t="str">
            <v>영양군</v>
          </cell>
          <cell r="D123">
            <v>35</v>
          </cell>
          <cell r="E123" t="str">
            <v>-</v>
          </cell>
          <cell r="F123">
            <v>1</v>
          </cell>
          <cell r="G123">
            <v>6</v>
          </cell>
          <cell r="H123" t="str">
            <v>-</v>
          </cell>
          <cell r="I123">
            <v>2</v>
          </cell>
          <cell r="J123">
            <v>0</v>
          </cell>
          <cell r="K123" t="str">
            <v>-</v>
          </cell>
          <cell r="L123" t="str">
            <v>-</v>
          </cell>
          <cell r="M123" t="str">
            <v>-</v>
          </cell>
          <cell r="N123">
            <v>2</v>
          </cell>
          <cell r="O123" t="str">
            <v>-</v>
          </cell>
          <cell r="P123">
            <v>1</v>
          </cell>
          <cell r="Q123">
            <v>6</v>
          </cell>
          <cell r="R123">
            <v>0</v>
          </cell>
          <cell r="S123" t="str">
            <v>-</v>
          </cell>
          <cell r="T123">
            <v>2</v>
          </cell>
          <cell r="U123" t="str">
            <v>-</v>
          </cell>
          <cell r="V123" t="str">
            <v>-</v>
          </cell>
          <cell r="W123" t="str">
            <v>-</v>
          </cell>
          <cell r="X123">
            <v>1</v>
          </cell>
          <cell r="Y123" t="str">
            <v>-</v>
          </cell>
          <cell r="Z123">
            <v>1</v>
          </cell>
          <cell r="AA123">
            <v>6</v>
          </cell>
          <cell r="AB123" t="str">
            <v>-</v>
          </cell>
          <cell r="AC123" t="str">
            <v>-</v>
          </cell>
          <cell r="AD123">
            <v>1</v>
          </cell>
          <cell r="AE123">
            <v>1</v>
          </cell>
          <cell r="AF123" t="str">
            <v>-</v>
          </cell>
          <cell r="AG123" t="str">
            <v>-</v>
          </cell>
          <cell r="AH123" t="str">
            <v>-</v>
          </cell>
          <cell r="AI123">
            <v>2</v>
          </cell>
          <cell r="AJ123" t="str">
            <v>-</v>
          </cell>
          <cell r="AK123">
            <v>1</v>
          </cell>
          <cell r="AL123" t="str">
            <v>-</v>
          </cell>
          <cell r="AM123">
            <v>1</v>
          </cell>
          <cell r="AN123">
            <v>1</v>
          </cell>
        </row>
        <row r="124">
          <cell r="A124" t="str">
            <v>2019영덕군</v>
          </cell>
          <cell r="B124">
            <v>2019</v>
          </cell>
          <cell r="C124" t="str">
            <v>영덕군</v>
          </cell>
          <cell r="D124">
            <v>68</v>
          </cell>
          <cell r="E124" t="str">
            <v>-</v>
          </cell>
          <cell r="F124">
            <v>1</v>
          </cell>
          <cell r="G124">
            <v>9</v>
          </cell>
          <cell r="H124" t="str">
            <v>-</v>
          </cell>
          <cell r="I124">
            <v>2</v>
          </cell>
          <cell r="J124">
            <v>0</v>
          </cell>
          <cell r="K124" t="str">
            <v>-</v>
          </cell>
          <cell r="L124">
            <v>2</v>
          </cell>
          <cell r="M124">
            <v>2</v>
          </cell>
          <cell r="N124">
            <v>2</v>
          </cell>
          <cell r="O124" t="str">
            <v>-</v>
          </cell>
          <cell r="P124">
            <v>1</v>
          </cell>
          <cell r="Q124">
            <v>6</v>
          </cell>
          <cell r="R124">
            <v>0</v>
          </cell>
          <cell r="S124">
            <v>1</v>
          </cell>
          <cell r="T124">
            <v>3</v>
          </cell>
          <cell r="U124">
            <v>1</v>
          </cell>
          <cell r="V124" t="str">
            <v>-</v>
          </cell>
          <cell r="W124">
            <v>1</v>
          </cell>
          <cell r="X124" t="str">
            <v>-</v>
          </cell>
          <cell r="Y124" t="str">
            <v>-</v>
          </cell>
          <cell r="Z124">
            <v>1</v>
          </cell>
          <cell r="AA124">
            <v>9</v>
          </cell>
          <cell r="AB124">
            <v>1</v>
          </cell>
          <cell r="AC124">
            <v>1</v>
          </cell>
          <cell r="AD124">
            <v>5</v>
          </cell>
          <cell r="AE124">
            <v>1</v>
          </cell>
          <cell r="AF124" t="str">
            <v>-</v>
          </cell>
          <cell r="AG124">
            <v>5</v>
          </cell>
          <cell r="AH124">
            <v>1</v>
          </cell>
          <cell r="AI124">
            <v>4</v>
          </cell>
          <cell r="AJ124" t="str">
            <v>-</v>
          </cell>
          <cell r="AK124">
            <v>1</v>
          </cell>
          <cell r="AL124">
            <v>2</v>
          </cell>
          <cell r="AM124">
            <v>1</v>
          </cell>
          <cell r="AN124">
            <v>5</v>
          </cell>
        </row>
        <row r="125">
          <cell r="A125" t="str">
            <v>2019청도군</v>
          </cell>
          <cell r="B125">
            <v>2019</v>
          </cell>
          <cell r="C125" t="str">
            <v>청도군</v>
          </cell>
          <cell r="D125">
            <v>60</v>
          </cell>
          <cell r="E125" t="str">
            <v>-</v>
          </cell>
          <cell r="F125">
            <v>1</v>
          </cell>
          <cell r="G125">
            <v>9</v>
          </cell>
          <cell r="H125" t="str">
            <v>-</v>
          </cell>
          <cell r="I125">
            <v>2</v>
          </cell>
          <cell r="J125">
            <v>0</v>
          </cell>
          <cell r="K125" t="str">
            <v>-</v>
          </cell>
          <cell r="L125">
            <v>2</v>
          </cell>
          <cell r="M125">
            <v>1</v>
          </cell>
          <cell r="N125">
            <v>1</v>
          </cell>
          <cell r="O125" t="str">
            <v>-</v>
          </cell>
          <cell r="P125">
            <v>1</v>
          </cell>
          <cell r="Q125">
            <v>5</v>
          </cell>
          <cell r="R125">
            <v>0</v>
          </cell>
          <cell r="S125" t="str">
            <v>-</v>
          </cell>
          <cell r="T125">
            <v>3</v>
          </cell>
          <cell r="U125">
            <v>1</v>
          </cell>
          <cell r="V125">
            <v>1</v>
          </cell>
          <cell r="W125" t="str">
            <v>-</v>
          </cell>
          <cell r="X125" t="str">
            <v>-</v>
          </cell>
          <cell r="Y125" t="str">
            <v>-</v>
          </cell>
          <cell r="Z125">
            <v>1</v>
          </cell>
          <cell r="AA125">
            <v>11</v>
          </cell>
          <cell r="AB125" t="str">
            <v>-</v>
          </cell>
          <cell r="AC125">
            <v>1</v>
          </cell>
          <cell r="AD125">
            <v>1</v>
          </cell>
          <cell r="AE125" t="str">
            <v>-</v>
          </cell>
          <cell r="AF125">
            <v>1</v>
          </cell>
          <cell r="AG125" t="str">
            <v>-</v>
          </cell>
          <cell r="AH125" t="str">
            <v>-</v>
          </cell>
          <cell r="AI125">
            <v>12</v>
          </cell>
          <cell r="AJ125" t="str">
            <v>-</v>
          </cell>
          <cell r="AK125">
            <v>3</v>
          </cell>
          <cell r="AL125" t="str">
            <v>-</v>
          </cell>
          <cell r="AM125">
            <v>1</v>
          </cell>
          <cell r="AN125">
            <v>2</v>
          </cell>
        </row>
        <row r="126">
          <cell r="A126" t="str">
            <v>2019고령군</v>
          </cell>
          <cell r="B126">
            <v>2019</v>
          </cell>
          <cell r="C126" t="str">
            <v>고령군</v>
          </cell>
          <cell r="D126">
            <v>46</v>
          </cell>
          <cell r="E126" t="str">
            <v>-</v>
          </cell>
          <cell r="F126">
            <v>1</v>
          </cell>
          <cell r="G126">
            <v>8</v>
          </cell>
          <cell r="H126" t="str">
            <v>-</v>
          </cell>
          <cell r="I126">
            <v>2</v>
          </cell>
          <cell r="J126">
            <v>0</v>
          </cell>
          <cell r="K126" t="str">
            <v>-</v>
          </cell>
          <cell r="L126" t="str">
            <v>-</v>
          </cell>
          <cell r="M126" t="str">
            <v>-</v>
          </cell>
          <cell r="N126">
            <v>2</v>
          </cell>
          <cell r="O126" t="str">
            <v>-</v>
          </cell>
          <cell r="P126">
            <v>1</v>
          </cell>
          <cell r="Q126">
            <v>5</v>
          </cell>
          <cell r="R126">
            <v>0</v>
          </cell>
          <cell r="S126">
            <v>1</v>
          </cell>
          <cell r="T126">
            <v>2</v>
          </cell>
          <cell r="U126">
            <v>1</v>
          </cell>
          <cell r="V126">
            <v>1</v>
          </cell>
          <cell r="W126" t="str">
            <v>-</v>
          </cell>
          <cell r="X126" t="str">
            <v>-</v>
          </cell>
          <cell r="Y126" t="str">
            <v>-</v>
          </cell>
          <cell r="Z126">
            <v>1</v>
          </cell>
          <cell r="AA126">
            <v>8</v>
          </cell>
          <cell r="AB126" t="str">
            <v>-</v>
          </cell>
          <cell r="AC126">
            <v>1</v>
          </cell>
          <cell r="AD126" t="str">
            <v>-</v>
          </cell>
          <cell r="AE126">
            <v>1</v>
          </cell>
          <cell r="AF126" t="str">
            <v>-</v>
          </cell>
          <cell r="AG126">
            <v>3</v>
          </cell>
          <cell r="AH126">
            <v>1</v>
          </cell>
          <cell r="AI126">
            <v>5</v>
          </cell>
          <cell r="AJ126" t="str">
            <v>-</v>
          </cell>
          <cell r="AK126">
            <v>1</v>
          </cell>
          <cell r="AL126" t="str">
            <v>-</v>
          </cell>
          <cell r="AM126">
            <v>1</v>
          </cell>
          <cell r="AN126" t="str">
            <v>-</v>
          </cell>
        </row>
        <row r="127">
          <cell r="A127" t="str">
            <v>2019성주군</v>
          </cell>
          <cell r="B127">
            <v>2019</v>
          </cell>
          <cell r="C127" t="str">
            <v>성주군</v>
          </cell>
          <cell r="D127">
            <v>58</v>
          </cell>
          <cell r="E127" t="str">
            <v>-</v>
          </cell>
          <cell r="F127">
            <v>1</v>
          </cell>
          <cell r="G127">
            <v>10</v>
          </cell>
          <cell r="H127" t="str">
            <v>-</v>
          </cell>
          <cell r="I127">
            <v>2</v>
          </cell>
          <cell r="J127">
            <v>0</v>
          </cell>
          <cell r="K127" t="str">
            <v>-</v>
          </cell>
          <cell r="L127" t="str">
            <v>-</v>
          </cell>
          <cell r="M127">
            <v>1</v>
          </cell>
          <cell r="N127">
            <v>3</v>
          </cell>
          <cell r="O127" t="str">
            <v>-</v>
          </cell>
          <cell r="P127">
            <v>1</v>
          </cell>
          <cell r="Q127">
            <v>7</v>
          </cell>
          <cell r="R127">
            <v>0</v>
          </cell>
          <cell r="S127">
            <v>1</v>
          </cell>
          <cell r="T127">
            <v>2</v>
          </cell>
          <cell r="U127">
            <v>1</v>
          </cell>
          <cell r="V127">
            <v>1</v>
          </cell>
          <cell r="W127" t="str">
            <v>-</v>
          </cell>
          <cell r="X127" t="str">
            <v>-</v>
          </cell>
          <cell r="Y127" t="str">
            <v>-</v>
          </cell>
          <cell r="Z127">
            <v>1</v>
          </cell>
          <cell r="AA127">
            <v>10</v>
          </cell>
          <cell r="AB127">
            <v>1</v>
          </cell>
          <cell r="AC127">
            <v>1</v>
          </cell>
          <cell r="AD127">
            <v>1</v>
          </cell>
          <cell r="AE127">
            <v>1</v>
          </cell>
          <cell r="AF127" t="str">
            <v>-</v>
          </cell>
          <cell r="AG127" t="str">
            <v>-</v>
          </cell>
          <cell r="AH127">
            <v>1</v>
          </cell>
          <cell r="AI127">
            <v>9</v>
          </cell>
          <cell r="AJ127">
            <v>1</v>
          </cell>
          <cell r="AK127">
            <v>1</v>
          </cell>
          <cell r="AL127" t="str">
            <v>-</v>
          </cell>
          <cell r="AM127">
            <v>1</v>
          </cell>
          <cell r="AN127" t="str">
            <v>-</v>
          </cell>
        </row>
        <row r="128">
          <cell r="A128" t="str">
            <v>2019칠곡군</v>
          </cell>
          <cell r="B128">
            <v>2019</v>
          </cell>
          <cell r="C128" t="str">
            <v>칠곡군</v>
          </cell>
          <cell r="D128">
            <v>92</v>
          </cell>
          <cell r="E128" t="str">
            <v>-</v>
          </cell>
          <cell r="F128">
            <v>1</v>
          </cell>
          <cell r="G128">
            <v>8</v>
          </cell>
          <cell r="H128" t="str">
            <v>-</v>
          </cell>
          <cell r="I128">
            <v>2</v>
          </cell>
          <cell r="J128">
            <v>0</v>
          </cell>
          <cell r="K128" t="str">
            <v>-</v>
          </cell>
          <cell r="L128" t="str">
            <v>-</v>
          </cell>
          <cell r="M128">
            <v>1</v>
          </cell>
          <cell r="N128">
            <v>3</v>
          </cell>
          <cell r="O128" t="str">
            <v>-</v>
          </cell>
          <cell r="P128">
            <v>1</v>
          </cell>
          <cell r="Q128">
            <v>8</v>
          </cell>
          <cell r="R128">
            <v>0</v>
          </cell>
          <cell r="S128">
            <v>1</v>
          </cell>
          <cell r="T128">
            <v>7</v>
          </cell>
          <cell r="U128">
            <v>1</v>
          </cell>
          <cell r="V128">
            <v>1</v>
          </cell>
          <cell r="W128" t="str">
            <v>-</v>
          </cell>
          <cell r="X128" t="str">
            <v>-</v>
          </cell>
          <cell r="Y128" t="str">
            <v>-</v>
          </cell>
          <cell r="Z128">
            <v>1</v>
          </cell>
          <cell r="AA128">
            <v>9</v>
          </cell>
          <cell r="AB128" t="str">
            <v>-</v>
          </cell>
          <cell r="AC128" t="str">
            <v>-</v>
          </cell>
          <cell r="AD128">
            <v>1</v>
          </cell>
          <cell r="AE128">
            <v>1</v>
          </cell>
          <cell r="AF128" t="str">
            <v>-</v>
          </cell>
          <cell r="AG128" t="str">
            <v>-</v>
          </cell>
          <cell r="AH128">
            <v>1</v>
          </cell>
          <cell r="AI128">
            <v>13</v>
          </cell>
          <cell r="AJ128" t="str">
            <v>-</v>
          </cell>
          <cell r="AK128" t="str">
            <v>-</v>
          </cell>
          <cell r="AL128">
            <v>2</v>
          </cell>
          <cell r="AM128" t="str">
            <v>-</v>
          </cell>
          <cell r="AN128">
            <v>30</v>
          </cell>
        </row>
        <row r="129">
          <cell r="A129" t="str">
            <v>2019예천군</v>
          </cell>
          <cell r="B129">
            <v>2019</v>
          </cell>
          <cell r="C129" t="str">
            <v>예천군</v>
          </cell>
          <cell r="D129">
            <v>67</v>
          </cell>
          <cell r="E129" t="str">
            <v>-</v>
          </cell>
          <cell r="F129">
            <v>1</v>
          </cell>
          <cell r="G129">
            <v>12</v>
          </cell>
          <cell r="H129">
            <v>1</v>
          </cell>
          <cell r="I129">
            <v>2</v>
          </cell>
          <cell r="J129">
            <v>0</v>
          </cell>
          <cell r="K129" t="str">
            <v>-</v>
          </cell>
          <cell r="L129" t="str">
            <v>-</v>
          </cell>
          <cell r="M129" t="str">
            <v>-</v>
          </cell>
          <cell r="N129">
            <v>2</v>
          </cell>
          <cell r="O129" t="str">
            <v>-</v>
          </cell>
          <cell r="P129">
            <v>1</v>
          </cell>
          <cell r="Q129">
            <v>8</v>
          </cell>
          <cell r="R129">
            <v>0</v>
          </cell>
          <cell r="S129" t="str">
            <v>-</v>
          </cell>
          <cell r="T129">
            <v>3</v>
          </cell>
          <cell r="U129">
            <v>1</v>
          </cell>
          <cell r="V129">
            <v>1</v>
          </cell>
          <cell r="W129" t="str">
            <v>-</v>
          </cell>
          <cell r="X129" t="str">
            <v>-</v>
          </cell>
          <cell r="Y129" t="str">
            <v>-</v>
          </cell>
          <cell r="Z129">
            <v>1</v>
          </cell>
          <cell r="AA129">
            <v>12</v>
          </cell>
          <cell r="AB129" t="str">
            <v>-</v>
          </cell>
          <cell r="AC129">
            <v>1</v>
          </cell>
          <cell r="AD129">
            <v>1</v>
          </cell>
          <cell r="AE129">
            <v>1</v>
          </cell>
          <cell r="AF129" t="str">
            <v>-</v>
          </cell>
          <cell r="AG129" t="str">
            <v>-</v>
          </cell>
          <cell r="AH129">
            <v>1</v>
          </cell>
          <cell r="AI129">
            <v>7</v>
          </cell>
          <cell r="AJ129" t="str">
            <v>-</v>
          </cell>
          <cell r="AK129">
            <v>1</v>
          </cell>
          <cell r="AL129" t="str">
            <v>-</v>
          </cell>
          <cell r="AM129">
            <v>1</v>
          </cell>
          <cell r="AN129">
            <v>9</v>
          </cell>
        </row>
        <row r="130">
          <cell r="A130" t="str">
            <v>2019봉화군</v>
          </cell>
          <cell r="B130">
            <v>2019</v>
          </cell>
          <cell r="C130" t="str">
            <v>봉화군</v>
          </cell>
          <cell r="D130">
            <v>47</v>
          </cell>
          <cell r="E130" t="str">
            <v>-</v>
          </cell>
          <cell r="F130">
            <v>1</v>
          </cell>
          <cell r="G130">
            <v>10</v>
          </cell>
          <cell r="H130" t="str">
            <v>-</v>
          </cell>
          <cell r="I130">
            <v>2</v>
          </cell>
          <cell r="J130">
            <v>0</v>
          </cell>
          <cell r="K130" t="str">
            <v>-</v>
          </cell>
          <cell r="L130" t="str">
            <v>-</v>
          </cell>
          <cell r="M130">
            <v>1</v>
          </cell>
          <cell r="N130">
            <v>2</v>
          </cell>
          <cell r="O130" t="str">
            <v>-</v>
          </cell>
          <cell r="P130">
            <v>1</v>
          </cell>
          <cell r="Q130">
            <v>6</v>
          </cell>
          <cell r="R130">
            <v>0</v>
          </cell>
          <cell r="S130" t="str">
            <v>-</v>
          </cell>
          <cell r="T130">
            <v>3</v>
          </cell>
          <cell r="U130">
            <v>1</v>
          </cell>
          <cell r="V130">
            <v>1</v>
          </cell>
          <cell r="W130" t="str">
            <v>-</v>
          </cell>
          <cell r="X130" t="str">
            <v>-</v>
          </cell>
          <cell r="Y130" t="str">
            <v>-</v>
          </cell>
          <cell r="Z130">
            <v>1</v>
          </cell>
          <cell r="AA130">
            <v>10</v>
          </cell>
          <cell r="AB130" t="str">
            <v>-</v>
          </cell>
          <cell r="AC130" t="str">
            <v>-</v>
          </cell>
          <cell r="AD130">
            <v>1</v>
          </cell>
          <cell r="AE130" t="str">
            <v>-</v>
          </cell>
          <cell r="AF130" t="str">
            <v>-</v>
          </cell>
          <cell r="AG130" t="str">
            <v>-</v>
          </cell>
          <cell r="AH130" t="str">
            <v>-</v>
          </cell>
          <cell r="AI130">
            <v>3</v>
          </cell>
          <cell r="AJ130" t="str">
            <v>-</v>
          </cell>
          <cell r="AK130">
            <v>1</v>
          </cell>
          <cell r="AL130" t="str">
            <v>-</v>
          </cell>
          <cell r="AM130">
            <v>1</v>
          </cell>
          <cell r="AN130">
            <v>2</v>
          </cell>
        </row>
        <row r="131">
          <cell r="A131" t="str">
            <v>2019울진군</v>
          </cell>
          <cell r="B131">
            <v>2019</v>
          </cell>
          <cell r="C131" t="str">
            <v>울진군</v>
          </cell>
          <cell r="D131">
            <v>66</v>
          </cell>
          <cell r="E131" t="str">
            <v>-</v>
          </cell>
          <cell r="F131">
            <v>1</v>
          </cell>
          <cell r="G131">
            <v>10</v>
          </cell>
          <cell r="H131" t="str">
            <v>-</v>
          </cell>
          <cell r="I131">
            <v>2</v>
          </cell>
          <cell r="J131">
            <v>0</v>
          </cell>
          <cell r="K131" t="str">
            <v>-</v>
          </cell>
          <cell r="L131">
            <v>1</v>
          </cell>
          <cell r="M131" t="str">
            <v>-</v>
          </cell>
          <cell r="N131">
            <v>3</v>
          </cell>
          <cell r="O131" t="str">
            <v>-</v>
          </cell>
          <cell r="P131">
            <v>2</v>
          </cell>
          <cell r="Q131">
            <v>8</v>
          </cell>
          <cell r="R131">
            <v>0</v>
          </cell>
          <cell r="S131">
            <v>1</v>
          </cell>
          <cell r="T131">
            <v>4</v>
          </cell>
          <cell r="U131">
            <v>1</v>
          </cell>
          <cell r="V131">
            <v>1</v>
          </cell>
          <cell r="W131">
            <v>1</v>
          </cell>
          <cell r="X131" t="str">
            <v>-</v>
          </cell>
          <cell r="Y131" t="str">
            <v>-</v>
          </cell>
          <cell r="Z131">
            <v>1</v>
          </cell>
          <cell r="AA131">
            <v>10</v>
          </cell>
          <cell r="AB131">
            <v>1</v>
          </cell>
          <cell r="AC131">
            <v>1</v>
          </cell>
          <cell r="AD131">
            <v>5</v>
          </cell>
          <cell r="AE131">
            <v>1</v>
          </cell>
          <cell r="AF131" t="str">
            <v>-</v>
          </cell>
          <cell r="AG131" t="str">
            <v>-</v>
          </cell>
          <cell r="AH131">
            <v>1</v>
          </cell>
          <cell r="AI131">
            <v>7</v>
          </cell>
          <cell r="AJ131" t="str">
            <v>-</v>
          </cell>
          <cell r="AK131">
            <v>1</v>
          </cell>
          <cell r="AL131">
            <v>2</v>
          </cell>
          <cell r="AM131">
            <v>1</v>
          </cell>
          <cell r="AN131" t="str">
            <v>-</v>
          </cell>
        </row>
        <row r="132">
          <cell r="A132" t="str">
            <v>2019울릉군</v>
          </cell>
          <cell r="B132">
            <v>2019</v>
          </cell>
          <cell r="C132" t="str">
            <v>울릉군</v>
          </cell>
          <cell r="D132">
            <v>29</v>
          </cell>
          <cell r="E132" t="str">
            <v>-</v>
          </cell>
          <cell r="F132">
            <v>1</v>
          </cell>
          <cell r="G132">
            <v>3</v>
          </cell>
          <cell r="H132" t="str">
            <v>-</v>
          </cell>
          <cell r="I132">
            <v>2</v>
          </cell>
          <cell r="J132">
            <v>0</v>
          </cell>
          <cell r="K132" t="str">
            <v>-</v>
          </cell>
          <cell r="L132">
            <v>1</v>
          </cell>
          <cell r="M132" t="str">
            <v>-</v>
          </cell>
          <cell r="N132">
            <v>4</v>
          </cell>
          <cell r="O132" t="str">
            <v>-</v>
          </cell>
          <cell r="P132">
            <v>1</v>
          </cell>
          <cell r="Q132">
            <v>4</v>
          </cell>
          <cell r="R132">
            <v>0</v>
          </cell>
          <cell r="S132" t="str">
            <v>-</v>
          </cell>
          <cell r="T132">
            <v>1</v>
          </cell>
          <cell r="U132" t="str">
            <v>-</v>
          </cell>
          <cell r="V132">
            <v>1</v>
          </cell>
          <cell r="W132" t="str">
            <v>-</v>
          </cell>
          <cell r="X132" t="str">
            <v>-</v>
          </cell>
          <cell r="Y132" t="str">
            <v>-</v>
          </cell>
          <cell r="Z132">
            <v>1</v>
          </cell>
          <cell r="AA132">
            <v>4</v>
          </cell>
          <cell r="AB132" t="str">
            <v>-</v>
          </cell>
          <cell r="AC132" t="str">
            <v>-</v>
          </cell>
          <cell r="AD132">
            <v>1</v>
          </cell>
          <cell r="AE132">
            <v>1</v>
          </cell>
          <cell r="AF132" t="str">
            <v>-</v>
          </cell>
          <cell r="AG132" t="str">
            <v>-</v>
          </cell>
          <cell r="AH132" t="str">
            <v>-</v>
          </cell>
          <cell r="AI132">
            <v>2</v>
          </cell>
          <cell r="AJ132" t="str">
            <v>-</v>
          </cell>
          <cell r="AK132" t="str">
            <v>-</v>
          </cell>
          <cell r="AL132">
            <v>1</v>
          </cell>
          <cell r="AM132">
            <v>1</v>
          </cell>
          <cell r="AN132" t="str">
            <v>-</v>
          </cell>
        </row>
        <row r="133">
          <cell r="A133" t="str">
            <v/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</row>
        <row r="134">
          <cell r="A134" t="str">
            <v>2020경상북도</v>
          </cell>
          <cell r="B134">
            <v>2020</v>
          </cell>
          <cell r="C134" t="str">
            <v>경상북도</v>
          </cell>
          <cell r="D134">
            <v>1866</v>
          </cell>
          <cell r="E134">
            <v>1</v>
          </cell>
          <cell r="F134">
            <v>23</v>
          </cell>
          <cell r="G134">
            <v>332</v>
          </cell>
          <cell r="H134">
            <v>2</v>
          </cell>
          <cell r="I134">
            <v>48</v>
          </cell>
          <cell r="J134">
            <v>0</v>
          </cell>
          <cell r="K134">
            <v>1</v>
          </cell>
          <cell r="L134">
            <v>13</v>
          </cell>
          <cell r="M134">
            <v>8</v>
          </cell>
          <cell r="N134">
            <v>86</v>
          </cell>
          <cell r="O134">
            <v>1</v>
          </cell>
          <cell r="P134">
            <v>25</v>
          </cell>
          <cell r="Q134">
            <v>256</v>
          </cell>
          <cell r="R134">
            <v>0</v>
          </cell>
          <cell r="S134">
            <v>17</v>
          </cell>
          <cell r="T134">
            <v>105</v>
          </cell>
          <cell r="U134">
            <v>19</v>
          </cell>
          <cell r="V134">
            <v>19</v>
          </cell>
          <cell r="W134">
            <v>7</v>
          </cell>
          <cell r="X134">
            <v>9</v>
          </cell>
          <cell r="Y134">
            <v>3</v>
          </cell>
          <cell r="Z134">
            <v>23</v>
          </cell>
          <cell r="AA134">
            <v>320</v>
          </cell>
          <cell r="AB134">
            <v>13</v>
          </cell>
          <cell r="AC134">
            <v>18</v>
          </cell>
          <cell r="AD134">
            <v>51</v>
          </cell>
          <cell r="AE134">
            <v>21</v>
          </cell>
          <cell r="AF134">
            <v>15</v>
          </cell>
          <cell r="AG134">
            <v>25</v>
          </cell>
          <cell r="AH134">
            <v>17</v>
          </cell>
          <cell r="AI134">
            <v>229</v>
          </cell>
          <cell r="AJ134">
            <v>3</v>
          </cell>
          <cell r="AK134">
            <v>40</v>
          </cell>
          <cell r="AL134">
            <v>15</v>
          </cell>
          <cell r="AM134">
            <v>22</v>
          </cell>
          <cell r="AN134">
            <v>79</v>
          </cell>
        </row>
        <row r="135">
          <cell r="A135" t="str">
            <v>2020포항시</v>
          </cell>
          <cell r="B135">
            <v>2020</v>
          </cell>
          <cell r="C135" t="str">
            <v>포항시</v>
          </cell>
          <cell r="D135">
            <v>176</v>
          </cell>
          <cell r="E135" t="str">
            <v>-</v>
          </cell>
          <cell r="F135">
            <v>1</v>
          </cell>
          <cell r="G135">
            <v>29</v>
          </cell>
          <cell r="H135" t="str">
            <v>-</v>
          </cell>
          <cell r="I135">
            <v>3</v>
          </cell>
          <cell r="J135">
            <v>0</v>
          </cell>
          <cell r="K135" t="str">
            <v>-</v>
          </cell>
          <cell r="L135">
            <v>1</v>
          </cell>
          <cell r="M135" t="str">
            <v>-</v>
          </cell>
          <cell r="N135">
            <v>4</v>
          </cell>
          <cell r="O135" t="str">
            <v>-</v>
          </cell>
          <cell r="P135">
            <v>3</v>
          </cell>
          <cell r="Q135">
            <v>34</v>
          </cell>
          <cell r="R135">
            <v>0</v>
          </cell>
          <cell r="S135">
            <v>2</v>
          </cell>
          <cell r="T135">
            <v>13</v>
          </cell>
          <cell r="U135">
            <v>1</v>
          </cell>
          <cell r="V135">
            <v>1</v>
          </cell>
          <cell r="W135">
            <v>1</v>
          </cell>
          <cell r="X135">
            <v>1</v>
          </cell>
          <cell r="Y135" t="str">
            <v>-</v>
          </cell>
          <cell r="Z135">
            <v>1</v>
          </cell>
          <cell r="AA135">
            <v>32</v>
          </cell>
          <cell r="AB135">
            <v>1</v>
          </cell>
          <cell r="AC135">
            <v>1</v>
          </cell>
          <cell r="AD135">
            <v>8</v>
          </cell>
          <cell r="AE135">
            <v>1</v>
          </cell>
          <cell r="AF135">
            <v>8</v>
          </cell>
          <cell r="AG135">
            <v>9</v>
          </cell>
          <cell r="AH135">
            <v>1</v>
          </cell>
          <cell r="AI135">
            <v>9</v>
          </cell>
          <cell r="AJ135" t="str">
            <v>-</v>
          </cell>
          <cell r="AK135">
            <v>4</v>
          </cell>
          <cell r="AL135">
            <v>6</v>
          </cell>
          <cell r="AM135">
            <v>1</v>
          </cell>
          <cell r="AN135" t="str">
            <v>-</v>
          </cell>
        </row>
        <row r="136">
          <cell r="A136" t="str">
            <v>2020경주시</v>
          </cell>
          <cell r="B136">
            <v>2020</v>
          </cell>
          <cell r="C136" t="str">
            <v>경주시</v>
          </cell>
          <cell r="D136">
            <v>131</v>
          </cell>
          <cell r="E136" t="str">
            <v>-</v>
          </cell>
          <cell r="F136">
            <v>1</v>
          </cell>
          <cell r="G136">
            <v>23</v>
          </cell>
          <cell r="H136" t="str">
            <v>-</v>
          </cell>
          <cell r="I136">
            <v>2</v>
          </cell>
          <cell r="J136">
            <v>0</v>
          </cell>
          <cell r="K136" t="str">
            <v>-</v>
          </cell>
          <cell r="L136" t="str">
            <v>-</v>
          </cell>
          <cell r="M136" t="str">
            <v>-</v>
          </cell>
          <cell r="N136">
            <v>8</v>
          </cell>
          <cell r="O136" t="str">
            <v>-</v>
          </cell>
          <cell r="P136">
            <v>1</v>
          </cell>
          <cell r="Q136">
            <v>23</v>
          </cell>
          <cell r="R136">
            <v>0</v>
          </cell>
          <cell r="S136">
            <v>1</v>
          </cell>
          <cell r="T136">
            <v>10</v>
          </cell>
          <cell r="U136">
            <v>1</v>
          </cell>
          <cell r="V136" t="str">
            <v>-</v>
          </cell>
          <cell r="W136">
            <v>1</v>
          </cell>
          <cell r="X136">
            <v>1</v>
          </cell>
          <cell r="Y136">
            <v>1</v>
          </cell>
          <cell r="Z136">
            <v>1</v>
          </cell>
          <cell r="AA136">
            <v>22</v>
          </cell>
          <cell r="AB136">
            <v>1</v>
          </cell>
          <cell r="AC136">
            <v>1</v>
          </cell>
          <cell r="AD136">
            <v>7</v>
          </cell>
          <cell r="AE136">
            <v>1</v>
          </cell>
          <cell r="AF136">
            <v>1</v>
          </cell>
          <cell r="AG136">
            <v>3</v>
          </cell>
          <cell r="AH136">
            <v>1</v>
          </cell>
          <cell r="AI136">
            <v>12</v>
          </cell>
          <cell r="AJ136">
            <v>1</v>
          </cell>
          <cell r="AK136">
            <v>1</v>
          </cell>
          <cell r="AL136">
            <v>1</v>
          </cell>
          <cell r="AM136">
            <v>1</v>
          </cell>
          <cell r="AN136">
            <v>4</v>
          </cell>
        </row>
        <row r="137">
          <cell r="A137" t="str">
            <v>2020김천시</v>
          </cell>
          <cell r="B137">
            <v>2020</v>
          </cell>
          <cell r="C137" t="str">
            <v>김천시</v>
          </cell>
          <cell r="D137">
            <v>90</v>
          </cell>
          <cell r="E137" t="str">
            <v>-</v>
          </cell>
          <cell r="F137">
            <v>1</v>
          </cell>
          <cell r="G137">
            <v>22</v>
          </cell>
          <cell r="H137" t="str">
            <v>-</v>
          </cell>
          <cell r="I137">
            <v>2</v>
          </cell>
          <cell r="J137">
            <v>0</v>
          </cell>
          <cell r="K137" t="str">
            <v>-</v>
          </cell>
          <cell r="L137" t="str">
            <v>-</v>
          </cell>
          <cell r="M137" t="str">
            <v>-</v>
          </cell>
          <cell r="N137">
            <v>5</v>
          </cell>
          <cell r="O137" t="str">
            <v>-</v>
          </cell>
          <cell r="P137">
            <v>1</v>
          </cell>
          <cell r="Q137">
            <v>14</v>
          </cell>
          <cell r="R137">
            <v>0</v>
          </cell>
          <cell r="S137">
            <v>1</v>
          </cell>
          <cell r="T137">
            <v>5</v>
          </cell>
          <cell r="U137">
            <v>1</v>
          </cell>
          <cell r="V137" t="str">
            <v>-</v>
          </cell>
          <cell r="W137">
            <v>1</v>
          </cell>
          <cell r="X137">
            <v>1</v>
          </cell>
          <cell r="Y137" t="str">
            <v>-</v>
          </cell>
          <cell r="Z137">
            <v>1</v>
          </cell>
          <cell r="AA137">
            <v>20</v>
          </cell>
          <cell r="AB137">
            <v>1</v>
          </cell>
          <cell r="AC137">
            <v>1</v>
          </cell>
          <cell r="AD137" t="str">
            <v>-</v>
          </cell>
          <cell r="AE137">
            <v>1</v>
          </cell>
          <cell r="AF137" t="str">
            <v>-</v>
          </cell>
          <cell r="AG137" t="str">
            <v>-</v>
          </cell>
          <cell r="AH137" t="str">
            <v>-</v>
          </cell>
          <cell r="AI137">
            <v>10</v>
          </cell>
          <cell r="AJ137" t="str">
            <v>-</v>
          </cell>
          <cell r="AK137">
            <v>1</v>
          </cell>
          <cell r="AL137" t="str">
            <v>-</v>
          </cell>
          <cell r="AM137">
            <v>1</v>
          </cell>
          <cell r="AN137" t="str">
            <v>-</v>
          </cell>
        </row>
        <row r="138">
          <cell r="A138" t="str">
            <v>2020안동시</v>
          </cell>
          <cell r="B138">
            <v>2020</v>
          </cell>
          <cell r="C138" t="str">
            <v>안동시</v>
          </cell>
          <cell r="D138">
            <v>136</v>
          </cell>
          <cell r="E138">
            <v>1</v>
          </cell>
          <cell r="F138">
            <v>1</v>
          </cell>
          <cell r="G138">
            <v>24</v>
          </cell>
          <cell r="H138" t="str">
            <v>-</v>
          </cell>
          <cell r="I138">
            <v>2</v>
          </cell>
          <cell r="J138">
            <v>0</v>
          </cell>
          <cell r="K138" t="str">
            <v>-</v>
          </cell>
          <cell r="L138" t="str">
            <v>-</v>
          </cell>
          <cell r="M138" t="str">
            <v>-</v>
          </cell>
          <cell r="N138">
            <v>8</v>
          </cell>
          <cell r="O138">
            <v>1</v>
          </cell>
          <cell r="P138">
            <v>1</v>
          </cell>
          <cell r="Q138">
            <v>18</v>
          </cell>
          <cell r="R138">
            <v>0</v>
          </cell>
          <cell r="S138">
            <v>1</v>
          </cell>
          <cell r="T138">
            <v>7</v>
          </cell>
          <cell r="U138">
            <v>1</v>
          </cell>
          <cell r="V138">
            <v>1</v>
          </cell>
          <cell r="W138">
            <v>1</v>
          </cell>
          <cell r="X138">
            <v>1</v>
          </cell>
          <cell r="Y138">
            <v>1</v>
          </cell>
          <cell r="Z138">
            <v>1</v>
          </cell>
          <cell r="AA138">
            <v>23</v>
          </cell>
          <cell r="AB138">
            <v>1</v>
          </cell>
          <cell r="AC138">
            <v>1</v>
          </cell>
          <cell r="AD138" t="str">
            <v>-</v>
          </cell>
          <cell r="AE138">
            <v>1</v>
          </cell>
          <cell r="AF138">
            <v>2</v>
          </cell>
          <cell r="AG138" t="str">
            <v>-</v>
          </cell>
          <cell r="AH138">
            <v>1</v>
          </cell>
          <cell r="AI138">
            <v>29</v>
          </cell>
          <cell r="AJ138" t="str">
            <v>-</v>
          </cell>
          <cell r="AK138">
            <v>6</v>
          </cell>
          <cell r="AL138">
            <v>1</v>
          </cell>
          <cell r="AM138">
            <v>1</v>
          </cell>
          <cell r="AN138" t="str">
            <v>-</v>
          </cell>
        </row>
        <row r="139">
          <cell r="A139" t="str">
            <v>2020구미시</v>
          </cell>
          <cell r="B139">
            <v>2020</v>
          </cell>
          <cell r="C139" t="str">
            <v>구미시</v>
          </cell>
          <cell r="D139">
            <v>112</v>
          </cell>
          <cell r="E139" t="str">
            <v>-</v>
          </cell>
          <cell r="F139">
            <v>1</v>
          </cell>
          <cell r="G139">
            <v>27</v>
          </cell>
          <cell r="H139" t="str">
            <v>-</v>
          </cell>
          <cell r="I139">
            <v>3</v>
          </cell>
          <cell r="J139">
            <v>0</v>
          </cell>
          <cell r="K139">
            <v>1</v>
          </cell>
          <cell r="L139" t="str">
            <v>-</v>
          </cell>
          <cell r="M139" t="str">
            <v>-</v>
          </cell>
          <cell r="N139">
            <v>7</v>
          </cell>
          <cell r="O139" t="str">
            <v>-</v>
          </cell>
          <cell r="P139">
            <v>1</v>
          </cell>
          <cell r="Q139">
            <v>17</v>
          </cell>
          <cell r="R139">
            <v>0</v>
          </cell>
          <cell r="S139">
            <v>1</v>
          </cell>
          <cell r="T139">
            <v>11</v>
          </cell>
          <cell r="U139">
            <v>1</v>
          </cell>
          <cell r="V139">
            <v>1</v>
          </cell>
          <cell r="W139" t="str">
            <v>-</v>
          </cell>
          <cell r="X139" t="str">
            <v>-</v>
          </cell>
          <cell r="Y139" t="str">
            <v>-</v>
          </cell>
          <cell r="Z139">
            <v>1</v>
          </cell>
          <cell r="AA139">
            <v>22</v>
          </cell>
          <cell r="AB139">
            <v>1</v>
          </cell>
          <cell r="AC139">
            <v>1</v>
          </cell>
          <cell r="AD139">
            <v>1</v>
          </cell>
          <cell r="AE139">
            <v>1</v>
          </cell>
          <cell r="AF139">
            <v>1</v>
          </cell>
          <cell r="AG139">
            <v>1</v>
          </cell>
          <cell r="AH139">
            <v>1</v>
          </cell>
          <cell r="AI139">
            <v>9</v>
          </cell>
          <cell r="AJ139" t="str">
            <v>-</v>
          </cell>
          <cell r="AK139">
            <v>1</v>
          </cell>
          <cell r="AL139" t="str">
            <v>-</v>
          </cell>
          <cell r="AM139">
            <v>1</v>
          </cell>
          <cell r="AN139" t="str">
            <v>-</v>
          </cell>
        </row>
        <row r="140">
          <cell r="A140" t="str">
            <v>2020영주시</v>
          </cell>
          <cell r="B140">
            <v>2020</v>
          </cell>
          <cell r="C140" t="str">
            <v>영주시</v>
          </cell>
          <cell r="D140">
            <v>101</v>
          </cell>
          <cell r="E140" t="str">
            <v>-</v>
          </cell>
          <cell r="F140">
            <v>1</v>
          </cell>
          <cell r="G140">
            <v>19</v>
          </cell>
          <cell r="H140" t="str">
            <v>-</v>
          </cell>
          <cell r="I140">
            <v>2</v>
          </cell>
          <cell r="J140">
            <v>0</v>
          </cell>
          <cell r="K140" t="str">
            <v>-</v>
          </cell>
          <cell r="L140" t="str">
            <v>-</v>
          </cell>
          <cell r="M140">
            <v>2</v>
          </cell>
          <cell r="N140">
            <v>4</v>
          </cell>
          <cell r="O140" t="str">
            <v>-</v>
          </cell>
          <cell r="P140">
            <v>1</v>
          </cell>
          <cell r="Q140">
            <v>13</v>
          </cell>
          <cell r="R140">
            <v>0</v>
          </cell>
          <cell r="S140">
            <v>1</v>
          </cell>
          <cell r="T140">
            <v>4</v>
          </cell>
          <cell r="U140">
            <v>1</v>
          </cell>
          <cell r="V140">
            <v>1</v>
          </cell>
          <cell r="W140" t="str">
            <v>-</v>
          </cell>
          <cell r="X140" t="str">
            <v>-</v>
          </cell>
          <cell r="Y140" t="str">
            <v>-</v>
          </cell>
          <cell r="Z140">
            <v>1</v>
          </cell>
          <cell r="AA140">
            <v>13</v>
          </cell>
          <cell r="AB140">
            <v>1</v>
          </cell>
          <cell r="AC140">
            <v>1</v>
          </cell>
          <cell r="AD140">
            <v>6</v>
          </cell>
          <cell r="AE140">
            <v>1</v>
          </cell>
          <cell r="AF140" t="str">
            <v>-</v>
          </cell>
          <cell r="AG140" t="str">
            <v>-</v>
          </cell>
          <cell r="AH140">
            <v>1</v>
          </cell>
          <cell r="AI140">
            <v>22</v>
          </cell>
          <cell r="AJ140" t="str">
            <v>-</v>
          </cell>
          <cell r="AK140">
            <v>4</v>
          </cell>
          <cell r="AL140" t="str">
            <v>-</v>
          </cell>
          <cell r="AM140">
            <v>1</v>
          </cell>
          <cell r="AN140">
            <v>1</v>
          </cell>
        </row>
        <row r="141">
          <cell r="A141" t="str">
            <v>2020영천시</v>
          </cell>
          <cell r="B141">
            <v>2020</v>
          </cell>
          <cell r="C141" t="str">
            <v>영천시</v>
          </cell>
          <cell r="D141">
            <v>100</v>
          </cell>
          <cell r="E141" t="str">
            <v>-</v>
          </cell>
          <cell r="F141">
            <v>1</v>
          </cell>
          <cell r="G141">
            <v>16</v>
          </cell>
          <cell r="H141">
            <v>1</v>
          </cell>
          <cell r="I141">
            <v>2</v>
          </cell>
          <cell r="J141">
            <v>0</v>
          </cell>
          <cell r="K141" t="str">
            <v>-</v>
          </cell>
          <cell r="L141" t="str">
            <v>-</v>
          </cell>
          <cell r="M141" t="str">
            <v>-</v>
          </cell>
          <cell r="N141">
            <v>5</v>
          </cell>
          <cell r="O141" t="str">
            <v>-</v>
          </cell>
          <cell r="P141">
            <v>1</v>
          </cell>
          <cell r="Q141">
            <v>11</v>
          </cell>
          <cell r="R141">
            <v>0</v>
          </cell>
          <cell r="S141">
            <v>1</v>
          </cell>
          <cell r="T141">
            <v>4</v>
          </cell>
          <cell r="U141">
            <v>1</v>
          </cell>
          <cell r="V141">
            <v>1</v>
          </cell>
          <cell r="W141" t="str">
            <v>-</v>
          </cell>
          <cell r="X141" t="str">
            <v>-</v>
          </cell>
          <cell r="Y141" t="str">
            <v>-</v>
          </cell>
          <cell r="Z141">
            <v>1</v>
          </cell>
          <cell r="AA141">
            <v>18</v>
          </cell>
          <cell r="AB141">
            <v>1</v>
          </cell>
          <cell r="AC141">
            <v>1</v>
          </cell>
          <cell r="AD141">
            <v>1</v>
          </cell>
          <cell r="AE141">
            <v>1</v>
          </cell>
          <cell r="AF141">
            <v>1</v>
          </cell>
          <cell r="AG141" t="str">
            <v>-</v>
          </cell>
          <cell r="AH141">
            <v>1</v>
          </cell>
          <cell r="AI141">
            <v>24</v>
          </cell>
          <cell r="AJ141" t="str">
            <v>-</v>
          </cell>
          <cell r="AK141">
            <v>4</v>
          </cell>
          <cell r="AL141" t="str">
            <v>-</v>
          </cell>
          <cell r="AM141">
            <v>1</v>
          </cell>
          <cell r="AN141">
            <v>2</v>
          </cell>
        </row>
        <row r="142">
          <cell r="A142" t="str">
            <v>2020상주시</v>
          </cell>
          <cell r="B142">
            <v>2020</v>
          </cell>
          <cell r="C142" t="str">
            <v>상주시</v>
          </cell>
          <cell r="D142">
            <v>104</v>
          </cell>
          <cell r="E142" t="str">
            <v>-</v>
          </cell>
          <cell r="F142">
            <v>1</v>
          </cell>
          <cell r="G142">
            <v>24</v>
          </cell>
          <cell r="H142" t="str">
            <v>-</v>
          </cell>
          <cell r="I142">
            <v>2</v>
          </cell>
          <cell r="J142">
            <v>0</v>
          </cell>
          <cell r="K142" t="str">
            <v>-</v>
          </cell>
          <cell r="L142">
            <v>4</v>
          </cell>
          <cell r="M142" t="str">
            <v>-</v>
          </cell>
          <cell r="N142">
            <v>5</v>
          </cell>
          <cell r="O142" t="str">
            <v>-</v>
          </cell>
          <cell r="P142">
            <v>1</v>
          </cell>
          <cell r="Q142">
            <v>13</v>
          </cell>
          <cell r="R142">
            <v>0</v>
          </cell>
          <cell r="S142">
            <v>1</v>
          </cell>
          <cell r="T142">
            <v>4</v>
          </cell>
          <cell r="U142">
            <v>1</v>
          </cell>
          <cell r="V142">
            <v>1</v>
          </cell>
          <cell r="W142">
            <v>1</v>
          </cell>
          <cell r="X142">
            <v>1</v>
          </cell>
          <cell r="Y142" t="str">
            <v>-</v>
          </cell>
          <cell r="Z142">
            <v>1</v>
          </cell>
          <cell r="AA142">
            <v>20</v>
          </cell>
          <cell r="AB142">
            <v>1</v>
          </cell>
          <cell r="AC142">
            <v>1</v>
          </cell>
          <cell r="AD142">
            <v>3</v>
          </cell>
          <cell r="AE142">
            <v>1</v>
          </cell>
          <cell r="AF142">
            <v>1</v>
          </cell>
          <cell r="AG142" t="str">
            <v>-</v>
          </cell>
          <cell r="AH142">
            <v>1</v>
          </cell>
          <cell r="AI142">
            <v>12</v>
          </cell>
          <cell r="AJ142">
            <v>1</v>
          </cell>
          <cell r="AK142">
            <v>1</v>
          </cell>
          <cell r="AL142" t="str">
            <v>-</v>
          </cell>
          <cell r="AM142">
            <v>1</v>
          </cell>
          <cell r="AN142">
            <v>1</v>
          </cell>
        </row>
        <row r="143">
          <cell r="A143" t="str">
            <v>2020문경시</v>
          </cell>
          <cell r="B143">
            <v>2020</v>
          </cell>
          <cell r="C143" t="str">
            <v>문경시</v>
          </cell>
          <cell r="D143">
            <v>65</v>
          </cell>
          <cell r="E143" t="str">
            <v>-</v>
          </cell>
          <cell r="F143">
            <v>1</v>
          </cell>
          <cell r="G143">
            <v>14</v>
          </cell>
          <cell r="H143" t="str">
            <v>-</v>
          </cell>
          <cell r="I143">
            <v>2</v>
          </cell>
          <cell r="J143">
            <v>0</v>
          </cell>
          <cell r="K143" t="str">
            <v>-</v>
          </cell>
          <cell r="L143">
            <v>2</v>
          </cell>
          <cell r="M143" t="str">
            <v>-</v>
          </cell>
          <cell r="N143">
            <v>4</v>
          </cell>
          <cell r="O143" t="str">
            <v>-</v>
          </cell>
          <cell r="P143">
            <v>1</v>
          </cell>
          <cell r="Q143">
            <v>8</v>
          </cell>
          <cell r="R143">
            <v>0</v>
          </cell>
          <cell r="S143">
            <v>1</v>
          </cell>
          <cell r="T143">
            <v>4</v>
          </cell>
          <cell r="U143">
            <v>1</v>
          </cell>
          <cell r="V143">
            <v>1</v>
          </cell>
          <cell r="W143" t="str">
            <v>-</v>
          </cell>
          <cell r="X143" t="str">
            <v>-</v>
          </cell>
          <cell r="Y143" t="str">
            <v>-</v>
          </cell>
          <cell r="Z143">
            <v>1</v>
          </cell>
          <cell r="AA143">
            <v>13</v>
          </cell>
          <cell r="AB143" t="str">
            <v>-</v>
          </cell>
          <cell r="AC143">
            <v>1</v>
          </cell>
          <cell r="AD143" t="str">
            <v>-</v>
          </cell>
          <cell r="AE143">
            <v>1</v>
          </cell>
          <cell r="AF143" t="str">
            <v>-</v>
          </cell>
          <cell r="AG143" t="str">
            <v>-</v>
          </cell>
          <cell r="AH143">
            <v>1</v>
          </cell>
          <cell r="AI143">
            <v>5</v>
          </cell>
          <cell r="AJ143" t="str">
            <v>-</v>
          </cell>
          <cell r="AK143">
            <v>1</v>
          </cell>
          <cell r="AL143" t="str">
            <v>-</v>
          </cell>
          <cell r="AM143">
            <v>1</v>
          </cell>
          <cell r="AN143">
            <v>2</v>
          </cell>
        </row>
        <row r="144">
          <cell r="A144" t="str">
            <v>2020경산시</v>
          </cell>
          <cell r="B144">
            <v>2020</v>
          </cell>
          <cell r="C144" t="str">
            <v>경산시</v>
          </cell>
          <cell r="D144">
            <v>72</v>
          </cell>
          <cell r="E144" t="str">
            <v>-</v>
          </cell>
          <cell r="F144">
            <v>1</v>
          </cell>
          <cell r="G144">
            <v>15</v>
          </cell>
          <cell r="H144" t="str">
            <v>-</v>
          </cell>
          <cell r="I144">
            <v>2</v>
          </cell>
          <cell r="J144">
            <v>0</v>
          </cell>
          <cell r="K144" t="str">
            <v>-</v>
          </cell>
          <cell r="L144" t="str">
            <v>-</v>
          </cell>
          <cell r="M144" t="str">
            <v>-</v>
          </cell>
          <cell r="N144">
            <v>6</v>
          </cell>
          <cell r="O144" t="str">
            <v>-</v>
          </cell>
          <cell r="P144">
            <v>1</v>
          </cell>
          <cell r="Q144">
            <v>8</v>
          </cell>
          <cell r="R144">
            <v>0</v>
          </cell>
          <cell r="S144">
            <v>1</v>
          </cell>
          <cell r="T144">
            <v>6</v>
          </cell>
          <cell r="U144">
            <v>1</v>
          </cell>
          <cell r="V144">
            <v>1</v>
          </cell>
          <cell r="W144" t="str">
            <v>-</v>
          </cell>
          <cell r="X144" t="str">
            <v>-</v>
          </cell>
          <cell r="Y144" t="str">
            <v>-</v>
          </cell>
          <cell r="Z144">
            <v>1</v>
          </cell>
          <cell r="AA144">
            <v>14</v>
          </cell>
          <cell r="AB144">
            <v>1</v>
          </cell>
          <cell r="AC144">
            <v>1</v>
          </cell>
          <cell r="AD144">
            <v>1</v>
          </cell>
          <cell r="AE144">
            <v>1</v>
          </cell>
          <cell r="AF144" t="str">
            <v>-</v>
          </cell>
          <cell r="AG144" t="str">
            <v>-</v>
          </cell>
          <cell r="AH144">
            <v>1</v>
          </cell>
          <cell r="AI144">
            <v>7</v>
          </cell>
          <cell r="AJ144" t="str">
            <v>-</v>
          </cell>
          <cell r="AK144">
            <v>1</v>
          </cell>
          <cell r="AL144" t="str">
            <v>-</v>
          </cell>
          <cell r="AM144">
            <v>1</v>
          </cell>
          <cell r="AN144">
            <v>1</v>
          </cell>
        </row>
        <row r="145">
          <cell r="A145" t="str">
            <v>2020군위군</v>
          </cell>
          <cell r="B145">
            <v>2020</v>
          </cell>
          <cell r="C145" t="str">
            <v>군위군</v>
          </cell>
          <cell r="D145">
            <v>43</v>
          </cell>
          <cell r="E145" t="str">
            <v>-</v>
          </cell>
          <cell r="F145">
            <v>1</v>
          </cell>
          <cell r="G145">
            <v>8</v>
          </cell>
          <cell r="H145" t="str">
            <v>-</v>
          </cell>
          <cell r="I145">
            <v>2</v>
          </cell>
          <cell r="J145">
            <v>0</v>
          </cell>
          <cell r="K145" t="str">
            <v>-</v>
          </cell>
          <cell r="L145" t="str">
            <v>-</v>
          </cell>
          <cell r="M145" t="str">
            <v>-</v>
          </cell>
          <cell r="N145">
            <v>2</v>
          </cell>
          <cell r="O145" t="str">
            <v>-</v>
          </cell>
          <cell r="P145">
            <v>1</v>
          </cell>
          <cell r="Q145">
            <v>8</v>
          </cell>
          <cell r="R145">
            <v>0</v>
          </cell>
          <cell r="S145" t="str">
            <v>-</v>
          </cell>
          <cell r="T145">
            <v>2</v>
          </cell>
          <cell r="U145" t="str">
            <v>-</v>
          </cell>
          <cell r="V145">
            <v>1</v>
          </cell>
          <cell r="W145" t="str">
            <v>-</v>
          </cell>
          <cell r="X145" t="str">
            <v>-</v>
          </cell>
          <cell r="Y145" t="str">
            <v>-</v>
          </cell>
          <cell r="Z145">
            <v>1</v>
          </cell>
          <cell r="AA145">
            <v>8</v>
          </cell>
          <cell r="AB145" t="str">
            <v>-</v>
          </cell>
          <cell r="AC145" t="str">
            <v>-</v>
          </cell>
          <cell r="AD145">
            <v>2</v>
          </cell>
          <cell r="AE145">
            <v>1</v>
          </cell>
          <cell r="AF145" t="str">
            <v>-</v>
          </cell>
          <cell r="AG145" t="str">
            <v>-</v>
          </cell>
          <cell r="AH145" t="str">
            <v>-</v>
          </cell>
          <cell r="AI145">
            <v>2</v>
          </cell>
          <cell r="AJ145" t="str">
            <v>-</v>
          </cell>
          <cell r="AK145">
            <v>1</v>
          </cell>
          <cell r="AL145" t="str">
            <v>-</v>
          </cell>
          <cell r="AM145">
            <v>1</v>
          </cell>
          <cell r="AN145">
            <v>2</v>
          </cell>
        </row>
        <row r="146">
          <cell r="A146" t="str">
            <v>2020의성군</v>
          </cell>
          <cell r="B146">
            <v>2020</v>
          </cell>
          <cell r="C146" t="str">
            <v>의성군</v>
          </cell>
          <cell r="D146">
            <v>107</v>
          </cell>
          <cell r="E146" t="str">
            <v>-</v>
          </cell>
          <cell r="F146">
            <v>1</v>
          </cell>
          <cell r="G146">
            <v>18</v>
          </cell>
          <cell r="H146" t="str">
            <v>-</v>
          </cell>
          <cell r="I146">
            <v>2</v>
          </cell>
          <cell r="J146">
            <v>0</v>
          </cell>
          <cell r="K146" t="str">
            <v>-</v>
          </cell>
          <cell r="L146" t="str">
            <v>-</v>
          </cell>
          <cell r="M146" t="str">
            <v>-</v>
          </cell>
          <cell r="N146">
            <v>3</v>
          </cell>
          <cell r="O146" t="str">
            <v>-</v>
          </cell>
          <cell r="P146">
            <v>1</v>
          </cell>
          <cell r="Q146">
            <v>18</v>
          </cell>
          <cell r="R146">
            <v>0</v>
          </cell>
          <cell r="S146">
            <v>1</v>
          </cell>
          <cell r="T146">
            <v>3</v>
          </cell>
          <cell r="U146">
            <v>1</v>
          </cell>
          <cell r="V146" t="str">
            <v>-</v>
          </cell>
          <cell r="W146">
            <v>1</v>
          </cell>
          <cell r="X146" t="str">
            <v>-</v>
          </cell>
          <cell r="Y146" t="str">
            <v>-</v>
          </cell>
          <cell r="Z146">
            <v>1</v>
          </cell>
          <cell r="AA146">
            <v>18</v>
          </cell>
          <cell r="AB146">
            <v>1</v>
          </cell>
          <cell r="AC146">
            <v>1</v>
          </cell>
          <cell r="AD146">
            <v>2</v>
          </cell>
          <cell r="AE146">
            <v>1</v>
          </cell>
          <cell r="AF146" t="str">
            <v>-</v>
          </cell>
          <cell r="AG146">
            <v>4</v>
          </cell>
          <cell r="AH146">
            <v>1</v>
          </cell>
          <cell r="AI146">
            <v>21</v>
          </cell>
          <cell r="AJ146" t="str">
            <v>-</v>
          </cell>
          <cell r="AK146">
            <v>4</v>
          </cell>
          <cell r="AL146" t="str">
            <v>-</v>
          </cell>
          <cell r="AM146">
            <v>1</v>
          </cell>
          <cell r="AN146">
            <v>3</v>
          </cell>
        </row>
        <row r="147">
          <cell r="A147" t="str">
            <v>2020청송군</v>
          </cell>
          <cell r="B147">
            <v>2020</v>
          </cell>
          <cell r="C147" t="str">
            <v>청송군</v>
          </cell>
          <cell r="D147">
            <v>50</v>
          </cell>
          <cell r="E147" t="str">
            <v>-</v>
          </cell>
          <cell r="F147">
            <v>1</v>
          </cell>
          <cell r="G147">
            <v>8</v>
          </cell>
          <cell r="H147" t="str">
            <v>-</v>
          </cell>
          <cell r="I147">
            <v>2</v>
          </cell>
          <cell r="J147">
            <v>0</v>
          </cell>
          <cell r="K147" t="str">
            <v>-</v>
          </cell>
          <cell r="L147" t="str">
            <v>-</v>
          </cell>
          <cell r="M147" t="str">
            <v>-</v>
          </cell>
          <cell r="N147">
            <v>1</v>
          </cell>
          <cell r="O147" t="str">
            <v>-</v>
          </cell>
          <cell r="P147">
            <v>1</v>
          </cell>
          <cell r="Q147">
            <v>8</v>
          </cell>
          <cell r="R147">
            <v>0</v>
          </cell>
          <cell r="S147" t="str">
            <v>-</v>
          </cell>
          <cell r="T147">
            <v>2</v>
          </cell>
          <cell r="U147" t="str">
            <v>-</v>
          </cell>
          <cell r="V147">
            <v>1</v>
          </cell>
          <cell r="W147" t="str">
            <v>-</v>
          </cell>
          <cell r="X147">
            <v>4</v>
          </cell>
          <cell r="Y147" t="str">
            <v>-</v>
          </cell>
          <cell r="Z147">
            <v>1</v>
          </cell>
          <cell r="AA147">
            <v>8</v>
          </cell>
          <cell r="AB147" t="str">
            <v>-</v>
          </cell>
          <cell r="AC147">
            <v>1</v>
          </cell>
          <cell r="AD147">
            <v>3</v>
          </cell>
          <cell r="AE147">
            <v>1</v>
          </cell>
          <cell r="AF147" t="str">
            <v>-</v>
          </cell>
          <cell r="AG147" t="str">
            <v>-</v>
          </cell>
          <cell r="AH147">
            <v>1</v>
          </cell>
          <cell r="AI147">
            <v>3</v>
          </cell>
          <cell r="AJ147" t="str">
            <v>-</v>
          </cell>
          <cell r="AK147">
            <v>1</v>
          </cell>
          <cell r="AL147" t="str">
            <v>-</v>
          </cell>
          <cell r="AM147">
            <v>1</v>
          </cell>
          <cell r="AN147">
            <v>2</v>
          </cell>
        </row>
        <row r="148">
          <cell r="A148" t="str">
            <v>2020영양군</v>
          </cell>
          <cell r="B148">
            <v>2020</v>
          </cell>
          <cell r="C148" t="str">
            <v>영양군</v>
          </cell>
          <cell r="D148">
            <v>34</v>
          </cell>
          <cell r="E148" t="str">
            <v>-</v>
          </cell>
          <cell r="F148">
            <v>1</v>
          </cell>
          <cell r="G148">
            <v>6</v>
          </cell>
          <cell r="H148" t="str">
            <v>-</v>
          </cell>
          <cell r="I148">
            <v>2</v>
          </cell>
          <cell r="J148">
            <v>0</v>
          </cell>
          <cell r="K148" t="str">
            <v>-</v>
          </cell>
          <cell r="L148" t="str">
            <v>-</v>
          </cell>
          <cell r="M148" t="str">
            <v>-</v>
          </cell>
          <cell r="N148">
            <v>2</v>
          </cell>
          <cell r="O148" t="str">
            <v>-</v>
          </cell>
          <cell r="P148">
            <v>1</v>
          </cell>
          <cell r="Q148">
            <v>6</v>
          </cell>
          <cell r="R148">
            <v>0</v>
          </cell>
          <cell r="S148" t="str">
            <v>-</v>
          </cell>
          <cell r="T148">
            <v>2</v>
          </cell>
          <cell r="U148" t="str">
            <v>-</v>
          </cell>
          <cell r="V148">
            <v>1</v>
          </cell>
          <cell r="W148" t="str">
            <v>-</v>
          </cell>
          <cell r="X148" t="str">
            <v>-</v>
          </cell>
          <cell r="Y148" t="str">
            <v>-</v>
          </cell>
          <cell r="Z148">
            <v>1</v>
          </cell>
          <cell r="AA148">
            <v>6</v>
          </cell>
          <cell r="AB148" t="str">
            <v>-</v>
          </cell>
          <cell r="AC148" t="str">
            <v>-</v>
          </cell>
          <cell r="AD148">
            <v>1</v>
          </cell>
          <cell r="AE148">
            <v>1</v>
          </cell>
          <cell r="AF148" t="str">
            <v>-</v>
          </cell>
          <cell r="AG148" t="str">
            <v>-</v>
          </cell>
          <cell r="AH148" t="str">
            <v>-</v>
          </cell>
          <cell r="AI148">
            <v>2</v>
          </cell>
          <cell r="AJ148" t="str">
            <v>-</v>
          </cell>
          <cell r="AK148">
            <v>1</v>
          </cell>
          <cell r="AL148" t="str">
            <v>-</v>
          </cell>
          <cell r="AM148">
            <v>1</v>
          </cell>
          <cell r="AN148" t="str">
            <v>-</v>
          </cell>
        </row>
        <row r="149">
          <cell r="A149" t="str">
            <v>2020영덕군</v>
          </cell>
          <cell r="B149">
            <v>2020</v>
          </cell>
          <cell r="C149" t="str">
            <v>영덕군</v>
          </cell>
          <cell r="D149">
            <v>68</v>
          </cell>
          <cell r="E149" t="str">
            <v>-</v>
          </cell>
          <cell r="F149">
            <v>1</v>
          </cell>
          <cell r="G149">
            <v>9</v>
          </cell>
          <cell r="H149" t="str">
            <v>-</v>
          </cell>
          <cell r="I149">
            <v>2</v>
          </cell>
          <cell r="J149">
            <v>0</v>
          </cell>
          <cell r="K149" t="str">
            <v>-</v>
          </cell>
          <cell r="L149">
            <v>2</v>
          </cell>
          <cell r="M149">
            <v>2</v>
          </cell>
          <cell r="N149">
            <v>2</v>
          </cell>
          <cell r="O149" t="str">
            <v>-</v>
          </cell>
          <cell r="P149">
            <v>1</v>
          </cell>
          <cell r="Q149">
            <v>6</v>
          </cell>
          <cell r="R149">
            <v>0</v>
          </cell>
          <cell r="S149">
            <v>1</v>
          </cell>
          <cell r="T149">
            <v>3</v>
          </cell>
          <cell r="U149">
            <v>1</v>
          </cell>
          <cell r="V149" t="str">
            <v>-</v>
          </cell>
          <cell r="W149">
            <v>1</v>
          </cell>
          <cell r="X149" t="str">
            <v>-</v>
          </cell>
          <cell r="Y149" t="str">
            <v>-</v>
          </cell>
          <cell r="Z149">
            <v>1</v>
          </cell>
          <cell r="AA149">
            <v>9</v>
          </cell>
          <cell r="AB149">
            <v>1</v>
          </cell>
          <cell r="AC149">
            <v>1</v>
          </cell>
          <cell r="AD149">
            <v>5</v>
          </cell>
          <cell r="AE149">
            <v>1</v>
          </cell>
          <cell r="AF149" t="str">
            <v>-</v>
          </cell>
          <cell r="AG149">
            <v>5</v>
          </cell>
          <cell r="AH149">
            <v>1</v>
          </cell>
          <cell r="AI149">
            <v>4</v>
          </cell>
          <cell r="AJ149" t="str">
            <v>-</v>
          </cell>
          <cell r="AK149">
            <v>1</v>
          </cell>
          <cell r="AL149">
            <v>2</v>
          </cell>
          <cell r="AM149">
            <v>1</v>
          </cell>
          <cell r="AN149">
            <v>5</v>
          </cell>
        </row>
        <row r="150">
          <cell r="A150" t="str">
            <v>2020청도군</v>
          </cell>
          <cell r="B150">
            <v>2020</v>
          </cell>
          <cell r="C150" t="str">
            <v>청도군</v>
          </cell>
          <cell r="D150">
            <v>60</v>
          </cell>
          <cell r="E150" t="str">
            <v>-</v>
          </cell>
          <cell r="F150">
            <v>1</v>
          </cell>
          <cell r="G150">
            <v>9</v>
          </cell>
          <cell r="H150" t="str">
            <v>-</v>
          </cell>
          <cell r="I150">
            <v>2</v>
          </cell>
          <cell r="J150">
            <v>0</v>
          </cell>
          <cell r="K150" t="str">
            <v>-</v>
          </cell>
          <cell r="L150">
            <v>2</v>
          </cell>
          <cell r="M150">
            <v>1</v>
          </cell>
          <cell r="N150">
            <v>1</v>
          </cell>
          <cell r="O150" t="str">
            <v>-</v>
          </cell>
          <cell r="P150">
            <v>1</v>
          </cell>
          <cell r="Q150">
            <v>5</v>
          </cell>
          <cell r="R150">
            <v>0</v>
          </cell>
          <cell r="S150" t="str">
            <v>-</v>
          </cell>
          <cell r="T150">
            <v>3</v>
          </cell>
          <cell r="U150">
            <v>1</v>
          </cell>
          <cell r="V150">
            <v>1</v>
          </cell>
          <cell r="W150" t="str">
            <v>-</v>
          </cell>
          <cell r="X150" t="str">
            <v>-</v>
          </cell>
          <cell r="Y150" t="str">
            <v>-</v>
          </cell>
          <cell r="Z150">
            <v>1</v>
          </cell>
          <cell r="AA150">
            <v>11</v>
          </cell>
          <cell r="AB150" t="str">
            <v>-</v>
          </cell>
          <cell r="AC150">
            <v>1</v>
          </cell>
          <cell r="AD150">
            <v>1</v>
          </cell>
          <cell r="AE150" t="str">
            <v>-</v>
          </cell>
          <cell r="AF150">
            <v>1</v>
          </cell>
          <cell r="AG150" t="str">
            <v>-</v>
          </cell>
          <cell r="AH150" t="str">
            <v>-</v>
          </cell>
          <cell r="AI150">
            <v>12</v>
          </cell>
          <cell r="AJ150" t="str">
            <v>-</v>
          </cell>
          <cell r="AK150">
            <v>3</v>
          </cell>
          <cell r="AL150" t="str">
            <v>-</v>
          </cell>
          <cell r="AM150">
            <v>1</v>
          </cell>
          <cell r="AN150">
            <v>2</v>
          </cell>
        </row>
        <row r="151">
          <cell r="A151" t="str">
            <v>2020고령군</v>
          </cell>
          <cell r="B151">
            <v>2020</v>
          </cell>
          <cell r="C151" t="str">
            <v>고령군</v>
          </cell>
          <cell r="D151">
            <v>46</v>
          </cell>
          <cell r="E151" t="str">
            <v>-</v>
          </cell>
          <cell r="F151">
            <v>1</v>
          </cell>
          <cell r="G151">
            <v>8</v>
          </cell>
          <cell r="H151" t="str">
            <v>-</v>
          </cell>
          <cell r="I151">
            <v>2</v>
          </cell>
          <cell r="J151">
            <v>0</v>
          </cell>
          <cell r="K151" t="str">
            <v>-</v>
          </cell>
          <cell r="L151" t="str">
            <v>-</v>
          </cell>
          <cell r="M151" t="str">
            <v>-</v>
          </cell>
          <cell r="N151">
            <v>2</v>
          </cell>
          <cell r="O151" t="str">
            <v>-</v>
          </cell>
          <cell r="P151">
            <v>1</v>
          </cell>
          <cell r="Q151">
            <v>5</v>
          </cell>
          <cell r="R151">
            <v>0</v>
          </cell>
          <cell r="S151">
            <v>1</v>
          </cell>
          <cell r="T151">
            <v>2</v>
          </cell>
          <cell r="U151">
            <v>1</v>
          </cell>
          <cell r="V151">
            <v>1</v>
          </cell>
          <cell r="W151" t="str">
            <v>-</v>
          </cell>
          <cell r="X151" t="str">
            <v>-</v>
          </cell>
          <cell r="Y151" t="str">
            <v>-</v>
          </cell>
          <cell r="Z151">
            <v>1</v>
          </cell>
          <cell r="AA151">
            <v>8</v>
          </cell>
          <cell r="AB151" t="str">
            <v>-</v>
          </cell>
          <cell r="AC151">
            <v>1</v>
          </cell>
          <cell r="AD151" t="str">
            <v>-</v>
          </cell>
          <cell r="AE151">
            <v>1</v>
          </cell>
          <cell r="AF151" t="str">
            <v>-</v>
          </cell>
          <cell r="AG151">
            <v>3</v>
          </cell>
          <cell r="AH151">
            <v>1</v>
          </cell>
          <cell r="AI151">
            <v>5</v>
          </cell>
          <cell r="AJ151" t="str">
            <v>-</v>
          </cell>
          <cell r="AK151">
            <v>1</v>
          </cell>
          <cell r="AL151" t="str">
            <v>-</v>
          </cell>
          <cell r="AM151">
            <v>1</v>
          </cell>
          <cell r="AN151" t="str">
            <v>-</v>
          </cell>
        </row>
        <row r="152">
          <cell r="A152" t="str">
            <v>2020성주군</v>
          </cell>
          <cell r="B152">
            <v>2020</v>
          </cell>
          <cell r="C152" t="str">
            <v>성주군</v>
          </cell>
          <cell r="D152">
            <v>58</v>
          </cell>
          <cell r="E152" t="str">
            <v>-</v>
          </cell>
          <cell r="F152">
            <v>1</v>
          </cell>
          <cell r="G152">
            <v>10</v>
          </cell>
          <cell r="H152" t="str">
            <v>-</v>
          </cell>
          <cell r="I152">
            <v>2</v>
          </cell>
          <cell r="J152">
            <v>0</v>
          </cell>
          <cell r="K152" t="str">
            <v>-</v>
          </cell>
          <cell r="L152" t="str">
            <v>-</v>
          </cell>
          <cell r="M152">
            <v>1</v>
          </cell>
          <cell r="N152">
            <v>3</v>
          </cell>
          <cell r="O152" t="str">
            <v>-</v>
          </cell>
          <cell r="P152">
            <v>1</v>
          </cell>
          <cell r="Q152">
            <v>7</v>
          </cell>
          <cell r="R152">
            <v>0</v>
          </cell>
          <cell r="S152">
            <v>1</v>
          </cell>
          <cell r="T152">
            <v>2</v>
          </cell>
          <cell r="U152">
            <v>1</v>
          </cell>
          <cell r="V152">
            <v>1</v>
          </cell>
          <cell r="W152" t="str">
            <v>-</v>
          </cell>
          <cell r="X152" t="str">
            <v>-</v>
          </cell>
          <cell r="Y152" t="str">
            <v>-</v>
          </cell>
          <cell r="Z152">
            <v>1</v>
          </cell>
          <cell r="AA152">
            <v>10</v>
          </cell>
          <cell r="AB152">
            <v>1</v>
          </cell>
          <cell r="AC152">
            <v>1</v>
          </cell>
          <cell r="AD152">
            <v>1</v>
          </cell>
          <cell r="AE152">
            <v>1</v>
          </cell>
          <cell r="AF152" t="str">
            <v>-</v>
          </cell>
          <cell r="AG152" t="str">
            <v>-</v>
          </cell>
          <cell r="AH152">
            <v>1</v>
          </cell>
          <cell r="AI152">
            <v>9</v>
          </cell>
          <cell r="AJ152">
            <v>1</v>
          </cell>
          <cell r="AK152">
            <v>1</v>
          </cell>
          <cell r="AL152" t="str">
            <v>-</v>
          </cell>
          <cell r="AM152">
            <v>1</v>
          </cell>
          <cell r="AN152" t="str">
            <v>-</v>
          </cell>
        </row>
        <row r="153">
          <cell r="A153" t="str">
            <v>2020칠곡군</v>
          </cell>
          <cell r="B153">
            <v>2020</v>
          </cell>
          <cell r="C153" t="str">
            <v>칠곡군</v>
          </cell>
          <cell r="D153">
            <v>95</v>
          </cell>
          <cell r="E153" t="str">
            <v>-</v>
          </cell>
          <cell r="F153">
            <v>1</v>
          </cell>
          <cell r="G153">
            <v>8</v>
          </cell>
          <cell r="H153" t="str">
            <v>-</v>
          </cell>
          <cell r="I153">
            <v>2</v>
          </cell>
          <cell r="J153">
            <v>0</v>
          </cell>
          <cell r="K153" t="str">
            <v>-</v>
          </cell>
          <cell r="L153" t="str">
            <v>-</v>
          </cell>
          <cell r="M153">
            <v>1</v>
          </cell>
          <cell r="N153">
            <v>3</v>
          </cell>
          <cell r="O153" t="str">
            <v>-</v>
          </cell>
          <cell r="P153">
            <v>1</v>
          </cell>
          <cell r="Q153">
            <v>8</v>
          </cell>
          <cell r="R153">
            <v>0</v>
          </cell>
          <cell r="S153">
            <v>1</v>
          </cell>
          <cell r="T153">
            <v>7</v>
          </cell>
          <cell r="U153">
            <v>1</v>
          </cell>
          <cell r="V153">
            <v>1</v>
          </cell>
          <cell r="W153" t="str">
            <v>-</v>
          </cell>
          <cell r="X153" t="str">
            <v>-</v>
          </cell>
          <cell r="Y153" t="str">
            <v>-</v>
          </cell>
          <cell r="Z153">
            <v>1</v>
          </cell>
          <cell r="AA153">
            <v>9</v>
          </cell>
          <cell r="AB153" t="str">
            <v>-</v>
          </cell>
          <cell r="AC153" t="str">
            <v>-</v>
          </cell>
          <cell r="AD153">
            <v>1</v>
          </cell>
          <cell r="AE153">
            <v>1</v>
          </cell>
          <cell r="AF153" t="str">
            <v>-</v>
          </cell>
          <cell r="AG153" t="str">
            <v>-</v>
          </cell>
          <cell r="AH153">
            <v>1</v>
          </cell>
          <cell r="AI153">
            <v>9</v>
          </cell>
          <cell r="AJ153" t="str">
            <v>-</v>
          </cell>
          <cell r="AK153" t="str">
            <v>-</v>
          </cell>
          <cell r="AL153">
            <v>2</v>
          </cell>
          <cell r="AM153" t="str">
            <v>-</v>
          </cell>
          <cell r="AN153">
            <v>37</v>
          </cell>
        </row>
        <row r="154">
          <cell r="A154" t="str">
            <v>2020예천군</v>
          </cell>
          <cell r="B154">
            <v>2020</v>
          </cell>
          <cell r="C154" t="str">
            <v>예천군</v>
          </cell>
          <cell r="D154">
            <v>78</v>
          </cell>
          <cell r="E154" t="str">
            <v>-</v>
          </cell>
          <cell r="F154">
            <v>1</v>
          </cell>
          <cell r="G154">
            <v>12</v>
          </cell>
          <cell r="H154">
            <v>1</v>
          </cell>
          <cell r="I154">
            <v>2</v>
          </cell>
          <cell r="J154">
            <v>0</v>
          </cell>
          <cell r="K154" t="str">
            <v>-</v>
          </cell>
          <cell r="L154" t="str">
            <v>-</v>
          </cell>
          <cell r="M154" t="str">
            <v>-</v>
          </cell>
          <cell r="N154">
            <v>2</v>
          </cell>
          <cell r="O154" t="str">
            <v>-</v>
          </cell>
          <cell r="P154">
            <v>1</v>
          </cell>
          <cell r="Q154">
            <v>8</v>
          </cell>
          <cell r="R154">
            <v>0</v>
          </cell>
          <cell r="S154" t="str">
            <v>-</v>
          </cell>
          <cell r="T154">
            <v>3</v>
          </cell>
          <cell r="U154">
            <v>1</v>
          </cell>
          <cell r="V154">
            <v>1</v>
          </cell>
          <cell r="W154" t="str">
            <v>-</v>
          </cell>
          <cell r="X154" t="str">
            <v>-</v>
          </cell>
          <cell r="Y154">
            <v>1</v>
          </cell>
          <cell r="Z154">
            <v>1</v>
          </cell>
          <cell r="AA154">
            <v>12</v>
          </cell>
          <cell r="AB154" t="str">
            <v>-</v>
          </cell>
          <cell r="AC154">
            <v>1</v>
          </cell>
          <cell r="AD154">
            <v>1</v>
          </cell>
          <cell r="AE154">
            <v>1</v>
          </cell>
          <cell r="AF154" t="str">
            <v>-</v>
          </cell>
          <cell r="AG154" t="str">
            <v>-</v>
          </cell>
          <cell r="AH154">
            <v>1</v>
          </cell>
          <cell r="AI154">
            <v>11</v>
          </cell>
          <cell r="AJ154" t="str">
            <v>-</v>
          </cell>
          <cell r="AK154">
            <v>1</v>
          </cell>
          <cell r="AL154" t="str">
            <v>-</v>
          </cell>
          <cell r="AM154">
            <v>1</v>
          </cell>
          <cell r="AN154">
            <v>15</v>
          </cell>
        </row>
        <row r="155">
          <cell r="A155" t="str">
            <v>2020봉화군</v>
          </cell>
          <cell r="B155">
            <v>2020</v>
          </cell>
          <cell r="C155" t="str">
            <v>봉화군</v>
          </cell>
          <cell r="D155">
            <v>47</v>
          </cell>
          <cell r="E155" t="str">
            <v>-</v>
          </cell>
          <cell r="F155">
            <v>1</v>
          </cell>
          <cell r="G155">
            <v>10</v>
          </cell>
          <cell r="H155" t="str">
            <v>-</v>
          </cell>
          <cell r="I155">
            <v>2</v>
          </cell>
          <cell r="J155">
            <v>0</v>
          </cell>
          <cell r="K155" t="str">
            <v>-</v>
          </cell>
          <cell r="L155" t="str">
            <v>-</v>
          </cell>
          <cell r="M155">
            <v>1</v>
          </cell>
          <cell r="N155">
            <v>2</v>
          </cell>
          <cell r="O155" t="str">
            <v>-</v>
          </cell>
          <cell r="P155">
            <v>1</v>
          </cell>
          <cell r="Q155">
            <v>6</v>
          </cell>
          <cell r="R155">
            <v>0</v>
          </cell>
          <cell r="S155" t="str">
            <v>-</v>
          </cell>
          <cell r="T155">
            <v>3</v>
          </cell>
          <cell r="U155">
            <v>1</v>
          </cell>
          <cell r="V155">
            <v>1</v>
          </cell>
          <cell r="W155" t="str">
            <v>-</v>
          </cell>
          <cell r="X155" t="str">
            <v>-</v>
          </cell>
          <cell r="Y155" t="str">
            <v>-</v>
          </cell>
          <cell r="Z155">
            <v>1</v>
          </cell>
          <cell r="AA155">
            <v>10</v>
          </cell>
          <cell r="AB155" t="str">
            <v>-</v>
          </cell>
          <cell r="AC155" t="str">
            <v>-</v>
          </cell>
          <cell r="AD155">
            <v>1</v>
          </cell>
          <cell r="AE155" t="str">
            <v>-</v>
          </cell>
          <cell r="AF155" t="str">
            <v>-</v>
          </cell>
          <cell r="AG155" t="str">
            <v>-</v>
          </cell>
          <cell r="AH155" t="str">
            <v>-</v>
          </cell>
          <cell r="AI155">
            <v>3</v>
          </cell>
          <cell r="AJ155" t="str">
            <v>-</v>
          </cell>
          <cell r="AK155">
            <v>1</v>
          </cell>
          <cell r="AL155" t="str">
            <v>-</v>
          </cell>
          <cell r="AM155">
            <v>1</v>
          </cell>
          <cell r="AN155">
            <v>2</v>
          </cell>
        </row>
        <row r="156">
          <cell r="A156" t="str">
            <v>2020울진군</v>
          </cell>
          <cell r="B156">
            <v>2020</v>
          </cell>
          <cell r="C156" t="str">
            <v>울진군</v>
          </cell>
          <cell r="D156">
            <v>64</v>
          </cell>
          <cell r="E156" t="str">
            <v>-</v>
          </cell>
          <cell r="F156">
            <v>1</v>
          </cell>
          <cell r="G156">
            <v>10</v>
          </cell>
          <cell r="H156" t="str">
            <v>-</v>
          </cell>
          <cell r="I156">
            <v>2</v>
          </cell>
          <cell r="J156">
            <v>0</v>
          </cell>
          <cell r="K156" t="str">
            <v>-</v>
          </cell>
          <cell r="L156">
            <v>1</v>
          </cell>
          <cell r="M156" t="str">
            <v>-</v>
          </cell>
          <cell r="N156">
            <v>3</v>
          </cell>
          <cell r="O156" t="str">
            <v>-</v>
          </cell>
          <cell r="P156">
            <v>1</v>
          </cell>
          <cell r="Q156">
            <v>8</v>
          </cell>
          <cell r="R156">
            <v>0</v>
          </cell>
          <cell r="S156">
            <v>1</v>
          </cell>
          <cell r="T156">
            <v>4</v>
          </cell>
          <cell r="U156">
            <v>1</v>
          </cell>
          <cell r="V156">
            <v>1</v>
          </cell>
          <cell r="W156" t="str">
            <v>-</v>
          </cell>
          <cell r="X156" t="str">
            <v>-</v>
          </cell>
          <cell r="Y156" t="str">
            <v>-</v>
          </cell>
          <cell r="Z156">
            <v>1</v>
          </cell>
          <cell r="AA156">
            <v>10</v>
          </cell>
          <cell r="AB156">
            <v>1</v>
          </cell>
          <cell r="AC156">
            <v>1</v>
          </cell>
          <cell r="AD156">
            <v>5</v>
          </cell>
          <cell r="AE156">
            <v>1</v>
          </cell>
          <cell r="AF156" t="str">
            <v>-</v>
          </cell>
          <cell r="AG156" t="str">
            <v>-</v>
          </cell>
          <cell r="AH156">
            <v>1</v>
          </cell>
          <cell r="AI156">
            <v>7</v>
          </cell>
          <cell r="AJ156" t="str">
            <v>-</v>
          </cell>
          <cell r="AK156">
            <v>1</v>
          </cell>
          <cell r="AL156">
            <v>2</v>
          </cell>
          <cell r="AM156">
            <v>1</v>
          </cell>
          <cell r="AN156" t="str">
            <v>-</v>
          </cell>
        </row>
        <row r="157">
          <cell r="A157" t="str">
            <v>2020울릉군</v>
          </cell>
          <cell r="B157">
            <v>2020</v>
          </cell>
          <cell r="C157" t="str">
            <v>울릉군</v>
          </cell>
          <cell r="D157">
            <v>29</v>
          </cell>
          <cell r="E157" t="str">
            <v>-</v>
          </cell>
          <cell r="F157">
            <v>1</v>
          </cell>
          <cell r="G157">
            <v>3</v>
          </cell>
          <cell r="H157" t="str">
            <v>-</v>
          </cell>
          <cell r="I157">
            <v>2</v>
          </cell>
          <cell r="J157">
            <v>0</v>
          </cell>
          <cell r="K157" t="str">
            <v>-</v>
          </cell>
          <cell r="L157">
            <v>1</v>
          </cell>
          <cell r="M157" t="str">
            <v>-</v>
          </cell>
          <cell r="N157">
            <v>4</v>
          </cell>
          <cell r="O157" t="str">
            <v>-</v>
          </cell>
          <cell r="P157">
            <v>1</v>
          </cell>
          <cell r="Q157">
            <v>4</v>
          </cell>
          <cell r="R157">
            <v>0</v>
          </cell>
          <cell r="S157" t="str">
            <v>-</v>
          </cell>
          <cell r="T157">
            <v>1</v>
          </cell>
          <cell r="U157" t="str">
            <v>-</v>
          </cell>
          <cell r="V157">
            <v>1</v>
          </cell>
          <cell r="W157" t="str">
            <v>-</v>
          </cell>
          <cell r="X157" t="str">
            <v>-</v>
          </cell>
          <cell r="Y157" t="str">
            <v>-</v>
          </cell>
          <cell r="Z157">
            <v>1</v>
          </cell>
          <cell r="AA157">
            <v>4</v>
          </cell>
          <cell r="AB157" t="str">
            <v>-</v>
          </cell>
          <cell r="AC157" t="str">
            <v>-</v>
          </cell>
          <cell r="AD157">
            <v>1</v>
          </cell>
          <cell r="AE157">
            <v>1</v>
          </cell>
          <cell r="AF157" t="str">
            <v>-</v>
          </cell>
          <cell r="AG157" t="str">
            <v>-</v>
          </cell>
          <cell r="AH157" t="str">
            <v>-</v>
          </cell>
          <cell r="AI157">
            <v>2</v>
          </cell>
          <cell r="AJ157" t="str">
            <v>-</v>
          </cell>
          <cell r="AK157" t="str">
            <v>-</v>
          </cell>
          <cell r="AL157">
            <v>1</v>
          </cell>
          <cell r="AM157">
            <v>1</v>
          </cell>
          <cell r="AN157" t="str">
            <v>-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</row>
        <row r="160">
          <cell r="C160" t="str">
            <v>주:1)소년원, 구치소 등 포함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</row>
      </sheetData>
      <sheetData sheetId="63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3068</v>
          </cell>
          <cell r="E9">
            <v>2718</v>
          </cell>
          <cell r="F9">
            <v>70</v>
          </cell>
          <cell r="G9">
            <v>280</v>
          </cell>
          <cell r="H9">
            <v>1238</v>
          </cell>
          <cell r="I9">
            <v>83</v>
          </cell>
          <cell r="J9">
            <v>467245</v>
          </cell>
          <cell r="K9">
            <v>17666841</v>
          </cell>
          <cell r="L9">
            <v>8454598</v>
          </cell>
          <cell r="M9">
            <v>9212243</v>
          </cell>
          <cell r="N9">
            <v>235678317</v>
          </cell>
          <cell r="O9">
            <v>131</v>
          </cell>
          <cell r="P9">
            <v>18</v>
          </cell>
          <cell r="Q9">
            <v>113</v>
          </cell>
          <cell r="R9">
            <v>177</v>
          </cell>
          <cell r="S9">
            <v>530</v>
          </cell>
          <cell r="T9">
            <v>0</v>
          </cell>
        </row>
        <row r="10">
          <cell r="C10" t="str">
            <v>포항북부소방서</v>
          </cell>
          <cell r="D10">
            <v>188</v>
          </cell>
          <cell r="E10">
            <v>173</v>
          </cell>
          <cell r="F10">
            <v>5</v>
          </cell>
          <cell r="G10">
            <v>10</v>
          </cell>
          <cell r="H10" t="str">
            <v>-</v>
          </cell>
          <cell r="I10">
            <v>6</v>
          </cell>
          <cell r="J10">
            <v>3850</v>
          </cell>
          <cell r="K10">
            <v>1092704</v>
          </cell>
          <cell r="L10">
            <v>608951</v>
          </cell>
          <cell r="M10">
            <v>483753</v>
          </cell>
          <cell r="N10">
            <v>12533301</v>
          </cell>
          <cell r="O10">
            <v>29</v>
          </cell>
          <cell r="P10">
            <v>3</v>
          </cell>
          <cell r="Q10">
            <v>26</v>
          </cell>
          <cell r="R10">
            <v>12</v>
          </cell>
          <cell r="S10">
            <v>112</v>
          </cell>
          <cell r="T10">
            <v>0</v>
          </cell>
        </row>
        <row r="11">
          <cell r="C11" t="str">
            <v>포항남부소방서</v>
          </cell>
          <cell r="D11">
            <v>182</v>
          </cell>
          <cell r="E11">
            <v>162</v>
          </cell>
          <cell r="F11">
            <v>8</v>
          </cell>
          <cell r="G11">
            <v>12</v>
          </cell>
          <cell r="H11">
            <v>101</v>
          </cell>
          <cell r="I11">
            <v>2</v>
          </cell>
          <cell r="J11">
            <v>6330</v>
          </cell>
          <cell r="K11">
            <v>672803</v>
          </cell>
          <cell r="L11">
            <v>303097</v>
          </cell>
          <cell r="M11">
            <v>369706</v>
          </cell>
          <cell r="N11">
            <v>46617864</v>
          </cell>
          <cell r="O11">
            <v>6</v>
          </cell>
          <cell r="P11" t="str">
            <v>-</v>
          </cell>
          <cell r="Q11">
            <v>6</v>
          </cell>
          <cell r="R11">
            <v>3</v>
          </cell>
          <cell r="S11">
            <v>19</v>
          </cell>
          <cell r="T11">
            <v>0</v>
          </cell>
        </row>
        <row r="12">
          <cell r="C12" t="str">
            <v>경주소방서</v>
          </cell>
          <cell r="D12">
            <v>362</v>
          </cell>
          <cell r="E12">
            <v>307</v>
          </cell>
          <cell r="F12">
            <v>11</v>
          </cell>
          <cell r="G12">
            <v>44</v>
          </cell>
          <cell r="H12">
            <v>169</v>
          </cell>
          <cell r="I12">
            <v>12</v>
          </cell>
          <cell r="J12">
            <v>136336</v>
          </cell>
          <cell r="K12">
            <v>2585473</v>
          </cell>
          <cell r="L12">
            <v>1390863</v>
          </cell>
          <cell r="M12">
            <v>1194610</v>
          </cell>
          <cell r="N12">
            <v>41775815</v>
          </cell>
          <cell r="O12">
            <v>26</v>
          </cell>
          <cell r="P12">
            <v>2</v>
          </cell>
          <cell r="Q12">
            <v>24</v>
          </cell>
          <cell r="R12">
            <v>38</v>
          </cell>
          <cell r="S12">
            <v>42</v>
          </cell>
          <cell r="T12">
            <v>0</v>
          </cell>
        </row>
        <row r="13">
          <cell r="C13" t="str">
            <v>김천소방서</v>
          </cell>
          <cell r="D13">
            <v>153</v>
          </cell>
          <cell r="E13">
            <v>139</v>
          </cell>
          <cell r="F13">
            <v>3</v>
          </cell>
          <cell r="G13">
            <v>11</v>
          </cell>
          <cell r="H13">
            <v>87</v>
          </cell>
          <cell r="I13">
            <v>2</v>
          </cell>
          <cell r="J13">
            <v>15481</v>
          </cell>
          <cell r="K13">
            <v>482577</v>
          </cell>
          <cell r="L13">
            <v>162530</v>
          </cell>
          <cell r="M13">
            <v>320047</v>
          </cell>
          <cell r="N13">
            <v>4635091</v>
          </cell>
          <cell r="O13">
            <v>5</v>
          </cell>
          <cell r="P13" t="str">
            <v>-</v>
          </cell>
          <cell r="Q13">
            <v>5</v>
          </cell>
          <cell r="R13">
            <v>2</v>
          </cell>
          <cell r="S13">
            <v>5</v>
          </cell>
          <cell r="T13">
            <v>0</v>
          </cell>
        </row>
        <row r="14">
          <cell r="C14" t="str">
            <v>안동소방서</v>
          </cell>
          <cell r="D14">
            <v>202</v>
          </cell>
          <cell r="E14">
            <v>168</v>
          </cell>
          <cell r="F14">
            <v>5</v>
          </cell>
          <cell r="G14">
            <v>29</v>
          </cell>
          <cell r="H14">
            <v>101</v>
          </cell>
          <cell r="I14">
            <v>14</v>
          </cell>
          <cell r="J14">
            <v>62446</v>
          </cell>
          <cell r="K14">
            <v>817985</v>
          </cell>
          <cell r="L14">
            <v>435037</v>
          </cell>
          <cell r="M14">
            <v>382948</v>
          </cell>
          <cell r="N14">
            <v>13101990</v>
          </cell>
          <cell r="O14">
            <v>13</v>
          </cell>
          <cell r="P14">
            <v>3</v>
          </cell>
          <cell r="Q14">
            <v>10</v>
          </cell>
          <cell r="R14">
            <v>25</v>
          </cell>
          <cell r="S14">
            <v>130</v>
          </cell>
          <cell r="T14">
            <v>0</v>
          </cell>
        </row>
        <row r="15">
          <cell r="C15" t="str">
            <v>구미소방서</v>
          </cell>
          <cell r="D15">
            <v>256</v>
          </cell>
          <cell r="E15">
            <v>212</v>
          </cell>
          <cell r="F15">
            <v>8</v>
          </cell>
          <cell r="G15">
            <v>36</v>
          </cell>
          <cell r="H15">
            <v>147</v>
          </cell>
          <cell r="I15">
            <v>8</v>
          </cell>
          <cell r="J15">
            <v>5391</v>
          </cell>
          <cell r="K15">
            <v>1145370</v>
          </cell>
          <cell r="L15">
            <v>615522</v>
          </cell>
          <cell r="M15">
            <v>529848</v>
          </cell>
          <cell r="N15">
            <v>19567882</v>
          </cell>
          <cell r="O15">
            <v>6</v>
          </cell>
          <cell r="P15">
            <v>1</v>
          </cell>
          <cell r="Q15">
            <v>5</v>
          </cell>
          <cell r="R15">
            <v>21</v>
          </cell>
          <cell r="S15">
            <v>55</v>
          </cell>
          <cell r="T15">
            <v>0</v>
          </cell>
        </row>
        <row r="16">
          <cell r="C16" t="str">
            <v>영주소방서</v>
          </cell>
          <cell r="D16">
            <v>205</v>
          </cell>
          <cell r="E16">
            <v>181</v>
          </cell>
          <cell r="F16">
            <v>5</v>
          </cell>
          <cell r="G16">
            <v>19</v>
          </cell>
          <cell r="H16">
            <v>105</v>
          </cell>
          <cell r="I16">
            <v>10</v>
          </cell>
          <cell r="J16">
            <v>40718</v>
          </cell>
          <cell r="K16">
            <v>1511459</v>
          </cell>
          <cell r="L16">
            <v>480926</v>
          </cell>
          <cell r="M16">
            <v>1030533</v>
          </cell>
          <cell r="N16">
            <v>7199838</v>
          </cell>
          <cell r="O16">
            <v>2</v>
          </cell>
          <cell r="P16">
            <v>1</v>
          </cell>
          <cell r="Q16">
            <v>1</v>
          </cell>
          <cell r="R16">
            <v>26</v>
          </cell>
          <cell r="S16">
            <v>10</v>
          </cell>
          <cell r="T16">
            <v>0</v>
          </cell>
        </row>
        <row r="17">
          <cell r="C17" t="str">
            <v>영천소방서</v>
          </cell>
          <cell r="D17">
            <v>174</v>
          </cell>
          <cell r="E17">
            <v>144</v>
          </cell>
          <cell r="F17">
            <v>4</v>
          </cell>
          <cell r="G17">
            <v>26</v>
          </cell>
          <cell r="H17">
            <v>82</v>
          </cell>
          <cell r="I17">
            <v>6</v>
          </cell>
          <cell r="J17">
            <v>14948</v>
          </cell>
          <cell r="K17">
            <v>2167100</v>
          </cell>
          <cell r="L17">
            <v>824060</v>
          </cell>
          <cell r="M17">
            <v>1343040</v>
          </cell>
          <cell r="N17">
            <v>16440429</v>
          </cell>
          <cell r="O17">
            <v>9</v>
          </cell>
          <cell r="P17">
            <v>2</v>
          </cell>
          <cell r="Q17">
            <v>7</v>
          </cell>
          <cell r="R17">
            <v>11</v>
          </cell>
          <cell r="S17">
            <v>19</v>
          </cell>
          <cell r="T17">
            <v>0</v>
          </cell>
        </row>
        <row r="18">
          <cell r="C18" t="str">
            <v>상주소방서</v>
          </cell>
          <cell r="D18">
            <v>235</v>
          </cell>
          <cell r="E18">
            <v>226</v>
          </cell>
          <cell r="F18">
            <v>1</v>
          </cell>
          <cell r="G18">
            <v>8</v>
          </cell>
          <cell r="H18">
            <v>71</v>
          </cell>
          <cell r="I18">
            <v>8</v>
          </cell>
          <cell r="J18">
            <v>14343</v>
          </cell>
          <cell r="K18">
            <v>1213003</v>
          </cell>
          <cell r="L18">
            <v>711057</v>
          </cell>
          <cell r="M18">
            <v>501946</v>
          </cell>
          <cell r="N18">
            <v>7717042</v>
          </cell>
          <cell r="O18">
            <v>15</v>
          </cell>
          <cell r="P18" t="str">
            <v>-</v>
          </cell>
          <cell r="Q18">
            <v>15</v>
          </cell>
          <cell r="R18">
            <v>13</v>
          </cell>
          <cell r="S18">
            <v>22</v>
          </cell>
          <cell r="T18">
            <v>0</v>
          </cell>
        </row>
        <row r="19">
          <cell r="C19" t="str">
            <v>문경소방서</v>
          </cell>
          <cell r="D19">
            <v>217</v>
          </cell>
          <cell r="E19">
            <v>197</v>
          </cell>
          <cell r="F19">
            <v>1</v>
          </cell>
          <cell r="G19">
            <v>19</v>
          </cell>
          <cell r="H19">
            <v>67</v>
          </cell>
          <cell r="I19">
            <v>7</v>
          </cell>
          <cell r="J19">
            <v>75502</v>
          </cell>
          <cell r="K19">
            <v>1020718</v>
          </cell>
          <cell r="L19">
            <v>510669</v>
          </cell>
          <cell r="M19">
            <v>510049</v>
          </cell>
          <cell r="N19">
            <v>4107501</v>
          </cell>
          <cell r="O19">
            <v>6</v>
          </cell>
          <cell r="P19">
            <v>3</v>
          </cell>
          <cell r="Q19">
            <v>3</v>
          </cell>
          <cell r="R19">
            <v>11</v>
          </cell>
          <cell r="S19">
            <v>13</v>
          </cell>
          <cell r="T19">
            <v>0</v>
          </cell>
        </row>
        <row r="20">
          <cell r="C20" t="str">
            <v>경산소방서</v>
          </cell>
          <cell r="D20">
            <v>245</v>
          </cell>
          <cell r="E20">
            <v>222</v>
          </cell>
          <cell r="F20">
            <v>8</v>
          </cell>
          <cell r="G20">
            <v>15</v>
          </cell>
          <cell r="H20">
            <v>55</v>
          </cell>
          <cell r="I20">
            <v>1</v>
          </cell>
          <cell r="J20">
            <v>12124</v>
          </cell>
          <cell r="K20">
            <v>1539705</v>
          </cell>
          <cell r="L20">
            <v>736787</v>
          </cell>
          <cell r="M20">
            <v>802918</v>
          </cell>
          <cell r="N20">
            <v>20408719</v>
          </cell>
          <cell r="O20">
            <v>4</v>
          </cell>
          <cell r="P20">
            <v>1</v>
          </cell>
          <cell r="Q20">
            <v>3</v>
          </cell>
          <cell r="R20">
            <v>2</v>
          </cell>
          <cell r="S20">
            <v>60</v>
          </cell>
          <cell r="T20">
            <v>0</v>
          </cell>
        </row>
        <row r="21">
          <cell r="C21" t="str">
            <v>의성소방서</v>
          </cell>
          <cell r="D21">
            <v>140</v>
          </cell>
          <cell r="E21">
            <v>123</v>
          </cell>
          <cell r="F21">
            <v>4</v>
          </cell>
          <cell r="G21">
            <v>13</v>
          </cell>
          <cell r="H21">
            <v>106</v>
          </cell>
          <cell r="I21">
            <v>4</v>
          </cell>
          <cell r="J21">
            <v>19186</v>
          </cell>
          <cell r="K21">
            <v>880064</v>
          </cell>
          <cell r="L21">
            <v>429742</v>
          </cell>
          <cell r="M21">
            <v>450322</v>
          </cell>
          <cell r="N21">
            <v>8297522</v>
          </cell>
          <cell r="O21">
            <v>3</v>
          </cell>
          <cell r="P21" t="str">
            <v>-</v>
          </cell>
          <cell r="Q21">
            <v>3</v>
          </cell>
          <cell r="R21">
            <v>9</v>
          </cell>
          <cell r="S21">
            <v>33</v>
          </cell>
          <cell r="T21">
            <v>0</v>
          </cell>
        </row>
        <row r="22">
          <cell r="C22" t="str">
            <v>영덕소방서</v>
          </cell>
          <cell r="D22">
            <v>80</v>
          </cell>
          <cell r="E22">
            <v>73</v>
          </cell>
          <cell r="F22">
            <v>3</v>
          </cell>
          <cell r="G22">
            <v>4</v>
          </cell>
          <cell r="H22">
            <v>17</v>
          </cell>
          <cell r="I22" t="str">
            <v>-</v>
          </cell>
          <cell r="J22">
            <v>14862</v>
          </cell>
          <cell r="K22">
            <v>356484</v>
          </cell>
          <cell r="L22">
            <v>130039</v>
          </cell>
          <cell r="M22">
            <v>226445</v>
          </cell>
          <cell r="N22">
            <v>1022904</v>
          </cell>
          <cell r="O22">
            <v>1</v>
          </cell>
          <cell r="P22">
            <v>1</v>
          </cell>
          <cell r="Q22" t="str">
            <v>-</v>
          </cell>
          <cell r="R22" t="str">
            <v>-</v>
          </cell>
          <cell r="S22">
            <v>2</v>
          </cell>
          <cell r="T22">
            <v>0</v>
          </cell>
        </row>
        <row r="23">
          <cell r="C23" t="str">
            <v>고령소방서</v>
          </cell>
          <cell r="D23">
            <v>98</v>
          </cell>
          <cell r="E23">
            <v>93</v>
          </cell>
          <cell r="F23" t="str">
            <v>-</v>
          </cell>
          <cell r="G23">
            <v>5</v>
          </cell>
          <cell r="H23">
            <v>48</v>
          </cell>
          <cell r="I23">
            <v>1</v>
          </cell>
          <cell r="J23">
            <v>20723</v>
          </cell>
          <cell r="K23">
            <v>466706</v>
          </cell>
          <cell r="L23">
            <v>163089</v>
          </cell>
          <cell r="M23">
            <v>303617</v>
          </cell>
          <cell r="N23">
            <v>11217396</v>
          </cell>
          <cell r="O23">
            <v>2</v>
          </cell>
          <cell r="P23" t="str">
            <v>-</v>
          </cell>
          <cell r="Q23">
            <v>2</v>
          </cell>
          <cell r="R23">
            <v>1</v>
          </cell>
          <cell r="S23">
            <v>2</v>
          </cell>
          <cell r="T23">
            <v>0</v>
          </cell>
        </row>
        <row r="24">
          <cell r="C24" t="str">
            <v>성주소방서</v>
          </cell>
          <cell r="D24">
            <v>109</v>
          </cell>
          <cell r="E24">
            <v>101</v>
          </cell>
          <cell r="F24">
            <v>2</v>
          </cell>
          <cell r="G24">
            <v>6</v>
          </cell>
          <cell r="H24">
            <v>26</v>
          </cell>
          <cell r="I24" t="str">
            <v>-</v>
          </cell>
          <cell r="J24">
            <v>7422</v>
          </cell>
          <cell r="K24">
            <v>721125</v>
          </cell>
          <cell r="L24">
            <v>410851</v>
          </cell>
          <cell r="M24">
            <v>310274</v>
          </cell>
          <cell r="N24">
            <v>7466314</v>
          </cell>
          <cell r="O24">
            <v>4</v>
          </cell>
          <cell r="P24">
            <v>1</v>
          </cell>
          <cell r="Q24">
            <v>3</v>
          </cell>
          <cell r="R24" t="str">
            <v>-</v>
          </cell>
          <cell r="S24">
            <v>6</v>
          </cell>
          <cell r="T24">
            <v>0</v>
          </cell>
        </row>
        <row r="25">
          <cell r="C25" t="str">
            <v>칠곡소방서</v>
          </cell>
          <cell r="D25">
            <v>156</v>
          </cell>
          <cell r="E25">
            <v>140</v>
          </cell>
          <cell r="F25" t="str">
            <v>-</v>
          </cell>
          <cell r="G25">
            <v>16</v>
          </cell>
          <cell r="H25">
            <v>23</v>
          </cell>
          <cell r="I25" t="str">
            <v>-</v>
          </cell>
          <cell r="J25">
            <v>4849</v>
          </cell>
          <cell r="K25">
            <v>694095</v>
          </cell>
          <cell r="L25">
            <v>339531</v>
          </cell>
          <cell r="M25">
            <v>354564</v>
          </cell>
          <cell r="N25">
            <v>11640218</v>
          </cell>
          <cell r="O25" t="str">
            <v>-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  <cell r="T25">
            <v>0</v>
          </cell>
        </row>
        <row r="26">
          <cell r="C26" t="str">
            <v>울진소방서</v>
          </cell>
          <cell r="D26">
            <v>66</v>
          </cell>
          <cell r="E26">
            <v>57</v>
          </cell>
          <cell r="F26">
            <v>2</v>
          </cell>
          <cell r="G26">
            <v>7</v>
          </cell>
          <cell r="H26">
            <v>33</v>
          </cell>
          <cell r="I26">
            <v>2</v>
          </cell>
          <cell r="J26">
            <v>12734</v>
          </cell>
          <cell r="K26">
            <v>299470</v>
          </cell>
          <cell r="L26">
            <v>201847</v>
          </cell>
          <cell r="M26">
            <v>97623</v>
          </cell>
          <cell r="N26">
            <v>1928491</v>
          </cell>
          <cell r="O26" t="str">
            <v>-</v>
          </cell>
          <cell r="P26" t="str">
            <v>-</v>
          </cell>
          <cell r="Q26" t="str">
            <v>-</v>
          </cell>
          <cell r="R26">
            <v>3</v>
          </cell>
          <cell r="S26" t="str">
            <v>-</v>
          </cell>
          <cell r="T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</row>
        <row r="28">
          <cell r="A28" t="str">
            <v>2016경상북도</v>
          </cell>
          <cell r="B28">
            <v>2016</v>
          </cell>
          <cell r="C28" t="str">
            <v>경상북도</v>
          </cell>
          <cell r="D28">
            <v>2651</v>
          </cell>
          <cell r="E28">
            <v>2264</v>
          </cell>
          <cell r="F28">
            <v>41</v>
          </cell>
          <cell r="G28">
            <v>346</v>
          </cell>
          <cell r="H28">
            <v>1382</v>
          </cell>
          <cell r="I28">
            <v>78</v>
          </cell>
          <cell r="J28">
            <v>1017733</v>
          </cell>
          <cell r="K28">
            <v>24643767</v>
          </cell>
          <cell r="L28">
            <v>11392942</v>
          </cell>
          <cell r="M28">
            <v>13250825</v>
          </cell>
          <cell r="N28">
            <v>333788636</v>
          </cell>
          <cell r="O28">
            <v>127</v>
          </cell>
          <cell r="P28">
            <v>14</v>
          </cell>
          <cell r="Q28">
            <v>113</v>
          </cell>
          <cell r="R28">
            <v>142</v>
          </cell>
          <cell r="S28">
            <v>570</v>
          </cell>
          <cell r="T28">
            <v>0</v>
          </cell>
        </row>
        <row r="29">
          <cell r="C29" t="str">
            <v>포항북부소방서</v>
          </cell>
          <cell r="D29">
            <v>130</v>
          </cell>
          <cell r="E29">
            <v>116</v>
          </cell>
          <cell r="F29">
            <v>4</v>
          </cell>
          <cell r="G29">
            <v>10</v>
          </cell>
          <cell r="H29">
            <v>69</v>
          </cell>
          <cell r="I29">
            <v>9</v>
          </cell>
          <cell r="J29">
            <v>1825</v>
          </cell>
          <cell r="K29">
            <v>530177</v>
          </cell>
          <cell r="L29">
            <v>314427</v>
          </cell>
          <cell r="M29">
            <v>215750</v>
          </cell>
          <cell r="N29">
            <v>7597868</v>
          </cell>
          <cell r="O29">
            <v>17</v>
          </cell>
          <cell r="P29">
            <v>1</v>
          </cell>
          <cell r="Q29">
            <v>16</v>
          </cell>
          <cell r="R29">
            <v>7</v>
          </cell>
          <cell r="S29">
            <v>38</v>
          </cell>
          <cell r="T29">
            <v>0</v>
          </cell>
        </row>
        <row r="30">
          <cell r="C30" t="str">
            <v>포항남부소방서</v>
          </cell>
          <cell r="D30">
            <v>151</v>
          </cell>
          <cell r="E30">
            <v>131</v>
          </cell>
          <cell r="F30">
            <v>1</v>
          </cell>
          <cell r="G30">
            <v>19</v>
          </cell>
          <cell r="H30">
            <v>121</v>
          </cell>
          <cell r="I30" t="str">
            <v>-</v>
          </cell>
          <cell r="J30">
            <v>3043</v>
          </cell>
          <cell r="K30">
            <v>728521</v>
          </cell>
          <cell r="L30">
            <v>424278</v>
          </cell>
          <cell r="M30">
            <v>304243</v>
          </cell>
          <cell r="N30">
            <v>72788188</v>
          </cell>
          <cell r="O30">
            <v>2</v>
          </cell>
          <cell r="P30" t="str">
            <v>-</v>
          </cell>
          <cell r="Q30">
            <v>2</v>
          </cell>
          <cell r="R30">
            <v>10</v>
          </cell>
          <cell r="S30">
            <v>31</v>
          </cell>
          <cell r="T30">
            <v>0</v>
          </cell>
        </row>
        <row r="31">
          <cell r="C31" t="str">
            <v>경주소방서</v>
          </cell>
          <cell r="D31">
            <v>282</v>
          </cell>
          <cell r="E31">
            <v>240</v>
          </cell>
          <cell r="F31">
            <v>8</v>
          </cell>
          <cell r="G31">
            <v>34</v>
          </cell>
          <cell r="H31">
            <v>181</v>
          </cell>
          <cell r="I31">
            <v>7</v>
          </cell>
          <cell r="J31">
            <v>14665</v>
          </cell>
          <cell r="K31">
            <v>2887433</v>
          </cell>
          <cell r="L31">
            <v>1663232</v>
          </cell>
          <cell r="M31">
            <v>1224201</v>
          </cell>
          <cell r="N31">
            <v>80120108</v>
          </cell>
          <cell r="O31">
            <v>8</v>
          </cell>
          <cell r="P31">
            <v>2</v>
          </cell>
          <cell r="Q31">
            <v>6</v>
          </cell>
          <cell r="R31">
            <v>16</v>
          </cell>
          <cell r="S31">
            <v>203</v>
          </cell>
          <cell r="T31">
            <v>0</v>
          </cell>
        </row>
        <row r="32">
          <cell r="C32" t="str">
            <v>김천소방서</v>
          </cell>
          <cell r="D32">
            <v>171</v>
          </cell>
          <cell r="E32">
            <v>140</v>
          </cell>
          <cell r="F32">
            <v>2</v>
          </cell>
          <cell r="G32">
            <v>29</v>
          </cell>
          <cell r="H32">
            <v>100</v>
          </cell>
          <cell r="I32">
            <v>3</v>
          </cell>
          <cell r="J32">
            <v>7763</v>
          </cell>
          <cell r="K32">
            <v>866164</v>
          </cell>
          <cell r="L32">
            <v>416391</v>
          </cell>
          <cell r="M32">
            <v>449773</v>
          </cell>
          <cell r="N32">
            <v>3074494</v>
          </cell>
          <cell r="O32">
            <v>8</v>
          </cell>
          <cell r="P32" t="str">
            <v>-</v>
          </cell>
          <cell r="Q32">
            <v>8</v>
          </cell>
          <cell r="R32">
            <v>15</v>
          </cell>
          <cell r="S32">
            <v>18</v>
          </cell>
          <cell r="T32">
            <v>0</v>
          </cell>
        </row>
        <row r="33">
          <cell r="C33" t="str">
            <v>안동소방서</v>
          </cell>
          <cell r="D33">
            <v>201</v>
          </cell>
          <cell r="E33">
            <v>152</v>
          </cell>
          <cell r="F33">
            <v>6</v>
          </cell>
          <cell r="G33">
            <v>43</v>
          </cell>
          <cell r="H33">
            <v>85</v>
          </cell>
          <cell r="I33">
            <v>24</v>
          </cell>
          <cell r="J33">
            <v>129463</v>
          </cell>
          <cell r="K33">
            <v>3584777</v>
          </cell>
          <cell r="L33">
            <v>1201973</v>
          </cell>
          <cell r="M33">
            <v>2382804</v>
          </cell>
          <cell r="N33">
            <v>8804536</v>
          </cell>
          <cell r="O33">
            <v>13</v>
          </cell>
          <cell r="P33">
            <v>1</v>
          </cell>
          <cell r="Q33">
            <v>12</v>
          </cell>
          <cell r="R33">
            <v>11</v>
          </cell>
          <cell r="S33">
            <v>14</v>
          </cell>
          <cell r="T33">
            <v>0</v>
          </cell>
        </row>
        <row r="34">
          <cell r="C34" t="str">
            <v>구미소방서</v>
          </cell>
          <cell r="D34">
            <v>221</v>
          </cell>
          <cell r="E34">
            <v>181</v>
          </cell>
          <cell r="F34">
            <v>3</v>
          </cell>
          <cell r="G34">
            <v>37</v>
          </cell>
          <cell r="H34">
            <v>144</v>
          </cell>
          <cell r="I34">
            <v>3</v>
          </cell>
          <cell r="J34">
            <v>18285</v>
          </cell>
          <cell r="K34">
            <v>4950720</v>
          </cell>
          <cell r="L34">
            <v>1903839</v>
          </cell>
          <cell r="M34">
            <v>3046881</v>
          </cell>
          <cell r="N34">
            <v>23566316</v>
          </cell>
          <cell r="O34">
            <v>7</v>
          </cell>
          <cell r="P34">
            <v>2</v>
          </cell>
          <cell r="Q34">
            <v>5</v>
          </cell>
          <cell r="R34">
            <v>14</v>
          </cell>
          <cell r="S34">
            <v>61</v>
          </cell>
          <cell r="T34">
            <v>0</v>
          </cell>
        </row>
        <row r="35">
          <cell r="C35" t="str">
            <v>영주소방서</v>
          </cell>
          <cell r="D35">
            <v>155</v>
          </cell>
          <cell r="E35">
            <v>121</v>
          </cell>
          <cell r="F35">
            <v>3</v>
          </cell>
          <cell r="G35">
            <v>31</v>
          </cell>
          <cell r="H35">
            <v>88</v>
          </cell>
          <cell r="I35">
            <v>14</v>
          </cell>
          <cell r="J35">
            <v>33609</v>
          </cell>
          <cell r="K35">
            <v>868191</v>
          </cell>
          <cell r="L35">
            <v>490952</v>
          </cell>
          <cell r="M35">
            <v>377239</v>
          </cell>
          <cell r="N35">
            <v>11505835</v>
          </cell>
          <cell r="O35">
            <v>11</v>
          </cell>
          <cell r="P35">
            <v>2</v>
          </cell>
          <cell r="Q35">
            <v>9</v>
          </cell>
          <cell r="R35">
            <v>8</v>
          </cell>
          <cell r="S35">
            <v>58</v>
          </cell>
          <cell r="T35">
            <v>0</v>
          </cell>
        </row>
        <row r="36">
          <cell r="C36" t="str">
            <v>영천소방서</v>
          </cell>
          <cell r="D36">
            <v>145</v>
          </cell>
          <cell r="E36">
            <v>118</v>
          </cell>
          <cell r="F36">
            <v>1</v>
          </cell>
          <cell r="G36">
            <v>26</v>
          </cell>
          <cell r="H36">
            <v>84</v>
          </cell>
          <cell r="I36">
            <v>1</v>
          </cell>
          <cell r="J36">
            <v>12857</v>
          </cell>
          <cell r="K36">
            <v>2411151</v>
          </cell>
          <cell r="L36">
            <v>1245313</v>
          </cell>
          <cell r="M36">
            <v>1165838</v>
          </cell>
          <cell r="N36">
            <v>4508247</v>
          </cell>
          <cell r="O36">
            <v>11</v>
          </cell>
          <cell r="P36">
            <v>1</v>
          </cell>
          <cell r="Q36">
            <v>10</v>
          </cell>
          <cell r="R36">
            <v>6</v>
          </cell>
          <cell r="S36">
            <v>17</v>
          </cell>
          <cell r="T36">
            <v>0</v>
          </cell>
        </row>
        <row r="37">
          <cell r="C37" t="str">
            <v>상주소방서</v>
          </cell>
          <cell r="D37">
            <v>190</v>
          </cell>
          <cell r="E37">
            <v>169</v>
          </cell>
          <cell r="F37">
            <v>4</v>
          </cell>
          <cell r="G37">
            <v>17</v>
          </cell>
          <cell r="H37">
            <v>102</v>
          </cell>
          <cell r="I37">
            <v>2</v>
          </cell>
          <cell r="J37">
            <v>619594</v>
          </cell>
          <cell r="K37">
            <v>1562282</v>
          </cell>
          <cell r="L37">
            <v>453734</v>
          </cell>
          <cell r="M37">
            <v>1108548</v>
          </cell>
          <cell r="N37">
            <v>2038096</v>
          </cell>
          <cell r="O37">
            <v>6</v>
          </cell>
          <cell r="P37" t="str">
            <v>-</v>
          </cell>
          <cell r="Q37">
            <v>6</v>
          </cell>
          <cell r="R37">
            <v>10</v>
          </cell>
          <cell r="S37">
            <v>6</v>
          </cell>
          <cell r="T37">
            <v>0</v>
          </cell>
        </row>
        <row r="38">
          <cell r="C38" t="str">
            <v>문경소방서</v>
          </cell>
          <cell r="D38">
            <v>198</v>
          </cell>
          <cell r="E38">
            <v>176</v>
          </cell>
          <cell r="F38">
            <v>1</v>
          </cell>
          <cell r="G38">
            <v>21</v>
          </cell>
          <cell r="H38">
            <v>50</v>
          </cell>
          <cell r="I38">
            <v>7</v>
          </cell>
          <cell r="J38">
            <v>130135</v>
          </cell>
          <cell r="K38">
            <v>866213</v>
          </cell>
          <cell r="L38">
            <v>368847</v>
          </cell>
          <cell r="M38">
            <v>497366</v>
          </cell>
          <cell r="N38">
            <v>4136704</v>
          </cell>
          <cell r="O38">
            <v>7</v>
          </cell>
          <cell r="P38">
            <v>1</v>
          </cell>
          <cell r="Q38">
            <v>6</v>
          </cell>
          <cell r="R38">
            <v>13</v>
          </cell>
          <cell r="S38">
            <v>8</v>
          </cell>
          <cell r="T38">
            <v>0</v>
          </cell>
        </row>
        <row r="39">
          <cell r="C39" t="str">
            <v>경산소방서</v>
          </cell>
          <cell r="D39">
            <v>208</v>
          </cell>
          <cell r="E39">
            <v>195</v>
          </cell>
          <cell r="F39">
            <v>1</v>
          </cell>
          <cell r="G39">
            <v>12</v>
          </cell>
          <cell r="H39">
            <v>42</v>
          </cell>
          <cell r="I39">
            <v>1</v>
          </cell>
          <cell r="J39">
            <v>12742</v>
          </cell>
          <cell r="K39">
            <v>1948798</v>
          </cell>
          <cell r="L39">
            <v>1235824</v>
          </cell>
          <cell r="M39">
            <v>712974</v>
          </cell>
          <cell r="N39">
            <v>36430444</v>
          </cell>
          <cell r="O39">
            <v>12</v>
          </cell>
          <cell r="P39">
            <v>1</v>
          </cell>
          <cell r="Q39">
            <v>11</v>
          </cell>
          <cell r="R39">
            <v>14</v>
          </cell>
          <cell r="S39">
            <v>41</v>
          </cell>
          <cell r="T39">
            <v>0</v>
          </cell>
        </row>
        <row r="40">
          <cell r="C40" t="str">
            <v>의성소방서</v>
          </cell>
          <cell r="D40">
            <v>119</v>
          </cell>
          <cell r="E40">
            <v>102</v>
          </cell>
          <cell r="F40">
            <v>1</v>
          </cell>
          <cell r="G40">
            <v>16</v>
          </cell>
          <cell r="H40">
            <v>45</v>
          </cell>
          <cell r="I40">
            <v>6</v>
          </cell>
          <cell r="J40">
            <v>5865</v>
          </cell>
          <cell r="K40">
            <v>938122</v>
          </cell>
          <cell r="L40">
            <v>369447</v>
          </cell>
          <cell r="M40">
            <v>568675</v>
          </cell>
          <cell r="N40">
            <v>2537069</v>
          </cell>
          <cell r="O40">
            <v>3</v>
          </cell>
          <cell r="P40" t="str">
            <v>-</v>
          </cell>
          <cell r="Q40">
            <v>3</v>
          </cell>
          <cell r="R40">
            <v>6</v>
          </cell>
          <cell r="S40">
            <v>4</v>
          </cell>
          <cell r="T40">
            <v>0</v>
          </cell>
        </row>
        <row r="41">
          <cell r="C41" t="str">
            <v>영덕소방서</v>
          </cell>
          <cell r="D41">
            <v>85</v>
          </cell>
          <cell r="E41">
            <v>78</v>
          </cell>
          <cell r="F41" t="str">
            <v>-</v>
          </cell>
          <cell r="G41">
            <v>7</v>
          </cell>
          <cell r="H41">
            <v>27</v>
          </cell>
          <cell r="I41" t="str">
            <v>-</v>
          </cell>
          <cell r="J41">
            <v>7041</v>
          </cell>
          <cell r="K41">
            <v>270714</v>
          </cell>
          <cell r="L41">
            <v>131572</v>
          </cell>
          <cell r="M41">
            <v>139142</v>
          </cell>
          <cell r="N41">
            <v>1966417</v>
          </cell>
          <cell r="O41">
            <v>1</v>
          </cell>
          <cell r="P41" t="str">
            <v>-</v>
          </cell>
          <cell r="Q41">
            <v>1</v>
          </cell>
          <cell r="R41">
            <v>2</v>
          </cell>
          <cell r="S41">
            <v>3</v>
          </cell>
          <cell r="T41">
            <v>0</v>
          </cell>
        </row>
        <row r="42">
          <cell r="C42" t="str">
            <v>고령소방서</v>
          </cell>
          <cell r="D42">
            <v>79</v>
          </cell>
          <cell r="E42">
            <v>73</v>
          </cell>
          <cell r="F42">
            <v>1</v>
          </cell>
          <cell r="G42">
            <v>5</v>
          </cell>
          <cell r="H42">
            <v>53</v>
          </cell>
          <cell r="I42" t="str">
            <v>-</v>
          </cell>
          <cell r="J42">
            <v>3320</v>
          </cell>
          <cell r="K42">
            <v>335858</v>
          </cell>
          <cell r="L42">
            <v>189677</v>
          </cell>
          <cell r="M42">
            <v>146181</v>
          </cell>
          <cell r="N42">
            <v>6473315</v>
          </cell>
          <cell r="O42">
            <v>2</v>
          </cell>
          <cell r="P42" t="str">
            <v>-</v>
          </cell>
          <cell r="Q42">
            <v>2</v>
          </cell>
          <cell r="R42">
            <v>3</v>
          </cell>
          <cell r="S42">
            <v>38</v>
          </cell>
          <cell r="T42">
            <v>0</v>
          </cell>
        </row>
        <row r="43">
          <cell r="C43" t="str">
            <v>성주소방서</v>
          </cell>
          <cell r="D43">
            <v>105</v>
          </cell>
          <cell r="E43">
            <v>94</v>
          </cell>
          <cell r="F43">
            <v>2</v>
          </cell>
          <cell r="G43">
            <v>9</v>
          </cell>
          <cell r="H43">
            <v>41</v>
          </cell>
          <cell r="I43" t="str">
            <v>-</v>
          </cell>
          <cell r="J43">
            <v>6873</v>
          </cell>
          <cell r="K43">
            <v>712560</v>
          </cell>
          <cell r="L43">
            <v>331956</v>
          </cell>
          <cell r="M43">
            <v>380604</v>
          </cell>
          <cell r="N43">
            <v>11173774</v>
          </cell>
          <cell r="O43">
            <v>3</v>
          </cell>
          <cell r="P43" t="str">
            <v>-</v>
          </cell>
          <cell r="Q43">
            <v>3</v>
          </cell>
          <cell r="R43">
            <v>4</v>
          </cell>
          <cell r="S43">
            <v>3</v>
          </cell>
          <cell r="T43">
            <v>0</v>
          </cell>
        </row>
        <row r="44">
          <cell r="C44" t="str">
            <v>칠곡소방서</v>
          </cell>
          <cell r="D44">
            <v>140</v>
          </cell>
          <cell r="E44">
            <v>117</v>
          </cell>
          <cell r="F44">
            <v>2</v>
          </cell>
          <cell r="G44">
            <v>21</v>
          </cell>
          <cell r="H44">
            <v>105</v>
          </cell>
          <cell r="I44">
            <v>1</v>
          </cell>
          <cell r="J44">
            <v>7763</v>
          </cell>
          <cell r="K44">
            <v>892849</v>
          </cell>
          <cell r="L44">
            <v>476800</v>
          </cell>
          <cell r="M44">
            <v>416049</v>
          </cell>
          <cell r="N44">
            <v>54939653</v>
          </cell>
          <cell r="O44">
            <v>11</v>
          </cell>
          <cell r="P44">
            <v>3</v>
          </cell>
          <cell r="Q44">
            <v>8</v>
          </cell>
          <cell r="R44">
            <v>3</v>
          </cell>
          <cell r="S44">
            <v>22</v>
          </cell>
          <cell r="T44">
            <v>0</v>
          </cell>
        </row>
        <row r="45">
          <cell r="C45" t="str">
            <v>울진소방서</v>
          </cell>
          <cell r="D45">
            <v>71</v>
          </cell>
          <cell r="E45">
            <v>61</v>
          </cell>
          <cell r="F45">
            <v>1</v>
          </cell>
          <cell r="G45">
            <v>9</v>
          </cell>
          <cell r="H45">
            <v>45</v>
          </cell>
          <cell r="I45" t="str">
            <v>-</v>
          </cell>
          <cell r="J45">
            <v>2891</v>
          </cell>
          <cell r="K45">
            <v>289237</v>
          </cell>
          <cell r="L45">
            <v>174680</v>
          </cell>
          <cell r="M45">
            <v>114557</v>
          </cell>
          <cell r="N45">
            <v>2127572</v>
          </cell>
          <cell r="O45">
            <v>5</v>
          </cell>
          <cell r="P45" t="str">
            <v>-</v>
          </cell>
          <cell r="Q45">
            <v>5</v>
          </cell>
          <cell r="R45" t="str">
            <v>-</v>
          </cell>
          <cell r="S45">
            <v>5</v>
          </cell>
          <cell r="T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</row>
        <row r="47">
          <cell r="A47" t="str">
            <v>2017경상북도</v>
          </cell>
          <cell r="B47">
            <v>2017</v>
          </cell>
          <cell r="C47" t="str">
            <v>경상북도</v>
          </cell>
          <cell r="D47">
            <v>2817</v>
          </cell>
          <cell r="E47">
            <v>2307</v>
          </cell>
          <cell r="F47">
            <v>50</v>
          </cell>
          <cell r="G47">
            <v>460</v>
          </cell>
          <cell r="H47">
            <v>1556</v>
          </cell>
          <cell r="I47">
            <v>104</v>
          </cell>
          <cell r="J47">
            <v>535972</v>
          </cell>
          <cell r="K47">
            <v>25092858</v>
          </cell>
          <cell r="L47">
            <v>11812007</v>
          </cell>
          <cell r="M47">
            <v>13280851</v>
          </cell>
          <cell r="N47">
            <v>502043231</v>
          </cell>
          <cell r="O47">
            <v>154</v>
          </cell>
          <cell r="P47">
            <v>27</v>
          </cell>
          <cell r="Q47">
            <v>127</v>
          </cell>
          <cell r="R47">
            <v>195</v>
          </cell>
          <cell r="S47">
            <v>652</v>
          </cell>
          <cell r="T47">
            <v>0</v>
          </cell>
        </row>
        <row r="48">
          <cell r="C48" t="str">
            <v>포항북부소방서</v>
          </cell>
          <cell r="D48">
            <v>180</v>
          </cell>
          <cell r="E48">
            <v>159</v>
          </cell>
          <cell r="F48">
            <v>4</v>
          </cell>
          <cell r="G48">
            <v>17</v>
          </cell>
          <cell r="H48">
            <v>116</v>
          </cell>
          <cell r="I48">
            <v>12</v>
          </cell>
          <cell r="J48">
            <v>12649</v>
          </cell>
          <cell r="K48">
            <v>1277976</v>
          </cell>
          <cell r="L48">
            <v>662504</v>
          </cell>
          <cell r="M48">
            <v>615472</v>
          </cell>
          <cell r="N48">
            <v>38415295</v>
          </cell>
          <cell r="O48">
            <v>12</v>
          </cell>
          <cell r="P48">
            <v>1</v>
          </cell>
          <cell r="Q48">
            <v>11</v>
          </cell>
          <cell r="R48">
            <v>22</v>
          </cell>
          <cell r="S48">
            <v>93</v>
          </cell>
          <cell r="T48">
            <v>0</v>
          </cell>
        </row>
        <row r="49">
          <cell r="C49" t="str">
            <v>포항남부소방서</v>
          </cell>
          <cell r="D49">
            <v>180</v>
          </cell>
          <cell r="E49">
            <v>152</v>
          </cell>
          <cell r="F49" t="str">
            <v>-</v>
          </cell>
          <cell r="G49">
            <v>28</v>
          </cell>
          <cell r="H49">
            <v>113</v>
          </cell>
          <cell r="I49">
            <v>5</v>
          </cell>
          <cell r="J49">
            <v>35329</v>
          </cell>
          <cell r="K49">
            <v>1179274</v>
          </cell>
          <cell r="L49">
            <v>456280</v>
          </cell>
          <cell r="M49">
            <v>722994</v>
          </cell>
          <cell r="N49">
            <v>160075310</v>
          </cell>
          <cell r="O49">
            <v>16</v>
          </cell>
          <cell r="P49" t="str">
            <v>-</v>
          </cell>
          <cell r="Q49">
            <v>16</v>
          </cell>
          <cell r="R49">
            <v>16</v>
          </cell>
          <cell r="S49">
            <v>21</v>
          </cell>
          <cell r="T49">
            <v>0</v>
          </cell>
        </row>
        <row r="50">
          <cell r="C50" t="str">
            <v>경주소방서</v>
          </cell>
          <cell r="D50">
            <v>342</v>
          </cell>
          <cell r="E50">
            <v>279</v>
          </cell>
          <cell r="F50">
            <v>6</v>
          </cell>
          <cell r="G50">
            <v>57</v>
          </cell>
          <cell r="H50">
            <v>219</v>
          </cell>
          <cell r="I50">
            <v>10</v>
          </cell>
          <cell r="J50">
            <v>24483</v>
          </cell>
          <cell r="K50">
            <v>2200524</v>
          </cell>
          <cell r="L50">
            <v>1209543</v>
          </cell>
          <cell r="M50">
            <v>990981</v>
          </cell>
          <cell r="N50">
            <v>86588119</v>
          </cell>
          <cell r="O50">
            <v>4</v>
          </cell>
          <cell r="P50" t="str">
            <v>-</v>
          </cell>
          <cell r="Q50">
            <v>4</v>
          </cell>
          <cell r="R50">
            <v>21</v>
          </cell>
          <cell r="S50">
            <v>32</v>
          </cell>
          <cell r="T50">
            <v>0</v>
          </cell>
        </row>
        <row r="51">
          <cell r="C51" t="str">
            <v>김천소방서</v>
          </cell>
          <cell r="D51">
            <v>185</v>
          </cell>
          <cell r="E51">
            <v>152</v>
          </cell>
          <cell r="F51">
            <v>2</v>
          </cell>
          <cell r="G51">
            <v>31</v>
          </cell>
          <cell r="H51">
            <v>98</v>
          </cell>
          <cell r="I51">
            <v>2</v>
          </cell>
          <cell r="J51">
            <v>24531</v>
          </cell>
          <cell r="K51">
            <v>952804</v>
          </cell>
          <cell r="L51">
            <v>472796</v>
          </cell>
          <cell r="M51">
            <v>480008</v>
          </cell>
          <cell r="N51">
            <v>16719443</v>
          </cell>
          <cell r="O51">
            <v>4</v>
          </cell>
          <cell r="P51">
            <v>1</v>
          </cell>
          <cell r="Q51">
            <v>3</v>
          </cell>
          <cell r="R51">
            <v>4</v>
          </cell>
          <cell r="S51">
            <v>5</v>
          </cell>
          <cell r="T51">
            <v>0</v>
          </cell>
        </row>
        <row r="52">
          <cell r="C52" t="str">
            <v>안동소방서</v>
          </cell>
          <cell r="D52">
            <v>209</v>
          </cell>
          <cell r="E52">
            <v>154</v>
          </cell>
          <cell r="F52">
            <v>3</v>
          </cell>
          <cell r="G52">
            <v>52</v>
          </cell>
          <cell r="H52">
            <v>120</v>
          </cell>
          <cell r="I52">
            <v>12</v>
          </cell>
          <cell r="J52">
            <v>53462</v>
          </cell>
          <cell r="K52">
            <v>3189220</v>
          </cell>
          <cell r="L52">
            <v>1417388</v>
          </cell>
          <cell r="M52">
            <v>1771832</v>
          </cell>
          <cell r="N52">
            <v>61775032</v>
          </cell>
          <cell r="O52">
            <v>21</v>
          </cell>
          <cell r="P52">
            <v>4</v>
          </cell>
          <cell r="Q52">
            <v>17</v>
          </cell>
          <cell r="R52">
            <v>19</v>
          </cell>
          <cell r="S52">
            <v>35</v>
          </cell>
          <cell r="T52">
            <v>0</v>
          </cell>
        </row>
        <row r="53">
          <cell r="C53" t="str">
            <v>구미소방서</v>
          </cell>
          <cell r="D53">
            <v>218</v>
          </cell>
          <cell r="E53">
            <v>181</v>
          </cell>
          <cell r="F53">
            <v>2</v>
          </cell>
          <cell r="G53">
            <v>35</v>
          </cell>
          <cell r="H53">
            <v>112</v>
          </cell>
          <cell r="I53">
            <v>2</v>
          </cell>
          <cell r="J53">
            <v>11870</v>
          </cell>
          <cell r="K53">
            <v>1601435</v>
          </cell>
          <cell r="L53">
            <v>536882</v>
          </cell>
          <cell r="M53">
            <v>1064553</v>
          </cell>
          <cell r="N53">
            <v>20438057</v>
          </cell>
          <cell r="O53">
            <v>2</v>
          </cell>
          <cell r="P53">
            <v>2</v>
          </cell>
          <cell r="Q53" t="str">
            <v>-</v>
          </cell>
          <cell r="R53">
            <v>1</v>
          </cell>
          <cell r="S53">
            <v>54</v>
          </cell>
          <cell r="T53">
            <v>0</v>
          </cell>
        </row>
        <row r="54">
          <cell r="C54" t="str">
            <v>영주소방서</v>
          </cell>
          <cell r="D54">
            <v>165</v>
          </cell>
          <cell r="E54">
            <v>128</v>
          </cell>
          <cell r="F54">
            <v>2</v>
          </cell>
          <cell r="G54">
            <v>35</v>
          </cell>
          <cell r="H54">
            <v>139</v>
          </cell>
          <cell r="I54">
            <v>20</v>
          </cell>
          <cell r="J54">
            <v>63526</v>
          </cell>
          <cell r="K54">
            <v>1253069</v>
          </cell>
          <cell r="L54">
            <v>580860</v>
          </cell>
          <cell r="M54">
            <v>672209</v>
          </cell>
          <cell r="N54">
            <v>24313939</v>
          </cell>
          <cell r="O54">
            <v>3</v>
          </cell>
          <cell r="P54" t="str">
            <v>-</v>
          </cell>
          <cell r="Q54">
            <v>3</v>
          </cell>
          <cell r="R54">
            <v>34</v>
          </cell>
          <cell r="S54">
            <v>6</v>
          </cell>
          <cell r="T54">
            <v>0</v>
          </cell>
        </row>
        <row r="55">
          <cell r="C55" t="str">
            <v>영천소방서</v>
          </cell>
          <cell r="D55">
            <v>149</v>
          </cell>
          <cell r="E55">
            <v>108</v>
          </cell>
          <cell r="F55">
            <v>5</v>
          </cell>
          <cell r="G55">
            <v>36</v>
          </cell>
          <cell r="H55">
            <v>102</v>
          </cell>
          <cell r="I55">
            <v>2</v>
          </cell>
          <cell r="J55">
            <v>79229</v>
          </cell>
          <cell r="K55">
            <v>1223229</v>
          </cell>
          <cell r="L55">
            <v>549869</v>
          </cell>
          <cell r="M55">
            <v>673360</v>
          </cell>
          <cell r="N55">
            <v>11844670</v>
          </cell>
          <cell r="O55">
            <v>12</v>
          </cell>
          <cell r="P55">
            <v>4</v>
          </cell>
          <cell r="Q55">
            <v>8</v>
          </cell>
          <cell r="R55">
            <v>3</v>
          </cell>
          <cell r="S55">
            <v>55</v>
          </cell>
          <cell r="T55">
            <v>0</v>
          </cell>
        </row>
        <row r="56">
          <cell r="C56" t="str">
            <v>상주소방서</v>
          </cell>
          <cell r="D56">
            <v>148</v>
          </cell>
          <cell r="E56">
            <v>129</v>
          </cell>
          <cell r="F56">
            <v>1</v>
          </cell>
          <cell r="G56">
            <v>18</v>
          </cell>
          <cell r="H56">
            <v>90</v>
          </cell>
          <cell r="I56">
            <v>6</v>
          </cell>
          <cell r="J56">
            <v>48909</v>
          </cell>
          <cell r="K56">
            <v>1489390</v>
          </cell>
          <cell r="L56">
            <v>546969</v>
          </cell>
          <cell r="M56">
            <v>942421</v>
          </cell>
          <cell r="N56">
            <v>6614626</v>
          </cell>
          <cell r="O56">
            <v>10</v>
          </cell>
          <cell r="P56">
            <v>2</v>
          </cell>
          <cell r="Q56">
            <v>8</v>
          </cell>
          <cell r="R56">
            <v>11</v>
          </cell>
          <cell r="S56">
            <v>65</v>
          </cell>
          <cell r="T56">
            <v>0</v>
          </cell>
        </row>
        <row r="57">
          <cell r="C57" t="str">
            <v>문경소방서</v>
          </cell>
          <cell r="D57">
            <v>204</v>
          </cell>
          <cell r="E57">
            <v>178</v>
          </cell>
          <cell r="F57">
            <v>4</v>
          </cell>
          <cell r="G57">
            <v>22</v>
          </cell>
          <cell r="H57">
            <v>73</v>
          </cell>
          <cell r="I57">
            <v>19</v>
          </cell>
          <cell r="J57">
            <v>36211</v>
          </cell>
          <cell r="K57">
            <v>1419941</v>
          </cell>
          <cell r="L57">
            <v>901686</v>
          </cell>
          <cell r="M57">
            <v>518255</v>
          </cell>
          <cell r="N57">
            <v>8057820</v>
          </cell>
          <cell r="O57">
            <v>15</v>
          </cell>
          <cell r="P57">
            <v>2</v>
          </cell>
          <cell r="Q57">
            <v>13</v>
          </cell>
          <cell r="R57">
            <v>35</v>
          </cell>
          <cell r="S57">
            <v>106</v>
          </cell>
          <cell r="T57">
            <v>0</v>
          </cell>
        </row>
        <row r="58">
          <cell r="C58" t="str">
            <v>경산소방서</v>
          </cell>
          <cell r="D58">
            <v>156</v>
          </cell>
          <cell r="E58">
            <v>124</v>
          </cell>
          <cell r="F58">
            <v>4</v>
          </cell>
          <cell r="G58">
            <v>28</v>
          </cell>
          <cell r="H58">
            <v>78</v>
          </cell>
          <cell r="I58" t="str">
            <v>-</v>
          </cell>
          <cell r="J58">
            <v>16159</v>
          </cell>
          <cell r="K58">
            <v>2213426</v>
          </cell>
          <cell r="L58">
            <v>903591</v>
          </cell>
          <cell r="M58">
            <v>1309835</v>
          </cell>
          <cell r="N58">
            <v>22839136</v>
          </cell>
          <cell r="O58">
            <v>15</v>
          </cell>
          <cell r="P58">
            <v>4</v>
          </cell>
          <cell r="Q58">
            <v>11</v>
          </cell>
          <cell r="R58" t="str">
            <v>-</v>
          </cell>
          <cell r="S58">
            <v>40</v>
          </cell>
          <cell r="T58">
            <v>0</v>
          </cell>
        </row>
        <row r="59">
          <cell r="C59" t="str">
            <v>의성소방서</v>
          </cell>
          <cell r="D59">
            <v>122</v>
          </cell>
          <cell r="E59">
            <v>109</v>
          </cell>
          <cell r="F59">
            <v>1</v>
          </cell>
          <cell r="G59">
            <v>12</v>
          </cell>
          <cell r="H59">
            <v>66</v>
          </cell>
          <cell r="I59">
            <v>3</v>
          </cell>
          <cell r="J59">
            <v>33739</v>
          </cell>
          <cell r="K59">
            <v>951818</v>
          </cell>
          <cell r="L59">
            <v>333028</v>
          </cell>
          <cell r="M59">
            <v>618790</v>
          </cell>
          <cell r="N59">
            <v>6180586</v>
          </cell>
          <cell r="O59">
            <v>3</v>
          </cell>
          <cell r="P59" t="str">
            <v>-</v>
          </cell>
          <cell r="Q59">
            <v>3</v>
          </cell>
          <cell r="R59">
            <v>5</v>
          </cell>
          <cell r="S59">
            <v>5</v>
          </cell>
          <cell r="T59">
            <v>0</v>
          </cell>
        </row>
        <row r="60">
          <cell r="C60" t="str">
            <v>영덕소방서</v>
          </cell>
          <cell r="D60">
            <v>68</v>
          </cell>
          <cell r="E60">
            <v>54</v>
          </cell>
          <cell r="F60">
            <v>4</v>
          </cell>
          <cell r="G60">
            <v>10</v>
          </cell>
          <cell r="H60">
            <v>35</v>
          </cell>
          <cell r="I60" t="str">
            <v>-</v>
          </cell>
          <cell r="J60">
            <v>23442</v>
          </cell>
          <cell r="K60">
            <v>621673</v>
          </cell>
          <cell r="L60">
            <v>365888</v>
          </cell>
          <cell r="M60">
            <v>255785</v>
          </cell>
          <cell r="N60">
            <v>1841276</v>
          </cell>
          <cell r="O60">
            <v>3</v>
          </cell>
          <cell r="P60" t="str">
            <v>-</v>
          </cell>
          <cell r="Q60">
            <v>3</v>
          </cell>
          <cell r="R60" t="str">
            <v>-</v>
          </cell>
          <cell r="S60">
            <v>9</v>
          </cell>
          <cell r="T60">
            <v>0</v>
          </cell>
        </row>
        <row r="61">
          <cell r="C61" t="str">
            <v>청도소방서</v>
          </cell>
          <cell r="D61">
            <v>76</v>
          </cell>
          <cell r="E61">
            <v>58</v>
          </cell>
          <cell r="F61">
            <v>2</v>
          </cell>
          <cell r="G61">
            <v>16</v>
          </cell>
          <cell r="H61">
            <v>46</v>
          </cell>
          <cell r="I61">
            <v>1</v>
          </cell>
          <cell r="J61">
            <v>3553</v>
          </cell>
          <cell r="K61">
            <v>934426</v>
          </cell>
          <cell r="L61">
            <v>546159</v>
          </cell>
          <cell r="M61">
            <v>388267</v>
          </cell>
          <cell r="N61">
            <v>7152508</v>
          </cell>
          <cell r="O61">
            <v>5</v>
          </cell>
          <cell r="P61">
            <v>1</v>
          </cell>
          <cell r="Q61">
            <v>4</v>
          </cell>
          <cell r="R61">
            <v>2</v>
          </cell>
          <cell r="S61">
            <v>7</v>
          </cell>
          <cell r="T61">
            <v>0</v>
          </cell>
        </row>
        <row r="62">
          <cell r="C62" t="str">
            <v>고령소방서</v>
          </cell>
          <cell r="D62">
            <v>94</v>
          </cell>
          <cell r="E62">
            <v>85</v>
          </cell>
          <cell r="F62">
            <v>1</v>
          </cell>
          <cell r="G62">
            <v>8</v>
          </cell>
          <cell r="H62">
            <v>50</v>
          </cell>
          <cell r="I62">
            <v>1</v>
          </cell>
          <cell r="J62">
            <v>12069</v>
          </cell>
          <cell r="K62">
            <v>1074268</v>
          </cell>
          <cell r="L62">
            <v>478520</v>
          </cell>
          <cell r="M62">
            <v>595748</v>
          </cell>
          <cell r="N62">
            <v>13353485</v>
          </cell>
          <cell r="O62">
            <v>8</v>
          </cell>
          <cell r="P62">
            <v>1</v>
          </cell>
          <cell r="Q62">
            <v>7</v>
          </cell>
          <cell r="R62">
            <v>3</v>
          </cell>
          <cell r="S62">
            <v>9</v>
          </cell>
          <cell r="T62">
            <v>0</v>
          </cell>
        </row>
        <row r="63">
          <cell r="C63" t="str">
            <v>성주소방서</v>
          </cell>
          <cell r="D63">
            <v>131</v>
          </cell>
          <cell r="E63">
            <v>115</v>
          </cell>
          <cell r="F63">
            <v>4</v>
          </cell>
          <cell r="G63">
            <v>12</v>
          </cell>
          <cell r="H63">
            <v>26</v>
          </cell>
          <cell r="I63" t="str">
            <v>-</v>
          </cell>
          <cell r="J63">
            <v>36064</v>
          </cell>
          <cell r="K63">
            <v>1907623</v>
          </cell>
          <cell r="L63">
            <v>1043464</v>
          </cell>
          <cell r="M63">
            <v>864159</v>
          </cell>
          <cell r="N63">
            <v>5867125</v>
          </cell>
          <cell r="O63">
            <v>5</v>
          </cell>
          <cell r="P63">
            <v>3</v>
          </cell>
          <cell r="Q63">
            <v>2</v>
          </cell>
          <cell r="R63" t="str">
            <v>-</v>
          </cell>
          <cell r="S63">
            <v>5</v>
          </cell>
          <cell r="T63">
            <v>0</v>
          </cell>
        </row>
        <row r="64">
          <cell r="C64" t="str">
            <v>칠곡소방서</v>
          </cell>
          <cell r="D64">
            <v>122</v>
          </cell>
          <cell r="E64">
            <v>100</v>
          </cell>
          <cell r="F64">
            <v>2</v>
          </cell>
          <cell r="G64">
            <v>20</v>
          </cell>
          <cell r="H64">
            <v>30</v>
          </cell>
          <cell r="I64" t="str">
            <v>-</v>
          </cell>
          <cell r="J64">
            <v>8330</v>
          </cell>
          <cell r="K64">
            <v>953634</v>
          </cell>
          <cell r="L64">
            <v>520935</v>
          </cell>
          <cell r="M64">
            <v>432699</v>
          </cell>
          <cell r="N64">
            <v>5835567</v>
          </cell>
          <cell r="O64">
            <v>3</v>
          </cell>
          <cell r="P64">
            <v>1</v>
          </cell>
          <cell r="Q64">
            <v>2</v>
          </cell>
          <cell r="R64" t="str">
            <v>-</v>
          </cell>
          <cell r="S64">
            <v>33</v>
          </cell>
          <cell r="T64">
            <v>0</v>
          </cell>
        </row>
        <row r="65">
          <cell r="C65" t="str">
            <v>울진소방서</v>
          </cell>
          <cell r="D65">
            <v>68</v>
          </cell>
          <cell r="E65">
            <v>42</v>
          </cell>
          <cell r="F65">
            <v>3</v>
          </cell>
          <cell r="G65">
            <v>23</v>
          </cell>
          <cell r="H65">
            <v>43</v>
          </cell>
          <cell r="I65">
            <v>9</v>
          </cell>
          <cell r="J65">
            <v>12417</v>
          </cell>
          <cell r="K65">
            <v>649128</v>
          </cell>
          <cell r="L65">
            <v>285645</v>
          </cell>
          <cell r="M65">
            <v>363483</v>
          </cell>
          <cell r="N65">
            <v>4131237</v>
          </cell>
          <cell r="O65">
            <v>13</v>
          </cell>
          <cell r="P65">
            <v>1</v>
          </cell>
          <cell r="Q65">
            <v>12</v>
          </cell>
          <cell r="R65">
            <v>19</v>
          </cell>
          <cell r="S65">
            <v>72</v>
          </cell>
          <cell r="T65">
            <v>0</v>
          </cell>
        </row>
        <row r="66"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</row>
        <row r="67">
          <cell r="A67" t="str">
            <v>2018경상북도</v>
          </cell>
          <cell r="B67">
            <v>2018</v>
          </cell>
          <cell r="C67" t="str">
            <v>경상북도</v>
          </cell>
          <cell r="D67">
            <v>2686</v>
          </cell>
          <cell r="E67">
            <v>2166</v>
          </cell>
          <cell r="F67">
            <v>30</v>
          </cell>
          <cell r="G67">
            <v>490</v>
          </cell>
          <cell r="H67">
            <v>1622</v>
          </cell>
          <cell r="I67">
            <v>87</v>
          </cell>
          <cell r="J67">
            <v>674703</v>
          </cell>
          <cell r="K67">
            <v>34118375</v>
          </cell>
          <cell r="L67">
            <v>14701579</v>
          </cell>
          <cell r="M67">
            <v>19416796</v>
          </cell>
          <cell r="N67">
            <v>530772847</v>
          </cell>
          <cell r="O67">
            <v>180</v>
          </cell>
          <cell r="P67">
            <v>22</v>
          </cell>
          <cell r="Q67">
            <v>158</v>
          </cell>
          <cell r="R67">
            <v>161</v>
          </cell>
          <cell r="S67">
            <v>124</v>
          </cell>
          <cell r="T67">
            <v>0</v>
          </cell>
        </row>
        <row r="68">
          <cell r="C68" t="str">
            <v>포항북부소방서</v>
          </cell>
          <cell r="D68">
            <v>150</v>
          </cell>
          <cell r="E68">
            <v>140</v>
          </cell>
          <cell r="F68">
            <v>3</v>
          </cell>
          <cell r="G68">
            <v>7</v>
          </cell>
          <cell r="H68">
            <v>110</v>
          </cell>
          <cell r="I68">
            <v>6</v>
          </cell>
          <cell r="J68">
            <v>4668</v>
          </cell>
          <cell r="K68">
            <v>1106288</v>
          </cell>
          <cell r="L68">
            <v>434216</v>
          </cell>
          <cell r="M68">
            <v>672072</v>
          </cell>
          <cell r="N68">
            <v>213548981</v>
          </cell>
          <cell r="O68">
            <v>31</v>
          </cell>
          <cell r="P68">
            <v>2</v>
          </cell>
          <cell r="Q68">
            <v>29</v>
          </cell>
          <cell r="R68">
            <v>9</v>
          </cell>
          <cell r="S68">
            <v>6</v>
          </cell>
          <cell r="T68">
            <v>0</v>
          </cell>
        </row>
        <row r="69">
          <cell r="C69" t="str">
            <v>포항남부소방서</v>
          </cell>
          <cell r="D69">
            <v>194</v>
          </cell>
          <cell r="E69">
            <v>168</v>
          </cell>
          <cell r="F69" t="str">
            <v>-</v>
          </cell>
          <cell r="G69">
            <v>26</v>
          </cell>
          <cell r="H69">
            <v>129</v>
          </cell>
          <cell r="I69">
            <v>1</v>
          </cell>
          <cell r="J69">
            <v>4427</v>
          </cell>
          <cell r="K69">
            <v>2023874</v>
          </cell>
          <cell r="L69">
            <v>973054</v>
          </cell>
          <cell r="M69">
            <v>1050820</v>
          </cell>
          <cell r="N69">
            <v>50649720</v>
          </cell>
          <cell r="O69">
            <v>15</v>
          </cell>
          <cell r="P69">
            <v>1</v>
          </cell>
          <cell r="Q69">
            <v>14</v>
          </cell>
          <cell r="R69">
            <v>3</v>
          </cell>
          <cell r="S69">
            <v>5</v>
          </cell>
          <cell r="T69">
            <v>0</v>
          </cell>
        </row>
        <row r="70">
          <cell r="C70" t="str">
            <v>경주소방서</v>
          </cell>
          <cell r="D70">
            <v>272</v>
          </cell>
          <cell r="E70">
            <v>223</v>
          </cell>
          <cell r="F70">
            <v>3</v>
          </cell>
          <cell r="G70">
            <v>46</v>
          </cell>
          <cell r="H70">
            <v>192</v>
          </cell>
          <cell r="I70">
            <v>6</v>
          </cell>
          <cell r="J70">
            <v>70302</v>
          </cell>
          <cell r="K70">
            <v>2355904</v>
          </cell>
          <cell r="L70">
            <v>1367505</v>
          </cell>
          <cell r="M70">
            <v>988399</v>
          </cell>
          <cell r="N70">
            <v>41405166</v>
          </cell>
          <cell r="O70">
            <v>8</v>
          </cell>
          <cell r="P70">
            <v>1</v>
          </cell>
          <cell r="Q70">
            <v>7</v>
          </cell>
          <cell r="R70">
            <v>7</v>
          </cell>
          <cell r="S70">
            <v>2</v>
          </cell>
          <cell r="T70">
            <v>0</v>
          </cell>
        </row>
        <row r="71">
          <cell r="C71" t="str">
            <v>김천소방서</v>
          </cell>
          <cell r="D71">
            <v>157</v>
          </cell>
          <cell r="E71">
            <v>126</v>
          </cell>
          <cell r="F71">
            <v>2</v>
          </cell>
          <cell r="G71">
            <v>29</v>
          </cell>
          <cell r="H71">
            <v>100</v>
          </cell>
          <cell r="I71" t="str">
            <v>-</v>
          </cell>
          <cell r="J71">
            <v>39610</v>
          </cell>
          <cell r="K71">
            <v>1167082</v>
          </cell>
          <cell r="L71">
            <v>444483</v>
          </cell>
          <cell r="M71">
            <v>722599</v>
          </cell>
          <cell r="N71">
            <v>10441502</v>
          </cell>
          <cell r="O71">
            <v>5</v>
          </cell>
          <cell r="P71" t="str">
            <v>-</v>
          </cell>
          <cell r="Q71">
            <v>5</v>
          </cell>
          <cell r="R71" t="str">
            <v>-</v>
          </cell>
          <cell r="S71">
            <v>2</v>
          </cell>
          <cell r="T71">
            <v>0</v>
          </cell>
        </row>
        <row r="72">
          <cell r="C72" t="str">
            <v>안동소방서</v>
          </cell>
          <cell r="D72">
            <v>178</v>
          </cell>
          <cell r="E72">
            <v>117</v>
          </cell>
          <cell r="F72">
            <v>2</v>
          </cell>
          <cell r="G72">
            <v>59</v>
          </cell>
          <cell r="H72">
            <v>117</v>
          </cell>
          <cell r="I72">
            <v>9</v>
          </cell>
          <cell r="J72">
            <v>35337</v>
          </cell>
          <cell r="K72">
            <v>2552436</v>
          </cell>
          <cell r="L72">
            <v>1194372</v>
          </cell>
          <cell r="M72">
            <v>1358064</v>
          </cell>
          <cell r="N72">
            <v>6625314</v>
          </cell>
          <cell r="O72">
            <v>19</v>
          </cell>
          <cell r="P72">
            <v>5</v>
          </cell>
          <cell r="Q72">
            <v>14</v>
          </cell>
          <cell r="R72">
            <v>19</v>
          </cell>
          <cell r="S72">
            <v>11</v>
          </cell>
          <cell r="T72">
            <v>0</v>
          </cell>
        </row>
        <row r="73">
          <cell r="C73" t="str">
            <v>구미소방서</v>
          </cell>
          <cell r="D73">
            <v>244</v>
          </cell>
          <cell r="E73">
            <v>184</v>
          </cell>
          <cell r="F73">
            <v>3</v>
          </cell>
          <cell r="G73">
            <v>57</v>
          </cell>
          <cell r="H73">
            <v>178</v>
          </cell>
          <cell r="I73">
            <v>3</v>
          </cell>
          <cell r="J73">
            <v>18157</v>
          </cell>
          <cell r="K73">
            <v>5806993</v>
          </cell>
          <cell r="L73">
            <v>2691348</v>
          </cell>
          <cell r="M73">
            <v>3115645</v>
          </cell>
          <cell r="N73">
            <v>64199584</v>
          </cell>
          <cell r="O73">
            <v>8</v>
          </cell>
          <cell r="P73">
            <v>1</v>
          </cell>
          <cell r="Q73">
            <v>7</v>
          </cell>
          <cell r="R73">
            <v>6</v>
          </cell>
          <cell r="S73">
            <v>8</v>
          </cell>
          <cell r="T73">
            <v>0</v>
          </cell>
        </row>
        <row r="74">
          <cell r="C74" t="str">
            <v>영주소방서</v>
          </cell>
          <cell r="D74">
            <v>159</v>
          </cell>
          <cell r="E74">
            <v>120</v>
          </cell>
          <cell r="F74">
            <v>1</v>
          </cell>
          <cell r="G74">
            <v>38</v>
          </cell>
          <cell r="H74">
            <v>117</v>
          </cell>
          <cell r="I74">
            <v>18</v>
          </cell>
          <cell r="J74">
            <v>32462</v>
          </cell>
          <cell r="K74">
            <v>2719358</v>
          </cell>
          <cell r="L74">
            <v>565044</v>
          </cell>
          <cell r="M74">
            <v>2154314</v>
          </cell>
          <cell r="N74">
            <v>22150352</v>
          </cell>
          <cell r="O74">
            <v>13</v>
          </cell>
          <cell r="P74">
            <v>2</v>
          </cell>
          <cell r="Q74">
            <v>11</v>
          </cell>
          <cell r="R74">
            <v>30</v>
          </cell>
          <cell r="S74">
            <v>4</v>
          </cell>
          <cell r="T74">
            <v>0</v>
          </cell>
        </row>
        <row r="75">
          <cell r="C75" t="str">
            <v>영천소방서</v>
          </cell>
          <cell r="D75">
            <v>113</v>
          </cell>
          <cell r="E75">
            <v>91</v>
          </cell>
          <cell r="F75" t="str">
            <v>-</v>
          </cell>
          <cell r="G75">
            <v>22</v>
          </cell>
          <cell r="H75">
            <v>83</v>
          </cell>
          <cell r="I75" t="str">
            <v>-</v>
          </cell>
          <cell r="J75">
            <v>16915</v>
          </cell>
          <cell r="K75">
            <v>2097058</v>
          </cell>
          <cell r="L75">
            <v>1062591</v>
          </cell>
          <cell r="M75">
            <v>1034467</v>
          </cell>
          <cell r="N75">
            <v>25559232</v>
          </cell>
          <cell r="O75">
            <v>4</v>
          </cell>
          <cell r="P75">
            <v>2</v>
          </cell>
          <cell r="Q75">
            <v>2</v>
          </cell>
          <cell r="R75" t="str">
            <v>-</v>
          </cell>
          <cell r="S75">
            <v>1</v>
          </cell>
          <cell r="T75">
            <v>0</v>
          </cell>
        </row>
        <row r="76">
          <cell r="C76" t="str">
            <v>상주소방서</v>
          </cell>
          <cell r="D76">
            <v>173</v>
          </cell>
          <cell r="E76">
            <v>142</v>
          </cell>
          <cell r="F76">
            <v>2</v>
          </cell>
          <cell r="G76">
            <v>29</v>
          </cell>
          <cell r="H76">
            <v>97</v>
          </cell>
          <cell r="I76">
            <v>12</v>
          </cell>
          <cell r="J76">
            <v>22048</v>
          </cell>
          <cell r="K76">
            <v>2890605</v>
          </cell>
          <cell r="L76">
            <v>761953</v>
          </cell>
          <cell r="M76">
            <v>2128652</v>
          </cell>
          <cell r="N76">
            <v>5497784</v>
          </cell>
          <cell r="O76">
            <v>9</v>
          </cell>
          <cell r="P76" t="str">
            <v>-</v>
          </cell>
          <cell r="Q76">
            <v>9</v>
          </cell>
          <cell r="R76">
            <v>28</v>
          </cell>
          <cell r="S76">
            <v>1</v>
          </cell>
          <cell r="T76">
            <v>0</v>
          </cell>
        </row>
        <row r="77">
          <cell r="C77" t="str">
            <v>문경소방서</v>
          </cell>
          <cell r="D77">
            <v>141</v>
          </cell>
          <cell r="E77">
            <v>112</v>
          </cell>
          <cell r="F77">
            <v>2</v>
          </cell>
          <cell r="G77">
            <v>27</v>
          </cell>
          <cell r="H77">
            <v>73</v>
          </cell>
          <cell r="I77">
            <v>13</v>
          </cell>
          <cell r="J77">
            <v>22479</v>
          </cell>
          <cell r="K77">
            <v>3017694</v>
          </cell>
          <cell r="L77">
            <v>1354833</v>
          </cell>
          <cell r="M77">
            <v>1662861</v>
          </cell>
          <cell r="N77">
            <v>5282794</v>
          </cell>
          <cell r="O77">
            <v>9</v>
          </cell>
          <cell r="P77" t="str">
            <v>-</v>
          </cell>
          <cell r="Q77">
            <v>9</v>
          </cell>
          <cell r="R77">
            <v>28</v>
          </cell>
          <cell r="S77">
            <v>4</v>
          </cell>
          <cell r="T77">
            <v>0</v>
          </cell>
        </row>
        <row r="78">
          <cell r="C78" t="str">
            <v>경산소방서</v>
          </cell>
          <cell r="D78">
            <v>198</v>
          </cell>
          <cell r="E78">
            <v>168</v>
          </cell>
          <cell r="F78">
            <v>6</v>
          </cell>
          <cell r="G78">
            <v>24</v>
          </cell>
          <cell r="H78">
            <v>87</v>
          </cell>
          <cell r="I78">
            <v>6</v>
          </cell>
          <cell r="J78">
            <v>6117</v>
          </cell>
          <cell r="K78">
            <v>2236022</v>
          </cell>
          <cell r="L78">
            <v>998953</v>
          </cell>
          <cell r="M78">
            <v>1237069</v>
          </cell>
          <cell r="N78">
            <v>21048584</v>
          </cell>
          <cell r="O78">
            <v>24</v>
          </cell>
          <cell r="P78">
            <v>2</v>
          </cell>
          <cell r="Q78">
            <v>22</v>
          </cell>
          <cell r="R78">
            <v>9</v>
          </cell>
          <cell r="S78">
            <v>5</v>
          </cell>
          <cell r="T78">
            <v>0</v>
          </cell>
        </row>
        <row r="79">
          <cell r="C79" t="str">
            <v>의성소방서</v>
          </cell>
          <cell r="D79">
            <v>104</v>
          </cell>
          <cell r="E79">
            <v>83</v>
          </cell>
          <cell r="F79">
            <v>1</v>
          </cell>
          <cell r="G79">
            <v>20</v>
          </cell>
          <cell r="H79">
            <v>52</v>
          </cell>
          <cell r="I79">
            <v>1</v>
          </cell>
          <cell r="J79">
            <v>19142</v>
          </cell>
          <cell r="K79">
            <v>897784</v>
          </cell>
          <cell r="L79">
            <v>488289</v>
          </cell>
          <cell r="M79">
            <v>409495</v>
          </cell>
          <cell r="N79">
            <v>4233570</v>
          </cell>
          <cell r="O79">
            <v>8</v>
          </cell>
          <cell r="P79">
            <v>4</v>
          </cell>
          <cell r="Q79">
            <v>4</v>
          </cell>
          <cell r="R79">
            <v>2</v>
          </cell>
          <cell r="S79" t="str">
            <v>-</v>
          </cell>
          <cell r="T79">
            <v>0</v>
          </cell>
        </row>
        <row r="80">
          <cell r="C80" t="str">
            <v>영덕소방서</v>
          </cell>
          <cell r="D80">
            <v>67</v>
          </cell>
          <cell r="E80">
            <v>56</v>
          </cell>
          <cell r="F80" t="str">
            <v>-</v>
          </cell>
          <cell r="G80">
            <v>11</v>
          </cell>
          <cell r="H80">
            <v>38</v>
          </cell>
          <cell r="I80">
            <v>2</v>
          </cell>
          <cell r="J80">
            <v>200889</v>
          </cell>
          <cell r="K80">
            <v>606661</v>
          </cell>
          <cell r="L80">
            <v>227808</v>
          </cell>
          <cell r="M80">
            <v>378853</v>
          </cell>
          <cell r="N80">
            <v>2206248</v>
          </cell>
          <cell r="O80">
            <v>6</v>
          </cell>
          <cell r="P80" t="str">
            <v>-</v>
          </cell>
          <cell r="Q80">
            <v>6</v>
          </cell>
          <cell r="R80">
            <v>3</v>
          </cell>
          <cell r="S80">
            <v>5</v>
          </cell>
          <cell r="T80">
            <v>0</v>
          </cell>
        </row>
        <row r="81">
          <cell r="C81" t="str">
            <v>청도소방서</v>
          </cell>
          <cell r="D81">
            <v>85</v>
          </cell>
          <cell r="E81">
            <v>70</v>
          </cell>
          <cell r="F81">
            <v>1</v>
          </cell>
          <cell r="G81">
            <v>14</v>
          </cell>
          <cell r="H81">
            <v>32</v>
          </cell>
          <cell r="I81" t="str">
            <v>-</v>
          </cell>
          <cell r="J81">
            <v>6076</v>
          </cell>
          <cell r="K81">
            <v>728253</v>
          </cell>
          <cell r="L81">
            <v>333530</v>
          </cell>
          <cell r="M81">
            <v>394723</v>
          </cell>
          <cell r="N81">
            <v>9100783</v>
          </cell>
          <cell r="O81">
            <v>9</v>
          </cell>
          <cell r="P81" t="str">
            <v>-</v>
          </cell>
          <cell r="Q81">
            <v>9</v>
          </cell>
          <cell r="R81" t="str">
            <v>-</v>
          </cell>
          <cell r="S81">
            <v>62</v>
          </cell>
          <cell r="T81">
            <v>0</v>
          </cell>
        </row>
        <row r="82">
          <cell r="C82" t="str">
            <v>고령소방서</v>
          </cell>
          <cell r="D82">
            <v>104</v>
          </cell>
          <cell r="E82">
            <v>92</v>
          </cell>
          <cell r="F82">
            <v>1</v>
          </cell>
          <cell r="G82">
            <v>11</v>
          </cell>
          <cell r="H82">
            <v>66</v>
          </cell>
          <cell r="I82">
            <v>2</v>
          </cell>
          <cell r="J82">
            <v>128230</v>
          </cell>
          <cell r="K82">
            <v>875636</v>
          </cell>
          <cell r="L82">
            <v>405393</v>
          </cell>
          <cell r="M82">
            <v>470243</v>
          </cell>
          <cell r="N82">
            <v>13089823</v>
          </cell>
          <cell r="O82">
            <v>4</v>
          </cell>
          <cell r="P82">
            <v>2</v>
          </cell>
          <cell r="Q82">
            <v>2</v>
          </cell>
          <cell r="R82">
            <v>2</v>
          </cell>
          <cell r="S82">
            <v>8</v>
          </cell>
          <cell r="T82">
            <v>0</v>
          </cell>
        </row>
        <row r="83">
          <cell r="C83" t="str">
            <v>성주소방서</v>
          </cell>
          <cell r="D83">
            <v>111</v>
          </cell>
          <cell r="E83">
            <v>90</v>
          </cell>
          <cell r="F83">
            <v>1</v>
          </cell>
          <cell r="G83">
            <v>20</v>
          </cell>
          <cell r="H83">
            <v>30</v>
          </cell>
          <cell r="I83" t="str">
            <v>-</v>
          </cell>
          <cell r="J83">
            <v>6854</v>
          </cell>
          <cell r="K83">
            <v>951882</v>
          </cell>
          <cell r="L83">
            <v>443203</v>
          </cell>
          <cell r="M83">
            <v>508679</v>
          </cell>
          <cell r="N83">
            <v>3212773</v>
          </cell>
          <cell r="O83">
            <v>1</v>
          </cell>
          <cell r="P83" t="str">
            <v>-</v>
          </cell>
          <cell r="Q83">
            <v>1</v>
          </cell>
          <cell r="R83" t="str">
            <v>-</v>
          </cell>
          <cell r="S83" t="str">
            <v>-</v>
          </cell>
          <cell r="T83">
            <v>0</v>
          </cell>
        </row>
        <row r="84">
          <cell r="C84" t="str">
            <v>칠곡소방서</v>
          </cell>
          <cell r="D84">
            <v>156</v>
          </cell>
          <cell r="E84">
            <v>119</v>
          </cell>
          <cell r="F84">
            <v>2</v>
          </cell>
          <cell r="G84">
            <v>35</v>
          </cell>
          <cell r="H84">
            <v>81</v>
          </cell>
          <cell r="I84">
            <v>2</v>
          </cell>
          <cell r="J84">
            <v>16452</v>
          </cell>
          <cell r="K84">
            <v>1671976</v>
          </cell>
          <cell r="L84">
            <v>807828</v>
          </cell>
          <cell r="M84">
            <v>864148</v>
          </cell>
          <cell r="N84">
            <v>25150588</v>
          </cell>
          <cell r="O84">
            <v>3</v>
          </cell>
          <cell r="P84" t="str">
            <v>-</v>
          </cell>
          <cell r="Q84">
            <v>3</v>
          </cell>
          <cell r="R84">
            <v>5</v>
          </cell>
          <cell r="S84" t="str">
            <v>-</v>
          </cell>
          <cell r="T84">
            <v>0</v>
          </cell>
        </row>
        <row r="85">
          <cell r="C85" t="str">
            <v>울진소방서</v>
          </cell>
          <cell r="D85">
            <v>80</v>
          </cell>
          <cell r="E85">
            <v>65</v>
          </cell>
          <cell r="F85" t="str">
            <v>-</v>
          </cell>
          <cell r="G85">
            <v>15</v>
          </cell>
          <cell r="H85">
            <v>40</v>
          </cell>
          <cell r="I85">
            <v>6</v>
          </cell>
          <cell r="J85">
            <v>24538</v>
          </cell>
          <cell r="K85">
            <v>412869</v>
          </cell>
          <cell r="L85">
            <v>147176</v>
          </cell>
          <cell r="M85">
            <v>265693</v>
          </cell>
          <cell r="N85">
            <v>7370049</v>
          </cell>
          <cell r="O85">
            <v>4</v>
          </cell>
          <cell r="P85" t="str">
            <v>-</v>
          </cell>
          <cell r="Q85">
            <v>4</v>
          </cell>
          <cell r="R85">
            <v>10</v>
          </cell>
          <cell r="S85" t="str">
            <v>-</v>
          </cell>
          <cell r="T85">
            <v>0</v>
          </cell>
        </row>
        <row r="86"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</row>
        <row r="87">
          <cell r="A87" t="str">
            <v>2019경상북도</v>
          </cell>
          <cell r="B87">
            <v>2019</v>
          </cell>
          <cell r="C87" t="str">
            <v>경상북도</v>
          </cell>
          <cell r="D87">
            <v>2511</v>
          </cell>
          <cell r="E87">
            <v>1898</v>
          </cell>
          <cell r="F87">
            <v>39</v>
          </cell>
          <cell r="G87">
            <v>574</v>
          </cell>
          <cell r="H87">
            <v>1519</v>
          </cell>
          <cell r="I87">
            <v>141</v>
          </cell>
          <cell r="J87">
            <v>782588</v>
          </cell>
          <cell r="K87">
            <v>57418027</v>
          </cell>
          <cell r="L87">
            <v>24114086</v>
          </cell>
          <cell r="M87">
            <v>33303941</v>
          </cell>
          <cell r="N87">
            <v>1489670611</v>
          </cell>
          <cell r="O87">
            <v>194</v>
          </cell>
          <cell r="P87">
            <v>15</v>
          </cell>
          <cell r="Q87">
            <v>179</v>
          </cell>
          <cell r="R87">
            <v>304</v>
          </cell>
          <cell r="S87">
            <v>129</v>
          </cell>
          <cell r="T87">
            <v>0</v>
          </cell>
        </row>
        <row r="88">
          <cell r="C88" t="str">
            <v>포항북부소방서</v>
          </cell>
          <cell r="D88">
            <v>153</v>
          </cell>
          <cell r="E88">
            <v>129</v>
          </cell>
          <cell r="F88">
            <v>7</v>
          </cell>
          <cell r="G88">
            <v>17</v>
          </cell>
          <cell r="H88">
            <v>88</v>
          </cell>
          <cell r="I88">
            <v>7</v>
          </cell>
          <cell r="J88">
            <v>8369</v>
          </cell>
          <cell r="K88">
            <v>836966</v>
          </cell>
          <cell r="L88">
            <v>375878</v>
          </cell>
          <cell r="M88">
            <v>461088</v>
          </cell>
          <cell r="N88">
            <v>739721556</v>
          </cell>
          <cell r="O88">
            <v>9</v>
          </cell>
          <cell r="P88" t="str">
            <v>-</v>
          </cell>
          <cell r="Q88">
            <v>9</v>
          </cell>
          <cell r="R88">
            <v>16</v>
          </cell>
          <cell r="S88">
            <v>41</v>
          </cell>
          <cell r="T88">
            <v>0</v>
          </cell>
        </row>
        <row r="89">
          <cell r="C89" t="str">
            <v>포항남부소방서</v>
          </cell>
          <cell r="D89">
            <v>150</v>
          </cell>
          <cell r="E89">
            <v>105</v>
          </cell>
          <cell r="F89" t="str">
            <v>-</v>
          </cell>
          <cell r="G89">
            <v>45</v>
          </cell>
          <cell r="H89">
            <v>110</v>
          </cell>
          <cell r="I89">
            <v>18</v>
          </cell>
          <cell r="J89">
            <v>139597</v>
          </cell>
          <cell r="K89">
            <v>1470521</v>
          </cell>
          <cell r="L89">
            <v>835493</v>
          </cell>
          <cell r="M89">
            <v>635028</v>
          </cell>
          <cell r="N89">
            <v>23759447</v>
          </cell>
          <cell r="O89">
            <v>13</v>
          </cell>
          <cell r="P89">
            <v>1</v>
          </cell>
          <cell r="Q89">
            <v>12</v>
          </cell>
          <cell r="R89">
            <v>36</v>
          </cell>
          <cell r="S89">
            <v>5</v>
          </cell>
          <cell r="T89">
            <v>0</v>
          </cell>
        </row>
        <row r="90">
          <cell r="C90" t="str">
            <v>경주소방서</v>
          </cell>
          <cell r="D90">
            <v>210</v>
          </cell>
          <cell r="E90">
            <v>161</v>
          </cell>
          <cell r="F90">
            <v>1</v>
          </cell>
          <cell r="G90">
            <v>48</v>
          </cell>
          <cell r="H90">
            <v>140</v>
          </cell>
          <cell r="I90">
            <v>5</v>
          </cell>
          <cell r="J90">
            <v>39237</v>
          </cell>
          <cell r="K90">
            <v>2507690</v>
          </cell>
          <cell r="L90">
            <v>1314939</v>
          </cell>
          <cell r="M90">
            <v>1192751</v>
          </cell>
          <cell r="N90">
            <v>102071738</v>
          </cell>
          <cell r="O90">
            <v>12</v>
          </cell>
          <cell r="P90">
            <v>2</v>
          </cell>
          <cell r="Q90">
            <v>10</v>
          </cell>
          <cell r="R90">
            <v>8</v>
          </cell>
          <cell r="S90">
            <v>3</v>
          </cell>
          <cell r="T90">
            <v>0</v>
          </cell>
        </row>
        <row r="91">
          <cell r="C91" t="str">
            <v>김천소방서</v>
          </cell>
          <cell r="D91">
            <v>167</v>
          </cell>
          <cell r="E91">
            <v>127</v>
          </cell>
          <cell r="F91">
            <v>2</v>
          </cell>
          <cell r="G91">
            <v>38</v>
          </cell>
          <cell r="H91">
            <v>136</v>
          </cell>
          <cell r="I91">
            <v>1</v>
          </cell>
          <cell r="J91">
            <v>10751</v>
          </cell>
          <cell r="K91">
            <v>1175821</v>
          </cell>
          <cell r="L91">
            <v>584513</v>
          </cell>
          <cell r="M91">
            <v>591308</v>
          </cell>
          <cell r="N91">
            <v>15064449</v>
          </cell>
          <cell r="O91">
            <v>16</v>
          </cell>
          <cell r="P91">
            <v>1</v>
          </cell>
          <cell r="Q91">
            <v>15</v>
          </cell>
          <cell r="R91">
            <v>2</v>
          </cell>
          <cell r="S91">
            <v>1</v>
          </cell>
          <cell r="T91">
            <v>0</v>
          </cell>
        </row>
        <row r="92">
          <cell r="C92" t="str">
            <v>안동소방서</v>
          </cell>
          <cell r="D92">
            <v>168</v>
          </cell>
          <cell r="E92">
            <v>114</v>
          </cell>
          <cell r="F92">
            <v>1</v>
          </cell>
          <cell r="G92">
            <v>53</v>
          </cell>
          <cell r="H92">
            <v>113</v>
          </cell>
          <cell r="I92">
            <v>13</v>
          </cell>
          <cell r="J92">
            <v>71915</v>
          </cell>
          <cell r="K92">
            <v>1689378</v>
          </cell>
          <cell r="L92">
            <v>974409</v>
          </cell>
          <cell r="M92">
            <v>714969</v>
          </cell>
          <cell r="N92">
            <v>7473371</v>
          </cell>
          <cell r="O92">
            <v>21</v>
          </cell>
          <cell r="P92" t="str">
            <v>-</v>
          </cell>
          <cell r="Q92">
            <v>21</v>
          </cell>
          <cell r="R92">
            <v>24</v>
          </cell>
          <cell r="S92">
            <v>1</v>
          </cell>
          <cell r="T92">
            <v>0</v>
          </cell>
        </row>
        <row r="93">
          <cell r="C93" t="str">
            <v>구미소방서</v>
          </cell>
          <cell r="D93">
            <v>195</v>
          </cell>
          <cell r="E93">
            <v>143</v>
          </cell>
          <cell r="F93">
            <v>13</v>
          </cell>
          <cell r="G93">
            <v>39</v>
          </cell>
          <cell r="H93">
            <v>137</v>
          </cell>
          <cell r="I93">
            <v>23</v>
          </cell>
          <cell r="J93">
            <v>173743</v>
          </cell>
          <cell r="K93">
            <v>18348551</v>
          </cell>
          <cell r="L93">
            <v>6592283</v>
          </cell>
          <cell r="M93">
            <v>11756268</v>
          </cell>
          <cell r="N93">
            <v>73357492</v>
          </cell>
          <cell r="O93">
            <v>9</v>
          </cell>
          <cell r="P93">
            <v>1</v>
          </cell>
          <cell r="Q93">
            <v>8</v>
          </cell>
          <cell r="R93">
            <v>34</v>
          </cell>
          <cell r="S93">
            <v>18</v>
          </cell>
          <cell r="T93">
            <v>0</v>
          </cell>
        </row>
        <row r="94">
          <cell r="C94" t="str">
            <v>영주소방서</v>
          </cell>
          <cell r="D94">
            <v>155</v>
          </cell>
          <cell r="E94">
            <v>114</v>
          </cell>
          <cell r="F94">
            <v>1</v>
          </cell>
          <cell r="G94">
            <v>40</v>
          </cell>
          <cell r="H94">
            <v>96</v>
          </cell>
          <cell r="I94">
            <v>12</v>
          </cell>
          <cell r="J94">
            <v>10467</v>
          </cell>
          <cell r="K94">
            <v>823250</v>
          </cell>
          <cell r="L94">
            <v>393019</v>
          </cell>
          <cell r="M94">
            <v>430231</v>
          </cell>
          <cell r="N94">
            <v>9646324</v>
          </cell>
          <cell r="O94">
            <v>12</v>
          </cell>
          <cell r="P94">
            <v>3</v>
          </cell>
          <cell r="Q94">
            <v>9</v>
          </cell>
          <cell r="R94">
            <v>23</v>
          </cell>
          <cell r="S94">
            <v>2</v>
          </cell>
          <cell r="T94">
            <v>0</v>
          </cell>
        </row>
        <row r="95">
          <cell r="C95" t="str">
            <v>영천소방서</v>
          </cell>
          <cell r="D95">
            <v>140</v>
          </cell>
          <cell r="E95">
            <v>117</v>
          </cell>
          <cell r="F95">
            <v>1</v>
          </cell>
          <cell r="G95">
            <v>22</v>
          </cell>
          <cell r="H95">
            <v>111</v>
          </cell>
          <cell r="I95">
            <v>3</v>
          </cell>
          <cell r="J95">
            <v>42152</v>
          </cell>
          <cell r="K95">
            <v>4674253</v>
          </cell>
          <cell r="L95">
            <v>1775496</v>
          </cell>
          <cell r="M95">
            <v>2898757</v>
          </cell>
          <cell r="N95">
            <v>11625618</v>
          </cell>
          <cell r="O95">
            <v>16</v>
          </cell>
          <cell r="P95">
            <v>1</v>
          </cell>
          <cell r="Q95">
            <v>15</v>
          </cell>
          <cell r="R95">
            <v>10</v>
          </cell>
          <cell r="S95">
            <v>24</v>
          </cell>
          <cell r="T95">
            <v>0</v>
          </cell>
        </row>
        <row r="96">
          <cell r="C96" t="str">
            <v>상주소방서</v>
          </cell>
          <cell r="D96">
            <v>198</v>
          </cell>
          <cell r="E96">
            <v>160</v>
          </cell>
          <cell r="F96">
            <v>1</v>
          </cell>
          <cell r="G96">
            <v>37</v>
          </cell>
          <cell r="H96">
            <v>83</v>
          </cell>
          <cell r="I96">
            <v>7</v>
          </cell>
          <cell r="J96">
            <v>33249</v>
          </cell>
          <cell r="K96">
            <v>1308309</v>
          </cell>
          <cell r="L96">
            <v>547444</v>
          </cell>
          <cell r="M96">
            <v>760865</v>
          </cell>
          <cell r="N96">
            <v>5779525</v>
          </cell>
          <cell r="O96">
            <v>9</v>
          </cell>
          <cell r="P96" t="str">
            <v>-</v>
          </cell>
          <cell r="Q96">
            <v>9</v>
          </cell>
          <cell r="R96">
            <v>13</v>
          </cell>
          <cell r="S96" t="str">
            <v>-</v>
          </cell>
          <cell r="T96">
            <v>0</v>
          </cell>
        </row>
        <row r="97">
          <cell r="C97" t="str">
            <v>문경소방서</v>
          </cell>
          <cell r="D97">
            <v>91</v>
          </cell>
          <cell r="E97">
            <v>68</v>
          </cell>
          <cell r="F97">
            <v>3</v>
          </cell>
          <cell r="G97">
            <v>20</v>
          </cell>
          <cell r="H97">
            <v>36</v>
          </cell>
          <cell r="I97">
            <v>30</v>
          </cell>
          <cell r="J97">
            <v>36771</v>
          </cell>
          <cell r="K97">
            <v>648481</v>
          </cell>
          <cell r="L97">
            <v>211286</v>
          </cell>
          <cell r="M97">
            <v>437195</v>
          </cell>
          <cell r="N97">
            <v>409240732</v>
          </cell>
          <cell r="O97">
            <v>18</v>
          </cell>
          <cell r="P97" t="str">
            <v>-</v>
          </cell>
          <cell r="Q97">
            <v>18</v>
          </cell>
          <cell r="R97">
            <v>86</v>
          </cell>
          <cell r="S97">
            <v>22</v>
          </cell>
          <cell r="T97">
            <v>0</v>
          </cell>
        </row>
        <row r="98">
          <cell r="C98" t="str">
            <v>경산소방서</v>
          </cell>
          <cell r="D98">
            <v>165</v>
          </cell>
          <cell r="E98">
            <v>127</v>
          </cell>
          <cell r="F98">
            <v>1</v>
          </cell>
          <cell r="G98">
            <v>37</v>
          </cell>
          <cell r="H98">
            <v>115</v>
          </cell>
          <cell r="I98">
            <v>2</v>
          </cell>
          <cell r="J98">
            <v>9813</v>
          </cell>
          <cell r="K98">
            <v>3362411</v>
          </cell>
          <cell r="L98">
            <v>1424148</v>
          </cell>
          <cell r="M98">
            <v>1938263</v>
          </cell>
          <cell r="N98">
            <v>19295936</v>
          </cell>
          <cell r="O98">
            <v>12</v>
          </cell>
          <cell r="P98">
            <v>1</v>
          </cell>
          <cell r="Q98">
            <v>11</v>
          </cell>
          <cell r="R98">
            <v>5</v>
          </cell>
          <cell r="S98">
            <v>4</v>
          </cell>
          <cell r="T98">
            <v>0</v>
          </cell>
        </row>
        <row r="99">
          <cell r="C99" t="str">
            <v>의성소방서</v>
          </cell>
          <cell r="D99">
            <v>126</v>
          </cell>
          <cell r="E99">
            <v>105</v>
          </cell>
          <cell r="F99" t="str">
            <v>-</v>
          </cell>
          <cell r="G99">
            <v>21</v>
          </cell>
          <cell r="H99">
            <v>67</v>
          </cell>
          <cell r="I99" t="str">
            <v>-</v>
          </cell>
          <cell r="J99">
            <v>55082</v>
          </cell>
          <cell r="K99">
            <v>4582939</v>
          </cell>
          <cell r="L99">
            <v>1404279</v>
          </cell>
          <cell r="M99">
            <v>3178660</v>
          </cell>
          <cell r="N99">
            <v>13701424</v>
          </cell>
          <cell r="O99">
            <v>7</v>
          </cell>
          <cell r="P99">
            <v>2</v>
          </cell>
          <cell r="Q99">
            <v>5</v>
          </cell>
          <cell r="R99" t="str">
            <v>-</v>
          </cell>
          <cell r="S99" t="str">
            <v>-</v>
          </cell>
          <cell r="T99">
            <v>0</v>
          </cell>
        </row>
        <row r="100">
          <cell r="C100" t="str">
            <v>영덕소방서</v>
          </cell>
          <cell r="D100">
            <v>57</v>
          </cell>
          <cell r="E100">
            <v>48</v>
          </cell>
          <cell r="F100">
            <v>1</v>
          </cell>
          <cell r="G100">
            <v>8</v>
          </cell>
          <cell r="H100">
            <v>24</v>
          </cell>
          <cell r="I100">
            <v>2</v>
          </cell>
          <cell r="J100">
            <v>22222</v>
          </cell>
          <cell r="K100">
            <v>843662</v>
          </cell>
          <cell r="L100">
            <v>488931</v>
          </cell>
          <cell r="M100">
            <v>354731</v>
          </cell>
          <cell r="N100">
            <v>4213281</v>
          </cell>
          <cell r="O100">
            <v>4</v>
          </cell>
          <cell r="P100">
            <v>1</v>
          </cell>
          <cell r="Q100">
            <v>3</v>
          </cell>
          <cell r="R100">
            <v>4</v>
          </cell>
          <cell r="S100">
            <v>1</v>
          </cell>
          <cell r="T100">
            <v>0</v>
          </cell>
        </row>
        <row r="101">
          <cell r="C101" t="str">
            <v>청도소방서</v>
          </cell>
          <cell r="D101">
            <v>65</v>
          </cell>
          <cell r="E101">
            <v>49</v>
          </cell>
          <cell r="F101" t="str">
            <v>-</v>
          </cell>
          <cell r="G101">
            <v>16</v>
          </cell>
          <cell r="H101">
            <v>26</v>
          </cell>
          <cell r="I101">
            <v>2</v>
          </cell>
          <cell r="J101">
            <v>7203</v>
          </cell>
          <cell r="K101">
            <v>1593440</v>
          </cell>
          <cell r="L101">
            <v>1038103</v>
          </cell>
          <cell r="M101">
            <v>555337</v>
          </cell>
          <cell r="N101">
            <v>4514775</v>
          </cell>
          <cell r="O101">
            <v>2</v>
          </cell>
          <cell r="P101" t="str">
            <v>-</v>
          </cell>
          <cell r="Q101">
            <v>2</v>
          </cell>
          <cell r="R101">
            <v>5</v>
          </cell>
          <cell r="S101" t="str">
            <v>-</v>
          </cell>
          <cell r="T101">
            <v>0</v>
          </cell>
        </row>
        <row r="102">
          <cell r="C102" t="str">
            <v>고령소방서</v>
          </cell>
          <cell r="D102">
            <v>83</v>
          </cell>
          <cell r="E102">
            <v>69</v>
          </cell>
          <cell r="F102">
            <v>2</v>
          </cell>
          <cell r="G102">
            <v>12</v>
          </cell>
          <cell r="H102">
            <v>42</v>
          </cell>
          <cell r="I102">
            <v>1</v>
          </cell>
          <cell r="J102">
            <v>18673</v>
          </cell>
          <cell r="K102">
            <v>878926</v>
          </cell>
          <cell r="L102">
            <v>511534</v>
          </cell>
          <cell r="M102">
            <v>367392</v>
          </cell>
          <cell r="N102">
            <v>9769566</v>
          </cell>
          <cell r="O102">
            <v>3</v>
          </cell>
          <cell r="P102">
            <v>1</v>
          </cell>
          <cell r="Q102">
            <v>2</v>
          </cell>
          <cell r="R102">
            <v>1</v>
          </cell>
          <cell r="S102" t="str">
            <v>-</v>
          </cell>
          <cell r="T102">
            <v>0</v>
          </cell>
        </row>
        <row r="103">
          <cell r="C103" t="str">
            <v>성주소방서</v>
          </cell>
          <cell r="D103">
            <v>105</v>
          </cell>
          <cell r="E103">
            <v>76</v>
          </cell>
          <cell r="F103">
            <v>2</v>
          </cell>
          <cell r="G103">
            <v>27</v>
          </cell>
          <cell r="H103">
            <v>45</v>
          </cell>
          <cell r="I103">
            <v>3</v>
          </cell>
          <cell r="J103">
            <v>17717</v>
          </cell>
          <cell r="K103">
            <v>5234312</v>
          </cell>
          <cell r="L103">
            <v>3059311</v>
          </cell>
          <cell r="M103">
            <v>2175001</v>
          </cell>
          <cell r="N103">
            <v>3815188</v>
          </cell>
          <cell r="O103">
            <v>5</v>
          </cell>
          <cell r="P103" t="str">
            <v>-</v>
          </cell>
          <cell r="Q103">
            <v>5</v>
          </cell>
          <cell r="R103">
            <v>6</v>
          </cell>
          <cell r="S103" t="str">
            <v>-</v>
          </cell>
          <cell r="T103">
            <v>0</v>
          </cell>
        </row>
        <row r="104">
          <cell r="C104" t="str">
            <v>칠곡소방서</v>
          </cell>
          <cell r="D104">
            <v>124</v>
          </cell>
          <cell r="E104">
            <v>79</v>
          </cell>
          <cell r="F104">
            <v>1</v>
          </cell>
          <cell r="G104">
            <v>44</v>
          </cell>
          <cell r="H104">
            <v>57</v>
          </cell>
          <cell r="I104" t="str">
            <v>-</v>
          </cell>
          <cell r="J104">
            <v>15939</v>
          </cell>
          <cell r="K104">
            <v>5621490</v>
          </cell>
          <cell r="L104">
            <v>1468977</v>
          </cell>
          <cell r="M104">
            <v>4152513</v>
          </cell>
          <cell r="N104">
            <v>13130791</v>
          </cell>
          <cell r="O104">
            <v>3</v>
          </cell>
          <cell r="P104" t="str">
            <v>-</v>
          </cell>
          <cell r="Q104">
            <v>3</v>
          </cell>
          <cell r="R104" t="str">
            <v>-</v>
          </cell>
          <cell r="S104" t="str">
            <v>-</v>
          </cell>
          <cell r="T104">
            <v>0</v>
          </cell>
        </row>
        <row r="105">
          <cell r="C105" t="str">
            <v>예천소방서</v>
          </cell>
          <cell r="D105">
            <v>93</v>
          </cell>
          <cell r="E105">
            <v>59</v>
          </cell>
          <cell r="F105" t="str">
            <v>-</v>
          </cell>
          <cell r="G105">
            <v>34</v>
          </cell>
          <cell r="H105">
            <v>60</v>
          </cell>
          <cell r="I105">
            <v>3</v>
          </cell>
          <cell r="J105">
            <v>39671</v>
          </cell>
          <cell r="K105">
            <v>1514010</v>
          </cell>
          <cell r="L105">
            <v>986859</v>
          </cell>
          <cell r="M105">
            <v>527151</v>
          </cell>
          <cell r="N105">
            <v>17401222</v>
          </cell>
          <cell r="O105">
            <v>14</v>
          </cell>
          <cell r="P105">
            <v>1</v>
          </cell>
          <cell r="Q105">
            <v>13</v>
          </cell>
          <cell r="R105">
            <v>16</v>
          </cell>
          <cell r="S105">
            <v>7</v>
          </cell>
          <cell r="T105">
            <v>0</v>
          </cell>
        </row>
        <row r="106">
          <cell r="C106" t="str">
            <v>울진소방서</v>
          </cell>
          <cell r="D106">
            <v>66</v>
          </cell>
          <cell r="E106">
            <v>48</v>
          </cell>
          <cell r="F106">
            <v>2</v>
          </cell>
          <cell r="G106">
            <v>16</v>
          </cell>
          <cell r="H106">
            <v>33</v>
          </cell>
          <cell r="I106">
            <v>9</v>
          </cell>
          <cell r="J106">
            <v>30017</v>
          </cell>
          <cell r="K106">
            <v>303617</v>
          </cell>
          <cell r="L106">
            <v>127184</v>
          </cell>
          <cell r="M106">
            <v>176433</v>
          </cell>
          <cell r="N106">
            <v>6088176</v>
          </cell>
          <cell r="O106">
            <v>9</v>
          </cell>
          <cell r="P106" t="str">
            <v>-</v>
          </cell>
          <cell r="Q106">
            <v>9</v>
          </cell>
          <cell r="R106">
            <v>15</v>
          </cell>
          <cell r="S106" t="str">
            <v>-</v>
          </cell>
          <cell r="T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</row>
        <row r="108">
          <cell r="A108" t="str">
            <v>2020경상북도</v>
          </cell>
          <cell r="B108">
            <v>2020</v>
          </cell>
          <cell r="C108" t="str">
            <v>경상북도</v>
          </cell>
          <cell r="D108">
            <v>2863</v>
          </cell>
          <cell r="E108">
            <v>2389</v>
          </cell>
          <cell r="F108">
            <v>47</v>
          </cell>
          <cell r="G108">
            <v>427</v>
          </cell>
          <cell r="H108">
            <v>1502</v>
          </cell>
          <cell r="I108">
            <v>105</v>
          </cell>
          <cell r="J108">
            <v>20167431</v>
          </cell>
          <cell r="K108">
            <v>47210705</v>
          </cell>
          <cell r="L108">
            <v>12839422</v>
          </cell>
          <cell r="M108">
            <v>34371283</v>
          </cell>
          <cell r="N108">
            <v>376878579</v>
          </cell>
          <cell r="O108">
            <v>184</v>
          </cell>
          <cell r="P108">
            <v>27</v>
          </cell>
          <cell r="Q108">
            <v>157</v>
          </cell>
          <cell r="R108">
            <v>173</v>
          </cell>
          <cell r="S108">
            <v>789</v>
          </cell>
          <cell r="T108">
            <v>0</v>
          </cell>
        </row>
        <row r="109">
          <cell r="C109" t="str">
            <v>포항북부소방서</v>
          </cell>
          <cell r="D109">
            <v>165</v>
          </cell>
          <cell r="E109">
            <v>139</v>
          </cell>
          <cell r="F109">
            <v>5</v>
          </cell>
          <cell r="G109">
            <v>21</v>
          </cell>
          <cell r="H109">
            <v>107</v>
          </cell>
          <cell r="I109">
            <v>1</v>
          </cell>
          <cell r="J109">
            <v>5765</v>
          </cell>
          <cell r="K109">
            <v>1104622</v>
          </cell>
          <cell r="L109">
            <v>584916</v>
          </cell>
          <cell r="M109">
            <v>519706</v>
          </cell>
          <cell r="N109">
            <v>47604345</v>
          </cell>
          <cell r="O109">
            <v>9</v>
          </cell>
          <cell r="P109">
            <v>1</v>
          </cell>
          <cell r="Q109">
            <v>8</v>
          </cell>
          <cell r="R109">
            <v>1</v>
          </cell>
          <cell r="S109">
            <v>86</v>
          </cell>
          <cell r="T109">
            <v>0</v>
          </cell>
        </row>
        <row r="110">
          <cell r="C110" t="str">
            <v>포항남부소방서</v>
          </cell>
          <cell r="D110">
            <v>178</v>
          </cell>
          <cell r="E110">
            <v>137</v>
          </cell>
          <cell r="F110">
            <v>1</v>
          </cell>
          <cell r="G110">
            <v>40</v>
          </cell>
          <cell r="H110">
            <v>116</v>
          </cell>
          <cell r="I110">
            <v>2</v>
          </cell>
          <cell r="J110">
            <v>7368</v>
          </cell>
          <cell r="K110">
            <v>1823507</v>
          </cell>
          <cell r="L110">
            <v>900081</v>
          </cell>
          <cell r="M110">
            <v>923426</v>
          </cell>
          <cell r="N110">
            <v>140458200</v>
          </cell>
          <cell r="O110">
            <v>17</v>
          </cell>
          <cell r="P110" t="str">
            <v>-</v>
          </cell>
          <cell r="Q110">
            <v>17</v>
          </cell>
          <cell r="R110">
            <v>3</v>
          </cell>
          <cell r="S110">
            <v>59</v>
          </cell>
          <cell r="T110">
            <v>0</v>
          </cell>
        </row>
        <row r="111">
          <cell r="C111" t="str">
            <v>경주소방서</v>
          </cell>
          <cell r="D111">
            <v>264</v>
          </cell>
          <cell r="E111">
            <v>216</v>
          </cell>
          <cell r="F111">
            <v>7</v>
          </cell>
          <cell r="G111">
            <v>41</v>
          </cell>
          <cell r="H111">
            <v>179</v>
          </cell>
          <cell r="I111">
            <v>1</v>
          </cell>
          <cell r="J111">
            <v>48054</v>
          </cell>
          <cell r="K111">
            <v>2218701</v>
          </cell>
          <cell r="L111">
            <v>1156090</v>
          </cell>
          <cell r="M111">
            <v>1062611</v>
          </cell>
          <cell r="N111">
            <v>77785359</v>
          </cell>
          <cell r="O111">
            <v>18</v>
          </cell>
          <cell r="P111">
            <v>2</v>
          </cell>
          <cell r="Q111">
            <v>16</v>
          </cell>
          <cell r="R111">
            <v>2</v>
          </cell>
          <cell r="S111">
            <v>40</v>
          </cell>
          <cell r="T111">
            <v>0</v>
          </cell>
        </row>
        <row r="112">
          <cell r="C112" t="str">
            <v>김천소방서</v>
          </cell>
          <cell r="D112">
            <v>201</v>
          </cell>
          <cell r="E112">
            <v>160</v>
          </cell>
          <cell r="F112">
            <v>7</v>
          </cell>
          <cell r="G112">
            <v>34</v>
          </cell>
          <cell r="H112">
            <v>130</v>
          </cell>
          <cell r="I112">
            <v>2</v>
          </cell>
          <cell r="J112">
            <v>16609</v>
          </cell>
          <cell r="K112">
            <v>1389241</v>
          </cell>
          <cell r="L112">
            <v>564306</v>
          </cell>
          <cell r="M112">
            <v>824935</v>
          </cell>
          <cell r="N112">
            <v>7946167</v>
          </cell>
          <cell r="O112">
            <v>15</v>
          </cell>
          <cell r="P112">
            <v>3</v>
          </cell>
          <cell r="Q112">
            <v>12</v>
          </cell>
          <cell r="R112">
            <v>3</v>
          </cell>
          <cell r="S112">
            <v>49</v>
          </cell>
          <cell r="T112">
            <v>0</v>
          </cell>
        </row>
        <row r="113">
          <cell r="C113" t="str">
            <v>안동소방서</v>
          </cell>
          <cell r="D113">
            <v>209</v>
          </cell>
          <cell r="E113">
            <v>171</v>
          </cell>
          <cell r="F113">
            <v>5</v>
          </cell>
          <cell r="G113">
            <v>33</v>
          </cell>
          <cell r="H113">
            <v>97</v>
          </cell>
          <cell r="I113">
            <v>6</v>
          </cell>
          <cell r="J113">
            <v>19854521</v>
          </cell>
          <cell r="K113">
            <v>18516811</v>
          </cell>
          <cell r="L113">
            <v>652689</v>
          </cell>
          <cell r="M113">
            <v>17864122</v>
          </cell>
          <cell r="N113">
            <v>3749038</v>
          </cell>
          <cell r="O113">
            <v>14</v>
          </cell>
          <cell r="P113">
            <v>3</v>
          </cell>
          <cell r="Q113">
            <v>11</v>
          </cell>
          <cell r="R113">
            <v>9</v>
          </cell>
          <cell r="S113">
            <v>20</v>
          </cell>
          <cell r="T113">
            <v>0</v>
          </cell>
        </row>
        <row r="114">
          <cell r="C114" t="str">
            <v>구미소방서</v>
          </cell>
          <cell r="D114">
            <v>285</v>
          </cell>
          <cell r="E114">
            <v>255</v>
          </cell>
          <cell r="F114">
            <v>7</v>
          </cell>
          <cell r="G114">
            <v>23</v>
          </cell>
          <cell r="H114">
            <v>107</v>
          </cell>
          <cell r="I114">
            <v>19</v>
          </cell>
          <cell r="J114">
            <v>12990</v>
          </cell>
          <cell r="K114">
            <v>1908870</v>
          </cell>
          <cell r="L114">
            <v>1270413</v>
          </cell>
          <cell r="M114">
            <v>638457</v>
          </cell>
          <cell r="N114">
            <v>33504370</v>
          </cell>
          <cell r="O114">
            <v>14</v>
          </cell>
          <cell r="P114">
            <v>1</v>
          </cell>
          <cell r="Q114">
            <v>13</v>
          </cell>
          <cell r="R114">
            <v>36</v>
          </cell>
          <cell r="S114">
            <v>227</v>
          </cell>
          <cell r="T114">
            <v>0</v>
          </cell>
        </row>
        <row r="115">
          <cell r="C115" t="str">
            <v>영주소방서</v>
          </cell>
          <cell r="D115">
            <v>182</v>
          </cell>
          <cell r="E115">
            <v>151</v>
          </cell>
          <cell r="F115">
            <v>5</v>
          </cell>
          <cell r="G115">
            <v>26</v>
          </cell>
          <cell r="H115">
            <v>107</v>
          </cell>
          <cell r="I115">
            <v>18</v>
          </cell>
          <cell r="J115">
            <v>35472</v>
          </cell>
          <cell r="K115">
            <v>2109569</v>
          </cell>
          <cell r="L115">
            <v>606832</v>
          </cell>
          <cell r="M115">
            <v>1502737</v>
          </cell>
          <cell r="N115">
            <v>9200203</v>
          </cell>
          <cell r="O115">
            <v>12</v>
          </cell>
          <cell r="P115">
            <v>1</v>
          </cell>
          <cell r="Q115">
            <v>11</v>
          </cell>
          <cell r="R115">
            <v>27</v>
          </cell>
          <cell r="S115">
            <v>49</v>
          </cell>
          <cell r="T115">
            <v>0</v>
          </cell>
        </row>
        <row r="116">
          <cell r="C116" t="str">
            <v>영천소방서</v>
          </cell>
          <cell r="D116">
            <v>145</v>
          </cell>
          <cell r="E116">
            <v>117</v>
          </cell>
          <cell r="F116">
            <v>3</v>
          </cell>
          <cell r="G116">
            <v>25</v>
          </cell>
          <cell r="H116">
            <v>65</v>
          </cell>
          <cell r="I116" t="str">
            <v>-</v>
          </cell>
          <cell r="J116">
            <v>9712</v>
          </cell>
          <cell r="K116">
            <v>3064728</v>
          </cell>
          <cell r="L116">
            <v>1201312</v>
          </cell>
          <cell r="M116">
            <v>1863416</v>
          </cell>
          <cell r="N116">
            <v>630828</v>
          </cell>
          <cell r="O116">
            <v>8</v>
          </cell>
          <cell r="P116">
            <v>4</v>
          </cell>
          <cell r="Q116">
            <v>4</v>
          </cell>
          <cell r="R116" t="str">
            <v>-</v>
          </cell>
          <cell r="S116">
            <v>8</v>
          </cell>
          <cell r="T116">
            <v>0</v>
          </cell>
        </row>
        <row r="117">
          <cell r="C117" t="str">
            <v>상주소방서</v>
          </cell>
          <cell r="D117">
            <v>197</v>
          </cell>
          <cell r="E117">
            <v>163</v>
          </cell>
          <cell r="F117">
            <v>1</v>
          </cell>
          <cell r="G117">
            <v>33</v>
          </cell>
          <cell r="H117">
            <v>102</v>
          </cell>
          <cell r="I117">
            <v>36</v>
          </cell>
          <cell r="J117">
            <v>13392</v>
          </cell>
          <cell r="K117">
            <v>1796500</v>
          </cell>
          <cell r="L117">
            <v>910678</v>
          </cell>
          <cell r="M117">
            <v>885822</v>
          </cell>
          <cell r="N117">
            <v>3637764</v>
          </cell>
          <cell r="O117">
            <v>17</v>
          </cell>
          <cell r="P117">
            <v>2</v>
          </cell>
          <cell r="Q117">
            <v>15</v>
          </cell>
          <cell r="R117">
            <v>55</v>
          </cell>
          <cell r="S117">
            <v>30</v>
          </cell>
          <cell r="T117">
            <v>0</v>
          </cell>
        </row>
        <row r="118">
          <cell r="C118" t="str">
            <v>문경소방서</v>
          </cell>
          <cell r="D118">
            <v>106</v>
          </cell>
          <cell r="E118">
            <v>89</v>
          </cell>
          <cell r="F118">
            <v>1</v>
          </cell>
          <cell r="G118">
            <v>16</v>
          </cell>
          <cell r="H118">
            <v>36</v>
          </cell>
          <cell r="I118">
            <v>2</v>
          </cell>
          <cell r="J118">
            <v>8929</v>
          </cell>
          <cell r="K118">
            <v>909697</v>
          </cell>
          <cell r="L118">
            <v>295031</v>
          </cell>
          <cell r="M118">
            <v>614666</v>
          </cell>
          <cell r="N118">
            <v>2355004</v>
          </cell>
          <cell r="O118">
            <v>4</v>
          </cell>
          <cell r="P118">
            <v>1</v>
          </cell>
          <cell r="Q118">
            <v>3</v>
          </cell>
          <cell r="R118">
            <v>5</v>
          </cell>
          <cell r="S118">
            <v>11</v>
          </cell>
          <cell r="T118">
            <v>0</v>
          </cell>
        </row>
        <row r="119">
          <cell r="C119" t="str">
            <v>경산소방서</v>
          </cell>
          <cell r="D119">
            <v>196</v>
          </cell>
          <cell r="E119">
            <v>169</v>
          </cell>
          <cell r="F119">
            <v>1</v>
          </cell>
          <cell r="G119">
            <v>26</v>
          </cell>
          <cell r="H119">
            <v>133</v>
          </cell>
          <cell r="I119">
            <v>4</v>
          </cell>
          <cell r="J119">
            <v>9455</v>
          </cell>
          <cell r="K119">
            <v>4400766</v>
          </cell>
          <cell r="L119">
            <v>1185269</v>
          </cell>
          <cell r="M119">
            <v>3215497</v>
          </cell>
          <cell r="N119">
            <v>21691594</v>
          </cell>
          <cell r="O119">
            <v>11</v>
          </cell>
          <cell r="P119" t="str">
            <v>-</v>
          </cell>
          <cell r="Q119">
            <v>11</v>
          </cell>
          <cell r="R119">
            <v>5</v>
          </cell>
          <cell r="S119">
            <v>135</v>
          </cell>
          <cell r="T119">
            <v>0</v>
          </cell>
        </row>
        <row r="120">
          <cell r="C120" t="str">
            <v>의성소방서</v>
          </cell>
          <cell r="D120">
            <v>116</v>
          </cell>
          <cell r="E120">
            <v>101</v>
          </cell>
          <cell r="F120" t="str">
            <v>-</v>
          </cell>
          <cell r="G120">
            <v>15</v>
          </cell>
          <cell r="H120">
            <v>42</v>
          </cell>
          <cell r="I120">
            <v>2</v>
          </cell>
          <cell r="J120">
            <v>21060</v>
          </cell>
          <cell r="K120">
            <v>1196585</v>
          </cell>
          <cell r="L120">
            <v>491896</v>
          </cell>
          <cell r="M120">
            <v>704689</v>
          </cell>
          <cell r="N120">
            <v>1859255</v>
          </cell>
          <cell r="O120">
            <v>5</v>
          </cell>
          <cell r="P120">
            <v>2</v>
          </cell>
          <cell r="Q120">
            <v>3</v>
          </cell>
          <cell r="R120">
            <v>2</v>
          </cell>
          <cell r="S120">
            <v>5</v>
          </cell>
          <cell r="T120">
            <v>0</v>
          </cell>
        </row>
        <row r="121">
          <cell r="C121" t="str">
            <v>영덕소방서</v>
          </cell>
          <cell r="D121">
            <v>57</v>
          </cell>
          <cell r="E121">
            <v>51</v>
          </cell>
          <cell r="F121" t="str">
            <v>-</v>
          </cell>
          <cell r="G121">
            <v>6</v>
          </cell>
          <cell r="H121">
            <v>28</v>
          </cell>
          <cell r="I121">
            <v>2</v>
          </cell>
          <cell r="J121">
            <v>2584</v>
          </cell>
          <cell r="K121">
            <v>428724</v>
          </cell>
          <cell r="L121">
            <v>80123</v>
          </cell>
          <cell r="M121">
            <v>348601</v>
          </cell>
          <cell r="N121">
            <v>2615199</v>
          </cell>
          <cell r="O121">
            <v>3</v>
          </cell>
          <cell r="P121" t="str">
            <v>-</v>
          </cell>
          <cell r="Q121">
            <v>3</v>
          </cell>
          <cell r="R121">
            <v>2</v>
          </cell>
          <cell r="S121">
            <v>3</v>
          </cell>
          <cell r="T121">
            <v>0</v>
          </cell>
        </row>
        <row r="122">
          <cell r="C122" t="str">
            <v>청도소방서</v>
          </cell>
          <cell r="D122">
            <v>76</v>
          </cell>
          <cell r="E122">
            <v>68</v>
          </cell>
          <cell r="F122">
            <v>1</v>
          </cell>
          <cell r="G122">
            <v>7</v>
          </cell>
          <cell r="H122">
            <v>17</v>
          </cell>
          <cell r="I122" t="str">
            <v>-</v>
          </cell>
          <cell r="J122">
            <v>9207</v>
          </cell>
          <cell r="K122">
            <v>308862</v>
          </cell>
          <cell r="L122">
            <v>134835</v>
          </cell>
          <cell r="M122">
            <v>174027</v>
          </cell>
          <cell r="N122">
            <v>2591527</v>
          </cell>
          <cell r="O122">
            <v>4</v>
          </cell>
          <cell r="P122">
            <v>1</v>
          </cell>
          <cell r="Q122">
            <v>3</v>
          </cell>
          <cell r="R122" t="str">
            <v>-</v>
          </cell>
          <cell r="S122">
            <v>16</v>
          </cell>
          <cell r="T122">
            <v>0</v>
          </cell>
        </row>
        <row r="123">
          <cell r="C123" t="str">
            <v>고령소방서</v>
          </cell>
          <cell r="D123">
            <v>89</v>
          </cell>
          <cell r="E123">
            <v>85</v>
          </cell>
          <cell r="F123" t="str">
            <v>-</v>
          </cell>
          <cell r="G123">
            <v>4</v>
          </cell>
          <cell r="H123">
            <v>54</v>
          </cell>
          <cell r="I123">
            <v>2</v>
          </cell>
          <cell r="J123">
            <v>3919</v>
          </cell>
          <cell r="K123">
            <v>557869</v>
          </cell>
          <cell r="L123">
            <v>248856</v>
          </cell>
          <cell r="M123">
            <v>309013</v>
          </cell>
          <cell r="N123">
            <v>4400792</v>
          </cell>
          <cell r="O123">
            <v>3</v>
          </cell>
          <cell r="P123" t="str">
            <v>-</v>
          </cell>
          <cell r="Q123">
            <v>3</v>
          </cell>
          <cell r="R123">
            <v>8</v>
          </cell>
          <cell r="S123">
            <v>6</v>
          </cell>
          <cell r="T123">
            <v>0</v>
          </cell>
        </row>
        <row r="124">
          <cell r="C124" t="str">
            <v>성주소방서</v>
          </cell>
          <cell r="D124">
            <v>116</v>
          </cell>
          <cell r="E124">
            <v>96</v>
          </cell>
          <cell r="F124">
            <v>2</v>
          </cell>
          <cell r="G124">
            <v>18</v>
          </cell>
          <cell r="H124">
            <v>51</v>
          </cell>
          <cell r="I124" t="str">
            <v>-</v>
          </cell>
          <cell r="J124">
            <v>4806</v>
          </cell>
          <cell r="K124">
            <v>908800</v>
          </cell>
          <cell r="L124">
            <v>284103</v>
          </cell>
          <cell r="M124">
            <v>624697</v>
          </cell>
          <cell r="N124">
            <v>4445424</v>
          </cell>
          <cell r="O124">
            <v>3</v>
          </cell>
          <cell r="P124">
            <v>1</v>
          </cell>
          <cell r="Q124">
            <v>2</v>
          </cell>
          <cell r="R124" t="str">
            <v>-</v>
          </cell>
          <cell r="S124">
            <v>3</v>
          </cell>
          <cell r="T124">
            <v>0</v>
          </cell>
        </row>
        <row r="125">
          <cell r="C125" t="str">
            <v>칠곡소방서</v>
          </cell>
          <cell r="D125">
            <v>131</v>
          </cell>
          <cell r="E125">
            <v>106</v>
          </cell>
          <cell r="F125">
            <v>1</v>
          </cell>
          <cell r="G125">
            <v>24</v>
          </cell>
          <cell r="H125">
            <v>59</v>
          </cell>
          <cell r="I125" t="str">
            <v>-</v>
          </cell>
          <cell r="J125">
            <v>18507</v>
          </cell>
          <cell r="K125">
            <v>3727561</v>
          </cell>
          <cell r="L125">
            <v>1910140</v>
          </cell>
          <cell r="M125">
            <v>1817421</v>
          </cell>
          <cell r="N125">
            <v>7493284</v>
          </cell>
          <cell r="O125">
            <v>12</v>
          </cell>
          <cell r="P125">
            <v>1</v>
          </cell>
          <cell r="Q125">
            <v>11</v>
          </cell>
          <cell r="R125" t="str">
            <v>-</v>
          </cell>
          <cell r="S125">
            <v>24</v>
          </cell>
          <cell r="T125">
            <v>0</v>
          </cell>
        </row>
        <row r="126">
          <cell r="C126" t="str">
            <v>예천소방서</v>
          </cell>
          <cell r="D126">
            <v>85</v>
          </cell>
          <cell r="E126">
            <v>67</v>
          </cell>
          <cell r="F126" t="str">
            <v>-</v>
          </cell>
          <cell r="G126">
            <v>18</v>
          </cell>
          <cell r="H126">
            <v>46</v>
          </cell>
          <cell r="I126">
            <v>4</v>
          </cell>
          <cell r="J126">
            <v>37806</v>
          </cell>
          <cell r="K126">
            <v>531756</v>
          </cell>
          <cell r="L126">
            <v>254591</v>
          </cell>
          <cell r="M126">
            <v>277165</v>
          </cell>
          <cell r="N126">
            <v>2128070</v>
          </cell>
          <cell r="O126">
            <v>7</v>
          </cell>
          <cell r="P126">
            <v>1</v>
          </cell>
          <cell r="Q126">
            <v>6</v>
          </cell>
          <cell r="R126">
            <v>8</v>
          </cell>
          <cell r="S126">
            <v>8</v>
          </cell>
          <cell r="T126">
            <v>0</v>
          </cell>
        </row>
        <row r="127">
          <cell r="C127" t="str">
            <v>울진소방서</v>
          </cell>
          <cell r="D127">
            <v>65</v>
          </cell>
          <cell r="E127">
            <v>48</v>
          </cell>
          <cell r="F127" t="str">
            <v>-</v>
          </cell>
          <cell r="G127">
            <v>17</v>
          </cell>
          <cell r="H127">
            <v>26</v>
          </cell>
          <cell r="I127">
            <v>4</v>
          </cell>
          <cell r="J127">
            <v>47274</v>
          </cell>
          <cell r="K127">
            <v>307536</v>
          </cell>
          <cell r="L127">
            <v>107261</v>
          </cell>
          <cell r="M127">
            <v>200275</v>
          </cell>
          <cell r="N127">
            <v>2782156</v>
          </cell>
          <cell r="O127">
            <v>8</v>
          </cell>
          <cell r="P127">
            <v>3</v>
          </cell>
          <cell r="Q127">
            <v>5</v>
          </cell>
          <cell r="R127">
            <v>7</v>
          </cell>
          <cell r="S127">
            <v>10</v>
          </cell>
          <cell r="T127">
            <v>0</v>
          </cell>
        </row>
        <row r="128"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</row>
      </sheetData>
      <sheetData sheetId="64">
        <row r="9">
          <cell r="A9" t="str">
            <v>2015경상북도</v>
          </cell>
          <cell r="B9">
            <v>2015</v>
          </cell>
          <cell r="C9" t="str">
            <v>경상북도</v>
          </cell>
          <cell r="D9">
            <v>133382</v>
          </cell>
          <cell r="E9">
            <v>95370</v>
          </cell>
          <cell r="F9">
            <v>99253</v>
          </cell>
          <cell r="G9">
            <v>11952</v>
          </cell>
          <cell r="H9">
            <v>8003</v>
          </cell>
          <cell r="I9">
            <v>31969</v>
          </cell>
          <cell r="J9">
            <v>16689</v>
          </cell>
          <cell r="K9">
            <v>9874</v>
          </cell>
          <cell r="L9">
            <v>1004</v>
          </cell>
          <cell r="M9">
            <v>19762</v>
          </cell>
          <cell r="N9">
            <v>99253</v>
          </cell>
          <cell r="O9">
            <v>1568</v>
          </cell>
          <cell r="P9">
            <v>26564</v>
          </cell>
          <cell r="Q9">
            <v>68374</v>
          </cell>
          <cell r="R9">
            <v>2747</v>
          </cell>
          <cell r="S9">
            <v>0</v>
          </cell>
        </row>
        <row r="10">
          <cell r="C10" t="str">
            <v>소방본부</v>
          </cell>
          <cell r="D10">
            <v>100</v>
          </cell>
          <cell r="E10">
            <v>74</v>
          </cell>
          <cell r="F10">
            <v>74</v>
          </cell>
          <cell r="G10">
            <v>3</v>
          </cell>
          <cell r="H10">
            <v>1</v>
          </cell>
          <cell r="I10">
            <v>15</v>
          </cell>
          <cell r="J10">
            <v>1</v>
          </cell>
          <cell r="K10">
            <v>4</v>
          </cell>
          <cell r="L10" t="str">
            <v>-</v>
          </cell>
          <cell r="M10">
            <v>50</v>
          </cell>
          <cell r="N10">
            <v>74</v>
          </cell>
          <cell r="O10" t="str">
            <v>-</v>
          </cell>
          <cell r="P10">
            <v>1</v>
          </cell>
          <cell r="Q10">
            <v>5</v>
          </cell>
          <cell r="R10">
            <v>68</v>
          </cell>
          <cell r="S10">
            <v>0</v>
          </cell>
        </row>
        <row r="11">
          <cell r="C11" t="str">
            <v>포항북부소방서</v>
          </cell>
          <cell r="D11">
            <v>9420</v>
          </cell>
          <cell r="E11">
            <v>6563</v>
          </cell>
          <cell r="F11">
            <v>6782</v>
          </cell>
          <cell r="G11">
            <v>849</v>
          </cell>
          <cell r="H11">
            <v>563</v>
          </cell>
          <cell r="I11">
            <v>2171</v>
          </cell>
          <cell r="J11">
            <v>1079</v>
          </cell>
          <cell r="K11">
            <v>785</v>
          </cell>
          <cell r="L11">
            <v>141</v>
          </cell>
          <cell r="M11">
            <v>1194</v>
          </cell>
          <cell r="N11">
            <v>6782</v>
          </cell>
          <cell r="O11">
            <v>57</v>
          </cell>
          <cell r="P11">
            <v>163</v>
          </cell>
          <cell r="Q11">
            <v>6545</v>
          </cell>
          <cell r="R11">
            <v>17</v>
          </cell>
          <cell r="S11">
            <v>0</v>
          </cell>
        </row>
        <row r="12">
          <cell r="C12" t="str">
            <v>포항남부소방서</v>
          </cell>
          <cell r="D12">
            <v>11228</v>
          </cell>
          <cell r="E12">
            <v>7838</v>
          </cell>
          <cell r="F12">
            <v>8084</v>
          </cell>
          <cell r="G12">
            <v>754</v>
          </cell>
          <cell r="H12">
            <v>491</v>
          </cell>
          <cell r="I12">
            <v>2813</v>
          </cell>
          <cell r="J12">
            <v>1318</v>
          </cell>
          <cell r="K12">
            <v>823</v>
          </cell>
          <cell r="L12">
            <v>108</v>
          </cell>
          <cell r="M12">
            <v>1777</v>
          </cell>
          <cell r="N12">
            <v>8084</v>
          </cell>
          <cell r="O12">
            <v>122</v>
          </cell>
          <cell r="P12">
            <v>222</v>
          </cell>
          <cell r="Q12">
            <v>7474</v>
          </cell>
          <cell r="R12">
            <v>266</v>
          </cell>
          <cell r="S12">
            <v>0</v>
          </cell>
        </row>
        <row r="13">
          <cell r="C13" t="str">
            <v>경주소방서</v>
          </cell>
          <cell r="D13">
            <v>13451</v>
          </cell>
          <cell r="E13">
            <v>9463</v>
          </cell>
          <cell r="F13">
            <v>10050</v>
          </cell>
          <cell r="G13">
            <v>896</v>
          </cell>
          <cell r="H13">
            <v>596</v>
          </cell>
          <cell r="I13">
            <v>3124</v>
          </cell>
          <cell r="J13">
            <v>2235</v>
          </cell>
          <cell r="K13">
            <v>989</v>
          </cell>
          <cell r="L13">
            <v>110</v>
          </cell>
          <cell r="M13">
            <v>2100</v>
          </cell>
          <cell r="N13">
            <v>10050</v>
          </cell>
          <cell r="O13">
            <v>107</v>
          </cell>
          <cell r="P13">
            <v>2501</v>
          </cell>
          <cell r="Q13">
            <v>7441</v>
          </cell>
          <cell r="R13">
            <v>1</v>
          </cell>
          <cell r="S13">
            <v>0</v>
          </cell>
        </row>
        <row r="14">
          <cell r="C14" t="str">
            <v>김천소방서</v>
          </cell>
          <cell r="D14">
            <v>7029</v>
          </cell>
          <cell r="E14">
            <v>5314</v>
          </cell>
          <cell r="F14">
            <v>5509</v>
          </cell>
          <cell r="G14">
            <v>776</v>
          </cell>
          <cell r="H14">
            <v>486</v>
          </cell>
          <cell r="I14">
            <v>2022</v>
          </cell>
          <cell r="J14">
            <v>827</v>
          </cell>
          <cell r="K14">
            <v>570</v>
          </cell>
          <cell r="L14">
            <v>46</v>
          </cell>
          <cell r="M14">
            <v>782</v>
          </cell>
          <cell r="N14">
            <v>5509</v>
          </cell>
          <cell r="O14">
            <v>84</v>
          </cell>
          <cell r="P14">
            <v>44</v>
          </cell>
          <cell r="Q14">
            <v>5257</v>
          </cell>
          <cell r="R14">
            <v>124</v>
          </cell>
          <cell r="S14">
            <v>0</v>
          </cell>
        </row>
        <row r="15">
          <cell r="C15" t="str">
            <v>안동소방서</v>
          </cell>
          <cell r="D15">
            <v>12592</v>
          </cell>
          <cell r="E15">
            <v>9109</v>
          </cell>
          <cell r="F15">
            <v>9420</v>
          </cell>
          <cell r="G15">
            <v>1239</v>
          </cell>
          <cell r="H15">
            <v>844</v>
          </cell>
          <cell r="I15">
            <v>3095</v>
          </cell>
          <cell r="J15">
            <v>1312</v>
          </cell>
          <cell r="K15">
            <v>1023</v>
          </cell>
          <cell r="L15">
            <v>48</v>
          </cell>
          <cell r="M15">
            <v>1859</v>
          </cell>
          <cell r="N15">
            <v>9420</v>
          </cell>
          <cell r="O15">
            <v>86</v>
          </cell>
          <cell r="P15">
            <v>1044</v>
          </cell>
          <cell r="Q15">
            <v>8075</v>
          </cell>
          <cell r="R15">
            <v>215</v>
          </cell>
          <cell r="S15">
            <v>0</v>
          </cell>
        </row>
        <row r="16">
          <cell r="C16" t="str">
            <v>구미소방서</v>
          </cell>
          <cell r="D16">
            <v>13882</v>
          </cell>
          <cell r="E16">
            <v>9498</v>
          </cell>
          <cell r="F16">
            <v>9872</v>
          </cell>
          <cell r="G16">
            <v>926</v>
          </cell>
          <cell r="H16">
            <v>615</v>
          </cell>
          <cell r="I16">
            <v>3518</v>
          </cell>
          <cell r="J16">
            <v>1866</v>
          </cell>
          <cell r="K16">
            <v>857</v>
          </cell>
          <cell r="L16">
            <v>97</v>
          </cell>
          <cell r="M16">
            <v>1993</v>
          </cell>
          <cell r="N16">
            <v>9872</v>
          </cell>
          <cell r="O16">
            <v>141</v>
          </cell>
          <cell r="P16">
            <v>693</v>
          </cell>
          <cell r="Q16">
            <v>7781</v>
          </cell>
          <cell r="R16">
            <v>1257</v>
          </cell>
          <cell r="S16">
            <v>0</v>
          </cell>
        </row>
        <row r="17">
          <cell r="C17" t="str">
            <v>영주소방서</v>
          </cell>
          <cell r="D17">
            <v>8023</v>
          </cell>
          <cell r="E17">
            <v>5873</v>
          </cell>
          <cell r="F17">
            <v>6096</v>
          </cell>
          <cell r="G17">
            <v>642</v>
          </cell>
          <cell r="H17">
            <v>536</v>
          </cell>
          <cell r="I17">
            <v>1813</v>
          </cell>
          <cell r="J17">
            <v>916</v>
          </cell>
          <cell r="K17">
            <v>631</v>
          </cell>
          <cell r="L17">
            <v>44</v>
          </cell>
          <cell r="M17">
            <v>1514</v>
          </cell>
          <cell r="N17">
            <v>6096</v>
          </cell>
          <cell r="O17">
            <v>62</v>
          </cell>
          <cell r="P17">
            <v>4977</v>
          </cell>
          <cell r="Q17">
            <v>1019</v>
          </cell>
          <cell r="R17">
            <v>38</v>
          </cell>
          <cell r="S17">
            <v>0</v>
          </cell>
        </row>
        <row r="18">
          <cell r="C18" t="str">
            <v>영천소방서</v>
          </cell>
          <cell r="D18">
            <v>5676</v>
          </cell>
          <cell r="E18">
            <v>3926</v>
          </cell>
          <cell r="F18">
            <v>4133</v>
          </cell>
          <cell r="G18">
            <v>526</v>
          </cell>
          <cell r="H18">
            <v>412</v>
          </cell>
          <cell r="I18">
            <v>1219</v>
          </cell>
          <cell r="J18">
            <v>785</v>
          </cell>
          <cell r="K18">
            <v>379</v>
          </cell>
          <cell r="L18">
            <v>51</v>
          </cell>
          <cell r="M18">
            <v>761</v>
          </cell>
          <cell r="N18">
            <v>4133</v>
          </cell>
          <cell r="O18">
            <v>101</v>
          </cell>
          <cell r="P18">
            <v>254</v>
          </cell>
          <cell r="Q18">
            <v>3774</v>
          </cell>
          <cell r="R18">
            <v>4</v>
          </cell>
          <cell r="S18">
            <v>0</v>
          </cell>
        </row>
        <row r="19">
          <cell r="C19" t="str">
            <v>상주소방서</v>
          </cell>
          <cell r="D19">
            <v>7331</v>
          </cell>
          <cell r="E19">
            <v>5417</v>
          </cell>
          <cell r="F19">
            <v>5671</v>
          </cell>
          <cell r="G19">
            <v>930</v>
          </cell>
          <cell r="H19">
            <v>558</v>
          </cell>
          <cell r="I19">
            <v>1539</v>
          </cell>
          <cell r="J19">
            <v>1039</v>
          </cell>
          <cell r="K19">
            <v>620</v>
          </cell>
          <cell r="L19">
            <v>38</v>
          </cell>
          <cell r="M19">
            <v>947</v>
          </cell>
          <cell r="N19">
            <v>5671</v>
          </cell>
          <cell r="O19">
            <v>53</v>
          </cell>
          <cell r="P19">
            <v>204</v>
          </cell>
          <cell r="Q19">
            <v>5357</v>
          </cell>
          <cell r="R19">
            <v>57</v>
          </cell>
          <cell r="S19">
            <v>0</v>
          </cell>
        </row>
        <row r="20">
          <cell r="C20" t="str">
            <v>문경소방서</v>
          </cell>
          <cell r="D20">
            <v>7771</v>
          </cell>
          <cell r="E20">
            <v>5776</v>
          </cell>
          <cell r="F20">
            <v>5974</v>
          </cell>
          <cell r="G20">
            <v>986</v>
          </cell>
          <cell r="H20">
            <v>609</v>
          </cell>
          <cell r="I20">
            <v>1800</v>
          </cell>
          <cell r="J20">
            <v>824</v>
          </cell>
          <cell r="K20">
            <v>641</v>
          </cell>
          <cell r="L20">
            <v>41</v>
          </cell>
          <cell r="M20">
            <v>1073</v>
          </cell>
          <cell r="N20">
            <v>5974</v>
          </cell>
          <cell r="O20">
            <v>97</v>
          </cell>
          <cell r="P20">
            <v>2005</v>
          </cell>
          <cell r="Q20">
            <v>3864</v>
          </cell>
          <cell r="R20">
            <v>8</v>
          </cell>
          <cell r="S20">
            <v>0</v>
          </cell>
        </row>
        <row r="21">
          <cell r="C21" t="str">
            <v>경산소방서</v>
          </cell>
          <cell r="D21">
            <v>14346</v>
          </cell>
          <cell r="E21">
            <v>10451</v>
          </cell>
          <cell r="F21">
            <v>10847</v>
          </cell>
          <cell r="G21">
            <v>1203</v>
          </cell>
          <cell r="H21">
            <v>794</v>
          </cell>
          <cell r="I21">
            <v>3801</v>
          </cell>
          <cell r="J21">
            <v>1707</v>
          </cell>
          <cell r="K21">
            <v>1088</v>
          </cell>
          <cell r="L21">
            <v>96</v>
          </cell>
          <cell r="M21">
            <v>2158</v>
          </cell>
          <cell r="N21">
            <v>10847</v>
          </cell>
          <cell r="O21">
            <v>169</v>
          </cell>
          <cell r="P21">
            <v>7079</v>
          </cell>
          <cell r="Q21">
            <v>3581</v>
          </cell>
          <cell r="R21">
            <v>18</v>
          </cell>
          <cell r="S21">
            <v>0</v>
          </cell>
        </row>
        <row r="22">
          <cell r="C22" t="str">
            <v>의성소방서</v>
          </cell>
          <cell r="D22">
            <v>5035</v>
          </cell>
          <cell r="E22">
            <v>3579</v>
          </cell>
          <cell r="F22">
            <v>3683</v>
          </cell>
          <cell r="G22">
            <v>645</v>
          </cell>
          <cell r="H22">
            <v>399</v>
          </cell>
          <cell r="I22">
            <v>1086</v>
          </cell>
          <cell r="J22">
            <v>537</v>
          </cell>
          <cell r="K22">
            <v>306</v>
          </cell>
          <cell r="L22">
            <v>23</v>
          </cell>
          <cell r="M22">
            <v>687</v>
          </cell>
          <cell r="N22">
            <v>3683</v>
          </cell>
          <cell r="O22">
            <v>221</v>
          </cell>
          <cell r="P22">
            <v>1172</v>
          </cell>
          <cell r="Q22">
            <v>2211</v>
          </cell>
          <cell r="R22">
            <v>79</v>
          </cell>
          <cell r="S22">
            <v>0</v>
          </cell>
        </row>
        <row r="23">
          <cell r="C23" t="str">
            <v>영덕소방서</v>
          </cell>
          <cell r="D23">
            <v>3036</v>
          </cell>
          <cell r="E23">
            <v>2076</v>
          </cell>
          <cell r="F23">
            <v>2175</v>
          </cell>
          <cell r="G23">
            <v>264</v>
          </cell>
          <cell r="H23">
            <v>206</v>
          </cell>
          <cell r="I23">
            <v>678</v>
          </cell>
          <cell r="J23">
            <v>361</v>
          </cell>
          <cell r="K23">
            <v>203</v>
          </cell>
          <cell r="L23">
            <v>31</v>
          </cell>
          <cell r="M23">
            <v>432</v>
          </cell>
          <cell r="N23">
            <v>2175</v>
          </cell>
          <cell r="O23">
            <v>44</v>
          </cell>
          <cell r="P23">
            <v>98</v>
          </cell>
          <cell r="Q23">
            <v>1652</v>
          </cell>
          <cell r="R23">
            <v>381</v>
          </cell>
          <cell r="S23">
            <v>0</v>
          </cell>
        </row>
        <row r="24">
          <cell r="C24" t="str">
            <v>고령소방서</v>
          </cell>
          <cell r="D24">
            <v>2138</v>
          </cell>
          <cell r="E24">
            <v>1534</v>
          </cell>
          <cell r="F24">
            <v>1588</v>
          </cell>
          <cell r="G24">
            <v>223</v>
          </cell>
          <cell r="H24">
            <v>135</v>
          </cell>
          <cell r="I24">
            <v>457</v>
          </cell>
          <cell r="J24">
            <v>269</v>
          </cell>
          <cell r="K24">
            <v>201</v>
          </cell>
          <cell r="L24">
            <v>24</v>
          </cell>
          <cell r="M24">
            <v>279</v>
          </cell>
          <cell r="N24">
            <v>1588</v>
          </cell>
          <cell r="O24">
            <v>33</v>
          </cell>
          <cell r="P24">
            <v>1250</v>
          </cell>
          <cell r="Q24">
            <v>296</v>
          </cell>
          <cell r="R24">
            <v>9</v>
          </cell>
          <cell r="S24">
            <v>0</v>
          </cell>
        </row>
        <row r="25">
          <cell r="C25" t="str">
            <v>성주소방서</v>
          </cell>
          <cell r="D25">
            <v>2725</v>
          </cell>
          <cell r="E25">
            <v>1972</v>
          </cell>
          <cell r="F25">
            <v>2045</v>
          </cell>
          <cell r="G25">
            <v>236</v>
          </cell>
          <cell r="H25">
            <v>183</v>
          </cell>
          <cell r="I25">
            <v>640</v>
          </cell>
          <cell r="J25">
            <v>325</v>
          </cell>
          <cell r="K25">
            <v>193</v>
          </cell>
          <cell r="L25">
            <v>21</v>
          </cell>
          <cell r="M25">
            <v>447</v>
          </cell>
          <cell r="N25">
            <v>2045</v>
          </cell>
          <cell r="O25">
            <v>46</v>
          </cell>
          <cell r="P25">
            <v>1420</v>
          </cell>
          <cell r="Q25">
            <v>563</v>
          </cell>
          <cell r="R25">
            <v>16</v>
          </cell>
          <cell r="S25">
            <v>0</v>
          </cell>
        </row>
        <row r="26">
          <cell r="C26" t="str">
            <v>칠곡소방서</v>
          </cell>
          <cell r="D26">
            <v>5925</v>
          </cell>
          <cell r="E26">
            <v>4165</v>
          </cell>
          <cell r="F26">
            <v>4392</v>
          </cell>
          <cell r="G26">
            <v>437</v>
          </cell>
          <cell r="H26">
            <v>300</v>
          </cell>
          <cell r="I26">
            <v>1268</v>
          </cell>
          <cell r="J26">
            <v>956</v>
          </cell>
          <cell r="K26">
            <v>336</v>
          </cell>
          <cell r="L26">
            <v>50</v>
          </cell>
          <cell r="M26">
            <v>1045</v>
          </cell>
          <cell r="N26">
            <v>4392</v>
          </cell>
          <cell r="O26">
            <v>112</v>
          </cell>
          <cell r="P26">
            <v>842</v>
          </cell>
          <cell r="Q26">
            <v>3337</v>
          </cell>
          <cell r="R26">
            <v>101</v>
          </cell>
          <cell r="S26">
            <v>0</v>
          </cell>
        </row>
        <row r="27">
          <cell r="C27" t="str">
            <v>울진소방서</v>
          </cell>
          <cell r="D27">
            <v>3674</v>
          </cell>
          <cell r="E27">
            <v>2742</v>
          </cell>
          <cell r="F27">
            <v>2858</v>
          </cell>
          <cell r="G27">
            <v>417</v>
          </cell>
          <cell r="H27">
            <v>275</v>
          </cell>
          <cell r="I27">
            <v>910</v>
          </cell>
          <cell r="J27">
            <v>332</v>
          </cell>
          <cell r="K27">
            <v>225</v>
          </cell>
          <cell r="L27">
            <v>35</v>
          </cell>
          <cell r="M27">
            <v>664</v>
          </cell>
          <cell r="N27">
            <v>2858</v>
          </cell>
          <cell r="O27">
            <v>33</v>
          </cell>
          <cell r="P27">
            <v>2595</v>
          </cell>
          <cell r="Q27">
            <v>142</v>
          </cell>
          <cell r="R27">
            <v>88</v>
          </cell>
          <cell r="S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</row>
        <row r="29">
          <cell r="A29" t="str">
            <v>2016경상북도</v>
          </cell>
          <cell r="B29">
            <v>2016</v>
          </cell>
          <cell r="C29" t="str">
            <v>경상북도</v>
          </cell>
          <cell r="D29">
            <v>137984</v>
          </cell>
          <cell r="E29">
            <v>96144</v>
          </cell>
          <cell r="F29">
            <v>99910</v>
          </cell>
          <cell r="G29">
            <v>14890</v>
          </cell>
          <cell r="H29">
            <v>9473</v>
          </cell>
          <cell r="I29">
            <v>23591</v>
          </cell>
          <cell r="J29">
            <v>16720</v>
          </cell>
          <cell r="K29">
            <v>12352</v>
          </cell>
          <cell r="L29">
            <v>810</v>
          </cell>
          <cell r="M29">
            <v>22074</v>
          </cell>
          <cell r="N29">
            <v>99910</v>
          </cell>
          <cell r="O29">
            <v>1445</v>
          </cell>
          <cell r="P29">
            <v>25965</v>
          </cell>
          <cell r="Q29">
            <v>70552</v>
          </cell>
          <cell r="R29">
            <v>1948</v>
          </cell>
          <cell r="S29">
            <v>0</v>
          </cell>
        </row>
        <row r="30">
          <cell r="C30" t="str">
            <v>소방본부</v>
          </cell>
          <cell r="D30">
            <v>100</v>
          </cell>
          <cell r="E30">
            <v>65</v>
          </cell>
          <cell r="F30">
            <v>65</v>
          </cell>
          <cell r="G30">
            <v>3</v>
          </cell>
          <cell r="H30">
            <v>2</v>
          </cell>
          <cell r="I30">
            <v>9</v>
          </cell>
          <cell r="J30">
            <v>2</v>
          </cell>
          <cell r="K30">
            <v>18</v>
          </cell>
          <cell r="L30">
            <v>1</v>
          </cell>
          <cell r="M30">
            <v>30</v>
          </cell>
          <cell r="N30">
            <v>65</v>
          </cell>
          <cell r="O30" t="str">
            <v>-</v>
          </cell>
          <cell r="P30" t="str">
            <v>-</v>
          </cell>
          <cell r="Q30">
            <v>1</v>
          </cell>
          <cell r="R30">
            <v>64</v>
          </cell>
          <cell r="S30">
            <v>0</v>
          </cell>
        </row>
        <row r="31">
          <cell r="C31" t="str">
            <v>포항북부소방서</v>
          </cell>
          <cell r="D31">
            <v>9723</v>
          </cell>
          <cell r="E31">
            <v>6735</v>
          </cell>
          <cell r="F31">
            <v>6910</v>
          </cell>
          <cell r="G31">
            <v>1082</v>
          </cell>
          <cell r="H31">
            <v>704</v>
          </cell>
          <cell r="I31">
            <v>2074</v>
          </cell>
          <cell r="J31">
            <v>1005</v>
          </cell>
          <cell r="K31">
            <v>735</v>
          </cell>
          <cell r="L31">
            <v>81</v>
          </cell>
          <cell r="M31">
            <v>1229</v>
          </cell>
          <cell r="N31">
            <v>6910</v>
          </cell>
          <cell r="O31">
            <v>48</v>
          </cell>
          <cell r="P31">
            <v>219</v>
          </cell>
          <cell r="Q31">
            <v>6624</v>
          </cell>
          <cell r="R31">
            <v>19</v>
          </cell>
          <cell r="S31">
            <v>0</v>
          </cell>
        </row>
        <row r="32">
          <cell r="C32" t="str">
            <v>포항남부소방서</v>
          </cell>
          <cell r="D32">
            <v>11907</v>
          </cell>
          <cell r="E32">
            <v>7731</v>
          </cell>
          <cell r="F32">
            <v>8003</v>
          </cell>
          <cell r="G32">
            <v>936</v>
          </cell>
          <cell r="H32">
            <v>663</v>
          </cell>
          <cell r="I32">
            <v>1855</v>
          </cell>
          <cell r="J32">
            <v>1349</v>
          </cell>
          <cell r="K32">
            <v>1312</v>
          </cell>
          <cell r="L32">
            <v>121</v>
          </cell>
          <cell r="M32">
            <v>1767</v>
          </cell>
          <cell r="N32">
            <v>8003</v>
          </cell>
          <cell r="O32">
            <v>85</v>
          </cell>
          <cell r="P32">
            <v>149</v>
          </cell>
          <cell r="Q32">
            <v>7379</v>
          </cell>
          <cell r="R32">
            <v>390</v>
          </cell>
          <cell r="S32">
            <v>0</v>
          </cell>
        </row>
        <row r="33">
          <cell r="C33" t="str">
            <v>경주소방서</v>
          </cell>
          <cell r="D33">
            <v>13536</v>
          </cell>
          <cell r="E33">
            <v>9246</v>
          </cell>
          <cell r="F33">
            <v>9686</v>
          </cell>
          <cell r="G33">
            <v>1371</v>
          </cell>
          <cell r="H33">
            <v>782</v>
          </cell>
          <cell r="I33">
            <v>1842</v>
          </cell>
          <cell r="J33">
            <v>1842</v>
          </cell>
          <cell r="K33">
            <v>1211</v>
          </cell>
          <cell r="L33">
            <v>57</v>
          </cell>
          <cell r="M33">
            <v>2581</v>
          </cell>
          <cell r="N33">
            <v>9686</v>
          </cell>
          <cell r="O33">
            <v>87</v>
          </cell>
          <cell r="P33">
            <v>2593</v>
          </cell>
          <cell r="Q33">
            <v>6994</v>
          </cell>
          <cell r="R33">
            <v>12</v>
          </cell>
          <cell r="S33">
            <v>0</v>
          </cell>
        </row>
        <row r="34">
          <cell r="C34" t="str">
            <v>김천소방서</v>
          </cell>
          <cell r="D34">
            <v>7300</v>
          </cell>
          <cell r="E34">
            <v>5354</v>
          </cell>
          <cell r="F34">
            <v>5476</v>
          </cell>
          <cell r="G34">
            <v>898</v>
          </cell>
          <cell r="H34">
            <v>548</v>
          </cell>
          <cell r="I34">
            <v>1514</v>
          </cell>
          <cell r="J34">
            <v>691</v>
          </cell>
          <cell r="K34">
            <v>891</v>
          </cell>
          <cell r="L34">
            <v>36</v>
          </cell>
          <cell r="M34">
            <v>898</v>
          </cell>
          <cell r="N34">
            <v>5476</v>
          </cell>
          <cell r="O34">
            <v>44</v>
          </cell>
          <cell r="P34">
            <v>421</v>
          </cell>
          <cell r="Q34">
            <v>5007</v>
          </cell>
          <cell r="R34">
            <v>4</v>
          </cell>
          <cell r="S34">
            <v>0</v>
          </cell>
        </row>
        <row r="35">
          <cell r="C35" t="str">
            <v>안동소방서</v>
          </cell>
          <cell r="D35">
            <v>13099</v>
          </cell>
          <cell r="E35">
            <v>9527</v>
          </cell>
          <cell r="F35">
            <v>9858</v>
          </cell>
          <cell r="G35">
            <v>1563</v>
          </cell>
          <cell r="H35">
            <v>1026</v>
          </cell>
          <cell r="I35">
            <v>2248</v>
          </cell>
          <cell r="J35">
            <v>1402</v>
          </cell>
          <cell r="K35">
            <v>1143</v>
          </cell>
          <cell r="L35">
            <v>61</v>
          </cell>
          <cell r="M35">
            <v>2415</v>
          </cell>
          <cell r="N35">
            <v>9858</v>
          </cell>
          <cell r="O35">
            <v>72</v>
          </cell>
          <cell r="P35">
            <v>525</v>
          </cell>
          <cell r="Q35">
            <v>8565</v>
          </cell>
          <cell r="R35">
            <v>696</v>
          </cell>
          <cell r="S35">
            <v>0</v>
          </cell>
        </row>
        <row r="36">
          <cell r="C36" t="str">
            <v>구미소방서</v>
          </cell>
          <cell r="D36">
            <v>14685</v>
          </cell>
          <cell r="E36">
            <v>9534</v>
          </cell>
          <cell r="F36">
            <v>9922</v>
          </cell>
          <cell r="G36">
            <v>958</v>
          </cell>
          <cell r="H36">
            <v>865</v>
          </cell>
          <cell r="I36">
            <v>2504</v>
          </cell>
          <cell r="J36">
            <v>1954</v>
          </cell>
          <cell r="K36">
            <v>1005</v>
          </cell>
          <cell r="L36">
            <v>98</v>
          </cell>
          <cell r="M36">
            <v>2538</v>
          </cell>
          <cell r="N36">
            <v>9922</v>
          </cell>
          <cell r="O36">
            <v>144</v>
          </cell>
          <cell r="P36">
            <v>1483</v>
          </cell>
          <cell r="Q36">
            <v>8279</v>
          </cell>
          <cell r="R36">
            <v>16</v>
          </cell>
          <cell r="S36">
            <v>0</v>
          </cell>
        </row>
        <row r="37">
          <cell r="C37" t="str">
            <v>영주소방서</v>
          </cell>
          <cell r="D37">
            <v>8182</v>
          </cell>
          <cell r="E37">
            <v>6022</v>
          </cell>
          <cell r="F37">
            <v>6248</v>
          </cell>
          <cell r="G37">
            <v>865</v>
          </cell>
          <cell r="H37">
            <v>523</v>
          </cell>
          <cell r="I37">
            <v>1505</v>
          </cell>
          <cell r="J37">
            <v>895</v>
          </cell>
          <cell r="K37">
            <v>771</v>
          </cell>
          <cell r="L37">
            <v>25</v>
          </cell>
          <cell r="M37">
            <v>1664</v>
          </cell>
          <cell r="N37">
            <v>6248</v>
          </cell>
          <cell r="O37">
            <v>86</v>
          </cell>
          <cell r="P37">
            <v>5011</v>
          </cell>
          <cell r="Q37">
            <v>1130</v>
          </cell>
          <cell r="R37">
            <v>21</v>
          </cell>
          <cell r="S37">
            <v>0</v>
          </cell>
        </row>
        <row r="38">
          <cell r="C38" t="str">
            <v>영천소방서</v>
          </cell>
          <cell r="D38">
            <v>5803</v>
          </cell>
          <cell r="E38">
            <v>4001</v>
          </cell>
          <cell r="F38">
            <v>4229</v>
          </cell>
          <cell r="G38">
            <v>682</v>
          </cell>
          <cell r="H38">
            <v>464</v>
          </cell>
          <cell r="I38">
            <v>1036</v>
          </cell>
          <cell r="J38">
            <v>803</v>
          </cell>
          <cell r="K38">
            <v>488</v>
          </cell>
          <cell r="L38">
            <v>57</v>
          </cell>
          <cell r="M38">
            <v>699</v>
          </cell>
          <cell r="N38">
            <v>4229</v>
          </cell>
          <cell r="O38">
            <v>82</v>
          </cell>
          <cell r="P38">
            <v>238</v>
          </cell>
          <cell r="Q38">
            <v>3898</v>
          </cell>
          <cell r="R38">
            <v>11</v>
          </cell>
          <cell r="S38">
            <v>0</v>
          </cell>
        </row>
        <row r="39">
          <cell r="C39" t="str">
            <v>상주소방서</v>
          </cell>
          <cell r="D39">
            <v>7292</v>
          </cell>
          <cell r="E39">
            <v>5345</v>
          </cell>
          <cell r="F39">
            <v>5584</v>
          </cell>
          <cell r="G39">
            <v>1054</v>
          </cell>
          <cell r="H39">
            <v>565</v>
          </cell>
          <cell r="I39">
            <v>1323</v>
          </cell>
          <cell r="J39">
            <v>1002</v>
          </cell>
          <cell r="K39">
            <v>666</v>
          </cell>
          <cell r="L39">
            <v>30</v>
          </cell>
          <cell r="M39">
            <v>944</v>
          </cell>
          <cell r="N39">
            <v>5584</v>
          </cell>
          <cell r="O39">
            <v>41</v>
          </cell>
          <cell r="P39">
            <v>270</v>
          </cell>
          <cell r="Q39">
            <v>5271</v>
          </cell>
          <cell r="R39">
            <v>2</v>
          </cell>
          <cell r="S39">
            <v>0</v>
          </cell>
        </row>
        <row r="40">
          <cell r="C40" t="str">
            <v>문경소방서</v>
          </cell>
          <cell r="D40">
            <v>7699</v>
          </cell>
          <cell r="E40">
            <v>5532</v>
          </cell>
          <cell r="F40">
            <v>5764</v>
          </cell>
          <cell r="G40">
            <v>1188</v>
          </cell>
          <cell r="H40">
            <v>719</v>
          </cell>
          <cell r="I40">
            <v>1321</v>
          </cell>
          <cell r="J40">
            <v>915</v>
          </cell>
          <cell r="K40">
            <v>652</v>
          </cell>
          <cell r="L40">
            <v>13</v>
          </cell>
          <cell r="M40">
            <v>956</v>
          </cell>
          <cell r="N40">
            <v>5764</v>
          </cell>
          <cell r="O40">
            <v>79</v>
          </cell>
          <cell r="P40">
            <v>1879</v>
          </cell>
          <cell r="Q40">
            <v>3803</v>
          </cell>
          <cell r="R40">
            <v>3</v>
          </cell>
          <cell r="S40">
            <v>0</v>
          </cell>
        </row>
        <row r="41">
          <cell r="C41" t="str">
            <v>경산소방서</v>
          </cell>
          <cell r="D41">
            <v>15079</v>
          </cell>
          <cell r="E41">
            <v>10664</v>
          </cell>
          <cell r="F41">
            <v>11029</v>
          </cell>
          <cell r="G41">
            <v>1411</v>
          </cell>
          <cell r="H41">
            <v>925</v>
          </cell>
          <cell r="I41">
            <v>2442</v>
          </cell>
          <cell r="J41">
            <v>1812</v>
          </cell>
          <cell r="K41">
            <v>1659</v>
          </cell>
          <cell r="L41">
            <v>98</v>
          </cell>
          <cell r="M41">
            <v>2682</v>
          </cell>
          <cell r="N41">
            <v>11029</v>
          </cell>
          <cell r="O41">
            <v>167</v>
          </cell>
          <cell r="P41">
            <v>6419</v>
          </cell>
          <cell r="Q41">
            <v>4413</v>
          </cell>
          <cell r="R41">
            <v>30</v>
          </cell>
          <cell r="S41">
            <v>0</v>
          </cell>
        </row>
        <row r="42">
          <cell r="C42" t="str">
            <v>의성소방서</v>
          </cell>
          <cell r="D42">
            <v>5506</v>
          </cell>
          <cell r="E42">
            <v>3892</v>
          </cell>
          <cell r="F42">
            <v>4013</v>
          </cell>
          <cell r="G42">
            <v>823</v>
          </cell>
          <cell r="H42">
            <v>447</v>
          </cell>
          <cell r="I42">
            <v>961</v>
          </cell>
          <cell r="J42">
            <v>590</v>
          </cell>
          <cell r="K42">
            <v>359</v>
          </cell>
          <cell r="L42">
            <v>16</v>
          </cell>
          <cell r="M42">
            <v>817</v>
          </cell>
          <cell r="N42">
            <v>4013</v>
          </cell>
          <cell r="O42">
            <v>274</v>
          </cell>
          <cell r="P42">
            <v>656</v>
          </cell>
          <cell r="Q42">
            <v>2978</v>
          </cell>
          <cell r="R42">
            <v>105</v>
          </cell>
          <cell r="S42">
            <v>0</v>
          </cell>
        </row>
        <row r="43">
          <cell r="C43" t="str">
            <v>영덕소방서</v>
          </cell>
          <cell r="D43">
            <v>3233</v>
          </cell>
          <cell r="E43">
            <v>2170</v>
          </cell>
          <cell r="F43">
            <v>2277</v>
          </cell>
          <cell r="G43">
            <v>460</v>
          </cell>
          <cell r="H43">
            <v>281</v>
          </cell>
          <cell r="I43">
            <v>556</v>
          </cell>
          <cell r="J43">
            <v>373</v>
          </cell>
          <cell r="K43">
            <v>257</v>
          </cell>
          <cell r="L43">
            <v>38</v>
          </cell>
          <cell r="M43">
            <v>312</v>
          </cell>
          <cell r="N43">
            <v>2277</v>
          </cell>
          <cell r="O43">
            <v>53</v>
          </cell>
          <cell r="P43">
            <v>48</v>
          </cell>
          <cell r="Q43">
            <v>1739</v>
          </cell>
          <cell r="R43">
            <v>437</v>
          </cell>
          <cell r="S43">
            <v>0</v>
          </cell>
        </row>
        <row r="44">
          <cell r="C44" t="str">
            <v>고령소방서</v>
          </cell>
          <cell r="D44">
            <v>2155</v>
          </cell>
          <cell r="E44">
            <v>1530</v>
          </cell>
          <cell r="F44">
            <v>1582</v>
          </cell>
          <cell r="G44">
            <v>335</v>
          </cell>
          <cell r="H44">
            <v>168</v>
          </cell>
          <cell r="I44">
            <v>390</v>
          </cell>
          <cell r="J44">
            <v>293</v>
          </cell>
          <cell r="K44">
            <v>191</v>
          </cell>
          <cell r="L44">
            <v>19</v>
          </cell>
          <cell r="M44">
            <v>186</v>
          </cell>
          <cell r="N44">
            <v>1582</v>
          </cell>
          <cell r="O44">
            <v>15</v>
          </cell>
          <cell r="P44">
            <v>1245</v>
          </cell>
          <cell r="Q44">
            <v>322</v>
          </cell>
          <cell r="R44" t="str">
            <v>-</v>
          </cell>
          <cell r="S44">
            <v>0</v>
          </cell>
        </row>
        <row r="45">
          <cell r="C45" t="str">
            <v>성주소방서</v>
          </cell>
          <cell r="D45">
            <v>2909</v>
          </cell>
          <cell r="E45">
            <v>2012</v>
          </cell>
          <cell r="F45">
            <v>2107</v>
          </cell>
          <cell r="G45">
            <v>379</v>
          </cell>
          <cell r="H45">
            <v>239</v>
          </cell>
          <cell r="I45">
            <v>412</v>
          </cell>
          <cell r="J45">
            <v>351</v>
          </cell>
          <cell r="K45">
            <v>237</v>
          </cell>
          <cell r="L45">
            <v>9</v>
          </cell>
          <cell r="M45">
            <v>480</v>
          </cell>
          <cell r="N45">
            <v>2107</v>
          </cell>
          <cell r="O45">
            <v>42</v>
          </cell>
          <cell r="P45">
            <v>1375</v>
          </cell>
          <cell r="Q45">
            <v>673</v>
          </cell>
          <cell r="R45">
            <v>17</v>
          </cell>
          <cell r="S45">
            <v>0</v>
          </cell>
        </row>
        <row r="46">
          <cell r="C46" t="str">
            <v>칠곡소방서</v>
          </cell>
          <cell r="D46">
            <v>5918</v>
          </cell>
          <cell r="E46">
            <v>4015</v>
          </cell>
          <cell r="F46">
            <v>4266</v>
          </cell>
          <cell r="G46">
            <v>531</v>
          </cell>
          <cell r="H46">
            <v>335</v>
          </cell>
          <cell r="I46">
            <v>901</v>
          </cell>
          <cell r="J46">
            <v>946</v>
          </cell>
          <cell r="K46">
            <v>446</v>
          </cell>
          <cell r="L46">
            <v>21</v>
          </cell>
          <cell r="M46">
            <v>1086</v>
          </cell>
          <cell r="N46">
            <v>4266</v>
          </cell>
          <cell r="O46">
            <v>103</v>
          </cell>
          <cell r="P46">
            <v>879</v>
          </cell>
          <cell r="Q46">
            <v>3278</v>
          </cell>
          <cell r="R46">
            <v>6</v>
          </cell>
          <cell r="S46">
            <v>0</v>
          </cell>
        </row>
        <row r="47">
          <cell r="C47" t="str">
            <v>울진소방서</v>
          </cell>
          <cell r="D47">
            <v>3858</v>
          </cell>
          <cell r="E47">
            <v>2769</v>
          </cell>
          <cell r="F47">
            <v>2891</v>
          </cell>
          <cell r="G47">
            <v>351</v>
          </cell>
          <cell r="H47">
            <v>217</v>
          </cell>
          <cell r="I47">
            <v>698</v>
          </cell>
          <cell r="J47">
            <v>495</v>
          </cell>
          <cell r="K47">
            <v>311</v>
          </cell>
          <cell r="L47">
            <v>29</v>
          </cell>
          <cell r="M47">
            <v>790</v>
          </cell>
          <cell r="N47">
            <v>2891</v>
          </cell>
          <cell r="O47">
            <v>23</v>
          </cell>
          <cell r="P47">
            <v>2555</v>
          </cell>
          <cell r="Q47">
            <v>198</v>
          </cell>
          <cell r="R47">
            <v>115</v>
          </cell>
          <cell r="S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</row>
        <row r="49">
          <cell r="A49" t="str">
            <v>2017경상북도</v>
          </cell>
          <cell r="B49">
            <v>2017</v>
          </cell>
          <cell r="C49" t="str">
            <v>경상북도</v>
          </cell>
          <cell r="D49">
            <v>150807</v>
          </cell>
          <cell r="E49">
            <v>97479</v>
          </cell>
          <cell r="F49">
            <v>100522</v>
          </cell>
          <cell r="G49">
            <v>17959</v>
          </cell>
          <cell r="H49">
            <v>10749</v>
          </cell>
          <cell r="I49">
            <v>28173</v>
          </cell>
          <cell r="J49">
            <v>15593</v>
          </cell>
          <cell r="K49">
            <v>11380</v>
          </cell>
          <cell r="L49">
            <v>819</v>
          </cell>
          <cell r="M49">
            <v>15849</v>
          </cell>
          <cell r="N49">
            <v>100522</v>
          </cell>
          <cell r="O49">
            <v>1368</v>
          </cell>
          <cell r="P49">
            <v>23471</v>
          </cell>
          <cell r="Q49">
            <v>73606</v>
          </cell>
          <cell r="R49">
            <v>2077</v>
          </cell>
          <cell r="S49">
            <v>0</v>
          </cell>
        </row>
        <row r="50">
          <cell r="C50" t="str">
            <v>소방본부</v>
          </cell>
          <cell r="D50">
            <v>126</v>
          </cell>
          <cell r="E50">
            <v>32</v>
          </cell>
          <cell r="F50">
            <v>33</v>
          </cell>
          <cell r="G50">
            <v>1</v>
          </cell>
          <cell r="H50">
            <v>1</v>
          </cell>
          <cell r="I50">
            <v>10</v>
          </cell>
          <cell r="J50">
            <v>2</v>
          </cell>
          <cell r="K50">
            <v>12</v>
          </cell>
          <cell r="L50">
            <v>1</v>
          </cell>
          <cell r="M50">
            <v>6</v>
          </cell>
          <cell r="N50">
            <v>33</v>
          </cell>
          <cell r="O50">
            <v>0</v>
          </cell>
          <cell r="P50">
            <v>2</v>
          </cell>
          <cell r="Q50">
            <v>3</v>
          </cell>
          <cell r="R50">
            <v>28</v>
          </cell>
          <cell r="S50">
            <v>0</v>
          </cell>
        </row>
        <row r="51">
          <cell r="C51" t="str">
            <v>포항북부소방서</v>
          </cell>
          <cell r="D51">
            <v>10485</v>
          </cell>
          <cell r="E51">
            <v>6887</v>
          </cell>
          <cell r="F51">
            <v>7068</v>
          </cell>
          <cell r="G51">
            <v>1428</v>
          </cell>
          <cell r="H51">
            <v>866</v>
          </cell>
          <cell r="I51">
            <v>1763</v>
          </cell>
          <cell r="J51">
            <v>999</v>
          </cell>
          <cell r="K51">
            <v>790</v>
          </cell>
          <cell r="L51">
            <v>62</v>
          </cell>
          <cell r="M51">
            <v>1160</v>
          </cell>
          <cell r="N51">
            <v>7068</v>
          </cell>
          <cell r="O51">
            <v>48</v>
          </cell>
          <cell r="P51">
            <v>161</v>
          </cell>
          <cell r="Q51">
            <v>6846</v>
          </cell>
          <cell r="R51">
            <v>13</v>
          </cell>
          <cell r="S51">
            <v>0</v>
          </cell>
        </row>
        <row r="52">
          <cell r="C52" t="str">
            <v>포항남부소방서</v>
          </cell>
          <cell r="D52">
            <v>12075</v>
          </cell>
          <cell r="E52">
            <v>8139</v>
          </cell>
          <cell r="F52">
            <v>8329</v>
          </cell>
          <cell r="G52">
            <v>1351</v>
          </cell>
          <cell r="H52">
            <v>901</v>
          </cell>
          <cell r="I52">
            <v>2410</v>
          </cell>
          <cell r="J52">
            <v>1280</v>
          </cell>
          <cell r="K52">
            <v>1086</v>
          </cell>
          <cell r="L52">
            <v>96</v>
          </cell>
          <cell r="M52">
            <v>1205</v>
          </cell>
          <cell r="N52">
            <v>8329</v>
          </cell>
          <cell r="O52">
            <v>108</v>
          </cell>
          <cell r="P52">
            <v>197</v>
          </cell>
          <cell r="Q52">
            <v>7625</v>
          </cell>
          <cell r="R52">
            <v>399</v>
          </cell>
          <cell r="S52">
            <v>0</v>
          </cell>
        </row>
        <row r="53">
          <cell r="C53" t="str">
            <v>경주소방서</v>
          </cell>
          <cell r="D53">
            <v>13709</v>
          </cell>
          <cell r="E53">
            <v>9056</v>
          </cell>
          <cell r="F53">
            <v>9393</v>
          </cell>
          <cell r="G53">
            <v>1791</v>
          </cell>
          <cell r="H53">
            <v>1044</v>
          </cell>
          <cell r="I53">
            <v>2201</v>
          </cell>
          <cell r="J53">
            <v>1696</v>
          </cell>
          <cell r="K53">
            <v>1045</v>
          </cell>
          <cell r="L53">
            <v>92</v>
          </cell>
          <cell r="M53">
            <v>1524</v>
          </cell>
          <cell r="N53">
            <v>9393</v>
          </cell>
          <cell r="O53">
            <v>83</v>
          </cell>
          <cell r="P53">
            <v>1878</v>
          </cell>
          <cell r="Q53">
            <v>7407</v>
          </cell>
          <cell r="R53">
            <v>25</v>
          </cell>
          <cell r="S53">
            <v>0</v>
          </cell>
        </row>
        <row r="54">
          <cell r="C54" t="str">
            <v>김천소방서</v>
          </cell>
          <cell r="D54">
            <v>7820</v>
          </cell>
          <cell r="E54">
            <v>5372</v>
          </cell>
          <cell r="F54">
            <v>5498</v>
          </cell>
          <cell r="G54">
            <v>1059</v>
          </cell>
          <cell r="H54">
            <v>613</v>
          </cell>
          <cell r="I54">
            <v>1665</v>
          </cell>
          <cell r="J54">
            <v>740</v>
          </cell>
          <cell r="K54">
            <v>560</v>
          </cell>
          <cell r="L54">
            <v>31</v>
          </cell>
          <cell r="M54">
            <v>830</v>
          </cell>
          <cell r="N54">
            <v>5498</v>
          </cell>
          <cell r="O54">
            <v>44</v>
          </cell>
          <cell r="P54">
            <v>34</v>
          </cell>
          <cell r="Q54">
            <v>5361</v>
          </cell>
          <cell r="R54">
            <v>59</v>
          </cell>
          <cell r="S54">
            <v>0</v>
          </cell>
        </row>
        <row r="55">
          <cell r="C55" t="str">
            <v>안동소방서</v>
          </cell>
          <cell r="D55">
            <v>14220</v>
          </cell>
          <cell r="E55">
            <v>9643</v>
          </cell>
          <cell r="F55">
            <v>9955</v>
          </cell>
          <cell r="G55">
            <v>1700</v>
          </cell>
          <cell r="H55">
            <v>1082</v>
          </cell>
          <cell r="I55">
            <v>3063</v>
          </cell>
          <cell r="J55">
            <v>1309</v>
          </cell>
          <cell r="K55">
            <v>1159</v>
          </cell>
          <cell r="L55">
            <v>50</v>
          </cell>
          <cell r="M55">
            <v>1592</v>
          </cell>
          <cell r="N55">
            <v>9955</v>
          </cell>
          <cell r="O55">
            <v>62</v>
          </cell>
          <cell r="P55">
            <v>407</v>
          </cell>
          <cell r="Q55">
            <v>8744</v>
          </cell>
          <cell r="R55">
            <v>742</v>
          </cell>
          <cell r="S55">
            <v>0</v>
          </cell>
        </row>
        <row r="56">
          <cell r="C56" t="str">
            <v>구미소방서</v>
          </cell>
          <cell r="D56">
            <v>16120</v>
          </cell>
          <cell r="E56">
            <v>9724</v>
          </cell>
          <cell r="F56">
            <v>10019</v>
          </cell>
          <cell r="G56">
            <v>1146</v>
          </cell>
          <cell r="H56">
            <v>745</v>
          </cell>
          <cell r="I56">
            <v>3602</v>
          </cell>
          <cell r="J56">
            <v>1771</v>
          </cell>
          <cell r="K56">
            <v>983</v>
          </cell>
          <cell r="L56">
            <v>71</v>
          </cell>
          <cell r="M56">
            <v>1701</v>
          </cell>
          <cell r="N56">
            <v>10019</v>
          </cell>
          <cell r="O56">
            <v>129</v>
          </cell>
          <cell r="P56">
            <v>694</v>
          </cell>
          <cell r="Q56">
            <v>9120</v>
          </cell>
          <cell r="R56">
            <v>76</v>
          </cell>
          <cell r="S56">
            <v>0</v>
          </cell>
        </row>
        <row r="57">
          <cell r="C57" t="str">
            <v>영주소방서</v>
          </cell>
          <cell r="D57">
            <v>9505</v>
          </cell>
          <cell r="E57">
            <v>6060</v>
          </cell>
          <cell r="F57">
            <v>6227</v>
          </cell>
          <cell r="G57">
            <v>968</v>
          </cell>
          <cell r="H57">
            <v>619</v>
          </cell>
          <cell r="I57">
            <v>1675</v>
          </cell>
          <cell r="J57">
            <v>850</v>
          </cell>
          <cell r="K57">
            <v>717</v>
          </cell>
          <cell r="L57">
            <v>40</v>
          </cell>
          <cell r="M57">
            <v>1358</v>
          </cell>
          <cell r="N57">
            <v>6227</v>
          </cell>
          <cell r="O57">
            <v>42</v>
          </cell>
          <cell r="P57">
            <v>5277</v>
          </cell>
          <cell r="Q57">
            <v>901</v>
          </cell>
          <cell r="R57">
            <v>7</v>
          </cell>
          <cell r="S57">
            <v>0</v>
          </cell>
        </row>
        <row r="58">
          <cell r="C58" t="str">
            <v>영천소방서</v>
          </cell>
          <cell r="D58">
            <v>7253</v>
          </cell>
          <cell r="E58">
            <v>4134</v>
          </cell>
          <cell r="F58">
            <v>4286</v>
          </cell>
          <cell r="G58">
            <v>891</v>
          </cell>
          <cell r="H58">
            <v>550</v>
          </cell>
          <cell r="I58">
            <v>908</v>
          </cell>
          <cell r="J58">
            <v>761</v>
          </cell>
          <cell r="K58">
            <v>543</v>
          </cell>
          <cell r="L58">
            <v>66</v>
          </cell>
          <cell r="M58">
            <v>567</v>
          </cell>
          <cell r="N58">
            <v>4286</v>
          </cell>
          <cell r="O58">
            <v>54</v>
          </cell>
          <cell r="P58">
            <v>181</v>
          </cell>
          <cell r="Q58">
            <v>4044</v>
          </cell>
          <cell r="R58">
            <v>7</v>
          </cell>
          <cell r="S58">
            <v>0</v>
          </cell>
        </row>
        <row r="59">
          <cell r="C59" t="str">
            <v>상주소방서</v>
          </cell>
          <cell r="D59">
            <v>8485</v>
          </cell>
          <cell r="E59">
            <v>5141</v>
          </cell>
          <cell r="F59">
            <v>5307</v>
          </cell>
          <cell r="G59">
            <v>1163</v>
          </cell>
          <cell r="H59">
            <v>599</v>
          </cell>
          <cell r="I59">
            <v>1313</v>
          </cell>
          <cell r="J59">
            <v>761</v>
          </cell>
          <cell r="K59">
            <v>706</v>
          </cell>
          <cell r="L59">
            <v>45</v>
          </cell>
          <cell r="M59">
            <v>720</v>
          </cell>
          <cell r="N59">
            <v>5307</v>
          </cell>
          <cell r="O59">
            <v>44</v>
          </cell>
          <cell r="P59">
            <v>126</v>
          </cell>
          <cell r="Q59">
            <v>5132</v>
          </cell>
          <cell r="R59">
            <v>5</v>
          </cell>
          <cell r="S59">
            <v>0</v>
          </cell>
        </row>
        <row r="60">
          <cell r="C60" t="str">
            <v>문경소방서</v>
          </cell>
          <cell r="D60">
            <v>9089</v>
          </cell>
          <cell r="E60">
            <v>5896</v>
          </cell>
          <cell r="F60">
            <v>6071</v>
          </cell>
          <cell r="G60">
            <v>1455</v>
          </cell>
          <cell r="H60">
            <v>836</v>
          </cell>
          <cell r="I60">
            <v>1316</v>
          </cell>
          <cell r="J60">
            <v>869</v>
          </cell>
          <cell r="K60">
            <v>697</v>
          </cell>
          <cell r="L60">
            <v>26</v>
          </cell>
          <cell r="M60">
            <v>872</v>
          </cell>
          <cell r="N60">
            <v>6071</v>
          </cell>
          <cell r="O60">
            <v>71</v>
          </cell>
          <cell r="P60">
            <v>1627</v>
          </cell>
          <cell r="Q60">
            <v>4363</v>
          </cell>
          <cell r="R60">
            <v>10</v>
          </cell>
          <cell r="S60">
            <v>0</v>
          </cell>
        </row>
        <row r="61">
          <cell r="C61" t="str">
            <v>경산소방서</v>
          </cell>
          <cell r="D61">
            <v>15391</v>
          </cell>
          <cell r="E61">
            <v>10512</v>
          </cell>
          <cell r="F61">
            <v>10857</v>
          </cell>
          <cell r="G61">
            <v>1485</v>
          </cell>
          <cell r="H61">
            <v>879</v>
          </cell>
          <cell r="I61">
            <v>3915</v>
          </cell>
          <cell r="J61">
            <v>1719</v>
          </cell>
          <cell r="K61">
            <v>1180</v>
          </cell>
          <cell r="L61">
            <v>70</v>
          </cell>
          <cell r="M61">
            <v>1609</v>
          </cell>
          <cell r="N61">
            <v>10857</v>
          </cell>
          <cell r="O61">
            <v>163</v>
          </cell>
          <cell r="P61">
            <v>6039</v>
          </cell>
          <cell r="Q61">
            <v>4647</v>
          </cell>
          <cell r="R61">
            <v>8</v>
          </cell>
          <cell r="S61">
            <v>0</v>
          </cell>
        </row>
        <row r="62">
          <cell r="C62" t="str">
            <v>의성소방서</v>
          </cell>
          <cell r="D62">
            <v>5853</v>
          </cell>
          <cell r="E62">
            <v>3955</v>
          </cell>
          <cell r="F62">
            <v>4092</v>
          </cell>
          <cell r="G62">
            <v>961</v>
          </cell>
          <cell r="H62">
            <v>539</v>
          </cell>
          <cell r="I62">
            <v>877</v>
          </cell>
          <cell r="J62">
            <v>676</v>
          </cell>
          <cell r="K62">
            <v>416</v>
          </cell>
          <cell r="L62">
            <v>47</v>
          </cell>
          <cell r="M62">
            <v>576</v>
          </cell>
          <cell r="N62">
            <v>4092</v>
          </cell>
          <cell r="O62">
            <v>299</v>
          </cell>
          <cell r="P62">
            <v>659</v>
          </cell>
          <cell r="Q62">
            <v>3033</v>
          </cell>
          <cell r="R62">
            <v>101</v>
          </cell>
          <cell r="S62">
            <v>0</v>
          </cell>
        </row>
        <row r="63">
          <cell r="C63" t="str">
            <v>영덕소방서</v>
          </cell>
          <cell r="D63">
            <v>3667</v>
          </cell>
          <cell r="E63">
            <v>2257</v>
          </cell>
          <cell r="F63">
            <v>2349</v>
          </cell>
          <cell r="G63">
            <v>504</v>
          </cell>
          <cell r="H63">
            <v>276</v>
          </cell>
          <cell r="I63">
            <v>606</v>
          </cell>
          <cell r="J63">
            <v>345</v>
          </cell>
          <cell r="K63">
            <v>302</v>
          </cell>
          <cell r="L63">
            <v>21</v>
          </cell>
          <cell r="M63">
            <v>295</v>
          </cell>
          <cell r="N63">
            <v>2349</v>
          </cell>
          <cell r="O63">
            <v>45</v>
          </cell>
          <cell r="P63">
            <v>178</v>
          </cell>
          <cell r="Q63">
            <v>1668</v>
          </cell>
          <cell r="R63">
            <v>458</v>
          </cell>
          <cell r="S63">
            <v>0</v>
          </cell>
        </row>
        <row r="64">
          <cell r="C64" t="str">
            <v>청도소방서</v>
          </cell>
          <cell r="D64">
            <v>622</v>
          </cell>
          <cell r="E64">
            <v>363</v>
          </cell>
          <cell r="F64">
            <v>376</v>
          </cell>
          <cell r="G64">
            <v>62</v>
          </cell>
          <cell r="H64">
            <v>34</v>
          </cell>
          <cell r="I64">
            <v>138</v>
          </cell>
          <cell r="J64">
            <v>56</v>
          </cell>
          <cell r="K64">
            <v>33</v>
          </cell>
          <cell r="L64">
            <v>2</v>
          </cell>
          <cell r="M64">
            <v>51</v>
          </cell>
          <cell r="N64">
            <v>376</v>
          </cell>
          <cell r="O64">
            <v>4</v>
          </cell>
          <cell r="P64">
            <v>305</v>
          </cell>
          <cell r="Q64">
            <v>67</v>
          </cell>
          <cell r="R64">
            <v>0</v>
          </cell>
          <cell r="S64">
            <v>0</v>
          </cell>
        </row>
        <row r="65">
          <cell r="C65" t="str">
            <v>고령소방서</v>
          </cell>
          <cell r="D65">
            <v>2795</v>
          </cell>
          <cell r="E65">
            <v>1557</v>
          </cell>
          <cell r="F65">
            <v>1624</v>
          </cell>
          <cell r="G65">
            <v>337</v>
          </cell>
          <cell r="H65">
            <v>228</v>
          </cell>
          <cell r="I65">
            <v>333</v>
          </cell>
          <cell r="J65">
            <v>293</v>
          </cell>
          <cell r="K65">
            <v>219</v>
          </cell>
          <cell r="L65">
            <v>15</v>
          </cell>
          <cell r="M65">
            <v>199</v>
          </cell>
          <cell r="N65">
            <v>1624</v>
          </cell>
          <cell r="O65">
            <v>8</v>
          </cell>
          <cell r="P65">
            <v>1238</v>
          </cell>
          <cell r="Q65">
            <v>376</v>
          </cell>
          <cell r="R65">
            <v>2</v>
          </cell>
          <cell r="S65">
            <v>0</v>
          </cell>
        </row>
        <row r="66">
          <cell r="C66" t="str">
            <v>성주소방서</v>
          </cell>
          <cell r="D66">
            <v>3613</v>
          </cell>
          <cell r="E66">
            <v>2064</v>
          </cell>
          <cell r="F66">
            <v>2122</v>
          </cell>
          <cell r="G66">
            <v>413</v>
          </cell>
          <cell r="H66">
            <v>258</v>
          </cell>
          <cell r="I66">
            <v>448</v>
          </cell>
          <cell r="J66">
            <v>310</v>
          </cell>
          <cell r="K66">
            <v>247</v>
          </cell>
          <cell r="L66">
            <v>21</v>
          </cell>
          <cell r="M66">
            <v>425</v>
          </cell>
          <cell r="N66">
            <v>2122</v>
          </cell>
          <cell r="O66">
            <v>48</v>
          </cell>
          <cell r="P66">
            <v>1350</v>
          </cell>
          <cell r="Q66">
            <v>715</v>
          </cell>
          <cell r="R66">
            <v>9</v>
          </cell>
          <cell r="S66">
            <v>0</v>
          </cell>
        </row>
        <row r="67">
          <cell r="C67" t="str">
            <v>칠곡소방서</v>
          </cell>
          <cell r="D67">
            <v>6038</v>
          </cell>
          <cell r="E67">
            <v>4042</v>
          </cell>
          <cell r="F67">
            <v>4193</v>
          </cell>
          <cell r="G67">
            <v>705</v>
          </cell>
          <cell r="H67">
            <v>397</v>
          </cell>
          <cell r="I67">
            <v>1114</v>
          </cell>
          <cell r="J67">
            <v>813</v>
          </cell>
          <cell r="K67">
            <v>430</v>
          </cell>
          <cell r="L67">
            <v>49</v>
          </cell>
          <cell r="M67">
            <v>685</v>
          </cell>
          <cell r="N67">
            <v>4193</v>
          </cell>
          <cell r="O67">
            <v>99</v>
          </cell>
          <cell r="P67">
            <v>696</v>
          </cell>
          <cell r="Q67">
            <v>3353</v>
          </cell>
          <cell r="R67">
            <v>45</v>
          </cell>
          <cell r="S67">
            <v>0</v>
          </cell>
        </row>
        <row r="68">
          <cell r="C68" t="str">
            <v>울진소방서</v>
          </cell>
          <cell r="D68">
            <v>3941</v>
          </cell>
          <cell r="E68">
            <v>2645</v>
          </cell>
          <cell r="F68">
            <v>2723</v>
          </cell>
          <cell r="G68">
            <v>539</v>
          </cell>
          <cell r="H68">
            <v>282</v>
          </cell>
          <cell r="I68">
            <v>816</v>
          </cell>
          <cell r="J68">
            <v>343</v>
          </cell>
          <cell r="K68">
            <v>255</v>
          </cell>
          <cell r="L68">
            <v>14</v>
          </cell>
          <cell r="M68">
            <v>474</v>
          </cell>
          <cell r="N68">
            <v>2723</v>
          </cell>
          <cell r="O68">
            <v>17</v>
          </cell>
          <cell r="P68">
            <v>2422</v>
          </cell>
          <cell r="Q68">
            <v>201</v>
          </cell>
          <cell r="R68">
            <v>83</v>
          </cell>
          <cell r="S68">
            <v>0</v>
          </cell>
        </row>
        <row r="69"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A70" t="str">
            <v>2018경상북도</v>
          </cell>
          <cell r="B70">
            <v>2018</v>
          </cell>
          <cell r="C70" t="str">
            <v>경상북도</v>
          </cell>
          <cell r="D70">
            <v>169820</v>
          </cell>
          <cell r="E70">
            <v>101902</v>
          </cell>
          <cell r="F70">
            <v>104704</v>
          </cell>
          <cell r="G70">
            <v>23797</v>
          </cell>
          <cell r="H70">
            <v>13944</v>
          </cell>
          <cell r="I70">
            <v>23739</v>
          </cell>
          <cell r="J70">
            <v>15457</v>
          </cell>
          <cell r="K70">
            <v>12247</v>
          </cell>
          <cell r="L70">
            <v>917</v>
          </cell>
          <cell r="M70">
            <v>14603</v>
          </cell>
          <cell r="N70">
            <v>104704</v>
          </cell>
          <cell r="O70">
            <v>1190</v>
          </cell>
          <cell r="P70">
            <v>22680</v>
          </cell>
          <cell r="Q70">
            <v>78920</v>
          </cell>
          <cell r="R70">
            <v>1914</v>
          </cell>
          <cell r="S70">
            <v>0</v>
          </cell>
        </row>
        <row r="71">
          <cell r="C71" t="str">
            <v>소방본부</v>
          </cell>
          <cell r="D71">
            <v>108</v>
          </cell>
          <cell r="E71">
            <v>3</v>
          </cell>
          <cell r="F71">
            <v>3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>
            <v>3</v>
          </cell>
          <cell r="N71">
            <v>3</v>
          </cell>
          <cell r="O71" t="str">
            <v>-</v>
          </cell>
          <cell r="P71" t="str">
            <v>-</v>
          </cell>
          <cell r="Q71">
            <v>3</v>
          </cell>
          <cell r="R71" t="str">
            <v>-</v>
          </cell>
          <cell r="S71">
            <v>0</v>
          </cell>
        </row>
        <row r="72">
          <cell r="C72" t="str">
            <v>포항북부소방서</v>
          </cell>
          <cell r="D72">
            <v>11366</v>
          </cell>
          <cell r="E72">
            <v>7147</v>
          </cell>
          <cell r="F72">
            <v>7320</v>
          </cell>
          <cell r="G72">
            <v>1535</v>
          </cell>
          <cell r="H72">
            <v>916</v>
          </cell>
          <cell r="I72">
            <v>1938</v>
          </cell>
          <cell r="J72">
            <v>1024</v>
          </cell>
          <cell r="K72">
            <v>801</v>
          </cell>
          <cell r="L72">
            <v>110</v>
          </cell>
          <cell r="M72">
            <v>996</v>
          </cell>
          <cell r="N72">
            <v>7320</v>
          </cell>
          <cell r="O72">
            <v>47</v>
          </cell>
          <cell r="P72">
            <v>137</v>
          </cell>
          <cell r="Q72">
            <v>7124</v>
          </cell>
          <cell r="R72">
            <v>12</v>
          </cell>
          <cell r="S72">
            <v>0</v>
          </cell>
        </row>
        <row r="73">
          <cell r="C73" t="str">
            <v>포항남부소방서</v>
          </cell>
          <cell r="D73">
            <v>13825</v>
          </cell>
          <cell r="E73">
            <v>8813</v>
          </cell>
          <cell r="F73">
            <v>8989</v>
          </cell>
          <cell r="G73">
            <v>1872</v>
          </cell>
          <cell r="H73">
            <v>1217</v>
          </cell>
          <cell r="I73">
            <v>2111</v>
          </cell>
          <cell r="J73">
            <v>1296</v>
          </cell>
          <cell r="K73">
            <v>1192</v>
          </cell>
          <cell r="L73">
            <v>116</v>
          </cell>
          <cell r="M73">
            <v>1185</v>
          </cell>
          <cell r="N73">
            <v>8989</v>
          </cell>
          <cell r="O73">
            <v>63</v>
          </cell>
          <cell r="P73">
            <v>171</v>
          </cell>
          <cell r="Q73">
            <v>8312</v>
          </cell>
          <cell r="R73">
            <v>443</v>
          </cell>
          <cell r="S73">
            <v>0</v>
          </cell>
        </row>
        <row r="74">
          <cell r="C74" t="str">
            <v>경주소방서</v>
          </cell>
          <cell r="D74">
            <v>15388</v>
          </cell>
          <cell r="E74">
            <v>9325</v>
          </cell>
          <cell r="F74">
            <v>9632</v>
          </cell>
          <cell r="G74">
            <v>2374</v>
          </cell>
          <cell r="H74">
            <v>1347</v>
          </cell>
          <cell r="I74">
            <v>1556</v>
          </cell>
          <cell r="J74">
            <v>1603</v>
          </cell>
          <cell r="K74">
            <v>1200</v>
          </cell>
          <cell r="L74">
            <v>114</v>
          </cell>
          <cell r="M74">
            <v>1438</v>
          </cell>
          <cell r="N74">
            <v>9632</v>
          </cell>
          <cell r="O74">
            <v>64</v>
          </cell>
          <cell r="P74">
            <v>1836</v>
          </cell>
          <cell r="Q74">
            <v>7719</v>
          </cell>
          <cell r="R74">
            <v>13</v>
          </cell>
          <cell r="S74">
            <v>0</v>
          </cell>
        </row>
        <row r="75">
          <cell r="C75" t="str">
            <v>김천소방서</v>
          </cell>
          <cell r="D75">
            <v>8740</v>
          </cell>
          <cell r="E75">
            <v>5634</v>
          </cell>
          <cell r="F75">
            <v>5762</v>
          </cell>
          <cell r="G75">
            <v>1372</v>
          </cell>
          <cell r="H75">
            <v>787</v>
          </cell>
          <cell r="I75">
            <v>1451</v>
          </cell>
          <cell r="J75">
            <v>702</v>
          </cell>
          <cell r="K75">
            <v>592</v>
          </cell>
          <cell r="L75">
            <v>36</v>
          </cell>
          <cell r="M75">
            <v>822</v>
          </cell>
          <cell r="N75">
            <v>5762</v>
          </cell>
          <cell r="O75">
            <v>37</v>
          </cell>
          <cell r="P75">
            <v>37</v>
          </cell>
          <cell r="Q75">
            <v>5684</v>
          </cell>
          <cell r="R75">
            <v>4</v>
          </cell>
          <cell r="S75">
            <v>0</v>
          </cell>
        </row>
        <row r="76">
          <cell r="C76" t="str">
            <v>안동소방서</v>
          </cell>
          <cell r="D76">
            <v>15192</v>
          </cell>
          <cell r="E76">
            <v>9541</v>
          </cell>
          <cell r="F76">
            <v>9783</v>
          </cell>
          <cell r="G76">
            <v>2260</v>
          </cell>
          <cell r="H76">
            <v>1387</v>
          </cell>
          <cell r="I76">
            <v>2092</v>
          </cell>
          <cell r="J76">
            <v>1360</v>
          </cell>
          <cell r="K76">
            <v>1202</v>
          </cell>
          <cell r="L76">
            <v>58</v>
          </cell>
          <cell r="M76">
            <v>1424</v>
          </cell>
          <cell r="N76">
            <v>9783</v>
          </cell>
          <cell r="O76">
            <v>43</v>
          </cell>
          <cell r="P76">
            <v>353</v>
          </cell>
          <cell r="Q76">
            <v>8759</v>
          </cell>
          <cell r="R76">
            <v>628</v>
          </cell>
          <cell r="S76">
            <v>0</v>
          </cell>
        </row>
        <row r="77">
          <cell r="C77" t="str">
            <v>구미소방서</v>
          </cell>
          <cell r="D77">
            <v>17825</v>
          </cell>
          <cell r="E77">
            <v>10397</v>
          </cell>
          <cell r="F77">
            <v>10672</v>
          </cell>
          <cell r="G77">
            <v>1774</v>
          </cell>
          <cell r="H77">
            <v>1058</v>
          </cell>
          <cell r="I77">
            <v>3353</v>
          </cell>
          <cell r="J77">
            <v>1720</v>
          </cell>
          <cell r="K77">
            <v>1002</v>
          </cell>
          <cell r="L77">
            <v>89</v>
          </cell>
          <cell r="M77">
            <v>1676</v>
          </cell>
          <cell r="N77">
            <v>10672</v>
          </cell>
          <cell r="O77">
            <v>130</v>
          </cell>
          <cell r="P77">
            <v>237</v>
          </cell>
          <cell r="Q77">
            <v>10294</v>
          </cell>
          <cell r="R77">
            <v>11</v>
          </cell>
          <cell r="S77">
            <v>0</v>
          </cell>
        </row>
        <row r="78">
          <cell r="C78" t="str">
            <v>영주소방서</v>
          </cell>
          <cell r="D78">
            <v>10743</v>
          </cell>
          <cell r="E78">
            <v>6191</v>
          </cell>
          <cell r="F78">
            <v>6372</v>
          </cell>
          <cell r="G78">
            <v>1230</v>
          </cell>
          <cell r="H78">
            <v>758</v>
          </cell>
          <cell r="I78">
            <v>1576</v>
          </cell>
          <cell r="J78">
            <v>860</v>
          </cell>
          <cell r="K78">
            <v>811</v>
          </cell>
          <cell r="L78">
            <v>35</v>
          </cell>
          <cell r="M78">
            <v>1102</v>
          </cell>
          <cell r="N78">
            <v>6372</v>
          </cell>
          <cell r="O78">
            <v>31</v>
          </cell>
          <cell r="P78">
            <v>5066</v>
          </cell>
          <cell r="Q78">
            <v>1268</v>
          </cell>
          <cell r="R78">
            <v>7</v>
          </cell>
          <cell r="S78">
            <v>0</v>
          </cell>
        </row>
        <row r="79">
          <cell r="C79" t="str">
            <v>영천소방서</v>
          </cell>
          <cell r="D79">
            <v>7771</v>
          </cell>
          <cell r="E79">
            <v>4334</v>
          </cell>
          <cell r="F79">
            <v>4473</v>
          </cell>
          <cell r="G79">
            <v>1169</v>
          </cell>
          <cell r="H79">
            <v>711</v>
          </cell>
          <cell r="I79">
            <v>665</v>
          </cell>
          <cell r="J79">
            <v>742</v>
          </cell>
          <cell r="K79">
            <v>610</v>
          </cell>
          <cell r="L79">
            <v>45</v>
          </cell>
          <cell r="M79">
            <v>531</v>
          </cell>
          <cell r="N79">
            <v>4473</v>
          </cell>
          <cell r="O79">
            <v>51</v>
          </cell>
          <cell r="P79">
            <v>181</v>
          </cell>
          <cell r="Q79">
            <v>4238</v>
          </cell>
          <cell r="R79">
            <v>3</v>
          </cell>
          <cell r="S79">
            <v>0</v>
          </cell>
        </row>
        <row r="80">
          <cell r="C80" t="str">
            <v>상주소방서</v>
          </cell>
          <cell r="D80">
            <v>9152</v>
          </cell>
          <cell r="E80">
            <v>5347</v>
          </cell>
          <cell r="F80">
            <v>5524</v>
          </cell>
          <cell r="G80">
            <v>1516</v>
          </cell>
          <cell r="H80">
            <v>801</v>
          </cell>
          <cell r="I80">
            <v>957</v>
          </cell>
          <cell r="J80">
            <v>930</v>
          </cell>
          <cell r="K80">
            <v>722</v>
          </cell>
          <cell r="L80">
            <v>38</v>
          </cell>
          <cell r="M80">
            <v>560</v>
          </cell>
          <cell r="N80">
            <v>5524</v>
          </cell>
          <cell r="O80">
            <v>34</v>
          </cell>
          <cell r="P80">
            <v>108</v>
          </cell>
          <cell r="Q80">
            <v>5380</v>
          </cell>
          <cell r="R80">
            <v>2</v>
          </cell>
          <cell r="S80">
            <v>0</v>
          </cell>
        </row>
        <row r="81">
          <cell r="C81" t="str">
            <v>문경소방서</v>
          </cell>
          <cell r="D81">
            <v>11689</v>
          </cell>
          <cell r="E81">
            <v>6701</v>
          </cell>
          <cell r="F81">
            <v>6903</v>
          </cell>
          <cell r="G81">
            <v>1764</v>
          </cell>
          <cell r="H81">
            <v>1042</v>
          </cell>
          <cell r="I81">
            <v>1411</v>
          </cell>
          <cell r="J81">
            <v>972</v>
          </cell>
          <cell r="K81">
            <v>865</v>
          </cell>
          <cell r="L81">
            <v>28</v>
          </cell>
          <cell r="M81">
            <v>821</v>
          </cell>
          <cell r="N81">
            <v>6903</v>
          </cell>
          <cell r="O81">
            <v>58</v>
          </cell>
          <cell r="P81">
            <v>1734</v>
          </cell>
          <cell r="Q81">
            <v>5108</v>
          </cell>
          <cell r="R81">
            <v>3</v>
          </cell>
          <cell r="S81">
            <v>0</v>
          </cell>
        </row>
        <row r="82">
          <cell r="C82" t="str">
            <v>경산소방서</v>
          </cell>
          <cell r="D82">
            <v>13543</v>
          </cell>
          <cell r="E82">
            <v>8671</v>
          </cell>
          <cell r="F82">
            <v>8856</v>
          </cell>
          <cell r="G82">
            <v>1874</v>
          </cell>
          <cell r="H82">
            <v>1121</v>
          </cell>
          <cell r="I82">
            <v>2407</v>
          </cell>
          <cell r="J82">
            <v>1239</v>
          </cell>
          <cell r="K82">
            <v>1003</v>
          </cell>
          <cell r="L82">
            <v>67</v>
          </cell>
          <cell r="M82">
            <v>1145</v>
          </cell>
          <cell r="N82">
            <v>8856</v>
          </cell>
          <cell r="O82">
            <v>78</v>
          </cell>
          <cell r="P82">
            <v>4390</v>
          </cell>
          <cell r="Q82">
            <v>4382</v>
          </cell>
          <cell r="R82">
            <v>6</v>
          </cell>
          <cell r="S82">
            <v>0</v>
          </cell>
        </row>
        <row r="83">
          <cell r="C83" t="str">
            <v>의성소방서</v>
          </cell>
          <cell r="D83">
            <v>6714</v>
          </cell>
          <cell r="E83">
            <v>4142</v>
          </cell>
          <cell r="F83">
            <v>4278</v>
          </cell>
          <cell r="G83">
            <v>1275</v>
          </cell>
          <cell r="H83">
            <v>675</v>
          </cell>
          <cell r="I83">
            <v>619</v>
          </cell>
          <cell r="J83">
            <v>668</v>
          </cell>
          <cell r="K83">
            <v>407</v>
          </cell>
          <cell r="L83">
            <v>34</v>
          </cell>
          <cell r="M83">
            <v>600</v>
          </cell>
          <cell r="N83">
            <v>4278</v>
          </cell>
          <cell r="O83">
            <v>343</v>
          </cell>
          <cell r="P83">
            <v>555</v>
          </cell>
          <cell r="Q83">
            <v>3293</v>
          </cell>
          <cell r="R83">
            <v>87</v>
          </cell>
          <cell r="S83">
            <v>0</v>
          </cell>
        </row>
        <row r="84">
          <cell r="C84" t="str">
            <v>영덕소방서</v>
          </cell>
          <cell r="D84">
            <v>3841</v>
          </cell>
          <cell r="E84">
            <v>2305</v>
          </cell>
          <cell r="F84">
            <v>2371</v>
          </cell>
          <cell r="G84">
            <v>748</v>
          </cell>
          <cell r="H84">
            <v>365</v>
          </cell>
          <cell r="I84">
            <v>432</v>
          </cell>
          <cell r="J84">
            <v>287</v>
          </cell>
          <cell r="K84">
            <v>247</v>
          </cell>
          <cell r="L84">
            <v>13</v>
          </cell>
          <cell r="M84">
            <v>279</v>
          </cell>
          <cell r="N84">
            <v>2371</v>
          </cell>
          <cell r="O84">
            <v>39</v>
          </cell>
          <cell r="P84">
            <v>217</v>
          </cell>
          <cell r="Q84">
            <v>1581</v>
          </cell>
          <cell r="R84">
            <v>534</v>
          </cell>
          <cell r="S84">
            <v>0</v>
          </cell>
        </row>
        <row r="85">
          <cell r="C85" t="str">
            <v>청도소방서</v>
          </cell>
          <cell r="D85">
            <v>4537</v>
          </cell>
          <cell r="E85">
            <v>2645</v>
          </cell>
          <cell r="F85">
            <v>2761</v>
          </cell>
          <cell r="G85">
            <v>469</v>
          </cell>
          <cell r="H85">
            <v>245</v>
          </cell>
          <cell r="I85">
            <v>883</v>
          </cell>
          <cell r="J85">
            <v>388</v>
          </cell>
          <cell r="K85">
            <v>333</v>
          </cell>
          <cell r="L85">
            <v>29</v>
          </cell>
          <cell r="M85">
            <v>414</v>
          </cell>
          <cell r="N85">
            <v>2761</v>
          </cell>
          <cell r="O85">
            <v>42</v>
          </cell>
          <cell r="P85">
            <v>2150</v>
          </cell>
          <cell r="Q85">
            <v>564</v>
          </cell>
          <cell r="R85">
            <v>5</v>
          </cell>
          <cell r="S85">
            <v>0</v>
          </cell>
        </row>
        <row r="86">
          <cell r="C86" t="str">
            <v>고령소방서</v>
          </cell>
          <cell r="D86">
            <v>2892</v>
          </cell>
          <cell r="E86">
            <v>1605</v>
          </cell>
          <cell r="F86">
            <v>1652</v>
          </cell>
          <cell r="G86">
            <v>419</v>
          </cell>
          <cell r="H86">
            <v>277</v>
          </cell>
          <cell r="I86">
            <v>242</v>
          </cell>
          <cell r="J86">
            <v>273</v>
          </cell>
          <cell r="K86">
            <v>219</v>
          </cell>
          <cell r="L86">
            <v>15</v>
          </cell>
          <cell r="M86">
            <v>207</v>
          </cell>
          <cell r="N86">
            <v>1652</v>
          </cell>
          <cell r="O86">
            <v>13</v>
          </cell>
          <cell r="P86">
            <v>1196</v>
          </cell>
          <cell r="Q86">
            <v>442</v>
          </cell>
          <cell r="R86">
            <v>1</v>
          </cell>
          <cell r="S86">
            <v>0</v>
          </cell>
        </row>
        <row r="87">
          <cell r="C87" t="str">
            <v>성주소방서</v>
          </cell>
          <cell r="D87">
            <v>3817</v>
          </cell>
          <cell r="E87">
            <v>2112</v>
          </cell>
          <cell r="F87">
            <v>2157</v>
          </cell>
          <cell r="G87">
            <v>500</v>
          </cell>
          <cell r="H87">
            <v>324</v>
          </cell>
          <cell r="I87">
            <v>419</v>
          </cell>
          <cell r="J87">
            <v>316</v>
          </cell>
          <cell r="K87">
            <v>257</v>
          </cell>
          <cell r="L87">
            <v>6</v>
          </cell>
          <cell r="M87">
            <v>335</v>
          </cell>
          <cell r="N87">
            <v>2157</v>
          </cell>
          <cell r="O87">
            <v>36</v>
          </cell>
          <cell r="P87">
            <v>1322</v>
          </cell>
          <cell r="Q87">
            <v>798</v>
          </cell>
          <cell r="R87">
            <v>1</v>
          </cell>
          <cell r="S87">
            <v>0</v>
          </cell>
        </row>
        <row r="88">
          <cell r="C88" t="str">
            <v>칠곡소방서</v>
          </cell>
          <cell r="D88">
            <v>7614</v>
          </cell>
          <cell r="E88">
            <v>4237</v>
          </cell>
          <cell r="F88">
            <v>4359</v>
          </cell>
          <cell r="G88">
            <v>880</v>
          </cell>
          <cell r="H88">
            <v>508</v>
          </cell>
          <cell r="I88">
            <v>1036</v>
          </cell>
          <cell r="J88">
            <v>745</v>
          </cell>
          <cell r="K88">
            <v>475</v>
          </cell>
          <cell r="L88">
            <v>55</v>
          </cell>
          <cell r="M88">
            <v>660</v>
          </cell>
          <cell r="N88">
            <v>4359</v>
          </cell>
          <cell r="O88">
            <v>68</v>
          </cell>
          <cell r="P88">
            <v>542</v>
          </cell>
          <cell r="Q88">
            <v>3746</v>
          </cell>
          <cell r="R88">
            <v>3</v>
          </cell>
          <cell r="S88">
            <v>0</v>
          </cell>
        </row>
        <row r="89">
          <cell r="C89" t="str">
            <v>울진소방서</v>
          </cell>
          <cell r="D89">
            <v>5063</v>
          </cell>
          <cell r="E89">
            <v>2752</v>
          </cell>
          <cell r="F89">
            <v>2837</v>
          </cell>
          <cell r="G89">
            <v>766</v>
          </cell>
          <cell r="H89">
            <v>405</v>
          </cell>
          <cell r="I89">
            <v>591</v>
          </cell>
          <cell r="J89">
            <v>332</v>
          </cell>
          <cell r="K89">
            <v>309</v>
          </cell>
          <cell r="L89">
            <v>29</v>
          </cell>
          <cell r="M89">
            <v>405</v>
          </cell>
          <cell r="N89">
            <v>2837</v>
          </cell>
          <cell r="O89">
            <v>13</v>
          </cell>
          <cell r="P89">
            <v>2448</v>
          </cell>
          <cell r="Q89">
            <v>225</v>
          </cell>
          <cell r="R89">
            <v>151</v>
          </cell>
          <cell r="S89">
            <v>0</v>
          </cell>
        </row>
        <row r="90"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</row>
        <row r="91">
          <cell r="A91" t="str">
            <v>2019경상북도</v>
          </cell>
          <cell r="B91">
            <v>2019</v>
          </cell>
          <cell r="C91" t="str">
            <v>경상북도</v>
          </cell>
          <cell r="D91">
            <v>174885</v>
          </cell>
          <cell r="E91">
            <v>100288</v>
          </cell>
          <cell r="F91">
            <v>102997</v>
          </cell>
          <cell r="G91">
            <v>18688</v>
          </cell>
          <cell r="H91">
            <v>11490</v>
          </cell>
          <cell r="I91">
            <v>30434</v>
          </cell>
          <cell r="J91">
            <v>14932</v>
          </cell>
          <cell r="K91">
            <v>12331</v>
          </cell>
          <cell r="L91">
            <v>957</v>
          </cell>
          <cell r="M91">
            <v>14165</v>
          </cell>
          <cell r="N91">
            <v>102997</v>
          </cell>
          <cell r="O91">
            <v>859</v>
          </cell>
          <cell r="P91">
            <v>20872</v>
          </cell>
          <cell r="Q91">
            <v>79397</v>
          </cell>
          <cell r="R91">
            <v>1869</v>
          </cell>
          <cell r="S91">
            <v>0</v>
          </cell>
        </row>
        <row r="92">
          <cell r="C92" t="str">
            <v>소방본부</v>
          </cell>
          <cell r="D92">
            <v>273</v>
          </cell>
          <cell r="E92">
            <v>4</v>
          </cell>
          <cell r="F92">
            <v>4</v>
          </cell>
          <cell r="G92" t="str">
            <v>-</v>
          </cell>
          <cell r="H92" t="str">
            <v>-</v>
          </cell>
          <cell r="I92">
            <v>2</v>
          </cell>
          <cell r="J92" t="str">
            <v>-</v>
          </cell>
          <cell r="K92">
            <v>1</v>
          </cell>
          <cell r="L92">
            <v>1</v>
          </cell>
          <cell r="M92" t="str">
            <v>-</v>
          </cell>
          <cell r="N92">
            <v>4</v>
          </cell>
          <cell r="O92" t="str">
            <v>-</v>
          </cell>
          <cell r="P92" t="str">
            <v>-</v>
          </cell>
          <cell r="Q92">
            <v>4</v>
          </cell>
          <cell r="R92" t="str">
            <v>-</v>
          </cell>
          <cell r="S92">
            <v>0</v>
          </cell>
        </row>
        <row r="93">
          <cell r="C93" t="str">
            <v>포항북부소방서</v>
          </cell>
          <cell r="D93">
            <v>11298</v>
          </cell>
          <cell r="E93">
            <v>6981</v>
          </cell>
          <cell r="F93">
            <v>7164</v>
          </cell>
          <cell r="G93">
            <v>1125</v>
          </cell>
          <cell r="H93">
            <v>723</v>
          </cell>
          <cell r="I93">
            <v>2445</v>
          </cell>
          <cell r="J93">
            <v>970</v>
          </cell>
          <cell r="K93">
            <v>951</v>
          </cell>
          <cell r="L93">
            <v>86</v>
          </cell>
          <cell r="M93">
            <v>864</v>
          </cell>
          <cell r="N93">
            <v>7164</v>
          </cell>
          <cell r="O93">
            <v>31</v>
          </cell>
          <cell r="P93">
            <v>103</v>
          </cell>
          <cell r="Q93">
            <v>7018</v>
          </cell>
          <cell r="R93">
            <v>12</v>
          </cell>
          <cell r="S93">
            <v>0</v>
          </cell>
        </row>
        <row r="94">
          <cell r="C94" t="str">
            <v>포항남부소방서</v>
          </cell>
          <cell r="D94">
            <v>14349</v>
          </cell>
          <cell r="E94">
            <v>8854</v>
          </cell>
          <cell r="F94">
            <v>9073</v>
          </cell>
          <cell r="G94">
            <v>1499</v>
          </cell>
          <cell r="H94">
            <v>947</v>
          </cell>
          <cell r="I94">
            <v>2842</v>
          </cell>
          <cell r="J94">
            <v>1302</v>
          </cell>
          <cell r="K94">
            <v>1207</v>
          </cell>
          <cell r="L94">
            <v>132</v>
          </cell>
          <cell r="M94">
            <v>1144</v>
          </cell>
          <cell r="N94">
            <v>9073</v>
          </cell>
          <cell r="O94">
            <v>32</v>
          </cell>
          <cell r="P94">
            <v>151</v>
          </cell>
          <cell r="Q94">
            <v>8419</v>
          </cell>
          <cell r="R94">
            <v>471</v>
          </cell>
          <cell r="S94">
            <v>0</v>
          </cell>
        </row>
        <row r="95">
          <cell r="C95" t="str">
            <v>경주소방서</v>
          </cell>
          <cell r="D95">
            <v>15643</v>
          </cell>
          <cell r="E95">
            <v>9334</v>
          </cell>
          <cell r="F95">
            <v>9628</v>
          </cell>
          <cell r="G95">
            <v>1833</v>
          </cell>
          <cell r="H95">
            <v>1064</v>
          </cell>
          <cell r="I95">
            <v>2573</v>
          </cell>
          <cell r="J95">
            <v>1538</v>
          </cell>
          <cell r="K95">
            <v>1278</v>
          </cell>
          <cell r="L95">
            <v>114</v>
          </cell>
          <cell r="M95">
            <v>1228</v>
          </cell>
          <cell r="N95">
            <v>9628</v>
          </cell>
          <cell r="O95">
            <v>58</v>
          </cell>
          <cell r="P95">
            <v>1584</v>
          </cell>
          <cell r="Q95">
            <v>7981</v>
          </cell>
          <cell r="R95">
            <v>5</v>
          </cell>
          <cell r="S95">
            <v>0</v>
          </cell>
        </row>
        <row r="96">
          <cell r="C96" t="str">
            <v>김천소방서</v>
          </cell>
          <cell r="D96">
            <v>8759</v>
          </cell>
          <cell r="E96">
            <v>5464</v>
          </cell>
          <cell r="F96">
            <v>5601</v>
          </cell>
          <cell r="G96">
            <v>1009</v>
          </cell>
          <cell r="H96">
            <v>573</v>
          </cell>
          <cell r="I96">
            <v>1778</v>
          </cell>
          <cell r="J96">
            <v>768</v>
          </cell>
          <cell r="K96">
            <v>733</v>
          </cell>
          <cell r="L96">
            <v>41</v>
          </cell>
          <cell r="M96">
            <v>699</v>
          </cell>
          <cell r="N96">
            <v>5601</v>
          </cell>
          <cell r="O96">
            <v>23</v>
          </cell>
          <cell r="P96">
            <v>27</v>
          </cell>
          <cell r="Q96">
            <v>5546</v>
          </cell>
          <cell r="R96">
            <v>5</v>
          </cell>
          <cell r="S96">
            <v>0</v>
          </cell>
        </row>
        <row r="97">
          <cell r="C97" t="str">
            <v>안동소방서</v>
          </cell>
          <cell r="D97">
            <v>16121</v>
          </cell>
          <cell r="E97">
            <v>9539</v>
          </cell>
          <cell r="F97">
            <v>9810</v>
          </cell>
          <cell r="G97">
            <v>1887</v>
          </cell>
          <cell r="H97">
            <v>1257</v>
          </cell>
          <cell r="I97">
            <v>2544</v>
          </cell>
          <cell r="J97">
            <v>1295</v>
          </cell>
          <cell r="K97">
            <v>1358</v>
          </cell>
          <cell r="L97">
            <v>100</v>
          </cell>
          <cell r="M97">
            <v>1369</v>
          </cell>
          <cell r="N97">
            <v>9810</v>
          </cell>
          <cell r="O97">
            <v>28</v>
          </cell>
          <cell r="P97">
            <v>315</v>
          </cell>
          <cell r="Q97">
            <v>8822</v>
          </cell>
          <cell r="R97">
            <v>645</v>
          </cell>
          <cell r="S97">
            <v>0</v>
          </cell>
        </row>
        <row r="98">
          <cell r="C98" t="str">
            <v>구미소방서</v>
          </cell>
          <cell r="D98">
            <v>17666</v>
          </cell>
          <cell r="E98">
            <v>9784</v>
          </cell>
          <cell r="F98">
            <v>10038</v>
          </cell>
          <cell r="G98">
            <v>1335</v>
          </cell>
          <cell r="H98">
            <v>936</v>
          </cell>
          <cell r="I98">
            <v>3569</v>
          </cell>
          <cell r="J98">
            <v>1660</v>
          </cell>
          <cell r="K98">
            <v>914</v>
          </cell>
          <cell r="L98">
            <v>82</v>
          </cell>
          <cell r="M98">
            <v>1542</v>
          </cell>
          <cell r="N98">
            <v>10038</v>
          </cell>
          <cell r="O98">
            <v>85</v>
          </cell>
          <cell r="P98">
            <v>203</v>
          </cell>
          <cell r="Q98">
            <v>9743</v>
          </cell>
          <cell r="R98">
            <v>7</v>
          </cell>
          <cell r="S98">
            <v>0</v>
          </cell>
        </row>
        <row r="99">
          <cell r="C99" t="str">
            <v>영주소방서</v>
          </cell>
          <cell r="D99">
            <v>11017</v>
          </cell>
          <cell r="E99">
            <v>6358</v>
          </cell>
          <cell r="F99">
            <v>6516</v>
          </cell>
          <cell r="G99">
            <v>1185</v>
          </cell>
          <cell r="H99">
            <v>769</v>
          </cell>
          <cell r="I99">
            <v>1860</v>
          </cell>
          <cell r="J99">
            <v>852</v>
          </cell>
          <cell r="K99">
            <v>887</v>
          </cell>
          <cell r="L99">
            <v>40</v>
          </cell>
          <cell r="M99">
            <v>923</v>
          </cell>
          <cell r="N99">
            <v>6516</v>
          </cell>
          <cell r="O99">
            <v>20</v>
          </cell>
          <cell r="P99">
            <v>4892</v>
          </cell>
          <cell r="Q99">
            <v>1596</v>
          </cell>
          <cell r="R99">
            <v>8</v>
          </cell>
          <cell r="S99">
            <v>0</v>
          </cell>
        </row>
        <row r="100">
          <cell r="C100" t="str">
            <v>영천소방서</v>
          </cell>
          <cell r="D100">
            <v>7582</v>
          </cell>
          <cell r="E100">
            <v>4212</v>
          </cell>
          <cell r="F100">
            <v>4342</v>
          </cell>
          <cell r="G100">
            <v>908</v>
          </cell>
          <cell r="H100">
            <v>554</v>
          </cell>
          <cell r="I100">
            <v>1079</v>
          </cell>
          <cell r="J100">
            <v>719</v>
          </cell>
          <cell r="K100">
            <v>514</v>
          </cell>
          <cell r="L100">
            <v>44</v>
          </cell>
          <cell r="M100">
            <v>524</v>
          </cell>
          <cell r="N100">
            <v>4342</v>
          </cell>
          <cell r="O100">
            <v>39</v>
          </cell>
          <cell r="P100">
            <v>146</v>
          </cell>
          <cell r="Q100">
            <v>4153</v>
          </cell>
          <cell r="R100">
            <v>4</v>
          </cell>
          <cell r="S100">
            <v>0</v>
          </cell>
        </row>
        <row r="101">
          <cell r="C101" t="str">
            <v>상주소방서</v>
          </cell>
          <cell r="D101">
            <v>9040</v>
          </cell>
          <cell r="E101">
            <v>5210</v>
          </cell>
          <cell r="F101">
            <v>5389</v>
          </cell>
          <cell r="G101">
            <v>1091</v>
          </cell>
          <cell r="H101">
            <v>594</v>
          </cell>
          <cell r="I101">
            <v>1475</v>
          </cell>
          <cell r="J101">
            <v>835</v>
          </cell>
          <cell r="K101">
            <v>321</v>
          </cell>
          <cell r="L101">
            <v>25</v>
          </cell>
          <cell r="M101">
            <v>1048</v>
          </cell>
          <cell r="N101">
            <v>5389</v>
          </cell>
          <cell r="O101">
            <v>10</v>
          </cell>
          <cell r="P101">
            <v>95</v>
          </cell>
          <cell r="Q101">
            <v>5280</v>
          </cell>
          <cell r="R101">
            <v>4</v>
          </cell>
          <cell r="S101">
            <v>0</v>
          </cell>
        </row>
        <row r="102">
          <cell r="C102" t="str">
            <v>문경소방서</v>
          </cell>
          <cell r="D102">
            <v>6988</v>
          </cell>
          <cell r="E102">
            <v>3648</v>
          </cell>
          <cell r="F102">
            <v>3749</v>
          </cell>
          <cell r="G102">
            <v>767</v>
          </cell>
          <cell r="H102">
            <v>461</v>
          </cell>
          <cell r="I102">
            <v>1058</v>
          </cell>
          <cell r="J102">
            <v>457</v>
          </cell>
          <cell r="K102">
            <v>560</v>
          </cell>
          <cell r="L102">
            <v>16</v>
          </cell>
          <cell r="M102">
            <v>430</v>
          </cell>
          <cell r="N102">
            <v>3749</v>
          </cell>
          <cell r="O102">
            <v>26</v>
          </cell>
          <cell r="P102">
            <v>581</v>
          </cell>
          <cell r="Q102">
            <v>3141</v>
          </cell>
          <cell r="R102">
            <v>1</v>
          </cell>
          <cell r="S102">
            <v>0</v>
          </cell>
        </row>
        <row r="103">
          <cell r="C103" t="str">
            <v>경산소방서</v>
          </cell>
          <cell r="D103">
            <v>13950</v>
          </cell>
          <cell r="E103">
            <v>8531</v>
          </cell>
          <cell r="F103">
            <v>8704</v>
          </cell>
          <cell r="G103">
            <v>1545</v>
          </cell>
          <cell r="H103">
            <v>916</v>
          </cell>
          <cell r="I103">
            <v>2896</v>
          </cell>
          <cell r="J103">
            <v>1201</v>
          </cell>
          <cell r="K103">
            <v>979</v>
          </cell>
          <cell r="L103">
            <v>72</v>
          </cell>
          <cell r="M103">
            <v>1095</v>
          </cell>
          <cell r="N103">
            <v>8704</v>
          </cell>
          <cell r="O103">
            <v>63</v>
          </cell>
          <cell r="P103">
            <v>4025</v>
          </cell>
          <cell r="Q103">
            <v>4613</v>
          </cell>
          <cell r="R103">
            <v>3</v>
          </cell>
          <cell r="S103">
            <v>0</v>
          </cell>
        </row>
        <row r="104">
          <cell r="C104" t="str">
            <v>의성소방서</v>
          </cell>
          <cell r="D104">
            <v>7597</v>
          </cell>
          <cell r="E104">
            <v>4193</v>
          </cell>
          <cell r="F104">
            <v>4366</v>
          </cell>
          <cell r="G104">
            <v>946</v>
          </cell>
          <cell r="H104">
            <v>586</v>
          </cell>
          <cell r="I104">
            <v>956</v>
          </cell>
          <cell r="J104">
            <v>746</v>
          </cell>
          <cell r="K104">
            <v>541</v>
          </cell>
          <cell r="L104">
            <v>37</v>
          </cell>
          <cell r="M104">
            <v>554</v>
          </cell>
          <cell r="N104">
            <v>4366</v>
          </cell>
          <cell r="O104">
            <v>259</v>
          </cell>
          <cell r="P104">
            <v>607</v>
          </cell>
          <cell r="Q104">
            <v>3460</v>
          </cell>
          <cell r="R104">
            <v>40</v>
          </cell>
          <cell r="S104">
            <v>0</v>
          </cell>
        </row>
        <row r="105">
          <cell r="C105" t="str">
            <v>영덕소방서</v>
          </cell>
          <cell r="D105">
            <v>4010</v>
          </cell>
          <cell r="E105">
            <v>2262</v>
          </cell>
          <cell r="F105">
            <v>2309</v>
          </cell>
          <cell r="G105">
            <v>520</v>
          </cell>
          <cell r="H105">
            <v>278</v>
          </cell>
          <cell r="I105">
            <v>626</v>
          </cell>
          <cell r="J105">
            <v>279</v>
          </cell>
          <cell r="K105">
            <v>287</v>
          </cell>
          <cell r="L105">
            <v>15</v>
          </cell>
          <cell r="M105">
            <v>304</v>
          </cell>
          <cell r="N105">
            <v>2309</v>
          </cell>
          <cell r="O105">
            <v>27</v>
          </cell>
          <cell r="P105">
            <v>132</v>
          </cell>
          <cell r="Q105">
            <v>1603</v>
          </cell>
          <cell r="R105">
            <v>547</v>
          </cell>
          <cell r="S105">
            <v>0</v>
          </cell>
        </row>
        <row r="106">
          <cell r="C106" t="str">
            <v>청도소방서</v>
          </cell>
          <cell r="D106">
            <v>4486</v>
          </cell>
          <cell r="E106">
            <v>2470</v>
          </cell>
          <cell r="F106">
            <v>2543</v>
          </cell>
          <cell r="G106">
            <v>440</v>
          </cell>
          <cell r="H106">
            <v>241</v>
          </cell>
          <cell r="I106">
            <v>801</v>
          </cell>
          <cell r="J106">
            <v>351</v>
          </cell>
          <cell r="K106">
            <v>222</v>
          </cell>
          <cell r="L106">
            <v>21</v>
          </cell>
          <cell r="M106">
            <v>467</v>
          </cell>
          <cell r="N106">
            <v>2543</v>
          </cell>
          <cell r="O106">
            <v>31</v>
          </cell>
          <cell r="P106">
            <v>1933</v>
          </cell>
          <cell r="Q106">
            <v>578</v>
          </cell>
          <cell r="R106">
            <v>1</v>
          </cell>
          <cell r="S106">
            <v>0</v>
          </cell>
        </row>
        <row r="107">
          <cell r="C107" t="str">
            <v>고령소방서</v>
          </cell>
          <cell r="D107">
            <v>3039</v>
          </cell>
          <cell r="E107">
            <v>1570</v>
          </cell>
          <cell r="F107">
            <v>1604</v>
          </cell>
          <cell r="G107">
            <v>308</v>
          </cell>
          <cell r="H107">
            <v>207</v>
          </cell>
          <cell r="I107">
            <v>431</v>
          </cell>
          <cell r="J107">
            <v>212</v>
          </cell>
          <cell r="K107">
            <v>191</v>
          </cell>
          <cell r="L107">
            <v>12</v>
          </cell>
          <cell r="M107">
            <v>243</v>
          </cell>
          <cell r="N107">
            <v>1604</v>
          </cell>
          <cell r="O107">
            <v>11</v>
          </cell>
          <cell r="P107">
            <v>1054</v>
          </cell>
          <cell r="Q107">
            <v>539</v>
          </cell>
          <cell r="R107" t="str">
            <v>-</v>
          </cell>
          <cell r="S107">
            <v>0</v>
          </cell>
        </row>
        <row r="108">
          <cell r="C108" t="str">
            <v>성주소방서</v>
          </cell>
          <cell r="D108">
            <v>4176</v>
          </cell>
          <cell r="E108">
            <v>2155</v>
          </cell>
          <cell r="F108">
            <v>2209</v>
          </cell>
          <cell r="G108">
            <v>462</v>
          </cell>
          <cell r="H108">
            <v>290</v>
          </cell>
          <cell r="I108">
            <v>552</v>
          </cell>
          <cell r="J108">
            <v>290</v>
          </cell>
          <cell r="K108">
            <v>285</v>
          </cell>
          <cell r="L108">
            <v>26</v>
          </cell>
          <cell r="M108">
            <v>304</v>
          </cell>
          <cell r="N108">
            <v>2209</v>
          </cell>
          <cell r="O108">
            <v>20</v>
          </cell>
          <cell r="P108">
            <v>1147</v>
          </cell>
          <cell r="Q108">
            <v>1041</v>
          </cell>
          <cell r="R108">
            <v>1</v>
          </cell>
          <cell r="S108">
            <v>0</v>
          </cell>
        </row>
        <row r="109">
          <cell r="C109" t="str">
            <v>칠곡소방서</v>
          </cell>
          <cell r="D109">
            <v>7956</v>
          </cell>
          <cell r="E109">
            <v>3980</v>
          </cell>
          <cell r="F109">
            <v>4094</v>
          </cell>
          <cell r="G109">
            <v>672</v>
          </cell>
          <cell r="H109">
            <v>414</v>
          </cell>
          <cell r="I109">
            <v>1194</v>
          </cell>
          <cell r="J109">
            <v>742</v>
          </cell>
          <cell r="K109">
            <v>390</v>
          </cell>
          <cell r="L109">
            <v>42</v>
          </cell>
          <cell r="M109">
            <v>640</v>
          </cell>
          <cell r="N109">
            <v>4094</v>
          </cell>
          <cell r="O109">
            <v>64</v>
          </cell>
          <cell r="P109">
            <v>414</v>
          </cell>
          <cell r="Q109">
            <v>3613</v>
          </cell>
          <cell r="R109">
            <v>3</v>
          </cell>
          <cell r="S109">
            <v>0</v>
          </cell>
        </row>
        <row r="110">
          <cell r="C110" t="str">
            <v>예천소방서</v>
          </cell>
          <cell r="D110">
            <v>5679</v>
          </cell>
          <cell r="E110">
            <v>3221</v>
          </cell>
          <cell r="F110">
            <v>3294</v>
          </cell>
          <cell r="G110">
            <v>608</v>
          </cell>
          <cell r="H110">
            <v>369</v>
          </cell>
          <cell r="I110">
            <v>1043</v>
          </cell>
          <cell r="J110">
            <v>411</v>
          </cell>
          <cell r="K110">
            <v>402</v>
          </cell>
          <cell r="L110">
            <v>24</v>
          </cell>
          <cell r="M110">
            <v>437</v>
          </cell>
          <cell r="N110">
            <v>3294</v>
          </cell>
          <cell r="O110">
            <v>28</v>
          </cell>
          <cell r="P110">
            <v>1290</v>
          </cell>
          <cell r="Q110">
            <v>1975</v>
          </cell>
          <cell r="R110">
            <v>1</v>
          </cell>
          <cell r="S110">
            <v>0</v>
          </cell>
        </row>
        <row r="111">
          <cell r="C111" t="str">
            <v>울진소방서</v>
          </cell>
          <cell r="D111">
            <v>5256</v>
          </cell>
          <cell r="E111">
            <v>2518</v>
          </cell>
          <cell r="F111">
            <v>2560</v>
          </cell>
          <cell r="G111">
            <v>548</v>
          </cell>
          <cell r="H111">
            <v>311</v>
          </cell>
          <cell r="I111">
            <v>710</v>
          </cell>
          <cell r="J111">
            <v>304</v>
          </cell>
          <cell r="K111">
            <v>310</v>
          </cell>
          <cell r="L111">
            <v>27</v>
          </cell>
          <cell r="M111">
            <v>350</v>
          </cell>
          <cell r="N111">
            <v>2560</v>
          </cell>
          <cell r="O111">
            <v>4</v>
          </cell>
          <cell r="P111">
            <v>2173</v>
          </cell>
          <cell r="Q111">
            <v>272</v>
          </cell>
          <cell r="R111">
            <v>111</v>
          </cell>
          <cell r="S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</row>
        <row r="113">
          <cell r="A113" t="str">
            <v>2020경상북도</v>
          </cell>
          <cell r="B113">
            <v>2020</v>
          </cell>
          <cell r="C113" t="str">
            <v>경상북도</v>
          </cell>
          <cell r="D113">
            <v>170393</v>
          </cell>
          <cell r="E113">
            <v>91049</v>
          </cell>
          <cell r="F113">
            <v>93210</v>
          </cell>
          <cell r="G113">
            <v>18209</v>
          </cell>
          <cell r="H113">
            <v>11466</v>
          </cell>
          <cell r="I113">
            <v>27316</v>
          </cell>
          <cell r="J113">
            <v>12673</v>
          </cell>
          <cell r="K113">
            <v>10252</v>
          </cell>
          <cell r="L113">
            <v>897</v>
          </cell>
          <cell r="M113">
            <v>12397</v>
          </cell>
          <cell r="N113">
            <v>93210</v>
          </cell>
          <cell r="O113">
            <v>923</v>
          </cell>
          <cell r="P113">
            <v>18027</v>
          </cell>
          <cell r="Q113">
            <v>71951</v>
          </cell>
          <cell r="R113">
            <v>2309</v>
          </cell>
          <cell r="S113">
            <v>0</v>
          </cell>
        </row>
        <row r="114">
          <cell r="C114" t="str">
            <v>소방본부</v>
          </cell>
          <cell r="D114">
            <v>288</v>
          </cell>
          <cell r="E114">
            <v>4</v>
          </cell>
          <cell r="F114">
            <v>4</v>
          </cell>
          <cell r="G114" t="str">
            <v>-</v>
          </cell>
          <cell r="H114" t="str">
            <v>-</v>
          </cell>
          <cell r="I114">
            <v>1</v>
          </cell>
          <cell r="J114" t="str">
            <v>-</v>
          </cell>
          <cell r="K114">
            <v>2</v>
          </cell>
          <cell r="L114">
            <v>1</v>
          </cell>
          <cell r="M114" t="str">
            <v>-</v>
          </cell>
          <cell r="N114">
            <v>4</v>
          </cell>
          <cell r="O114" t="str">
            <v>-</v>
          </cell>
          <cell r="P114" t="str">
            <v>-</v>
          </cell>
          <cell r="Q114">
            <v>4</v>
          </cell>
          <cell r="R114" t="str">
            <v>-</v>
          </cell>
          <cell r="S114">
            <v>0</v>
          </cell>
        </row>
        <row r="115">
          <cell r="C115" t="str">
            <v>포항북부소방서</v>
          </cell>
          <cell r="D115">
            <v>12151</v>
          </cell>
          <cell r="E115">
            <v>7014</v>
          </cell>
          <cell r="F115">
            <v>7134</v>
          </cell>
          <cell r="G115">
            <v>1298</v>
          </cell>
          <cell r="H115">
            <v>796</v>
          </cell>
          <cell r="I115">
            <v>2435</v>
          </cell>
          <cell r="J115">
            <v>955</v>
          </cell>
          <cell r="K115">
            <v>733</v>
          </cell>
          <cell r="L115">
            <v>61</v>
          </cell>
          <cell r="M115">
            <v>856</v>
          </cell>
          <cell r="N115">
            <v>7134</v>
          </cell>
          <cell r="O115">
            <v>40</v>
          </cell>
          <cell r="P115">
            <v>159</v>
          </cell>
          <cell r="Q115">
            <v>6880</v>
          </cell>
          <cell r="R115">
            <v>55</v>
          </cell>
          <cell r="S115">
            <v>0</v>
          </cell>
        </row>
        <row r="116">
          <cell r="C116" t="str">
            <v>포항남부소방서</v>
          </cell>
          <cell r="D116">
            <v>13614</v>
          </cell>
          <cell r="E116">
            <v>7800</v>
          </cell>
          <cell r="F116">
            <v>7950</v>
          </cell>
          <cell r="G116">
            <v>1480</v>
          </cell>
          <cell r="H116">
            <v>916</v>
          </cell>
          <cell r="I116">
            <v>2315</v>
          </cell>
          <cell r="J116">
            <v>1123</v>
          </cell>
          <cell r="K116">
            <v>872</v>
          </cell>
          <cell r="L116">
            <v>94</v>
          </cell>
          <cell r="M116">
            <v>1150</v>
          </cell>
          <cell r="N116">
            <v>7950</v>
          </cell>
          <cell r="O116">
            <v>49</v>
          </cell>
          <cell r="P116">
            <v>188</v>
          </cell>
          <cell r="Q116">
            <v>7312</v>
          </cell>
          <cell r="R116">
            <v>401</v>
          </cell>
          <cell r="S116">
            <v>0</v>
          </cell>
        </row>
        <row r="117">
          <cell r="C117" t="str">
            <v>경주소방서</v>
          </cell>
          <cell r="D117">
            <v>14791</v>
          </cell>
          <cell r="E117">
            <v>7817</v>
          </cell>
          <cell r="F117">
            <v>8001</v>
          </cell>
          <cell r="G117">
            <v>1585</v>
          </cell>
          <cell r="H117">
            <v>957</v>
          </cell>
          <cell r="I117">
            <v>2024</v>
          </cell>
          <cell r="J117">
            <v>1204</v>
          </cell>
          <cell r="K117">
            <v>969</v>
          </cell>
          <cell r="L117">
            <v>112</v>
          </cell>
          <cell r="M117">
            <v>1150</v>
          </cell>
          <cell r="N117">
            <v>8001</v>
          </cell>
          <cell r="O117">
            <v>61</v>
          </cell>
          <cell r="P117">
            <v>1786</v>
          </cell>
          <cell r="Q117">
            <v>6094</v>
          </cell>
          <cell r="R117">
            <v>60</v>
          </cell>
          <cell r="S117">
            <v>0</v>
          </cell>
        </row>
        <row r="118">
          <cell r="C118" t="str">
            <v>김천소방서</v>
          </cell>
          <cell r="D118">
            <v>8181</v>
          </cell>
          <cell r="E118">
            <v>4830</v>
          </cell>
          <cell r="F118">
            <v>4897</v>
          </cell>
          <cell r="G118">
            <v>971</v>
          </cell>
          <cell r="H118">
            <v>619</v>
          </cell>
          <cell r="I118">
            <v>1426</v>
          </cell>
          <cell r="J118">
            <v>595</v>
          </cell>
          <cell r="K118">
            <v>658</v>
          </cell>
          <cell r="L118">
            <v>54</v>
          </cell>
          <cell r="M118">
            <v>574</v>
          </cell>
          <cell r="N118">
            <v>4897</v>
          </cell>
          <cell r="O118">
            <v>31</v>
          </cell>
          <cell r="P118">
            <v>59</v>
          </cell>
          <cell r="Q118">
            <v>4758</v>
          </cell>
          <cell r="R118">
            <v>49</v>
          </cell>
          <cell r="S118">
            <v>0</v>
          </cell>
        </row>
        <row r="119">
          <cell r="C119" t="str">
            <v>안동소방서</v>
          </cell>
          <cell r="D119">
            <v>15020</v>
          </cell>
          <cell r="E119">
            <v>8337</v>
          </cell>
          <cell r="F119">
            <v>8528</v>
          </cell>
          <cell r="G119">
            <v>1723</v>
          </cell>
          <cell r="H119">
            <v>1156</v>
          </cell>
          <cell r="I119">
            <v>2411</v>
          </cell>
          <cell r="J119">
            <v>1017</v>
          </cell>
          <cell r="K119">
            <v>1061</v>
          </cell>
          <cell r="L119">
            <v>59</v>
          </cell>
          <cell r="M119">
            <v>1101</v>
          </cell>
          <cell r="N119">
            <v>8528</v>
          </cell>
          <cell r="O119">
            <v>26</v>
          </cell>
          <cell r="P119">
            <v>255</v>
          </cell>
          <cell r="Q119">
            <v>7782</v>
          </cell>
          <cell r="R119">
            <v>465</v>
          </cell>
          <cell r="S119">
            <v>0</v>
          </cell>
        </row>
        <row r="120">
          <cell r="C120" t="str">
            <v>구미소방서</v>
          </cell>
          <cell r="D120">
            <v>17205</v>
          </cell>
          <cell r="E120">
            <v>8860</v>
          </cell>
          <cell r="F120">
            <v>9088</v>
          </cell>
          <cell r="G120">
            <v>1396</v>
          </cell>
          <cell r="H120">
            <v>956</v>
          </cell>
          <cell r="I120">
            <v>3102</v>
          </cell>
          <cell r="J120">
            <v>1371</v>
          </cell>
          <cell r="K120">
            <v>869</v>
          </cell>
          <cell r="L120">
            <v>75</v>
          </cell>
          <cell r="M120">
            <v>1319</v>
          </cell>
          <cell r="N120">
            <v>9088</v>
          </cell>
          <cell r="O120">
            <v>79</v>
          </cell>
          <cell r="P120">
            <v>196</v>
          </cell>
          <cell r="Q120">
            <v>8687</v>
          </cell>
          <cell r="R120">
            <v>126</v>
          </cell>
          <cell r="S120">
            <v>0</v>
          </cell>
        </row>
        <row r="121">
          <cell r="C121" t="str">
            <v>영주소방서</v>
          </cell>
          <cell r="D121">
            <v>10357</v>
          </cell>
          <cell r="E121">
            <v>5752</v>
          </cell>
          <cell r="F121">
            <v>5903</v>
          </cell>
          <cell r="G121">
            <v>1174</v>
          </cell>
          <cell r="H121">
            <v>754</v>
          </cell>
          <cell r="I121">
            <v>1602</v>
          </cell>
          <cell r="J121">
            <v>753</v>
          </cell>
          <cell r="K121">
            <v>747</v>
          </cell>
          <cell r="L121">
            <v>65</v>
          </cell>
          <cell r="M121">
            <v>808</v>
          </cell>
          <cell r="N121">
            <v>5903</v>
          </cell>
          <cell r="O121">
            <v>22</v>
          </cell>
          <cell r="P121">
            <v>4019</v>
          </cell>
          <cell r="Q121">
            <v>1802</v>
          </cell>
          <cell r="R121">
            <v>60</v>
          </cell>
          <cell r="S121">
            <v>0</v>
          </cell>
        </row>
        <row r="122">
          <cell r="C122" t="str">
            <v>영천소방서</v>
          </cell>
          <cell r="D122">
            <v>7855</v>
          </cell>
          <cell r="E122">
            <v>3916</v>
          </cell>
          <cell r="F122">
            <v>4041</v>
          </cell>
          <cell r="G122">
            <v>944</v>
          </cell>
          <cell r="H122">
            <v>586</v>
          </cell>
          <cell r="I122">
            <v>898</v>
          </cell>
          <cell r="J122">
            <v>643</v>
          </cell>
          <cell r="K122">
            <v>439</v>
          </cell>
          <cell r="L122">
            <v>37</v>
          </cell>
          <cell r="M122">
            <v>494</v>
          </cell>
          <cell r="N122">
            <v>4041</v>
          </cell>
          <cell r="O122">
            <v>52</v>
          </cell>
          <cell r="P122">
            <v>174</v>
          </cell>
          <cell r="Q122">
            <v>3764</v>
          </cell>
          <cell r="R122">
            <v>51</v>
          </cell>
          <cell r="S122">
            <v>0</v>
          </cell>
        </row>
        <row r="123">
          <cell r="C123" t="str">
            <v>상주소방서</v>
          </cell>
          <cell r="D123">
            <v>8831</v>
          </cell>
          <cell r="E123">
            <v>4508</v>
          </cell>
          <cell r="F123">
            <v>4620</v>
          </cell>
          <cell r="G123">
            <v>928</v>
          </cell>
          <cell r="H123">
            <v>519</v>
          </cell>
          <cell r="I123">
            <v>1385</v>
          </cell>
          <cell r="J123">
            <v>693</v>
          </cell>
          <cell r="K123">
            <v>472</v>
          </cell>
          <cell r="L123">
            <v>26</v>
          </cell>
          <cell r="M123">
            <v>597</v>
          </cell>
          <cell r="N123">
            <v>4620</v>
          </cell>
          <cell r="O123">
            <v>44</v>
          </cell>
          <cell r="P123">
            <v>106</v>
          </cell>
          <cell r="Q123">
            <v>4431</v>
          </cell>
          <cell r="R123">
            <v>39</v>
          </cell>
          <cell r="S123">
            <v>0</v>
          </cell>
        </row>
        <row r="124">
          <cell r="C124" t="str">
            <v>문경소방서</v>
          </cell>
          <cell r="D124">
            <v>6507</v>
          </cell>
          <cell r="E124">
            <v>3262</v>
          </cell>
          <cell r="F124">
            <v>3326</v>
          </cell>
          <cell r="G124">
            <v>737</v>
          </cell>
          <cell r="H124">
            <v>528</v>
          </cell>
          <cell r="I124">
            <v>911</v>
          </cell>
          <cell r="J124">
            <v>361</v>
          </cell>
          <cell r="K124">
            <v>372</v>
          </cell>
          <cell r="L124">
            <v>23</v>
          </cell>
          <cell r="M124">
            <v>394</v>
          </cell>
          <cell r="N124">
            <v>3326</v>
          </cell>
          <cell r="O124">
            <v>35</v>
          </cell>
          <cell r="P124">
            <v>513</v>
          </cell>
          <cell r="Q124">
            <v>2769</v>
          </cell>
          <cell r="R124">
            <v>9</v>
          </cell>
          <cell r="S124">
            <v>0</v>
          </cell>
        </row>
        <row r="125">
          <cell r="C125" t="str">
            <v>경산소방서</v>
          </cell>
          <cell r="D125">
            <v>14154</v>
          </cell>
          <cell r="E125">
            <v>7994</v>
          </cell>
          <cell r="F125">
            <v>8225</v>
          </cell>
          <cell r="G125">
            <v>1588</v>
          </cell>
          <cell r="H125">
            <v>1013</v>
          </cell>
          <cell r="I125">
            <v>2791</v>
          </cell>
          <cell r="J125">
            <v>1029</v>
          </cell>
          <cell r="K125">
            <v>792</v>
          </cell>
          <cell r="L125">
            <v>71</v>
          </cell>
          <cell r="M125">
            <v>941</v>
          </cell>
          <cell r="N125">
            <v>8225</v>
          </cell>
          <cell r="O125">
            <v>44</v>
          </cell>
          <cell r="P125">
            <v>3274</v>
          </cell>
          <cell r="Q125">
            <v>4816</v>
          </cell>
          <cell r="R125">
            <v>91</v>
          </cell>
          <cell r="S125">
            <v>0</v>
          </cell>
        </row>
        <row r="126">
          <cell r="C126" t="str">
            <v>의성소방서</v>
          </cell>
          <cell r="D126">
            <v>8069</v>
          </cell>
          <cell r="E126">
            <v>3893</v>
          </cell>
          <cell r="F126">
            <v>4015</v>
          </cell>
          <cell r="G126">
            <v>991</v>
          </cell>
          <cell r="H126">
            <v>593</v>
          </cell>
          <cell r="I126">
            <v>896</v>
          </cell>
          <cell r="J126">
            <v>539</v>
          </cell>
          <cell r="K126">
            <v>433</v>
          </cell>
          <cell r="L126">
            <v>36</v>
          </cell>
          <cell r="M126">
            <v>527</v>
          </cell>
          <cell r="N126">
            <v>4015</v>
          </cell>
          <cell r="O126">
            <v>274</v>
          </cell>
          <cell r="P126">
            <v>547</v>
          </cell>
          <cell r="Q126">
            <v>3135</v>
          </cell>
          <cell r="R126">
            <v>59</v>
          </cell>
          <cell r="S126">
            <v>0</v>
          </cell>
        </row>
        <row r="127">
          <cell r="C127" t="str">
            <v>영덕소방서</v>
          </cell>
          <cell r="D127">
            <v>3704</v>
          </cell>
          <cell r="E127">
            <v>2042</v>
          </cell>
          <cell r="F127">
            <v>2087</v>
          </cell>
          <cell r="G127">
            <v>450</v>
          </cell>
          <cell r="H127">
            <v>260</v>
          </cell>
          <cell r="I127">
            <v>549</v>
          </cell>
          <cell r="J127">
            <v>274</v>
          </cell>
          <cell r="K127">
            <v>230</v>
          </cell>
          <cell r="L127">
            <v>26</v>
          </cell>
          <cell r="M127">
            <v>298</v>
          </cell>
          <cell r="N127">
            <v>2087</v>
          </cell>
          <cell r="O127">
            <v>11</v>
          </cell>
          <cell r="P127">
            <v>91</v>
          </cell>
          <cell r="Q127">
            <v>1443</v>
          </cell>
          <cell r="R127">
            <v>542</v>
          </cell>
          <cell r="S127">
            <v>0</v>
          </cell>
        </row>
        <row r="128">
          <cell r="C128" t="str">
            <v>청도소방서</v>
          </cell>
          <cell r="D128">
            <v>4510</v>
          </cell>
          <cell r="E128">
            <v>2401</v>
          </cell>
          <cell r="F128">
            <v>2466</v>
          </cell>
          <cell r="G128">
            <v>472</v>
          </cell>
          <cell r="H128">
            <v>270</v>
          </cell>
          <cell r="I128">
            <v>746</v>
          </cell>
          <cell r="J128">
            <v>296</v>
          </cell>
          <cell r="K128">
            <v>281</v>
          </cell>
          <cell r="L128">
            <v>27</v>
          </cell>
          <cell r="M128">
            <v>374</v>
          </cell>
          <cell r="N128">
            <v>2466</v>
          </cell>
          <cell r="O128">
            <v>55</v>
          </cell>
          <cell r="P128">
            <v>1346</v>
          </cell>
          <cell r="Q128">
            <v>1040</v>
          </cell>
          <cell r="R128">
            <v>25</v>
          </cell>
          <cell r="S128">
            <v>0</v>
          </cell>
        </row>
        <row r="129">
          <cell r="C129" t="str">
            <v>고령소방서</v>
          </cell>
          <cell r="D129">
            <v>2913</v>
          </cell>
          <cell r="E129">
            <v>1465</v>
          </cell>
          <cell r="F129">
            <v>1504</v>
          </cell>
          <cell r="G129">
            <v>281</v>
          </cell>
          <cell r="H129">
            <v>196</v>
          </cell>
          <cell r="I129">
            <v>446</v>
          </cell>
          <cell r="J129">
            <v>221</v>
          </cell>
          <cell r="K129">
            <v>141</v>
          </cell>
          <cell r="L129">
            <v>11</v>
          </cell>
          <cell r="M129">
            <v>208</v>
          </cell>
          <cell r="N129">
            <v>1504</v>
          </cell>
          <cell r="O129">
            <v>7</v>
          </cell>
          <cell r="P129">
            <v>880</v>
          </cell>
          <cell r="Q129">
            <v>609</v>
          </cell>
          <cell r="R129">
            <v>8</v>
          </cell>
          <cell r="S129">
            <v>0</v>
          </cell>
        </row>
        <row r="130">
          <cell r="C130" t="str">
            <v>성주소방서</v>
          </cell>
          <cell r="D130">
            <v>4249</v>
          </cell>
          <cell r="E130">
            <v>2170</v>
          </cell>
          <cell r="F130">
            <v>2226</v>
          </cell>
          <cell r="G130">
            <v>416</v>
          </cell>
          <cell r="H130">
            <v>285</v>
          </cell>
          <cell r="I130">
            <v>587</v>
          </cell>
          <cell r="J130">
            <v>312</v>
          </cell>
          <cell r="K130">
            <v>251</v>
          </cell>
          <cell r="L130">
            <v>24</v>
          </cell>
          <cell r="M130">
            <v>351</v>
          </cell>
          <cell r="N130">
            <v>2226</v>
          </cell>
          <cell r="O130">
            <v>23</v>
          </cell>
          <cell r="P130">
            <v>1098</v>
          </cell>
          <cell r="Q130">
            <v>1085</v>
          </cell>
          <cell r="R130">
            <v>20</v>
          </cell>
          <cell r="S130">
            <v>0</v>
          </cell>
        </row>
        <row r="131">
          <cell r="C131" t="str">
            <v>칠곡소방서</v>
          </cell>
          <cell r="D131">
            <v>7861</v>
          </cell>
          <cell r="E131">
            <v>3646</v>
          </cell>
          <cell r="F131">
            <v>3746</v>
          </cell>
          <cell r="G131">
            <v>650</v>
          </cell>
          <cell r="H131">
            <v>431</v>
          </cell>
          <cell r="I131">
            <v>1122</v>
          </cell>
          <cell r="J131">
            <v>624</v>
          </cell>
          <cell r="K131">
            <v>369</v>
          </cell>
          <cell r="L131">
            <v>40</v>
          </cell>
          <cell r="M131">
            <v>510</v>
          </cell>
          <cell r="N131">
            <v>3746</v>
          </cell>
          <cell r="O131">
            <v>41</v>
          </cell>
          <cell r="P131">
            <v>298</v>
          </cell>
          <cell r="Q131">
            <v>3358</v>
          </cell>
          <cell r="R131">
            <v>49</v>
          </cell>
          <cell r="S131">
            <v>0</v>
          </cell>
        </row>
        <row r="132">
          <cell r="C132" t="str">
            <v>예천소방서</v>
          </cell>
          <cell r="D132">
            <v>5375</v>
          </cell>
          <cell r="E132">
            <v>2950</v>
          </cell>
          <cell r="F132">
            <v>3010</v>
          </cell>
          <cell r="G132">
            <v>589</v>
          </cell>
          <cell r="H132">
            <v>347</v>
          </cell>
          <cell r="I132">
            <v>934</v>
          </cell>
          <cell r="J132">
            <v>407</v>
          </cell>
          <cell r="K132">
            <v>322</v>
          </cell>
          <cell r="L132">
            <v>21</v>
          </cell>
          <cell r="M132">
            <v>390</v>
          </cell>
          <cell r="N132">
            <v>3010</v>
          </cell>
          <cell r="O132">
            <v>13</v>
          </cell>
          <cell r="P132">
            <v>1135</v>
          </cell>
          <cell r="Q132">
            <v>1841</v>
          </cell>
          <cell r="R132">
            <v>21</v>
          </cell>
          <cell r="S132">
            <v>0</v>
          </cell>
        </row>
        <row r="133">
          <cell r="C133" t="str">
            <v>울진소방서</v>
          </cell>
          <cell r="D133">
            <v>4758</v>
          </cell>
          <cell r="E133">
            <v>2388</v>
          </cell>
          <cell r="F133">
            <v>2439</v>
          </cell>
          <cell r="G133">
            <v>536</v>
          </cell>
          <cell r="H133">
            <v>284</v>
          </cell>
          <cell r="I133">
            <v>735</v>
          </cell>
          <cell r="J133">
            <v>256</v>
          </cell>
          <cell r="K133">
            <v>239</v>
          </cell>
          <cell r="L133">
            <v>34</v>
          </cell>
          <cell r="M133">
            <v>355</v>
          </cell>
          <cell r="N133">
            <v>2439</v>
          </cell>
          <cell r="O133">
            <v>16</v>
          </cell>
          <cell r="P133">
            <v>1903</v>
          </cell>
          <cell r="Q133">
            <v>341</v>
          </cell>
          <cell r="R133">
            <v>179</v>
          </cell>
          <cell r="S133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</row>
        <row r="135"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</row>
      </sheetData>
      <sheetData sheetId="6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tabSelected="1" view="pageBreakPreview" zoomScaleNormal="100" zoomScaleSheetLayoutView="100" workbookViewId="0">
      <selection activeCell="I2" sqref="I2"/>
    </sheetView>
  </sheetViews>
  <sheetFormatPr defaultRowHeight="13.5" x14ac:dyDescent="0.15"/>
  <sheetData>
    <row r="1" spans="1:10" x14ac:dyDescent="0.15">
      <c r="A1" s="365"/>
      <c r="B1" s="365"/>
      <c r="C1" s="365"/>
      <c r="D1" s="365"/>
      <c r="E1" s="365"/>
      <c r="F1" s="365"/>
      <c r="G1" s="365"/>
      <c r="H1" s="365"/>
    </row>
    <row r="2" spans="1:10" x14ac:dyDescent="0.15">
      <c r="A2" s="365"/>
      <c r="B2" s="365"/>
      <c r="C2" s="365"/>
      <c r="D2" s="365"/>
      <c r="E2" s="365"/>
      <c r="F2" s="365"/>
      <c r="G2" s="365"/>
      <c r="H2" s="365"/>
    </row>
    <row r="3" spans="1:10" x14ac:dyDescent="0.15">
      <c r="A3" s="365"/>
      <c r="B3" s="365"/>
      <c r="C3" s="365"/>
      <c r="D3" s="365"/>
      <c r="E3" s="365"/>
      <c r="F3" s="365"/>
      <c r="G3" s="365"/>
      <c r="H3" s="365"/>
    </row>
    <row r="4" spans="1:10" x14ac:dyDescent="0.15">
      <c r="A4" s="365"/>
      <c r="B4" s="365"/>
      <c r="C4" s="365"/>
      <c r="D4" s="365"/>
      <c r="E4" s="365"/>
      <c r="F4" s="365"/>
      <c r="G4" s="365"/>
      <c r="H4" s="365"/>
      <c r="I4" s="366"/>
      <c r="J4" s="367"/>
    </row>
    <row r="5" spans="1:10" x14ac:dyDescent="0.15">
      <c r="A5" s="365"/>
      <c r="B5" s="365"/>
      <c r="C5" s="365"/>
      <c r="D5" s="365"/>
      <c r="E5" s="365"/>
      <c r="F5" s="365"/>
      <c r="G5" s="365"/>
      <c r="H5" s="365"/>
    </row>
    <row r="6" spans="1:10" x14ac:dyDescent="0.15">
      <c r="A6" s="365"/>
      <c r="B6" s="365"/>
      <c r="C6" s="365"/>
      <c r="D6" s="365"/>
      <c r="E6" s="365"/>
      <c r="F6" s="365"/>
      <c r="G6" s="365"/>
      <c r="H6" s="365"/>
    </row>
    <row r="7" spans="1:10" ht="31.5" x14ac:dyDescent="0.55000000000000004">
      <c r="A7" s="365"/>
      <c r="B7" s="380" t="s">
        <v>959</v>
      </c>
      <c r="C7" s="380"/>
      <c r="D7" s="380"/>
      <c r="E7" s="380"/>
      <c r="F7" s="380"/>
      <c r="G7" s="380"/>
      <c r="H7" s="365"/>
    </row>
    <row r="8" spans="1:10" x14ac:dyDescent="0.15">
      <c r="A8" s="365"/>
      <c r="B8" s="365"/>
      <c r="C8" s="365"/>
      <c r="D8" s="365"/>
      <c r="E8" s="365"/>
      <c r="F8" s="365"/>
      <c r="G8" s="365"/>
      <c r="H8" s="365"/>
    </row>
    <row r="9" spans="1:10" x14ac:dyDescent="0.15">
      <c r="A9" s="365"/>
      <c r="B9" s="365"/>
      <c r="C9" s="365"/>
      <c r="D9" s="365"/>
      <c r="E9" s="365"/>
      <c r="F9" s="365"/>
      <c r="G9" s="365"/>
      <c r="H9" s="365"/>
    </row>
    <row r="10" spans="1:10" ht="18.75" x14ac:dyDescent="0.25">
      <c r="A10" s="369" t="s">
        <v>953</v>
      </c>
      <c r="B10" s="365" t="s">
        <v>949</v>
      </c>
      <c r="C10" s="365"/>
      <c r="D10" s="365"/>
      <c r="E10" s="365"/>
      <c r="F10" s="365"/>
      <c r="G10" s="365"/>
      <c r="H10" s="365"/>
    </row>
    <row r="11" spans="1:10" x14ac:dyDescent="0.15">
      <c r="A11" s="365"/>
      <c r="B11" s="365" t="s">
        <v>955</v>
      </c>
      <c r="C11" s="365"/>
      <c r="D11" s="365"/>
      <c r="E11" s="365"/>
      <c r="F11" s="365"/>
      <c r="G11" s="365"/>
      <c r="H11" s="365"/>
    </row>
    <row r="12" spans="1:10" x14ac:dyDescent="0.15">
      <c r="A12" s="365"/>
      <c r="B12" s="365"/>
      <c r="C12" s="365"/>
      <c r="D12" s="365"/>
      <c r="E12" s="365"/>
      <c r="F12" s="365"/>
      <c r="G12" s="365"/>
      <c r="H12" s="365"/>
    </row>
    <row r="13" spans="1:10" ht="18.75" x14ac:dyDescent="0.25">
      <c r="A13" s="369" t="s">
        <v>953</v>
      </c>
      <c r="B13" s="365" t="s">
        <v>956</v>
      </c>
      <c r="C13" s="365"/>
      <c r="D13" s="365"/>
      <c r="E13" s="365"/>
      <c r="F13" s="365"/>
      <c r="G13" s="365"/>
      <c r="H13" s="365"/>
    </row>
    <row r="14" spans="1:10" x14ac:dyDescent="0.15">
      <c r="A14" s="365"/>
      <c r="B14" s="365" t="s">
        <v>958</v>
      </c>
      <c r="C14" s="365"/>
      <c r="D14" s="365"/>
      <c r="E14" s="365"/>
      <c r="F14" s="365"/>
      <c r="G14" s="365"/>
      <c r="H14" s="365"/>
    </row>
    <row r="15" spans="1:10" x14ac:dyDescent="0.15">
      <c r="A15" s="365"/>
      <c r="B15" s="365"/>
      <c r="C15" s="365"/>
      <c r="D15" s="365"/>
      <c r="E15" s="365"/>
      <c r="F15" s="365"/>
      <c r="G15" s="365"/>
      <c r="H15" s="365"/>
    </row>
    <row r="16" spans="1:10" ht="18.75" x14ac:dyDescent="0.25">
      <c r="A16" s="369" t="s">
        <v>953</v>
      </c>
      <c r="B16" s="365" t="s">
        <v>957</v>
      </c>
      <c r="C16" s="365"/>
      <c r="D16" s="365"/>
      <c r="E16" s="365"/>
      <c r="F16" s="365"/>
      <c r="G16" s="365"/>
      <c r="H16" s="365"/>
    </row>
    <row r="17" spans="1:8" x14ac:dyDescent="0.15">
      <c r="A17" s="365"/>
      <c r="B17" s="365"/>
      <c r="C17" s="365"/>
      <c r="D17" s="365"/>
      <c r="E17" s="365"/>
      <c r="F17" s="365"/>
      <c r="G17" s="365"/>
      <c r="H17" s="365"/>
    </row>
    <row r="18" spans="1:8" x14ac:dyDescent="0.15">
      <c r="A18" s="365"/>
      <c r="B18" s="365"/>
      <c r="C18" s="365"/>
      <c r="D18" s="365"/>
      <c r="E18" s="365"/>
      <c r="F18" s="365"/>
      <c r="G18" s="365"/>
      <c r="H18" s="365"/>
    </row>
    <row r="19" spans="1:8" ht="18.75" x14ac:dyDescent="0.25">
      <c r="A19" s="369"/>
      <c r="B19" s="365"/>
      <c r="C19" s="365"/>
      <c r="D19" s="365"/>
      <c r="E19" s="365"/>
      <c r="F19" s="365"/>
      <c r="G19" s="365"/>
      <c r="H19" s="365"/>
    </row>
    <row r="20" spans="1:8" x14ac:dyDescent="0.15">
      <c r="A20" s="371"/>
      <c r="B20" s="371"/>
      <c r="C20" s="371"/>
      <c r="D20" s="371"/>
      <c r="E20" s="371"/>
      <c r="F20" s="371"/>
      <c r="G20" s="371"/>
      <c r="H20" s="371"/>
    </row>
    <row r="21" spans="1:8" x14ac:dyDescent="0.15">
      <c r="A21" s="371"/>
      <c r="B21" s="371"/>
      <c r="C21" s="371"/>
      <c r="D21" s="371"/>
      <c r="E21" s="371"/>
      <c r="F21" s="371"/>
      <c r="G21" s="371"/>
      <c r="H21" s="371"/>
    </row>
    <row r="22" spans="1:8" x14ac:dyDescent="0.15">
      <c r="A22" s="371"/>
      <c r="B22" s="371"/>
      <c r="C22" s="371"/>
      <c r="D22" s="371"/>
      <c r="E22" s="371"/>
      <c r="F22" s="371"/>
      <c r="G22" s="371"/>
      <c r="H22" s="371"/>
    </row>
    <row r="23" spans="1:8" x14ac:dyDescent="0.15">
      <c r="A23" s="371"/>
      <c r="B23" s="371"/>
      <c r="C23" s="371"/>
      <c r="D23" s="371"/>
      <c r="E23" s="371"/>
      <c r="F23" s="371"/>
      <c r="G23" s="371"/>
      <c r="H23" s="371"/>
    </row>
    <row r="24" spans="1:8" x14ac:dyDescent="0.15">
      <c r="A24" s="371"/>
      <c r="B24" s="371"/>
      <c r="C24" s="371"/>
      <c r="D24" s="371"/>
      <c r="E24" s="371"/>
      <c r="F24" s="371"/>
      <c r="G24" s="371"/>
      <c r="H24" s="371"/>
    </row>
    <row r="25" spans="1:8" x14ac:dyDescent="0.15">
      <c r="A25" s="371"/>
      <c r="B25" s="371"/>
      <c r="C25" s="371"/>
      <c r="D25" s="371"/>
      <c r="E25" s="371"/>
      <c r="F25" s="372"/>
      <c r="G25" s="371"/>
      <c r="H25" s="371"/>
    </row>
    <row r="26" spans="1:8" x14ac:dyDescent="0.15">
      <c r="A26" s="371"/>
      <c r="B26" s="371"/>
      <c r="C26" s="371"/>
      <c r="D26" s="371"/>
      <c r="E26" s="371"/>
      <c r="F26" s="372"/>
      <c r="G26" s="371"/>
      <c r="H26" s="371"/>
    </row>
    <row r="27" spans="1:8" x14ac:dyDescent="0.15">
      <c r="A27" s="371"/>
      <c r="B27" s="371"/>
      <c r="C27" s="371"/>
      <c r="D27" s="371"/>
      <c r="E27" s="371"/>
      <c r="F27" s="372"/>
      <c r="G27" s="371"/>
      <c r="H27" s="371"/>
    </row>
    <row r="28" spans="1:8" x14ac:dyDescent="0.15">
      <c r="A28" s="371"/>
      <c r="B28" s="371"/>
      <c r="C28" s="371"/>
      <c r="D28" s="371"/>
      <c r="E28" s="371"/>
      <c r="F28" s="372"/>
      <c r="G28" s="371"/>
      <c r="H28" s="371"/>
    </row>
    <row r="29" spans="1:8" x14ac:dyDescent="0.15">
      <c r="A29" s="371"/>
      <c r="B29" s="371"/>
      <c r="C29" s="371"/>
      <c r="D29" s="371"/>
      <c r="E29" s="371"/>
      <c r="F29" s="371"/>
      <c r="G29" s="371"/>
      <c r="H29" s="371"/>
    </row>
    <row r="30" spans="1:8" x14ac:dyDescent="0.15">
      <c r="A30" s="371"/>
      <c r="B30" s="371"/>
      <c r="C30" s="371"/>
      <c r="D30" s="371"/>
      <c r="E30" s="371"/>
      <c r="F30" s="371"/>
      <c r="G30" s="371"/>
      <c r="H30" s="371"/>
    </row>
    <row r="31" spans="1:8" x14ac:dyDescent="0.15">
      <c r="A31" s="371"/>
      <c r="B31" s="371"/>
      <c r="C31" s="371"/>
      <c r="D31" s="371"/>
      <c r="E31" s="371"/>
      <c r="F31" s="371"/>
      <c r="G31" s="371"/>
      <c r="H31" s="371"/>
    </row>
    <row r="32" spans="1:8" x14ac:dyDescent="0.15">
      <c r="A32" s="371"/>
      <c r="B32" s="371"/>
      <c r="C32" s="371"/>
      <c r="D32" s="371"/>
      <c r="E32" s="371"/>
      <c r="F32" s="371"/>
      <c r="G32" s="371"/>
      <c r="H32" s="371"/>
    </row>
    <row r="33" spans="1:8" x14ac:dyDescent="0.15">
      <c r="A33" s="371"/>
      <c r="B33" s="371"/>
      <c r="C33" s="371"/>
      <c r="D33" s="371"/>
      <c r="E33" s="371"/>
      <c r="F33" s="371"/>
      <c r="G33" s="371"/>
      <c r="H33" s="371"/>
    </row>
    <row r="34" spans="1:8" x14ac:dyDescent="0.15">
      <c r="A34" s="371"/>
      <c r="B34" s="373"/>
      <c r="C34" s="373"/>
      <c r="D34" s="373"/>
      <c r="E34" s="373"/>
      <c r="F34" s="373"/>
      <c r="G34" s="371"/>
      <c r="H34" s="371"/>
    </row>
    <row r="35" spans="1:8" x14ac:dyDescent="0.15">
      <c r="A35" s="371"/>
      <c r="B35" s="373"/>
      <c r="C35" s="373"/>
      <c r="D35" s="373"/>
      <c r="E35" s="373"/>
      <c r="F35" s="373"/>
      <c r="G35" s="371"/>
      <c r="H35" s="371"/>
    </row>
    <row r="36" spans="1:8" x14ac:dyDescent="0.15">
      <c r="A36" s="371"/>
      <c r="B36" s="371"/>
      <c r="C36" s="371"/>
      <c r="D36" s="371"/>
      <c r="E36" s="371"/>
      <c r="F36" s="371"/>
      <c r="G36" s="371"/>
      <c r="H36" s="371"/>
    </row>
    <row r="37" spans="1:8" x14ac:dyDescent="0.15">
      <c r="A37" s="371"/>
      <c r="B37" s="371"/>
      <c r="C37" s="371"/>
      <c r="D37" s="371"/>
      <c r="E37" s="371"/>
      <c r="F37" s="371"/>
      <c r="G37" s="371"/>
      <c r="H37" s="371"/>
    </row>
    <row r="38" spans="1:8" x14ac:dyDescent="0.15">
      <c r="A38" s="371"/>
      <c r="B38" s="371"/>
      <c r="C38" s="371"/>
      <c r="D38" s="371"/>
      <c r="E38" s="371"/>
      <c r="F38" s="371"/>
      <c r="G38" s="371"/>
      <c r="H38" s="371"/>
    </row>
    <row r="39" spans="1:8" x14ac:dyDescent="0.15">
      <c r="A39" s="371"/>
      <c r="B39" s="371"/>
      <c r="C39" s="371"/>
      <c r="D39" s="371"/>
      <c r="E39" s="371"/>
      <c r="F39" s="371"/>
      <c r="G39" s="371"/>
      <c r="H39" s="371"/>
    </row>
    <row r="40" spans="1:8" x14ac:dyDescent="0.15">
      <c r="A40" s="371"/>
      <c r="B40" s="371"/>
      <c r="C40" s="371"/>
      <c r="D40" s="371"/>
      <c r="E40" s="371"/>
      <c r="F40" s="371"/>
      <c r="G40" s="371"/>
      <c r="H40" s="371"/>
    </row>
    <row r="41" spans="1:8" x14ac:dyDescent="0.15">
      <c r="A41" s="371"/>
      <c r="B41" s="371"/>
      <c r="C41" s="371"/>
      <c r="D41" s="371"/>
      <c r="E41" s="371"/>
      <c r="F41" s="371"/>
      <c r="G41" s="371"/>
      <c r="H41" s="371"/>
    </row>
    <row r="42" spans="1:8" x14ac:dyDescent="0.15">
      <c r="A42" s="371"/>
      <c r="B42" s="371"/>
      <c r="C42" s="371"/>
      <c r="D42" s="371"/>
      <c r="E42" s="371"/>
      <c r="F42" s="371"/>
      <c r="G42" s="371"/>
      <c r="H42" s="371"/>
    </row>
    <row r="43" spans="1:8" x14ac:dyDescent="0.15">
      <c r="A43" s="371"/>
      <c r="B43" s="371"/>
      <c r="C43" s="371"/>
      <c r="D43" s="371"/>
      <c r="E43" s="371"/>
      <c r="F43" s="371"/>
      <c r="G43" s="371"/>
      <c r="H43" s="371"/>
    </row>
    <row r="44" spans="1:8" x14ac:dyDescent="0.15">
      <c r="A44" s="371"/>
      <c r="B44" s="371"/>
      <c r="C44" s="371"/>
      <c r="D44" s="371"/>
      <c r="E44" s="371"/>
      <c r="F44" s="371"/>
      <c r="G44" s="371"/>
      <c r="H44" s="371"/>
    </row>
    <row r="45" spans="1:8" x14ac:dyDescent="0.15">
      <c r="A45" s="365"/>
      <c r="B45" s="365"/>
      <c r="C45" s="365"/>
      <c r="D45" s="365"/>
      <c r="E45" s="365"/>
      <c r="F45" s="365"/>
      <c r="G45" s="365"/>
      <c r="H45" s="365"/>
    </row>
    <row r="46" spans="1:8" ht="18.75" x14ac:dyDescent="0.25">
      <c r="A46" s="369" t="s">
        <v>953</v>
      </c>
      <c r="B46" s="370" t="s">
        <v>954</v>
      </c>
      <c r="C46" s="368" t="s">
        <v>951</v>
      </c>
      <c r="D46" s="368"/>
      <c r="E46" s="368"/>
      <c r="F46" s="368"/>
      <c r="G46" s="365"/>
      <c r="H46" s="365"/>
    </row>
    <row r="47" spans="1:8" ht="14.25" x14ac:dyDescent="0.15">
      <c r="A47" s="365"/>
      <c r="B47" s="368" t="s">
        <v>950</v>
      </c>
      <c r="C47" s="368" t="s">
        <v>952</v>
      </c>
      <c r="D47" s="368"/>
      <c r="E47" s="368"/>
      <c r="F47" s="368"/>
      <c r="G47" s="365"/>
      <c r="H47" s="365"/>
    </row>
    <row r="48" spans="1:8" x14ac:dyDescent="0.15">
      <c r="A48" s="365"/>
      <c r="B48" s="365"/>
      <c r="C48" s="365"/>
      <c r="D48" s="365"/>
      <c r="E48" s="365"/>
      <c r="F48" s="365"/>
      <c r="G48" s="365"/>
      <c r="H48" s="365"/>
    </row>
    <row r="49" spans="1:14" x14ac:dyDescent="0.15">
      <c r="A49" s="365"/>
      <c r="B49" s="365"/>
      <c r="C49" s="365"/>
      <c r="D49" s="365"/>
      <c r="E49" s="365"/>
      <c r="F49" s="365"/>
      <c r="G49" s="365"/>
      <c r="H49" s="365"/>
    </row>
    <row r="50" spans="1:14" x14ac:dyDescent="0.15">
      <c r="A50" s="365"/>
      <c r="B50" s="365"/>
      <c r="C50" s="365"/>
      <c r="D50" s="365"/>
      <c r="E50" s="365"/>
      <c r="F50" s="365"/>
      <c r="G50" s="365"/>
      <c r="H50" s="365"/>
      <c r="I50" s="365"/>
      <c r="J50" s="365"/>
      <c r="K50" s="365"/>
      <c r="L50" s="365"/>
      <c r="M50" s="365"/>
      <c r="N50" s="365"/>
    </row>
    <row r="51" spans="1:14" x14ac:dyDescent="0.15">
      <c r="I51" s="365"/>
      <c r="J51" s="365"/>
      <c r="K51" s="365"/>
      <c r="L51" s="365"/>
      <c r="M51" s="365"/>
      <c r="N51" s="365"/>
    </row>
    <row r="52" spans="1:14" x14ac:dyDescent="0.15">
      <c r="I52" s="365"/>
      <c r="J52" s="365"/>
      <c r="K52" s="365"/>
      <c r="L52" s="365"/>
      <c r="M52" s="365"/>
      <c r="N52" s="365"/>
    </row>
    <row r="53" spans="1:14" ht="20.25" x14ac:dyDescent="0.35">
      <c r="I53" s="365"/>
      <c r="J53" s="381"/>
      <c r="K53" s="381"/>
      <c r="L53" s="365"/>
      <c r="M53" s="365"/>
      <c r="N53" s="365"/>
    </row>
    <row r="54" spans="1:14" ht="11.25" customHeight="1" x14ac:dyDescent="0.35">
      <c r="I54" s="365"/>
      <c r="J54" s="376"/>
      <c r="K54" s="376"/>
      <c r="L54" s="365"/>
      <c r="M54" s="365"/>
      <c r="N54" s="365"/>
    </row>
    <row r="55" spans="1:14" ht="20.25" x14ac:dyDescent="0.35">
      <c r="I55" s="365"/>
      <c r="J55" s="374"/>
      <c r="K55" s="375"/>
      <c r="L55" s="365"/>
      <c r="M55" s="365"/>
      <c r="N55" s="365"/>
    </row>
    <row r="56" spans="1:14" ht="20.25" x14ac:dyDescent="0.35">
      <c r="I56" s="365"/>
      <c r="J56" s="374"/>
      <c r="K56" s="375"/>
      <c r="L56" s="365"/>
      <c r="M56" s="365"/>
      <c r="N56" s="365"/>
    </row>
    <row r="57" spans="1:14" ht="20.25" x14ac:dyDescent="0.35">
      <c r="I57" s="365"/>
      <c r="J57" s="374"/>
      <c r="K57" s="375"/>
      <c r="L57" s="365"/>
      <c r="M57" s="365"/>
      <c r="N57" s="365"/>
    </row>
    <row r="58" spans="1:14" ht="20.25" x14ac:dyDescent="0.35">
      <c r="I58" s="365"/>
      <c r="J58" s="374"/>
      <c r="K58" s="375"/>
      <c r="L58" s="365"/>
      <c r="M58" s="365"/>
      <c r="N58" s="365"/>
    </row>
    <row r="59" spans="1:14" x14ac:dyDescent="0.15">
      <c r="I59" s="365"/>
      <c r="J59" s="365"/>
      <c r="K59" s="365"/>
      <c r="L59" s="365"/>
      <c r="M59" s="365"/>
      <c r="N59" s="365"/>
    </row>
    <row r="60" spans="1:14" x14ac:dyDescent="0.15">
      <c r="I60" s="365"/>
      <c r="J60" s="365"/>
      <c r="K60" s="365"/>
      <c r="L60" s="365"/>
      <c r="M60" s="365"/>
      <c r="N60" s="365"/>
    </row>
    <row r="61" spans="1:14" x14ac:dyDescent="0.15">
      <c r="I61" s="365"/>
      <c r="J61" s="365"/>
      <c r="K61" s="365"/>
      <c r="L61" s="365"/>
      <c r="M61" s="365"/>
      <c r="N61" s="365"/>
    </row>
    <row r="62" spans="1:14" x14ac:dyDescent="0.15">
      <c r="J62" s="365"/>
      <c r="K62" s="365"/>
      <c r="L62" s="365"/>
      <c r="M62" s="365"/>
    </row>
    <row r="63" spans="1:14" x14ac:dyDescent="0.15">
      <c r="J63" s="365"/>
      <c r="K63" s="365"/>
      <c r="L63" s="365"/>
      <c r="M63" s="365"/>
    </row>
  </sheetData>
  <sheetProtection algorithmName="SHA-512" hashValue="e51GxHHuOg9plaNjvgcb9IDG5hfRhxPX8OZGNTIOfabE3lPNUX+ZKqhniZ8NFoq9NDGMRUIJFm7bThCoJ4LZ8Q==" saltValue="7+sPY4LI2KtRq1guyyIx/g==" spinCount="100000" sheet="1" objects="1" scenarios="1"/>
  <mergeCells count="2">
    <mergeCell ref="B7:G7"/>
    <mergeCell ref="J53:K53"/>
  </mergeCells>
  <phoneticPr fontId="2" type="noConversion"/>
  <pageMargins left="0.70866141732283472" right="0.51181102362204722" top="0.94488188976377963" bottom="0.9448818897637796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view="pageBreakPreview" zoomScaleNormal="100" zoomScaleSheetLayoutView="100" workbookViewId="0">
      <selection sqref="A1:E1"/>
    </sheetView>
  </sheetViews>
  <sheetFormatPr defaultRowHeight="13.5" x14ac:dyDescent="0.15"/>
  <cols>
    <col min="1" max="1" width="12.5546875" style="65" customWidth="1"/>
    <col min="2" max="2" width="31.88671875" style="65" customWidth="1"/>
    <col min="3" max="3" width="13.77734375" style="65" customWidth="1"/>
    <col min="4" max="4" width="6.5546875" style="309" customWidth="1"/>
    <col min="5" max="5" width="12.109375" style="65" customWidth="1"/>
    <col min="6" max="6" width="5.33203125" style="65" customWidth="1"/>
    <col min="7" max="16384" width="8.88671875" style="65"/>
  </cols>
  <sheetData>
    <row r="1" spans="1:6" ht="45.75" customHeight="1" x14ac:dyDescent="0.15">
      <c r="A1" s="390" t="s">
        <v>948</v>
      </c>
      <c r="B1" s="390"/>
      <c r="C1" s="390"/>
      <c r="D1" s="390"/>
      <c r="E1" s="390"/>
    </row>
    <row r="2" spans="1:6" ht="18" customHeight="1" thickBot="1" x14ac:dyDescent="0.2">
      <c r="E2" s="310"/>
    </row>
    <row r="3" spans="1:6" ht="30" customHeight="1" thickTop="1" thickBot="1" x14ac:dyDescent="0.2">
      <c r="A3" s="72" t="s">
        <v>133</v>
      </c>
      <c r="B3" s="72" t="s">
        <v>134</v>
      </c>
      <c r="C3" s="73" t="s">
        <v>135</v>
      </c>
      <c r="D3" s="311" t="s">
        <v>136</v>
      </c>
      <c r="E3" s="74" t="s">
        <v>852</v>
      </c>
    </row>
    <row r="4" spans="1:6" ht="23.1" customHeight="1" thickTop="1" x14ac:dyDescent="0.15">
      <c r="A4" s="388" t="s">
        <v>137</v>
      </c>
      <c r="B4" s="326" t="s">
        <v>901</v>
      </c>
      <c r="C4" s="389" t="s">
        <v>138</v>
      </c>
      <c r="D4" s="313" t="s">
        <v>855</v>
      </c>
      <c r="E4" s="314" t="s">
        <v>857</v>
      </c>
      <c r="F4" s="78" t="s">
        <v>157</v>
      </c>
    </row>
    <row r="5" spans="1:6" ht="23.1" customHeight="1" x14ac:dyDescent="0.15">
      <c r="A5" s="385"/>
      <c r="B5" s="327" t="s">
        <v>902</v>
      </c>
      <c r="C5" s="383"/>
      <c r="D5" s="315" t="s">
        <v>855</v>
      </c>
      <c r="E5" s="316" t="s">
        <v>856</v>
      </c>
      <c r="F5" s="78" t="s">
        <v>157</v>
      </c>
    </row>
    <row r="6" spans="1:6" ht="23.1" customHeight="1" x14ac:dyDescent="0.15">
      <c r="A6" s="386"/>
      <c r="B6" s="327" t="s">
        <v>903</v>
      </c>
      <c r="C6" s="387"/>
      <c r="D6" s="315" t="s">
        <v>900</v>
      </c>
      <c r="E6" s="359" t="s">
        <v>857</v>
      </c>
      <c r="F6" s="78" t="s">
        <v>157</v>
      </c>
    </row>
    <row r="7" spans="1:6" ht="23.1" customHeight="1" x14ac:dyDescent="0.15">
      <c r="A7" s="384" t="s">
        <v>139</v>
      </c>
      <c r="B7" s="327" t="s">
        <v>904</v>
      </c>
      <c r="C7" s="382" t="s">
        <v>140</v>
      </c>
      <c r="D7" s="315" t="s">
        <v>833</v>
      </c>
      <c r="E7" s="316" t="s">
        <v>856</v>
      </c>
      <c r="F7" s="78" t="s">
        <v>157</v>
      </c>
    </row>
    <row r="8" spans="1:6" ht="23.1" customHeight="1" x14ac:dyDescent="0.15">
      <c r="A8" s="385"/>
      <c r="B8" s="327" t="s">
        <v>905</v>
      </c>
      <c r="C8" s="387"/>
      <c r="D8" s="315" t="s">
        <v>833</v>
      </c>
      <c r="E8" s="316" t="s">
        <v>856</v>
      </c>
      <c r="F8" s="78" t="s">
        <v>157</v>
      </c>
    </row>
    <row r="9" spans="1:6" ht="23.1" customHeight="1" x14ac:dyDescent="0.15">
      <c r="A9" s="385"/>
      <c r="B9" s="327" t="s">
        <v>906</v>
      </c>
      <c r="C9" s="382" t="s">
        <v>138</v>
      </c>
      <c r="D9" s="315" t="s">
        <v>833</v>
      </c>
      <c r="E9" s="316" t="s">
        <v>856</v>
      </c>
      <c r="F9" s="78" t="s">
        <v>157</v>
      </c>
    </row>
    <row r="10" spans="1:6" ht="23.1" customHeight="1" x14ac:dyDescent="0.15">
      <c r="A10" s="385"/>
      <c r="B10" s="327" t="s">
        <v>206</v>
      </c>
      <c r="C10" s="383"/>
      <c r="D10" s="315" t="s">
        <v>834</v>
      </c>
      <c r="E10" s="316" t="s">
        <v>856</v>
      </c>
      <c r="F10" s="78" t="s">
        <v>157</v>
      </c>
    </row>
    <row r="11" spans="1:6" ht="23.1" customHeight="1" x14ac:dyDescent="0.15">
      <c r="A11" s="386"/>
      <c r="B11" s="327" t="s">
        <v>907</v>
      </c>
      <c r="C11" s="387"/>
      <c r="D11" s="315" t="s">
        <v>141</v>
      </c>
      <c r="E11" s="316" t="s">
        <v>856</v>
      </c>
      <c r="F11" s="78" t="s">
        <v>157</v>
      </c>
    </row>
    <row r="12" spans="1:6" ht="23.1" customHeight="1" x14ac:dyDescent="0.15">
      <c r="A12" s="384" t="s">
        <v>142</v>
      </c>
      <c r="B12" s="327" t="s">
        <v>908</v>
      </c>
      <c r="C12" s="382" t="s">
        <v>142</v>
      </c>
      <c r="D12" s="315" t="s">
        <v>141</v>
      </c>
      <c r="E12" s="316" t="s">
        <v>856</v>
      </c>
      <c r="F12" s="78" t="s">
        <v>157</v>
      </c>
    </row>
    <row r="13" spans="1:6" ht="23.1" customHeight="1" x14ac:dyDescent="0.15">
      <c r="A13" s="385"/>
      <c r="B13" s="327" t="s">
        <v>853</v>
      </c>
      <c r="C13" s="383"/>
      <c r="D13" s="315" t="s">
        <v>833</v>
      </c>
      <c r="E13" s="316" t="s">
        <v>856</v>
      </c>
      <c r="F13" s="78" t="s">
        <v>157</v>
      </c>
    </row>
    <row r="14" spans="1:6" ht="23.1" customHeight="1" x14ac:dyDescent="0.15">
      <c r="A14" s="385"/>
      <c r="B14" s="327" t="s">
        <v>909</v>
      </c>
      <c r="C14" s="383"/>
      <c r="D14" s="315" t="s">
        <v>141</v>
      </c>
      <c r="E14" s="316" t="s">
        <v>856</v>
      </c>
      <c r="F14" s="78" t="s">
        <v>157</v>
      </c>
    </row>
    <row r="15" spans="1:6" ht="23.1" customHeight="1" x14ac:dyDescent="0.15">
      <c r="A15" s="386"/>
      <c r="B15" s="327" t="s">
        <v>854</v>
      </c>
      <c r="C15" s="387"/>
      <c r="D15" s="315" t="s">
        <v>833</v>
      </c>
      <c r="E15" s="316" t="s">
        <v>856</v>
      </c>
      <c r="F15" s="78" t="s">
        <v>157</v>
      </c>
    </row>
    <row r="16" spans="1:6" ht="23.1" customHeight="1" x14ac:dyDescent="0.15">
      <c r="A16" s="317" t="s">
        <v>143</v>
      </c>
      <c r="B16" s="327" t="s">
        <v>910</v>
      </c>
      <c r="C16" s="318" t="s">
        <v>132</v>
      </c>
      <c r="D16" s="315" t="s">
        <v>141</v>
      </c>
      <c r="E16" s="316" t="s">
        <v>856</v>
      </c>
      <c r="F16" s="78" t="s">
        <v>157</v>
      </c>
    </row>
    <row r="17" spans="1:6" ht="23.1" customHeight="1" x14ac:dyDescent="0.15">
      <c r="A17" s="384" t="s">
        <v>144</v>
      </c>
      <c r="B17" s="327" t="s">
        <v>911</v>
      </c>
      <c r="C17" s="382" t="s">
        <v>138</v>
      </c>
      <c r="D17" s="315" t="s">
        <v>141</v>
      </c>
      <c r="E17" s="319" t="s">
        <v>856</v>
      </c>
      <c r="F17" s="78" t="s">
        <v>157</v>
      </c>
    </row>
    <row r="18" spans="1:6" ht="23.1" customHeight="1" x14ac:dyDescent="0.15">
      <c r="A18" s="385"/>
      <c r="B18" s="327" t="s">
        <v>882</v>
      </c>
      <c r="C18" s="383"/>
      <c r="D18" s="315" t="s">
        <v>141</v>
      </c>
      <c r="E18" s="319" t="s">
        <v>856</v>
      </c>
      <c r="F18" s="78" t="s">
        <v>157</v>
      </c>
    </row>
    <row r="19" spans="1:6" ht="23.1" customHeight="1" x14ac:dyDescent="0.15">
      <c r="A19" s="385"/>
      <c r="B19" s="327" t="s">
        <v>912</v>
      </c>
      <c r="C19" s="383"/>
      <c r="D19" s="315" t="s">
        <v>141</v>
      </c>
      <c r="E19" s="319" t="s">
        <v>856</v>
      </c>
      <c r="F19" s="78" t="s">
        <v>157</v>
      </c>
    </row>
    <row r="20" spans="1:6" ht="23.1" customHeight="1" x14ac:dyDescent="0.15">
      <c r="A20" s="386"/>
      <c r="B20" s="327" t="s">
        <v>913</v>
      </c>
      <c r="C20" s="387"/>
      <c r="D20" s="315" t="s">
        <v>141</v>
      </c>
      <c r="E20" s="319" t="s">
        <v>856</v>
      </c>
      <c r="F20" s="78" t="s">
        <v>157</v>
      </c>
    </row>
    <row r="21" spans="1:6" ht="23.1" customHeight="1" x14ac:dyDescent="0.15">
      <c r="A21" s="384" t="s">
        <v>145</v>
      </c>
      <c r="B21" s="327" t="s">
        <v>884</v>
      </c>
      <c r="C21" s="382" t="s">
        <v>846</v>
      </c>
      <c r="D21" s="315" t="s">
        <v>141</v>
      </c>
      <c r="E21" s="359" t="s">
        <v>857</v>
      </c>
      <c r="F21" s="78" t="s">
        <v>157</v>
      </c>
    </row>
    <row r="22" spans="1:6" ht="23.1" customHeight="1" x14ac:dyDescent="0.15">
      <c r="A22" s="385"/>
      <c r="B22" s="327" t="s">
        <v>914</v>
      </c>
      <c r="C22" s="383"/>
      <c r="D22" s="315" t="s">
        <v>141</v>
      </c>
      <c r="E22" s="359" t="s">
        <v>857</v>
      </c>
      <c r="F22" s="78" t="s">
        <v>157</v>
      </c>
    </row>
    <row r="23" spans="1:6" ht="23.1" customHeight="1" x14ac:dyDescent="0.15">
      <c r="A23" s="386"/>
      <c r="B23" s="327" t="s">
        <v>885</v>
      </c>
      <c r="C23" s="320" t="s">
        <v>760</v>
      </c>
      <c r="D23" s="315" t="s">
        <v>141</v>
      </c>
      <c r="E23" s="319" t="s">
        <v>856</v>
      </c>
      <c r="F23" s="78" t="s">
        <v>157</v>
      </c>
    </row>
    <row r="24" spans="1:6" ht="23.1" customHeight="1" x14ac:dyDescent="0.15">
      <c r="A24" s="384" t="s">
        <v>146</v>
      </c>
      <c r="B24" s="327" t="s">
        <v>886</v>
      </c>
      <c r="C24" s="382" t="s">
        <v>138</v>
      </c>
      <c r="D24" s="315" t="s">
        <v>141</v>
      </c>
      <c r="E24" s="319" t="s">
        <v>856</v>
      </c>
      <c r="F24" s="78" t="s">
        <v>157</v>
      </c>
    </row>
    <row r="25" spans="1:6" ht="23.1" customHeight="1" x14ac:dyDescent="0.15">
      <c r="A25" s="385"/>
      <c r="B25" s="327" t="s">
        <v>764</v>
      </c>
      <c r="C25" s="383"/>
      <c r="D25" s="315" t="s">
        <v>141</v>
      </c>
      <c r="E25" s="359" t="s">
        <v>857</v>
      </c>
      <c r="F25" s="78" t="s">
        <v>157</v>
      </c>
    </row>
    <row r="26" spans="1:6" ht="23.1" customHeight="1" x14ac:dyDescent="0.15">
      <c r="A26" s="392"/>
      <c r="B26" s="328" t="s">
        <v>943</v>
      </c>
      <c r="C26" s="394"/>
      <c r="D26" s="321" t="s">
        <v>141</v>
      </c>
      <c r="E26" s="322" t="s">
        <v>857</v>
      </c>
      <c r="F26" s="78" t="s">
        <v>157</v>
      </c>
    </row>
    <row r="27" spans="1:6" ht="23.1" customHeight="1" x14ac:dyDescent="0.15">
      <c r="A27" s="391" t="s">
        <v>147</v>
      </c>
      <c r="B27" s="329" t="s">
        <v>915</v>
      </c>
      <c r="C27" s="393" t="s">
        <v>138</v>
      </c>
      <c r="D27" s="325" t="s">
        <v>141</v>
      </c>
      <c r="E27" s="359" t="s">
        <v>858</v>
      </c>
      <c r="F27" s="78" t="s">
        <v>157</v>
      </c>
    </row>
    <row r="28" spans="1:6" ht="23.1" customHeight="1" x14ac:dyDescent="0.15">
      <c r="A28" s="385"/>
      <c r="B28" s="327" t="s">
        <v>916</v>
      </c>
      <c r="C28" s="383"/>
      <c r="D28" s="315" t="s">
        <v>141</v>
      </c>
      <c r="E28" s="319" t="s">
        <v>856</v>
      </c>
      <c r="F28" s="78" t="s">
        <v>157</v>
      </c>
    </row>
    <row r="29" spans="1:6" ht="23.1" customHeight="1" x14ac:dyDescent="0.15">
      <c r="A29" s="392"/>
      <c r="B29" s="328" t="s">
        <v>726</v>
      </c>
      <c r="C29" s="394"/>
      <c r="D29" s="321" t="s">
        <v>141</v>
      </c>
      <c r="E29" s="322" t="s">
        <v>856</v>
      </c>
      <c r="F29" s="78" t="s">
        <v>157</v>
      </c>
    </row>
    <row r="30" spans="1:6" ht="23.1" customHeight="1" x14ac:dyDescent="0.15">
      <c r="A30" s="385" t="s">
        <v>148</v>
      </c>
      <c r="B30" s="330" t="s">
        <v>917</v>
      </c>
      <c r="C30" s="383" t="s">
        <v>138</v>
      </c>
      <c r="D30" s="323" t="s">
        <v>141</v>
      </c>
      <c r="E30" s="324" t="s">
        <v>856</v>
      </c>
      <c r="F30" s="78" t="s">
        <v>157</v>
      </c>
    </row>
    <row r="31" spans="1:6" ht="23.1" customHeight="1" x14ac:dyDescent="0.15">
      <c r="A31" s="385"/>
      <c r="B31" s="327" t="s">
        <v>918</v>
      </c>
      <c r="C31" s="383"/>
      <c r="D31" s="315" t="s">
        <v>141</v>
      </c>
      <c r="E31" s="319" t="s">
        <v>856</v>
      </c>
      <c r="F31" s="78" t="s">
        <v>157</v>
      </c>
    </row>
    <row r="32" spans="1:6" ht="23.1" customHeight="1" x14ac:dyDescent="0.15">
      <c r="A32" s="385"/>
      <c r="B32" s="327" t="s">
        <v>919</v>
      </c>
      <c r="C32" s="383"/>
      <c r="D32" s="315" t="s">
        <v>141</v>
      </c>
      <c r="E32" s="319" t="s">
        <v>856</v>
      </c>
      <c r="F32" s="78" t="s">
        <v>157</v>
      </c>
    </row>
    <row r="33" spans="1:6" ht="23.1" customHeight="1" x14ac:dyDescent="0.15">
      <c r="A33" s="386"/>
      <c r="B33" s="327" t="s">
        <v>920</v>
      </c>
      <c r="C33" s="387"/>
      <c r="D33" s="315" t="s">
        <v>141</v>
      </c>
      <c r="E33" s="319" t="s">
        <v>856</v>
      </c>
      <c r="F33" s="78" t="s">
        <v>157</v>
      </c>
    </row>
    <row r="34" spans="1:6" ht="23.1" customHeight="1" x14ac:dyDescent="0.15">
      <c r="A34" s="384" t="s">
        <v>149</v>
      </c>
      <c r="B34" s="327" t="s">
        <v>921</v>
      </c>
      <c r="C34" s="382" t="s">
        <v>138</v>
      </c>
      <c r="D34" s="315" t="s">
        <v>141</v>
      </c>
      <c r="E34" s="319" t="s">
        <v>856</v>
      </c>
      <c r="F34" s="78" t="s">
        <v>157</v>
      </c>
    </row>
    <row r="35" spans="1:6" ht="23.1" customHeight="1" x14ac:dyDescent="0.15">
      <c r="A35" s="385"/>
      <c r="B35" s="327" t="s">
        <v>969</v>
      </c>
      <c r="C35" s="383"/>
      <c r="D35" s="315" t="s">
        <v>141</v>
      </c>
      <c r="E35" s="319" t="s">
        <v>856</v>
      </c>
      <c r="F35" s="78" t="s">
        <v>157</v>
      </c>
    </row>
    <row r="36" spans="1:6" ht="23.1" customHeight="1" x14ac:dyDescent="0.15">
      <c r="A36" s="386"/>
      <c r="B36" s="327" t="s">
        <v>922</v>
      </c>
      <c r="C36" s="387"/>
      <c r="D36" s="315" t="s">
        <v>141</v>
      </c>
      <c r="E36" s="319" t="s">
        <v>856</v>
      </c>
      <c r="F36" s="78" t="s">
        <v>157</v>
      </c>
    </row>
    <row r="37" spans="1:6" ht="23.1" customHeight="1" x14ac:dyDescent="0.15">
      <c r="A37" s="384" t="s">
        <v>150</v>
      </c>
      <c r="B37" s="327" t="s">
        <v>923</v>
      </c>
      <c r="C37" s="382" t="s">
        <v>138</v>
      </c>
      <c r="D37" s="315" t="s">
        <v>141</v>
      </c>
      <c r="E37" s="319" t="s">
        <v>856</v>
      </c>
      <c r="F37" s="78" t="s">
        <v>157</v>
      </c>
    </row>
    <row r="38" spans="1:6" ht="23.1" customHeight="1" x14ac:dyDescent="0.15">
      <c r="A38" s="385"/>
      <c r="B38" s="327" t="s">
        <v>924</v>
      </c>
      <c r="C38" s="383"/>
      <c r="D38" s="315" t="s">
        <v>141</v>
      </c>
      <c r="E38" s="319" t="s">
        <v>856</v>
      </c>
      <c r="F38" s="78" t="s">
        <v>157</v>
      </c>
    </row>
    <row r="39" spans="1:6" ht="23.1" customHeight="1" x14ac:dyDescent="0.15">
      <c r="A39" s="386"/>
      <c r="B39" s="327" t="s">
        <v>925</v>
      </c>
      <c r="C39" s="387"/>
      <c r="D39" s="315" t="s">
        <v>141</v>
      </c>
      <c r="E39" s="319" t="s">
        <v>856</v>
      </c>
      <c r="F39" s="78" t="s">
        <v>157</v>
      </c>
    </row>
    <row r="40" spans="1:6" ht="23.1" customHeight="1" x14ac:dyDescent="0.15">
      <c r="A40" s="384" t="s">
        <v>151</v>
      </c>
      <c r="B40" s="327" t="s">
        <v>926</v>
      </c>
      <c r="C40" s="382" t="s">
        <v>138</v>
      </c>
      <c r="D40" s="315" t="s">
        <v>141</v>
      </c>
      <c r="E40" s="319" t="s">
        <v>856</v>
      </c>
      <c r="F40" s="78" t="s">
        <v>157</v>
      </c>
    </row>
    <row r="41" spans="1:6" ht="23.1" customHeight="1" x14ac:dyDescent="0.15">
      <c r="A41" s="385"/>
      <c r="B41" s="327" t="s">
        <v>927</v>
      </c>
      <c r="C41" s="383"/>
      <c r="D41" s="315" t="s">
        <v>141</v>
      </c>
      <c r="E41" s="319" t="s">
        <v>856</v>
      </c>
      <c r="F41" s="78" t="s">
        <v>157</v>
      </c>
    </row>
    <row r="42" spans="1:6" ht="23.1" customHeight="1" x14ac:dyDescent="0.15">
      <c r="A42" s="385"/>
      <c r="B42" s="327" t="s">
        <v>928</v>
      </c>
      <c r="C42" s="383"/>
      <c r="D42" s="315" t="s">
        <v>141</v>
      </c>
      <c r="E42" s="319" t="s">
        <v>856</v>
      </c>
      <c r="F42" s="78" t="s">
        <v>157</v>
      </c>
    </row>
    <row r="43" spans="1:6" ht="23.1" customHeight="1" x14ac:dyDescent="0.15">
      <c r="A43" s="385"/>
      <c r="B43" s="327" t="s">
        <v>929</v>
      </c>
      <c r="C43" s="383"/>
      <c r="D43" s="315" t="s">
        <v>141</v>
      </c>
      <c r="E43" s="319" t="s">
        <v>856</v>
      </c>
      <c r="F43" s="78" t="s">
        <v>157</v>
      </c>
    </row>
    <row r="44" spans="1:6" ht="23.1" customHeight="1" x14ac:dyDescent="0.15">
      <c r="A44" s="386"/>
      <c r="B44" s="327" t="s">
        <v>930</v>
      </c>
      <c r="C44" s="387"/>
      <c r="D44" s="315" t="s">
        <v>141</v>
      </c>
      <c r="E44" s="319" t="s">
        <v>856</v>
      </c>
      <c r="F44" s="78" t="s">
        <v>157</v>
      </c>
    </row>
    <row r="45" spans="1:6" ht="23.1" customHeight="1" x14ac:dyDescent="0.15">
      <c r="A45" s="384" t="s">
        <v>152</v>
      </c>
      <c r="B45" s="327" t="s">
        <v>931</v>
      </c>
      <c r="C45" s="382" t="s">
        <v>138</v>
      </c>
      <c r="D45" s="315" t="s">
        <v>141</v>
      </c>
      <c r="E45" s="319" t="s">
        <v>856</v>
      </c>
      <c r="F45" s="78" t="s">
        <v>157</v>
      </c>
    </row>
    <row r="46" spans="1:6" ht="23.1" customHeight="1" x14ac:dyDescent="0.15">
      <c r="A46" s="385"/>
      <c r="B46" s="327" t="s">
        <v>932</v>
      </c>
      <c r="C46" s="383"/>
      <c r="D46" s="315" t="s">
        <v>141</v>
      </c>
      <c r="E46" s="359" t="s">
        <v>858</v>
      </c>
      <c r="F46" s="78" t="s">
        <v>157</v>
      </c>
    </row>
    <row r="47" spans="1:6" ht="23.1" customHeight="1" x14ac:dyDescent="0.15">
      <c r="A47" s="386"/>
      <c r="B47" s="327" t="s">
        <v>933</v>
      </c>
      <c r="C47" s="387"/>
      <c r="D47" s="315" t="s">
        <v>141</v>
      </c>
      <c r="E47" s="319" t="s">
        <v>856</v>
      </c>
      <c r="F47" s="78" t="s">
        <v>157</v>
      </c>
    </row>
    <row r="48" spans="1:6" ht="23.1" customHeight="1" x14ac:dyDescent="0.15">
      <c r="A48" s="384" t="s">
        <v>153</v>
      </c>
      <c r="B48" s="327" t="s">
        <v>934</v>
      </c>
      <c r="C48" s="382" t="s">
        <v>138</v>
      </c>
      <c r="D48" s="315" t="s">
        <v>141</v>
      </c>
      <c r="E48" s="319" t="s">
        <v>856</v>
      </c>
      <c r="F48" s="78" t="s">
        <v>157</v>
      </c>
    </row>
    <row r="49" spans="1:6" ht="23.1" customHeight="1" x14ac:dyDescent="0.15">
      <c r="A49" s="385"/>
      <c r="B49" s="327" t="s">
        <v>935</v>
      </c>
      <c r="C49" s="383"/>
      <c r="D49" s="315" t="s">
        <v>141</v>
      </c>
      <c r="E49" s="319" t="s">
        <v>856</v>
      </c>
      <c r="F49" s="78" t="s">
        <v>157</v>
      </c>
    </row>
    <row r="50" spans="1:6" ht="23.1" customHeight="1" x14ac:dyDescent="0.15">
      <c r="A50" s="386"/>
      <c r="B50" s="327" t="s">
        <v>936</v>
      </c>
      <c r="C50" s="387"/>
      <c r="D50" s="315" t="s">
        <v>141</v>
      </c>
      <c r="E50" s="319" t="s">
        <v>856</v>
      </c>
      <c r="F50" s="78" t="s">
        <v>157</v>
      </c>
    </row>
    <row r="51" spans="1:6" ht="23.1" customHeight="1" x14ac:dyDescent="0.15">
      <c r="A51" s="384" t="s">
        <v>154</v>
      </c>
      <c r="B51" s="327" t="s">
        <v>937</v>
      </c>
      <c r="C51" s="382" t="s">
        <v>138</v>
      </c>
      <c r="D51" s="315" t="s">
        <v>141</v>
      </c>
      <c r="E51" s="319" t="s">
        <v>856</v>
      </c>
      <c r="F51" s="78" t="s">
        <v>157</v>
      </c>
    </row>
    <row r="52" spans="1:6" ht="23.1" customHeight="1" x14ac:dyDescent="0.15">
      <c r="A52" s="386"/>
      <c r="B52" s="327" t="s">
        <v>938</v>
      </c>
      <c r="C52" s="387"/>
      <c r="D52" s="315" t="s">
        <v>141</v>
      </c>
      <c r="E52" s="319" t="s">
        <v>856</v>
      </c>
      <c r="F52" s="78" t="s">
        <v>157</v>
      </c>
    </row>
    <row r="53" spans="1:6" ht="23.1" customHeight="1" x14ac:dyDescent="0.15">
      <c r="A53" s="384" t="s">
        <v>155</v>
      </c>
      <c r="B53" s="327" t="s">
        <v>939</v>
      </c>
      <c r="C53" s="382" t="s">
        <v>138</v>
      </c>
      <c r="D53" s="315" t="s">
        <v>141</v>
      </c>
      <c r="E53" s="319" t="s">
        <v>856</v>
      </c>
      <c r="F53" s="78" t="s">
        <v>157</v>
      </c>
    </row>
    <row r="54" spans="1:6" ht="23.1" customHeight="1" x14ac:dyDescent="0.15">
      <c r="A54" s="385"/>
      <c r="B54" s="327" t="s">
        <v>940</v>
      </c>
      <c r="C54" s="383"/>
      <c r="D54" s="315" t="s">
        <v>141</v>
      </c>
      <c r="E54" s="359" t="s">
        <v>858</v>
      </c>
      <c r="F54" s="78" t="s">
        <v>157</v>
      </c>
    </row>
    <row r="55" spans="1:6" ht="23.1" customHeight="1" x14ac:dyDescent="0.15">
      <c r="A55" s="385"/>
      <c r="B55" s="327" t="s">
        <v>941</v>
      </c>
      <c r="C55" s="383"/>
      <c r="D55" s="315" t="s">
        <v>141</v>
      </c>
      <c r="E55" s="319" t="s">
        <v>856</v>
      </c>
      <c r="F55" s="78" t="s">
        <v>157</v>
      </c>
    </row>
    <row r="56" spans="1:6" ht="23.1" customHeight="1" x14ac:dyDescent="0.15">
      <c r="A56" s="386"/>
      <c r="B56" s="327" t="s">
        <v>896</v>
      </c>
      <c r="C56" s="387"/>
      <c r="D56" s="315" t="s">
        <v>141</v>
      </c>
      <c r="E56" s="319" t="s">
        <v>856</v>
      </c>
      <c r="F56" s="78" t="s">
        <v>157</v>
      </c>
    </row>
    <row r="57" spans="1:6" ht="23.1" customHeight="1" thickBot="1" x14ac:dyDescent="0.2">
      <c r="A57" s="75" t="s">
        <v>4</v>
      </c>
      <c r="B57" s="76">
        <v>50</v>
      </c>
      <c r="C57" s="77"/>
      <c r="D57" s="312" t="s">
        <v>156</v>
      </c>
      <c r="E57" s="308"/>
      <c r="F57" s="331"/>
    </row>
    <row r="58" spans="1:6" ht="14.25" thickTop="1" x14ac:dyDescent="0.15"/>
  </sheetData>
  <mergeCells count="32">
    <mergeCell ref="A1:E1"/>
    <mergeCell ref="A48:A50"/>
    <mergeCell ref="C48:C50"/>
    <mergeCell ref="A51:A52"/>
    <mergeCell ref="C51:C52"/>
    <mergeCell ref="A27:A29"/>
    <mergeCell ref="C27:C29"/>
    <mergeCell ref="A30:A33"/>
    <mergeCell ref="C30:C33"/>
    <mergeCell ref="A34:A36"/>
    <mergeCell ref="C34:C36"/>
    <mergeCell ref="A17:A20"/>
    <mergeCell ref="C17:C20"/>
    <mergeCell ref="A21:A23"/>
    <mergeCell ref="A24:A26"/>
    <mergeCell ref="C24:C26"/>
    <mergeCell ref="A53:A56"/>
    <mergeCell ref="C53:C56"/>
    <mergeCell ref="A37:A39"/>
    <mergeCell ref="C37:C39"/>
    <mergeCell ref="A40:A44"/>
    <mergeCell ref="C40:C44"/>
    <mergeCell ref="A45:A47"/>
    <mergeCell ref="C45:C47"/>
    <mergeCell ref="C21:C22"/>
    <mergeCell ref="A12:A15"/>
    <mergeCell ref="C12:C15"/>
    <mergeCell ref="A4:A6"/>
    <mergeCell ref="C4:C6"/>
    <mergeCell ref="A7:A11"/>
    <mergeCell ref="C7:C8"/>
    <mergeCell ref="C9:C11"/>
  </mergeCells>
  <phoneticPr fontId="2" type="noConversion"/>
  <hyperlinks>
    <hyperlink ref="F4" location="'1.행정구역'!A1" display="GO"/>
    <hyperlink ref="F5" location="'2.토지'!A1" display="GO"/>
    <hyperlink ref="F6" location="'3.강수량'!A1" display="GO"/>
    <hyperlink ref="F7" location="'4.세대및 인구'!A1" display="GO"/>
    <hyperlink ref="F8" location="'5.연령별인구'!A1" display="GO"/>
    <hyperlink ref="F9" location="'6.인구동향'!A1" display="GO"/>
    <hyperlink ref="F11" location="'7.가구원수별 가구'!A1" display="GO"/>
    <hyperlink ref="F12" location="'8.사업체수'!A1" display="GO"/>
    <hyperlink ref="F14" location="'9.종사자규모별사업체수'!A1" display="GO"/>
    <hyperlink ref="F16" location="'10.지역소득지표'!A1" display="GO"/>
    <hyperlink ref="F17:F57" location="'2.토지지목별현황'!A1" display="GO"/>
    <hyperlink ref="F17" location="'11.농가현황'!A1" display="GO"/>
    <hyperlink ref="F28" location="'22.수출입통관'!A1" display="GO"/>
    <hyperlink ref="F10" location="'6-1.인구이동'!A1" display="GO"/>
    <hyperlink ref="F18" location="'12.작물생산량'!A1" display="GO"/>
    <hyperlink ref="F19" location="'13.가축사육'!A1" display="GO"/>
    <hyperlink ref="F20" location="'14.임산물생산량'!A1" display="GO"/>
    <hyperlink ref="F21" location="'15.제조업'!A1" display="GO"/>
    <hyperlink ref="F22" location="'16.제조업중분류'!A1" display="GO"/>
    <hyperlink ref="F23" location="'17.산업단지'!A1" display="GO"/>
    <hyperlink ref="F24" location="'18.가스공급'!A1" display="GO"/>
    <hyperlink ref="F25" location="'19.상수도'!A1" display="GO"/>
    <hyperlink ref="F26" location="'20.하수도보급률'!A1" display="GO"/>
    <hyperlink ref="F27" location="'21.유통업체'!A1" display="GO"/>
    <hyperlink ref="F29" location="'23.수출수입'!A1" display="GO"/>
    <hyperlink ref="F30" location="'24.주택'!A1" display="GO"/>
    <hyperlink ref="F31" location="'25.건축허가'!A1" display="GO"/>
    <hyperlink ref="F32" location="'26.용도지역'!A1" display="GO"/>
    <hyperlink ref="F33" location="'27.도로'!A1" display="GO"/>
    <hyperlink ref="F34" location="'28.자동차등록'!A1" display="GO"/>
    <hyperlink ref="F35" location="'29.여객수송'!A1" display="GO"/>
    <hyperlink ref="F36" location="'30.관광사업체'!A1" display="GO"/>
    <hyperlink ref="F37" location="'31.의료기관'!A1" display="GO"/>
    <hyperlink ref="F38" location="'32.의료인력'!A1" display="GO"/>
    <hyperlink ref="F39" location="'33.식품위생관계업소'!A1" display="GO"/>
    <hyperlink ref="F40" location="'34.건강보험'!A1" display="GO"/>
    <hyperlink ref="F41" location="'35.국민연금'!A1" display="GO"/>
    <hyperlink ref="F42" location="'36.노인복지시설'!A1" display="GO"/>
    <hyperlink ref="F43" location="'37.기초생활수급자'!A1" display="GO"/>
    <hyperlink ref="F44" location="'38.장애인'!A1" display="GO"/>
    <hyperlink ref="F45" location="'39.환경오염배출'!A1" display="GO"/>
    <hyperlink ref="F46" location="'40.쓰레기수거'!A1" display="GO"/>
    <hyperlink ref="F47" location="'41.폐기물재활용률'!A1" display="GO"/>
    <hyperlink ref="F48" location="'42.학교현황'!A1" display="GO"/>
    <hyperlink ref="F49" location="'43.공공도서관'!A1" display="GO"/>
    <hyperlink ref="F50" location="'44.문화재'!A1" display="GO"/>
    <hyperlink ref="F51" location="'45.지방세부담'!A1" display="GO"/>
    <hyperlink ref="F52" location="'46.예산결산'!A1" display="GO"/>
    <hyperlink ref="F53" location="'47.공무원'!A1" display="GO"/>
    <hyperlink ref="F54" location="'48.관공서'!A1" display="GO"/>
    <hyperlink ref="F55" location="'49.화재'!A1" display="GO"/>
    <hyperlink ref="F15" location="'6-1.인구이동'!A1" display="GO"/>
    <hyperlink ref="F13" location="'6-1.인구이동'!A1" display="GO"/>
    <hyperlink ref="F56" location="'50.119구급활동'!A1" display="GO"/>
  </hyperlinks>
  <pageMargins left="0.70866141732283472" right="0.51181102362204722" top="0.94488188976377963" bottom="0.9448818897637796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style="99" customWidth="1"/>
    <col min="2" max="2" width="8.88671875" style="100"/>
    <col min="3" max="4" width="6.21875" style="100" customWidth="1"/>
    <col min="5" max="5" width="6.109375" style="100" customWidth="1"/>
    <col min="6" max="6" width="9.21875" style="100" customWidth="1"/>
    <col min="7" max="7" width="7.5546875" style="100" customWidth="1"/>
    <col min="8" max="10" width="7.21875" style="100" customWidth="1"/>
    <col min="11" max="11" width="8" style="100" customWidth="1"/>
    <col min="12" max="12" width="8.77734375" style="100" customWidth="1"/>
    <col min="13" max="13" width="8" style="100" customWidth="1"/>
    <col min="14" max="14" width="8.109375" style="100" customWidth="1"/>
    <col min="15" max="15" width="7.77734375" style="100" customWidth="1"/>
    <col min="16" max="16" width="7.5546875" style="100" customWidth="1"/>
    <col min="17" max="17" width="9.109375" style="100" customWidth="1"/>
    <col min="18" max="19" width="10" style="100" customWidth="1"/>
    <col min="20" max="16384" width="8.88671875" style="100"/>
  </cols>
  <sheetData>
    <row r="1" spans="1:20" s="97" customFormat="1" ht="15" customHeight="1" x14ac:dyDescent="0.15">
      <c r="A1" s="130" t="s">
        <v>208</v>
      </c>
      <c r="B1" s="1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20" s="223" customFormat="1" ht="30" customHeight="1" x14ac:dyDescent="0.15">
      <c r="A2" s="397" t="s">
        <v>835</v>
      </c>
      <c r="B2" s="397"/>
      <c r="C2" s="397"/>
      <c r="D2" s="397"/>
      <c r="E2" s="397"/>
      <c r="F2" s="397"/>
      <c r="G2" s="397"/>
      <c r="H2" s="397"/>
      <c r="I2" s="397"/>
      <c r="J2" s="397"/>
      <c r="K2" s="217"/>
      <c r="L2" s="217"/>
      <c r="M2" s="217"/>
      <c r="N2" s="217"/>
      <c r="O2" s="217"/>
      <c r="P2" s="217"/>
      <c r="Q2" s="217"/>
      <c r="R2" s="217"/>
      <c r="S2" s="217"/>
    </row>
    <row r="3" spans="1:20" s="97" customFormat="1" ht="15" customHeight="1" x14ac:dyDescent="0.15">
      <c r="A3" s="96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6"/>
      <c r="S3" s="96"/>
    </row>
    <row r="4" spans="1:20" ht="15" customHeight="1" thickBot="1" x14ac:dyDescent="0.2">
      <c r="B4" s="27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16"/>
      <c r="S4" s="16" t="s">
        <v>187</v>
      </c>
    </row>
    <row r="5" spans="1:20" ht="20.100000000000001" customHeight="1" x14ac:dyDescent="0.15">
      <c r="A5" s="398"/>
      <c r="B5" s="401" t="s">
        <v>43</v>
      </c>
      <c r="C5" s="401"/>
      <c r="D5" s="30"/>
      <c r="E5" s="36"/>
      <c r="F5" s="402" t="s">
        <v>26</v>
      </c>
      <c r="G5" s="401"/>
      <c r="H5" s="31"/>
      <c r="I5" s="31"/>
      <c r="J5" s="31"/>
      <c r="K5" s="30" t="s">
        <v>33</v>
      </c>
      <c r="L5" s="31"/>
      <c r="M5" s="32"/>
      <c r="N5" s="30" t="s">
        <v>27</v>
      </c>
      <c r="O5" s="31"/>
      <c r="P5" s="32"/>
      <c r="Q5" s="403" t="s">
        <v>1</v>
      </c>
      <c r="R5" s="405" t="s">
        <v>186</v>
      </c>
      <c r="S5" s="89"/>
    </row>
    <row r="6" spans="1:20" ht="20.100000000000001" customHeight="1" x14ac:dyDescent="0.15">
      <c r="A6" s="399"/>
      <c r="B6" s="24"/>
      <c r="C6" s="37" t="s">
        <v>44</v>
      </c>
      <c r="D6" s="37" t="s">
        <v>35</v>
      </c>
      <c r="E6" s="37" t="s">
        <v>34</v>
      </c>
      <c r="F6" s="28"/>
      <c r="G6" s="37" t="s">
        <v>36</v>
      </c>
      <c r="H6" s="37" t="s">
        <v>37</v>
      </c>
      <c r="I6" s="38" t="s">
        <v>38</v>
      </c>
      <c r="J6" s="109"/>
      <c r="K6" s="4"/>
      <c r="L6" s="33" t="s">
        <v>45</v>
      </c>
      <c r="M6" s="35" t="s">
        <v>42</v>
      </c>
      <c r="N6" s="28"/>
      <c r="O6" s="37" t="s">
        <v>39</v>
      </c>
      <c r="P6" s="408" t="s">
        <v>47</v>
      </c>
      <c r="Q6" s="404"/>
      <c r="R6" s="406"/>
      <c r="S6" s="395" t="s">
        <v>64</v>
      </c>
    </row>
    <row r="7" spans="1:20" ht="20.100000000000001" customHeight="1" thickBot="1" x14ac:dyDescent="0.2">
      <c r="A7" s="400"/>
      <c r="B7" s="25"/>
      <c r="C7" s="2"/>
      <c r="D7" s="2"/>
      <c r="E7" s="2"/>
      <c r="F7" s="2"/>
      <c r="G7" s="2"/>
      <c r="H7" s="2"/>
      <c r="I7" s="2" t="s">
        <v>40</v>
      </c>
      <c r="J7" s="26" t="s">
        <v>41</v>
      </c>
      <c r="K7" s="110"/>
      <c r="L7" s="34"/>
      <c r="M7" s="26"/>
      <c r="N7" s="26"/>
      <c r="O7" s="2"/>
      <c r="P7" s="409"/>
      <c r="Q7" s="26"/>
      <c r="R7" s="407"/>
      <c r="S7" s="396"/>
    </row>
    <row r="8" spans="1:20" s="104" customFormat="1" ht="6" customHeight="1" x14ac:dyDescent="0.15">
      <c r="A8" s="106"/>
      <c r="B8" s="101" t="s">
        <v>0</v>
      </c>
      <c r="C8" s="101" t="s">
        <v>0</v>
      </c>
      <c r="D8" s="101" t="s">
        <v>0</v>
      </c>
      <c r="E8" s="101" t="s">
        <v>0</v>
      </c>
      <c r="F8" s="101" t="s">
        <v>0</v>
      </c>
      <c r="G8" s="101" t="s">
        <v>0</v>
      </c>
      <c r="H8" s="102"/>
      <c r="I8" s="101" t="s">
        <v>0</v>
      </c>
      <c r="J8" s="101" t="s">
        <v>0</v>
      </c>
      <c r="K8" s="101" t="s">
        <v>0</v>
      </c>
      <c r="L8" s="101"/>
      <c r="M8" s="101"/>
      <c r="N8" s="101"/>
      <c r="O8" s="101" t="s">
        <v>0</v>
      </c>
      <c r="P8" s="101" t="s">
        <v>0</v>
      </c>
      <c r="Q8" s="103" t="s">
        <v>0</v>
      </c>
      <c r="R8" s="103" t="s">
        <v>0</v>
      </c>
      <c r="S8" s="103" t="s">
        <v>0</v>
      </c>
    </row>
    <row r="9" spans="1:20" ht="21.2" customHeight="1" x14ac:dyDescent="0.15">
      <c r="A9" s="39" t="s">
        <v>63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5"/>
      <c r="S9" s="95"/>
    </row>
    <row r="10" spans="1:20" ht="21.2" customHeight="1" x14ac:dyDescent="0.15">
      <c r="A10" s="4">
        <v>2015</v>
      </c>
      <c r="B10" s="92">
        <f>SUM(B19,B28)</f>
        <v>31</v>
      </c>
      <c r="C10" s="92">
        <f>SUM(C19,C28)</f>
        <v>10</v>
      </c>
      <c r="D10" s="92">
        <f t="shared" ref="D10:S10" si="0">SUM(D19,D28)</f>
        <v>14</v>
      </c>
      <c r="E10" s="92">
        <f t="shared" si="0"/>
        <v>7</v>
      </c>
      <c r="F10" s="92">
        <f t="shared" si="0"/>
        <v>471</v>
      </c>
      <c r="G10" s="92">
        <f t="shared" si="0"/>
        <v>39</v>
      </c>
      <c r="H10" s="92">
        <f t="shared" si="0"/>
        <v>208</v>
      </c>
      <c r="I10" s="92">
        <f t="shared" si="0"/>
        <v>224</v>
      </c>
      <c r="J10" s="92">
        <f t="shared" si="0"/>
        <v>492</v>
      </c>
      <c r="K10" s="92">
        <f t="shared" si="0"/>
        <v>16</v>
      </c>
      <c r="L10" s="92">
        <f t="shared" si="0"/>
        <v>0</v>
      </c>
      <c r="M10" s="92">
        <f t="shared" si="0"/>
        <v>16</v>
      </c>
      <c r="N10" s="92">
        <f t="shared" si="0"/>
        <v>11483</v>
      </c>
      <c r="O10" s="92">
        <f t="shared" si="0"/>
        <v>6045</v>
      </c>
      <c r="P10" s="92">
        <f t="shared" si="0"/>
        <v>5438</v>
      </c>
      <c r="Q10" s="92">
        <f t="shared" si="0"/>
        <v>63643</v>
      </c>
      <c r="R10" s="93">
        <f t="shared" si="0"/>
        <v>19914.3</v>
      </c>
      <c r="S10" s="93">
        <f t="shared" si="0"/>
        <v>100</v>
      </c>
      <c r="T10" s="93"/>
    </row>
    <row r="11" spans="1:20" ht="21.2" customHeight="1" x14ac:dyDescent="0.15">
      <c r="A11" s="4">
        <v>2016</v>
      </c>
      <c r="B11" s="92">
        <f t="shared" ref="B11:S11" si="1">SUM(B20,B29)</f>
        <v>31</v>
      </c>
      <c r="C11" s="92">
        <f t="shared" si="1"/>
        <v>10</v>
      </c>
      <c r="D11" s="92">
        <f t="shared" si="1"/>
        <v>14</v>
      </c>
      <c r="E11" s="92">
        <f t="shared" si="1"/>
        <v>7</v>
      </c>
      <c r="F11" s="92">
        <f t="shared" si="1"/>
        <v>471</v>
      </c>
      <c r="G11" s="92">
        <f t="shared" si="1"/>
        <v>39</v>
      </c>
      <c r="H11" s="92">
        <f t="shared" si="1"/>
        <v>208</v>
      </c>
      <c r="I11" s="92">
        <f t="shared" si="1"/>
        <v>224</v>
      </c>
      <c r="J11" s="92">
        <f t="shared" si="1"/>
        <v>492</v>
      </c>
      <c r="K11" s="92">
        <f t="shared" si="1"/>
        <v>16</v>
      </c>
      <c r="L11" s="92">
        <f t="shared" si="1"/>
        <v>1</v>
      </c>
      <c r="M11" s="92">
        <f t="shared" si="1"/>
        <v>15</v>
      </c>
      <c r="N11" s="92">
        <f t="shared" si="1"/>
        <v>11545</v>
      </c>
      <c r="O11" s="92">
        <f t="shared" si="1"/>
        <v>6078</v>
      </c>
      <c r="P11" s="92">
        <f t="shared" si="1"/>
        <v>5467</v>
      </c>
      <c r="Q11" s="92">
        <f t="shared" si="1"/>
        <v>64592</v>
      </c>
      <c r="R11" s="93">
        <f t="shared" si="1"/>
        <v>19914.879999999997</v>
      </c>
      <c r="S11" s="93">
        <f t="shared" si="1"/>
        <v>100</v>
      </c>
    </row>
    <row r="12" spans="1:20" ht="21.2" customHeight="1" x14ac:dyDescent="0.15">
      <c r="A12" s="4">
        <v>2017</v>
      </c>
      <c r="B12" s="92">
        <f t="shared" ref="B12:S12" si="2">SUM(B21,B30)</f>
        <v>31</v>
      </c>
      <c r="C12" s="92">
        <f t="shared" si="2"/>
        <v>10</v>
      </c>
      <c r="D12" s="92">
        <f t="shared" si="2"/>
        <v>14</v>
      </c>
      <c r="E12" s="92">
        <f t="shared" si="2"/>
        <v>7</v>
      </c>
      <c r="F12" s="92">
        <f t="shared" si="2"/>
        <v>471</v>
      </c>
      <c r="G12" s="92">
        <f t="shared" si="2"/>
        <v>39</v>
      </c>
      <c r="H12" s="92">
        <f t="shared" si="2"/>
        <v>208</v>
      </c>
      <c r="I12" s="92">
        <f t="shared" si="2"/>
        <v>224</v>
      </c>
      <c r="J12" s="92">
        <f t="shared" si="2"/>
        <v>490</v>
      </c>
      <c r="K12" s="92">
        <f t="shared" si="2"/>
        <v>16</v>
      </c>
      <c r="L12" s="92">
        <f t="shared" si="2"/>
        <v>1</v>
      </c>
      <c r="M12" s="92">
        <f t="shared" si="2"/>
        <v>15</v>
      </c>
      <c r="N12" s="92">
        <f t="shared" si="2"/>
        <v>11661</v>
      </c>
      <c r="O12" s="92">
        <f t="shared" si="2"/>
        <v>6149</v>
      </c>
      <c r="P12" s="92">
        <f t="shared" si="2"/>
        <v>5512</v>
      </c>
      <c r="Q12" s="92">
        <f t="shared" si="2"/>
        <v>65562</v>
      </c>
      <c r="R12" s="93">
        <f t="shared" si="2"/>
        <v>19916.14</v>
      </c>
      <c r="S12" s="93">
        <f t="shared" si="2"/>
        <v>100.00000000000001</v>
      </c>
    </row>
    <row r="13" spans="1:20" ht="21.2" customHeight="1" x14ac:dyDescent="0.15">
      <c r="A13" s="4">
        <v>2018</v>
      </c>
      <c r="B13" s="92">
        <f t="shared" ref="B13:S13" si="3">SUM(B22,B31)</f>
        <v>31</v>
      </c>
      <c r="C13" s="92">
        <f t="shared" si="3"/>
        <v>10</v>
      </c>
      <c r="D13" s="92">
        <f t="shared" si="3"/>
        <v>14</v>
      </c>
      <c r="E13" s="92">
        <f t="shared" si="3"/>
        <v>7</v>
      </c>
      <c r="F13" s="92">
        <f t="shared" si="3"/>
        <v>471</v>
      </c>
      <c r="G13" s="92">
        <f t="shared" si="3"/>
        <v>42</v>
      </c>
      <c r="H13" s="92">
        <f t="shared" si="3"/>
        <v>205</v>
      </c>
      <c r="I13" s="92">
        <f t="shared" si="3"/>
        <v>224</v>
      </c>
      <c r="J13" s="92">
        <f t="shared" si="3"/>
        <v>490</v>
      </c>
      <c r="K13" s="92">
        <f t="shared" si="3"/>
        <v>16</v>
      </c>
      <c r="L13" s="92">
        <f t="shared" si="3"/>
        <v>0</v>
      </c>
      <c r="M13" s="92">
        <f t="shared" si="3"/>
        <v>16</v>
      </c>
      <c r="N13" s="92">
        <f t="shared" si="3"/>
        <v>11711</v>
      </c>
      <c r="O13" s="92">
        <f t="shared" si="3"/>
        <v>6160</v>
      </c>
      <c r="P13" s="92">
        <f t="shared" si="3"/>
        <v>5551</v>
      </c>
      <c r="Q13" s="92">
        <f t="shared" si="3"/>
        <v>65916</v>
      </c>
      <c r="R13" s="93">
        <f t="shared" si="3"/>
        <v>19915.52</v>
      </c>
      <c r="S13" s="93">
        <f t="shared" si="3"/>
        <v>99.999999999999986</v>
      </c>
    </row>
    <row r="14" spans="1:20" ht="21.2" customHeight="1" x14ac:dyDescent="0.15">
      <c r="A14" s="4">
        <v>2019</v>
      </c>
      <c r="B14" s="92">
        <f t="shared" ref="B14:S14" si="4">SUM(B23,B32)</f>
        <v>31</v>
      </c>
      <c r="C14" s="92">
        <f t="shared" si="4"/>
        <v>10</v>
      </c>
      <c r="D14" s="92">
        <f t="shared" si="4"/>
        <v>14</v>
      </c>
      <c r="E14" s="92">
        <f t="shared" si="4"/>
        <v>7</v>
      </c>
      <c r="F14" s="92">
        <f t="shared" si="4"/>
        <v>471</v>
      </c>
      <c r="G14" s="92">
        <f t="shared" si="4"/>
        <v>42</v>
      </c>
      <c r="H14" s="92">
        <f t="shared" si="4"/>
        <v>205</v>
      </c>
      <c r="I14" s="92">
        <f t="shared" si="4"/>
        <v>224</v>
      </c>
      <c r="J14" s="92">
        <f t="shared" si="4"/>
        <v>490</v>
      </c>
      <c r="K14" s="92">
        <f t="shared" si="4"/>
        <v>16</v>
      </c>
      <c r="L14" s="92">
        <f t="shared" si="4"/>
        <v>0</v>
      </c>
      <c r="M14" s="92">
        <f t="shared" si="4"/>
        <v>16</v>
      </c>
      <c r="N14" s="92">
        <f t="shared" si="4"/>
        <v>11792</v>
      </c>
      <c r="O14" s="92">
        <f t="shared" si="4"/>
        <v>6230</v>
      </c>
      <c r="P14" s="92">
        <f t="shared" si="4"/>
        <v>5562</v>
      </c>
      <c r="Q14" s="92">
        <f t="shared" si="4"/>
        <v>66566</v>
      </c>
      <c r="R14" s="93">
        <f t="shared" si="4"/>
        <v>19915.52</v>
      </c>
      <c r="S14" s="93">
        <f t="shared" si="4"/>
        <v>99.999999999999986</v>
      </c>
    </row>
    <row r="15" spans="1:20" ht="21.2" customHeight="1" x14ac:dyDescent="0.15">
      <c r="A15" s="4">
        <v>2020</v>
      </c>
      <c r="B15" s="92">
        <f t="shared" ref="B15:R16" si="5">SUM(B24,B33)</f>
        <v>31</v>
      </c>
      <c r="C15" s="92">
        <f t="shared" si="5"/>
        <v>10</v>
      </c>
      <c r="D15" s="92">
        <f t="shared" si="5"/>
        <v>14</v>
      </c>
      <c r="E15" s="92">
        <f t="shared" si="5"/>
        <v>7</v>
      </c>
      <c r="F15" s="92">
        <f t="shared" si="5"/>
        <v>473</v>
      </c>
      <c r="G15" s="92">
        <f t="shared" si="5"/>
        <v>43</v>
      </c>
      <c r="H15" s="92">
        <f t="shared" si="5"/>
        <v>204</v>
      </c>
      <c r="I15" s="92">
        <f t="shared" si="5"/>
        <v>226</v>
      </c>
      <c r="J15" s="92">
        <f t="shared" si="5"/>
        <v>490</v>
      </c>
      <c r="K15" s="92">
        <f t="shared" si="5"/>
        <v>16</v>
      </c>
      <c r="L15" s="92">
        <f t="shared" si="5"/>
        <v>0</v>
      </c>
      <c r="M15" s="92">
        <f t="shared" si="5"/>
        <v>16</v>
      </c>
      <c r="N15" s="92">
        <f t="shared" si="5"/>
        <v>11833</v>
      </c>
      <c r="O15" s="92">
        <f t="shared" si="5"/>
        <v>6258</v>
      </c>
      <c r="P15" s="92">
        <f t="shared" si="5"/>
        <v>5575</v>
      </c>
      <c r="Q15" s="92">
        <f t="shared" si="5"/>
        <v>66918</v>
      </c>
      <c r="R15" s="93">
        <f t="shared" si="5"/>
        <v>19917.490000000002</v>
      </c>
      <c r="S15" s="93">
        <f>SUM(S24,S33)</f>
        <v>99.999999999999986</v>
      </c>
    </row>
    <row r="16" spans="1:20" ht="21.2" customHeight="1" x14ac:dyDescent="0.15">
      <c r="A16" s="4">
        <v>2021</v>
      </c>
      <c r="B16" s="92">
        <f t="shared" si="5"/>
        <v>31</v>
      </c>
      <c r="C16" s="92">
        <f t="shared" si="5"/>
        <v>10</v>
      </c>
      <c r="D16" s="92">
        <f t="shared" si="5"/>
        <v>14</v>
      </c>
      <c r="E16" s="92">
        <f t="shared" si="5"/>
        <v>7</v>
      </c>
      <c r="F16" s="92">
        <f t="shared" si="5"/>
        <v>472</v>
      </c>
      <c r="G16" s="92">
        <f t="shared" si="5"/>
        <v>44</v>
      </c>
      <c r="H16" s="92">
        <f t="shared" si="5"/>
        <v>203</v>
      </c>
      <c r="I16" s="92">
        <f t="shared" si="5"/>
        <v>225</v>
      </c>
      <c r="J16" s="92">
        <f t="shared" si="5"/>
        <v>490</v>
      </c>
      <c r="K16" s="92">
        <f t="shared" si="5"/>
        <v>16</v>
      </c>
      <c r="L16" s="92">
        <f t="shared" si="5"/>
        <v>0</v>
      </c>
      <c r="M16" s="92">
        <f t="shared" si="5"/>
        <v>16</v>
      </c>
      <c r="N16" s="92">
        <f t="shared" si="5"/>
        <v>11872</v>
      </c>
      <c r="O16" s="92">
        <f t="shared" si="5"/>
        <v>6282</v>
      </c>
      <c r="P16" s="92">
        <f t="shared" si="5"/>
        <v>5590</v>
      </c>
      <c r="Q16" s="92">
        <f t="shared" si="5"/>
        <v>67204</v>
      </c>
      <c r="R16" s="93">
        <f t="shared" si="5"/>
        <v>19918.698218599999</v>
      </c>
      <c r="S16" s="93">
        <f>SUM(S25,S34)</f>
        <v>100.00000000000001</v>
      </c>
    </row>
    <row r="17" spans="1:20" ht="21.2" customHeight="1" x14ac:dyDescent="0.15">
      <c r="A17" s="4"/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108"/>
      <c r="S17" s="108"/>
    </row>
    <row r="18" spans="1:20" ht="21.2" customHeight="1" x14ac:dyDescent="0.15">
      <c r="A18" s="39" t="s">
        <v>48</v>
      </c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3"/>
      <c r="S18" s="93"/>
    </row>
    <row r="19" spans="1:20" ht="21.2" customHeight="1" x14ac:dyDescent="0.15">
      <c r="A19" s="4">
        <v>2015</v>
      </c>
      <c r="B19" s="92">
        <f>VLOOKUP($A19&amp;$A$18, '[1]1.행정구역'!$A$9:$U$71, 4, FALSE)</f>
        <v>8</v>
      </c>
      <c r="C19" s="92">
        <f>VLOOKUP($A19&amp;$A$18, '[1]1.행정구역'!$A$9:$U$71, 5, FALSE)</f>
        <v>0</v>
      </c>
      <c r="D19" s="92">
        <f>VLOOKUP($A19&amp;$A$18, '[1]1.행정구역'!$A$9:$U$71, 6, FALSE)</f>
        <v>1</v>
      </c>
      <c r="E19" s="92">
        <f>VLOOKUP($A19&amp;$A$18, '[1]1.행정구역'!$A$9:$U$71, 7, FALSE)</f>
        <v>7</v>
      </c>
      <c r="F19" s="92">
        <f>VLOOKUP($A19&amp;$A$18, '[1]1.행정구역'!$A$9:$U$71, 8, FALSE)</f>
        <v>139</v>
      </c>
      <c r="G19" s="92">
        <f>VLOOKUP($A19&amp;$A$18, '[1]1.행정구역'!$A$9:$U$71, 9, FALSE)</f>
        <v>3</v>
      </c>
      <c r="H19" s="92">
        <f>VLOOKUP($A19&amp;$A$18, '[1]1.행정구역'!$A$9:$U$71, 10, FALSE)</f>
        <v>6</v>
      </c>
      <c r="I19" s="92">
        <f>VLOOKUP($A19&amp;$A$18, '[1]1.행정구역'!$A$9:$U$71, 11, FALSE)</f>
        <v>130</v>
      </c>
      <c r="J19" s="92">
        <f>VLOOKUP($A19&amp;$A$18, '[1]1.행정구역'!$A$9:$U$71, 12, FALSE)</f>
        <v>195</v>
      </c>
      <c r="K19" s="92">
        <f>VLOOKUP($A19&amp;$A$18, '[1]1.행정구역'!$A$9:$U$71, 13, FALSE)</f>
        <v>2</v>
      </c>
      <c r="L19" s="92" t="str">
        <f>VLOOKUP($A19&amp;$A$18, '[1]1.행정구역'!$A$9:$U$71, 14, FALSE)</f>
        <v>-</v>
      </c>
      <c r="M19" s="92">
        <f>VLOOKUP($A19&amp;$A$18, '[1]1.행정구역'!$A$9:$U$71, 15, FALSE)</f>
        <v>2</v>
      </c>
      <c r="N19" s="92">
        <f>VLOOKUP($A19&amp;$A$18, '[1]1.행정구역'!$A$9:$U$71, 16, FALSE)</f>
        <v>3560</v>
      </c>
      <c r="O19" s="92">
        <f>VLOOKUP($A19&amp;$A$18, '[1]1.행정구역'!$A$9:$U$71, 17, FALSE)</f>
        <v>3294</v>
      </c>
      <c r="P19" s="92">
        <f>VLOOKUP($A19&amp;$A$18, '[1]1.행정구역'!$A$9:$U$71, 18, FALSE)</f>
        <v>266</v>
      </c>
      <c r="Q19" s="92">
        <f>VLOOKUP($A19&amp;$A$18, '[1]1.행정구역'!$A$9:$U$71, 19, FALSE)</f>
        <v>23442</v>
      </c>
      <c r="R19" s="93">
        <f>VLOOKUP($A19&amp;$A$18, '[1]1.행정구역'!$A$9:$U$71, 20, FALSE)</f>
        <v>883.56</v>
      </c>
      <c r="S19" s="93">
        <f>R19/R10*100</f>
        <v>4.4368117382986094</v>
      </c>
      <c r="T19" s="92">
        <f>VLOOKUP($A19&amp;$A$18, '[1]1.행정구역'!$A$9:$U$71, 5, FALSE)</f>
        <v>0</v>
      </c>
    </row>
    <row r="20" spans="1:20" ht="21.2" customHeight="1" x14ac:dyDescent="0.15">
      <c r="A20" s="4">
        <v>2016</v>
      </c>
      <c r="B20" s="92">
        <f>VLOOKUP($A20&amp;$A$18, '[1]1.행정구역'!$A$9:$U$71, 4, FALSE)</f>
        <v>8</v>
      </c>
      <c r="C20" s="92">
        <f>VLOOKUP($A20&amp;$A$18, '[1]1.행정구역'!$A$9:$U$71, 5, FALSE)</f>
        <v>0</v>
      </c>
      <c r="D20" s="92">
        <f>VLOOKUP($A20&amp;$A$18, '[1]1.행정구역'!$A$9:$U$71, 6, FALSE)</f>
        <v>1</v>
      </c>
      <c r="E20" s="92">
        <f>VLOOKUP($A20&amp;$A$18, '[1]1.행정구역'!$A$9:$U$71, 7, FALSE)</f>
        <v>7</v>
      </c>
      <c r="F20" s="92">
        <f>VLOOKUP($A20&amp;$A$18, '[1]1.행정구역'!$A$9:$U$71, 8, FALSE)</f>
        <v>139</v>
      </c>
      <c r="G20" s="92">
        <f>VLOOKUP($A20&amp;$A$18, '[1]1.행정구역'!$A$9:$U$71, 9, FALSE)</f>
        <v>3</v>
      </c>
      <c r="H20" s="92">
        <f>VLOOKUP($A20&amp;$A$18, '[1]1.행정구역'!$A$9:$U$71, 10, FALSE)</f>
        <v>6</v>
      </c>
      <c r="I20" s="92">
        <f>VLOOKUP($A20&amp;$A$18, '[1]1.행정구역'!$A$9:$U$71, 11, FALSE)</f>
        <v>130</v>
      </c>
      <c r="J20" s="92">
        <f>VLOOKUP($A20&amp;$A$18, '[1]1.행정구역'!$A$9:$U$71, 12, FALSE)</f>
        <v>195</v>
      </c>
      <c r="K20" s="92">
        <f>VLOOKUP($A20&amp;$A$18, '[1]1.행정구역'!$A$9:$U$71, 13, FALSE)</f>
        <v>2</v>
      </c>
      <c r="L20" s="92" t="str">
        <f>VLOOKUP($A20&amp;$A$18, '[1]1.행정구역'!$A$9:$U$71, 14, FALSE)</f>
        <v>-</v>
      </c>
      <c r="M20" s="92">
        <f>VLOOKUP($A20&amp;$A$18, '[1]1.행정구역'!$A$9:$U$71, 15, FALSE)</f>
        <v>2</v>
      </c>
      <c r="N20" s="92">
        <f>VLOOKUP($A20&amp;$A$18, '[1]1.행정구역'!$A$9:$U$71, 16, FALSE)</f>
        <v>3605</v>
      </c>
      <c r="O20" s="92">
        <f>VLOOKUP($A20&amp;$A$18, '[1]1.행정구역'!$A$9:$U$71, 17, FALSE)</f>
        <v>3319</v>
      </c>
      <c r="P20" s="92">
        <f>VLOOKUP($A20&amp;$A$18, '[1]1.행정구역'!$A$9:$U$71, 18, FALSE)</f>
        <v>286</v>
      </c>
      <c r="Q20" s="92">
        <f>VLOOKUP($A20&amp;$A$18, '[1]1.행정구역'!$A$9:$U$71, 19, FALSE)</f>
        <v>23934</v>
      </c>
      <c r="R20" s="93">
        <f>VLOOKUP($A20&amp;$A$18, '[1]1.행정구역'!$A$9:$U$71, 20, FALSE)</f>
        <v>883.56</v>
      </c>
      <c r="S20" s="93">
        <f t="shared" ref="S20:S25" si="6">R20/R11*100</f>
        <v>4.4366825208085618</v>
      </c>
    </row>
    <row r="21" spans="1:20" ht="21.2" customHeight="1" x14ac:dyDescent="0.15">
      <c r="A21" s="4">
        <v>2017</v>
      </c>
      <c r="B21" s="92">
        <f>VLOOKUP($A21&amp;$A$18, '[1]1.행정구역'!$A$9:$U$71, 4, FALSE)</f>
        <v>8</v>
      </c>
      <c r="C21" s="92">
        <f>VLOOKUP($A21&amp;$A$18, '[1]1.행정구역'!$A$9:$U$71, 5, FALSE)</f>
        <v>0</v>
      </c>
      <c r="D21" s="92">
        <f>VLOOKUP($A21&amp;$A$18, '[1]1.행정구역'!$A$9:$U$71, 6, FALSE)</f>
        <v>1</v>
      </c>
      <c r="E21" s="92">
        <f>VLOOKUP($A21&amp;$A$18, '[1]1.행정구역'!$A$9:$U$71, 7, FALSE)</f>
        <v>7</v>
      </c>
      <c r="F21" s="92">
        <f>VLOOKUP($A21&amp;$A$18, '[1]1.행정구역'!$A$9:$U$71, 8, FALSE)</f>
        <v>139</v>
      </c>
      <c r="G21" s="92">
        <f>VLOOKUP($A21&amp;$A$18, '[1]1.행정구역'!$A$9:$U$71, 9, FALSE)</f>
        <v>3</v>
      </c>
      <c r="H21" s="92">
        <f>VLOOKUP($A21&amp;$A$18, '[1]1.행정구역'!$A$9:$U$71, 10, FALSE)</f>
        <v>6</v>
      </c>
      <c r="I21" s="92">
        <f>VLOOKUP($A21&amp;$A$18, '[1]1.행정구역'!$A$9:$U$71, 11, FALSE)</f>
        <v>130</v>
      </c>
      <c r="J21" s="92">
        <f>VLOOKUP($A21&amp;$A$18, '[1]1.행정구역'!$A$9:$U$71, 12, FALSE)</f>
        <v>195</v>
      </c>
      <c r="K21" s="92">
        <f>VLOOKUP($A21&amp;$A$18, '[1]1.행정구역'!$A$9:$U$71, 13, FALSE)</f>
        <v>2</v>
      </c>
      <c r="L21" s="92" t="str">
        <f>VLOOKUP($A21&amp;$A$18, '[1]1.행정구역'!$A$9:$U$71, 14, FALSE)</f>
        <v>-</v>
      </c>
      <c r="M21" s="92">
        <f>VLOOKUP($A21&amp;$A$18, '[1]1.행정구역'!$A$9:$U$71, 15, FALSE)</f>
        <v>2</v>
      </c>
      <c r="N21" s="92">
        <f>VLOOKUP($A21&amp;$A$18, '[1]1.행정구역'!$A$9:$U$71, 16, FALSE)</f>
        <v>3651</v>
      </c>
      <c r="O21" s="92">
        <f>VLOOKUP($A21&amp;$A$18, '[1]1.행정구역'!$A$9:$U$71, 17, FALSE)</f>
        <v>3352</v>
      </c>
      <c r="P21" s="92">
        <f>VLOOKUP($A21&amp;$A$18, '[1]1.행정구역'!$A$9:$U$71, 18, FALSE)</f>
        <v>299</v>
      </c>
      <c r="Q21" s="92">
        <f>VLOOKUP($A21&amp;$A$18, '[1]1.행정구역'!$A$9:$U$71, 19, FALSE)</f>
        <v>24356</v>
      </c>
      <c r="R21" s="93">
        <f>VLOOKUP($A21&amp;$A$18, '[1]1.행정구역'!$A$9:$U$71, 20, FALSE)</f>
        <v>883.6</v>
      </c>
      <c r="S21" s="93">
        <f t="shared" si="6"/>
        <v>4.4366026750163439</v>
      </c>
    </row>
    <row r="22" spans="1:20" ht="21.2" customHeight="1" x14ac:dyDescent="0.15">
      <c r="A22" s="4">
        <v>2018</v>
      </c>
      <c r="B22" s="92">
        <f>VLOOKUP($A22&amp;$A$18, '[1]1.행정구역'!$A$9:$U$71, 4, FALSE)</f>
        <v>8</v>
      </c>
      <c r="C22" s="92">
        <f>VLOOKUP($A22&amp;$A$18, '[1]1.행정구역'!$A$9:$U$71, 5, FALSE)</f>
        <v>0</v>
      </c>
      <c r="D22" s="92">
        <f>VLOOKUP($A22&amp;$A$18, '[1]1.행정구역'!$A$9:$U$71, 6, FALSE)</f>
        <v>1</v>
      </c>
      <c r="E22" s="92">
        <f>VLOOKUP($A22&amp;$A$18, '[1]1.행정구역'!$A$9:$U$71, 7, FALSE)</f>
        <v>7</v>
      </c>
      <c r="F22" s="92">
        <f>VLOOKUP($A22&amp;$A$18, '[1]1.행정구역'!$A$9:$U$71, 8, FALSE)</f>
        <v>139</v>
      </c>
      <c r="G22" s="92">
        <f>VLOOKUP($A22&amp;$A$18, '[1]1.행정구역'!$A$9:$U$71, 9, FALSE)</f>
        <v>6</v>
      </c>
      <c r="H22" s="92">
        <f>VLOOKUP($A22&amp;$A$18, '[1]1.행정구역'!$A$9:$U$71, 10, FALSE)</f>
        <v>3</v>
      </c>
      <c r="I22" s="92">
        <f>VLOOKUP($A22&amp;$A$18, '[1]1.행정구역'!$A$9:$U$71, 11, FALSE)</f>
        <v>130</v>
      </c>
      <c r="J22" s="92">
        <f>VLOOKUP($A22&amp;$A$18, '[1]1.행정구역'!$A$9:$U$71, 12, FALSE)</f>
        <v>195</v>
      </c>
      <c r="K22" s="92">
        <f>VLOOKUP($A22&amp;$A$18, '[1]1.행정구역'!$A$9:$U$71, 13, FALSE)</f>
        <v>2</v>
      </c>
      <c r="L22" s="92" t="str">
        <f>VLOOKUP($A22&amp;$A$18, '[1]1.행정구역'!$A$9:$U$71, 14, FALSE)</f>
        <v>-</v>
      </c>
      <c r="M22" s="92">
        <f>VLOOKUP($A22&amp;$A$18, '[1]1.행정구역'!$A$9:$U$71, 15, FALSE)</f>
        <v>2</v>
      </c>
      <c r="N22" s="92">
        <f>VLOOKUP($A22&amp;$A$18, '[1]1.행정구역'!$A$9:$U$71, 16, FALSE)</f>
        <v>3692</v>
      </c>
      <c r="O22" s="92">
        <f>VLOOKUP($A22&amp;$A$18, '[1]1.행정구역'!$A$9:$U$71, 17, FALSE)</f>
        <v>3379</v>
      </c>
      <c r="P22" s="92">
        <f>VLOOKUP($A22&amp;$A$18, '[1]1.행정구역'!$A$9:$U$71, 18, FALSE)</f>
        <v>313</v>
      </c>
      <c r="Q22" s="92">
        <f>VLOOKUP($A22&amp;$A$18, '[1]1.행정구역'!$A$9:$U$71, 19, FALSE)</f>
        <v>24629</v>
      </c>
      <c r="R22" s="93">
        <f>VLOOKUP($A22&amp;$A$18, '[1]1.행정구역'!$A$9:$U$71, 20, FALSE)</f>
        <v>883.52</v>
      </c>
      <c r="S22" s="93">
        <f t="shared" si="6"/>
        <v>4.4363390963429525</v>
      </c>
    </row>
    <row r="23" spans="1:20" ht="21.2" customHeight="1" x14ac:dyDescent="0.15">
      <c r="A23" s="4">
        <v>2019</v>
      </c>
      <c r="B23" s="92">
        <f>VLOOKUP($A23&amp;$A$18, '[1]1.행정구역'!$A$9:$U$71, 4, FALSE)</f>
        <v>8</v>
      </c>
      <c r="C23" s="92">
        <f>VLOOKUP($A23&amp;$A$18, '[1]1.행정구역'!$A$9:$U$71, 5, FALSE)</f>
        <v>0</v>
      </c>
      <c r="D23" s="92">
        <f>VLOOKUP($A23&amp;$A$18, '[1]1.행정구역'!$A$9:$U$71, 6, FALSE)</f>
        <v>1</v>
      </c>
      <c r="E23" s="92">
        <f>VLOOKUP($A23&amp;$A$18, '[1]1.행정구역'!$A$9:$U$71, 7, FALSE)</f>
        <v>7</v>
      </c>
      <c r="F23" s="92">
        <f>VLOOKUP($A23&amp;$A$18, '[1]1.행정구역'!$A$9:$U$71, 8, FALSE)</f>
        <v>139</v>
      </c>
      <c r="G23" s="92">
        <f>VLOOKUP($A23&amp;$A$18, '[1]1.행정구역'!$A$9:$U$71, 9, FALSE)</f>
        <v>6</v>
      </c>
      <c r="H23" s="92">
        <f>VLOOKUP($A23&amp;$A$18, '[1]1.행정구역'!$A$9:$U$71, 10, FALSE)</f>
        <v>3</v>
      </c>
      <c r="I23" s="92">
        <f>VLOOKUP($A23&amp;$A$18, '[1]1.행정구역'!$A$9:$U$71, 11, FALSE)</f>
        <v>130</v>
      </c>
      <c r="J23" s="92">
        <f>VLOOKUP($A23&amp;$A$18, '[1]1.행정구역'!$A$9:$U$71, 12, FALSE)</f>
        <v>195</v>
      </c>
      <c r="K23" s="92">
        <f>VLOOKUP($A23&amp;$A$18, '[1]1.행정구역'!$A$9:$U$71, 13, FALSE)</f>
        <v>2</v>
      </c>
      <c r="L23" s="92" t="str">
        <f>VLOOKUP($A23&amp;$A$18, '[1]1.행정구역'!$A$9:$U$71, 14, FALSE)</f>
        <v>-</v>
      </c>
      <c r="M23" s="92">
        <f>VLOOKUP($A23&amp;$A$18, '[1]1.행정구역'!$A$9:$U$71, 15, FALSE)</f>
        <v>2</v>
      </c>
      <c r="N23" s="92">
        <f>VLOOKUP($A23&amp;$A$18, '[1]1.행정구역'!$A$9:$U$71, 16, FALSE)</f>
        <v>3709</v>
      </c>
      <c r="O23" s="92">
        <f>VLOOKUP($A23&amp;$A$18, '[1]1.행정구역'!$A$9:$U$71, 17, FALSE)</f>
        <v>3395</v>
      </c>
      <c r="P23" s="92">
        <f>VLOOKUP($A23&amp;$A$18, '[1]1.행정구역'!$A$9:$U$71, 18, FALSE)</f>
        <v>314</v>
      </c>
      <c r="Q23" s="92">
        <f>VLOOKUP($A23&amp;$A$18, '[1]1.행정구역'!$A$9:$U$71, 19, FALSE)</f>
        <v>24761</v>
      </c>
      <c r="R23" s="93">
        <f>VLOOKUP($A23&amp;$A$18, '[1]1.행정구역'!$A$9:$U$71, 20, FALSE)</f>
        <v>883.52</v>
      </c>
      <c r="S23" s="93">
        <f t="shared" si="6"/>
        <v>4.4363390963429525</v>
      </c>
    </row>
    <row r="24" spans="1:20" ht="21.2" customHeight="1" x14ac:dyDescent="0.15">
      <c r="A24" s="4">
        <v>2020</v>
      </c>
      <c r="B24" s="92">
        <f>VLOOKUP($A24&amp;$A$18, '[1]1.행정구역'!$A$9:$U$71, 4, FALSE)</f>
        <v>8</v>
      </c>
      <c r="C24" s="92">
        <f>VLOOKUP($A24&amp;$A$18, '[1]1.행정구역'!$A$9:$U$71, 5, FALSE)</f>
        <v>0</v>
      </c>
      <c r="D24" s="92">
        <f>VLOOKUP($A24&amp;$A$18, '[1]1.행정구역'!$A$9:$U$71, 6, FALSE)</f>
        <v>1</v>
      </c>
      <c r="E24" s="92">
        <f>VLOOKUP($A24&amp;$A$18, '[1]1.행정구역'!$A$9:$U$71, 7, FALSE)</f>
        <v>7</v>
      </c>
      <c r="F24" s="92">
        <f>VLOOKUP($A24&amp;$A$18, '[1]1.행정구역'!$A$9:$U$71, 8, FALSE)</f>
        <v>141</v>
      </c>
      <c r="G24" s="92">
        <f>VLOOKUP($A24&amp;$A$18, '[1]1.행정구역'!$A$9:$U$71, 9, FALSE)</f>
        <v>6</v>
      </c>
      <c r="H24" s="92">
        <f>VLOOKUP($A24&amp;$A$18, '[1]1.행정구역'!$A$9:$U$71, 10, FALSE)</f>
        <v>3</v>
      </c>
      <c r="I24" s="92">
        <f>VLOOKUP($A24&amp;$A$18, '[1]1.행정구역'!$A$9:$U$71, 11, FALSE)</f>
        <v>132</v>
      </c>
      <c r="J24" s="92">
        <f>VLOOKUP($A24&amp;$A$18, '[1]1.행정구역'!$A$9:$U$71, 12, FALSE)</f>
        <v>195</v>
      </c>
      <c r="K24" s="92">
        <f>VLOOKUP($A24&amp;$A$18, '[1]1.행정구역'!$A$9:$U$71, 13, FALSE)</f>
        <v>2</v>
      </c>
      <c r="L24" s="92" t="str">
        <f>VLOOKUP($A24&amp;$A$18, '[1]1.행정구역'!$A$9:$U$71, 14, FALSE)</f>
        <v>-</v>
      </c>
      <c r="M24" s="92">
        <f>VLOOKUP($A24&amp;$A$18, '[1]1.행정구역'!$A$9:$U$71, 15, FALSE)</f>
        <v>2</v>
      </c>
      <c r="N24" s="92">
        <f>VLOOKUP($A24&amp;$A$18, '[1]1.행정구역'!$A$9:$U$71, 16, FALSE)</f>
        <v>3741</v>
      </c>
      <c r="O24" s="92">
        <f>VLOOKUP($A24&amp;$A$18, '[1]1.행정구역'!$A$9:$U$71, 17, FALSE)</f>
        <v>3422</v>
      </c>
      <c r="P24" s="92">
        <f>VLOOKUP($A24&amp;$A$18, '[1]1.행정구역'!$A$9:$U$71, 18, FALSE)</f>
        <v>319</v>
      </c>
      <c r="Q24" s="92">
        <f>VLOOKUP($A24&amp;$A$18, '[1]1.행정구역'!$A$9:$U$71, 19, FALSE)</f>
        <v>24949</v>
      </c>
      <c r="R24" s="93">
        <f>VLOOKUP($A24&amp;$A$18, '[1]1.행정구역'!$A$9:$U$71, 20, FALSE)</f>
        <v>883.49</v>
      </c>
      <c r="S24" s="93">
        <f t="shared" si="6"/>
        <v>4.4357496853268152</v>
      </c>
    </row>
    <row r="25" spans="1:20" ht="21.2" customHeight="1" x14ac:dyDescent="0.15">
      <c r="A25" s="4">
        <v>2021</v>
      </c>
      <c r="B25" s="92">
        <f>VLOOKUP($A25&amp;$A$18, '[1]1.행정구역'!$A$9:$U$71, 4, FALSE)</f>
        <v>8</v>
      </c>
      <c r="C25" s="92">
        <f>VLOOKUP($A25&amp;$A$18, '[1]1.행정구역'!$A$9:$U$71, 5, FALSE)</f>
        <v>0</v>
      </c>
      <c r="D25" s="92">
        <f>VLOOKUP($A25&amp;$A$18, '[1]1.행정구역'!$A$9:$U$71, 6, FALSE)</f>
        <v>1</v>
      </c>
      <c r="E25" s="92">
        <f>VLOOKUP($A25&amp;$A$18, '[1]1.행정구역'!$A$9:$U$71, 7, FALSE)</f>
        <v>7</v>
      </c>
      <c r="F25" s="92">
        <f>VLOOKUP($A25&amp;$A$18, '[1]1.행정구역'!$A$9:$U$71, 8, FALSE)</f>
        <v>142</v>
      </c>
      <c r="G25" s="92">
        <f>VLOOKUP($A25&amp;$A$18, '[1]1.행정구역'!$A$9:$U$71, 9, FALSE)</f>
        <v>6</v>
      </c>
      <c r="H25" s="92">
        <f>VLOOKUP($A25&amp;$A$18, '[1]1.행정구역'!$A$9:$U$71, 10, FALSE)</f>
        <v>3</v>
      </c>
      <c r="I25" s="92">
        <f>VLOOKUP($A25&amp;$A$18, '[1]1.행정구역'!$A$9:$U$71, 11, FALSE)</f>
        <v>133</v>
      </c>
      <c r="J25" s="92">
        <f>VLOOKUP($A25&amp;$A$18, '[1]1.행정구역'!$A$9:$U$71, 12, FALSE)</f>
        <v>195</v>
      </c>
      <c r="K25" s="92">
        <f>VLOOKUP($A25&amp;$A$18, '[1]1.행정구역'!$A$9:$U$71, 13, FALSE)</f>
        <v>2</v>
      </c>
      <c r="L25" s="92">
        <f>VLOOKUP($A25&amp;$A$18, '[1]1.행정구역'!$A$9:$U$71, 14, FALSE)</f>
        <v>0</v>
      </c>
      <c r="M25" s="92">
        <f>VLOOKUP($A25&amp;$A$18, '[1]1.행정구역'!$A$9:$U$71, 15, FALSE)</f>
        <v>2</v>
      </c>
      <c r="N25" s="92">
        <f>VLOOKUP($A25&amp;$A$18, '[1]1.행정구역'!$A$9:$U$71, 16, FALSE)</f>
        <v>3773</v>
      </c>
      <c r="O25" s="92">
        <f>VLOOKUP($A25&amp;$A$18, '[1]1.행정구역'!$A$9:$U$71, 17, FALSE)</f>
        <v>3451</v>
      </c>
      <c r="P25" s="92">
        <f>VLOOKUP($A25&amp;$A$18, '[1]1.행정구역'!$A$9:$U$71, 18, FALSE)</f>
        <v>322</v>
      </c>
      <c r="Q25" s="92">
        <f>VLOOKUP($A25&amp;$A$18, '[1]1.행정구역'!$A$9:$U$71, 19, FALSE)</f>
        <v>25059</v>
      </c>
      <c r="R25" s="93">
        <f>VLOOKUP($A25&amp;$A$18, '[1]1.행정구역'!$A$9:$U$71, 20, FALSE)</f>
        <v>883.69821860000002</v>
      </c>
      <c r="S25" s="93">
        <f t="shared" si="6"/>
        <v>4.4365259662140284</v>
      </c>
    </row>
    <row r="26" spans="1:20" ht="21.2" customHeight="1" x14ac:dyDescent="0.15">
      <c r="A26" s="4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108"/>
      <c r="S26" s="108"/>
    </row>
    <row r="27" spans="1:20" ht="21.2" customHeight="1" x14ac:dyDescent="0.15">
      <c r="A27" s="39" t="s">
        <v>49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3"/>
      <c r="S27" s="93"/>
    </row>
    <row r="28" spans="1:20" ht="21.2" customHeight="1" x14ac:dyDescent="0.15">
      <c r="A28" s="4">
        <v>2015</v>
      </c>
      <c r="B28" s="92">
        <f>VLOOKUP($A28&amp;$A$27, '[2]1.행정구역'!$A$9:$U$160, 4, FALSE)</f>
        <v>23</v>
      </c>
      <c r="C28" s="92">
        <f>VLOOKUP($A28&amp;$A$27, '[2]1.행정구역'!$A$9:$U$160, 5, FALSE)</f>
        <v>10</v>
      </c>
      <c r="D28" s="92">
        <f>VLOOKUP($A28&amp;$A$27, '[2]1.행정구역'!$A$9:$U$160, 6, FALSE)</f>
        <v>13</v>
      </c>
      <c r="E28" s="92">
        <f>VLOOKUP($A28&amp;$A$27, '[2]1.행정구역'!$A$9:$U$160, 7, FALSE)</f>
        <v>0</v>
      </c>
      <c r="F28" s="92">
        <f>VLOOKUP($A28&amp;$A$27, '[2]1.행정구역'!$A$9:$U$160, 8, FALSE)</f>
        <v>332</v>
      </c>
      <c r="G28" s="92">
        <f>VLOOKUP($A28&amp;$A$27, '[2]1.행정구역'!$A$9:$U$160, 9, FALSE)</f>
        <v>36</v>
      </c>
      <c r="H28" s="92">
        <f>VLOOKUP($A28&amp;$A$27, '[2]1.행정구역'!$A$9:$U$160, 10, FALSE)</f>
        <v>202</v>
      </c>
      <c r="I28" s="92">
        <f>VLOOKUP($A28&amp;$A$27, '[2]1.행정구역'!$A$9:$U$160, 11, FALSE)</f>
        <v>94</v>
      </c>
      <c r="J28" s="92">
        <f>VLOOKUP($A28&amp;$A$27, '[2]1.행정구역'!$A$9:$U$160, 12, FALSE)</f>
        <v>297</v>
      </c>
      <c r="K28" s="92">
        <f>VLOOKUP($A28&amp;$A$27, '[2]1.행정구역'!$A$9:$U$160, 13, FALSE)</f>
        <v>14</v>
      </c>
      <c r="L28" s="92">
        <f>VLOOKUP($A28&amp;$A$27, '[2]1.행정구역'!$A$9:$U$160, 14, FALSE)</f>
        <v>0</v>
      </c>
      <c r="M28" s="92">
        <f>VLOOKUP($A28&amp;$A$27, '[2]1.행정구역'!$A$9:$U$160, 15, FALSE)</f>
        <v>14</v>
      </c>
      <c r="N28" s="92">
        <f>VLOOKUP($A28&amp;$A$27, '[2]1.행정구역'!$A$9:$U$160, 16, FALSE)</f>
        <v>7923</v>
      </c>
      <c r="O28" s="92">
        <f>VLOOKUP($A28&amp;$A$27, '[2]1.행정구역'!$A$9:$U$160, 17, FALSE)</f>
        <v>2751</v>
      </c>
      <c r="P28" s="92">
        <f>VLOOKUP($A28&amp;$A$27, '[2]1.행정구역'!$A$9:$U$160, 18, FALSE)</f>
        <v>5172</v>
      </c>
      <c r="Q28" s="92">
        <f>VLOOKUP($A28&amp;$A$27, '[2]1.행정구역'!$A$9:$U$160, 19, FALSE)</f>
        <v>40201</v>
      </c>
      <c r="R28" s="93">
        <f>VLOOKUP($A28&amp;$A$27, '[2]1.행정구역'!$A$9:$U$160, 20, FALSE)</f>
        <v>19030.739999999998</v>
      </c>
      <c r="S28" s="93">
        <f t="shared" ref="S28:S34" si="7">R28/R10*100</f>
        <v>95.563188261701384</v>
      </c>
    </row>
    <row r="29" spans="1:20" ht="21.2" customHeight="1" x14ac:dyDescent="0.15">
      <c r="A29" s="4">
        <v>2016</v>
      </c>
      <c r="B29" s="92">
        <f>VLOOKUP($A29&amp;$A$27, '[2]1.행정구역'!$A$9:$U$160, 4, FALSE)</f>
        <v>23</v>
      </c>
      <c r="C29" s="92">
        <f>VLOOKUP($A29&amp;$A$27, '[2]1.행정구역'!$A$9:$U$160, 5, FALSE)</f>
        <v>10</v>
      </c>
      <c r="D29" s="92">
        <f>VLOOKUP($A29&amp;$A$27, '[2]1.행정구역'!$A$9:$U$160, 6, FALSE)</f>
        <v>13</v>
      </c>
      <c r="E29" s="92">
        <f>VLOOKUP($A29&amp;$A$27, '[2]1.행정구역'!$A$9:$U$160, 7, FALSE)</f>
        <v>0</v>
      </c>
      <c r="F29" s="92">
        <f>VLOOKUP($A29&amp;$A$27, '[2]1.행정구역'!$A$9:$U$160, 8, FALSE)</f>
        <v>332</v>
      </c>
      <c r="G29" s="92">
        <f>VLOOKUP($A29&amp;$A$27, '[2]1.행정구역'!$A$9:$U$160, 9, FALSE)</f>
        <v>36</v>
      </c>
      <c r="H29" s="92">
        <f>VLOOKUP($A29&amp;$A$27, '[2]1.행정구역'!$A$9:$U$160, 10, FALSE)</f>
        <v>202</v>
      </c>
      <c r="I29" s="92">
        <f>VLOOKUP($A29&amp;$A$27, '[2]1.행정구역'!$A$9:$U$160, 11, FALSE)</f>
        <v>94</v>
      </c>
      <c r="J29" s="92">
        <f>VLOOKUP($A29&amp;$A$27, '[2]1.행정구역'!$A$9:$U$160, 12, FALSE)</f>
        <v>297</v>
      </c>
      <c r="K29" s="92">
        <f>VLOOKUP($A29&amp;$A$27, '[2]1.행정구역'!$A$9:$U$160, 13, FALSE)</f>
        <v>14</v>
      </c>
      <c r="L29" s="92">
        <f>VLOOKUP($A29&amp;$A$27, '[2]1.행정구역'!$A$9:$U$160, 14, FALSE)</f>
        <v>1</v>
      </c>
      <c r="M29" s="92">
        <f>VLOOKUP($A29&amp;$A$27, '[2]1.행정구역'!$A$9:$U$160, 15, FALSE)</f>
        <v>13</v>
      </c>
      <c r="N29" s="92">
        <f>VLOOKUP($A29&amp;$A$27, '[2]1.행정구역'!$A$9:$U$160, 16, FALSE)</f>
        <v>7940</v>
      </c>
      <c r="O29" s="92">
        <f>VLOOKUP($A29&amp;$A$27, '[2]1.행정구역'!$A$9:$U$160, 17, FALSE)</f>
        <v>2759</v>
      </c>
      <c r="P29" s="92">
        <f>VLOOKUP($A29&amp;$A$27, '[2]1.행정구역'!$A$9:$U$160, 18, FALSE)</f>
        <v>5181</v>
      </c>
      <c r="Q29" s="92">
        <f>VLOOKUP($A29&amp;$A$27, '[2]1.행정구역'!$A$9:$U$160, 19, FALSE)</f>
        <v>40658</v>
      </c>
      <c r="R29" s="93">
        <f>VLOOKUP($A29&amp;$A$27, '[2]1.행정구역'!$A$9:$U$160, 20, FALSE)</f>
        <v>19031.319999999996</v>
      </c>
      <c r="S29" s="93">
        <f t="shared" si="7"/>
        <v>95.56331747919144</v>
      </c>
    </row>
    <row r="30" spans="1:20" ht="21.2" customHeight="1" x14ac:dyDescent="0.15">
      <c r="A30" s="4">
        <v>2017</v>
      </c>
      <c r="B30" s="92">
        <f>VLOOKUP($A30&amp;$A$27, '[2]1.행정구역'!$A$9:$U$160, 4, FALSE)</f>
        <v>23</v>
      </c>
      <c r="C30" s="92">
        <f>VLOOKUP($A30&amp;$A$27, '[2]1.행정구역'!$A$9:$U$160, 5, FALSE)</f>
        <v>10</v>
      </c>
      <c r="D30" s="92">
        <f>VLOOKUP($A30&amp;$A$27, '[2]1.행정구역'!$A$9:$U$160, 6, FALSE)</f>
        <v>13</v>
      </c>
      <c r="E30" s="92">
        <f>VLOOKUP($A30&amp;$A$27, '[2]1.행정구역'!$A$9:$U$160, 7, FALSE)</f>
        <v>0</v>
      </c>
      <c r="F30" s="92">
        <f>VLOOKUP($A30&amp;$A$27, '[2]1.행정구역'!$A$9:$U$160, 8, FALSE)</f>
        <v>332</v>
      </c>
      <c r="G30" s="92">
        <f>VLOOKUP($A30&amp;$A$27, '[2]1.행정구역'!$A$9:$U$160, 9, FALSE)</f>
        <v>36</v>
      </c>
      <c r="H30" s="92">
        <f>VLOOKUP($A30&amp;$A$27, '[2]1.행정구역'!$A$9:$U$160, 10, FALSE)</f>
        <v>202</v>
      </c>
      <c r="I30" s="92">
        <f>VLOOKUP($A30&amp;$A$27, '[2]1.행정구역'!$A$9:$U$160, 11, FALSE)</f>
        <v>94</v>
      </c>
      <c r="J30" s="92">
        <f>VLOOKUP($A30&amp;$A$27, '[2]1.행정구역'!$A$9:$U$160, 12, FALSE)</f>
        <v>295</v>
      </c>
      <c r="K30" s="92">
        <f>VLOOKUP($A30&amp;$A$27, '[2]1.행정구역'!$A$9:$U$160, 13, FALSE)</f>
        <v>14</v>
      </c>
      <c r="L30" s="92">
        <f>VLOOKUP($A30&amp;$A$27, '[2]1.행정구역'!$A$9:$U$160, 14, FALSE)</f>
        <v>1</v>
      </c>
      <c r="M30" s="92">
        <f>VLOOKUP($A30&amp;$A$27, '[2]1.행정구역'!$A$9:$U$160, 15, FALSE)</f>
        <v>13</v>
      </c>
      <c r="N30" s="92">
        <f>VLOOKUP($A30&amp;$A$27, '[2]1.행정구역'!$A$9:$U$160, 16, FALSE)</f>
        <v>8010</v>
      </c>
      <c r="O30" s="92">
        <f>VLOOKUP($A30&amp;$A$27, '[2]1.행정구역'!$A$9:$U$160, 17, FALSE)</f>
        <v>2797</v>
      </c>
      <c r="P30" s="92">
        <f>VLOOKUP($A30&amp;$A$27, '[2]1.행정구역'!$A$9:$U$160, 18, FALSE)</f>
        <v>5213</v>
      </c>
      <c r="Q30" s="92">
        <f>VLOOKUP($A30&amp;$A$27, '[2]1.행정구역'!$A$9:$U$160, 19, FALSE)</f>
        <v>41206</v>
      </c>
      <c r="R30" s="93">
        <f>VLOOKUP($A30&amp;$A$27, '[2]1.행정구역'!$A$9:$U$160, 20, FALSE)</f>
        <v>19032.54</v>
      </c>
      <c r="S30" s="93">
        <f t="shared" si="7"/>
        <v>95.563397324983669</v>
      </c>
    </row>
    <row r="31" spans="1:20" ht="21.2" customHeight="1" x14ac:dyDescent="0.15">
      <c r="A31" s="4">
        <v>2018</v>
      </c>
      <c r="B31" s="92">
        <f>VLOOKUP($A31&amp;$A$27, '[2]1.행정구역'!$A$9:$U$160, 4, FALSE)</f>
        <v>23</v>
      </c>
      <c r="C31" s="92">
        <f>VLOOKUP($A31&amp;$A$27, '[2]1.행정구역'!$A$9:$U$160, 5, FALSE)</f>
        <v>10</v>
      </c>
      <c r="D31" s="92">
        <f>VLOOKUP($A31&amp;$A$27, '[2]1.행정구역'!$A$9:$U$160, 6, FALSE)</f>
        <v>13</v>
      </c>
      <c r="E31" s="92">
        <f>VLOOKUP($A31&amp;$A$27, '[2]1.행정구역'!$A$9:$U$160, 7, FALSE)</f>
        <v>0</v>
      </c>
      <c r="F31" s="92">
        <f>VLOOKUP($A31&amp;$A$27, '[2]1.행정구역'!$A$9:$U$160, 8, FALSE)</f>
        <v>332</v>
      </c>
      <c r="G31" s="92">
        <f>VLOOKUP($A31&amp;$A$27, '[2]1.행정구역'!$A$9:$U$160, 9, FALSE)</f>
        <v>36</v>
      </c>
      <c r="H31" s="92">
        <f>VLOOKUP($A31&amp;$A$27, '[2]1.행정구역'!$A$9:$U$160, 10, FALSE)</f>
        <v>202</v>
      </c>
      <c r="I31" s="92">
        <f>VLOOKUP($A31&amp;$A$27, '[2]1.행정구역'!$A$9:$U$160, 11, FALSE)</f>
        <v>94</v>
      </c>
      <c r="J31" s="92">
        <f>VLOOKUP($A31&amp;$A$27, '[2]1.행정구역'!$A$9:$U$160, 12, FALSE)</f>
        <v>295</v>
      </c>
      <c r="K31" s="92">
        <f>VLOOKUP($A31&amp;$A$27, '[2]1.행정구역'!$A$9:$U$160, 13, FALSE)</f>
        <v>14</v>
      </c>
      <c r="L31" s="92">
        <f>VLOOKUP($A31&amp;$A$27, '[2]1.행정구역'!$A$9:$U$160, 14, FALSE)</f>
        <v>0</v>
      </c>
      <c r="M31" s="92">
        <f>VLOOKUP($A31&amp;$A$27, '[2]1.행정구역'!$A$9:$U$160, 15, FALSE)</f>
        <v>14</v>
      </c>
      <c r="N31" s="92">
        <f>VLOOKUP($A31&amp;$A$27, '[2]1.행정구역'!$A$9:$U$160, 16, FALSE)</f>
        <v>8019</v>
      </c>
      <c r="O31" s="92">
        <f>VLOOKUP($A31&amp;$A$27, '[2]1.행정구역'!$A$9:$U$160, 17, FALSE)</f>
        <v>2781</v>
      </c>
      <c r="P31" s="92">
        <f>VLOOKUP($A31&amp;$A$27, '[2]1.행정구역'!$A$9:$U$160, 18, FALSE)</f>
        <v>5238</v>
      </c>
      <c r="Q31" s="92">
        <f>VLOOKUP($A31&amp;$A$27, '[2]1.행정구역'!$A$9:$U$160, 19, FALSE)</f>
        <v>41287</v>
      </c>
      <c r="R31" s="93">
        <f>VLOOKUP($A31&amp;$A$27, '[2]1.행정구역'!$A$9:$U$160, 20, FALSE)</f>
        <v>19032</v>
      </c>
      <c r="S31" s="93">
        <f t="shared" si="7"/>
        <v>95.563660903657038</v>
      </c>
    </row>
    <row r="32" spans="1:20" ht="21.2" customHeight="1" x14ac:dyDescent="0.15">
      <c r="A32" s="4">
        <v>2019</v>
      </c>
      <c r="B32" s="92">
        <f>VLOOKUP($A32&amp;$A$27, '[2]1.행정구역'!$A$9:$U$160, 4, FALSE)</f>
        <v>23</v>
      </c>
      <c r="C32" s="92">
        <f>VLOOKUP($A32&amp;$A$27, '[2]1.행정구역'!$A$9:$U$160, 5, FALSE)</f>
        <v>10</v>
      </c>
      <c r="D32" s="92">
        <f>VLOOKUP($A32&amp;$A$27, '[2]1.행정구역'!$A$9:$U$160, 6, FALSE)</f>
        <v>13</v>
      </c>
      <c r="E32" s="92">
        <f>VLOOKUP($A32&amp;$A$27, '[2]1.행정구역'!$A$9:$U$160, 7, FALSE)</f>
        <v>0</v>
      </c>
      <c r="F32" s="92">
        <f>VLOOKUP($A32&amp;$A$27, '[2]1.행정구역'!$A$9:$U$160, 8, FALSE)</f>
        <v>332</v>
      </c>
      <c r="G32" s="92">
        <f>VLOOKUP($A32&amp;$A$27, '[2]1.행정구역'!$A$9:$U$160, 9, FALSE)</f>
        <v>36</v>
      </c>
      <c r="H32" s="92">
        <f>VLOOKUP($A32&amp;$A$27, '[2]1.행정구역'!$A$9:$U$160, 10, FALSE)</f>
        <v>202</v>
      </c>
      <c r="I32" s="92">
        <f>VLOOKUP($A32&amp;$A$27, '[2]1.행정구역'!$A$9:$U$160, 11, FALSE)</f>
        <v>94</v>
      </c>
      <c r="J32" s="92">
        <f>VLOOKUP($A32&amp;$A$27, '[2]1.행정구역'!$A$9:$U$160, 12, FALSE)</f>
        <v>295</v>
      </c>
      <c r="K32" s="92">
        <f>VLOOKUP($A32&amp;$A$27, '[2]1.행정구역'!$A$9:$U$160, 13, FALSE)</f>
        <v>14</v>
      </c>
      <c r="L32" s="92">
        <f>VLOOKUP($A32&amp;$A$27, '[2]1.행정구역'!$A$9:$U$160, 14, FALSE)</f>
        <v>0</v>
      </c>
      <c r="M32" s="92">
        <f>VLOOKUP($A32&amp;$A$27, '[2]1.행정구역'!$A$9:$U$160, 15, FALSE)</f>
        <v>14</v>
      </c>
      <c r="N32" s="92">
        <f>VLOOKUP($A32&amp;$A$27, '[2]1.행정구역'!$A$9:$U$160, 16, FALSE)</f>
        <v>8083</v>
      </c>
      <c r="O32" s="92">
        <f>VLOOKUP($A32&amp;$A$27, '[2]1.행정구역'!$A$9:$U$160, 17, FALSE)</f>
        <v>2835</v>
      </c>
      <c r="P32" s="92">
        <f>VLOOKUP($A32&amp;$A$27, '[2]1.행정구역'!$A$9:$U$160, 18, FALSE)</f>
        <v>5248</v>
      </c>
      <c r="Q32" s="92">
        <f>VLOOKUP($A32&amp;$A$27, '[2]1.행정구역'!$A$9:$U$160, 19, FALSE)</f>
        <v>41805</v>
      </c>
      <c r="R32" s="93">
        <f>VLOOKUP($A32&amp;$A$27, '[2]1.행정구역'!$A$9:$U$160, 20, FALSE)</f>
        <v>19032</v>
      </c>
      <c r="S32" s="93">
        <f t="shared" si="7"/>
        <v>95.563660903657038</v>
      </c>
    </row>
    <row r="33" spans="1:19" ht="21.2" customHeight="1" x14ac:dyDescent="0.15">
      <c r="A33" s="4">
        <v>2020</v>
      </c>
      <c r="B33" s="92">
        <f>VLOOKUP($A33&amp;$A$27, '[2]1.행정구역'!$A$9:$U$160, 4, FALSE)</f>
        <v>23</v>
      </c>
      <c r="C33" s="92">
        <f>VLOOKUP($A33&amp;$A$27, '[2]1.행정구역'!$A$9:$U$160, 5, FALSE)</f>
        <v>10</v>
      </c>
      <c r="D33" s="92">
        <f>VLOOKUP($A33&amp;$A$27, '[2]1.행정구역'!$A$9:$U$160, 6, FALSE)</f>
        <v>13</v>
      </c>
      <c r="E33" s="92">
        <f>VLOOKUP($A33&amp;$A$27, '[2]1.행정구역'!$A$9:$U$160, 7, FALSE)</f>
        <v>0</v>
      </c>
      <c r="F33" s="92">
        <f>VLOOKUP($A33&amp;$A$27, '[2]1.행정구역'!$A$9:$U$160, 8, FALSE)</f>
        <v>332</v>
      </c>
      <c r="G33" s="92">
        <f>VLOOKUP($A33&amp;$A$27, '[2]1.행정구역'!$A$9:$U$160, 9, FALSE)</f>
        <v>37</v>
      </c>
      <c r="H33" s="92">
        <f>VLOOKUP($A33&amp;$A$27, '[2]1.행정구역'!$A$9:$U$160, 10, FALSE)</f>
        <v>201</v>
      </c>
      <c r="I33" s="92">
        <f>VLOOKUP($A33&amp;$A$27, '[2]1.행정구역'!$A$9:$U$160, 11, FALSE)</f>
        <v>94</v>
      </c>
      <c r="J33" s="92">
        <f>VLOOKUP($A33&amp;$A$27, '[2]1.행정구역'!$A$9:$U$160, 12, FALSE)</f>
        <v>295</v>
      </c>
      <c r="K33" s="92">
        <f>VLOOKUP($A33&amp;$A$27, '[2]1.행정구역'!$A$9:$U$160, 13, FALSE)</f>
        <v>14</v>
      </c>
      <c r="L33" s="92">
        <f>VLOOKUP($A33&amp;$A$27, '[2]1.행정구역'!$A$9:$U$160, 14, FALSE)</f>
        <v>0</v>
      </c>
      <c r="M33" s="92">
        <f>VLOOKUP($A33&amp;$A$27, '[2]1.행정구역'!$A$9:$U$160, 15, FALSE)</f>
        <v>14</v>
      </c>
      <c r="N33" s="92">
        <f>VLOOKUP($A33&amp;$A$27, '[2]1.행정구역'!$A$9:$U$160, 16, FALSE)</f>
        <v>8092</v>
      </c>
      <c r="O33" s="92">
        <f>VLOOKUP($A33&amp;$A$27, '[2]1.행정구역'!$A$9:$U$160, 17, FALSE)</f>
        <v>2836</v>
      </c>
      <c r="P33" s="92">
        <f>VLOOKUP($A33&amp;$A$27, '[2]1.행정구역'!$A$9:$U$160, 18, FALSE)</f>
        <v>5256</v>
      </c>
      <c r="Q33" s="92">
        <f>VLOOKUP($A33&amp;$A$27, '[2]1.행정구역'!$A$9:$U$160, 19, FALSE)</f>
        <v>41969</v>
      </c>
      <c r="R33" s="93">
        <f>VLOOKUP($A33&amp;$A$27, '[2]1.행정구역'!$A$9:$U$160, 20, FALSE)</f>
        <v>19034</v>
      </c>
      <c r="S33" s="93">
        <f t="shared" si="7"/>
        <v>95.564250314673174</v>
      </c>
    </row>
    <row r="34" spans="1:19" ht="21.2" customHeight="1" x14ac:dyDescent="0.15">
      <c r="A34" s="4">
        <v>2021</v>
      </c>
      <c r="B34" s="92">
        <v>23</v>
      </c>
      <c r="C34" s="92">
        <v>10</v>
      </c>
      <c r="D34" s="92">
        <v>13</v>
      </c>
      <c r="E34" s="92">
        <v>0</v>
      </c>
      <c r="F34" s="92">
        <v>330</v>
      </c>
      <c r="G34" s="92">
        <v>38</v>
      </c>
      <c r="H34" s="92">
        <v>200</v>
      </c>
      <c r="I34" s="92">
        <v>92</v>
      </c>
      <c r="J34" s="92">
        <v>295</v>
      </c>
      <c r="K34" s="92">
        <v>14</v>
      </c>
      <c r="L34" s="92">
        <v>0</v>
      </c>
      <c r="M34" s="92">
        <v>14</v>
      </c>
      <c r="N34" s="92">
        <v>8099</v>
      </c>
      <c r="O34" s="92">
        <v>2831</v>
      </c>
      <c r="P34" s="92">
        <v>5268</v>
      </c>
      <c r="Q34" s="92">
        <v>42145</v>
      </c>
      <c r="R34" s="93">
        <v>19035</v>
      </c>
      <c r="S34" s="93">
        <f t="shared" si="7"/>
        <v>95.56347403378598</v>
      </c>
    </row>
    <row r="35" spans="1:19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</row>
    <row r="36" spans="1:19" s="111" customFormat="1" ht="18.75" customHeight="1" x14ac:dyDescent="0.15">
      <c r="A36" s="165" t="s">
        <v>743</v>
      </c>
    </row>
  </sheetData>
  <mergeCells count="8">
    <mergeCell ref="S6:S7"/>
    <mergeCell ref="A2:J2"/>
    <mergeCell ref="A5:A7"/>
    <mergeCell ref="B5:C5"/>
    <mergeCell ref="F5:G5"/>
    <mergeCell ref="Q5:Q6"/>
    <mergeCell ref="R5:R7"/>
    <mergeCell ref="P6:P7"/>
  </mergeCells>
  <phoneticPr fontId="2" type="noConversion"/>
  <hyperlinks>
    <hyperlink ref="A1" location="목록!A1" display="[목록]으로"/>
  </hyperlinks>
  <pageMargins left="0.74803149606299213" right="0.39370078740157483" top="0.74803149606299213" bottom="0.59055118110236227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style="19" customWidth="1"/>
    <col min="2" max="2" width="13.88671875" style="19" customWidth="1"/>
    <col min="3" max="4" width="12.109375" style="19" customWidth="1"/>
    <col min="5" max="6" width="10.88671875" style="19" customWidth="1"/>
    <col min="7" max="7" width="12.77734375" style="19" customWidth="1"/>
    <col min="8" max="14" width="10.33203125" style="19" customWidth="1"/>
    <col min="15" max="15" width="11.6640625" style="19" customWidth="1"/>
    <col min="16" max="21" width="10" style="19" customWidth="1"/>
    <col min="22" max="29" width="9.109375" style="19" customWidth="1"/>
    <col min="30" max="16384" width="8.88671875" style="19"/>
  </cols>
  <sheetData>
    <row r="1" spans="1:29" ht="15" customHeight="1" x14ac:dyDescent="0.15">
      <c r="A1" s="130" t="s">
        <v>208</v>
      </c>
    </row>
    <row r="2" spans="1:29" s="233" customFormat="1" ht="30" customHeight="1" x14ac:dyDescent="0.15">
      <c r="A2" s="419" t="s">
        <v>793</v>
      </c>
      <c r="B2" s="419"/>
      <c r="C2" s="419"/>
      <c r="D2" s="419"/>
      <c r="E2" s="419"/>
      <c r="F2" s="419"/>
      <c r="G2" s="419"/>
      <c r="H2" s="237"/>
      <c r="I2" s="237"/>
      <c r="J2" s="237"/>
      <c r="K2" s="237"/>
      <c r="L2" s="237"/>
      <c r="M2" s="237"/>
      <c r="N2" s="237"/>
      <c r="O2" s="237"/>
      <c r="P2" s="237"/>
    </row>
    <row r="3" spans="1:29" ht="15" customHeight="1" x14ac:dyDescent="0.15">
      <c r="A3" s="17"/>
      <c r="B3" s="18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</row>
    <row r="4" spans="1:29" ht="15" customHeight="1" thickBot="1" x14ac:dyDescent="0.2">
      <c r="A4" s="6"/>
      <c r="B4" s="7"/>
      <c r="C4" s="7"/>
      <c r="D4" s="7"/>
      <c r="E4" s="7"/>
      <c r="F4" s="7"/>
      <c r="H4" s="6" t="s">
        <v>0</v>
      </c>
      <c r="I4" s="7"/>
      <c r="J4" s="6" t="s">
        <v>0</v>
      </c>
      <c r="K4" s="7"/>
      <c r="L4" s="7"/>
      <c r="M4" s="7"/>
      <c r="N4" s="241" t="s">
        <v>2</v>
      </c>
      <c r="O4" s="7"/>
      <c r="P4" s="6" t="s">
        <v>0</v>
      </c>
      <c r="W4" s="18"/>
      <c r="AC4" s="241" t="s">
        <v>2</v>
      </c>
    </row>
    <row r="5" spans="1:29" s="12" customFormat="1" ht="20.100000000000001" customHeight="1" x14ac:dyDescent="0.15">
      <c r="A5" s="410"/>
      <c r="B5" s="413" t="s">
        <v>4</v>
      </c>
      <c r="C5" s="416" t="s">
        <v>5</v>
      </c>
      <c r="D5" s="416" t="s">
        <v>6</v>
      </c>
      <c r="E5" s="416" t="s">
        <v>7</v>
      </c>
      <c r="F5" s="416" t="s">
        <v>8</v>
      </c>
      <c r="G5" s="416" t="s">
        <v>9</v>
      </c>
      <c r="H5" s="416" t="s">
        <v>28</v>
      </c>
      <c r="I5" s="420" t="s">
        <v>10</v>
      </c>
      <c r="J5" s="416" t="s">
        <v>11</v>
      </c>
      <c r="K5" s="416" t="s">
        <v>12</v>
      </c>
      <c r="L5" s="416" t="s">
        <v>29</v>
      </c>
      <c r="M5" s="416" t="s">
        <v>30</v>
      </c>
      <c r="N5" s="429" t="s">
        <v>31</v>
      </c>
      <c r="O5" s="410" t="s">
        <v>13</v>
      </c>
      <c r="P5" s="429" t="s">
        <v>14</v>
      </c>
      <c r="Q5" s="423" t="s">
        <v>15</v>
      </c>
      <c r="R5" s="423" t="s">
        <v>16</v>
      </c>
      <c r="S5" s="423" t="s">
        <v>17</v>
      </c>
      <c r="T5" s="423" t="s">
        <v>18</v>
      </c>
      <c r="U5" s="423" t="s">
        <v>46</v>
      </c>
      <c r="V5" s="423" t="s">
        <v>19</v>
      </c>
      <c r="W5" s="423" t="s">
        <v>20</v>
      </c>
      <c r="X5" s="423" t="s">
        <v>21</v>
      </c>
      <c r="Y5" s="423" t="s">
        <v>22</v>
      </c>
      <c r="Z5" s="423" t="s">
        <v>23</v>
      </c>
      <c r="AA5" s="423" t="s">
        <v>32</v>
      </c>
      <c r="AB5" s="423" t="s">
        <v>24</v>
      </c>
      <c r="AC5" s="426" t="s">
        <v>25</v>
      </c>
    </row>
    <row r="6" spans="1:29" s="12" customFormat="1" ht="20.100000000000001" customHeight="1" x14ac:dyDescent="0.15">
      <c r="A6" s="411"/>
      <c r="B6" s="414"/>
      <c r="C6" s="417"/>
      <c r="D6" s="417"/>
      <c r="E6" s="417"/>
      <c r="F6" s="417"/>
      <c r="G6" s="417"/>
      <c r="H6" s="417"/>
      <c r="I6" s="421"/>
      <c r="J6" s="417"/>
      <c r="K6" s="417"/>
      <c r="L6" s="417"/>
      <c r="M6" s="417"/>
      <c r="N6" s="430"/>
      <c r="O6" s="411"/>
      <c r="P6" s="430"/>
      <c r="Q6" s="424"/>
      <c r="R6" s="424"/>
      <c r="S6" s="424"/>
      <c r="T6" s="424"/>
      <c r="U6" s="424"/>
      <c r="V6" s="424"/>
      <c r="W6" s="424"/>
      <c r="X6" s="424"/>
      <c r="Y6" s="424"/>
      <c r="Z6" s="424"/>
      <c r="AA6" s="424"/>
      <c r="AB6" s="424"/>
      <c r="AC6" s="427"/>
    </row>
    <row r="7" spans="1:29" s="12" customFormat="1" ht="20.100000000000001" customHeight="1" thickBot="1" x14ac:dyDescent="0.2">
      <c r="A7" s="412"/>
      <c r="B7" s="415"/>
      <c r="C7" s="418"/>
      <c r="D7" s="418"/>
      <c r="E7" s="418"/>
      <c r="F7" s="418"/>
      <c r="G7" s="418"/>
      <c r="H7" s="418"/>
      <c r="I7" s="422"/>
      <c r="J7" s="418"/>
      <c r="K7" s="418"/>
      <c r="L7" s="418"/>
      <c r="M7" s="418"/>
      <c r="N7" s="431"/>
      <c r="O7" s="412"/>
      <c r="P7" s="431"/>
      <c r="Q7" s="425"/>
      <c r="R7" s="425"/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8"/>
    </row>
    <row r="8" spans="1:29" s="82" customFormat="1" ht="6" customHeight="1" x14ac:dyDescent="0.15">
      <c r="A8" s="8" t="s">
        <v>0</v>
      </c>
      <c r="B8" s="79" t="s">
        <v>0</v>
      </c>
      <c r="C8" s="79" t="s">
        <v>0</v>
      </c>
      <c r="D8" s="79" t="s">
        <v>0</v>
      </c>
      <c r="E8" s="79" t="s">
        <v>0</v>
      </c>
      <c r="F8" s="79" t="s">
        <v>0</v>
      </c>
      <c r="G8" s="79" t="s">
        <v>0</v>
      </c>
      <c r="H8" s="80"/>
      <c r="I8" s="79" t="s">
        <v>0</v>
      </c>
      <c r="J8" s="79" t="s">
        <v>0</v>
      </c>
      <c r="K8" s="79" t="s">
        <v>0</v>
      </c>
      <c r="L8" s="79"/>
      <c r="M8" s="79"/>
      <c r="N8" s="79"/>
      <c r="O8" s="79" t="s">
        <v>0</v>
      </c>
      <c r="P8" s="79" t="s">
        <v>0</v>
      </c>
      <c r="Q8" s="81" t="s">
        <v>0</v>
      </c>
      <c r="R8" s="81" t="s">
        <v>0</v>
      </c>
      <c r="S8" s="81" t="s">
        <v>0</v>
      </c>
      <c r="T8" s="81" t="s">
        <v>0</v>
      </c>
      <c r="U8" s="81"/>
      <c r="V8" s="81" t="s">
        <v>0</v>
      </c>
      <c r="W8" s="81" t="s">
        <v>0</v>
      </c>
      <c r="X8" s="81" t="s">
        <v>0</v>
      </c>
      <c r="Y8" s="81" t="s">
        <v>0</v>
      </c>
      <c r="Z8" s="81" t="s">
        <v>0</v>
      </c>
      <c r="AA8" s="81" t="s">
        <v>0</v>
      </c>
      <c r="AB8" s="81" t="s">
        <v>0</v>
      </c>
      <c r="AC8" s="81" t="s">
        <v>0</v>
      </c>
    </row>
    <row r="9" spans="1:29" s="100" customFormat="1" ht="21.2" customHeight="1" x14ac:dyDescent="0.15">
      <c r="A9" s="39" t="s">
        <v>63</v>
      </c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5"/>
      <c r="M9" s="115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</row>
    <row r="10" spans="1:29" s="100" customFormat="1" ht="21.2" customHeight="1" x14ac:dyDescent="0.15">
      <c r="A10" s="4">
        <v>2015</v>
      </c>
      <c r="B10" s="117">
        <f t="shared" ref="B10:B16" si="0">SUM(B19,B28)</f>
        <v>19914300526.099998</v>
      </c>
      <c r="C10" s="117">
        <f t="shared" ref="C10:C16" si="1">SUM(C19,C28)</f>
        <v>1296737492.5</v>
      </c>
      <c r="D10" s="117">
        <f t="shared" ref="D10:AC16" si="2">SUM(D19,D28)</f>
        <v>1839649205.5999999</v>
      </c>
      <c r="E10" s="117">
        <f t="shared" si="2"/>
        <v>157837999</v>
      </c>
      <c r="F10" s="117">
        <f t="shared" si="2"/>
        <v>54006383</v>
      </c>
      <c r="G10" s="117">
        <f t="shared" si="2"/>
        <v>14089003638.5</v>
      </c>
      <c r="H10" s="117">
        <f t="shared" si="2"/>
        <v>508</v>
      </c>
      <c r="I10" s="117">
        <f t="shared" si="2"/>
        <v>399125252.89999998</v>
      </c>
      <c r="J10" s="117">
        <f t="shared" si="2"/>
        <v>128138221.09999999</v>
      </c>
      <c r="K10" s="117">
        <f t="shared" si="2"/>
        <v>42219774.100000001</v>
      </c>
      <c r="L10" s="117">
        <f t="shared" si="2"/>
        <v>3214704.1</v>
      </c>
      <c r="M10" s="117">
        <f t="shared" si="2"/>
        <v>2349928.2000000002</v>
      </c>
      <c r="N10" s="117">
        <f t="shared" si="2"/>
        <v>14774854.4</v>
      </c>
      <c r="O10" s="117">
        <f t="shared" si="2"/>
        <v>460130114.39999998</v>
      </c>
      <c r="P10" s="120">
        <f t="shared" si="2"/>
        <v>23576081.5</v>
      </c>
      <c r="Q10" s="120">
        <f t="shared" si="2"/>
        <v>74458765</v>
      </c>
      <c r="R10" s="120">
        <f t="shared" si="2"/>
        <v>570766074.10000002</v>
      </c>
      <c r="S10" s="120">
        <f t="shared" si="2"/>
        <v>363443280.10000002</v>
      </c>
      <c r="T10" s="120">
        <f t="shared" si="2"/>
        <v>182410276.69999999</v>
      </c>
      <c r="U10" s="120">
        <f t="shared" si="2"/>
        <v>1066726</v>
      </c>
      <c r="V10" s="120">
        <f t="shared" si="2"/>
        <v>4915988</v>
      </c>
      <c r="W10" s="120">
        <f t="shared" si="2"/>
        <v>19175330.699999999</v>
      </c>
      <c r="X10" s="120">
        <f t="shared" si="2"/>
        <v>30429231.300000001</v>
      </c>
      <c r="Y10" s="120">
        <f t="shared" si="2"/>
        <v>2626212</v>
      </c>
      <c r="Z10" s="120">
        <f t="shared" si="2"/>
        <v>6717825.5</v>
      </c>
      <c r="AA10" s="120">
        <f t="shared" si="2"/>
        <v>1423549</v>
      </c>
      <c r="AB10" s="120">
        <f t="shared" si="2"/>
        <v>63586080.299999997</v>
      </c>
      <c r="AC10" s="120">
        <f t="shared" si="2"/>
        <v>82517030.099999994</v>
      </c>
    </row>
    <row r="11" spans="1:29" s="100" customFormat="1" ht="21.2" customHeight="1" x14ac:dyDescent="0.15">
      <c r="A11" s="4">
        <v>2016</v>
      </c>
      <c r="B11" s="117">
        <f t="shared" si="0"/>
        <v>19914978348.299999</v>
      </c>
      <c r="C11" s="117">
        <f t="shared" si="1"/>
        <v>1291109330.2</v>
      </c>
      <c r="D11" s="117">
        <f t="shared" ref="D11:R11" si="3">SUM(D20,D29)</f>
        <v>1828702409.5999999</v>
      </c>
      <c r="E11" s="117">
        <f t="shared" si="3"/>
        <v>158734655.40000001</v>
      </c>
      <c r="F11" s="117">
        <f t="shared" si="3"/>
        <v>53737914</v>
      </c>
      <c r="G11" s="117">
        <f t="shared" si="3"/>
        <v>14080705632.299999</v>
      </c>
      <c r="H11" s="117">
        <f t="shared" si="3"/>
        <v>508</v>
      </c>
      <c r="I11" s="117">
        <f t="shared" si="3"/>
        <v>406532610.10000002</v>
      </c>
      <c r="J11" s="117">
        <f t="shared" si="3"/>
        <v>133073675.90000001</v>
      </c>
      <c r="K11" s="117">
        <f t="shared" si="3"/>
        <v>42387437.200000003</v>
      </c>
      <c r="L11" s="117">
        <f t="shared" si="3"/>
        <v>3504411.2</v>
      </c>
      <c r="M11" s="117">
        <f t="shared" si="3"/>
        <v>2384399.7000000002</v>
      </c>
      <c r="N11" s="117">
        <f t="shared" si="3"/>
        <v>15623064.199999999</v>
      </c>
      <c r="O11" s="117">
        <f t="shared" si="3"/>
        <v>464335521.19999999</v>
      </c>
      <c r="P11" s="120">
        <f t="shared" si="3"/>
        <v>23646103.5</v>
      </c>
      <c r="Q11" s="120">
        <f t="shared" si="3"/>
        <v>74791931.599999994</v>
      </c>
      <c r="R11" s="120">
        <f t="shared" si="3"/>
        <v>570754608.10000002</v>
      </c>
      <c r="S11" s="120">
        <f t="shared" si="2"/>
        <v>362837473.39999998</v>
      </c>
      <c r="T11" s="120">
        <f t="shared" si="2"/>
        <v>184760162.69999999</v>
      </c>
      <c r="U11" s="120">
        <f t="shared" si="2"/>
        <v>1067885</v>
      </c>
      <c r="V11" s="120">
        <f t="shared" si="2"/>
        <v>4947226</v>
      </c>
      <c r="W11" s="120">
        <f t="shared" si="2"/>
        <v>20821046.300000001</v>
      </c>
      <c r="X11" s="120">
        <f t="shared" si="2"/>
        <v>30903378.399999999</v>
      </c>
      <c r="Y11" s="120">
        <f t="shared" si="2"/>
        <v>2777800</v>
      </c>
      <c r="Z11" s="120">
        <f t="shared" si="2"/>
        <v>6919055</v>
      </c>
      <c r="AA11" s="120">
        <f t="shared" si="2"/>
        <v>1476018</v>
      </c>
      <c r="AB11" s="120">
        <f t="shared" si="2"/>
        <v>63437379.299999997</v>
      </c>
      <c r="AC11" s="120">
        <f t="shared" si="2"/>
        <v>85006714</v>
      </c>
    </row>
    <row r="12" spans="1:29" s="100" customFormat="1" ht="21.2" customHeight="1" x14ac:dyDescent="0.15">
      <c r="A12" s="4">
        <v>2017</v>
      </c>
      <c r="B12" s="117">
        <f t="shared" si="0"/>
        <v>19916142936.5</v>
      </c>
      <c r="C12" s="117">
        <f t="shared" si="1"/>
        <v>1286828595</v>
      </c>
      <c r="D12" s="117">
        <f t="shared" si="2"/>
        <v>1817739371.0999999</v>
      </c>
      <c r="E12" s="117">
        <f t="shared" si="2"/>
        <v>160098060.09999999</v>
      </c>
      <c r="F12" s="117">
        <f t="shared" si="2"/>
        <v>53301841</v>
      </c>
      <c r="G12" s="117">
        <f t="shared" si="2"/>
        <v>14068758035.4</v>
      </c>
      <c r="H12" s="117">
        <f t="shared" si="2"/>
        <v>521</v>
      </c>
      <c r="I12" s="117">
        <f t="shared" si="2"/>
        <v>413123797.5</v>
      </c>
      <c r="J12" s="117">
        <f t="shared" si="2"/>
        <v>138580261.09999999</v>
      </c>
      <c r="K12" s="117">
        <f t="shared" si="2"/>
        <v>42496513.299999997</v>
      </c>
      <c r="L12" s="117">
        <f t="shared" si="2"/>
        <v>3697582.6</v>
      </c>
      <c r="M12" s="117">
        <f t="shared" si="2"/>
        <v>2411340.9</v>
      </c>
      <c r="N12" s="117">
        <f t="shared" si="2"/>
        <v>16306838.9</v>
      </c>
      <c r="O12" s="117">
        <f t="shared" si="2"/>
        <v>471496613.19999999</v>
      </c>
      <c r="P12" s="120">
        <f t="shared" si="2"/>
        <v>23663118.5</v>
      </c>
      <c r="Q12" s="120">
        <f t="shared" si="2"/>
        <v>74984079.799999997</v>
      </c>
      <c r="R12" s="120">
        <f t="shared" si="2"/>
        <v>570740467.10000002</v>
      </c>
      <c r="S12" s="120">
        <f t="shared" si="2"/>
        <v>362608192.19999999</v>
      </c>
      <c r="T12" s="120">
        <f t="shared" si="2"/>
        <v>186122668.30000001</v>
      </c>
      <c r="U12" s="120">
        <f t="shared" si="2"/>
        <v>1087184</v>
      </c>
      <c r="V12" s="120">
        <f t="shared" si="2"/>
        <v>4966367.2</v>
      </c>
      <c r="W12" s="120">
        <f t="shared" si="2"/>
        <v>22460503.5</v>
      </c>
      <c r="X12" s="120">
        <f t="shared" si="2"/>
        <v>31599272.800000001</v>
      </c>
      <c r="Y12" s="120">
        <f t="shared" si="2"/>
        <v>3731129</v>
      </c>
      <c r="Z12" s="120">
        <f t="shared" si="2"/>
        <v>7069502.5999999996</v>
      </c>
      <c r="AA12" s="120">
        <f t="shared" si="2"/>
        <v>1489226</v>
      </c>
      <c r="AB12" s="120">
        <f t="shared" si="2"/>
        <v>63221465.200000003</v>
      </c>
      <c r="AC12" s="120">
        <f t="shared" si="2"/>
        <v>87560389.200000003</v>
      </c>
    </row>
    <row r="13" spans="1:29" s="100" customFormat="1" ht="21.2" customHeight="1" x14ac:dyDescent="0.15">
      <c r="A13" s="4">
        <v>2018</v>
      </c>
      <c r="B13" s="117">
        <f t="shared" si="0"/>
        <v>19916386846.900002</v>
      </c>
      <c r="C13" s="117">
        <f t="shared" si="1"/>
        <v>1286315187.0999999</v>
      </c>
      <c r="D13" s="117">
        <f t="shared" si="2"/>
        <v>1810439905.9000001</v>
      </c>
      <c r="E13" s="117">
        <f t="shared" si="2"/>
        <v>164078256.09999999</v>
      </c>
      <c r="F13" s="117">
        <f t="shared" si="2"/>
        <v>53306238</v>
      </c>
      <c r="G13" s="117">
        <f t="shared" si="2"/>
        <v>14050392319.5</v>
      </c>
      <c r="H13" s="117">
        <f t="shared" si="2"/>
        <v>522</v>
      </c>
      <c r="I13" s="117">
        <f t="shared" si="2"/>
        <v>418588856.30000001</v>
      </c>
      <c r="J13" s="117">
        <f t="shared" si="2"/>
        <v>140768168.59999999</v>
      </c>
      <c r="K13" s="117">
        <f t="shared" si="2"/>
        <v>43043139.200000003</v>
      </c>
      <c r="L13" s="117">
        <f t="shared" si="2"/>
        <v>3812932.1</v>
      </c>
      <c r="M13" s="117">
        <f t="shared" si="2"/>
        <v>2422838.2000000002</v>
      </c>
      <c r="N13" s="117">
        <f t="shared" si="2"/>
        <v>17046095.100000001</v>
      </c>
      <c r="O13" s="117">
        <f t="shared" si="2"/>
        <v>478369015.19999999</v>
      </c>
      <c r="P13" s="120">
        <f t="shared" si="2"/>
        <v>23654314.5</v>
      </c>
      <c r="Q13" s="120">
        <f t="shared" si="2"/>
        <v>75176670.099999994</v>
      </c>
      <c r="R13" s="120">
        <f t="shared" si="2"/>
        <v>570599222.10000002</v>
      </c>
      <c r="S13" s="120">
        <f t="shared" si="2"/>
        <v>362090245.30000001</v>
      </c>
      <c r="T13" s="120">
        <f t="shared" si="2"/>
        <v>188531469.5</v>
      </c>
      <c r="U13" s="120">
        <f t="shared" si="2"/>
        <v>1060320</v>
      </c>
      <c r="V13" s="120">
        <f t="shared" si="2"/>
        <v>4984438.2</v>
      </c>
      <c r="W13" s="120">
        <f t="shared" si="2"/>
        <v>23310356.600000001</v>
      </c>
      <c r="X13" s="120">
        <f t="shared" si="2"/>
        <v>32661308.800000001</v>
      </c>
      <c r="Y13" s="120">
        <f t="shared" si="2"/>
        <v>4154791</v>
      </c>
      <c r="Z13" s="120">
        <f t="shared" si="2"/>
        <v>7211436.4000000004</v>
      </c>
      <c r="AA13" s="120">
        <f t="shared" si="2"/>
        <v>1489265</v>
      </c>
      <c r="AB13" s="120">
        <f t="shared" si="2"/>
        <v>63071756.200000003</v>
      </c>
      <c r="AC13" s="120">
        <f t="shared" si="2"/>
        <v>89807780.900000006</v>
      </c>
    </row>
    <row r="14" spans="1:29" s="100" customFormat="1" ht="21.2" customHeight="1" x14ac:dyDescent="0.15">
      <c r="A14" s="4">
        <v>2019</v>
      </c>
      <c r="B14" s="117">
        <f t="shared" si="0"/>
        <v>19916860431.5</v>
      </c>
      <c r="C14" s="117">
        <f t="shared" si="1"/>
        <v>1282190068</v>
      </c>
      <c r="D14" s="117">
        <f t="shared" si="2"/>
        <v>1803413357.8</v>
      </c>
      <c r="E14" s="117">
        <f t="shared" si="2"/>
        <v>164085753.40000001</v>
      </c>
      <c r="F14" s="117">
        <f t="shared" si="2"/>
        <v>53448260.899999999</v>
      </c>
      <c r="G14" s="117">
        <f t="shared" si="2"/>
        <v>14042565144.200001</v>
      </c>
      <c r="H14" s="117">
        <f t="shared" si="2"/>
        <v>522</v>
      </c>
      <c r="I14" s="117">
        <f t="shared" si="2"/>
        <v>423590857.19999999</v>
      </c>
      <c r="J14" s="117">
        <f t="shared" si="2"/>
        <v>141869503.19999999</v>
      </c>
      <c r="K14" s="117">
        <f t="shared" si="2"/>
        <v>43543861.5</v>
      </c>
      <c r="L14" s="117">
        <f t="shared" si="2"/>
        <v>4132603.9</v>
      </c>
      <c r="M14" s="117">
        <f t="shared" si="2"/>
        <v>2432925.1</v>
      </c>
      <c r="N14" s="117">
        <f t="shared" si="2"/>
        <v>17868314.399999999</v>
      </c>
      <c r="O14" s="117">
        <f t="shared" si="2"/>
        <v>482483860.69999999</v>
      </c>
      <c r="P14" s="120">
        <f t="shared" si="2"/>
        <v>23648522.5</v>
      </c>
      <c r="Q14" s="120">
        <f t="shared" si="2"/>
        <v>75319179.299999997</v>
      </c>
      <c r="R14" s="120">
        <f t="shared" si="2"/>
        <v>570648397.10000002</v>
      </c>
      <c r="S14" s="120">
        <f t="shared" si="2"/>
        <v>362686283</v>
      </c>
      <c r="T14" s="120">
        <f t="shared" si="2"/>
        <v>188772141.5</v>
      </c>
      <c r="U14" s="120">
        <f t="shared" si="2"/>
        <v>1064270</v>
      </c>
      <c r="V14" s="120">
        <f t="shared" si="2"/>
        <v>5002636.7</v>
      </c>
      <c r="W14" s="120">
        <f t="shared" si="2"/>
        <v>24641495.899999999</v>
      </c>
      <c r="X14" s="120">
        <f t="shared" si="2"/>
        <v>33925397.799999997</v>
      </c>
      <c r="Y14" s="120">
        <f t="shared" si="2"/>
        <v>4633915</v>
      </c>
      <c r="Z14" s="120">
        <f t="shared" si="2"/>
        <v>7338879.4000000004</v>
      </c>
      <c r="AA14" s="120">
        <f t="shared" si="2"/>
        <v>1489231</v>
      </c>
      <c r="AB14" s="120">
        <f t="shared" si="2"/>
        <v>63127525.600000001</v>
      </c>
      <c r="AC14" s="120">
        <f t="shared" si="2"/>
        <v>92937527.400000006</v>
      </c>
    </row>
    <row r="15" spans="1:29" s="100" customFormat="1" ht="21.2" customHeight="1" x14ac:dyDescent="0.15">
      <c r="A15" s="4">
        <v>2020</v>
      </c>
      <c r="B15" s="117">
        <f t="shared" si="0"/>
        <v>19917516940</v>
      </c>
      <c r="C15" s="117">
        <f t="shared" si="1"/>
        <v>1278515046.8</v>
      </c>
      <c r="D15" s="117">
        <f t="shared" si="2"/>
        <v>1795631924.0999999</v>
      </c>
      <c r="E15" s="117">
        <f t="shared" si="2"/>
        <v>164165265.40000001</v>
      </c>
      <c r="F15" s="117">
        <f t="shared" si="2"/>
        <v>53452708.899999999</v>
      </c>
      <c r="G15" s="117">
        <f t="shared" si="2"/>
        <v>14031958411.200001</v>
      </c>
      <c r="H15" s="117">
        <f t="shared" si="2"/>
        <v>522</v>
      </c>
      <c r="I15" s="117">
        <f t="shared" si="2"/>
        <v>427430412.10000002</v>
      </c>
      <c r="J15" s="117">
        <f t="shared" si="2"/>
        <v>143413605.30000001</v>
      </c>
      <c r="K15" s="117">
        <f t="shared" si="2"/>
        <v>43700515.5</v>
      </c>
      <c r="L15" s="117">
        <f t="shared" si="2"/>
        <v>4317505.4000000004</v>
      </c>
      <c r="M15" s="117">
        <f t="shared" si="2"/>
        <v>2444743.6</v>
      </c>
      <c r="N15" s="117">
        <f t="shared" si="2"/>
        <v>18475034.600000001</v>
      </c>
      <c r="O15" s="117">
        <f t="shared" si="2"/>
        <v>490768239.19999999</v>
      </c>
      <c r="P15" s="120">
        <f t="shared" si="2"/>
        <v>23635288.5</v>
      </c>
      <c r="Q15" s="120">
        <f t="shared" si="2"/>
        <v>75416724.200000003</v>
      </c>
      <c r="R15" s="120">
        <f t="shared" si="2"/>
        <v>570662217.10000002</v>
      </c>
      <c r="S15" s="120">
        <f t="shared" si="2"/>
        <v>362380443.10000002</v>
      </c>
      <c r="T15" s="120">
        <f t="shared" si="2"/>
        <v>189334806.5</v>
      </c>
      <c r="U15" s="120">
        <f t="shared" si="2"/>
        <v>1111963</v>
      </c>
      <c r="V15" s="120">
        <f t="shared" si="2"/>
        <v>5046128.7</v>
      </c>
      <c r="W15" s="120">
        <f t="shared" si="2"/>
        <v>25855237.600000001</v>
      </c>
      <c r="X15" s="120">
        <f t="shared" si="2"/>
        <v>34945242.799999997</v>
      </c>
      <c r="Y15" s="120">
        <f t="shared" si="2"/>
        <v>4959931</v>
      </c>
      <c r="Z15" s="120">
        <f t="shared" si="2"/>
        <v>7447461.2000000002</v>
      </c>
      <c r="AA15" s="120">
        <f t="shared" si="2"/>
        <v>1491864</v>
      </c>
      <c r="AB15" s="120">
        <f t="shared" si="2"/>
        <v>63144704.600000001</v>
      </c>
      <c r="AC15" s="120">
        <f t="shared" si="2"/>
        <v>97810993.599999994</v>
      </c>
    </row>
    <row r="16" spans="1:29" s="100" customFormat="1" ht="21.2" customHeight="1" x14ac:dyDescent="0.15">
      <c r="A16" s="4">
        <v>2021</v>
      </c>
      <c r="B16" s="117">
        <f t="shared" si="0"/>
        <v>19918493356.799995</v>
      </c>
      <c r="C16" s="117">
        <f t="shared" si="1"/>
        <v>1275091632.1999998</v>
      </c>
      <c r="D16" s="117">
        <f t="shared" si="2"/>
        <v>1788529200.3000002</v>
      </c>
      <c r="E16" s="117">
        <f t="shared" si="2"/>
        <v>164113418.20000002</v>
      </c>
      <c r="F16" s="117">
        <f t="shared" si="2"/>
        <v>53448926.400000013</v>
      </c>
      <c r="G16" s="117">
        <f t="shared" si="2"/>
        <v>14023118781.300005</v>
      </c>
      <c r="H16" s="117">
        <f t="shared" si="2"/>
        <v>522.20000000000005</v>
      </c>
      <c r="I16" s="117">
        <f t="shared" si="2"/>
        <v>431293340.10000002</v>
      </c>
      <c r="J16" s="117">
        <f t="shared" si="2"/>
        <v>144846847.5</v>
      </c>
      <c r="K16" s="117">
        <f t="shared" si="2"/>
        <v>43926893.300000004</v>
      </c>
      <c r="L16" s="117">
        <f t="shared" si="2"/>
        <v>4423798.6999999993</v>
      </c>
      <c r="M16" s="117">
        <f t="shared" si="2"/>
        <v>2459891</v>
      </c>
      <c r="N16" s="117">
        <f t="shared" si="2"/>
        <v>19329910.899999995</v>
      </c>
      <c r="O16" s="117">
        <f t="shared" si="2"/>
        <v>497886204.90000004</v>
      </c>
      <c r="P16" s="120">
        <f t="shared" si="2"/>
        <v>23633794.399999999</v>
      </c>
      <c r="Q16" s="120">
        <f t="shared" si="2"/>
        <v>75474100.099999994</v>
      </c>
      <c r="R16" s="120">
        <f t="shared" si="2"/>
        <v>571169245.70000017</v>
      </c>
      <c r="S16" s="120">
        <f t="shared" si="2"/>
        <v>362471916.09999996</v>
      </c>
      <c r="T16" s="120">
        <f t="shared" si="2"/>
        <v>189397544.80000001</v>
      </c>
      <c r="U16" s="120">
        <f t="shared" si="2"/>
        <v>1127013.2000000002</v>
      </c>
      <c r="V16" s="120">
        <f t="shared" si="2"/>
        <v>5080127.7</v>
      </c>
      <c r="W16" s="120">
        <f t="shared" si="2"/>
        <v>26332043.100000001</v>
      </c>
      <c r="X16" s="120">
        <f t="shared" si="2"/>
        <v>35208776.100000001</v>
      </c>
      <c r="Y16" s="120">
        <f t="shared" si="2"/>
        <v>5132916</v>
      </c>
      <c r="Z16" s="120">
        <f t="shared" si="2"/>
        <v>7608025.4000000004</v>
      </c>
      <c r="AA16" s="120">
        <f t="shared" si="2"/>
        <v>1495046.3</v>
      </c>
      <c r="AB16" s="120">
        <f t="shared" si="2"/>
        <v>63183584.699999996</v>
      </c>
      <c r="AC16" s="120">
        <f t="shared" si="2"/>
        <v>102709856.19999999</v>
      </c>
    </row>
    <row r="17" spans="1:29" s="100" customFormat="1" ht="21.2" customHeight="1" x14ac:dyDescent="0.15">
      <c r="A17" s="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9"/>
      <c r="M17" s="119"/>
      <c r="N17" s="116"/>
      <c r="O17" s="116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</row>
    <row r="18" spans="1:29" s="100" customFormat="1" ht="21.2" customHeight="1" x14ac:dyDescent="0.15">
      <c r="A18" s="39" t="s">
        <v>48</v>
      </c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8"/>
      <c r="M18" s="118"/>
      <c r="N18" s="116"/>
      <c r="O18" s="116"/>
      <c r="P18" s="121"/>
      <c r="Q18" s="121"/>
      <c r="R18" s="121"/>
      <c r="S18" s="121"/>
      <c r="T18" s="121"/>
      <c r="U18" s="121"/>
      <c r="V18" s="121"/>
      <c r="W18" s="121"/>
      <c r="X18" s="121"/>
      <c r="Y18" s="121"/>
      <c r="Z18" s="121"/>
      <c r="AA18" s="121"/>
      <c r="AB18" s="121"/>
      <c r="AC18" s="121"/>
    </row>
    <row r="19" spans="1:29" s="100" customFormat="1" ht="21.2" customHeight="1" x14ac:dyDescent="0.15">
      <c r="A19" s="4">
        <v>2015</v>
      </c>
      <c r="B19" s="117">
        <f>VLOOKUP($A19&amp;$A$18, '[1]2.토지'!$A$9:$AK$71, 4, FALSE)</f>
        <v>883562682.10000002</v>
      </c>
      <c r="C19" s="117">
        <f>VLOOKUP($A19&amp;$A$18, '[1]2.토지'!$A$9:$AK$71, 11, FALSE)</f>
        <v>41546514.5</v>
      </c>
      <c r="D19" s="117">
        <f>VLOOKUP($A19&amp;$A$18, '[1]2.토지'!$A$9:$AK$71, 12, FALSE)</f>
        <v>78361362.599999994</v>
      </c>
      <c r="E19" s="117">
        <f>VLOOKUP($A19&amp;$A$18, '[1]2.토지'!$A$9:$AK$71, 13, FALSE)</f>
        <v>2260609</v>
      </c>
      <c r="F19" s="117">
        <f>VLOOKUP($A19&amp;$A$18, '[1]2.토지'!$A$9:$AK$71, 14, FALSE)</f>
        <v>1412923</v>
      </c>
      <c r="G19" s="117">
        <f>VLOOKUP($A19&amp;$A$18, '[1]2.토지'!$A$9:$AK$71, 15, FALSE)</f>
        <v>476144003.5</v>
      </c>
      <c r="H19" s="117">
        <f>VLOOKUP($A19&amp;$A$18, '[1]2.토지'!$A$9:$AK$71, 16, FALSE)</f>
        <v>6</v>
      </c>
      <c r="I19" s="117">
        <f>VLOOKUP($A19&amp;$A$18, '[1]2.토지'!$A$9:$AK$71, 17, FALSE)</f>
        <v>85972034.900000006</v>
      </c>
      <c r="J19" s="117">
        <f>VLOOKUP($A19&amp;$A$18, '[1]2.토지'!$A$9:$AK$71, 18, FALSE)</f>
        <v>23624483.100000001</v>
      </c>
      <c r="K19" s="117">
        <f>VLOOKUP($A19&amp;$A$18, '[1]2.토지'!$A$9:$AK$71, 19, FALSE)</f>
        <v>10731305.1</v>
      </c>
      <c r="L19" s="117">
        <f>VLOOKUP($A19&amp;$A$18, '[1]2.토지'!$A$9:$AK$71, 20, FALSE)</f>
        <v>809431.1</v>
      </c>
      <c r="M19" s="117">
        <f>VLOOKUP($A19&amp;$A$18, '[1]2.토지'!$A$9:$AK$71, 21, FALSE)</f>
        <v>596133.19999999995</v>
      </c>
      <c r="N19" s="117">
        <f>VLOOKUP($A19&amp;$A$18, '[1]2.토지'!$A$9:$AK$71, 22, FALSE)</f>
        <v>1039072.4</v>
      </c>
      <c r="O19" s="117">
        <f>VLOOKUP($A19&amp;$A$18, '[1]2.토지'!$A$9:$AK$71, 23, FALSE)</f>
        <v>57611439.399999999</v>
      </c>
      <c r="P19" s="120">
        <f>VLOOKUP($A19&amp;$A$18, '[1]2.토지'!$A$9:$AK$71, 24, FALSE)</f>
        <v>2606694.5</v>
      </c>
      <c r="Q19" s="120">
        <f>VLOOKUP($A19&amp;$A$18, '[1]2.토지'!$A$9:$AK$71, 25, FALSE)</f>
        <v>44180239</v>
      </c>
      <c r="R19" s="120">
        <f>VLOOKUP($A19&amp;$A$18, '[1]2.토지'!$A$9:$AK$71, 26, FALSE)</f>
        <v>3992822.1</v>
      </c>
      <c r="S19" s="120">
        <f>VLOOKUP($A19&amp;$A$18, '[1]2.토지'!$A$9:$AK$71, 27, FALSE)</f>
        <v>12060710.1</v>
      </c>
      <c r="T19" s="120">
        <f>VLOOKUP($A19&amp;$A$18, '[1]2.토지'!$A$9:$AK$71, 28, FALSE)</f>
        <v>5918508.7000000002</v>
      </c>
      <c r="U19" s="120">
        <f>VLOOKUP($A19&amp;$A$18, '[1]2.토지'!$A$9:$AK$71, 29, FALSE)</f>
        <v>34360</v>
      </c>
      <c r="V19" s="120">
        <f>VLOOKUP($A19&amp;$A$18, '[1]2.토지'!$A$9:$AK$71, 30, FALSE)</f>
        <v>2273036</v>
      </c>
      <c r="W19" s="120">
        <f>VLOOKUP($A19&amp;$A$18, '[1]2.토지'!$A$9:$AK$71, 31, FALSE)</f>
        <v>10458100.699999999</v>
      </c>
      <c r="X19" s="120">
        <f>VLOOKUP($A19&amp;$A$18, '[1]2.토지'!$A$9:$AK$71, 32, FALSE)</f>
        <v>2449127.2999999998</v>
      </c>
      <c r="Y19" s="120">
        <f>VLOOKUP($A19&amp;$A$18, '[1]2.토지'!$A$9:$AK$71, 33, FALSE)</f>
        <v>352180</v>
      </c>
      <c r="Z19" s="120">
        <f>VLOOKUP($A19&amp;$A$18, '[1]2.토지'!$A$9:$AK$71, 34, FALSE)</f>
        <v>1289387.5</v>
      </c>
      <c r="AA19" s="120">
        <f>VLOOKUP($A19&amp;$A$18, '[1]2.토지'!$A$9:$AK$71, 35, FALSE)</f>
        <v>26716</v>
      </c>
      <c r="AB19" s="120">
        <f>VLOOKUP($A19&amp;$A$18, '[1]2.토지'!$A$9:$AK$71, 36, FALSE)</f>
        <v>4093859.3</v>
      </c>
      <c r="AC19" s="120">
        <f>VLOOKUP($A19&amp;$A$18, '[1]2.토지'!$A$9:$AK$71, 37, FALSE)</f>
        <v>13717623.1</v>
      </c>
    </row>
    <row r="20" spans="1:29" s="100" customFormat="1" ht="21.2" customHeight="1" x14ac:dyDescent="0.15">
      <c r="A20" s="4">
        <v>2016</v>
      </c>
      <c r="B20" s="117">
        <f>VLOOKUP($A20&amp;$A$18, '[1]2.토지'!$A$9:$AK$71, 4, FALSE)</f>
        <v>883561376.29999995</v>
      </c>
      <c r="C20" s="117">
        <f>VLOOKUP($A20&amp;$A$18, '[1]2.토지'!$A$9:$AK$71, 11, FALSE)</f>
        <v>41138153.200000003</v>
      </c>
      <c r="D20" s="117">
        <f>VLOOKUP($A20&amp;$A$18, '[1]2.토지'!$A$9:$AK$71, 12, FALSE)</f>
        <v>77304974.599999994</v>
      </c>
      <c r="E20" s="117">
        <f>VLOOKUP($A20&amp;$A$18, '[1]2.토지'!$A$9:$AK$71, 13, FALSE)</f>
        <v>2227737.4</v>
      </c>
      <c r="F20" s="117">
        <f>VLOOKUP($A20&amp;$A$18, '[1]2.토지'!$A$9:$AK$71, 14, FALSE)</f>
        <v>1401681</v>
      </c>
      <c r="G20" s="117">
        <f>VLOOKUP($A20&amp;$A$18, '[1]2.토지'!$A$9:$AK$71, 15, FALSE)</f>
        <v>475110185.30000001</v>
      </c>
      <c r="H20" s="117">
        <f>VLOOKUP($A20&amp;$A$18, '[1]2.토지'!$A$9:$AK$71, 16, FALSE)</f>
        <v>6</v>
      </c>
      <c r="I20" s="117">
        <f>VLOOKUP($A20&amp;$A$18, '[1]2.토지'!$A$9:$AK$71, 17, FALSE)</f>
        <v>86889783.099999994</v>
      </c>
      <c r="J20" s="117">
        <f>VLOOKUP($A20&amp;$A$18, '[1]2.토지'!$A$9:$AK$71, 18, FALSE)</f>
        <v>23790154.899999999</v>
      </c>
      <c r="K20" s="117">
        <f>VLOOKUP($A20&amp;$A$18, '[1]2.토지'!$A$9:$AK$71, 19, FALSE)</f>
        <v>10751987.199999999</v>
      </c>
      <c r="L20" s="117">
        <f>VLOOKUP($A20&amp;$A$18, '[1]2.토지'!$A$9:$AK$71, 20, FALSE)</f>
        <v>851132.2</v>
      </c>
      <c r="M20" s="117">
        <f>VLOOKUP($A20&amp;$A$18, '[1]2.토지'!$A$9:$AK$71, 21, FALSE)</f>
        <v>596489.69999999995</v>
      </c>
      <c r="N20" s="117">
        <f>VLOOKUP($A20&amp;$A$18, '[1]2.토지'!$A$9:$AK$71, 22, FALSE)</f>
        <v>1055674.2</v>
      </c>
      <c r="O20" s="117">
        <f>VLOOKUP($A20&amp;$A$18, '[1]2.토지'!$A$9:$AK$71, 23, FALSE)</f>
        <v>57815599.200000003</v>
      </c>
      <c r="P20" s="120">
        <f>VLOOKUP($A20&amp;$A$18, '[1]2.토지'!$A$9:$AK$71, 24, FALSE)</f>
        <v>2684431.5</v>
      </c>
      <c r="Q20" s="120">
        <f>VLOOKUP($A20&amp;$A$18, '[1]2.토지'!$A$9:$AK$71, 25, FALSE)</f>
        <v>44148836.600000001</v>
      </c>
      <c r="R20" s="120">
        <f>VLOOKUP($A20&amp;$A$18, '[1]2.토지'!$A$9:$AK$71, 26, FALSE)</f>
        <v>3991734.1</v>
      </c>
      <c r="S20" s="120">
        <f>VLOOKUP($A20&amp;$A$18, '[1]2.토지'!$A$9:$AK$71, 27, FALSE)</f>
        <v>11973232.4</v>
      </c>
      <c r="T20" s="120">
        <f>VLOOKUP($A20&amp;$A$18, '[1]2.토지'!$A$9:$AK$71, 28, FALSE)</f>
        <v>5908904.7000000002</v>
      </c>
      <c r="U20" s="120">
        <f>VLOOKUP($A20&amp;$A$18, '[1]2.토지'!$A$9:$AK$71, 29, FALSE)</f>
        <v>34692</v>
      </c>
      <c r="V20" s="120">
        <f>VLOOKUP($A20&amp;$A$18, '[1]2.토지'!$A$9:$AK$71, 30, FALSE)</f>
        <v>2289722</v>
      </c>
      <c r="W20" s="120">
        <f>VLOOKUP($A20&amp;$A$18, '[1]2.토지'!$A$9:$AK$71, 31, FALSE)</f>
        <v>10638112.300000001</v>
      </c>
      <c r="X20" s="120">
        <f>VLOOKUP($A20&amp;$A$18, '[1]2.토지'!$A$9:$AK$71, 32, FALSE)</f>
        <v>2658734.4</v>
      </c>
      <c r="Y20" s="120">
        <f>VLOOKUP($A20&amp;$A$18, '[1]2.토지'!$A$9:$AK$71, 33, FALSE)</f>
        <v>421715</v>
      </c>
      <c r="Z20" s="120">
        <f>VLOOKUP($A20&amp;$A$18, '[1]2.토지'!$A$9:$AK$71, 34, FALSE)</f>
        <v>1341196</v>
      </c>
      <c r="AA20" s="120">
        <f>VLOOKUP($A20&amp;$A$18, '[1]2.토지'!$A$9:$AK$71, 35, FALSE)</f>
        <v>53552</v>
      </c>
      <c r="AB20" s="120">
        <f>VLOOKUP($A20&amp;$A$18, '[1]2.토지'!$A$9:$AK$71, 36, FALSE)</f>
        <v>4070240.3</v>
      </c>
      <c r="AC20" s="120">
        <f>VLOOKUP($A20&amp;$A$18, '[1]2.토지'!$A$9:$AK$71, 37, FALSE)</f>
        <v>14412715</v>
      </c>
    </row>
    <row r="21" spans="1:29" s="100" customFormat="1" ht="21.2" customHeight="1" x14ac:dyDescent="0.15">
      <c r="A21" s="4">
        <v>2017</v>
      </c>
      <c r="B21" s="117">
        <f>VLOOKUP($A21&amp;$A$18, '[1]2.토지'!$A$9:$AK$71, 4, FALSE)</f>
        <v>883603112.5</v>
      </c>
      <c r="C21" s="117">
        <f>VLOOKUP($A21&amp;$A$18, '[1]2.토지'!$A$9:$AK$71, 11, FALSE)</f>
        <v>40068122</v>
      </c>
      <c r="D21" s="117">
        <f>VLOOKUP($A21&amp;$A$18, '[1]2.토지'!$A$9:$AK$71, 12, FALSE)</f>
        <v>74063298.099999994</v>
      </c>
      <c r="E21" s="117">
        <f>VLOOKUP($A21&amp;$A$18, '[1]2.토지'!$A$9:$AK$71, 13, FALSE)</f>
        <v>2223927.1</v>
      </c>
      <c r="F21" s="117">
        <f>VLOOKUP($A21&amp;$A$18, '[1]2.토지'!$A$9:$AK$71, 14, FALSE)</f>
        <v>1366900</v>
      </c>
      <c r="G21" s="117">
        <f>VLOOKUP($A21&amp;$A$18, '[1]2.토지'!$A$9:$AK$71, 15, FALSE)</f>
        <v>473003889.39999998</v>
      </c>
      <c r="H21" s="117">
        <f>VLOOKUP($A21&amp;$A$18, '[1]2.토지'!$A$9:$AK$71, 16, FALSE)</f>
        <v>6</v>
      </c>
      <c r="I21" s="117">
        <f>VLOOKUP($A21&amp;$A$18, '[1]2.토지'!$A$9:$AK$71, 17, FALSE)</f>
        <v>88609696.5</v>
      </c>
      <c r="J21" s="117">
        <f>VLOOKUP($A21&amp;$A$18, '[1]2.토지'!$A$9:$AK$71, 18, FALSE)</f>
        <v>26557904.100000001</v>
      </c>
      <c r="K21" s="117">
        <f>VLOOKUP($A21&amp;$A$18, '[1]2.토지'!$A$9:$AK$71, 19, FALSE)</f>
        <v>10800369.300000001</v>
      </c>
      <c r="L21" s="117">
        <f>VLOOKUP($A21&amp;$A$18, '[1]2.토지'!$A$9:$AK$71, 20, FALSE)</f>
        <v>924069.6</v>
      </c>
      <c r="M21" s="117">
        <f>VLOOKUP($A21&amp;$A$18, '[1]2.토지'!$A$9:$AK$71, 21, FALSE)</f>
        <v>600382.9</v>
      </c>
      <c r="N21" s="117">
        <f>VLOOKUP($A21&amp;$A$18, '[1]2.토지'!$A$9:$AK$71, 22, FALSE)</f>
        <v>1096487.8999999999</v>
      </c>
      <c r="O21" s="117">
        <f>VLOOKUP($A21&amp;$A$18, '[1]2.토지'!$A$9:$AK$71, 23, FALSE)</f>
        <v>58759349.200000003</v>
      </c>
      <c r="P21" s="120">
        <f>VLOOKUP($A21&amp;$A$18, '[1]2.토지'!$A$9:$AK$71, 24, FALSE)</f>
        <v>2684680.5</v>
      </c>
      <c r="Q21" s="120">
        <f>VLOOKUP($A21&amp;$A$18, '[1]2.토지'!$A$9:$AK$71, 25, FALSE)</f>
        <v>44219878.799999997</v>
      </c>
      <c r="R21" s="120">
        <f>VLOOKUP($A21&amp;$A$18, '[1]2.토지'!$A$9:$AK$71, 26, FALSE)</f>
        <v>3976515.1</v>
      </c>
      <c r="S21" s="120">
        <f>VLOOKUP($A21&amp;$A$18, '[1]2.토지'!$A$9:$AK$71, 27, FALSE)</f>
        <v>11601709.199999999</v>
      </c>
      <c r="T21" s="120">
        <f>VLOOKUP($A21&amp;$A$18, '[1]2.토지'!$A$9:$AK$71, 28, FALSE)</f>
        <v>6027671.2999999998</v>
      </c>
      <c r="U21" s="120">
        <f>VLOOKUP($A21&amp;$A$18, '[1]2.토지'!$A$9:$AK$71, 29, FALSE)</f>
        <v>34692</v>
      </c>
      <c r="V21" s="120">
        <f>VLOOKUP($A21&amp;$A$18, '[1]2.토지'!$A$9:$AK$71, 30, FALSE)</f>
        <v>2301472.2000000002</v>
      </c>
      <c r="W21" s="120">
        <f>VLOOKUP($A21&amp;$A$18, '[1]2.토지'!$A$9:$AK$71, 31, FALSE)</f>
        <v>11504734.5</v>
      </c>
      <c r="X21" s="120">
        <f>VLOOKUP($A21&amp;$A$18, '[1]2.토지'!$A$9:$AK$71, 32, FALSE)</f>
        <v>2718899.8</v>
      </c>
      <c r="Y21" s="120">
        <f>VLOOKUP($A21&amp;$A$18, '[1]2.토지'!$A$9:$AK$71, 33, FALSE)</f>
        <v>424955</v>
      </c>
      <c r="Z21" s="120">
        <f>VLOOKUP($A21&amp;$A$18, '[1]2.토지'!$A$9:$AK$71, 34, FALSE)</f>
        <v>1363944.6</v>
      </c>
      <c r="AA21" s="120">
        <f>VLOOKUP($A21&amp;$A$18, '[1]2.토지'!$A$9:$AK$71, 35, FALSE)</f>
        <v>53552</v>
      </c>
      <c r="AB21" s="120">
        <f>VLOOKUP($A21&amp;$A$18, '[1]2.토지'!$A$9:$AK$71, 36, FALSE)</f>
        <v>3984806.2</v>
      </c>
      <c r="AC21" s="120">
        <f>VLOOKUP($A21&amp;$A$18, '[1]2.토지'!$A$9:$AK$71, 37, FALSE)</f>
        <v>14631199.199999999</v>
      </c>
    </row>
    <row r="22" spans="1:29" s="100" customFormat="1" ht="21.2" customHeight="1" x14ac:dyDescent="0.15">
      <c r="A22" s="4">
        <v>2018</v>
      </c>
      <c r="B22" s="117">
        <f>VLOOKUP($A22&amp;$A$18, '[1]2.토지'!$A$9:$AK$71, 4, FALSE)</f>
        <v>883519269.89999998</v>
      </c>
      <c r="C22" s="117">
        <f>VLOOKUP($A22&amp;$A$18, '[1]2.토지'!$A$9:$AK$71, 11, FALSE)</f>
        <v>39755584.100000001</v>
      </c>
      <c r="D22" s="117">
        <f>VLOOKUP($A22&amp;$A$18, '[1]2.토지'!$A$9:$AK$71, 12, FALSE)</f>
        <v>73427631.900000006</v>
      </c>
      <c r="E22" s="117">
        <f>VLOOKUP($A22&amp;$A$18, '[1]2.토지'!$A$9:$AK$71, 13, FALSE)</f>
        <v>2430977.1</v>
      </c>
      <c r="F22" s="117">
        <f>VLOOKUP($A22&amp;$A$18, '[1]2.토지'!$A$9:$AK$71, 14, FALSE)</f>
        <v>1364563</v>
      </c>
      <c r="G22" s="117">
        <f>VLOOKUP($A22&amp;$A$18, '[1]2.토지'!$A$9:$AK$71, 15, FALSE)</f>
        <v>472527272.5</v>
      </c>
      <c r="H22" s="117">
        <f>VLOOKUP($A22&amp;$A$18, '[1]2.토지'!$A$9:$AK$71, 16, FALSE)</f>
        <v>7</v>
      </c>
      <c r="I22" s="117">
        <f>VLOOKUP($A22&amp;$A$18, '[1]2.토지'!$A$9:$AK$71, 17, FALSE)</f>
        <v>89248653.299999997</v>
      </c>
      <c r="J22" s="117">
        <f>VLOOKUP($A22&amp;$A$18, '[1]2.토지'!$A$9:$AK$71, 18, FALSE)</f>
        <v>26615331.600000001</v>
      </c>
      <c r="K22" s="117">
        <f>VLOOKUP($A22&amp;$A$18, '[1]2.토지'!$A$9:$AK$71, 19, FALSE)</f>
        <v>10790054.199999999</v>
      </c>
      <c r="L22" s="117">
        <f>VLOOKUP($A22&amp;$A$18, '[1]2.토지'!$A$9:$AK$71, 20, FALSE)</f>
        <v>950102.1</v>
      </c>
      <c r="M22" s="117">
        <f>VLOOKUP($A22&amp;$A$18, '[1]2.토지'!$A$9:$AK$71, 21, FALSE)</f>
        <v>597129.19999999995</v>
      </c>
      <c r="N22" s="117">
        <f>VLOOKUP($A22&amp;$A$18, '[1]2.토지'!$A$9:$AK$71, 22, FALSE)</f>
        <v>1109327.1000000001</v>
      </c>
      <c r="O22" s="117">
        <f>VLOOKUP($A22&amp;$A$18, '[1]2.토지'!$A$9:$AK$71, 23, FALSE)</f>
        <v>59027585.200000003</v>
      </c>
      <c r="P22" s="120">
        <f>VLOOKUP($A22&amp;$A$18, '[1]2.토지'!$A$9:$AK$71, 24, FALSE)</f>
        <v>2685637.5</v>
      </c>
      <c r="Q22" s="120">
        <f>VLOOKUP($A22&amp;$A$18, '[1]2.토지'!$A$9:$AK$71, 25, FALSE)</f>
        <v>44215831.100000001</v>
      </c>
      <c r="R22" s="120">
        <f>VLOOKUP($A22&amp;$A$18, '[1]2.토지'!$A$9:$AK$71, 26, FALSE)</f>
        <v>3988876.1</v>
      </c>
      <c r="S22" s="120">
        <f>VLOOKUP($A22&amp;$A$18, '[1]2.토지'!$A$9:$AK$71, 27, FALSE)</f>
        <v>11552534.300000001</v>
      </c>
      <c r="T22" s="120">
        <f>VLOOKUP($A22&amp;$A$18, '[1]2.토지'!$A$9:$AK$71, 28, FALSE)</f>
        <v>5994677.5</v>
      </c>
      <c r="U22" s="120">
        <f>VLOOKUP($A22&amp;$A$18, '[1]2.토지'!$A$9:$AK$71, 29, FALSE)</f>
        <v>34692</v>
      </c>
      <c r="V22" s="120">
        <f>VLOOKUP($A22&amp;$A$18, '[1]2.토지'!$A$9:$AK$71, 30, FALSE)</f>
        <v>2310596.2000000002</v>
      </c>
      <c r="W22" s="120">
        <f>VLOOKUP($A22&amp;$A$18, '[1]2.토지'!$A$9:$AK$71, 31, FALSE)</f>
        <v>11688471.6</v>
      </c>
      <c r="X22" s="120">
        <f>VLOOKUP($A22&amp;$A$18, '[1]2.토지'!$A$9:$AK$71, 32, FALSE)</f>
        <v>2720243.8</v>
      </c>
      <c r="Y22" s="120">
        <f>VLOOKUP($A22&amp;$A$18, '[1]2.토지'!$A$9:$AK$71, 33, FALSE)</f>
        <v>426764</v>
      </c>
      <c r="Z22" s="120">
        <f>VLOOKUP($A22&amp;$A$18, '[1]2.토지'!$A$9:$AK$71, 34, FALSE)</f>
        <v>1378534.3999999999</v>
      </c>
      <c r="AA22" s="120">
        <f>VLOOKUP($A22&amp;$A$18, '[1]2.토지'!$A$9:$AK$71, 35, FALSE)</f>
        <v>53552</v>
      </c>
      <c r="AB22" s="120">
        <f>VLOOKUP($A22&amp;$A$18, '[1]2.토지'!$A$9:$AK$71, 36, FALSE)</f>
        <v>3962625.2</v>
      </c>
      <c r="AC22" s="120">
        <f>VLOOKUP($A22&amp;$A$18, '[1]2.토지'!$A$9:$AK$71, 37, FALSE)</f>
        <v>14662015.9</v>
      </c>
    </row>
    <row r="23" spans="1:29" s="100" customFormat="1" ht="21.2" customHeight="1" x14ac:dyDescent="0.15">
      <c r="A23" s="4">
        <v>2019</v>
      </c>
      <c r="B23" s="117">
        <f>VLOOKUP($A23&amp;$A$18, '[1]2.토지'!$A$9:$AK$71, 4, FALSE)</f>
        <v>883517307.5</v>
      </c>
      <c r="C23" s="117">
        <f>VLOOKUP($A23&amp;$A$18, '[1]2.토지'!$A$9:$AK$71, 11, FALSE)</f>
        <v>39271374</v>
      </c>
      <c r="D23" s="117">
        <f>VLOOKUP($A23&amp;$A$18, '[1]2.토지'!$A$9:$AK$71, 12, FALSE)</f>
        <v>72742997.799999997</v>
      </c>
      <c r="E23" s="117">
        <f>VLOOKUP($A23&amp;$A$18, '[1]2.토지'!$A$9:$AK$71, 13, FALSE)</f>
        <v>2294201.4</v>
      </c>
      <c r="F23" s="117">
        <f>VLOOKUP($A23&amp;$A$18, '[1]2.토지'!$A$9:$AK$71, 14, FALSE)</f>
        <v>1336910.8999999999</v>
      </c>
      <c r="G23" s="117">
        <f>VLOOKUP($A23&amp;$A$18, '[1]2.토지'!$A$9:$AK$71, 15, FALSE)</f>
        <v>472346938.19999999</v>
      </c>
      <c r="H23" s="117">
        <f>VLOOKUP($A23&amp;$A$18, '[1]2.토지'!$A$9:$AK$71, 16, FALSE)</f>
        <v>7</v>
      </c>
      <c r="I23" s="117">
        <f>VLOOKUP($A23&amp;$A$18, '[1]2.토지'!$A$9:$AK$71, 17, FALSE)</f>
        <v>90028893.200000003</v>
      </c>
      <c r="J23" s="117">
        <f>VLOOKUP($A23&amp;$A$18, '[1]2.토지'!$A$9:$AK$71, 18, FALSE)</f>
        <v>26679324.199999999</v>
      </c>
      <c r="K23" s="117">
        <f>VLOOKUP($A23&amp;$A$18, '[1]2.토지'!$A$9:$AK$71, 19, FALSE)</f>
        <v>10818269.5</v>
      </c>
      <c r="L23" s="117">
        <f>VLOOKUP($A23&amp;$A$18, '[1]2.토지'!$A$9:$AK$71, 20, FALSE)</f>
        <v>976682.9</v>
      </c>
      <c r="M23" s="117">
        <f>VLOOKUP($A23&amp;$A$18, '[1]2.토지'!$A$9:$AK$71, 21, FALSE)</f>
        <v>594710.1</v>
      </c>
      <c r="N23" s="117">
        <f>VLOOKUP($A23&amp;$A$18, '[1]2.토지'!$A$9:$AK$71, 22, FALSE)</f>
        <v>1123315.3999999999</v>
      </c>
      <c r="O23" s="117">
        <f>VLOOKUP($A23&amp;$A$18, '[1]2.토지'!$A$9:$AK$71, 23, FALSE)</f>
        <v>59444905.700000003</v>
      </c>
      <c r="P23" s="120">
        <f>VLOOKUP($A23&amp;$A$18, '[1]2.토지'!$A$9:$AK$71, 24, FALSE)</f>
        <v>2687486.5</v>
      </c>
      <c r="Q23" s="120">
        <f>VLOOKUP($A23&amp;$A$18, '[1]2.토지'!$A$9:$AK$71, 25, FALSE)</f>
        <v>44173900.299999997</v>
      </c>
      <c r="R23" s="120">
        <f>VLOOKUP($A23&amp;$A$18, '[1]2.토지'!$A$9:$AK$71, 26, FALSE)</f>
        <v>3987908.1</v>
      </c>
      <c r="S23" s="120">
        <f>VLOOKUP($A23&amp;$A$18, '[1]2.토지'!$A$9:$AK$71, 27, FALSE)</f>
        <v>11520301</v>
      </c>
      <c r="T23" s="120">
        <f>VLOOKUP($A23&amp;$A$18, '[1]2.토지'!$A$9:$AK$71, 28, FALSE)</f>
        <v>6017416.5</v>
      </c>
      <c r="U23" s="120">
        <f>VLOOKUP($A23&amp;$A$18, '[1]2.토지'!$A$9:$AK$71, 29, FALSE)</f>
        <v>34692</v>
      </c>
      <c r="V23" s="120">
        <f>VLOOKUP($A23&amp;$A$18, '[1]2.토지'!$A$9:$AK$71, 30, FALSE)</f>
        <v>2305947.7000000002</v>
      </c>
      <c r="W23" s="120">
        <f>VLOOKUP($A23&amp;$A$18, '[1]2.토지'!$A$9:$AK$71, 31, FALSE)</f>
        <v>11944614.9</v>
      </c>
      <c r="X23" s="120">
        <f>VLOOKUP($A23&amp;$A$18, '[1]2.토지'!$A$9:$AK$71, 32, FALSE)</f>
        <v>2714554.8</v>
      </c>
      <c r="Y23" s="120">
        <f>VLOOKUP($A23&amp;$A$18, '[1]2.토지'!$A$9:$AK$71, 33, FALSE)</f>
        <v>431356</v>
      </c>
      <c r="Z23" s="120">
        <f>VLOOKUP($A23&amp;$A$18, '[1]2.토지'!$A$9:$AK$71, 34, FALSE)</f>
        <v>1384805.4</v>
      </c>
      <c r="AA23" s="120">
        <f>VLOOKUP($A23&amp;$A$18, '[1]2.토지'!$A$9:$AK$71, 35, FALSE)</f>
        <v>53518</v>
      </c>
      <c r="AB23" s="120">
        <f>VLOOKUP($A23&amp;$A$18, '[1]2.토지'!$A$9:$AK$71, 36, FALSE)</f>
        <v>3951553.6</v>
      </c>
      <c r="AC23" s="120">
        <f>VLOOKUP($A23&amp;$A$18, '[1]2.토지'!$A$9:$AK$71, 37, FALSE)</f>
        <v>14650722.4</v>
      </c>
    </row>
    <row r="24" spans="1:29" s="100" customFormat="1" ht="21.2" customHeight="1" x14ac:dyDescent="0.15">
      <c r="A24" s="4">
        <v>2020</v>
      </c>
      <c r="B24" s="117">
        <f>VLOOKUP($A24&amp;$A$18, '[1]2.토지'!$A$9:$AK$71, 4, FALSE)</f>
        <v>883487477</v>
      </c>
      <c r="C24" s="117">
        <f>VLOOKUP($A24&amp;$A$18, '[1]2.토지'!$A$9:$AK$71, 11, FALSE)</f>
        <v>39183356.799999997</v>
      </c>
      <c r="D24" s="117">
        <f>VLOOKUP($A24&amp;$A$18, '[1]2.토지'!$A$9:$AK$71, 12, FALSE)</f>
        <v>72498538.099999994</v>
      </c>
      <c r="E24" s="117">
        <f>VLOOKUP($A24&amp;$A$18, '[1]2.토지'!$A$9:$AK$71, 13, FALSE)</f>
        <v>2292545.4</v>
      </c>
      <c r="F24" s="117">
        <f>VLOOKUP($A24&amp;$A$18, '[1]2.토지'!$A$9:$AK$71, 14, FALSE)</f>
        <v>1334827.8999999999</v>
      </c>
      <c r="G24" s="117">
        <f>VLOOKUP($A24&amp;$A$18, '[1]2.토지'!$A$9:$AK$71, 15, FALSE)</f>
        <v>472292756.19999999</v>
      </c>
      <c r="H24" s="117">
        <f>VLOOKUP($A24&amp;$A$18, '[1]2.토지'!$A$9:$AK$71, 16, FALSE)</f>
        <v>7</v>
      </c>
      <c r="I24" s="117">
        <f>VLOOKUP($A24&amp;$A$18, '[1]2.토지'!$A$9:$AK$71, 17, FALSE)</f>
        <v>90174896.099999994</v>
      </c>
      <c r="J24" s="117">
        <f>VLOOKUP($A24&amp;$A$18, '[1]2.토지'!$A$9:$AK$71, 18, FALSE)</f>
        <v>26728022.300000001</v>
      </c>
      <c r="K24" s="117">
        <f>VLOOKUP($A24&amp;$A$18, '[1]2.토지'!$A$9:$AK$71, 19, FALSE)</f>
        <v>10829311.5</v>
      </c>
      <c r="L24" s="117">
        <f>VLOOKUP($A24&amp;$A$18, '[1]2.토지'!$A$9:$AK$71, 20, FALSE)</f>
        <v>994486.4</v>
      </c>
      <c r="M24" s="117">
        <f>VLOOKUP($A24&amp;$A$18, '[1]2.토지'!$A$9:$AK$71, 21, FALSE)</f>
        <v>589236.6</v>
      </c>
      <c r="N24" s="117">
        <f>VLOOKUP($A24&amp;$A$18, '[1]2.토지'!$A$9:$AK$71, 22, FALSE)</f>
        <v>1128019.6000000001</v>
      </c>
      <c r="O24" s="117">
        <f>VLOOKUP($A24&amp;$A$18, '[1]2.토지'!$A$9:$AK$71, 23, FALSE)</f>
        <v>59567611.200000003</v>
      </c>
      <c r="P24" s="120">
        <f>VLOOKUP($A24&amp;$A$18, '[1]2.토지'!$A$9:$AK$71, 24, FALSE)</f>
        <v>2695909.5</v>
      </c>
      <c r="Q24" s="120">
        <f>VLOOKUP($A24&amp;$A$18, '[1]2.토지'!$A$9:$AK$71, 25, FALSE)</f>
        <v>44165566.200000003</v>
      </c>
      <c r="R24" s="120">
        <f>VLOOKUP($A24&amp;$A$18, '[1]2.토지'!$A$9:$AK$71, 26, FALSE)</f>
        <v>4002083.1</v>
      </c>
      <c r="S24" s="120">
        <f>VLOOKUP($A24&amp;$A$18, '[1]2.토지'!$A$9:$AK$71, 27, FALSE)</f>
        <v>11494399.1</v>
      </c>
      <c r="T24" s="120">
        <f>VLOOKUP($A24&amp;$A$18, '[1]2.토지'!$A$9:$AK$71, 28, FALSE)</f>
        <v>6011550.5</v>
      </c>
      <c r="U24" s="120">
        <f>VLOOKUP($A24&amp;$A$18, '[1]2.토지'!$A$9:$AK$71, 29, FALSE)</f>
        <v>34692</v>
      </c>
      <c r="V24" s="120">
        <f>VLOOKUP($A24&amp;$A$18, '[1]2.토지'!$A$9:$AK$71, 30, FALSE)</f>
        <v>2305954.7000000002</v>
      </c>
      <c r="W24" s="120">
        <f>VLOOKUP($A24&amp;$A$18, '[1]2.토지'!$A$9:$AK$71, 31, FALSE)</f>
        <v>11992051.6</v>
      </c>
      <c r="X24" s="120">
        <f>VLOOKUP($A24&amp;$A$18, '[1]2.토지'!$A$9:$AK$71, 32, FALSE)</f>
        <v>2715474.8</v>
      </c>
      <c r="Y24" s="120">
        <f>VLOOKUP($A24&amp;$A$18, '[1]2.토지'!$A$9:$AK$71, 33, FALSE)</f>
        <v>430421</v>
      </c>
      <c r="Z24" s="120">
        <f>VLOOKUP($A24&amp;$A$18, '[1]2.토지'!$A$9:$AK$71, 34, FALSE)</f>
        <v>1392727.2</v>
      </c>
      <c r="AA24" s="120">
        <f>VLOOKUP($A24&amp;$A$18, '[1]2.토지'!$A$9:$AK$71, 35, FALSE)</f>
        <v>53518</v>
      </c>
      <c r="AB24" s="120">
        <f>VLOOKUP($A24&amp;$A$18, '[1]2.토지'!$A$9:$AK$71, 36, FALSE)</f>
        <v>3944056.6</v>
      </c>
      <c r="AC24" s="120">
        <f>VLOOKUP($A24&amp;$A$18, '[1]2.토지'!$A$9:$AK$71, 37, FALSE)</f>
        <v>14635457.6</v>
      </c>
    </row>
    <row r="25" spans="1:29" s="100" customFormat="1" ht="21.2" customHeight="1" x14ac:dyDescent="0.15">
      <c r="A25" s="4">
        <v>2021</v>
      </c>
      <c r="B25" s="117">
        <f>VLOOKUP($A25&amp;$A$18, '[1]2.토지'!$A$9:$AK$71, 4, FALSE)</f>
        <v>883698218.60000002</v>
      </c>
      <c r="C25" s="117">
        <f>VLOOKUP($A25&amp;$A$18, '[1]2.토지'!$A$9:$AK$71, 11, FALSE)</f>
        <v>38719065</v>
      </c>
      <c r="D25" s="117">
        <f>VLOOKUP($A25&amp;$A$18, '[1]2.토지'!$A$9:$AK$71, 12, FALSE)</f>
        <v>71594301.700000003</v>
      </c>
      <c r="E25" s="117">
        <f>VLOOKUP($A25&amp;$A$18, '[1]2.토지'!$A$9:$AK$71, 13, FALSE)</f>
        <v>2264305.4</v>
      </c>
      <c r="F25" s="117">
        <f>VLOOKUP($A25&amp;$A$18, '[1]2.토지'!$A$9:$AK$71, 14, FALSE)</f>
        <v>1307402.2</v>
      </c>
      <c r="G25" s="117">
        <f>VLOOKUP($A25&amp;$A$18, '[1]2.토지'!$A$9:$AK$71, 15, FALSE)</f>
        <v>471666690.79999995</v>
      </c>
      <c r="H25" s="117">
        <f>VLOOKUP($A25&amp;$A$18, '[1]2.토지'!$A$9:$AK$71, 16, FALSE)</f>
        <v>7</v>
      </c>
      <c r="I25" s="117">
        <f>VLOOKUP($A25&amp;$A$18, '[1]2.토지'!$A$9:$AK$71, 17, FALSE)</f>
        <v>90606077.600000009</v>
      </c>
      <c r="J25" s="117">
        <f>VLOOKUP($A25&amp;$A$18, '[1]2.토지'!$A$9:$AK$71, 18, FALSE)</f>
        <v>26783815.5</v>
      </c>
      <c r="K25" s="117">
        <f>VLOOKUP($A25&amp;$A$18, '[1]2.토지'!$A$9:$AK$71, 19, FALSE)</f>
        <v>10969970.699999999</v>
      </c>
      <c r="L25" s="117">
        <f>VLOOKUP($A25&amp;$A$18, '[1]2.토지'!$A$9:$AK$71, 20, FALSE)</f>
        <v>992477</v>
      </c>
      <c r="M25" s="117">
        <f>VLOOKUP($A25&amp;$A$18, '[1]2.토지'!$A$9:$AK$71, 21, FALSE)</f>
        <v>584484.19999999995</v>
      </c>
      <c r="N25" s="117">
        <f>VLOOKUP($A25&amp;$A$18, '[1]2.토지'!$A$9:$AK$71, 22, FALSE)</f>
        <v>1137963.5</v>
      </c>
      <c r="O25" s="117">
        <f>VLOOKUP($A25&amp;$A$18, '[1]2.토지'!$A$9:$AK$71, 23, FALSE)</f>
        <v>60806297.500000007</v>
      </c>
      <c r="P25" s="120">
        <f>VLOOKUP($A25&amp;$A$18, '[1]2.토지'!$A$9:$AK$71, 24, FALSE)</f>
        <v>2702508.5</v>
      </c>
      <c r="Q25" s="120">
        <f>VLOOKUP($A25&amp;$A$18, '[1]2.토지'!$A$9:$AK$71, 25, FALSE)</f>
        <v>44153149</v>
      </c>
      <c r="R25" s="120">
        <f>VLOOKUP($A25&amp;$A$18, '[1]2.토지'!$A$9:$AK$71, 26, FALSE)</f>
        <v>3989951.1</v>
      </c>
      <c r="S25" s="120">
        <f>VLOOKUP($A25&amp;$A$18, '[1]2.토지'!$A$9:$AK$71, 27, FALSE)</f>
        <v>11456216.899999999</v>
      </c>
      <c r="T25" s="120">
        <f>VLOOKUP($A25&amp;$A$18, '[1]2.토지'!$A$9:$AK$71, 28, FALSE)</f>
        <v>5994028.5</v>
      </c>
      <c r="U25" s="120">
        <f>VLOOKUP($A25&amp;$A$18, '[1]2.토지'!$A$9:$AK$71, 29, FALSE)</f>
        <v>34692</v>
      </c>
      <c r="V25" s="120">
        <f>VLOOKUP($A25&amp;$A$18, '[1]2.토지'!$A$9:$AK$71, 30, FALSE)</f>
        <v>2308227.2999999998</v>
      </c>
      <c r="W25" s="120">
        <f>VLOOKUP($A25&amp;$A$18, '[1]2.토지'!$A$9:$AK$71, 31, FALSE)</f>
        <v>12072127.199999999</v>
      </c>
      <c r="X25" s="120">
        <f>VLOOKUP($A25&amp;$A$18, '[1]2.토지'!$A$9:$AK$71, 32, FALSE)</f>
        <v>2716961.8</v>
      </c>
      <c r="Y25" s="120">
        <f>VLOOKUP($A25&amp;$A$18, '[1]2.토지'!$A$9:$AK$71, 33, FALSE)</f>
        <v>441768</v>
      </c>
      <c r="Z25" s="120">
        <f>VLOOKUP($A25&amp;$A$18, '[1]2.토지'!$A$9:$AK$71, 34, FALSE)</f>
        <v>1400858.5</v>
      </c>
      <c r="AA25" s="120">
        <f>VLOOKUP($A25&amp;$A$18, '[1]2.토지'!$A$9:$AK$71, 35, FALSE)</f>
        <v>53518</v>
      </c>
      <c r="AB25" s="120">
        <f>VLOOKUP($A25&amp;$A$18, '[1]2.토지'!$A$9:$AK$71, 36, FALSE)</f>
        <v>3899841.5999999996</v>
      </c>
      <c r="AC25" s="120">
        <f>VLOOKUP($A25&amp;$A$18, '[1]2.토지'!$A$9:$AK$71, 37, FALSE)</f>
        <v>15041512.099999998</v>
      </c>
    </row>
    <row r="26" spans="1:29" s="100" customFormat="1" ht="21.2" customHeight="1" x14ac:dyDescent="0.15">
      <c r="A26" s="4"/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9"/>
      <c r="M26" s="119"/>
      <c r="N26" s="116"/>
      <c r="O26" s="116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</row>
    <row r="27" spans="1:29" s="100" customFormat="1" ht="21.2" customHeight="1" x14ac:dyDescent="0.15">
      <c r="A27" s="39" t="s">
        <v>49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8"/>
      <c r="M27" s="118"/>
      <c r="N27" s="116"/>
      <c r="O27" s="116"/>
      <c r="P27" s="121"/>
      <c r="Q27" s="121"/>
      <c r="R27" s="121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</row>
    <row r="28" spans="1:29" s="100" customFormat="1" ht="21.2" customHeight="1" x14ac:dyDescent="0.15">
      <c r="A28" s="4">
        <v>2015</v>
      </c>
      <c r="B28" s="117">
        <f>VLOOKUP($A28&amp;$A$27, '[2]2.토지'!$A$9:$AK$160, 4, FALSE)</f>
        <v>19030737844</v>
      </c>
      <c r="C28" s="117">
        <f>VLOOKUP($A28&amp;$A$27, '[2]2.토지'!$A$9:$AK$160, 5, FALSE)</f>
        <v>1255190978</v>
      </c>
      <c r="D28" s="117">
        <f>VLOOKUP($A28&amp;$A$27, '[2]2.토지'!$A$9:$AK$160, 6, FALSE)</f>
        <v>1761287843</v>
      </c>
      <c r="E28" s="117">
        <f>VLOOKUP($A28&amp;$A$27, '[2]2.토지'!$A$9:$AK$160, 7, FALSE)</f>
        <v>155577390</v>
      </c>
      <c r="F28" s="117">
        <f>VLOOKUP($A28&amp;$A$27, '[2]2.토지'!$A$9:$AK$160, 8, FALSE)</f>
        <v>52593460</v>
      </c>
      <c r="G28" s="117">
        <f>VLOOKUP($A28&amp;$A$27, '[2]2.토지'!$A$9:$AK$160, 9, FALSE)</f>
        <v>13612859635</v>
      </c>
      <c r="H28" s="117">
        <f>VLOOKUP($A28&amp;$A$27, '[2]2.토지'!$A$9:$AK$160, 10, FALSE)</f>
        <v>502</v>
      </c>
      <c r="I28" s="117">
        <f>VLOOKUP($A28&amp;$A$27, '[2]2.토지'!$A$9:$AK$160, 11, FALSE)</f>
        <v>313153218</v>
      </c>
      <c r="J28" s="117">
        <f>VLOOKUP($A28&amp;$A$27, '[2]2.토지'!$A$9:$AK$160, 12, FALSE)</f>
        <v>104513738</v>
      </c>
      <c r="K28" s="117">
        <f>VLOOKUP($A28&amp;$A$27, '[2]2.토지'!$A$9:$AK$160, 13, FALSE)</f>
        <v>31488469</v>
      </c>
      <c r="L28" s="117">
        <f>VLOOKUP($A28&amp;$A$27, '[2]2.토지'!$A$9:$AK$160, 14, FALSE)</f>
        <v>2405273</v>
      </c>
      <c r="M28" s="117">
        <f>VLOOKUP($A28&amp;$A$27, '[2]2.토지'!$A$9:$AK$160, 15, FALSE)</f>
        <v>1753795</v>
      </c>
      <c r="N28" s="117">
        <f>VLOOKUP($A28&amp;$A$27, '[2]2.토지'!$A$9:$AK$160, 16, FALSE)</f>
        <v>13735782</v>
      </c>
      <c r="O28" s="117">
        <f>VLOOKUP($A28&amp;$A$27, '[2]2.토지'!$A$9:$AK$160, 17, FALSE)</f>
        <v>402518675</v>
      </c>
      <c r="P28" s="120">
        <f>VLOOKUP($A28&amp;$A$27, '[2]2.토지'!$A$9:$AK$160, 18, FALSE)</f>
        <v>20969387</v>
      </c>
      <c r="Q28" s="120">
        <f>VLOOKUP($A28&amp;$A$27, '[2]2.토지'!$A$9:$AK$160, 19, FALSE)</f>
        <v>30278526</v>
      </c>
      <c r="R28" s="120">
        <f>VLOOKUP($A28&amp;$A$27, '[2]2.토지'!$A$9:$AK$160, 20, FALSE)</f>
        <v>566773252</v>
      </c>
      <c r="S28" s="120">
        <f>VLOOKUP($A28&amp;$A$27, '[2]2.토지'!$A$9:$AK$160, 21, FALSE)</f>
        <v>351382570</v>
      </c>
      <c r="T28" s="120">
        <f>VLOOKUP($A28&amp;$A$27, '[2]2.토지'!$A$9:$AK$160, 22, FALSE)</f>
        <v>176491768</v>
      </c>
      <c r="U28" s="120">
        <f>VLOOKUP($A28&amp;$A$27, '[2]2.토지'!$A$9:$AK$160, 23, FALSE)</f>
        <v>1032366</v>
      </c>
      <c r="V28" s="120">
        <f>VLOOKUP($A28&amp;$A$27, '[2]2.토지'!$A$9:$AK$160, 24, FALSE)</f>
        <v>2642952</v>
      </c>
      <c r="W28" s="120">
        <f>VLOOKUP($A28&amp;$A$27, '[2]2.토지'!$A$9:$AK$160, 25, FALSE)</f>
        <v>8717230</v>
      </c>
      <c r="X28" s="120">
        <f>VLOOKUP($A28&amp;$A$27, '[2]2.토지'!$A$9:$AK$160, 26, FALSE)</f>
        <v>27980104</v>
      </c>
      <c r="Y28" s="120">
        <f>VLOOKUP($A28&amp;$A$27, '[2]2.토지'!$A$9:$AK$160, 27, FALSE)</f>
        <v>2274032</v>
      </c>
      <c r="Z28" s="120">
        <f>VLOOKUP($A28&amp;$A$27, '[2]2.토지'!$A$9:$AK$160, 28, FALSE)</f>
        <v>5428438</v>
      </c>
      <c r="AA28" s="120">
        <f>VLOOKUP($A28&amp;$A$27, '[2]2.토지'!$A$9:$AK$160, 29, FALSE)</f>
        <v>1396833</v>
      </c>
      <c r="AB28" s="120">
        <f>VLOOKUP($A28&amp;$A$27, '[2]2.토지'!$A$9:$AK$160, 30, FALSE)</f>
        <v>59492221</v>
      </c>
      <c r="AC28" s="120">
        <f>VLOOKUP($A28&amp;$A$27, '[2]2.토지'!$A$9:$AK$160, 31, FALSE)</f>
        <v>68799407</v>
      </c>
    </row>
    <row r="29" spans="1:29" s="100" customFormat="1" ht="21.2" customHeight="1" x14ac:dyDescent="0.15">
      <c r="A29" s="4">
        <v>2016</v>
      </c>
      <c r="B29" s="117">
        <f>VLOOKUP($A29&amp;$A$27, '[2]2.토지'!$A$9:$AK$160, 4, FALSE)</f>
        <v>19031416972</v>
      </c>
      <c r="C29" s="117">
        <f>VLOOKUP($A29&amp;$A$27, '[2]2.토지'!$A$9:$AK$160, 5, FALSE)</f>
        <v>1249971177</v>
      </c>
      <c r="D29" s="117">
        <f>VLOOKUP($A29&amp;$A$27, '[2]2.토지'!$A$9:$AK$160, 6, FALSE)</f>
        <v>1751397435</v>
      </c>
      <c r="E29" s="117">
        <f>VLOOKUP($A29&amp;$A$27, '[2]2.토지'!$A$9:$AK$160, 7, FALSE)</f>
        <v>156506918</v>
      </c>
      <c r="F29" s="117">
        <f>VLOOKUP($A29&amp;$A$27, '[2]2.토지'!$A$9:$AK$160, 8, FALSE)</f>
        <v>52336233</v>
      </c>
      <c r="G29" s="117">
        <f>VLOOKUP($A29&amp;$A$27, '[2]2.토지'!$A$9:$AK$160, 9, FALSE)</f>
        <v>13605595447</v>
      </c>
      <c r="H29" s="117">
        <f>VLOOKUP($A29&amp;$A$27, '[2]2.토지'!$A$9:$AK$160, 10, FALSE)</f>
        <v>502</v>
      </c>
      <c r="I29" s="117">
        <f>VLOOKUP($A29&amp;$A$27, '[2]2.토지'!$A$9:$AK$160, 11, FALSE)</f>
        <v>319642827</v>
      </c>
      <c r="J29" s="117">
        <f>VLOOKUP($A29&amp;$A$27, '[2]2.토지'!$A$9:$AK$160, 12, FALSE)</f>
        <v>109283521</v>
      </c>
      <c r="K29" s="117">
        <f>VLOOKUP($A29&amp;$A$27, '[2]2.토지'!$A$9:$AK$160, 13, FALSE)</f>
        <v>31635450</v>
      </c>
      <c r="L29" s="117">
        <f>VLOOKUP($A29&amp;$A$27, '[2]2.토지'!$A$9:$AK$160, 14, FALSE)</f>
        <v>2653279</v>
      </c>
      <c r="M29" s="117">
        <f>VLOOKUP($A29&amp;$A$27, '[2]2.토지'!$A$9:$AK$160, 15, FALSE)</f>
        <v>1787910</v>
      </c>
      <c r="N29" s="117">
        <f>VLOOKUP($A29&amp;$A$27, '[2]2.토지'!$A$9:$AK$160, 16, FALSE)</f>
        <v>14567390</v>
      </c>
      <c r="O29" s="117">
        <f>VLOOKUP($A29&amp;$A$27, '[2]2.토지'!$A$9:$AK$160, 17, FALSE)</f>
        <v>406519922</v>
      </c>
      <c r="P29" s="120">
        <f>VLOOKUP($A29&amp;$A$27, '[2]2.토지'!$A$9:$AK$160, 18, FALSE)</f>
        <v>20961672</v>
      </c>
      <c r="Q29" s="120">
        <f>VLOOKUP($A29&amp;$A$27, '[2]2.토지'!$A$9:$AK$160, 19, FALSE)</f>
        <v>30643095</v>
      </c>
      <c r="R29" s="120">
        <f>VLOOKUP($A29&amp;$A$27, '[2]2.토지'!$A$9:$AK$160, 20, FALSE)</f>
        <v>566762874</v>
      </c>
      <c r="S29" s="120">
        <f>VLOOKUP($A29&amp;$A$27, '[2]2.토지'!$A$9:$AK$160, 21, FALSE)</f>
        <v>350864241</v>
      </c>
      <c r="T29" s="120">
        <f>VLOOKUP($A29&amp;$A$27, '[2]2.토지'!$A$9:$AK$160, 22, FALSE)</f>
        <v>178851258</v>
      </c>
      <c r="U29" s="120">
        <f>VLOOKUP($A29&amp;$A$27, '[2]2.토지'!$A$9:$AK$160, 23, FALSE)</f>
        <v>1033193</v>
      </c>
      <c r="V29" s="120">
        <f>VLOOKUP($A29&amp;$A$27, '[2]2.토지'!$A$9:$AK$160, 24, FALSE)</f>
        <v>2657504</v>
      </c>
      <c r="W29" s="120">
        <f>VLOOKUP($A29&amp;$A$27, '[2]2.토지'!$A$9:$AK$160, 25, FALSE)</f>
        <v>10182934</v>
      </c>
      <c r="X29" s="120">
        <f>VLOOKUP($A29&amp;$A$27, '[2]2.토지'!$A$9:$AK$160, 26, FALSE)</f>
        <v>28244644</v>
      </c>
      <c r="Y29" s="120">
        <f>VLOOKUP($A29&amp;$A$27, '[2]2.토지'!$A$9:$AK$160, 27, FALSE)</f>
        <v>2356085</v>
      </c>
      <c r="Z29" s="120">
        <f>VLOOKUP($A29&amp;$A$27, '[2]2.토지'!$A$9:$AK$160, 28, FALSE)</f>
        <v>5577859</v>
      </c>
      <c r="AA29" s="120">
        <f>VLOOKUP($A29&amp;$A$27, '[2]2.토지'!$A$9:$AK$160, 29, FALSE)</f>
        <v>1422466</v>
      </c>
      <c r="AB29" s="120">
        <f>VLOOKUP($A29&amp;$A$27, '[2]2.토지'!$A$9:$AK$160, 30, FALSE)</f>
        <v>59367139</v>
      </c>
      <c r="AC29" s="120">
        <f>VLOOKUP($A29&amp;$A$27, '[2]2.토지'!$A$9:$AK$160, 31, FALSE)</f>
        <v>70593999</v>
      </c>
    </row>
    <row r="30" spans="1:29" s="100" customFormat="1" ht="21.2" customHeight="1" x14ac:dyDescent="0.15">
      <c r="A30" s="4">
        <v>2017</v>
      </c>
      <c r="B30" s="117">
        <f>VLOOKUP($A30&amp;$A$27, '[2]2.토지'!$A$9:$AK$160, 4, FALSE)</f>
        <v>19032539824</v>
      </c>
      <c r="C30" s="117">
        <f>VLOOKUP($A30&amp;$A$27, '[2]2.토지'!$A$9:$AK$160, 5, FALSE)</f>
        <v>1246760473</v>
      </c>
      <c r="D30" s="117">
        <f>VLOOKUP($A30&amp;$A$27, '[2]2.토지'!$A$9:$AK$160, 6, FALSE)</f>
        <v>1743676073</v>
      </c>
      <c r="E30" s="117">
        <f>VLOOKUP($A30&amp;$A$27, '[2]2.토지'!$A$9:$AK$160, 7, FALSE)</f>
        <v>157874133</v>
      </c>
      <c r="F30" s="117">
        <f>VLOOKUP($A30&amp;$A$27, '[2]2.토지'!$A$9:$AK$160, 8, FALSE)</f>
        <v>51934941</v>
      </c>
      <c r="G30" s="117">
        <f>VLOOKUP($A30&amp;$A$27, '[2]2.토지'!$A$9:$AK$160, 9, FALSE)</f>
        <v>13595754146</v>
      </c>
      <c r="H30" s="117">
        <f>VLOOKUP($A30&amp;$A$27, '[2]2.토지'!$A$9:$AK$160, 10, FALSE)</f>
        <v>515</v>
      </c>
      <c r="I30" s="117">
        <f>VLOOKUP($A30&amp;$A$27, '[2]2.토지'!$A$9:$AK$160, 11, FALSE)</f>
        <v>324514101</v>
      </c>
      <c r="J30" s="117">
        <f>VLOOKUP($A30&amp;$A$27, '[2]2.토지'!$A$9:$AK$160, 12, FALSE)</f>
        <v>112022357</v>
      </c>
      <c r="K30" s="117">
        <f>VLOOKUP($A30&amp;$A$27, '[2]2.토지'!$A$9:$AK$160, 13, FALSE)</f>
        <v>31696144</v>
      </c>
      <c r="L30" s="117">
        <f>VLOOKUP($A30&amp;$A$27, '[2]2.토지'!$A$9:$AK$160, 14, FALSE)</f>
        <v>2773513</v>
      </c>
      <c r="M30" s="117">
        <f>VLOOKUP($A30&amp;$A$27, '[2]2.토지'!$A$9:$AK$160, 15, FALSE)</f>
        <v>1810958</v>
      </c>
      <c r="N30" s="117">
        <f>VLOOKUP($A30&amp;$A$27, '[2]2.토지'!$A$9:$AK$160, 16, FALSE)</f>
        <v>15210351</v>
      </c>
      <c r="O30" s="117">
        <f>VLOOKUP($A30&amp;$A$27, '[2]2.토지'!$A$9:$AK$160, 17, FALSE)</f>
        <v>412737264</v>
      </c>
      <c r="P30" s="120">
        <f>VLOOKUP($A30&amp;$A$27, '[2]2.토지'!$A$9:$AK$160, 18, FALSE)</f>
        <v>20978438</v>
      </c>
      <c r="Q30" s="120">
        <f>VLOOKUP($A30&amp;$A$27, '[2]2.토지'!$A$9:$AK$160, 19, FALSE)</f>
        <v>30764201</v>
      </c>
      <c r="R30" s="120">
        <f>VLOOKUP($A30&amp;$A$27, '[2]2.토지'!$A$9:$AK$160, 20, FALSE)</f>
        <v>566763952</v>
      </c>
      <c r="S30" s="120">
        <f>VLOOKUP($A30&amp;$A$27, '[2]2.토지'!$A$9:$AK$160, 21, FALSE)</f>
        <v>351006483</v>
      </c>
      <c r="T30" s="120">
        <f>VLOOKUP($A30&amp;$A$27, '[2]2.토지'!$A$9:$AK$160, 22, FALSE)</f>
        <v>180094997</v>
      </c>
      <c r="U30" s="120">
        <f>VLOOKUP($A30&amp;$A$27, '[2]2.토지'!$A$9:$AK$160, 23, FALSE)</f>
        <v>1052492</v>
      </c>
      <c r="V30" s="120">
        <f>VLOOKUP($A30&amp;$A$27, '[2]2.토지'!$A$9:$AK$160, 24, FALSE)</f>
        <v>2664895</v>
      </c>
      <c r="W30" s="120">
        <f>VLOOKUP($A30&amp;$A$27, '[2]2.토지'!$A$9:$AK$160, 25, FALSE)</f>
        <v>10955769</v>
      </c>
      <c r="X30" s="120">
        <f>VLOOKUP($A30&amp;$A$27, '[2]2.토지'!$A$9:$AK$160, 26, FALSE)</f>
        <v>28880373</v>
      </c>
      <c r="Y30" s="120">
        <f>VLOOKUP($A30&amp;$A$27, '[2]2.토지'!$A$9:$AK$160, 27, FALSE)</f>
        <v>3306174</v>
      </c>
      <c r="Z30" s="120">
        <f>VLOOKUP($A30&amp;$A$27, '[2]2.토지'!$A$9:$AK$160, 28, FALSE)</f>
        <v>5705558</v>
      </c>
      <c r="AA30" s="120">
        <f>VLOOKUP($A30&amp;$A$27, '[2]2.토지'!$A$9:$AK$160, 29, FALSE)</f>
        <v>1435674</v>
      </c>
      <c r="AB30" s="120">
        <f>VLOOKUP($A30&amp;$A$27, '[2]2.토지'!$A$9:$AK$160, 30, FALSE)</f>
        <v>59236659</v>
      </c>
      <c r="AC30" s="120">
        <f>VLOOKUP($A30&amp;$A$27, '[2]2.토지'!$A$9:$AK$160, 31, FALSE)</f>
        <v>72929190</v>
      </c>
    </row>
    <row r="31" spans="1:29" s="100" customFormat="1" ht="21.2" customHeight="1" x14ac:dyDescent="0.15">
      <c r="A31" s="4">
        <v>2018</v>
      </c>
      <c r="B31" s="117">
        <f>VLOOKUP($A31&amp;$A$27, '[2]2.토지'!$A$9:$AK$160, 4, FALSE)</f>
        <v>19032867577</v>
      </c>
      <c r="C31" s="117">
        <f>VLOOKUP($A31&amp;$A$27, '[2]2.토지'!$A$9:$AK$160, 5, FALSE)</f>
        <v>1246559603</v>
      </c>
      <c r="D31" s="117">
        <f>VLOOKUP($A31&amp;$A$27, '[2]2.토지'!$A$9:$AK$160, 6, FALSE)</f>
        <v>1737012274</v>
      </c>
      <c r="E31" s="117">
        <f>VLOOKUP($A31&amp;$A$27, '[2]2.토지'!$A$9:$AK$160, 7, FALSE)</f>
        <v>161647279</v>
      </c>
      <c r="F31" s="117">
        <f>VLOOKUP($A31&amp;$A$27, '[2]2.토지'!$A$9:$AK$160, 8, FALSE)</f>
        <v>51941675</v>
      </c>
      <c r="G31" s="117">
        <f>VLOOKUP($A31&amp;$A$27, '[2]2.토지'!$A$9:$AK$160, 9, FALSE)</f>
        <v>13577865047</v>
      </c>
      <c r="H31" s="117">
        <f>VLOOKUP($A31&amp;$A$27, '[2]2.토지'!$A$9:$AK$160, 10, FALSE)</f>
        <v>515</v>
      </c>
      <c r="I31" s="117">
        <f>VLOOKUP($A31&amp;$A$27, '[2]2.토지'!$A$9:$AK$160, 11, FALSE)</f>
        <v>329340203</v>
      </c>
      <c r="J31" s="117">
        <f>VLOOKUP($A31&amp;$A$27, '[2]2.토지'!$A$9:$AK$160, 12, FALSE)</f>
        <v>114152837</v>
      </c>
      <c r="K31" s="117">
        <f>VLOOKUP($A31&amp;$A$27, '[2]2.토지'!$A$9:$AK$160, 13, FALSE)</f>
        <v>32253085</v>
      </c>
      <c r="L31" s="117">
        <f>VLOOKUP($A31&amp;$A$27, '[2]2.토지'!$A$9:$AK$160, 14, FALSE)</f>
        <v>2862830</v>
      </c>
      <c r="M31" s="117">
        <f>VLOOKUP($A31&amp;$A$27, '[2]2.토지'!$A$9:$AK$160, 15, FALSE)</f>
        <v>1825709</v>
      </c>
      <c r="N31" s="117">
        <f>VLOOKUP($A31&amp;$A$27, '[2]2.토지'!$A$9:$AK$160, 16, FALSE)</f>
        <v>15936768</v>
      </c>
      <c r="O31" s="117">
        <f>VLOOKUP($A31&amp;$A$27, '[2]2.토지'!$A$9:$AK$160, 17, FALSE)</f>
        <v>419341430</v>
      </c>
      <c r="P31" s="120">
        <f>VLOOKUP($A31&amp;$A$27, '[2]2.토지'!$A$9:$AK$160, 18, FALSE)</f>
        <v>20968677</v>
      </c>
      <c r="Q31" s="120">
        <f>VLOOKUP($A31&amp;$A$27, '[2]2.토지'!$A$9:$AK$160, 19, FALSE)</f>
        <v>30960839</v>
      </c>
      <c r="R31" s="120">
        <f>VLOOKUP($A31&amp;$A$27, '[2]2.토지'!$A$9:$AK$160, 20, FALSE)</f>
        <v>566610346</v>
      </c>
      <c r="S31" s="120">
        <f>VLOOKUP($A31&amp;$A$27, '[2]2.토지'!$A$9:$AK$160, 21, FALSE)</f>
        <v>350537711</v>
      </c>
      <c r="T31" s="120">
        <f>VLOOKUP($A31&amp;$A$27, '[2]2.토지'!$A$9:$AK$160, 22, FALSE)</f>
        <v>182536792</v>
      </c>
      <c r="U31" s="120">
        <f>VLOOKUP($A31&amp;$A$27, '[2]2.토지'!$A$9:$AK$160, 23, FALSE)</f>
        <v>1025628</v>
      </c>
      <c r="V31" s="120">
        <f>VLOOKUP($A31&amp;$A$27, '[2]2.토지'!$A$9:$AK$160, 24, FALSE)</f>
        <v>2673842</v>
      </c>
      <c r="W31" s="120">
        <f>VLOOKUP($A31&amp;$A$27, '[2]2.토지'!$A$9:$AK$160, 25, FALSE)</f>
        <v>11621885</v>
      </c>
      <c r="X31" s="120">
        <f>VLOOKUP($A31&amp;$A$27, '[2]2.토지'!$A$9:$AK$160, 26, FALSE)</f>
        <v>29941065</v>
      </c>
      <c r="Y31" s="120">
        <f>VLOOKUP($A31&amp;$A$27, '[2]2.토지'!$A$9:$AK$160, 27, FALSE)</f>
        <v>3728027</v>
      </c>
      <c r="Z31" s="120">
        <f>VLOOKUP($A31&amp;$A$27, '[2]2.토지'!$A$9:$AK$160, 28, FALSE)</f>
        <v>5832902</v>
      </c>
      <c r="AA31" s="120">
        <f>VLOOKUP($A31&amp;$A$27, '[2]2.토지'!$A$9:$AK$160, 29, FALSE)</f>
        <v>1435713</v>
      </c>
      <c r="AB31" s="120">
        <f>VLOOKUP($A31&amp;$A$27, '[2]2.토지'!$A$9:$AK$160, 30, FALSE)</f>
        <v>59109131</v>
      </c>
      <c r="AC31" s="120">
        <f>VLOOKUP($A31&amp;$A$27, '[2]2.토지'!$A$9:$AK$160, 31, FALSE)</f>
        <v>75145765</v>
      </c>
    </row>
    <row r="32" spans="1:29" s="100" customFormat="1" ht="21.2" customHeight="1" x14ac:dyDescent="0.15">
      <c r="A32" s="4">
        <v>2019</v>
      </c>
      <c r="B32" s="117">
        <f>VLOOKUP($A32&amp;$A$27, '[2]2.토지'!$A$9:$AK$160, 4, FALSE)</f>
        <v>19033343124</v>
      </c>
      <c r="C32" s="117">
        <f>VLOOKUP($A32&amp;$A$27, '[2]2.토지'!$A$9:$AK$160, 5, FALSE)</f>
        <v>1242918694</v>
      </c>
      <c r="D32" s="117">
        <f>VLOOKUP($A32&amp;$A$27, '[2]2.토지'!$A$9:$AK$160, 6, FALSE)</f>
        <v>1730670360</v>
      </c>
      <c r="E32" s="117">
        <f>VLOOKUP($A32&amp;$A$27, '[2]2.토지'!$A$9:$AK$160, 7, FALSE)</f>
        <v>161791552</v>
      </c>
      <c r="F32" s="117">
        <f>VLOOKUP($A32&amp;$A$27, '[2]2.토지'!$A$9:$AK$160, 8, FALSE)</f>
        <v>52111350</v>
      </c>
      <c r="G32" s="117">
        <f>VLOOKUP($A32&amp;$A$27, '[2]2.토지'!$A$9:$AK$160, 9, FALSE)</f>
        <v>13570218206</v>
      </c>
      <c r="H32" s="117">
        <f>VLOOKUP($A32&amp;$A$27, '[2]2.토지'!$A$9:$AK$160, 10, FALSE)</f>
        <v>515</v>
      </c>
      <c r="I32" s="117">
        <f>VLOOKUP($A32&amp;$A$27, '[2]2.토지'!$A$9:$AK$160, 11, FALSE)</f>
        <v>333561964</v>
      </c>
      <c r="J32" s="117">
        <f>VLOOKUP($A32&amp;$A$27, '[2]2.토지'!$A$9:$AK$160, 12, FALSE)</f>
        <v>115190179</v>
      </c>
      <c r="K32" s="117">
        <f>VLOOKUP($A32&amp;$A$27, '[2]2.토지'!$A$9:$AK$160, 13, FALSE)</f>
        <v>32725592</v>
      </c>
      <c r="L32" s="117">
        <f>VLOOKUP($A32&amp;$A$27, '[2]2.토지'!$A$9:$AK$160, 14, FALSE)</f>
        <v>3155921</v>
      </c>
      <c r="M32" s="117">
        <f>VLOOKUP($A32&amp;$A$27, '[2]2.토지'!$A$9:$AK$160, 15, FALSE)</f>
        <v>1838215</v>
      </c>
      <c r="N32" s="117">
        <f>VLOOKUP($A32&amp;$A$27, '[2]2.토지'!$A$9:$AK$160, 16, FALSE)</f>
        <v>16744999</v>
      </c>
      <c r="O32" s="117">
        <f>VLOOKUP($A32&amp;$A$27, '[2]2.토지'!$A$9:$AK$160, 17, FALSE)</f>
        <v>423038955</v>
      </c>
      <c r="P32" s="120">
        <f>VLOOKUP($A32&amp;$A$27, '[2]2.토지'!$A$9:$AK$160, 18, FALSE)</f>
        <v>20961036</v>
      </c>
      <c r="Q32" s="120">
        <f>VLOOKUP($A32&amp;$A$27, '[2]2.토지'!$A$9:$AK$160, 19, FALSE)</f>
        <v>31145279</v>
      </c>
      <c r="R32" s="120">
        <f>VLOOKUP($A32&amp;$A$27, '[2]2.토지'!$A$9:$AK$160, 20, FALSE)</f>
        <v>566660489</v>
      </c>
      <c r="S32" s="120">
        <f>VLOOKUP($A32&amp;$A$27, '[2]2.토지'!$A$9:$AK$160, 21, FALSE)</f>
        <v>351165982</v>
      </c>
      <c r="T32" s="120">
        <f>VLOOKUP($A32&amp;$A$27, '[2]2.토지'!$A$9:$AK$160, 22, FALSE)</f>
        <v>182754725</v>
      </c>
      <c r="U32" s="120">
        <f>VLOOKUP($A32&amp;$A$27, '[2]2.토지'!$A$9:$AK$160, 23, FALSE)</f>
        <v>1029578</v>
      </c>
      <c r="V32" s="120">
        <f>VLOOKUP($A32&amp;$A$27, '[2]2.토지'!$A$9:$AK$160, 24, FALSE)</f>
        <v>2696689</v>
      </c>
      <c r="W32" s="120">
        <f>VLOOKUP($A32&amp;$A$27, '[2]2.토지'!$A$9:$AK$160, 25, FALSE)</f>
        <v>12696881</v>
      </c>
      <c r="X32" s="120">
        <f>VLOOKUP($A32&amp;$A$27, '[2]2.토지'!$A$9:$AK$160, 26, FALSE)</f>
        <v>31210843</v>
      </c>
      <c r="Y32" s="120">
        <f>VLOOKUP($A32&amp;$A$27, '[2]2.토지'!$A$9:$AK$160, 27, FALSE)</f>
        <v>4202559</v>
      </c>
      <c r="Z32" s="120">
        <f>VLOOKUP($A32&amp;$A$27, '[2]2.토지'!$A$9:$AK$160, 28, FALSE)</f>
        <v>5954074</v>
      </c>
      <c r="AA32" s="120">
        <f>VLOOKUP($A32&amp;$A$27, '[2]2.토지'!$A$9:$AK$160, 29, FALSE)</f>
        <v>1435713</v>
      </c>
      <c r="AB32" s="120">
        <f>VLOOKUP($A32&amp;$A$27, '[2]2.토지'!$A$9:$AK$160, 30, FALSE)</f>
        <v>59175972</v>
      </c>
      <c r="AC32" s="120">
        <f>VLOOKUP($A32&amp;$A$27, '[2]2.토지'!$A$9:$AK$160, 31, FALSE)</f>
        <v>78286805</v>
      </c>
    </row>
    <row r="33" spans="1:29" s="100" customFormat="1" ht="21.2" customHeight="1" x14ac:dyDescent="0.15">
      <c r="A33" s="4">
        <v>2020</v>
      </c>
      <c r="B33" s="117">
        <f>VLOOKUP($A33&amp;$A$27, '[2]2.토지'!$A$9:$AK$160, 4, FALSE)</f>
        <v>19034029463</v>
      </c>
      <c r="C33" s="117">
        <f>VLOOKUP($A33&amp;$A$27, '[2]2.토지'!$A$9:$AK$160, 5, FALSE)</f>
        <v>1239331690</v>
      </c>
      <c r="D33" s="117">
        <f>VLOOKUP($A33&amp;$A$27, '[2]2.토지'!$A$9:$AK$160, 6, FALSE)</f>
        <v>1723133386</v>
      </c>
      <c r="E33" s="117">
        <f>VLOOKUP($A33&amp;$A$27, '[2]2.토지'!$A$9:$AK$160, 7, FALSE)</f>
        <v>161872720</v>
      </c>
      <c r="F33" s="117">
        <f>VLOOKUP($A33&amp;$A$27, '[2]2.토지'!$A$9:$AK$160, 8, FALSE)</f>
        <v>52117881</v>
      </c>
      <c r="G33" s="117">
        <f>VLOOKUP($A33&amp;$A$27, '[2]2.토지'!$A$9:$AK$160, 9, FALSE)</f>
        <v>13559665655</v>
      </c>
      <c r="H33" s="117">
        <f>VLOOKUP($A33&amp;$A$27, '[2]2.토지'!$A$9:$AK$160, 10, FALSE)</f>
        <v>515</v>
      </c>
      <c r="I33" s="117">
        <f>VLOOKUP($A33&amp;$A$27, '[2]2.토지'!$A$9:$AK$160, 11, FALSE)</f>
        <v>337255516</v>
      </c>
      <c r="J33" s="117">
        <f>VLOOKUP($A33&amp;$A$27, '[2]2.토지'!$A$9:$AK$160, 12, FALSE)</f>
        <v>116685583</v>
      </c>
      <c r="K33" s="117">
        <f>VLOOKUP($A33&amp;$A$27, '[2]2.토지'!$A$9:$AK$160, 13, FALSE)</f>
        <v>32871204</v>
      </c>
      <c r="L33" s="117">
        <f>VLOOKUP($A33&amp;$A$27, '[2]2.토지'!$A$9:$AK$160, 14, FALSE)</f>
        <v>3323019</v>
      </c>
      <c r="M33" s="117">
        <f>VLOOKUP($A33&amp;$A$27, '[2]2.토지'!$A$9:$AK$160, 15, FALSE)</f>
        <v>1855507</v>
      </c>
      <c r="N33" s="117">
        <f>VLOOKUP($A33&amp;$A$27, '[2]2.토지'!$A$9:$AK$160, 16, FALSE)</f>
        <v>17347015</v>
      </c>
      <c r="O33" s="117">
        <f>VLOOKUP($A33&amp;$A$27, '[2]2.토지'!$A$9:$AK$160, 17, FALSE)</f>
        <v>431200628</v>
      </c>
      <c r="P33" s="120">
        <f>VLOOKUP($A33&amp;$A$27, '[2]2.토지'!$A$9:$AK$160, 18, FALSE)</f>
        <v>20939379</v>
      </c>
      <c r="Q33" s="120">
        <f>VLOOKUP($A33&amp;$A$27, '[2]2.토지'!$A$9:$AK$160, 19, FALSE)</f>
        <v>31251158</v>
      </c>
      <c r="R33" s="120">
        <f>VLOOKUP($A33&amp;$A$27, '[2]2.토지'!$A$9:$AK$160, 20, FALSE)</f>
        <v>566660134</v>
      </c>
      <c r="S33" s="120">
        <f>VLOOKUP($A33&amp;$A$27, '[2]2.토지'!$A$9:$AK$160, 21, FALSE)</f>
        <v>350886044</v>
      </c>
      <c r="T33" s="120">
        <f>VLOOKUP($A33&amp;$A$27, '[2]2.토지'!$A$9:$AK$160, 22, FALSE)</f>
        <v>183323256</v>
      </c>
      <c r="U33" s="120">
        <f>VLOOKUP($A33&amp;$A$27, '[2]2.토지'!$A$9:$AK$160, 23, FALSE)</f>
        <v>1077271</v>
      </c>
      <c r="V33" s="120">
        <f>VLOOKUP($A33&amp;$A$27, '[2]2.토지'!$A$9:$AK$160, 24, FALSE)</f>
        <v>2740174</v>
      </c>
      <c r="W33" s="120">
        <f>VLOOKUP($A33&amp;$A$27, '[2]2.토지'!$A$9:$AK$160, 25, FALSE)</f>
        <v>13863186</v>
      </c>
      <c r="X33" s="120">
        <f>VLOOKUP($A33&amp;$A$27, '[2]2.토지'!$A$9:$AK$160, 26, FALSE)</f>
        <v>32229768</v>
      </c>
      <c r="Y33" s="120">
        <f>VLOOKUP($A33&amp;$A$27, '[2]2.토지'!$A$9:$AK$160, 27, FALSE)</f>
        <v>4529510</v>
      </c>
      <c r="Z33" s="120">
        <f>VLOOKUP($A33&amp;$A$27, '[2]2.토지'!$A$9:$AK$160, 28, FALSE)</f>
        <v>6054734</v>
      </c>
      <c r="AA33" s="120">
        <f>VLOOKUP($A33&amp;$A$27, '[2]2.토지'!$A$9:$AK$160, 29, FALSE)</f>
        <v>1438346</v>
      </c>
      <c r="AB33" s="120">
        <f>VLOOKUP($A33&amp;$A$27, '[2]2.토지'!$A$9:$AK$160, 30, FALSE)</f>
        <v>59200648</v>
      </c>
      <c r="AC33" s="120">
        <f>VLOOKUP($A33&amp;$A$27, '[2]2.토지'!$A$9:$AK$160, 31, FALSE)</f>
        <v>83175536</v>
      </c>
    </row>
    <row r="34" spans="1:29" s="100" customFormat="1" ht="21.2" customHeight="1" x14ac:dyDescent="0.15">
      <c r="A34" s="4">
        <v>2021</v>
      </c>
      <c r="B34" s="117">
        <v>19034795138.199997</v>
      </c>
      <c r="C34" s="117">
        <v>1236372567.1999998</v>
      </c>
      <c r="D34" s="117">
        <v>1716934898.6000001</v>
      </c>
      <c r="E34" s="117">
        <v>161849112.80000001</v>
      </c>
      <c r="F34" s="117">
        <v>52141524.20000001</v>
      </c>
      <c r="G34" s="117">
        <v>13551452090.500006</v>
      </c>
      <c r="H34" s="117">
        <v>515.20000000000005</v>
      </c>
      <c r="I34" s="117">
        <v>340687262.5</v>
      </c>
      <c r="J34" s="117">
        <v>118063032</v>
      </c>
      <c r="K34" s="117">
        <v>32956922.600000005</v>
      </c>
      <c r="L34" s="117">
        <v>3431321.6999999997</v>
      </c>
      <c r="M34" s="117">
        <v>1875406.8000000003</v>
      </c>
      <c r="N34" s="117">
        <v>18191947.399999995</v>
      </c>
      <c r="O34" s="117">
        <v>437079907.40000004</v>
      </c>
      <c r="P34" s="117">
        <v>20931285.899999999</v>
      </c>
      <c r="Q34" s="117">
        <v>31320951.099999994</v>
      </c>
      <c r="R34" s="120">
        <v>567179294.60000014</v>
      </c>
      <c r="S34" s="120">
        <v>351015699.19999999</v>
      </c>
      <c r="T34" s="120">
        <v>183403516.30000001</v>
      </c>
      <c r="U34" s="120">
        <v>1092321.2000000002</v>
      </c>
      <c r="V34" s="120">
        <v>2771900.4000000004</v>
      </c>
      <c r="W34" s="120">
        <v>14259915.9</v>
      </c>
      <c r="X34" s="120">
        <v>32491814.300000001</v>
      </c>
      <c r="Y34" s="120">
        <v>4691148</v>
      </c>
      <c r="Z34" s="120">
        <v>6207166.9000000004</v>
      </c>
      <c r="AA34" s="120">
        <v>1441528.3</v>
      </c>
      <c r="AB34" s="120">
        <v>59283743.099999994</v>
      </c>
      <c r="AC34" s="120">
        <v>87668344.099999994</v>
      </c>
    </row>
    <row r="35" spans="1:29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</row>
    <row r="36" spans="1:29" s="111" customFormat="1" ht="18.75" customHeight="1" x14ac:dyDescent="0.15">
      <c r="A36" s="165" t="s">
        <v>743</v>
      </c>
    </row>
    <row r="37" spans="1:29" x14ac:dyDescent="0.15">
      <c r="B37" s="22"/>
      <c r="Q37" s="20"/>
    </row>
    <row r="38" spans="1:29" x14ac:dyDescent="0.15">
      <c r="B38" s="22"/>
      <c r="Q38" s="20"/>
    </row>
    <row r="39" spans="1:29" x14ac:dyDescent="0.15">
      <c r="B39" s="22"/>
      <c r="Q39" s="20"/>
    </row>
    <row r="40" spans="1:29" x14ac:dyDescent="0.15">
      <c r="B40" s="22"/>
      <c r="Q40" s="20"/>
    </row>
    <row r="41" spans="1:29" x14ac:dyDescent="0.15">
      <c r="B41" s="22"/>
      <c r="Q41" s="20"/>
    </row>
    <row r="42" spans="1:29" x14ac:dyDescent="0.15">
      <c r="B42" s="22"/>
      <c r="Q42" s="20"/>
    </row>
    <row r="43" spans="1:29" x14ac:dyDescent="0.15">
      <c r="B43" s="22"/>
      <c r="Q43" s="20"/>
    </row>
    <row r="44" spans="1:29" x14ac:dyDescent="0.15">
      <c r="B44" s="22"/>
      <c r="Q44" s="20"/>
    </row>
    <row r="45" spans="1:29" x14ac:dyDescent="0.15">
      <c r="B45" s="22"/>
      <c r="Q45" s="20"/>
    </row>
    <row r="46" spans="1:29" x14ac:dyDescent="0.15">
      <c r="B46" s="23"/>
    </row>
    <row r="47" spans="1:29" x14ac:dyDescent="0.15">
      <c r="B47" s="23"/>
    </row>
  </sheetData>
  <mergeCells count="30">
    <mergeCell ref="J5:J7"/>
    <mergeCell ref="K5:K7"/>
    <mergeCell ref="O5:O7"/>
    <mergeCell ref="S5:S7"/>
    <mergeCell ref="Q5:Q7"/>
    <mergeCell ref="P5:P7"/>
    <mergeCell ref="N5:N7"/>
    <mergeCell ref="M5:M7"/>
    <mergeCell ref="L5:L7"/>
    <mergeCell ref="R5:R7"/>
    <mergeCell ref="AB5:AB7"/>
    <mergeCell ref="U5:U7"/>
    <mergeCell ref="Z5:Z7"/>
    <mergeCell ref="T5:T7"/>
    <mergeCell ref="AC5:AC7"/>
    <mergeCell ref="V5:V7"/>
    <mergeCell ref="W5:W7"/>
    <mergeCell ref="X5:X7"/>
    <mergeCell ref="Y5:Y7"/>
    <mergeCell ref="AA5:AA7"/>
    <mergeCell ref="H5:H7"/>
    <mergeCell ref="E5:E7"/>
    <mergeCell ref="F5:F7"/>
    <mergeCell ref="I5:I7"/>
    <mergeCell ref="D5:D7"/>
    <mergeCell ref="A5:A7"/>
    <mergeCell ref="B5:B7"/>
    <mergeCell ref="G5:G7"/>
    <mergeCell ref="C5:C7"/>
    <mergeCell ref="A2:G2"/>
  </mergeCells>
  <phoneticPr fontId="2" type="noConversion"/>
  <hyperlinks>
    <hyperlink ref="A1" location="목록!A1" display="[목록]으로"/>
  </hyperlinks>
  <pageMargins left="0.4" right="0.22" top="0.54" bottom="0.41" header="0.31" footer="0.16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style="19" customWidth="1"/>
    <col min="2" max="8" width="9.77734375" style="19" customWidth="1"/>
    <col min="9" max="15" width="10.77734375" style="19" customWidth="1"/>
    <col min="16" max="16384" width="8.88671875" style="19"/>
  </cols>
  <sheetData>
    <row r="1" spans="1:15" ht="15" customHeight="1" x14ac:dyDescent="0.15">
      <c r="A1" s="130" t="s">
        <v>208</v>
      </c>
    </row>
    <row r="2" spans="1:15" s="233" customFormat="1" ht="30" customHeight="1" x14ac:dyDescent="0.15">
      <c r="A2" s="397" t="s">
        <v>836</v>
      </c>
      <c r="B2" s="397"/>
      <c r="C2" s="397"/>
      <c r="D2" s="397"/>
      <c r="E2" s="397"/>
      <c r="F2" s="397"/>
      <c r="G2" s="397"/>
      <c r="H2" s="397"/>
    </row>
    <row r="3" spans="1:15" ht="15" customHeight="1" x14ac:dyDescent="0.15">
      <c r="A3" s="21" t="s">
        <v>0</v>
      </c>
    </row>
    <row r="4" spans="1:15" ht="15" customHeight="1" thickBot="1" x14ac:dyDescent="0.2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262" t="s">
        <v>3</v>
      </c>
    </row>
    <row r="5" spans="1:15" ht="20.100000000000001" customHeight="1" x14ac:dyDescent="0.15">
      <c r="A5" s="398"/>
      <c r="B5" s="405" t="s">
        <v>50</v>
      </c>
      <c r="C5" s="263"/>
      <c r="D5" s="434" t="s">
        <v>51</v>
      </c>
      <c r="E5" s="434" t="s">
        <v>52</v>
      </c>
      <c r="F5" s="434" t="s">
        <v>53</v>
      </c>
      <c r="G5" s="434" t="s">
        <v>54</v>
      </c>
      <c r="H5" s="434" t="s">
        <v>55</v>
      </c>
      <c r="I5" s="434" t="s">
        <v>56</v>
      </c>
      <c r="J5" s="434" t="s">
        <v>57</v>
      </c>
      <c r="K5" s="434" t="s">
        <v>58</v>
      </c>
      <c r="L5" s="434" t="s">
        <v>59</v>
      </c>
      <c r="M5" s="434" t="s">
        <v>60</v>
      </c>
      <c r="N5" s="434" t="s">
        <v>61</v>
      </c>
      <c r="O5" s="405" t="s">
        <v>62</v>
      </c>
    </row>
    <row r="6" spans="1:15" ht="20.100000000000001" customHeight="1" x14ac:dyDescent="0.15">
      <c r="A6" s="399"/>
      <c r="B6" s="406"/>
      <c r="C6" s="432" t="s">
        <v>188</v>
      </c>
      <c r="D6" s="435"/>
      <c r="E6" s="435"/>
      <c r="F6" s="435"/>
      <c r="G6" s="435"/>
      <c r="H6" s="435"/>
      <c r="I6" s="435"/>
      <c r="J6" s="435"/>
      <c r="K6" s="435"/>
      <c r="L6" s="435"/>
      <c r="M6" s="435"/>
      <c r="N6" s="435"/>
      <c r="O6" s="406"/>
    </row>
    <row r="7" spans="1:15" ht="20.100000000000001" customHeight="1" thickBot="1" x14ac:dyDescent="0.2">
      <c r="A7" s="400"/>
      <c r="B7" s="407"/>
      <c r="C7" s="433"/>
      <c r="D7" s="409"/>
      <c r="E7" s="409"/>
      <c r="F7" s="409"/>
      <c r="G7" s="409"/>
      <c r="H7" s="409"/>
      <c r="I7" s="409"/>
      <c r="J7" s="409"/>
      <c r="K7" s="409"/>
      <c r="L7" s="409"/>
      <c r="M7" s="409"/>
      <c r="N7" s="409"/>
      <c r="O7" s="407"/>
    </row>
    <row r="8" spans="1:15" s="82" customFormat="1" ht="6" customHeight="1" x14ac:dyDescent="0.15">
      <c r="A8" s="8" t="s">
        <v>0</v>
      </c>
      <c r="B8" s="79" t="s">
        <v>0</v>
      </c>
      <c r="C8" s="79"/>
      <c r="D8" s="79" t="s">
        <v>0</v>
      </c>
      <c r="E8" s="79" t="s">
        <v>0</v>
      </c>
      <c r="F8" s="79" t="s">
        <v>0</v>
      </c>
      <c r="G8" s="79" t="s">
        <v>0</v>
      </c>
      <c r="H8" s="79" t="s">
        <v>0</v>
      </c>
      <c r="I8" s="80"/>
      <c r="J8" s="79" t="s">
        <v>0</v>
      </c>
      <c r="K8" s="79" t="s">
        <v>0</v>
      </c>
      <c r="L8" s="79" t="s">
        <v>0</v>
      </c>
      <c r="M8" s="79"/>
      <c r="N8" s="79"/>
      <c r="O8" s="79"/>
    </row>
    <row r="9" spans="1:15" s="100" customFormat="1" ht="21.2" customHeight="1" x14ac:dyDescent="0.15">
      <c r="A9" s="39" t="s">
        <v>63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</row>
    <row r="10" spans="1:15" s="100" customFormat="1" ht="21.2" customHeight="1" x14ac:dyDescent="0.15">
      <c r="A10" s="4">
        <v>2015</v>
      </c>
      <c r="B10" s="93">
        <f t="shared" ref="B10:B16" si="0">SUM(B19,B28)</f>
        <v>1680.8</v>
      </c>
      <c r="C10" s="93">
        <f t="shared" ref="C10:C16" si="1">AVERAGE(D10:O10)</f>
        <v>137.95833333333334</v>
      </c>
      <c r="D10" s="93">
        <f t="shared" ref="D10:O10" si="2">SUM(D19,E28)</f>
        <v>42.8</v>
      </c>
      <c r="E10" s="93">
        <f t="shared" si="2"/>
        <v>55.800000000000004</v>
      </c>
      <c r="F10" s="93">
        <f t="shared" si="2"/>
        <v>126.80000000000001</v>
      </c>
      <c r="G10" s="93">
        <f t="shared" si="2"/>
        <v>107</v>
      </c>
      <c r="H10" s="93">
        <f t="shared" si="2"/>
        <v>115.1</v>
      </c>
      <c r="I10" s="93">
        <f t="shared" si="2"/>
        <v>202.5</v>
      </c>
      <c r="J10" s="93">
        <f t="shared" si="2"/>
        <v>275.39999999999998</v>
      </c>
      <c r="K10" s="93">
        <f t="shared" si="2"/>
        <v>322</v>
      </c>
      <c r="L10" s="93">
        <f t="shared" si="2"/>
        <v>114.6</v>
      </c>
      <c r="M10" s="93">
        <f t="shared" si="2"/>
        <v>156.80000000000001</v>
      </c>
      <c r="N10" s="93">
        <f t="shared" si="2"/>
        <v>103.2</v>
      </c>
      <c r="O10" s="93">
        <f t="shared" si="2"/>
        <v>33.5</v>
      </c>
    </row>
    <row r="11" spans="1:15" s="100" customFormat="1" ht="21.2" customHeight="1" x14ac:dyDescent="0.15">
      <c r="A11" s="4">
        <v>2016</v>
      </c>
      <c r="B11" s="93">
        <f t="shared" si="0"/>
        <v>2426.3000000000002</v>
      </c>
      <c r="C11" s="93">
        <f t="shared" si="1"/>
        <v>200.26666666666665</v>
      </c>
      <c r="D11" s="93">
        <f t="shared" ref="D11:O11" si="3">SUM(D20,E29)</f>
        <v>56.599999999999994</v>
      </c>
      <c r="E11" s="93">
        <f t="shared" si="3"/>
        <v>62.8</v>
      </c>
      <c r="F11" s="93">
        <f t="shared" si="3"/>
        <v>218</v>
      </c>
      <c r="G11" s="93">
        <f t="shared" si="3"/>
        <v>212.4</v>
      </c>
      <c r="H11" s="93">
        <f t="shared" si="3"/>
        <v>112.4</v>
      </c>
      <c r="I11" s="93">
        <f t="shared" si="3"/>
        <v>318.2</v>
      </c>
      <c r="J11" s="93">
        <f t="shared" si="3"/>
        <v>406.5</v>
      </c>
      <c r="K11" s="93">
        <f t="shared" si="3"/>
        <v>337.4</v>
      </c>
      <c r="L11" s="93">
        <f t="shared" si="3"/>
        <v>432.9</v>
      </c>
      <c r="M11" s="93">
        <f t="shared" si="3"/>
        <v>137.19999999999999</v>
      </c>
      <c r="N11" s="93">
        <f t="shared" si="3"/>
        <v>67.8</v>
      </c>
      <c r="O11" s="93">
        <f t="shared" si="3"/>
        <v>41</v>
      </c>
    </row>
    <row r="12" spans="1:15" s="100" customFormat="1" ht="21.2" customHeight="1" x14ac:dyDescent="0.15">
      <c r="A12" s="4">
        <v>2017</v>
      </c>
      <c r="B12" s="93">
        <f t="shared" si="0"/>
        <v>1474.4</v>
      </c>
      <c r="C12" s="93">
        <f t="shared" si="1"/>
        <v>121.91666666666667</v>
      </c>
      <c r="D12" s="93">
        <f t="shared" ref="D12:O12" si="4">SUM(D21,E30)</f>
        <v>39.4</v>
      </c>
      <c r="E12" s="93">
        <f t="shared" si="4"/>
        <v>52.3</v>
      </c>
      <c r="F12" s="93">
        <f t="shared" si="4"/>
        <v>112.6</v>
      </c>
      <c r="G12" s="93">
        <f t="shared" si="4"/>
        <v>73.900000000000006</v>
      </c>
      <c r="H12" s="93">
        <f t="shared" si="4"/>
        <v>78.5</v>
      </c>
      <c r="I12" s="93">
        <f t="shared" si="4"/>
        <v>298.8</v>
      </c>
      <c r="J12" s="93">
        <f t="shared" si="4"/>
        <v>288.8</v>
      </c>
      <c r="K12" s="93">
        <f t="shared" si="4"/>
        <v>267.5</v>
      </c>
      <c r="L12" s="93">
        <f t="shared" si="4"/>
        <v>163.69999999999999</v>
      </c>
      <c r="M12" s="93">
        <f t="shared" si="4"/>
        <v>60</v>
      </c>
      <c r="N12" s="93">
        <f t="shared" si="4"/>
        <v>16.5</v>
      </c>
      <c r="O12" s="93">
        <f t="shared" si="4"/>
        <v>11</v>
      </c>
    </row>
    <row r="13" spans="1:15" s="100" customFormat="1" ht="21.2" customHeight="1" x14ac:dyDescent="0.15">
      <c r="A13" s="4">
        <v>2018</v>
      </c>
      <c r="B13" s="93">
        <f t="shared" si="0"/>
        <v>2624.6</v>
      </c>
      <c r="C13" s="93">
        <f t="shared" si="1"/>
        <v>217.10000000000002</v>
      </c>
      <c r="D13" s="93">
        <f t="shared" ref="D13:O13" si="5">SUM(D22,E31)</f>
        <v>52.7</v>
      </c>
      <c r="E13" s="93">
        <f t="shared" si="5"/>
        <v>139.5</v>
      </c>
      <c r="F13" s="93">
        <f t="shared" si="5"/>
        <v>229</v>
      </c>
      <c r="G13" s="93">
        <f t="shared" si="5"/>
        <v>205</v>
      </c>
      <c r="H13" s="93">
        <f t="shared" si="5"/>
        <v>190.2</v>
      </c>
      <c r="I13" s="93">
        <f t="shared" si="5"/>
        <v>362.29999999999995</v>
      </c>
      <c r="J13" s="93">
        <f t="shared" si="5"/>
        <v>403.4</v>
      </c>
      <c r="K13" s="93">
        <f t="shared" si="5"/>
        <v>459.2</v>
      </c>
      <c r="L13" s="93">
        <f t="shared" si="5"/>
        <v>295.60000000000002</v>
      </c>
      <c r="M13" s="93">
        <f t="shared" si="5"/>
        <v>194.79999999999998</v>
      </c>
      <c r="N13" s="93">
        <f t="shared" si="5"/>
        <v>49.7</v>
      </c>
      <c r="O13" s="93">
        <f t="shared" si="5"/>
        <v>23.8</v>
      </c>
    </row>
    <row r="14" spans="1:15" s="100" customFormat="1" ht="21.2" customHeight="1" x14ac:dyDescent="0.15">
      <c r="A14" s="4">
        <v>2019</v>
      </c>
      <c r="B14" s="93">
        <f t="shared" si="0"/>
        <v>2131.9</v>
      </c>
      <c r="C14" s="93">
        <f t="shared" si="1"/>
        <v>176.6166666666667</v>
      </c>
      <c r="D14" s="93">
        <f t="shared" ref="D14:O14" si="6">SUM(D23,E32)</f>
        <v>39</v>
      </c>
      <c r="E14" s="93">
        <f t="shared" si="6"/>
        <v>68.400000000000006</v>
      </c>
      <c r="F14" s="93">
        <f t="shared" si="6"/>
        <v>104.60000000000001</v>
      </c>
      <c r="G14" s="93">
        <f t="shared" si="6"/>
        <v>127.2</v>
      </c>
      <c r="H14" s="93">
        <f t="shared" si="6"/>
        <v>179</v>
      </c>
      <c r="I14" s="93">
        <f t="shared" si="6"/>
        <v>329</v>
      </c>
      <c r="J14" s="93">
        <f t="shared" si="6"/>
        <v>273.10000000000002</v>
      </c>
      <c r="K14" s="93">
        <f t="shared" si="6"/>
        <v>343.20000000000005</v>
      </c>
      <c r="L14" s="93">
        <f t="shared" si="6"/>
        <v>393.2</v>
      </c>
      <c r="M14" s="93">
        <f t="shared" si="6"/>
        <v>193.79999999999998</v>
      </c>
      <c r="N14" s="93">
        <f t="shared" si="6"/>
        <v>41.400000000000006</v>
      </c>
      <c r="O14" s="93">
        <f t="shared" si="6"/>
        <v>27.5</v>
      </c>
    </row>
    <row r="15" spans="1:15" s="100" customFormat="1" ht="21.2" customHeight="1" x14ac:dyDescent="0.15">
      <c r="A15" s="4">
        <v>2020</v>
      </c>
      <c r="B15" s="93">
        <f t="shared" si="0"/>
        <v>2552.9</v>
      </c>
      <c r="C15" s="93">
        <f t="shared" si="1"/>
        <v>210.54999999999998</v>
      </c>
      <c r="D15" s="93">
        <f t="shared" ref="D15:O15" si="7">SUM(D24,E33)</f>
        <v>130.60000000000002</v>
      </c>
      <c r="E15" s="93">
        <f t="shared" si="7"/>
        <v>63.2</v>
      </c>
      <c r="F15" s="93">
        <f t="shared" si="7"/>
        <v>61</v>
      </c>
      <c r="G15" s="93">
        <f t="shared" si="7"/>
        <v>104.9</v>
      </c>
      <c r="H15" s="93">
        <f t="shared" si="7"/>
        <v>189.29999999999998</v>
      </c>
      <c r="I15" s="93">
        <f t="shared" si="7"/>
        <v>583.6</v>
      </c>
      <c r="J15" s="93">
        <f t="shared" si="7"/>
        <v>622.29999999999995</v>
      </c>
      <c r="K15" s="93">
        <f t="shared" si="7"/>
        <v>510.1</v>
      </c>
      <c r="L15" s="93">
        <f t="shared" si="7"/>
        <v>174.4</v>
      </c>
      <c r="M15" s="93">
        <f t="shared" si="7"/>
        <v>50.7</v>
      </c>
      <c r="N15" s="93">
        <f t="shared" si="7"/>
        <v>33.700000000000003</v>
      </c>
      <c r="O15" s="93">
        <f t="shared" si="7"/>
        <v>2.8</v>
      </c>
    </row>
    <row r="16" spans="1:15" s="100" customFormat="1" ht="21.2" customHeight="1" x14ac:dyDescent="0.15">
      <c r="A16" s="4">
        <v>2021</v>
      </c>
      <c r="B16" s="93">
        <f t="shared" si="0"/>
        <v>2044.282608695652</v>
      </c>
      <c r="C16" s="93">
        <f t="shared" si="1"/>
        <v>169.01847826086956</v>
      </c>
      <c r="D16" s="93">
        <f t="shared" ref="D16" si="8">SUM(D25,E34)</f>
        <v>29.821739130434786</v>
      </c>
      <c r="E16" s="93">
        <f t="shared" ref="E16" si="9">SUM(E25,F34)</f>
        <v>112.25217391304349</v>
      </c>
      <c r="F16" s="93">
        <f t="shared" ref="F16" si="10">SUM(F25,G34)</f>
        <v>163.84782608695656</v>
      </c>
      <c r="G16" s="93">
        <f t="shared" ref="G16" si="11">SUM(G25,H34)</f>
        <v>154.62173913043478</v>
      </c>
      <c r="H16" s="93">
        <f t="shared" ref="H16" si="12">SUM(H25,I34)</f>
        <v>155.93478260869566</v>
      </c>
      <c r="I16" s="93">
        <f t="shared" ref="I16" si="13">SUM(I25,J34)</f>
        <v>264.29565217391303</v>
      </c>
      <c r="J16" s="93">
        <f t="shared" ref="J16" si="14">SUM(J25,K34)</f>
        <v>451.62173913043472</v>
      </c>
      <c r="K16" s="93">
        <f t="shared" ref="K16" si="15">SUM(K25,L34)</f>
        <v>391.13043478260875</v>
      </c>
      <c r="L16" s="93">
        <f t="shared" ref="L16" si="16">SUM(L25,M34)</f>
        <v>157.24347826086958</v>
      </c>
      <c r="M16" s="93">
        <f t="shared" ref="M16" si="17">SUM(M25,N34)</f>
        <v>95.504347826086956</v>
      </c>
      <c r="N16" s="93">
        <f t="shared" ref="N16" si="18">SUM(N25,O34)</f>
        <v>51.847826086956523</v>
      </c>
      <c r="O16" s="93">
        <f t="shared" ref="O16" si="19">SUM(O25,P34)</f>
        <v>0.1</v>
      </c>
    </row>
    <row r="17" spans="1:16" s="100" customFormat="1" ht="21.2" customHeight="1" x14ac:dyDescent="0.15">
      <c r="A17" s="4"/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</row>
    <row r="18" spans="1:16" s="100" customFormat="1" ht="21.2" customHeight="1" x14ac:dyDescent="0.15">
      <c r="A18" s="39" t="s">
        <v>48</v>
      </c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</row>
    <row r="19" spans="1:16" s="100" customFormat="1" ht="21.2" customHeight="1" x14ac:dyDescent="0.15">
      <c r="A19" s="4">
        <v>2015</v>
      </c>
      <c r="B19" s="93">
        <f>VLOOKUP($A19&amp;$A$18, '[1]3.강수량'!$A$9:$U$71, 4, FALSE)</f>
        <v>886.8</v>
      </c>
      <c r="C19" s="93">
        <f t="shared" ref="C19:C25" si="20">AVERAGE(D19:O19)</f>
        <v>73.899999999999991</v>
      </c>
      <c r="D19" s="93">
        <f>VLOOKUP($A19&amp;$A$18, '[1]3.강수량'!$A$9:$U$71, 6, FALSE)</f>
        <v>21.5</v>
      </c>
      <c r="E19" s="93">
        <f>VLOOKUP($A19&amp;$A$18, '[1]3.강수량'!$A$9:$U$71, 7, FALSE)</f>
        <v>11.6</v>
      </c>
      <c r="F19" s="93">
        <f>VLOOKUP($A19&amp;$A$18, '[1]3.강수량'!$A$9:$U$71, 8, FALSE)</f>
        <v>44.4</v>
      </c>
      <c r="G19" s="93">
        <f>VLOOKUP($A19&amp;$A$18, '[1]3.강수량'!$A$9:$U$71, 9, FALSE)</f>
        <v>76.400000000000006</v>
      </c>
      <c r="H19" s="93">
        <f>VLOOKUP($A19&amp;$A$18, '[1]3.강수량'!$A$9:$U$71, 10, FALSE)</f>
        <v>30.5</v>
      </c>
      <c r="I19" s="93">
        <f>VLOOKUP($A19&amp;$A$18, '[1]3.강수량'!$A$9:$U$71, 11, FALSE)</f>
        <v>62.6</v>
      </c>
      <c r="J19" s="93">
        <f>VLOOKUP($A19&amp;$A$18, '[1]3.강수량'!$A$9:$U$71, 12, FALSE)</f>
        <v>157.5</v>
      </c>
      <c r="K19" s="93">
        <f>VLOOKUP($A19&amp;$A$18, '[1]3.강수량'!$A$9:$U$71, 13, FALSE)</f>
        <v>269.5</v>
      </c>
      <c r="L19" s="93">
        <f>VLOOKUP($A19&amp;$A$18, '[1]3.강수량'!$A$9:$U$71, 14, FALSE)</f>
        <v>70.3</v>
      </c>
      <c r="M19" s="93">
        <f>VLOOKUP($A19&amp;$A$18, '[1]3.강수량'!$A$9:$U$71, 15, FALSE)</f>
        <v>38.1</v>
      </c>
      <c r="N19" s="93">
        <f>VLOOKUP($A19&amp;$A$18, '[1]3.강수량'!$A$9:$U$71, 16, FALSE)</f>
        <v>70.900000000000006</v>
      </c>
      <c r="O19" s="93">
        <f>VLOOKUP($A19&amp;$A$18, '[1]3.강수량'!$A$9:$U$71, 17, FALSE)</f>
        <v>33.5</v>
      </c>
    </row>
    <row r="20" spans="1:16" s="100" customFormat="1" ht="21.2" customHeight="1" x14ac:dyDescent="0.15">
      <c r="A20" s="4">
        <v>2016</v>
      </c>
      <c r="B20" s="93">
        <f>VLOOKUP($A20&amp;$A$18, '[1]3.강수량'!$A$9:$U$71, 4, FALSE)</f>
        <v>1227.3</v>
      </c>
      <c r="C20" s="93">
        <f t="shared" si="20"/>
        <v>102.27499999999999</v>
      </c>
      <c r="D20" s="93">
        <f>VLOOKUP($A20&amp;$A$18, '[1]3.강수량'!$A$9:$U$71, 6, FALSE)</f>
        <v>23.8</v>
      </c>
      <c r="E20" s="93">
        <f>VLOOKUP($A20&amp;$A$18, '[1]3.강수량'!$A$9:$U$71, 7, FALSE)</f>
        <v>15.5</v>
      </c>
      <c r="F20" s="93">
        <f>VLOOKUP($A20&amp;$A$18, '[1]3.강수량'!$A$9:$U$71, 8, FALSE)</f>
        <v>67.5</v>
      </c>
      <c r="G20" s="93">
        <f>VLOOKUP($A20&amp;$A$18, '[1]3.강수량'!$A$9:$U$71, 9, FALSE)</f>
        <v>151</v>
      </c>
      <c r="H20" s="93">
        <f>VLOOKUP($A20&amp;$A$18, '[1]3.강수량'!$A$9:$U$71, 10, FALSE)</f>
        <v>65</v>
      </c>
      <c r="I20" s="93">
        <f>VLOOKUP($A20&amp;$A$18, '[1]3.강수량'!$A$9:$U$71, 11, FALSE)</f>
        <v>45.7</v>
      </c>
      <c r="J20" s="93">
        <f>VLOOKUP($A20&amp;$A$18, '[1]3.강수량'!$A$9:$U$71, 12, FALSE)</f>
        <v>307.3</v>
      </c>
      <c r="K20" s="93">
        <f>VLOOKUP($A20&amp;$A$18, '[1]3.강수량'!$A$9:$U$71, 13, FALSE)</f>
        <v>81.2</v>
      </c>
      <c r="L20" s="93">
        <f>VLOOKUP($A20&amp;$A$18, '[1]3.강수량'!$A$9:$U$71, 14, FALSE)</f>
        <v>306.5</v>
      </c>
      <c r="M20" s="93">
        <f>VLOOKUP($A20&amp;$A$18, '[1]3.강수량'!$A$9:$U$71, 15, FALSE)</f>
        <v>111.5</v>
      </c>
      <c r="N20" s="93">
        <f>VLOOKUP($A20&amp;$A$18, '[1]3.강수량'!$A$9:$U$71, 16, FALSE)</f>
        <v>11.3</v>
      </c>
      <c r="O20" s="93">
        <f>VLOOKUP($A20&amp;$A$18, '[1]3.강수량'!$A$9:$U$71, 17, FALSE)</f>
        <v>41</v>
      </c>
    </row>
    <row r="21" spans="1:16" s="100" customFormat="1" ht="21.2" customHeight="1" x14ac:dyDescent="0.15">
      <c r="A21" s="4">
        <v>2017</v>
      </c>
      <c r="B21" s="93">
        <f>VLOOKUP($A21&amp;$A$18, '[1]3.강수량'!$A$9:$U$71, 4, FALSE)</f>
        <v>663.7</v>
      </c>
      <c r="C21" s="93">
        <f t="shared" si="20"/>
        <v>55.30833333333333</v>
      </c>
      <c r="D21" s="93">
        <f>VLOOKUP($A21&amp;$A$18, '[1]3.강수량'!$A$9:$U$71, 6, FALSE)</f>
        <v>2.5</v>
      </c>
      <c r="E21" s="93">
        <f>VLOOKUP($A21&amp;$A$18, '[1]3.강수량'!$A$9:$U$71, 7, FALSE)</f>
        <v>25.7</v>
      </c>
      <c r="F21" s="93">
        <f>VLOOKUP($A21&amp;$A$18, '[1]3.강수량'!$A$9:$U$71, 8, FALSE)</f>
        <v>38.4</v>
      </c>
      <c r="G21" s="93">
        <f>VLOOKUP($A21&amp;$A$18, '[1]3.강수량'!$A$9:$U$71, 9, FALSE)</f>
        <v>53</v>
      </c>
      <c r="H21" s="93">
        <f>VLOOKUP($A21&amp;$A$18, '[1]3.강수량'!$A$9:$U$71, 10, FALSE)</f>
        <v>33.1</v>
      </c>
      <c r="I21" s="93">
        <f>VLOOKUP($A21&amp;$A$18, '[1]3.강수량'!$A$9:$U$71, 11, FALSE)</f>
        <v>71.5</v>
      </c>
      <c r="J21" s="93">
        <f>VLOOKUP($A21&amp;$A$18, '[1]3.강수량'!$A$9:$U$71, 12, FALSE)</f>
        <v>105.3</v>
      </c>
      <c r="K21" s="93">
        <f>VLOOKUP($A21&amp;$A$18, '[1]3.강수량'!$A$9:$U$71, 13, FALSE)</f>
        <v>171.3</v>
      </c>
      <c r="L21" s="93">
        <f>VLOOKUP($A21&amp;$A$18, '[1]3.강수량'!$A$9:$U$71, 14, FALSE)</f>
        <v>97.5</v>
      </c>
      <c r="M21" s="93">
        <f>VLOOKUP($A21&amp;$A$18, '[1]3.강수량'!$A$9:$U$71, 15, FALSE)</f>
        <v>54.3</v>
      </c>
      <c r="N21" s="93">
        <f>VLOOKUP($A21&amp;$A$18, '[1]3.강수량'!$A$9:$U$71, 16, FALSE)</f>
        <v>0.1</v>
      </c>
      <c r="O21" s="93">
        <f>VLOOKUP($A21&amp;$A$18, '[1]3.강수량'!$A$9:$U$71, 17, FALSE)</f>
        <v>11</v>
      </c>
    </row>
    <row r="22" spans="1:16" s="100" customFormat="1" ht="21.2" customHeight="1" x14ac:dyDescent="0.15">
      <c r="A22" s="4">
        <v>2018</v>
      </c>
      <c r="B22" s="93">
        <f>VLOOKUP($A22&amp;$A$18, '[1]3.강수량'!$A$9:$U$71, 4, FALSE)</f>
        <v>1297.5999999999999</v>
      </c>
      <c r="C22" s="93">
        <f t="shared" si="20"/>
        <v>108.13333333333333</v>
      </c>
      <c r="D22" s="93">
        <f>VLOOKUP($A22&amp;$A$18, '[1]3.강수량'!$A$9:$U$71, 6, FALSE)</f>
        <v>21.1</v>
      </c>
      <c r="E22" s="93">
        <f>VLOOKUP($A22&amp;$A$18, '[1]3.강수량'!$A$9:$U$71, 7, FALSE)</f>
        <v>25.1</v>
      </c>
      <c r="F22" s="93">
        <f>VLOOKUP($A22&amp;$A$18, '[1]3.강수량'!$A$9:$U$71, 8, FALSE)</f>
        <v>98.7</v>
      </c>
      <c r="G22" s="93">
        <f>VLOOKUP($A22&amp;$A$18, '[1]3.강수량'!$A$9:$U$71, 9, FALSE)</f>
        <v>113</v>
      </c>
      <c r="H22" s="93">
        <f>VLOOKUP($A22&amp;$A$18, '[1]3.강수량'!$A$9:$U$71, 10, FALSE)</f>
        <v>99.7</v>
      </c>
      <c r="I22" s="93">
        <f>VLOOKUP($A22&amp;$A$18, '[1]3.강수량'!$A$9:$U$71, 11, FALSE)</f>
        <v>121.1</v>
      </c>
      <c r="J22" s="93">
        <f>VLOOKUP($A22&amp;$A$18, '[1]3.강수량'!$A$9:$U$71, 12, FALSE)</f>
        <v>169.6</v>
      </c>
      <c r="K22" s="93">
        <f>VLOOKUP($A22&amp;$A$18, '[1]3.강수량'!$A$9:$U$71, 13, FALSE)</f>
        <v>334.2</v>
      </c>
      <c r="L22" s="93">
        <f>VLOOKUP($A22&amp;$A$18, '[1]3.강수량'!$A$9:$U$71, 14, FALSE)</f>
        <v>109</v>
      </c>
      <c r="M22" s="93">
        <f>VLOOKUP($A22&amp;$A$18, '[1]3.강수량'!$A$9:$U$71, 15, FALSE)</f>
        <v>165.1</v>
      </c>
      <c r="N22" s="93">
        <f>VLOOKUP($A22&amp;$A$18, '[1]3.강수량'!$A$9:$U$71, 16, FALSE)</f>
        <v>17.2</v>
      </c>
      <c r="O22" s="93">
        <f>VLOOKUP($A22&amp;$A$18, '[1]3.강수량'!$A$9:$U$71, 17, FALSE)</f>
        <v>23.8</v>
      </c>
    </row>
    <row r="23" spans="1:16" s="100" customFormat="1" ht="21.2" customHeight="1" x14ac:dyDescent="0.15">
      <c r="A23" s="4">
        <v>2019</v>
      </c>
      <c r="B23" s="93">
        <f>VLOOKUP($A23&amp;$A$18, '[1]3.강수량'!$A$9:$U$71, 4, FALSE)</f>
        <v>995.7</v>
      </c>
      <c r="C23" s="93">
        <f t="shared" si="20"/>
        <v>82.97499999999998</v>
      </c>
      <c r="D23" s="93">
        <f>VLOOKUP($A23&amp;$A$18, '[1]3.강수량'!$A$9:$U$71, 6, FALSE)</f>
        <v>9.5</v>
      </c>
      <c r="E23" s="93">
        <f>VLOOKUP($A23&amp;$A$18, '[1]3.강수량'!$A$9:$U$71, 7, FALSE)</f>
        <v>26.2</v>
      </c>
      <c r="F23" s="93">
        <f>VLOOKUP($A23&amp;$A$18, '[1]3.강수량'!$A$9:$U$71, 8, FALSE)</f>
        <v>20.7</v>
      </c>
      <c r="G23" s="93">
        <f>VLOOKUP($A23&amp;$A$18, '[1]3.강수량'!$A$9:$U$71, 9, FALSE)</f>
        <v>88</v>
      </c>
      <c r="H23" s="93">
        <f>VLOOKUP($A23&amp;$A$18, '[1]3.강수량'!$A$9:$U$71, 10, FALSE)</f>
        <v>25.7</v>
      </c>
      <c r="I23" s="93">
        <f>VLOOKUP($A23&amp;$A$18, '[1]3.강수량'!$A$9:$U$71, 11, FALSE)</f>
        <v>160.80000000000001</v>
      </c>
      <c r="J23" s="93">
        <f>VLOOKUP($A23&amp;$A$18, '[1]3.강수량'!$A$9:$U$71, 12, FALSE)</f>
        <v>139.4</v>
      </c>
      <c r="K23" s="93">
        <f>VLOOKUP($A23&amp;$A$18, '[1]3.강수량'!$A$9:$U$71, 13, FALSE)</f>
        <v>141.9</v>
      </c>
      <c r="L23" s="93">
        <f>VLOOKUP($A23&amp;$A$18, '[1]3.강수량'!$A$9:$U$71, 14, FALSE)</f>
        <v>185.5</v>
      </c>
      <c r="M23" s="93">
        <f>VLOOKUP($A23&amp;$A$18, '[1]3.강수량'!$A$9:$U$71, 15, FALSE)</f>
        <v>155.19999999999999</v>
      </c>
      <c r="N23" s="93">
        <f>VLOOKUP($A23&amp;$A$18, '[1]3.강수량'!$A$9:$U$71, 16, FALSE)</f>
        <v>15.3</v>
      </c>
      <c r="O23" s="93">
        <f>VLOOKUP($A23&amp;$A$18, '[1]3.강수량'!$A$9:$U$71, 17, FALSE)</f>
        <v>27.5</v>
      </c>
    </row>
    <row r="24" spans="1:16" s="100" customFormat="1" ht="21.2" customHeight="1" x14ac:dyDescent="0.15">
      <c r="A24" s="4">
        <v>2020</v>
      </c>
      <c r="B24" s="93">
        <f>VLOOKUP($A24&amp;$A$18, '[1]3.강수량'!$A$9:$U$71, 4, FALSE)</f>
        <v>1244.9000000000001</v>
      </c>
      <c r="C24" s="93">
        <f t="shared" si="20"/>
        <v>103.74166666666667</v>
      </c>
      <c r="D24" s="93">
        <f>VLOOKUP($A24&amp;$A$18, '[1]3.강수량'!$A$9:$U$71, 6, FALSE)</f>
        <v>70.400000000000006</v>
      </c>
      <c r="E24" s="93">
        <f>VLOOKUP($A24&amp;$A$18, '[1]3.강수량'!$A$9:$U$71, 7, FALSE)</f>
        <v>40.200000000000003</v>
      </c>
      <c r="F24" s="93">
        <f>VLOOKUP($A24&amp;$A$18, '[1]3.강수량'!$A$9:$U$71, 8, FALSE)</f>
        <v>24.5</v>
      </c>
      <c r="G24" s="93">
        <f>VLOOKUP($A24&amp;$A$18, '[1]3.강수량'!$A$9:$U$71, 9, FALSE)</f>
        <v>32.4</v>
      </c>
      <c r="H24" s="93">
        <f>VLOOKUP($A24&amp;$A$18, '[1]3.강수량'!$A$9:$U$71, 10, FALSE)</f>
        <v>38.1</v>
      </c>
      <c r="I24" s="93">
        <f>VLOOKUP($A24&amp;$A$18, '[1]3.강수량'!$A$9:$U$71, 11, FALSE)</f>
        <v>185.3</v>
      </c>
      <c r="J24" s="93">
        <f>VLOOKUP($A24&amp;$A$18, '[1]3.강수량'!$A$9:$U$71, 12, FALSE)</f>
        <v>330.5</v>
      </c>
      <c r="K24" s="93">
        <f>VLOOKUP($A24&amp;$A$18, '[1]3.강수량'!$A$9:$U$71, 13, FALSE)</f>
        <v>322.7</v>
      </c>
      <c r="L24" s="93">
        <f>VLOOKUP($A24&amp;$A$18, '[1]3.강수량'!$A$9:$U$71, 14, FALSE)</f>
        <v>161</v>
      </c>
      <c r="M24" s="93">
        <f>VLOOKUP($A24&amp;$A$18, '[1]3.강수량'!$A$9:$U$71, 15, FALSE)</f>
        <v>13.1</v>
      </c>
      <c r="N24" s="93">
        <f>VLOOKUP($A24&amp;$A$18, '[1]3.강수량'!$A$9:$U$71, 16, FALSE)</f>
        <v>23.9</v>
      </c>
      <c r="O24" s="93">
        <f>VLOOKUP($A24&amp;$A$18, '[1]3.강수량'!$A$9:$U$71, 17, FALSE)</f>
        <v>2.8</v>
      </c>
    </row>
    <row r="25" spans="1:16" s="100" customFormat="1" ht="21.2" customHeight="1" x14ac:dyDescent="0.15">
      <c r="A25" s="4">
        <v>2021</v>
      </c>
      <c r="B25" s="93">
        <f>VLOOKUP($A25&amp;$A$18, '[1]3.강수량'!$A$9:$U$71, 4, FALSE)</f>
        <v>910</v>
      </c>
      <c r="C25" s="93">
        <f t="shared" si="20"/>
        <v>75.833333333333343</v>
      </c>
      <c r="D25" s="93">
        <f>VLOOKUP($A25&amp;$A$18, '[1]3.강수량'!$A$9:$U$71, 6, FALSE)</f>
        <v>11.9</v>
      </c>
      <c r="E25" s="93">
        <f>VLOOKUP($A25&amp;$A$18, '[1]3.강수량'!$A$9:$U$71, 7, FALSE)</f>
        <v>19.2</v>
      </c>
      <c r="F25" s="93">
        <f>VLOOKUP($A25&amp;$A$18, '[1]3.강수량'!$A$9:$U$71, 8, FALSE)</f>
        <v>95.2</v>
      </c>
      <c r="G25" s="93">
        <f>VLOOKUP($A25&amp;$A$18, '[1]3.강수량'!$A$9:$U$71, 9, FALSE)</f>
        <v>43</v>
      </c>
      <c r="H25" s="93">
        <f>VLOOKUP($A25&amp;$A$18, '[1]3.강수량'!$A$9:$U$71, 10, FALSE)</f>
        <v>90.9</v>
      </c>
      <c r="I25" s="93">
        <f>VLOOKUP($A25&amp;$A$18, '[1]3.강수량'!$A$9:$U$71, 11, FALSE)</f>
        <v>55.1</v>
      </c>
      <c r="J25" s="93">
        <f>VLOOKUP($A25&amp;$A$18, '[1]3.강수량'!$A$9:$U$71, 12, FALSE)</f>
        <v>153.30000000000001</v>
      </c>
      <c r="K25" s="93">
        <f>VLOOKUP($A25&amp;$A$18, '[1]3.강수량'!$A$9:$U$71, 13, FALSE)</f>
        <v>256.3</v>
      </c>
      <c r="L25" s="93">
        <f>VLOOKUP($A25&amp;$A$18, '[1]3.강수량'!$A$9:$U$71, 14, FALSE)</f>
        <v>84.1</v>
      </c>
      <c r="M25" s="93">
        <f>VLOOKUP($A25&amp;$A$18, '[1]3.강수량'!$A$9:$U$71, 15, FALSE)</f>
        <v>57.8</v>
      </c>
      <c r="N25" s="93">
        <f>VLOOKUP($A25&amp;$A$18, '[1]3.강수량'!$A$9:$U$71, 16, FALSE)</f>
        <v>43.1</v>
      </c>
      <c r="O25" s="93">
        <f>VLOOKUP($A25&amp;$A$18, '[1]3.강수량'!$A$9:$U$71, 17, FALSE)</f>
        <v>0.1</v>
      </c>
    </row>
    <row r="26" spans="1:16" s="100" customFormat="1" ht="21.2" customHeight="1" x14ac:dyDescent="0.15">
      <c r="A26" s="4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</row>
    <row r="27" spans="1:16" s="100" customFormat="1" ht="21.2" customHeight="1" x14ac:dyDescent="0.15">
      <c r="A27" s="39" t="s">
        <v>49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</row>
    <row r="28" spans="1:16" s="100" customFormat="1" ht="21.2" customHeight="1" x14ac:dyDescent="0.15">
      <c r="A28" s="4">
        <v>2015</v>
      </c>
      <c r="B28" s="93">
        <f>VLOOKUP($A28&amp;$A$27, '[2]3.강수량'!$A$9:$U$160, 4, FALSE)</f>
        <v>794</v>
      </c>
      <c r="C28" s="93">
        <f t="shared" ref="C28:C34" si="21">AVERAGE(D28:O28)</f>
        <v>66.174999999999997</v>
      </c>
      <c r="D28" s="93">
        <f>VLOOKUP($A28&amp;$A$27, '[2]3.강수량'!$A$9:$U$160, 5, FALSE)</f>
        <v>25.4</v>
      </c>
      <c r="E28" s="93">
        <f>VLOOKUP($A28&amp;$A$27, '[2]3.강수량'!$A$9:$U$160, 6, FALSE)</f>
        <v>21.3</v>
      </c>
      <c r="F28" s="93">
        <f>VLOOKUP($A28&amp;$A$27, '[2]3.강수량'!$A$9:$U$160, 7, FALSE)</f>
        <v>44.2</v>
      </c>
      <c r="G28" s="93">
        <f>VLOOKUP($A28&amp;$A$27, '[2]3.강수량'!$A$9:$U$160, 8, FALSE)</f>
        <v>82.4</v>
      </c>
      <c r="H28" s="93">
        <f>VLOOKUP($A28&amp;$A$27, '[2]3.강수량'!$A$9:$U$160, 9, FALSE)</f>
        <v>30.6</v>
      </c>
      <c r="I28" s="93">
        <f>VLOOKUP($A28&amp;$A$27, '[2]3.강수량'!$A$9:$U$160, 10, FALSE)</f>
        <v>84.6</v>
      </c>
      <c r="J28" s="93">
        <f>VLOOKUP($A28&amp;$A$27, '[2]3.강수량'!$A$9:$U$160, 11, FALSE)</f>
        <v>139.9</v>
      </c>
      <c r="K28" s="93">
        <f>VLOOKUP($A28&amp;$A$27, '[2]3.강수량'!$A$9:$U$160, 12, FALSE)</f>
        <v>117.9</v>
      </c>
      <c r="L28" s="93">
        <f>VLOOKUP($A28&amp;$A$27, '[2]3.강수량'!$A$9:$U$160, 13, FALSE)</f>
        <v>52.5</v>
      </c>
      <c r="M28" s="93">
        <f>VLOOKUP($A28&amp;$A$27, '[2]3.강수량'!$A$9:$U$160, 14, FALSE)</f>
        <v>44.3</v>
      </c>
      <c r="N28" s="93">
        <f>VLOOKUP($A28&amp;$A$27, '[2]3.강수량'!$A$9:$U$160, 15, FALSE)</f>
        <v>118.7</v>
      </c>
      <c r="O28" s="93">
        <f>VLOOKUP($A28&amp;$A$27, '[2]3.강수량'!$A$9:$U$160, 16, FALSE)</f>
        <v>32.299999999999997</v>
      </c>
      <c r="P28" s="93"/>
    </row>
    <row r="29" spans="1:16" s="100" customFormat="1" ht="21.2" customHeight="1" x14ac:dyDescent="0.15">
      <c r="A29" s="4">
        <v>2016</v>
      </c>
      <c r="B29" s="93">
        <f>VLOOKUP($A29&amp;$A$27, '[2]3.강수량'!$A$9:$U$160, 4, FALSE)</f>
        <v>1199</v>
      </c>
      <c r="C29" s="93">
        <f t="shared" si="21"/>
        <v>99.916666666666686</v>
      </c>
      <c r="D29" s="93">
        <f>VLOOKUP($A29&amp;$A$27, '[2]3.강수량'!$A$9:$U$160, 5, FALSE)</f>
        <v>23.1</v>
      </c>
      <c r="E29" s="93">
        <f>VLOOKUP($A29&amp;$A$27, '[2]3.강수량'!$A$9:$U$160, 6, FALSE)</f>
        <v>32.799999999999997</v>
      </c>
      <c r="F29" s="93">
        <f>VLOOKUP($A29&amp;$A$27, '[2]3.강수량'!$A$9:$U$160, 7, FALSE)</f>
        <v>47.3</v>
      </c>
      <c r="G29" s="93">
        <f>VLOOKUP($A29&amp;$A$27, '[2]3.강수량'!$A$9:$U$160, 8, FALSE)</f>
        <v>150.5</v>
      </c>
      <c r="H29" s="93">
        <f>VLOOKUP($A29&amp;$A$27, '[2]3.강수량'!$A$9:$U$160, 9, FALSE)</f>
        <v>61.4</v>
      </c>
      <c r="I29" s="93">
        <f>VLOOKUP($A29&amp;$A$27, '[2]3.강수량'!$A$9:$U$160, 10, FALSE)</f>
        <v>47.4</v>
      </c>
      <c r="J29" s="93">
        <f>VLOOKUP($A29&amp;$A$27, '[2]3.강수량'!$A$9:$U$160, 11, FALSE)</f>
        <v>272.5</v>
      </c>
      <c r="K29" s="93">
        <f>VLOOKUP($A29&amp;$A$27, '[2]3.강수량'!$A$9:$U$160, 12, FALSE)</f>
        <v>99.2</v>
      </c>
      <c r="L29" s="93">
        <f>VLOOKUP($A29&amp;$A$27, '[2]3.강수량'!$A$9:$U$160, 13, FALSE)</f>
        <v>256.2</v>
      </c>
      <c r="M29" s="93">
        <f>VLOOKUP($A29&amp;$A$27, '[2]3.강수량'!$A$9:$U$160, 14, FALSE)</f>
        <v>126.4</v>
      </c>
      <c r="N29" s="93">
        <f>VLOOKUP($A29&amp;$A$27, '[2]3.강수량'!$A$9:$U$160, 15, FALSE)</f>
        <v>25.7</v>
      </c>
      <c r="O29" s="93">
        <f>VLOOKUP($A29&amp;$A$27, '[2]3.강수량'!$A$9:$U$160, 16, FALSE)</f>
        <v>56.5</v>
      </c>
      <c r="P29" s="93"/>
    </row>
    <row r="30" spans="1:16" s="100" customFormat="1" ht="21.2" customHeight="1" x14ac:dyDescent="0.15">
      <c r="A30" s="4">
        <v>2017</v>
      </c>
      <c r="B30" s="93">
        <f>VLOOKUP($A30&amp;$A$27, '[2]3.강수량'!$A$9:$U$160, 4, FALSE)</f>
        <v>810.7</v>
      </c>
      <c r="C30" s="93">
        <f t="shared" si="21"/>
        <v>67.566666666666677</v>
      </c>
      <c r="D30" s="93">
        <f>VLOOKUP($A30&amp;$A$27, '[2]3.강수량'!$A$9:$U$160, 5, FALSE)</f>
        <v>11.5</v>
      </c>
      <c r="E30" s="93">
        <f>VLOOKUP($A30&amp;$A$27, '[2]3.강수량'!$A$9:$U$160, 6, FALSE)</f>
        <v>36.9</v>
      </c>
      <c r="F30" s="93">
        <f>VLOOKUP($A30&amp;$A$27, '[2]3.강수량'!$A$9:$U$160, 7, FALSE)</f>
        <v>26.6</v>
      </c>
      <c r="G30" s="93">
        <f>VLOOKUP($A30&amp;$A$27, '[2]3.강수량'!$A$9:$U$160, 8, FALSE)</f>
        <v>74.2</v>
      </c>
      <c r="H30" s="93">
        <f>VLOOKUP($A30&amp;$A$27, '[2]3.강수량'!$A$9:$U$160, 9, FALSE)</f>
        <v>20.9</v>
      </c>
      <c r="I30" s="93">
        <f>VLOOKUP($A30&amp;$A$27, '[2]3.강수량'!$A$9:$U$160, 10, FALSE)</f>
        <v>45.4</v>
      </c>
      <c r="J30" s="93">
        <f>VLOOKUP($A30&amp;$A$27, '[2]3.강수량'!$A$9:$U$160, 11, FALSE)</f>
        <v>227.3</v>
      </c>
      <c r="K30" s="93">
        <f>VLOOKUP($A30&amp;$A$27, '[2]3.강수량'!$A$9:$U$160, 12, FALSE)</f>
        <v>183.5</v>
      </c>
      <c r="L30" s="93">
        <f>VLOOKUP($A30&amp;$A$27, '[2]3.강수량'!$A$9:$U$160, 13, FALSE)</f>
        <v>96.2</v>
      </c>
      <c r="M30" s="93">
        <f>VLOOKUP($A30&amp;$A$27, '[2]3.강수량'!$A$9:$U$160, 14, FALSE)</f>
        <v>66.2</v>
      </c>
      <c r="N30" s="93">
        <f>VLOOKUP($A30&amp;$A$27, '[2]3.강수량'!$A$9:$U$160, 15, FALSE)</f>
        <v>5.7</v>
      </c>
      <c r="O30" s="93">
        <f>VLOOKUP($A30&amp;$A$27, '[2]3.강수량'!$A$9:$U$160, 16, FALSE)</f>
        <v>16.399999999999999</v>
      </c>
      <c r="P30" s="93"/>
    </row>
    <row r="31" spans="1:16" s="100" customFormat="1" ht="21.2" customHeight="1" x14ac:dyDescent="0.15">
      <c r="A31" s="4">
        <v>2018</v>
      </c>
      <c r="B31" s="93">
        <f>VLOOKUP($A31&amp;$A$27, '[2]3.강수량'!$A$9:$U$160, 4, FALSE)</f>
        <v>1327</v>
      </c>
      <c r="C31" s="93">
        <f t="shared" si="21"/>
        <v>110.58333333333333</v>
      </c>
      <c r="D31" s="93">
        <f>VLOOKUP($A31&amp;$A$27, '[2]3.강수량'!$A$9:$U$160, 5, FALSE)</f>
        <v>19.399999999999999</v>
      </c>
      <c r="E31" s="93">
        <f>VLOOKUP($A31&amp;$A$27, '[2]3.강수량'!$A$9:$U$160, 6, FALSE)</f>
        <v>31.6</v>
      </c>
      <c r="F31" s="93">
        <f>VLOOKUP($A31&amp;$A$27, '[2]3.강수량'!$A$9:$U$160, 7, FALSE)</f>
        <v>114.4</v>
      </c>
      <c r="G31" s="93">
        <f>VLOOKUP($A31&amp;$A$27, '[2]3.강수량'!$A$9:$U$160, 8, FALSE)</f>
        <v>130.30000000000001</v>
      </c>
      <c r="H31" s="93">
        <f>VLOOKUP($A31&amp;$A$27, '[2]3.강수량'!$A$9:$U$160, 9, FALSE)</f>
        <v>92</v>
      </c>
      <c r="I31" s="93">
        <f>VLOOKUP($A31&amp;$A$27, '[2]3.강수량'!$A$9:$U$160, 10, FALSE)</f>
        <v>90.5</v>
      </c>
      <c r="J31" s="93">
        <f>VLOOKUP($A31&amp;$A$27, '[2]3.강수량'!$A$9:$U$160, 11, FALSE)</f>
        <v>241.2</v>
      </c>
      <c r="K31" s="93">
        <f>VLOOKUP($A31&amp;$A$27, '[2]3.강수량'!$A$9:$U$160, 12, FALSE)</f>
        <v>233.8</v>
      </c>
      <c r="L31" s="93">
        <f>VLOOKUP($A31&amp;$A$27, '[2]3.강수량'!$A$9:$U$160, 13, FALSE)</f>
        <v>125</v>
      </c>
      <c r="M31" s="93">
        <f>VLOOKUP($A31&amp;$A$27, '[2]3.강수량'!$A$9:$U$160, 14, FALSE)</f>
        <v>186.6</v>
      </c>
      <c r="N31" s="93">
        <f>VLOOKUP($A31&amp;$A$27, '[2]3.강수량'!$A$9:$U$160, 15, FALSE)</f>
        <v>29.7</v>
      </c>
      <c r="O31" s="93">
        <f>VLOOKUP($A31&amp;$A$27, '[2]3.강수량'!$A$9:$U$160, 16, FALSE)</f>
        <v>32.5</v>
      </c>
      <c r="P31" s="93"/>
    </row>
    <row r="32" spans="1:16" s="100" customFormat="1" ht="21.2" customHeight="1" x14ac:dyDescent="0.15">
      <c r="A32" s="4">
        <v>2019</v>
      </c>
      <c r="B32" s="93">
        <f>VLOOKUP($A32&amp;$A$27, '[2]3.강수량'!$A$9:$U$160, 4, FALSE)</f>
        <v>1136.2</v>
      </c>
      <c r="C32" s="93">
        <f t="shared" si="21"/>
        <v>94.691666666666663</v>
      </c>
      <c r="D32" s="93">
        <f>VLOOKUP($A32&amp;$A$27, '[2]3.강수량'!$A$9:$U$160, 5, FALSE)</f>
        <v>12.6</v>
      </c>
      <c r="E32" s="93">
        <f>VLOOKUP($A32&amp;$A$27, '[2]3.강수량'!$A$9:$U$160, 6, FALSE)</f>
        <v>29.5</v>
      </c>
      <c r="F32" s="93">
        <f>VLOOKUP($A32&amp;$A$27, '[2]3.강수량'!$A$9:$U$160, 7, FALSE)</f>
        <v>42.2</v>
      </c>
      <c r="G32" s="93">
        <f>VLOOKUP($A32&amp;$A$27, '[2]3.강수량'!$A$9:$U$160, 8, FALSE)</f>
        <v>83.9</v>
      </c>
      <c r="H32" s="93">
        <f>VLOOKUP($A32&amp;$A$27, '[2]3.강수량'!$A$9:$U$160, 9, FALSE)</f>
        <v>39.200000000000003</v>
      </c>
      <c r="I32" s="93">
        <f>VLOOKUP($A32&amp;$A$27, '[2]3.강수량'!$A$9:$U$160, 10, FALSE)</f>
        <v>153.30000000000001</v>
      </c>
      <c r="J32" s="93">
        <f>VLOOKUP($A32&amp;$A$27, '[2]3.강수량'!$A$9:$U$160, 11, FALSE)</f>
        <v>168.2</v>
      </c>
      <c r="K32" s="93">
        <f>VLOOKUP($A32&amp;$A$27, '[2]3.강수량'!$A$9:$U$160, 12, FALSE)</f>
        <v>133.69999999999999</v>
      </c>
      <c r="L32" s="93">
        <f>VLOOKUP($A32&amp;$A$27, '[2]3.강수량'!$A$9:$U$160, 13, FALSE)</f>
        <v>201.3</v>
      </c>
      <c r="M32" s="93">
        <f>VLOOKUP($A32&amp;$A$27, '[2]3.강수량'!$A$9:$U$160, 14, FALSE)</f>
        <v>207.7</v>
      </c>
      <c r="N32" s="93">
        <f>VLOOKUP($A32&amp;$A$27, '[2]3.강수량'!$A$9:$U$160, 15, FALSE)</f>
        <v>38.6</v>
      </c>
      <c r="O32" s="93">
        <f>VLOOKUP($A32&amp;$A$27, '[2]3.강수량'!$A$9:$U$160, 16, FALSE)</f>
        <v>26.1</v>
      </c>
      <c r="P32" s="93"/>
    </row>
    <row r="33" spans="1:16" s="100" customFormat="1" ht="21.2" customHeight="1" x14ac:dyDescent="0.15">
      <c r="A33" s="4">
        <v>2020</v>
      </c>
      <c r="B33" s="93">
        <f>VLOOKUP($A33&amp;$A$27, '[2]3.강수량'!$A$9:$U$160, 4, FALSE)</f>
        <v>1308</v>
      </c>
      <c r="C33" s="93">
        <f t="shared" si="21"/>
        <v>113.64166666666667</v>
      </c>
      <c r="D33" s="93">
        <f>VLOOKUP($A33&amp;$A$27, '[2]3.강수량'!$A$9:$U$160, 5, FALSE)</f>
        <v>82</v>
      </c>
      <c r="E33" s="93">
        <f>VLOOKUP($A33&amp;$A$27, '[2]3.강수량'!$A$9:$U$160, 6, FALSE)</f>
        <v>60.2</v>
      </c>
      <c r="F33" s="93">
        <f>VLOOKUP($A33&amp;$A$27, '[2]3.강수량'!$A$9:$U$160, 7, FALSE)</f>
        <v>23</v>
      </c>
      <c r="G33" s="93">
        <f>VLOOKUP($A33&amp;$A$27, '[2]3.강수량'!$A$9:$U$160, 8, FALSE)</f>
        <v>36.5</v>
      </c>
      <c r="H33" s="93">
        <f>VLOOKUP($A33&amp;$A$27, '[2]3.강수량'!$A$9:$U$160, 9, FALSE)</f>
        <v>72.5</v>
      </c>
      <c r="I33" s="93">
        <f>VLOOKUP($A33&amp;$A$27, '[2]3.강수량'!$A$9:$U$160, 10, FALSE)</f>
        <v>151.19999999999999</v>
      </c>
      <c r="J33" s="93">
        <f>VLOOKUP($A33&amp;$A$27, '[2]3.강수량'!$A$9:$U$160, 11, FALSE)</f>
        <v>398.3</v>
      </c>
      <c r="K33" s="93">
        <f>VLOOKUP($A33&amp;$A$27, '[2]3.강수량'!$A$9:$U$160, 12, FALSE)</f>
        <v>291.8</v>
      </c>
      <c r="L33" s="93">
        <f>VLOOKUP($A33&amp;$A$27, '[2]3.강수량'!$A$9:$U$160, 13, FALSE)</f>
        <v>187.4</v>
      </c>
      <c r="M33" s="93">
        <f>VLOOKUP($A33&amp;$A$27, '[2]3.강수량'!$A$9:$U$160, 14, FALSE)</f>
        <v>13.4</v>
      </c>
      <c r="N33" s="93">
        <f>VLOOKUP($A33&amp;$A$27, '[2]3.강수량'!$A$9:$U$160, 15, FALSE)</f>
        <v>37.6</v>
      </c>
      <c r="O33" s="93">
        <f>VLOOKUP($A33&amp;$A$27, '[2]3.강수량'!$A$9:$U$160, 16, FALSE)</f>
        <v>9.8000000000000007</v>
      </c>
      <c r="P33" s="93"/>
    </row>
    <row r="34" spans="1:16" s="100" customFormat="1" ht="21.2" customHeight="1" x14ac:dyDescent="0.15">
      <c r="A34" s="4">
        <v>2021</v>
      </c>
      <c r="B34" s="93">
        <f>SUM(D34:O34)</f>
        <v>1134.282608695652</v>
      </c>
      <c r="C34" s="93">
        <f t="shared" si="21"/>
        <v>94.523550724637673</v>
      </c>
      <c r="D34" s="93">
        <v>16.060869565217391</v>
      </c>
      <c r="E34" s="93">
        <v>17.921739130434784</v>
      </c>
      <c r="F34" s="93">
        <v>93.05217391304349</v>
      </c>
      <c r="G34" s="93">
        <v>68.647826086956542</v>
      </c>
      <c r="H34" s="93">
        <v>111.62173913043478</v>
      </c>
      <c r="I34" s="93">
        <v>65.03478260869565</v>
      </c>
      <c r="J34" s="93">
        <v>209.19565217391303</v>
      </c>
      <c r="K34" s="93">
        <v>298.32173913043471</v>
      </c>
      <c r="L34" s="93">
        <v>134.83043478260871</v>
      </c>
      <c r="M34" s="93">
        <v>73.143478260869585</v>
      </c>
      <c r="N34" s="93">
        <v>37.704347826086952</v>
      </c>
      <c r="O34" s="93">
        <v>8.7478260869565219</v>
      </c>
      <c r="P34" s="93"/>
    </row>
    <row r="35" spans="1:16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</row>
    <row r="36" spans="1:16" s="111" customFormat="1" ht="30.75" customHeight="1" x14ac:dyDescent="0.15">
      <c r="A36" s="436" t="s">
        <v>832</v>
      </c>
      <c r="B36" s="436"/>
      <c r="C36" s="436"/>
      <c r="D36" s="436"/>
      <c r="E36" s="436"/>
      <c r="F36" s="436"/>
      <c r="G36" s="436"/>
      <c r="H36" s="436"/>
    </row>
    <row r="37" spans="1:16" s="10" customFormat="1" x14ac:dyDescent="0.15"/>
  </sheetData>
  <mergeCells count="17">
    <mergeCell ref="A36:H36"/>
    <mergeCell ref="M5:M7"/>
    <mergeCell ref="N5:N7"/>
    <mergeCell ref="O5:O7"/>
    <mergeCell ref="A5:A7"/>
    <mergeCell ref="B5:B7"/>
    <mergeCell ref="D5:D7"/>
    <mergeCell ref="E5:E7"/>
    <mergeCell ref="F5:F7"/>
    <mergeCell ref="G5:G7"/>
    <mergeCell ref="H5:H7"/>
    <mergeCell ref="L5:L7"/>
    <mergeCell ref="A2:H2"/>
    <mergeCell ref="C6:C7"/>
    <mergeCell ref="I5:I7"/>
    <mergeCell ref="J5:J7"/>
    <mergeCell ref="K5:K7"/>
  </mergeCells>
  <phoneticPr fontId="2" type="noConversion"/>
  <hyperlinks>
    <hyperlink ref="A1" location="목록!A1" display="[목록]으로"/>
  </hyperlinks>
  <pageMargins left="0.51" right="0.44" top="0.73" bottom="0.77" header="0.5" footer="0.5"/>
  <pageSetup paperSize="9" scale="9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"/>
  <sheetViews>
    <sheetView view="pageBreakPreview" zoomScaleNormal="100" zoomScaleSheetLayoutView="100" workbookViewId="0">
      <selection activeCell="A3" sqref="A3"/>
    </sheetView>
  </sheetViews>
  <sheetFormatPr defaultRowHeight="13.5" x14ac:dyDescent="0.15"/>
  <cols>
    <col min="1" max="1" width="11.77734375" style="41" customWidth="1"/>
    <col min="2" max="2" width="9.88671875" style="41" customWidth="1"/>
    <col min="3" max="3" width="5.109375" style="41" customWidth="1"/>
    <col min="4" max="4" width="9.33203125" style="42" customWidth="1"/>
    <col min="5" max="5" width="5.5546875" style="42" customWidth="1"/>
    <col min="6" max="6" width="9.33203125" style="42" customWidth="1"/>
    <col min="7" max="7" width="9.44140625" style="42" customWidth="1"/>
    <col min="8" max="8" width="9.21875" style="42" customWidth="1"/>
    <col min="9" max="9" width="9.109375" style="41" customWidth="1"/>
    <col min="10" max="10" width="9.6640625" style="41" customWidth="1"/>
    <col min="11" max="11" width="9" style="41" customWidth="1"/>
    <col min="12" max="12" width="8" style="41" customWidth="1"/>
    <col min="13" max="13" width="7.6640625" style="41" customWidth="1"/>
    <col min="14" max="14" width="9.33203125" style="41" customWidth="1"/>
    <col min="15" max="15" width="6" style="41" customWidth="1"/>
    <col min="16" max="16" width="9.44140625" style="41" customWidth="1"/>
    <col min="17" max="17" width="9" style="41" customWidth="1"/>
    <col min="18" max="18" width="9.88671875" style="41" customWidth="1"/>
    <col min="19" max="16384" width="8.88671875" style="41"/>
  </cols>
  <sheetData>
    <row r="1" spans="1:18" ht="15" customHeight="1" x14ac:dyDescent="0.15">
      <c r="A1" s="130" t="s">
        <v>208</v>
      </c>
    </row>
    <row r="2" spans="1:18" s="233" customFormat="1" ht="30" customHeight="1" x14ac:dyDescent="0.15">
      <c r="A2" s="437" t="s">
        <v>762</v>
      </c>
      <c r="B2" s="437"/>
      <c r="C2" s="437"/>
      <c r="D2" s="437"/>
      <c r="E2" s="437"/>
      <c r="F2" s="437"/>
      <c r="G2" s="437"/>
      <c r="H2" s="437"/>
      <c r="I2" s="437"/>
      <c r="J2" s="228"/>
      <c r="K2" s="228"/>
      <c r="L2" s="228"/>
      <c r="M2" s="228"/>
    </row>
    <row r="3" spans="1:18" ht="15" customHeight="1" x14ac:dyDescent="0.15"/>
    <row r="4" spans="1:18" ht="15" customHeight="1" thickBot="1" x14ac:dyDescent="0.2">
      <c r="B4" s="9"/>
      <c r="C4" s="9"/>
      <c r="D4" s="43"/>
      <c r="E4" s="43"/>
      <c r="F4" s="44" t="s">
        <v>0</v>
      </c>
      <c r="G4" s="44" t="s">
        <v>0</v>
      </c>
      <c r="H4" s="43"/>
      <c r="I4" s="10"/>
      <c r="J4" s="10"/>
      <c r="K4" s="10"/>
      <c r="L4" s="10"/>
      <c r="M4" s="10"/>
      <c r="O4" s="9"/>
      <c r="R4" s="262" t="s">
        <v>831</v>
      </c>
    </row>
    <row r="5" spans="1:18" ht="20.100000000000001" customHeight="1" x14ac:dyDescent="0.15">
      <c r="A5" s="441"/>
      <c r="B5" s="405" t="s">
        <v>65</v>
      </c>
      <c r="C5" s="398"/>
      <c r="D5" s="444" t="s">
        <v>66</v>
      </c>
      <c r="E5" s="445"/>
      <c r="F5" s="445"/>
      <c r="G5" s="445"/>
      <c r="H5" s="445"/>
      <c r="I5" s="445"/>
      <c r="J5" s="445"/>
      <c r="K5" s="445"/>
      <c r="L5" s="445"/>
      <c r="M5" s="445"/>
      <c r="N5" s="405" t="s">
        <v>67</v>
      </c>
      <c r="O5" s="398"/>
      <c r="P5" s="405" t="s">
        <v>191</v>
      </c>
      <c r="Q5" s="45"/>
      <c r="R5" s="439" t="s">
        <v>161</v>
      </c>
    </row>
    <row r="6" spans="1:18" ht="20.100000000000001" customHeight="1" x14ac:dyDescent="0.15">
      <c r="A6" s="442"/>
      <c r="B6" s="406"/>
      <c r="C6" s="399"/>
      <c r="D6" s="446" t="s">
        <v>68</v>
      </c>
      <c r="E6" s="447"/>
      <c r="F6" s="447"/>
      <c r="G6" s="448"/>
      <c r="H6" s="449" t="s">
        <v>69</v>
      </c>
      <c r="I6" s="450"/>
      <c r="J6" s="450"/>
      <c r="K6" s="408" t="s">
        <v>70</v>
      </c>
      <c r="L6" s="451"/>
      <c r="M6" s="452"/>
      <c r="N6" s="406"/>
      <c r="O6" s="399"/>
      <c r="P6" s="406"/>
      <c r="Q6" s="438" t="s">
        <v>71</v>
      </c>
      <c r="R6" s="440"/>
    </row>
    <row r="7" spans="1:18" ht="20.100000000000001" customHeight="1" thickBot="1" x14ac:dyDescent="0.2">
      <c r="A7" s="443"/>
      <c r="B7" s="407"/>
      <c r="C7" s="332" t="s">
        <v>64</v>
      </c>
      <c r="D7" s="46"/>
      <c r="E7" s="333" t="s">
        <v>64</v>
      </c>
      <c r="F7" s="47" t="s">
        <v>72</v>
      </c>
      <c r="G7" s="47" t="s">
        <v>73</v>
      </c>
      <c r="H7" s="46"/>
      <c r="I7" s="47" t="s">
        <v>72</v>
      </c>
      <c r="J7" s="47" t="s">
        <v>73</v>
      </c>
      <c r="K7" s="29"/>
      <c r="L7" s="48" t="s">
        <v>72</v>
      </c>
      <c r="M7" s="49" t="s">
        <v>73</v>
      </c>
      <c r="N7" s="407"/>
      <c r="O7" s="332" t="s">
        <v>64</v>
      </c>
      <c r="P7" s="407"/>
      <c r="Q7" s="407"/>
      <c r="R7" s="396"/>
    </row>
    <row r="8" spans="1:18" s="82" customFormat="1" ht="6" customHeight="1" x14ac:dyDescent="0.15">
      <c r="A8" s="8" t="s">
        <v>0</v>
      </c>
      <c r="B8" s="79" t="s">
        <v>0</v>
      </c>
      <c r="C8" s="79"/>
      <c r="D8" s="79"/>
      <c r="E8" s="79"/>
      <c r="F8" s="79" t="s">
        <v>0</v>
      </c>
      <c r="G8" s="79" t="s">
        <v>0</v>
      </c>
      <c r="H8" s="79" t="s">
        <v>0</v>
      </c>
      <c r="I8" s="79" t="s">
        <v>0</v>
      </c>
      <c r="J8" s="79" t="s">
        <v>0</v>
      </c>
      <c r="K8" s="80"/>
      <c r="L8" s="79" t="s">
        <v>0</v>
      </c>
      <c r="M8" s="79" t="s">
        <v>0</v>
      </c>
      <c r="N8" s="79" t="s">
        <v>0</v>
      </c>
      <c r="O8" s="79"/>
      <c r="P8" s="79"/>
      <c r="Q8" s="79"/>
      <c r="R8" s="79"/>
    </row>
    <row r="9" spans="1:18" s="100" customFormat="1" ht="21.2" customHeight="1" x14ac:dyDescent="0.15">
      <c r="A9" s="39" t="s">
        <v>63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</row>
    <row r="10" spans="1:18" s="100" customFormat="1" ht="21.2" customHeight="1" x14ac:dyDescent="0.15">
      <c r="A10" s="4">
        <v>2015</v>
      </c>
      <c r="B10" s="112">
        <f>SUM(B19,B28)</f>
        <v>2152008</v>
      </c>
      <c r="C10" s="122">
        <f>B10/B10*100</f>
        <v>100</v>
      </c>
      <c r="D10" s="112">
        <f>SUM(D19,D28)</f>
        <v>5266561</v>
      </c>
      <c r="E10" s="122">
        <f>D10/D10*100</f>
        <v>100</v>
      </c>
      <c r="F10" s="112">
        <f t="shared" ref="F10:N10" si="0">SUM(F19,F28)</f>
        <v>2641217</v>
      </c>
      <c r="G10" s="112">
        <f t="shared" si="0"/>
        <v>2625344</v>
      </c>
      <c r="H10" s="112">
        <f t="shared" si="0"/>
        <v>5190655</v>
      </c>
      <c r="I10" s="112">
        <f t="shared" si="0"/>
        <v>2594597</v>
      </c>
      <c r="J10" s="112">
        <f t="shared" si="0"/>
        <v>2596058</v>
      </c>
      <c r="K10" s="112">
        <f t="shared" si="0"/>
        <v>75906</v>
      </c>
      <c r="L10" s="112">
        <f t="shared" si="0"/>
        <v>46620</v>
      </c>
      <c r="M10" s="112">
        <f t="shared" si="0"/>
        <v>29286</v>
      </c>
      <c r="N10" s="112">
        <f t="shared" si="0"/>
        <v>795756</v>
      </c>
      <c r="O10" s="122">
        <f t="shared" ref="O10:O15" si="1">N10/N10*100</f>
        <v>100</v>
      </c>
      <c r="P10" s="113">
        <f t="shared" ref="P10:P15" si="2">D10/Q10</f>
        <v>264.45781378047013</v>
      </c>
      <c r="Q10" s="112">
        <f t="shared" ref="Q10:Q16" si="3">SUM(Q19,Q28)</f>
        <v>19914.560000000001</v>
      </c>
      <c r="R10" s="124" t="s">
        <v>190</v>
      </c>
    </row>
    <row r="11" spans="1:18" s="100" customFormat="1" ht="21.2" customHeight="1" x14ac:dyDescent="0.15">
      <c r="A11" s="4">
        <v>2016</v>
      </c>
      <c r="B11" s="112">
        <f t="shared" ref="B11:D16" si="4">SUM(B20,B29)</f>
        <v>2174863</v>
      </c>
      <c r="C11" s="122">
        <f t="shared" ref="C11:E15" si="5">B11/B11*100</f>
        <v>100</v>
      </c>
      <c r="D11" s="112">
        <f t="shared" si="4"/>
        <v>5262799</v>
      </c>
      <c r="E11" s="122">
        <f t="shared" si="5"/>
        <v>100</v>
      </c>
      <c r="F11" s="112">
        <f t="shared" ref="F11:N11" si="6">SUM(F20,F29)</f>
        <v>2638641</v>
      </c>
      <c r="G11" s="112">
        <f t="shared" si="6"/>
        <v>2624158</v>
      </c>
      <c r="H11" s="112">
        <f t="shared" si="6"/>
        <v>5184955</v>
      </c>
      <c r="I11" s="112">
        <f t="shared" si="6"/>
        <v>2591037</v>
      </c>
      <c r="J11" s="112">
        <f t="shared" si="6"/>
        <v>2593918</v>
      </c>
      <c r="K11" s="112">
        <f t="shared" si="6"/>
        <v>77844</v>
      </c>
      <c r="L11" s="112">
        <f t="shared" si="6"/>
        <v>47604</v>
      </c>
      <c r="M11" s="112">
        <f t="shared" si="6"/>
        <v>30240</v>
      </c>
      <c r="N11" s="112">
        <f t="shared" si="6"/>
        <v>821318</v>
      </c>
      <c r="O11" s="122">
        <f t="shared" si="1"/>
        <v>100</v>
      </c>
      <c r="P11" s="113">
        <f t="shared" si="2"/>
        <v>264.26890676972022</v>
      </c>
      <c r="Q11" s="112">
        <f t="shared" si="3"/>
        <v>19914.560000000001</v>
      </c>
      <c r="R11" s="123">
        <f t="shared" ref="R11:R16" si="7">(D11/D10-1)*100</f>
        <v>-7.1431812904099168E-2</v>
      </c>
    </row>
    <row r="12" spans="1:18" s="100" customFormat="1" ht="21.2" customHeight="1" x14ac:dyDescent="0.15">
      <c r="A12" s="4">
        <v>2017</v>
      </c>
      <c r="B12" s="112">
        <f t="shared" si="4"/>
        <v>2200014</v>
      </c>
      <c r="C12" s="122">
        <f t="shared" si="5"/>
        <v>100</v>
      </c>
      <c r="D12" s="112">
        <f t="shared" si="4"/>
        <v>5246743</v>
      </c>
      <c r="E12" s="122">
        <f t="shared" si="5"/>
        <v>100</v>
      </c>
      <c r="F12" s="112">
        <f t="shared" ref="F12:N12" si="8">SUM(F21,F30)</f>
        <v>2629480</v>
      </c>
      <c r="G12" s="112">
        <f t="shared" si="8"/>
        <v>2617263</v>
      </c>
      <c r="H12" s="112">
        <f t="shared" si="8"/>
        <v>5166937</v>
      </c>
      <c r="I12" s="112">
        <f t="shared" si="8"/>
        <v>2580978</v>
      </c>
      <c r="J12" s="112">
        <f t="shared" si="8"/>
        <v>2585959</v>
      </c>
      <c r="K12" s="112">
        <f t="shared" si="8"/>
        <v>79806</v>
      </c>
      <c r="L12" s="112">
        <f t="shared" si="8"/>
        <v>48502</v>
      </c>
      <c r="M12" s="112">
        <f t="shared" si="8"/>
        <v>31304</v>
      </c>
      <c r="N12" s="112">
        <f t="shared" si="8"/>
        <v>860140</v>
      </c>
      <c r="O12" s="122">
        <f t="shared" si="1"/>
        <v>100</v>
      </c>
      <c r="P12" s="113">
        <f t="shared" si="2"/>
        <v>263.43567677213986</v>
      </c>
      <c r="Q12" s="112">
        <f t="shared" si="3"/>
        <v>19916.599999999999</v>
      </c>
      <c r="R12" s="123">
        <f t="shared" si="7"/>
        <v>-0.30508480373276914</v>
      </c>
    </row>
    <row r="13" spans="1:18" s="100" customFormat="1" ht="21.2" customHeight="1" x14ac:dyDescent="0.15">
      <c r="A13" s="4">
        <v>2018</v>
      </c>
      <c r="B13" s="112">
        <f t="shared" si="4"/>
        <v>2228617</v>
      </c>
      <c r="C13" s="122">
        <f t="shared" si="5"/>
        <v>100</v>
      </c>
      <c r="D13" s="112">
        <f t="shared" si="4"/>
        <v>5223602</v>
      </c>
      <c r="E13" s="122">
        <f t="shared" si="5"/>
        <v>100</v>
      </c>
      <c r="F13" s="112">
        <f t="shared" ref="F13:N13" si="9">SUM(F22,F31)</f>
        <v>2617430</v>
      </c>
      <c r="G13" s="112">
        <f t="shared" si="9"/>
        <v>2606172</v>
      </c>
      <c r="H13" s="112">
        <f t="shared" si="9"/>
        <v>5138600</v>
      </c>
      <c r="I13" s="112">
        <f t="shared" si="9"/>
        <v>2566031</v>
      </c>
      <c r="J13" s="112">
        <f t="shared" si="9"/>
        <v>2572569</v>
      </c>
      <c r="K13" s="112">
        <f t="shared" si="9"/>
        <v>85002</v>
      </c>
      <c r="L13" s="112">
        <f t="shared" si="9"/>
        <v>51399</v>
      </c>
      <c r="M13" s="112">
        <f t="shared" si="9"/>
        <v>33603</v>
      </c>
      <c r="N13" s="112">
        <f t="shared" si="9"/>
        <v>892283</v>
      </c>
      <c r="O13" s="122">
        <f t="shared" si="1"/>
        <v>100</v>
      </c>
      <c r="P13" s="113">
        <f t="shared" si="2"/>
        <v>262.27483516196605</v>
      </c>
      <c r="Q13" s="112">
        <f t="shared" si="3"/>
        <v>19916.52</v>
      </c>
      <c r="R13" s="123">
        <f t="shared" si="7"/>
        <v>-0.44105457423776473</v>
      </c>
    </row>
    <row r="14" spans="1:18" s="100" customFormat="1" ht="21.2" customHeight="1" x14ac:dyDescent="0.15">
      <c r="A14" s="4">
        <v>2019</v>
      </c>
      <c r="B14" s="112">
        <f t="shared" si="4"/>
        <v>2258799</v>
      </c>
      <c r="C14" s="122">
        <f t="shared" si="5"/>
        <v>100</v>
      </c>
      <c r="D14" s="112">
        <f t="shared" si="4"/>
        <v>5192177</v>
      </c>
      <c r="E14" s="122">
        <f t="shared" si="5"/>
        <v>100</v>
      </c>
      <c r="F14" s="112">
        <f t="shared" ref="F14:N14" si="10">SUM(F23,F32)</f>
        <v>2600185</v>
      </c>
      <c r="G14" s="112">
        <f t="shared" si="10"/>
        <v>2591992</v>
      </c>
      <c r="H14" s="112">
        <f t="shared" si="10"/>
        <v>5103867</v>
      </c>
      <c r="I14" s="112">
        <f t="shared" si="10"/>
        <v>2547323</v>
      </c>
      <c r="J14" s="112">
        <f t="shared" si="10"/>
        <v>2556544</v>
      </c>
      <c r="K14" s="112">
        <f t="shared" si="10"/>
        <v>88310</v>
      </c>
      <c r="L14" s="112">
        <f t="shared" si="10"/>
        <v>52862</v>
      </c>
      <c r="M14" s="112">
        <f t="shared" si="10"/>
        <v>35448</v>
      </c>
      <c r="N14" s="112">
        <f t="shared" si="10"/>
        <v>928692</v>
      </c>
      <c r="O14" s="122">
        <f t="shared" si="1"/>
        <v>100</v>
      </c>
      <c r="P14" s="113">
        <f t="shared" si="2"/>
        <v>260.69699927497373</v>
      </c>
      <c r="Q14" s="112">
        <f t="shared" si="3"/>
        <v>19916.52</v>
      </c>
      <c r="R14" s="123">
        <f t="shared" si="7"/>
        <v>-0.60159636970810171</v>
      </c>
    </row>
    <row r="15" spans="1:18" s="100" customFormat="1" ht="21.2" customHeight="1" x14ac:dyDescent="0.15">
      <c r="A15" s="4">
        <v>2020</v>
      </c>
      <c r="B15" s="112">
        <f t="shared" si="4"/>
        <v>2311289</v>
      </c>
      <c r="C15" s="122">
        <f t="shared" si="5"/>
        <v>100</v>
      </c>
      <c r="D15" s="112">
        <f t="shared" si="4"/>
        <v>5138035</v>
      </c>
      <c r="E15" s="122">
        <f t="shared" si="5"/>
        <v>100</v>
      </c>
      <c r="F15" s="112">
        <f t="shared" ref="F15:N16" si="11">SUM(F24,F33)</f>
        <v>2569927</v>
      </c>
      <c r="G15" s="112">
        <f t="shared" si="11"/>
        <v>2568108</v>
      </c>
      <c r="H15" s="112">
        <f t="shared" si="11"/>
        <v>5057768</v>
      </c>
      <c r="I15" s="112">
        <f t="shared" si="11"/>
        <v>2522320</v>
      </c>
      <c r="J15" s="112">
        <f t="shared" si="11"/>
        <v>2535448</v>
      </c>
      <c r="K15" s="112">
        <f t="shared" si="11"/>
        <v>80267</v>
      </c>
      <c r="L15" s="112">
        <f t="shared" si="11"/>
        <v>47607</v>
      </c>
      <c r="M15" s="112">
        <f t="shared" si="11"/>
        <v>32660</v>
      </c>
      <c r="N15" s="112">
        <f t="shared" si="11"/>
        <v>974209</v>
      </c>
      <c r="O15" s="122">
        <f t="shared" si="1"/>
        <v>100</v>
      </c>
      <c r="P15" s="113">
        <f t="shared" si="2"/>
        <v>257.96598868632543</v>
      </c>
      <c r="Q15" s="112">
        <f t="shared" si="3"/>
        <v>19917.490000000002</v>
      </c>
      <c r="R15" s="123">
        <f t="shared" si="7"/>
        <v>-1.042761061496944</v>
      </c>
    </row>
    <row r="16" spans="1:18" s="100" customFormat="1" ht="21.2" customHeight="1" x14ac:dyDescent="0.15">
      <c r="A16" s="4">
        <v>2021</v>
      </c>
      <c r="B16" s="112">
        <f t="shared" si="4"/>
        <v>2340739</v>
      </c>
      <c r="C16" s="122">
        <f t="shared" ref="C16" si="12">B16/B16*100</f>
        <v>100</v>
      </c>
      <c r="D16" s="112">
        <f t="shared" si="4"/>
        <v>5090351</v>
      </c>
      <c r="E16" s="122">
        <f t="shared" ref="E16" si="13">D16/D16*100</f>
        <v>100</v>
      </c>
      <c r="F16" s="112">
        <f t="shared" si="11"/>
        <v>2545029</v>
      </c>
      <c r="G16" s="112">
        <f t="shared" si="11"/>
        <v>2545322</v>
      </c>
      <c r="H16" s="112">
        <f>SUM(I16:J16)</f>
        <v>5012021</v>
      </c>
      <c r="I16" s="112">
        <f>I25+I34</f>
        <v>2499293</v>
      </c>
      <c r="J16" s="112">
        <f>J25+J34</f>
        <v>2512728</v>
      </c>
      <c r="K16" s="112">
        <f t="shared" si="11"/>
        <v>78330</v>
      </c>
      <c r="L16" s="112">
        <f t="shared" si="11"/>
        <v>45736</v>
      </c>
      <c r="M16" s="112">
        <f t="shared" si="11"/>
        <v>32594</v>
      </c>
      <c r="N16" s="112">
        <f t="shared" si="11"/>
        <v>1013372</v>
      </c>
      <c r="O16" s="122">
        <f t="shared" ref="O16" si="14">N16/N16*100</f>
        <v>100</v>
      </c>
      <c r="P16" s="113">
        <f t="shared" ref="P16" si="15">D16/Q16</f>
        <v>255.5563867119842</v>
      </c>
      <c r="Q16" s="112">
        <f t="shared" si="3"/>
        <v>19918.7</v>
      </c>
      <c r="R16" s="123">
        <f t="shared" si="7"/>
        <v>-0.9280590731670757</v>
      </c>
    </row>
    <row r="17" spans="1:18" s="100" customFormat="1" ht="21.2" customHeight="1" x14ac:dyDescent="0.15">
      <c r="A17" s="4"/>
      <c r="B17" s="94"/>
      <c r="C17" s="94"/>
      <c r="D17" s="11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</row>
    <row r="18" spans="1:18" s="100" customFormat="1" ht="21.2" customHeight="1" x14ac:dyDescent="0.15">
      <c r="A18" s="39" t="s">
        <v>48</v>
      </c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</row>
    <row r="19" spans="1:18" s="100" customFormat="1" ht="21.2" customHeight="1" x14ac:dyDescent="0.15">
      <c r="A19" s="4">
        <v>2015</v>
      </c>
      <c r="B19" s="112">
        <f>VLOOKUP($A19&amp;$A$18, '[1]4.세대및 인구'!$A$9:$U$71, 4, FALSE)</f>
        <v>982360</v>
      </c>
      <c r="C19" s="122">
        <f>B19/B10*100</f>
        <v>45.648529187623836</v>
      </c>
      <c r="D19" s="112">
        <f>VLOOKUP($A19&amp;$A$18, '[1]4.세대및 인구'!$A$9:$U$71, 6, FALSE)</f>
        <v>2513970</v>
      </c>
      <c r="E19" s="122">
        <f>D19/D10*100</f>
        <v>47.734565307417874</v>
      </c>
      <c r="F19" s="112">
        <f>VLOOKUP($A19&amp;$A$18, '[1]4.세대및 인구'!$A$9:$U$71, 8, FALSE)</f>
        <v>1252332</v>
      </c>
      <c r="G19" s="112">
        <f>VLOOKUP($A19&amp;$A$18, '[1]4.세대및 인구'!$A$9:$U$71, 9, FALSE)</f>
        <v>1261638</v>
      </c>
      <c r="H19" s="112">
        <f>VLOOKUP($A19&amp;$A$18, '[1]4.세대및 인구'!$A$9:$U$71, 10, FALSE)</f>
        <v>2487829</v>
      </c>
      <c r="I19" s="112">
        <f>VLOOKUP($A19&amp;$A$18, '[1]4.세대및 인구'!$A$9:$U$71, 11, FALSE)</f>
        <v>1237291</v>
      </c>
      <c r="J19" s="112">
        <f>VLOOKUP($A19&amp;$A$18, '[1]4.세대및 인구'!$A$9:$U$71, 12, FALSE)</f>
        <v>1250538</v>
      </c>
      <c r="K19" s="112">
        <f>VLOOKUP($A19&amp;$A$18, '[1]4.세대및 인구'!$A$9:$U$71, 13, FALSE)</f>
        <v>26141</v>
      </c>
      <c r="L19" s="112">
        <f>VLOOKUP($A19&amp;$A$18, '[1]4.세대및 인구'!$A$9:$U$71, 14, FALSE)</f>
        <v>15041</v>
      </c>
      <c r="M19" s="112">
        <f>VLOOKUP($A19&amp;$A$18, '[1]4.세대및 인구'!$A$9:$U$71, 15, FALSE)</f>
        <v>11100</v>
      </c>
      <c r="N19" s="112">
        <f>VLOOKUP($A19&amp;$A$18, '[1]4.세대및 인구'!$A$9:$U$71, 16, FALSE)</f>
        <v>316122</v>
      </c>
      <c r="O19" s="122">
        <f t="shared" ref="O19:O25" si="16">N19/N10*100</f>
        <v>39.725996410960143</v>
      </c>
      <c r="P19" s="113">
        <f>VLOOKUP($A19&amp;$A$18, '[1]4.세대및 인구'!$A$9:$U$71, 18, FALSE)</f>
        <v>2845</v>
      </c>
      <c r="Q19" s="113">
        <f>VLOOKUP($A19&amp;$A$18, '[1]4.세대및 인구'!$A$9:$U$71, 19, FALSE)</f>
        <v>883.56</v>
      </c>
      <c r="R19" s="124" t="s">
        <v>190</v>
      </c>
    </row>
    <row r="20" spans="1:18" s="100" customFormat="1" ht="21.2" customHeight="1" x14ac:dyDescent="0.15">
      <c r="A20" s="4">
        <v>2016</v>
      </c>
      <c r="B20" s="112">
        <f>VLOOKUP($A20&amp;$A$18, '[1]4.세대및 인구'!$A$9:$U$71, 4, FALSE)</f>
        <v>994220</v>
      </c>
      <c r="C20" s="122">
        <f t="shared" ref="C20:E25" si="17">B20/B11*100</f>
        <v>45.71414383342767</v>
      </c>
      <c r="D20" s="112">
        <f>VLOOKUP($A20&amp;$A$18, '[1]4.세대및 인구'!$A$9:$U$71, 6, FALSE)</f>
        <v>2511050</v>
      </c>
      <c r="E20" s="122">
        <f t="shared" si="17"/>
        <v>47.713203563350987</v>
      </c>
      <c r="F20" s="112">
        <f>VLOOKUP($A20&amp;$A$18, '[1]4.세대및 인구'!$A$9:$U$71, 8, FALSE)</f>
        <v>1249381</v>
      </c>
      <c r="G20" s="112">
        <f>VLOOKUP($A20&amp;$A$18, '[1]4.세대및 인구'!$A$9:$U$71, 9, FALSE)</f>
        <v>1261669</v>
      </c>
      <c r="H20" s="112">
        <f>VLOOKUP($A20&amp;$A$18, '[1]4.세대및 인구'!$A$9:$U$71, 10, FALSE)</f>
        <v>2484557</v>
      </c>
      <c r="I20" s="112">
        <f>VLOOKUP($A20&amp;$A$18, '[1]4.세대및 인구'!$A$9:$U$71, 11, FALSE)</f>
        <v>1234169</v>
      </c>
      <c r="J20" s="112">
        <f>VLOOKUP($A20&amp;$A$18, '[1]4.세대및 인구'!$A$9:$U$71, 12, FALSE)</f>
        <v>1250388</v>
      </c>
      <c r="K20" s="112">
        <f>VLOOKUP($A20&amp;$A$18, '[1]4.세대및 인구'!$A$9:$U$71, 13, FALSE)</f>
        <v>26493</v>
      </c>
      <c r="L20" s="112">
        <f>VLOOKUP($A20&amp;$A$18, '[1]4.세대및 인구'!$A$9:$U$71, 14, FALSE)</f>
        <v>15212</v>
      </c>
      <c r="M20" s="112">
        <f>VLOOKUP($A20&amp;$A$18, '[1]4.세대및 인구'!$A$9:$U$71, 15, FALSE)</f>
        <v>11281</v>
      </c>
      <c r="N20" s="112">
        <f>VLOOKUP($A20&amp;$A$18, '[1]4.세대및 인구'!$A$9:$U$71, 16, FALSE)</f>
        <v>328901</v>
      </c>
      <c r="O20" s="122">
        <f t="shared" si="16"/>
        <v>40.045512213296192</v>
      </c>
      <c r="P20" s="113">
        <f>VLOOKUP($A20&amp;$A$18, '[1]4.세대및 인구'!$A$9:$U$71, 18, FALSE)</f>
        <v>2842</v>
      </c>
      <c r="Q20" s="113">
        <f>VLOOKUP($A20&amp;$A$18, '[1]4.세대및 인구'!$A$9:$U$71, 19, FALSE)</f>
        <v>883.56</v>
      </c>
      <c r="R20" s="123">
        <f t="shared" ref="R20:R25" si="18">(D20/D19-1)*100</f>
        <v>-0.11615094849978247</v>
      </c>
    </row>
    <row r="21" spans="1:18" s="100" customFormat="1" ht="21.2" customHeight="1" x14ac:dyDescent="0.15">
      <c r="A21" s="4">
        <v>2017</v>
      </c>
      <c r="B21" s="112">
        <f>VLOOKUP($A21&amp;$A$18, '[1]4.세대및 인구'!$A$9:$U$71, 4, FALSE)</f>
        <v>1006753</v>
      </c>
      <c r="C21" s="122">
        <f t="shared" si="17"/>
        <v>45.761208792307684</v>
      </c>
      <c r="D21" s="112">
        <f>VLOOKUP($A21&amp;$A$18, '[1]4.세대및 인구'!$A$9:$U$71, 6, FALSE)</f>
        <v>2501673</v>
      </c>
      <c r="E21" s="122">
        <f t="shared" si="17"/>
        <v>47.680494356212989</v>
      </c>
      <c r="F21" s="112">
        <f>VLOOKUP($A21&amp;$A$18, '[1]4.세대및 인구'!$A$9:$U$71, 8, FALSE)</f>
        <v>1242733</v>
      </c>
      <c r="G21" s="112">
        <f>VLOOKUP($A21&amp;$A$18, '[1]4.세대및 인구'!$A$9:$U$71, 9, FALSE)</f>
        <v>1258940</v>
      </c>
      <c r="H21" s="112">
        <f>VLOOKUP($A21&amp;$A$18, '[1]4.세대및 인구'!$A$9:$U$71, 10, FALSE)</f>
        <v>2475231</v>
      </c>
      <c r="I21" s="112">
        <f>VLOOKUP($A21&amp;$A$18, '[1]4.세대및 인구'!$A$9:$U$71, 11, FALSE)</f>
        <v>1227814</v>
      </c>
      <c r="J21" s="112">
        <f>VLOOKUP($A21&amp;$A$18, '[1]4.세대및 인구'!$A$9:$U$71, 12, FALSE)</f>
        <v>1247417</v>
      </c>
      <c r="K21" s="112">
        <f>VLOOKUP($A21&amp;$A$18, '[1]4.세대및 인구'!$A$9:$U$71, 13, FALSE)</f>
        <v>26442</v>
      </c>
      <c r="L21" s="112">
        <f>VLOOKUP($A21&amp;$A$18, '[1]4.세대및 인구'!$A$9:$U$71, 14, FALSE)</f>
        <v>14919</v>
      </c>
      <c r="M21" s="112">
        <f>VLOOKUP($A21&amp;$A$18, '[1]4.세대및 인구'!$A$9:$U$71, 15, FALSE)</f>
        <v>11523</v>
      </c>
      <c r="N21" s="112">
        <f>VLOOKUP($A21&amp;$A$18, '[1]4.세대및 인구'!$A$9:$U$71, 16, FALSE)</f>
        <v>347459</v>
      </c>
      <c r="O21" s="122">
        <f t="shared" si="16"/>
        <v>40.395633269002722</v>
      </c>
      <c r="P21" s="113">
        <f>VLOOKUP($A21&amp;$A$18, '[1]4.세대및 인구'!$A$9:$U$71, 18, FALSE)</f>
        <v>2831</v>
      </c>
      <c r="Q21" s="113">
        <f>VLOOKUP($A21&amp;$A$18, '[1]4.세대및 인구'!$A$9:$U$71, 19, FALSE)</f>
        <v>883.6</v>
      </c>
      <c r="R21" s="123">
        <f t="shared" si="18"/>
        <v>-0.37342944186694593</v>
      </c>
    </row>
    <row r="22" spans="1:18" s="100" customFormat="1" ht="21.2" customHeight="1" x14ac:dyDescent="0.15">
      <c r="A22" s="4">
        <v>2018</v>
      </c>
      <c r="B22" s="112">
        <f>VLOOKUP($A22&amp;$A$18, '[1]4.세대및 인구'!$A$9:$U$71, 4, FALSE)</f>
        <v>1021266</v>
      </c>
      <c r="C22" s="122">
        <f t="shared" si="17"/>
        <v>45.825101396965024</v>
      </c>
      <c r="D22" s="112">
        <f>VLOOKUP($A22&amp;$A$18, '[1]4.세대및 인구'!$A$9:$U$71, 6, FALSE)</f>
        <v>2489802</v>
      </c>
      <c r="E22" s="122">
        <f t="shared" si="17"/>
        <v>47.664466014064629</v>
      </c>
      <c r="F22" s="112">
        <f>VLOOKUP($A22&amp;$A$18, '[1]4.세대및 인구'!$A$9:$U$71, 8, FALSE)</f>
        <v>1234848</v>
      </c>
      <c r="G22" s="112">
        <f>VLOOKUP($A22&amp;$A$18, '[1]4.세대및 인구'!$A$9:$U$71, 9, FALSE)</f>
        <v>1254954</v>
      </c>
      <c r="H22" s="112">
        <f>VLOOKUP($A22&amp;$A$18, '[1]4.세대및 인구'!$A$9:$U$71, 10, FALSE)</f>
        <v>2461769</v>
      </c>
      <c r="I22" s="112">
        <f>VLOOKUP($A22&amp;$A$18, '[1]4.세대및 인구'!$A$9:$U$71, 11, FALSE)</f>
        <v>1219342</v>
      </c>
      <c r="J22" s="112">
        <f>VLOOKUP($A22&amp;$A$18, '[1]4.세대및 인구'!$A$9:$U$71, 12, FALSE)</f>
        <v>1242427</v>
      </c>
      <c r="K22" s="112">
        <f>VLOOKUP($A22&amp;$A$18, '[1]4.세대및 인구'!$A$9:$U$71, 13, FALSE)</f>
        <v>28033</v>
      </c>
      <c r="L22" s="112">
        <f>VLOOKUP($A22&amp;$A$18, '[1]4.세대및 인구'!$A$9:$U$71, 14, FALSE)</f>
        <v>15506</v>
      </c>
      <c r="M22" s="112">
        <f>VLOOKUP($A22&amp;$A$18, '[1]4.세대및 인구'!$A$9:$U$71, 15, FALSE)</f>
        <v>12527</v>
      </c>
      <c r="N22" s="112">
        <f>VLOOKUP($A22&amp;$A$18, '[1]4.세대및 인구'!$A$9:$U$71, 16, FALSE)</f>
        <v>362934</v>
      </c>
      <c r="O22" s="122">
        <f t="shared" si="16"/>
        <v>40.674763499920992</v>
      </c>
      <c r="P22" s="113">
        <f>VLOOKUP($A22&amp;$A$18, '[1]4.세대및 인구'!$A$9:$U$71, 18, FALSE)</f>
        <v>2818</v>
      </c>
      <c r="Q22" s="113">
        <f>VLOOKUP($A22&amp;$A$18, '[1]4.세대및 인구'!$A$9:$U$71, 19, FALSE)</f>
        <v>883.52</v>
      </c>
      <c r="R22" s="123">
        <f t="shared" si="18"/>
        <v>-0.47452244957674194</v>
      </c>
    </row>
    <row r="23" spans="1:18" s="100" customFormat="1" ht="21.2" customHeight="1" x14ac:dyDescent="0.15">
      <c r="A23" s="4">
        <v>2019</v>
      </c>
      <c r="B23" s="112">
        <f>VLOOKUP($A23&amp;$A$18, '[1]4.세대및 인구'!$A$9:$U$71, 4, FALSE)</f>
        <v>1031251</v>
      </c>
      <c r="C23" s="122">
        <f t="shared" si="17"/>
        <v>45.654836928828111</v>
      </c>
      <c r="D23" s="112">
        <f>VLOOKUP($A23&amp;$A$18, '[1]4.세대및 인구'!$A$9:$U$71, 6, FALSE)</f>
        <v>2468222</v>
      </c>
      <c r="E23" s="122">
        <f t="shared" si="17"/>
        <v>47.53732393945738</v>
      </c>
      <c r="F23" s="112">
        <f>VLOOKUP($A23&amp;$A$18, '[1]4.세대및 인구'!$A$9:$U$71, 8, FALSE)</f>
        <v>1221693</v>
      </c>
      <c r="G23" s="112">
        <f>VLOOKUP($A23&amp;$A$18, '[1]4.세대및 인구'!$A$9:$U$71, 9, FALSE)</f>
        <v>1246529</v>
      </c>
      <c r="H23" s="112">
        <f>VLOOKUP($A23&amp;$A$18, '[1]4.세대및 인구'!$A$9:$U$71, 10, FALSE)</f>
        <v>2438031</v>
      </c>
      <c r="I23" s="112">
        <f>VLOOKUP($A23&amp;$A$18, '[1]4.세대및 인구'!$A$9:$U$71, 11, FALSE)</f>
        <v>1205286</v>
      </c>
      <c r="J23" s="112">
        <f>VLOOKUP($A23&amp;$A$18, '[1]4.세대및 인구'!$A$9:$U$71, 12, FALSE)</f>
        <v>1232745</v>
      </c>
      <c r="K23" s="112">
        <f>VLOOKUP($A23&amp;$A$18, '[1]4.세대및 인구'!$A$9:$U$71, 13, FALSE)</f>
        <v>30191</v>
      </c>
      <c r="L23" s="112">
        <f>VLOOKUP($A23&amp;$A$18, '[1]4.세대및 인구'!$A$9:$U$71, 14, FALSE)</f>
        <v>16407</v>
      </c>
      <c r="M23" s="112">
        <f>VLOOKUP($A23&amp;$A$18, '[1]4.세대및 인구'!$A$9:$U$71, 15, FALSE)</f>
        <v>13784</v>
      </c>
      <c r="N23" s="112">
        <f>VLOOKUP($A23&amp;$A$18, '[1]4.세대및 인구'!$A$9:$U$71, 16, FALSE)</f>
        <v>379277</v>
      </c>
      <c r="O23" s="122">
        <f t="shared" si="16"/>
        <v>40.839912479056565</v>
      </c>
      <c r="P23" s="113">
        <f>VLOOKUP($A23&amp;$A$18, '[1]4.세대및 인구'!$A$9:$U$71, 18, FALSE)</f>
        <v>2794</v>
      </c>
      <c r="Q23" s="113">
        <f>VLOOKUP($A23&amp;$A$18, '[1]4.세대및 인구'!$A$9:$U$71, 19, FALSE)</f>
        <v>883.52</v>
      </c>
      <c r="R23" s="123">
        <f t="shared" si="18"/>
        <v>-0.86673558780979709</v>
      </c>
    </row>
    <row r="24" spans="1:18" s="100" customFormat="1" ht="21.2" customHeight="1" x14ac:dyDescent="0.15">
      <c r="A24" s="4">
        <v>2020</v>
      </c>
      <c r="B24" s="112">
        <f>VLOOKUP($A24&amp;$A$18, '[1]4.세대및 인구'!$A$9:$U$71, 4, FALSE)</f>
        <v>1056627</v>
      </c>
      <c r="C24" s="122">
        <f>B24/B15*100</f>
        <v>45.715918692989064</v>
      </c>
      <c r="D24" s="112">
        <f>VLOOKUP($A24&amp;$A$18, '[1]4.세대및 인구'!$A$9:$U$71, 6, FALSE)</f>
        <v>2446144</v>
      </c>
      <c r="E24" s="122">
        <f t="shared" si="17"/>
        <v>47.608550739728322</v>
      </c>
      <c r="F24" s="112">
        <f>VLOOKUP($A24&amp;$A$18, '[1]4.세대및 인구'!$A$9:$U$71, 8, FALSE)</f>
        <v>1208020</v>
      </c>
      <c r="G24" s="112">
        <f>VLOOKUP($A24&amp;$A$18, '[1]4.세대및 인구'!$A$9:$U$71, 9, FALSE)</f>
        <v>1238124</v>
      </c>
      <c r="H24" s="112">
        <f>VLOOKUP($A24&amp;$A$18, '[1]4.세대및 인구'!$A$9:$U$71, 10, FALSE)</f>
        <v>2418346</v>
      </c>
      <c r="I24" s="112">
        <f>VLOOKUP($A24&amp;$A$18, '[1]4.세대및 인구'!$A$9:$U$71, 11, FALSE)</f>
        <v>1193109</v>
      </c>
      <c r="J24" s="112">
        <f>VLOOKUP($A24&amp;$A$18, '[1]4.세대및 인구'!$A$9:$U$71, 12, FALSE)</f>
        <v>1225237</v>
      </c>
      <c r="K24" s="112">
        <f>VLOOKUP($A24&amp;$A$18, '[1]4.세대및 인구'!$A$9:$U$71, 13, FALSE)</f>
        <v>27798</v>
      </c>
      <c r="L24" s="112">
        <f>VLOOKUP($A24&amp;$A$18, '[1]4.세대및 인구'!$A$9:$U$71, 14, FALSE)</f>
        <v>14911</v>
      </c>
      <c r="M24" s="112">
        <f>VLOOKUP($A24&amp;$A$18, '[1]4.세대및 인구'!$A$9:$U$71, 15, FALSE)</f>
        <v>12887</v>
      </c>
      <c r="N24" s="112">
        <f>VLOOKUP($A24&amp;$A$18, '[1]4.세대및 인구'!$A$9:$U$71, 16, FALSE)</f>
        <v>400494</v>
      </c>
      <c r="O24" s="122">
        <f t="shared" si="16"/>
        <v>41.109659220967984</v>
      </c>
      <c r="P24" s="113">
        <f>VLOOKUP($A24&amp;$A$18, '[1]4.세대및 인구'!$A$9:$U$71, 18, FALSE)</f>
        <v>2769</v>
      </c>
      <c r="Q24" s="113">
        <f>VLOOKUP($A24&amp;$A$18, '[1]4.세대및 인구'!$A$9:$U$71, 19, FALSE)</f>
        <v>883.49</v>
      </c>
      <c r="R24" s="123">
        <f t="shared" si="18"/>
        <v>-0.89449004181957337</v>
      </c>
    </row>
    <row r="25" spans="1:18" s="100" customFormat="1" ht="21.2" customHeight="1" x14ac:dyDescent="0.15">
      <c r="A25" s="4">
        <v>2021</v>
      </c>
      <c r="B25" s="112">
        <f>VLOOKUP($A25&amp;$A$18, '[1]4.세대및 인구'!$A$9:$U$71, 4, FALSE)</f>
        <v>1063893</v>
      </c>
      <c r="C25" s="122">
        <f>B25/B16*100</f>
        <v>45.451158800703539</v>
      </c>
      <c r="D25" s="112">
        <f>VLOOKUP($A25&amp;$A$18, '[1]4.세대및 인구'!$A$9:$U$71, 6, FALSE)</f>
        <v>2412642</v>
      </c>
      <c r="E25" s="122">
        <f t="shared" si="17"/>
        <v>47.396377970792194</v>
      </c>
      <c r="F25" s="112">
        <f>VLOOKUP($A25&amp;$A$18, '[1]4.세대및 인구'!$A$9:$U$71, 8, FALSE)</f>
        <v>1189901</v>
      </c>
      <c r="G25" s="112">
        <f>VLOOKUP($A25&amp;$A$18, '[1]4.세대및 인구'!$A$9:$U$71, 9, FALSE)</f>
        <v>1222741</v>
      </c>
      <c r="H25" s="112" t="str">
        <f>VLOOKUP($A25&amp;$A$18, '[1]4.세대및 인구'!$A$9:$U$71, 10, FALSE)</f>
        <v>2,385,412</v>
      </c>
      <c r="I25" s="378" t="s">
        <v>962</v>
      </c>
      <c r="J25" s="112" t="str">
        <f>VLOOKUP($A25&amp;$A$18, '[1]4.세대및 인구'!$A$9:$U$71, 12, FALSE)</f>
        <v>1,209,780</v>
      </c>
      <c r="K25" s="112">
        <f>VLOOKUP($A25&amp;$A$18, '[1]4.세대및 인구'!$A$9:$U$71, 13, FALSE)</f>
        <v>27230</v>
      </c>
      <c r="L25" s="112">
        <f>VLOOKUP($A25&amp;$A$18, '[1]4.세대및 인구'!$A$9:$U$71, 14, FALSE)</f>
        <v>14269</v>
      </c>
      <c r="M25" s="112">
        <f>VLOOKUP($A25&amp;$A$18, '[1]4.세대및 인구'!$A$9:$U$71, 15, FALSE)</f>
        <v>12961</v>
      </c>
      <c r="N25" s="112">
        <f>VLOOKUP($A25&amp;$A$18, '[1]4.세대및 인구'!$A$9:$U$71, 16, FALSE)</f>
        <v>417060</v>
      </c>
      <c r="O25" s="122">
        <f t="shared" si="16"/>
        <v>41.155666428517861</v>
      </c>
      <c r="P25" s="113">
        <f>VLOOKUP($A25&amp;$A$18, '[1]4.세대및 인구'!$A$9:$U$71, 18, FALSE)</f>
        <v>2730.1595564105464</v>
      </c>
      <c r="Q25" s="113">
        <f>VLOOKUP($A25&amp;$A$18, '[1]4.세대및 인구'!$A$9:$U$71, 19, FALSE)</f>
        <v>883.7</v>
      </c>
      <c r="R25" s="123">
        <f t="shared" si="18"/>
        <v>-1.3695841291436639</v>
      </c>
    </row>
    <row r="26" spans="1:18" s="100" customFormat="1" ht="21.2" customHeight="1" x14ac:dyDescent="0.15">
      <c r="A26" s="4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</row>
    <row r="27" spans="1:18" s="100" customFormat="1" ht="21.2" customHeight="1" x14ac:dyDescent="0.15">
      <c r="A27" s="39" t="s">
        <v>49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 t="s">
        <v>205</v>
      </c>
    </row>
    <row r="28" spans="1:18" s="100" customFormat="1" ht="21.2" customHeight="1" x14ac:dyDescent="0.15">
      <c r="A28" s="4">
        <v>2015</v>
      </c>
      <c r="B28" s="112">
        <f>VLOOKUP($A28&amp;$A$27, '[2]4.세대및 인구'!$A$9:$U$160, 4, FALSE)</f>
        <v>1169648</v>
      </c>
      <c r="C28" s="122">
        <f>B28/B10*100</f>
        <v>54.351470812376157</v>
      </c>
      <c r="D28" s="112">
        <f>VLOOKUP($A28&amp;$A$27, '[2]4.세대및 인구'!$A$9:$U$160, 5, FALSE)</f>
        <v>2752591</v>
      </c>
      <c r="E28" s="122">
        <f>D28/D10*100</f>
        <v>52.265434692582126</v>
      </c>
      <c r="F28" s="112">
        <f>VLOOKUP($A28&amp;$A$27, '[2]4.세대및 인구'!$A$9:$U$160, 6, FALSE)</f>
        <v>1388885</v>
      </c>
      <c r="G28" s="112">
        <f>VLOOKUP($A28&amp;$A$27, '[2]4.세대및 인구'!$A$9:$U$160, 7, FALSE)</f>
        <v>1363706</v>
      </c>
      <c r="H28" s="112">
        <f>VLOOKUP($A28&amp;$A$27, '[2]4.세대및 인구'!$A$9:$U$160, 8, FALSE)</f>
        <v>2702826</v>
      </c>
      <c r="I28" s="112">
        <f>VLOOKUP($A28&amp;$A$27, '[2]4.세대및 인구'!$A$9:$U$160, 9, FALSE)</f>
        <v>1357306</v>
      </c>
      <c r="J28" s="112">
        <f>VLOOKUP($A28&amp;$A$27, '[2]4.세대및 인구'!$A$9:$U$160, 10, FALSE)</f>
        <v>1345520</v>
      </c>
      <c r="K28" s="112">
        <f>VLOOKUP($A28&amp;$A$27, '[2]4.세대및 인구'!$A$9:$U$160, 11, FALSE)</f>
        <v>49765</v>
      </c>
      <c r="L28" s="112">
        <f>VLOOKUP($A28&amp;$A$27, '[2]4.세대및 인구'!$A$9:$U$160, 12, FALSE)</f>
        <v>31579</v>
      </c>
      <c r="M28" s="112">
        <f>VLOOKUP($A28&amp;$A$27, '[2]4.세대및 인구'!$A$9:$U$160, 13, FALSE)</f>
        <v>18186</v>
      </c>
      <c r="N28" s="112">
        <f>VLOOKUP($A28&amp;$A$27, '[2]4.세대및 인구'!$A$9:$U$160, 14, FALSE)</f>
        <v>479634</v>
      </c>
      <c r="O28" s="122">
        <f t="shared" ref="O28:O32" si="19">N28/N10*100</f>
        <v>60.274003589039857</v>
      </c>
      <c r="P28" s="113">
        <f>VLOOKUP($A28&amp;$A$27, '[2]4.세대및 인구'!$A$9:$U$160, 15, FALSE)</f>
        <v>144.6</v>
      </c>
      <c r="Q28" s="112">
        <f>VLOOKUP($A28&amp;$A$27, '[2]4.세대및 인구'!$A$9:$U$160, 16, FALSE)</f>
        <v>19031</v>
      </c>
      <c r="R28" s="124" t="s">
        <v>190</v>
      </c>
    </row>
    <row r="29" spans="1:18" s="100" customFormat="1" ht="21.2" customHeight="1" x14ac:dyDescent="0.15">
      <c r="A29" s="4">
        <v>2016</v>
      </c>
      <c r="B29" s="112">
        <f>VLOOKUP($A29&amp;$A$27, '[2]4.세대및 인구'!$A$9:$U$160, 4, FALSE)</f>
        <v>1180643</v>
      </c>
      <c r="C29" s="122">
        <f t="shared" ref="C29:E34" si="20">B29/B11*100</f>
        <v>54.28585616657233</v>
      </c>
      <c r="D29" s="112">
        <f>VLOOKUP($A29&amp;$A$27, '[2]4.세대및 인구'!$A$9:$U$160, 5, FALSE)</f>
        <v>2751749</v>
      </c>
      <c r="E29" s="122">
        <f t="shared" si="20"/>
        <v>52.28679643664902</v>
      </c>
      <c r="F29" s="112">
        <f>VLOOKUP($A29&amp;$A$27, '[2]4.세대및 인구'!$A$9:$U$160, 6, FALSE)</f>
        <v>1389260</v>
      </c>
      <c r="G29" s="112">
        <f>VLOOKUP($A29&amp;$A$27, '[2]4.세대및 인구'!$A$9:$U$160, 7, FALSE)</f>
        <v>1362489</v>
      </c>
      <c r="H29" s="112">
        <f>VLOOKUP($A29&amp;$A$27, '[2]4.세대및 인구'!$A$9:$U$160, 8, FALSE)</f>
        <v>2700398</v>
      </c>
      <c r="I29" s="112">
        <f>VLOOKUP($A29&amp;$A$27, '[2]4.세대및 인구'!$A$9:$U$160, 9, FALSE)</f>
        <v>1356868</v>
      </c>
      <c r="J29" s="112">
        <f>VLOOKUP($A29&amp;$A$27, '[2]4.세대및 인구'!$A$9:$U$160, 10, FALSE)</f>
        <v>1343530</v>
      </c>
      <c r="K29" s="112">
        <f>VLOOKUP($A29&amp;$A$27, '[2]4.세대및 인구'!$A$9:$U$160, 11, FALSE)</f>
        <v>51351</v>
      </c>
      <c r="L29" s="112">
        <f>VLOOKUP($A29&amp;$A$27, '[2]4.세대및 인구'!$A$9:$U$160, 12, FALSE)</f>
        <v>32392</v>
      </c>
      <c r="M29" s="112">
        <f>VLOOKUP($A29&amp;$A$27, '[2]4.세대및 인구'!$A$9:$U$160, 13, FALSE)</f>
        <v>18959</v>
      </c>
      <c r="N29" s="112">
        <f>VLOOKUP($A29&amp;$A$27, '[2]4.세대및 인구'!$A$9:$U$160, 14, FALSE)</f>
        <v>492417</v>
      </c>
      <c r="O29" s="122">
        <f t="shared" si="19"/>
        <v>59.954487786703815</v>
      </c>
      <c r="P29" s="113">
        <f>VLOOKUP($A29&amp;$A$27, '[2]4.세대및 인구'!$A$9:$U$160, 15, FALSE)</f>
        <v>144.6</v>
      </c>
      <c r="Q29" s="112">
        <f>VLOOKUP($A29&amp;$A$27, '[2]4.세대및 인구'!$A$9:$U$160, 16, FALSE)</f>
        <v>19031</v>
      </c>
      <c r="R29" s="123">
        <f t="shared" ref="R29:R34" si="21">(D29/D28-1)*100</f>
        <v>-3.0589361078348087E-2</v>
      </c>
    </row>
    <row r="30" spans="1:18" s="100" customFormat="1" ht="21.2" customHeight="1" x14ac:dyDescent="0.15">
      <c r="A30" s="4">
        <v>2017</v>
      </c>
      <c r="B30" s="112">
        <f>VLOOKUP($A30&amp;$A$27, '[2]4.세대및 인구'!$A$9:$U$160, 4, FALSE)</f>
        <v>1193261</v>
      </c>
      <c r="C30" s="122">
        <f t="shared" si="20"/>
        <v>54.238791207692316</v>
      </c>
      <c r="D30" s="112">
        <f>VLOOKUP($A30&amp;$A$27, '[2]4.세대및 인구'!$A$9:$U$160, 5, FALSE)</f>
        <v>2745070</v>
      </c>
      <c r="E30" s="122">
        <f t="shared" si="20"/>
        <v>52.319505643787011</v>
      </c>
      <c r="F30" s="112">
        <f>VLOOKUP($A30&amp;$A$27, '[2]4.세대및 인구'!$A$9:$U$160, 6, FALSE)</f>
        <v>1386747</v>
      </c>
      <c r="G30" s="112">
        <f>VLOOKUP($A30&amp;$A$27, '[2]4.세대및 인구'!$A$9:$U$160, 7, FALSE)</f>
        <v>1358323</v>
      </c>
      <c r="H30" s="112">
        <f>VLOOKUP($A30&amp;$A$27, '[2]4.세대및 인구'!$A$9:$U$160, 8, FALSE)</f>
        <v>2691706</v>
      </c>
      <c r="I30" s="112">
        <f>VLOOKUP($A30&amp;$A$27, '[2]4.세대및 인구'!$A$9:$U$160, 9, FALSE)</f>
        <v>1353164</v>
      </c>
      <c r="J30" s="112">
        <f>VLOOKUP($A30&amp;$A$27, '[2]4.세대및 인구'!$A$9:$U$160, 10, FALSE)</f>
        <v>1338542</v>
      </c>
      <c r="K30" s="112">
        <f>VLOOKUP($A30&amp;$A$27, '[2]4.세대및 인구'!$A$9:$U$160, 11, FALSE)</f>
        <v>53364</v>
      </c>
      <c r="L30" s="112">
        <f>VLOOKUP($A30&amp;$A$27, '[2]4.세대및 인구'!$A$9:$U$160, 12, FALSE)</f>
        <v>33583</v>
      </c>
      <c r="M30" s="112">
        <f>VLOOKUP($A30&amp;$A$27, '[2]4.세대및 인구'!$A$9:$U$160, 13, FALSE)</f>
        <v>19781</v>
      </c>
      <c r="N30" s="112">
        <f>VLOOKUP($A30&amp;$A$27, '[2]4.세대및 인구'!$A$9:$U$160, 14, FALSE)</f>
        <v>512681</v>
      </c>
      <c r="O30" s="122">
        <f t="shared" si="19"/>
        <v>59.604366730997285</v>
      </c>
      <c r="P30" s="113">
        <f>VLOOKUP($A30&amp;$A$27, '[2]4.세대및 인구'!$A$9:$U$160, 15, FALSE)</f>
        <v>144.19999999999999</v>
      </c>
      <c r="Q30" s="112">
        <f>VLOOKUP($A30&amp;$A$27, '[2]4.세대및 인구'!$A$9:$U$160, 16, FALSE)</f>
        <v>19033</v>
      </c>
      <c r="R30" s="123">
        <f t="shared" si="21"/>
        <v>-0.24271835839678735</v>
      </c>
    </row>
    <row r="31" spans="1:18" s="100" customFormat="1" ht="21.2" customHeight="1" x14ac:dyDescent="0.15">
      <c r="A31" s="4">
        <v>2018</v>
      </c>
      <c r="B31" s="112">
        <f>VLOOKUP($A31&amp;$A$27, '[2]4.세대및 인구'!$A$9:$U$160, 4, FALSE)</f>
        <v>1207351</v>
      </c>
      <c r="C31" s="122">
        <f t="shared" si="20"/>
        <v>54.174898603034968</v>
      </c>
      <c r="D31" s="112">
        <f>VLOOKUP($A31&amp;$A$27, '[2]4.세대및 인구'!$A$9:$U$160, 5, FALSE)</f>
        <v>2733800</v>
      </c>
      <c r="E31" s="122">
        <f t="shared" si="20"/>
        <v>52.335533985935378</v>
      </c>
      <c r="F31" s="112">
        <f>VLOOKUP($A31&amp;$A$27, '[2]4.세대및 인구'!$A$9:$U$160, 6, FALSE)</f>
        <v>1382582</v>
      </c>
      <c r="G31" s="112">
        <f>VLOOKUP($A31&amp;$A$27, '[2]4.세대및 인구'!$A$9:$U$160, 7, FALSE)</f>
        <v>1351218</v>
      </c>
      <c r="H31" s="112">
        <f>VLOOKUP($A31&amp;$A$27, '[2]4.세대및 인구'!$A$9:$U$160, 8, FALSE)</f>
        <v>2676831</v>
      </c>
      <c r="I31" s="112">
        <f>VLOOKUP($A31&amp;$A$27, '[2]4.세대및 인구'!$A$9:$U$160, 9, FALSE)</f>
        <v>1346689</v>
      </c>
      <c r="J31" s="112">
        <f>VLOOKUP($A31&amp;$A$27, '[2]4.세대및 인구'!$A$9:$U$160, 10, FALSE)</f>
        <v>1330142</v>
      </c>
      <c r="K31" s="112">
        <f>VLOOKUP($A31&amp;$A$27, '[2]4.세대및 인구'!$A$9:$U$160, 11, FALSE)</f>
        <v>56969</v>
      </c>
      <c r="L31" s="112">
        <f>VLOOKUP($A31&amp;$A$27, '[2]4.세대및 인구'!$A$9:$U$160, 12, FALSE)</f>
        <v>35893</v>
      </c>
      <c r="M31" s="112">
        <f>VLOOKUP($A31&amp;$A$27, '[2]4.세대및 인구'!$A$9:$U$160, 13, FALSE)</f>
        <v>21076</v>
      </c>
      <c r="N31" s="112">
        <f>VLOOKUP($A31&amp;$A$27, '[2]4.세대및 인구'!$A$9:$U$160, 14, FALSE)</f>
        <v>529349</v>
      </c>
      <c r="O31" s="122">
        <f t="shared" si="19"/>
        <v>59.325236500079015</v>
      </c>
      <c r="P31" s="113">
        <f>VLOOKUP($A31&amp;$A$27, '[2]4.세대및 인구'!$A$9:$U$160, 15, FALSE)</f>
        <v>143.6</v>
      </c>
      <c r="Q31" s="112">
        <f>VLOOKUP($A31&amp;$A$27, '[2]4.세대및 인구'!$A$9:$U$160, 16, FALSE)</f>
        <v>19033</v>
      </c>
      <c r="R31" s="123">
        <f t="shared" si="21"/>
        <v>-0.4105541935178314</v>
      </c>
    </row>
    <row r="32" spans="1:18" s="100" customFormat="1" ht="21.2" customHeight="1" x14ac:dyDescent="0.15">
      <c r="A32" s="4">
        <v>2019</v>
      </c>
      <c r="B32" s="112">
        <f>VLOOKUP($A32&amp;$A$27, '[2]4.세대및 인구'!$A$9:$U$160, 4, FALSE)</f>
        <v>1227548</v>
      </c>
      <c r="C32" s="122">
        <f t="shared" si="20"/>
        <v>54.345163071171896</v>
      </c>
      <c r="D32" s="112">
        <f>VLOOKUP($A32&amp;$A$27, '[2]4.세대및 인구'!$A$9:$U$160, 5, FALSE)</f>
        <v>2723955</v>
      </c>
      <c r="E32" s="122">
        <f t="shared" si="20"/>
        <v>52.46267606054262</v>
      </c>
      <c r="F32" s="112">
        <f>VLOOKUP($A32&amp;$A$27, '[2]4.세대및 인구'!$A$9:$U$160, 6, FALSE)</f>
        <v>1378492</v>
      </c>
      <c r="G32" s="112">
        <f>VLOOKUP($A32&amp;$A$27, '[2]4.세대및 인구'!$A$9:$U$160, 7, FALSE)</f>
        <v>1345463</v>
      </c>
      <c r="H32" s="112">
        <f>VLOOKUP($A32&amp;$A$27, '[2]4.세대및 인구'!$A$9:$U$160, 8, FALSE)</f>
        <v>2665836</v>
      </c>
      <c r="I32" s="112">
        <f>VLOOKUP($A32&amp;$A$27, '[2]4.세대및 인구'!$A$9:$U$160, 9, FALSE)</f>
        <v>1342037</v>
      </c>
      <c r="J32" s="112">
        <f>VLOOKUP($A32&amp;$A$27, '[2]4.세대및 인구'!$A$9:$U$160, 10, FALSE)</f>
        <v>1323799</v>
      </c>
      <c r="K32" s="112">
        <f>VLOOKUP($A32&amp;$A$27, '[2]4.세대및 인구'!$A$9:$U$160, 11, FALSE)</f>
        <v>58119</v>
      </c>
      <c r="L32" s="112">
        <f>VLOOKUP($A32&amp;$A$27, '[2]4.세대및 인구'!$A$9:$U$160, 12, FALSE)</f>
        <v>36455</v>
      </c>
      <c r="M32" s="112">
        <f>VLOOKUP($A32&amp;$A$27, '[2]4.세대및 인구'!$A$9:$U$160, 13, FALSE)</f>
        <v>21664</v>
      </c>
      <c r="N32" s="112">
        <f>VLOOKUP($A32&amp;$A$27, '[2]4.세대및 인구'!$A$9:$U$160, 14, FALSE)</f>
        <v>549415</v>
      </c>
      <c r="O32" s="122">
        <f t="shared" si="19"/>
        <v>59.160087520943435</v>
      </c>
      <c r="P32" s="113">
        <f>VLOOKUP($A32&amp;$A$27, '[2]4.세대및 인구'!$A$9:$U$160, 15, FALSE)</f>
        <v>143.1</v>
      </c>
      <c r="Q32" s="112">
        <f>VLOOKUP($A32&amp;$A$27, '[2]4.세대및 인구'!$A$9:$U$160, 16, FALSE)</f>
        <v>19033</v>
      </c>
      <c r="R32" s="123">
        <f t="shared" si="21"/>
        <v>-0.3601214426805166</v>
      </c>
    </row>
    <row r="33" spans="1:18" s="100" customFormat="1" ht="21.2" customHeight="1" x14ac:dyDescent="0.15">
      <c r="A33" s="4">
        <v>2020</v>
      </c>
      <c r="B33" s="112">
        <f>VLOOKUP($A33&amp;$A$27, '[2]4.세대및 인구'!$A$9:$U$160, 4, FALSE)</f>
        <v>1254662</v>
      </c>
      <c r="C33" s="122">
        <f t="shared" si="20"/>
        <v>54.284081307010936</v>
      </c>
      <c r="D33" s="112">
        <f>VLOOKUP($A33&amp;$A$27, '[2]4.세대및 인구'!$A$9:$U$160, 5, FALSE)</f>
        <v>2691891</v>
      </c>
      <c r="E33" s="122">
        <f t="shared" si="20"/>
        <v>52.391449260271685</v>
      </c>
      <c r="F33" s="112">
        <f>VLOOKUP($A33&amp;$A$27, '[2]4.세대및 인구'!$A$9:$U$160, 6, FALSE)</f>
        <v>1361907</v>
      </c>
      <c r="G33" s="112">
        <f>VLOOKUP($A33&amp;$A$27, '[2]4.세대및 인구'!$A$9:$U$160, 7, FALSE)</f>
        <v>1329984</v>
      </c>
      <c r="H33" s="112">
        <f>VLOOKUP($A33&amp;$A$27, '[2]4.세대및 인구'!$A$9:$U$160, 8, FALSE)</f>
        <v>2639422</v>
      </c>
      <c r="I33" s="112">
        <f>VLOOKUP($A33&amp;$A$27, '[2]4.세대및 인구'!$A$9:$U$160, 9, FALSE)</f>
        <v>1329211</v>
      </c>
      <c r="J33" s="112">
        <f>VLOOKUP($A33&amp;$A$27, '[2]4.세대및 인구'!$A$9:$U$160, 10, FALSE)</f>
        <v>1310211</v>
      </c>
      <c r="K33" s="112">
        <f>VLOOKUP($A33&amp;$A$27, '[2]4.세대및 인구'!$A$9:$U$160, 11, FALSE)</f>
        <v>52469</v>
      </c>
      <c r="L33" s="112">
        <f>VLOOKUP($A33&amp;$A$27, '[2]4.세대및 인구'!$A$9:$U$160, 12, FALSE)</f>
        <v>32696</v>
      </c>
      <c r="M33" s="112">
        <f>VLOOKUP($A33&amp;$A$27, '[2]4.세대및 인구'!$A$9:$U$160, 13, FALSE)</f>
        <v>19773</v>
      </c>
      <c r="N33" s="112">
        <f>VLOOKUP($A33&amp;$A$27, '[2]4.세대및 인구'!$A$9:$U$160, 14, FALSE)</f>
        <v>573715</v>
      </c>
      <c r="O33" s="122">
        <f>N33/N15*100</f>
        <v>58.890340779032016</v>
      </c>
      <c r="P33" s="113">
        <f>VLOOKUP($A33&amp;$A$27, '[2]4.세대및 인구'!$A$9:$U$160, 15, FALSE)</f>
        <v>141.4</v>
      </c>
      <c r="Q33" s="112">
        <f>VLOOKUP($A33&amp;$A$27, '[2]4.세대및 인구'!$A$9:$U$160, 16, FALSE)</f>
        <v>19034</v>
      </c>
      <c r="R33" s="123">
        <f t="shared" si="21"/>
        <v>-1.1771119566953203</v>
      </c>
    </row>
    <row r="34" spans="1:18" s="100" customFormat="1" ht="21.2" customHeight="1" x14ac:dyDescent="0.15">
      <c r="A34" s="4">
        <v>2021</v>
      </c>
      <c r="B34" s="267">
        <v>1276846</v>
      </c>
      <c r="C34" s="122">
        <f t="shared" si="20"/>
        <v>54.548841199296461</v>
      </c>
      <c r="D34" s="267">
        <v>2677709</v>
      </c>
      <c r="E34" s="122">
        <f t="shared" si="20"/>
        <v>52.603622029207806</v>
      </c>
      <c r="F34" s="267">
        <v>1355128</v>
      </c>
      <c r="G34" s="267">
        <v>1322581</v>
      </c>
      <c r="H34" s="267">
        <v>2626609</v>
      </c>
      <c r="I34" s="267">
        <v>1323661</v>
      </c>
      <c r="J34" s="267">
        <v>1302948</v>
      </c>
      <c r="K34" s="267">
        <v>51100</v>
      </c>
      <c r="L34" s="267">
        <v>31467</v>
      </c>
      <c r="M34" s="267">
        <v>19633</v>
      </c>
      <c r="N34" s="267">
        <v>596312</v>
      </c>
      <c r="O34" s="122">
        <f t="shared" ref="O34" si="22">N34/N16*100</f>
        <v>58.844333571482146</v>
      </c>
      <c r="P34" s="113">
        <f>D34/Q34</f>
        <v>140.67291830837931</v>
      </c>
      <c r="Q34" s="112">
        <f>'1.행정구역'!R34</f>
        <v>19035</v>
      </c>
      <c r="R34" s="123">
        <f t="shared" si="21"/>
        <v>-0.52684154001777506</v>
      </c>
    </row>
    <row r="35" spans="1:18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</row>
    <row r="36" spans="1:18" s="111" customFormat="1" ht="14.1" customHeight="1" x14ac:dyDescent="0.15">
      <c r="A36" s="165" t="s">
        <v>761</v>
      </c>
    </row>
    <row r="37" spans="1:18" ht="14.1" customHeight="1" x14ac:dyDescent="0.15">
      <c r="A37" s="111" t="s">
        <v>965</v>
      </c>
    </row>
    <row r="38" spans="1:18" x14ac:dyDescent="0.15">
      <c r="I38" s="11"/>
    </row>
    <row r="39" spans="1:18" x14ac:dyDescent="0.15">
      <c r="I39" s="11"/>
      <c r="K39" s="19"/>
    </row>
    <row r="40" spans="1:18" x14ac:dyDescent="0.15">
      <c r="I40" s="11"/>
      <c r="K40" s="19"/>
    </row>
    <row r="41" spans="1:18" x14ac:dyDescent="0.15">
      <c r="I41" s="11"/>
      <c r="K41" s="19"/>
    </row>
    <row r="42" spans="1:18" x14ac:dyDescent="0.15">
      <c r="I42" s="11"/>
      <c r="K42" s="19"/>
    </row>
    <row r="43" spans="1:18" x14ac:dyDescent="0.15">
      <c r="K43" s="19"/>
    </row>
  </sheetData>
  <mergeCells count="13">
    <mergeCell ref="A2:I2"/>
    <mergeCell ref="Q6:Q7"/>
    <mergeCell ref="C5:C6"/>
    <mergeCell ref="O5:O6"/>
    <mergeCell ref="R5:R7"/>
    <mergeCell ref="A5:A7"/>
    <mergeCell ref="B5:B7"/>
    <mergeCell ref="D5:M5"/>
    <mergeCell ref="N5:N7"/>
    <mergeCell ref="P5:P7"/>
    <mergeCell ref="D6:G6"/>
    <mergeCell ref="H6:J6"/>
    <mergeCell ref="K6:M6"/>
  </mergeCells>
  <phoneticPr fontId="2" type="noConversion"/>
  <hyperlinks>
    <hyperlink ref="A1" location="목록!A1" display="[목록]으로"/>
  </hyperlinks>
  <pageMargins left="0.74803149606299213" right="0.39370078740157483" top="0.74803149606299213" bottom="0.59055118110236227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style="52" customWidth="1"/>
    <col min="2" max="2" width="12" style="52" customWidth="1"/>
    <col min="3" max="3" width="10.44140625" style="52" customWidth="1"/>
    <col min="4" max="4" width="9.109375" style="52" customWidth="1"/>
    <col min="5" max="5" width="9.21875" style="52" customWidth="1"/>
    <col min="6" max="6" width="9.88671875" style="52" bestFit="1" customWidth="1"/>
    <col min="7" max="7" width="11.109375" style="52" customWidth="1"/>
    <col min="8" max="8" width="9.88671875" style="52" bestFit="1" customWidth="1"/>
    <col min="9" max="9" width="9.109375" style="52" customWidth="1"/>
    <col min="10" max="11" width="9.88671875" style="52" bestFit="1" customWidth="1"/>
    <col min="12" max="12" width="9.88671875" style="53" customWidth="1"/>
    <col min="13" max="13" width="8.88671875" style="52"/>
    <col min="14" max="14" width="10.21875" style="52" customWidth="1"/>
    <col min="15" max="15" width="9.44140625" style="52" customWidth="1"/>
    <col min="16" max="18" width="9.6640625" style="52" customWidth="1"/>
    <col min="19" max="23" width="9.77734375" style="52" customWidth="1"/>
    <col min="24" max="16384" width="8.88671875" style="52"/>
  </cols>
  <sheetData>
    <row r="1" spans="1:23" ht="15" customHeight="1" x14ac:dyDescent="0.15">
      <c r="A1" s="130" t="s">
        <v>208</v>
      </c>
    </row>
    <row r="2" spans="1:23" s="233" customFormat="1" ht="30" customHeight="1" x14ac:dyDescent="0.15">
      <c r="A2" s="437" t="s">
        <v>169</v>
      </c>
      <c r="B2" s="437"/>
      <c r="C2" s="437"/>
      <c r="D2" s="437"/>
      <c r="E2" s="437"/>
      <c r="F2" s="437"/>
      <c r="G2" s="437"/>
      <c r="H2" s="228"/>
      <c r="I2" s="228"/>
      <c r="J2" s="228"/>
      <c r="K2" s="228"/>
      <c r="L2" s="228"/>
    </row>
    <row r="3" spans="1:23" ht="15" customHeight="1" x14ac:dyDescent="0.15"/>
    <row r="4" spans="1:23" s="41" customFormat="1" ht="15" customHeight="1" thickBot="1" x14ac:dyDescent="0.2">
      <c r="A4" s="9"/>
      <c r="B4" s="9"/>
      <c r="C4" s="43"/>
      <c r="D4" s="44" t="s">
        <v>0</v>
      </c>
      <c r="E4" s="44" t="s">
        <v>0</v>
      </c>
      <c r="F4" s="43"/>
      <c r="G4" s="10"/>
      <c r="H4" s="10"/>
      <c r="I4" s="10"/>
      <c r="J4" s="10"/>
      <c r="K4" s="10"/>
      <c r="L4" s="50"/>
      <c r="O4" s="262" t="s">
        <v>830</v>
      </c>
      <c r="W4" s="262" t="s">
        <v>830</v>
      </c>
    </row>
    <row r="5" spans="1:23" s="41" customFormat="1" ht="20.100000000000001" customHeight="1" x14ac:dyDescent="0.15">
      <c r="A5" s="441"/>
      <c r="B5" s="434" t="s">
        <v>74</v>
      </c>
      <c r="C5" s="453" t="s">
        <v>75</v>
      </c>
      <c r="D5" s="453" t="s">
        <v>76</v>
      </c>
      <c r="E5" s="453" t="s">
        <v>77</v>
      </c>
      <c r="F5" s="453" t="s">
        <v>78</v>
      </c>
      <c r="G5" s="453" t="s">
        <v>79</v>
      </c>
      <c r="H5" s="453" t="s">
        <v>80</v>
      </c>
      <c r="I5" s="453" t="s">
        <v>81</v>
      </c>
      <c r="J5" s="453" t="s">
        <v>82</v>
      </c>
      <c r="K5" s="453" t="s">
        <v>83</v>
      </c>
      <c r="L5" s="456" t="s">
        <v>84</v>
      </c>
      <c r="M5" s="461" t="s">
        <v>164</v>
      </c>
      <c r="N5" s="462"/>
      <c r="O5" s="465"/>
      <c r="P5" s="461" t="s">
        <v>166</v>
      </c>
      <c r="Q5" s="462"/>
      <c r="R5" s="462"/>
      <c r="S5" s="461" t="s">
        <v>167</v>
      </c>
      <c r="T5" s="462"/>
      <c r="U5" s="462"/>
      <c r="V5" s="461" t="s">
        <v>192</v>
      </c>
      <c r="W5" s="462"/>
    </row>
    <row r="6" spans="1:23" s="41" customFormat="1" ht="20.100000000000001" customHeight="1" x14ac:dyDescent="0.15">
      <c r="A6" s="442"/>
      <c r="B6" s="435"/>
      <c r="C6" s="454"/>
      <c r="D6" s="454"/>
      <c r="E6" s="454"/>
      <c r="F6" s="454" t="s">
        <v>69</v>
      </c>
      <c r="G6" s="454"/>
      <c r="H6" s="454"/>
      <c r="I6" s="454" t="s">
        <v>70</v>
      </c>
      <c r="J6" s="454"/>
      <c r="K6" s="454"/>
      <c r="L6" s="457"/>
      <c r="M6" s="459" t="s">
        <v>193</v>
      </c>
      <c r="N6" s="459" t="s">
        <v>194</v>
      </c>
      <c r="O6" s="459" t="s">
        <v>195</v>
      </c>
      <c r="P6" s="459" t="s">
        <v>163</v>
      </c>
      <c r="Q6" s="459" t="s">
        <v>165</v>
      </c>
      <c r="R6" s="463" t="s">
        <v>162</v>
      </c>
      <c r="S6" s="459" t="s">
        <v>168</v>
      </c>
      <c r="T6" s="459" t="s">
        <v>841</v>
      </c>
      <c r="U6" s="463" t="s">
        <v>842</v>
      </c>
      <c r="V6" s="459" t="s">
        <v>196</v>
      </c>
      <c r="W6" s="463" t="s">
        <v>64</v>
      </c>
    </row>
    <row r="7" spans="1:23" s="41" customFormat="1" ht="20.100000000000001" customHeight="1" thickBot="1" x14ac:dyDescent="0.2">
      <c r="A7" s="443"/>
      <c r="B7" s="409"/>
      <c r="C7" s="455"/>
      <c r="D7" s="455" t="s">
        <v>72</v>
      </c>
      <c r="E7" s="455" t="s">
        <v>73</v>
      </c>
      <c r="F7" s="455"/>
      <c r="G7" s="455" t="s">
        <v>72</v>
      </c>
      <c r="H7" s="455" t="s">
        <v>73</v>
      </c>
      <c r="I7" s="455"/>
      <c r="J7" s="455" t="s">
        <v>72</v>
      </c>
      <c r="K7" s="455" t="s">
        <v>73</v>
      </c>
      <c r="L7" s="458"/>
      <c r="M7" s="460"/>
      <c r="N7" s="460"/>
      <c r="O7" s="460"/>
      <c r="P7" s="460"/>
      <c r="Q7" s="460"/>
      <c r="R7" s="464"/>
      <c r="S7" s="460"/>
      <c r="T7" s="460"/>
      <c r="U7" s="464"/>
      <c r="V7" s="460"/>
      <c r="W7" s="464"/>
    </row>
    <row r="8" spans="1:23" s="82" customFormat="1" ht="6" customHeight="1" x14ac:dyDescent="0.15">
      <c r="A8" s="8" t="s">
        <v>0</v>
      </c>
      <c r="B8" s="79" t="s">
        <v>0</v>
      </c>
      <c r="C8" s="79"/>
      <c r="D8" s="79"/>
      <c r="E8" s="79"/>
      <c r="F8" s="79" t="s">
        <v>0</v>
      </c>
      <c r="G8" s="79" t="s">
        <v>0</v>
      </c>
      <c r="H8" s="79" t="s">
        <v>0</v>
      </c>
      <c r="I8" s="79" t="s">
        <v>0</v>
      </c>
      <c r="J8" s="79" t="s">
        <v>0</v>
      </c>
      <c r="K8" s="80"/>
      <c r="L8" s="79" t="s">
        <v>0</v>
      </c>
      <c r="M8" s="81" t="s">
        <v>0</v>
      </c>
      <c r="N8" s="81" t="s">
        <v>0</v>
      </c>
      <c r="O8" s="81" t="s">
        <v>0</v>
      </c>
      <c r="P8" s="81" t="s">
        <v>0</v>
      </c>
      <c r="Q8" s="81" t="s">
        <v>0</v>
      </c>
      <c r="S8" s="81" t="s">
        <v>0</v>
      </c>
      <c r="T8" s="81" t="s">
        <v>0</v>
      </c>
      <c r="V8" s="81" t="s">
        <v>0</v>
      </c>
    </row>
    <row r="9" spans="1:23" s="100" customFormat="1" ht="21.2" customHeight="1" x14ac:dyDescent="0.15">
      <c r="A9" s="39" t="s">
        <v>63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128"/>
    </row>
    <row r="10" spans="1:23" s="100" customFormat="1" ht="21.2" customHeight="1" x14ac:dyDescent="0.15">
      <c r="A10" s="4">
        <v>2015</v>
      </c>
      <c r="B10" s="112">
        <f t="shared" ref="B10:O10" si="0">SUM(B19,B28)</f>
        <v>5190655</v>
      </c>
      <c r="C10" s="112">
        <f t="shared" si="0"/>
        <v>431509</v>
      </c>
      <c r="D10" s="112">
        <f t="shared" si="0"/>
        <v>566917</v>
      </c>
      <c r="E10" s="112">
        <f t="shared" si="0"/>
        <v>638138</v>
      </c>
      <c r="F10" s="112">
        <f t="shared" si="0"/>
        <v>690190</v>
      </c>
      <c r="G10" s="112">
        <f t="shared" si="0"/>
        <v>867187</v>
      </c>
      <c r="H10" s="112">
        <f t="shared" si="0"/>
        <v>876434</v>
      </c>
      <c r="I10" s="112">
        <f t="shared" si="0"/>
        <v>568514</v>
      </c>
      <c r="J10" s="112">
        <f t="shared" si="0"/>
        <v>378647</v>
      </c>
      <c r="K10" s="112">
        <f t="shared" si="0"/>
        <v>153177</v>
      </c>
      <c r="L10" s="112">
        <f t="shared" si="0"/>
        <v>19942</v>
      </c>
      <c r="M10" s="112">
        <f t="shared" si="0"/>
        <v>669698</v>
      </c>
      <c r="N10" s="112">
        <f t="shared" si="0"/>
        <v>3725201</v>
      </c>
      <c r="O10" s="112">
        <f t="shared" si="0"/>
        <v>795756</v>
      </c>
      <c r="P10" s="113">
        <f>M10/B10*100</f>
        <v>12.901994064332921</v>
      </c>
      <c r="Q10" s="113">
        <f>N10/B10*100</f>
        <v>71.767455167026128</v>
      </c>
      <c r="R10" s="113">
        <f>O10/B10*100</f>
        <v>15.330550768640952</v>
      </c>
      <c r="S10" s="113">
        <f>SUM(T10:U10)</f>
        <v>39.338924262073377</v>
      </c>
      <c r="T10" s="113">
        <f>M10/N10*100</f>
        <v>17.977499737598052</v>
      </c>
      <c r="U10" s="113">
        <f>O10/N10*100</f>
        <v>21.361424524475321</v>
      </c>
      <c r="V10" s="112">
        <f t="shared" ref="V10:V16" si="1">SUM(V19,V28)</f>
        <v>1039140</v>
      </c>
      <c r="W10" s="113">
        <f>V10/B10*100</f>
        <v>20.019438779884236</v>
      </c>
    </row>
    <row r="11" spans="1:23" s="100" customFormat="1" ht="21.2" customHeight="1" x14ac:dyDescent="0.15">
      <c r="A11" s="4">
        <v>2016</v>
      </c>
      <c r="B11" s="112">
        <f t="shared" ref="B11:B16" si="2">SUM(B20,B29)</f>
        <v>5184955</v>
      </c>
      <c r="C11" s="112">
        <f t="shared" ref="C11:L11" si="3">SUM(C20,C29)</f>
        <v>429308</v>
      </c>
      <c r="D11" s="112">
        <f t="shared" si="3"/>
        <v>538785</v>
      </c>
      <c r="E11" s="112">
        <f t="shared" si="3"/>
        <v>638230</v>
      </c>
      <c r="F11" s="112">
        <f t="shared" si="3"/>
        <v>673361</v>
      </c>
      <c r="G11" s="112">
        <f t="shared" si="3"/>
        <v>853769</v>
      </c>
      <c r="H11" s="112">
        <f t="shared" si="3"/>
        <v>882222</v>
      </c>
      <c r="I11" s="112">
        <f t="shared" si="3"/>
        <v>606433</v>
      </c>
      <c r="J11" s="112">
        <f t="shared" si="3"/>
        <v>376303</v>
      </c>
      <c r="K11" s="112">
        <f t="shared" si="3"/>
        <v>165336</v>
      </c>
      <c r="L11" s="112">
        <f t="shared" si="3"/>
        <v>21208</v>
      </c>
      <c r="M11" s="112">
        <f t="shared" ref="M11:O16" si="4">SUM(M20,M29)</f>
        <v>654110</v>
      </c>
      <c r="N11" s="112">
        <f t="shared" si="4"/>
        <v>3709527</v>
      </c>
      <c r="O11" s="112">
        <f t="shared" si="4"/>
        <v>821318</v>
      </c>
      <c r="P11" s="113">
        <f t="shared" ref="P11:P16" si="5">M11/B11*100</f>
        <v>12.615538611231919</v>
      </c>
      <c r="Q11" s="113">
        <f t="shared" ref="Q11:Q16" si="6">N11/B11*100</f>
        <v>71.544053902107152</v>
      </c>
      <c r="R11" s="113">
        <f t="shared" ref="R11:R16" si="7">O11/B11*100</f>
        <v>15.840407486660926</v>
      </c>
      <c r="S11" s="113">
        <f t="shared" ref="S11:S16" si="8">SUM(T11:U11)</f>
        <v>39.774019706555578</v>
      </c>
      <c r="T11" s="113">
        <f t="shared" ref="T11:T16" si="9">M11/N11*100</f>
        <v>17.633245424551433</v>
      </c>
      <c r="U11" s="113">
        <f t="shared" ref="U11:U16" si="10">O11/N11*100</f>
        <v>22.140774282004148</v>
      </c>
      <c r="V11" s="112">
        <f t="shared" si="1"/>
        <v>1016014</v>
      </c>
      <c r="W11" s="113">
        <f t="shared" ref="W11:W16" si="11">V11/B11*100</f>
        <v>19.595425611215529</v>
      </c>
    </row>
    <row r="12" spans="1:23" s="100" customFormat="1" ht="21.2" customHeight="1" x14ac:dyDescent="0.15">
      <c r="A12" s="4">
        <v>2017</v>
      </c>
      <c r="B12" s="112">
        <f t="shared" si="2"/>
        <v>5166937</v>
      </c>
      <c r="C12" s="112">
        <f t="shared" ref="C12:L12" si="12">SUM(C21,C30)</f>
        <v>416494</v>
      </c>
      <c r="D12" s="112">
        <f t="shared" si="12"/>
        <v>516152</v>
      </c>
      <c r="E12" s="112">
        <f t="shared" si="12"/>
        <v>637602</v>
      </c>
      <c r="F12" s="112">
        <f t="shared" si="12"/>
        <v>653102</v>
      </c>
      <c r="G12" s="112">
        <f t="shared" si="12"/>
        <v>835400</v>
      </c>
      <c r="H12" s="112">
        <f t="shared" si="12"/>
        <v>886163</v>
      </c>
      <c r="I12" s="112">
        <f t="shared" si="12"/>
        <v>635069</v>
      </c>
      <c r="J12" s="112">
        <f t="shared" si="12"/>
        <v>387408</v>
      </c>
      <c r="K12" s="112">
        <f t="shared" si="12"/>
        <v>176245</v>
      </c>
      <c r="L12" s="112">
        <f t="shared" si="12"/>
        <v>23302</v>
      </c>
      <c r="M12" s="112">
        <f t="shared" si="4"/>
        <v>639646</v>
      </c>
      <c r="N12" s="112">
        <f t="shared" si="4"/>
        <v>3667151</v>
      </c>
      <c r="O12" s="112">
        <f t="shared" si="4"/>
        <v>860140</v>
      </c>
      <c r="P12" s="113">
        <f t="shared" si="5"/>
        <v>12.3795974288055</v>
      </c>
      <c r="Q12" s="113">
        <f t="shared" si="6"/>
        <v>70.973402617450148</v>
      </c>
      <c r="R12" s="113">
        <f t="shared" si="7"/>
        <v>16.646999953744356</v>
      </c>
      <c r="S12" s="113">
        <f t="shared" si="8"/>
        <v>40.897852310962918</v>
      </c>
      <c r="T12" s="113">
        <f t="shared" si="9"/>
        <v>17.442586901930135</v>
      </c>
      <c r="U12" s="113">
        <f t="shared" si="10"/>
        <v>23.455265409032787</v>
      </c>
      <c r="V12" s="112">
        <f t="shared" si="1"/>
        <v>989322</v>
      </c>
      <c r="W12" s="113">
        <f t="shared" si="11"/>
        <v>19.147165912802887</v>
      </c>
    </row>
    <row r="13" spans="1:23" s="100" customFormat="1" ht="21.2" customHeight="1" x14ac:dyDescent="0.15">
      <c r="A13" s="4">
        <v>2018</v>
      </c>
      <c r="B13" s="112">
        <f t="shared" si="2"/>
        <v>5138600</v>
      </c>
      <c r="C13" s="112">
        <f t="shared" ref="C13:L13" si="13">SUM(C22,C31)</f>
        <v>402562</v>
      </c>
      <c r="D13" s="112">
        <f t="shared" si="13"/>
        <v>494771</v>
      </c>
      <c r="E13" s="112">
        <f t="shared" si="13"/>
        <v>630970</v>
      </c>
      <c r="F13" s="112">
        <f t="shared" si="13"/>
        <v>637520</v>
      </c>
      <c r="G13" s="112">
        <f t="shared" si="13"/>
        <v>803843</v>
      </c>
      <c r="H13" s="112">
        <f t="shared" si="13"/>
        <v>898793</v>
      </c>
      <c r="I13" s="112">
        <f t="shared" si="13"/>
        <v>658036</v>
      </c>
      <c r="J13" s="112">
        <f t="shared" si="13"/>
        <v>399622</v>
      </c>
      <c r="K13" s="112">
        <f t="shared" si="13"/>
        <v>187150</v>
      </c>
      <c r="L13" s="112">
        <f t="shared" si="13"/>
        <v>25333</v>
      </c>
      <c r="M13" s="112">
        <f t="shared" si="4"/>
        <v>620801</v>
      </c>
      <c r="N13" s="112">
        <f t="shared" si="4"/>
        <v>3625516</v>
      </c>
      <c r="O13" s="112">
        <f t="shared" si="4"/>
        <v>892283</v>
      </c>
      <c r="P13" s="113">
        <f t="shared" si="5"/>
        <v>12.081131047366988</v>
      </c>
      <c r="Q13" s="113">
        <f t="shared" si="6"/>
        <v>70.554547931343166</v>
      </c>
      <c r="R13" s="113">
        <f t="shared" si="7"/>
        <v>17.364321021289843</v>
      </c>
      <c r="S13" s="113">
        <f t="shared" si="8"/>
        <v>41.734307613040457</v>
      </c>
      <c r="T13" s="113">
        <f t="shared" si="9"/>
        <v>17.123107441809662</v>
      </c>
      <c r="U13" s="113">
        <f t="shared" si="10"/>
        <v>24.611200171230799</v>
      </c>
      <c r="V13" s="112">
        <f t="shared" si="1"/>
        <v>966773</v>
      </c>
      <c r="W13" s="113">
        <f t="shared" si="11"/>
        <v>18.81393764838672</v>
      </c>
    </row>
    <row r="14" spans="1:23" s="100" customFormat="1" ht="21.2" customHeight="1" x14ac:dyDescent="0.15">
      <c r="A14" s="4">
        <v>2019</v>
      </c>
      <c r="B14" s="112">
        <f t="shared" si="2"/>
        <v>5103867</v>
      </c>
      <c r="C14" s="112">
        <f t="shared" ref="C14:L14" si="14">SUM(C23,C32)</f>
        <v>388496</v>
      </c>
      <c r="D14" s="112">
        <f t="shared" si="14"/>
        <v>472946</v>
      </c>
      <c r="E14" s="112">
        <f t="shared" si="14"/>
        <v>618191</v>
      </c>
      <c r="F14" s="112">
        <f t="shared" si="14"/>
        <v>612793</v>
      </c>
      <c r="G14" s="112">
        <f t="shared" si="14"/>
        <v>784920</v>
      </c>
      <c r="H14" s="112">
        <f t="shared" si="14"/>
        <v>893517</v>
      </c>
      <c r="I14" s="112">
        <f t="shared" si="14"/>
        <v>695253</v>
      </c>
      <c r="J14" s="112">
        <f t="shared" si="14"/>
        <v>408075</v>
      </c>
      <c r="K14" s="112">
        <f t="shared" si="14"/>
        <v>202235</v>
      </c>
      <c r="L14" s="112">
        <f t="shared" si="14"/>
        <v>27441</v>
      </c>
      <c r="M14" s="112">
        <f t="shared" si="4"/>
        <v>603032</v>
      </c>
      <c r="N14" s="112">
        <f t="shared" si="4"/>
        <v>3572143</v>
      </c>
      <c r="O14" s="112">
        <f t="shared" si="4"/>
        <v>928692</v>
      </c>
      <c r="P14" s="113">
        <f t="shared" si="5"/>
        <v>11.815198162491303</v>
      </c>
      <c r="Q14" s="113">
        <f t="shared" si="6"/>
        <v>69.988951514606484</v>
      </c>
      <c r="R14" s="113">
        <f t="shared" si="7"/>
        <v>18.195850322902224</v>
      </c>
      <c r="S14" s="113">
        <f t="shared" si="8"/>
        <v>42.879694345943037</v>
      </c>
      <c r="T14" s="113">
        <f t="shared" si="9"/>
        <v>16.881519020935052</v>
      </c>
      <c r="U14" s="113">
        <f t="shared" si="10"/>
        <v>25.998175325007981</v>
      </c>
      <c r="V14" s="112">
        <f t="shared" si="1"/>
        <v>949893</v>
      </c>
      <c r="W14" s="113">
        <f t="shared" si="11"/>
        <v>18.611241241200055</v>
      </c>
    </row>
    <row r="15" spans="1:23" s="100" customFormat="1" ht="21.2" customHeight="1" x14ac:dyDescent="0.15">
      <c r="A15" s="4">
        <v>2020</v>
      </c>
      <c r="B15" s="112">
        <f t="shared" si="2"/>
        <v>5057768</v>
      </c>
      <c r="C15" s="112">
        <f t="shared" ref="C15:L16" si="15">SUM(C24,C33)</f>
        <v>367787</v>
      </c>
      <c r="D15" s="112">
        <f t="shared" si="15"/>
        <v>451822</v>
      </c>
      <c r="E15" s="112">
        <f t="shared" si="15"/>
        <v>605697</v>
      </c>
      <c r="F15" s="112">
        <f t="shared" si="15"/>
        <v>585427</v>
      </c>
      <c r="G15" s="112">
        <f t="shared" si="15"/>
        <v>767347</v>
      </c>
      <c r="H15" s="112">
        <f t="shared" si="15"/>
        <v>885141</v>
      </c>
      <c r="I15" s="112">
        <f t="shared" si="15"/>
        <v>735207</v>
      </c>
      <c r="J15" s="112">
        <f t="shared" si="15"/>
        <v>416687</v>
      </c>
      <c r="K15" s="112">
        <f t="shared" si="15"/>
        <v>212712</v>
      </c>
      <c r="L15" s="112">
        <f t="shared" si="15"/>
        <v>29941</v>
      </c>
      <c r="M15" s="112">
        <f t="shared" si="4"/>
        <v>583523</v>
      </c>
      <c r="N15" s="112">
        <f t="shared" si="4"/>
        <v>3500036</v>
      </c>
      <c r="O15" s="112">
        <f t="shared" si="4"/>
        <v>974209</v>
      </c>
      <c r="P15" s="113">
        <f t="shared" si="5"/>
        <v>11.537164219473887</v>
      </c>
      <c r="Q15" s="113">
        <f t="shared" si="6"/>
        <v>69.201197049765824</v>
      </c>
      <c r="R15" s="113">
        <f t="shared" si="7"/>
        <v>19.261638730760289</v>
      </c>
      <c r="S15" s="113">
        <f t="shared" si="8"/>
        <v>44.506170793671842</v>
      </c>
      <c r="T15" s="113">
        <f t="shared" si="9"/>
        <v>16.671914231739333</v>
      </c>
      <c r="U15" s="113">
        <f t="shared" si="10"/>
        <v>27.834256561932509</v>
      </c>
      <c r="V15" s="112">
        <f t="shared" si="1"/>
        <v>923117</v>
      </c>
      <c r="W15" s="113">
        <f t="shared" si="11"/>
        <v>18.251469818307207</v>
      </c>
    </row>
    <row r="16" spans="1:23" s="100" customFormat="1" ht="21.2" customHeight="1" x14ac:dyDescent="0.15">
      <c r="A16" s="4">
        <v>2021</v>
      </c>
      <c r="B16" s="112">
        <f t="shared" si="2"/>
        <v>5012021</v>
      </c>
      <c r="C16" s="112">
        <f t="shared" si="15"/>
        <v>346338</v>
      </c>
      <c r="D16" s="112">
        <f t="shared" si="15"/>
        <v>440501</v>
      </c>
      <c r="E16" s="112">
        <f t="shared" si="15"/>
        <v>584942</v>
      </c>
      <c r="F16" s="112">
        <f t="shared" si="15"/>
        <v>564340</v>
      </c>
      <c r="G16" s="112">
        <f t="shared" si="15"/>
        <v>749735</v>
      </c>
      <c r="H16" s="112">
        <f t="shared" si="15"/>
        <v>873871</v>
      </c>
      <c r="I16" s="112">
        <f t="shared" si="15"/>
        <v>775338</v>
      </c>
      <c r="J16" s="112">
        <f t="shared" si="15"/>
        <v>421979</v>
      </c>
      <c r="K16" s="112">
        <f t="shared" si="15"/>
        <v>223744</v>
      </c>
      <c r="L16" s="112">
        <f t="shared" si="15"/>
        <v>31233</v>
      </c>
      <c r="M16" s="112">
        <f t="shared" si="4"/>
        <v>564269</v>
      </c>
      <c r="N16" s="112">
        <f t="shared" si="4"/>
        <v>3434380</v>
      </c>
      <c r="O16" s="112">
        <f t="shared" si="4"/>
        <v>1013372</v>
      </c>
      <c r="P16" s="113">
        <f t="shared" si="5"/>
        <v>11.258312764451706</v>
      </c>
      <c r="Q16" s="113">
        <f t="shared" si="6"/>
        <v>68.522857346367857</v>
      </c>
      <c r="R16" s="113">
        <f t="shared" si="7"/>
        <v>20.21882988918043</v>
      </c>
      <c r="S16" s="113">
        <f t="shared" si="8"/>
        <v>45.936704732731968</v>
      </c>
      <c r="T16" s="113">
        <f t="shared" si="9"/>
        <v>16.43001065694536</v>
      </c>
      <c r="U16" s="113">
        <f t="shared" si="10"/>
        <v>29.506694075786605</v>
      </c>
      <c r="V16" s="112">
        <f t="shared" si="1"/>
        <v>896385</v>
      </c>
      <c r="W16" s="113">
        <f t="shared" si="11"/>
        <v>17.884701600412289</v>
      </c>
    </row>
    <row r="17" spans="1:23" s="100" customFormat="1" ht="21.2" customHeight="1" x14ac:dyDescent="0.15">
      <c r="A17" s="4"/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</row>
    <row r="18" spans="1:23" s="100" customFormat="1" ht="21.2" customHeight="1" x14ac:dyDescent="0.15">
      <c r="A18" s="39" t="s">
        <v>48</v>
      </c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</row>
    <row r="19" spans="1:23" s="100" customFormat="1" ht="21.2" customHeight="1" x14ac:dyDescent="0.15">
      <c r="A19" s="4">
        <v>2015</v>
      </c>
      <c r="B19" s="112">
        <f>VLOOKUP($A19&amp;$A$18, '[1]5.연령별인구'!$A$9:$Y$71, 4, FALSE)</f>
        <v>2487829</v>
      </c>
      <c r="C19" s="112">
        <f>VLOOKUP($A19&amp;$A$18, '[1]5.연령별인구'!$A$9:$Y$71, 5, FALSE)</f>
        <v>208115</v>
      </c>
      <c r="D19" s="112">
        <f>VLOOKUP($A19&amp;$A$18, '[1]5.연령별인구'!$A$9:$Y$71, 6, FALSE)</f>
        <v>289590</v>
      </c>
      <c r="E19" s="112">
        <f>VLOOKUP($A19&amp;$A$18, '[1]5.연령별인구'!$A$9:$Y$71, 7, FALSE)</f>
        <v>326755</v>
      </c>
      <c r="F19" s="112">
        <f>VLOOKUP($A19&amp;$A$18, '[1]5.연령별인구'!$A$9:$Y$71, 8, FALSE)</f>
        <v>342633</v>
      </c>
      <c r="G19" s="112">
        <f>VLOOKUP($A19&amp;$A$18, '[1]5.연령별인구'!$A$9:$Y$71, 9, FALSE)</f>
        <v>438674</v>
      </c>
      <c r="H19" s="112">
        <f>VLOOKUP($A19&amp;$A$18, '[1]5.연령별인구'!$A$9:$Y$71, 10, FALSE)</f>
        <v>419653</v>
      </c>
      <c r="I19" s="112">
        <f>VLOOKUP($A19&amp;$A$18, '[1]5.연령별인구'!$A$9:$Y$71, 11, FALSE)</f>
        <v>253693</v>
      </c>
      <c r="J19" s="112">
        <f>VLOOKUP($A19&amp;$A$18, '[1]5.연령별인구'!$A$9:$Y$71, 12, FALSE)</f>
        <v>148884</v>
      </c>
      <c r="K19" s="112">
        <f>VLOOKUP($A19&amp;$A$18, '[1]5.연령별인구'!$A$9:$Y$71, 13, FALSE)</f>
        <v>53282</v>
      </c>
      <c r="L19" s="112">
        <f>VLOOKUP($A19&amp;$A$18, '[1]5.연령별인구'!$A$9:$Y$71, 14, FALSE)</f>
        <v>6550</v>
      </c>
      <c r="M19" s="112">
        <f>VLOOKUP($A19&amp;$A$18, '[1]5.연령별인구'!$A$9:$Y$71, 15, FALSE)</f>
        <v>329453</v>
      </c>
      <c r="N19" s="112">
        <f>VLOOKUP($A19&amp;$A$18, '[1]5.연령별인구'!$A$9:$Y$71, 16, FALSE)</f>
        <v>1842254</v>
      </c>
      <c r="O19" s="112">
        <f>VLOOKUP($A19&amp;$A$18, '[1]5.연령별인구'!$A$9:$Y$71, 17, FALSE)</f>
        <v>316122</v>
      </c>
      <c r="P19" s="113">
        <f>VLOOKUP($A19&amp;$A$18, '[1]5.연령별인구'!$A$9:$Y$71, 18, FALSE)</f>
        <v>13.242590226257512</v>
      </c>
      <c r="Q19" s="113">
        <f>VLOOKUP($A19&amp;$A$18, '[1]5.연령별인구'!$A$9:$Y$71, 19, FALSE)</f>
        <v>74.050668273422332</v>
      </c>
      <c r="R19" s="113">
        <f>VLOOKUP($A19&amp;$A$18, '[1]5.연령별인구'!$A$9:$Y$71, 20, FALSE)</f>
        <v>12.70674150032016</v>
      </c>
      <c r="S19" s="113">
        <f>VLOOKUP($A19&amp;$A$18, '[1]5.연령별인구'!$A$9:$Y$71, 21, FALSE)</f>
        <v>35.042670554657505</v>
      </c>
      <c r="T19" s="113">
        <f>VLOOKUP($A19&amp;$A$18, '[1]5.연령별인구'!$A$9:$Y$71, 22, FALSE)</f>
        <v>17.883147492148204</v>
      </c>
      <c r="U19" s="113">
        <f>VLOOKUP($A19&amp;$A$18, '[1]5.연령별인구'!$A$9:$Y$71, 23, FALSE)</f>
        <v>17.159523062509297</v>
      </c>
      <c r="V19" s="112">
        <f>VLOOKUP($A19&amp;$A$18, '[1]5.연령별인구'!$A$9:$Y$71, 24, FALSE)</f>
        <v>525514</v>
      </c>
      <c r="W19" s="113">
        <f>VLOOKUP($A19&amp;$A$18, '[1]5.연령별인구'!$A$9:$Y$71, 25, FALSE)</f>
        <v>21.123397146668843</v>
      </c>
    </row>
    <row r="20" spans="1:23" s="100" customFormat="1" ht="21.2" customHeight="1" x14ac:dyDescent="0.15">
      <c r="A20" s="4">
        <v>2016</v>
      </c>
      <c r="B20" s="112">
        <f>VLOOKUP($A20&amp;$A$18, '[1]5.연령별인구'!$A$9:$Y$71, 4, FALSE)</f>
        <v>2484557</v>
      </c>
      <c r="C20" s="112">
        <f>VLOOKUP($A20&amp;$A$18, '[1]5.연령별인구'!$A$9:$Y$71, 5, FALSE)</f>
        <v>207036</v>
      </c>
      <c r="D20" s="112">
        <f>VLOOKUP($A20&amp;$A$18, '[1]5.연령별인구'!$A$9:$Y$71, 6, FALSE)</f>
        <v>274127</v>
      </c>
      <c r="E20" s="112">
        <f>VLOOKUP($A20&amp;$A$18, '[1]5.연령별인구'!$A$9:$Y$71, 7, FALSE)</f>
        <v>329927</v>
      </c>
      <c r="F20" s="112">
        <f>VLOOKUP($A20&amp;$A$18, '[1]5.연령별인구'!$A$9:$Y$71, 8, FALSE)</f>
        <v>333768</v>
      </c>
      <c r="G20" s="112">
        <f>VLOOKUP($A20&amp;$A$18, '[1]5.연령별인구'!$A$9:$Y$71, 9, FALSE)</f>
        <v>431822</v>
      </c>
      <c r="H20" s="112">
        <f>VLOOKUP($A20&amp;$A$18, '[1]5.연령별인구'!$A$9:$Y$71, 10, FALSE)</f>
        <v>422215</v>
      </c>
      <c r="I20" s="112">
        <f>VLOOKUP($A20&amp;$A$18, '[1]5.연령별인구'!$A$9:$Y$71, 11, FALSE)</f>
        <v>270182</v>
      </c>
      <c r="J20" s="112">
        <f>VLOOKUP($A20&amp;$A$18, '[1]5.연령별인구'!$A$9:$Y$71, 12, FALSE)</f>
        <v>150535</v>
      </c>
      <c r="K20" s="112">
        <f>VLOOKUP($A20&amp;$A$18, '[1]5.연령별인구'!$A$9:$Y$71, 13, FALSE)</f>
        <v>57934</v>
      </c>
      <c r="L20" s="112">
        <f>VLOOKUP($A20&amp;$A$18, '[1]5.연령별인구'!$A$9:$Y$71, 14, FALSE)</f>
        <v>7011</v>
      </c>
      <c r="M20" s="112">
        <f>VLOOKUP($A20&amp;$A$18, '[1]5.연령별인구'!$A$9:$Y$71, 15, FALSE)</f>
        <v>321085</v>
      </c>
      <c r="N20" s="112">
        <f>VLOOKUP($A20&amp;$A$18, '[1]5.연령별인구'!$A$9:$Y$71, 16, FALSE)</f>
        <v>1834571</v>
      </c>
      <c r="O20" s="112">
        <f>VLOOKUP($A20&amp;$A$18, '[1]5.연령별인구'!$A$9:$Y$71, 17, FALSE)</f>
        <v>328901</v>
      </c>
      <c r="P20" s="113">
        <f>VLOOKUP($A20&amp;$A$18, '[1]5.연령별인구'!$A$9:$Y$71, 18, FALSE)</f>
        <v>12.92322937247968</v>
      </c>
      <c r="Q20" s="113">
        <f>VLOOKUP($A20&amp;$A$18, '[1]5.연령별인구'!$A$9:$Y$71, 19, FALSE)</f>
        <v>73.83895801142819</v>
      </c>
      <c r="R20" s="113">
        <f>VLOOKUP($A20&amp;$A$18, '[1]5.연령별인구'!$A$9:$Y$71, 20, FALSE)</f>
        <v>13.237812616092123</v>
      </c>
      <c r="S20" s="113">
        <f>VLOOKUP($A20&amp;$A$18, '[1]5.연령별인구'!$A$9:$Y$71, 21, FALSE)</f>
        <v>35.429863439463503</v>
      </c>
      <c r="T20" s="113">
        <f>VLOOKUP($A20&amp;$A$18, '[1]5.연령별인구'!$A$9:$Y$71, 22, FALSE)</f>
        <v>17.501911891117867</v>
      </c>
      <c r="U20" s="113">
        <f>VLOOKUP($A20&amp;$A$18, '[1]5.연령별인구'!$A$9:$Y$71, 23, FALSE)</f>
        <v>17.927951548345636</v>
      </c>
      <c r="V20" s="112">
        <f>VLOOKUP($A20&amp;$A$18, '[1]5.연령별인구'!$A$9:$Y$71, 24, FALSE)</f>
        <v>517234</v>
      </c>
      <c r="W20" s="113">
        <f>VLOOKUP($A20&amp;$A$18, '[1]5.연령별인구'!$A$9:$Y$71, 25, FALSE)</f>
        <v>20.817956682016149</v>
      </c>
    </row>
    <row r="21" spans="1:23" s="100" customFormat="1" ht="21.2" customHeight="1" x14ac:dyDescent="0.15">
      <c r="A21" s="4">
        <v>2017</v>
      </c>
      <c r="B21" s="112">
        <f>VLOOKUP($A21&amp;$A$18, '[1]5.연령별인구'!$A$9:$Y$71, 4, FALSE)</f>
        <v>2475231</v>
      </c>
      <c r="C21" s="112">
        <f>VLOOKUP($A21&amp;$A$18, '[1]5.연령별인구'!$A$9:$Y$71, 5, FALSE)</f>
        <v>201043</v>
      </c>
      <c r="D21" s="112">
        <f>VLOOKUP($A21&amp;$A$18, '[1]5.연령별인구'!$A$9:$Y$71, 6, FALSE)</f>
        <v>261756</v>
      </c>
      <c r="E21" s="112">
        <f>VLOOKUP($A21&amp;$A$18, '[1]5.연령별인구'!$A$9:$Y$71, 7, FALSE)</f>
        <v>332212</v>
      </c>
      <c r="F21" s="112">
        <f>VLOOKUP($A21&amp;$A$18, '[1]5.연령별인구'!$A$9:$Y$71, 8, FALSE)</f>
        <v>324015</v>
      </c>
      <c r="G21" s="112">
        <f>VLOOKUP($A21&amp;$A$18, '[1]5.연령별인구'!$A$9:$Y$71, 9, FALSE)</f>
        <v>421146</v>
      </c>
      <c r="H21" s="112">
        <f>VLOOKUP($A21&amp;$A$18, '[1]5.연령별인구'!$A$9:$Y$71, 10, FALSE)</f>
        <v>424677</v>
      </c>
      <c r="I21" s="112">
        <f>VLOOKUP($A21&amp;$A$18, '[1]5.연령별인구'!$A$9:$Y$71, 11, FALSE)</f>
        <v>282918</v>
      </c>
      <c r="J21" s="112">
        <f>VLOOKUP($A21&amp;$A$18, '[1]5.연령별인구'!$A$9:$Y$71, 12, FALSE)</f>
        <v>157294</v>
      </c>
      <c r="K21" s="112">
        <f>VLOOKUP($A21&amp;$A$18, '[1]5.연령별인구'!$A$9:$Y$71, 13, FALSE)</f>
        <v>62457</v>
      </c>
      <c r="L21" s="112">
        <f>VLOOKUP($A21&amp;$A$18, '[1]5.연령별인구'!$A$9:$Y$71, 14, FALSE)</f>
        <v>7713</v>
      </c>
      <c r="M21" s="112">
        <f>VLOOKUP($A21&amp;$A$18, '[1]5.연령별인구'!$A$9:$Y$71, 15, FALSE)</f>
        <v>314017</v>
      </c>
      <c r="N21" s="112">
        <f>VLOOKUP($A21&amp;$A$18, '[1]5.연령별인구'!$A$9:$Y$71, 16, FALSE)</f>
        <v>1813755</v>
      </c>
      <c r="O21" s="112">
        <f>VLOOKUP($A21&amp;$A$18, '[1]5.연령별인구'!$A$9:$Y$71, 17, FALSE)</f>
        <v>347459</v>
      </c>
      <c r="P21" s="113">
        <f>VLOOKUP($A21&amp;$A$18, '[1]5.연령별인구'!$A$9:$Y$71, 18, FALSE)</f>
        <v>12.686371494216095</v>
      </c>
      <c r="Q21" s="113">
        <f>VLOOKUP($A21&amp;$A$18, '[1]5.연령별인구'!$A$9:$Y$71, 19, FALSE)</f>
        <v>73.276191191852405</v>
      </c>
      <c r="R21" s="113">
        <f>VLOOKUP($A21&amp;$A$18, '[1]5.연령별인구'!$A$9:$Y$71, 20, FALSE)</f>
        <v>14.037437313931509</v>
      </c>
      <c r="S21" s="113">
        <f>VLOOKUP($A21&amp;$A$18, '[1]5.연령별인구'!$A$9:$Y$71, 21, FALSE)</f>
        <v>36.469975272294221</v>
      </c>
      <c r="T21" s="113">
        <f>VLOOKUP($A21&amp;$A$18, '[1]5.연령별인구'!$A$9:$Y$71, 22, FALSE)</f>
        <v>17.313088041108088</v>
      </c>
      <c r="U21" s="113">
        <f>VLOOKUP($A21&amp;$A$18, '[1]5.연령별인구'!$A$9:$Y$71, 23, FALSE)</f>
        <v>19.156887231186133</v>
      </c>
      <c r="V21" s="112">
        <f>VLOOKUP($A21&amp;$A$18, '[1]5.연령별인구'!$A$9:$Y$71, 24, FALSE)</f>
        <v>507114</v>
      </c>
      <c r="W21" s="113">
        <f>VLOOKUP($A21&amp;$A$18, '[1]5.연령별인구'!$A$9:$Y$71, 25, FALSE)</f>
        <v>20.487542374832895</v>
      </c>
    </row>
    <row r="22" spans="1:23" s="100" customFormat="1" ht="21.2" customHeight="1" x14ac:dyDescent="0.15">
      <c r="A22" s="4">
        <v>2018</v>
      </c>
      <c r="B22" s="112">
        <f>VLOOKUP($A22&amp;$A$18, '[1]5.연령별인구'!$A$9:$Y$71, 4, FALSE)</f>
        <v>2461769</v>
      </c>
      <c r="C22" s="112">
        <f>VLOOKUP($A22&amp;$A$18, '[1]5.연령별인구'!$A$9:$Y$71, 5, FALSE)</f>
        <v>194953</v>
      </c>
      <c r="D22" s="112">
        <f>VLOOKUP($A22&amp;$A$18, '[1]5.연령별인구'!$A$9:$Y$71, 6, FALSE)</f>
        <v>249672</v>
      </c>
      <c r="E22" s="112">
        <f>VLOOKUP($A22&amp;$A$18, '[1]5.연령별인구'!$A$9:$Y$71, 7, FALSE)</f>
        <v>330845</v>
      </c>
      <c r="F22" s="112">
        <f>VLOOKUP($A22&amp;$A$18, '[1]5.연령별인구'!$A$9:$Y$71, 8, FALSE)</f>
        <v>317978</v>
      </c>
      <c r="G22" s="112">
        <f>VLOOKUP($A22&amp;$A$18, '[1]5.연령별인구'!$A$9:$Y$71, 9, FALSE)</f>
        <v>404270</v>
      </c>
      <c r="H22" s="112">
        <f>VLOOKUP($A22&amp;$A$18, '[1]5.연령별인구'!$A$9:$Y$71, 10, FALSE)</f>
        <v>431143</v>
      </c>
      <c r="I22" s="112">
        <f>VLOOKUP($A22&amp;$A$18, '[1]5.연령별인구'!$A$9:$Y$71, 11, FALSE)</f>
        <v>292750</v>
      </c>
      <c r="J22" s="112">
        <f>VLOOKUP($A22&amp;$A$18, '[1]5.연령별인구'!$A$9:$Y$71, 12, FALSE)</f>
        <v>164586</v>
      </c>
      <c r="K22" s="112">
        <f>VLOOKUP($A22&amp;$A$18, '[1]5.연령별인구'!$A$9:$Y$71, 13, FALSE)</f>
        <v>67069</v>
      </c>
      <c r="L22" s="112">
        <f>VLOOKUP($A22&amp;$A$18, '[1]5.연령별인구'!$A$9:$Y$71, 14, FALSE)</f>
        <v>8503</v>
      </c>
      <c r="M22" s="112">
        <f>VLOOKUP($A22&amp;$A$18, '[1]5.연령별인구'!$A$9:$Y$71, 15, FALSE)</f>
        <v>304316</v>
      </c>
      <c r="N22" s="112">
        <f>VLOOKUP($A22&amp;$A$18, '[1]5.연령별인구'!$A$9:$Y$71, 16, FALSE)</f>
        <v>1794519</v>
      </c>
      <c r="O22" s="112">
        <f>VLOOKUP($A22&amp;$A$18, '[1]5.연령별인구'!$A$9:$Y$71, 17, FALSE)</f>
        <v>362934</v>
      </c>
      <c r="P22" s="113">
        <f>VLOOKUP($A22&amp;$A$18, '[1]5.연령별인구'!$A$9:$Y$71, 18, FALSE)</f>
        <v>12.361679751430781</v>
      </c>
      <c r="Q22" s="113">
        <f>VLOOKUP($A22&amp;$A$18, '[1]5.연령별인구'!$A$9:$Y$71, 19, FALSE)</f>
        <v>72.895507255148644</v>
      </c>
      <c r="R22" s="113">
        <f>VLOOKUP($A22&amp;$A$18, '[1]5.연령별인구'!$A$9:$Y$71, 20, FALSE)</f>
        <v>14.742812993420584</v>
      </c>
      <c r="S22" s="113">
        <f>VLOOKUP($A22&amp;$A$18, '[1]5.연령별인구'!$A$9:$Y$71, 21, FALSE)</f>
        <v>37.182665661383353</v>
      </c>
      <c r="T22" s="113">
        <f>VLOOKUP($A22&amp;$A$18, '[1]5.연령별인구'!$A$9:$Y$71, 22, FALSE)</f>
        <v>16.958081803536214</v>
      </c>
      <c r="U22" s="113">
        <f>VLOOKUP($A22&amp;$A$18, '[1]5.연령별인구'!$A$9:$Y$71, 23, FALSE)</f>
        <v>20.224583857847144</v>
      </c>
      <c r="V22" s="112">
        <f>VLOOKUP($A22&amp;$A$18, '[1]5.연령별인구'!$A$9:$Y$71, 24, FALSE)</f>
        <v>498896</v>
      </c>
      <c r="W22" s="113">
        <f>VLOOKUP($A22&amp;$A$18, '[1]5.연령별인구'!$A$9:$Y$71, 25, FALSE)</f>
        <v>20.265751985665592</v>
      </c>
    </row>
    <row r="23" spans="1:23" s="100" customFormat="1" ht="21.2" customHeight="1" x14ac:dyDescent="0.15">
      <c r="A23" s="4">
        <v>2019</v>
      </c>
      <c r="B23" s="112">
        <f>VLOOKUP($A23&amp;$A$18, '[1]5.연령별인구'!$A$9:$Y$71, 4, FALSE)</f>
        <v>2438031</v>
      </c>
      <c r="C23" s="112">
        <f>VLOOKUP($A23&amp;$A$18, '[1]5.연령별인구'!$A$9:$Y$71, 5, FALSE)</f>
        <v>188312</v>
      </c>
      <c r="D23" s="112">
        <f>VLOOKUP($A23&amp;$A$18, '[1]5.연령별인구'!$A$9:$Y$71, 6, FALSE)</f>
        <v>237198</v>
      </c>
      <c r="E23" s="112">
        <f>VLOOKUP($A23&amp;$A$18, '[1]5.연령별인구'!$A$9:$Y$71, 7, FALSE)</f>
        <v>323641</v>
      </c>
      <c r="F23" s="112">
        <f>VLOOKUP($A23&amp;$A$18, '[1]5.연령별인구'!$A$9:$Y$71, 8, FALSE)</f>
        <v>305986</v>
      </c>
      <c r="G23" s="112">
        <f>VLOOKUP($A23&amp;$A$18, '[1]5.연령별인구'!$A$9:$Y$71, 9, FALSE)</f>
        <v>393387</v>
      </c>
      <c r="H23" s="112">
        <f>VLOOKUP($A23&amp;$A$18, '[1]5.연령별인구'!$A$9:$Y$71, 10, FALSE)</f>
        <v>428249</v>
      </c>
      <c r="I23" s="112">
        <f>VLOOKUP($A23&amp;$A$18, '[1]5.연령별인구'!$A$9:$Y$71, 11, FALSE)</f>
        <v>308797</v>
      </c>
      <c r="J23" s="112">
        <f>VLOOKUP($A23&amp;$A$18, '[1]5.연령별인구'!$A$9:$Y$71, 12, FALSE)</f>
        <v>170112</v>
      </c>
      <c r="K23" s="112">
        <f>VLOOKUP($A23&amp;$A$18, '[1]5.연령별인구'!$A$9:$Y$71, 13, FALSE)</f>
        <v>73058</v>
      </c>
      <c r="L23" s="112">
        <f>VLOOKUP($A23&amp;$A$18, '[1]5.연령별인구'!$A$9:$Y$71, 14, FALSE)</f>
        <v>9291</v>
      </c>
      <c r="M23" s="112">
        <f>VLOOKUP($A23&amp;$A$18, '[1]5.연령별인구'!$A$9:$Y$71, 15, FALSE)</f>
        <v>294899</v>
      </c>
      <c r="N23" s="112">
        <f>VLOOKUP($A23&amp;$A$18, '[1]5.연령별인구'!$A$9:$Y$71, 16, FALSE)</f>
        <v>1763855</v>
      </c>
      <c r="O23" s="112">
        <f>VLOOKUP($A23&amp;$A$18, '[1]5.연령별인구'!$A$9:$Y$71, 17, FALSE)</f>
        <v>379277</v>
      </c>
      <c r="P23" s="113">
        <f>VLOOKUP($A23&amp;$A$18, '[1]5.연령별인구'!$A$9:$Y$71, 18, FALSE)</f>
        <v>12.09578549247323</v>
      </c>
      <c r="Q23" s="113">
        <f>VLOOKUP($A23&amp;$A$18, '[1]5.연령별인구'!$A$9:$Y$71, 19, FALSE)</f>
        <v>72.347521421999971</v>
      </c>
      <c r="R23" s="113">
        <f>VLOOKUP($A23&amp;$A$18, '[1]5.연령별인구'!$A$9:$Y$71, 20, FALSE)</f>
        <v>15.556693085526804</v>
      </c>
      <c r="S23" s="113">
        <f>VLOOKUP($A23&amp;$A$18, '[1]5.연령별인구'!$A$9:$Y$71, 21, FALSE)</f>
        <v>38.221735913666372</v>
      </c>
      <c r="T23" s="113">
        <f>VLOOKUP($A23&amp;$A$18, '[1]5.연령별인구'!$A$9:$Y$71, 22, FALSE)</f>
        <v>16.719004680089917</v>
      </c>
      <c r="U23" s="113">
        <f>VLOOKUP($A23&amp;$A$18, '[1]5.연령별인구'!$A$9:$Y$71, 23, FALSE)</f>
        <v>21.502731233576455</v>
      </c>
      <c r="V23" s="112">
        <f>VLOOKUP($A23&amp;$A$18, '[1]5.연령별인구'!$A$9:$Y$71, 24, FALSE)</f>
        <v>490926</v>
      </c>
      <c r="W23" s="113">
        <f>VLOOKUP($A23&amp;$A$18, '[1]5.연령별인구'!$A$9:$Y$71, 25, FALSE)</f>
        <v>20.136167259563148</v>
      </c>
    </row>
    <row r="24" spans="1:23" s="100" customFormat="1" ht="21.2" customHeight="1" x14ac:dyDescent="0.15">
      <c r="A24" s="4">
        <v>2020</v>
      </c>
      <c r="B24" s="112">
        <f>VLOOKUP($A24&amp;$A$18, '[1]5.연령별인구'!$A$9:$Y$71, 4, FALSE)</f>
        <v>2418346</v>
      </c>
      <c r="C24" s="112">
        <f>VLOOKUP($A24&amp;$A$18, '[1]5.연령별인구'!$A$9:$Y$71, 5, FALSE)</f>
        <v>178226</v>
      </c>
      <c r="D24" s="112">
        <f>VLOOKUP($A24&amp;$A$18, '[1]5.연령별인구'!$A$9:$Y$71, 6, FALSE)</f>
        <v>225898</v>
      </c>
      <c r="E24" s="112">
        <f>VLOOKUP($A24&amp;$A$18, '[1]5.연령별인구'!$A$9:$Y$71, 7, FALSE)</f>
        <v>321534</v>
      </c>
      <c r="F24" s="112">
        <f>VLOOKUP($A24&amp;$A$18, '[1]5.연령별인구'!$A$9:$Y$71, 8, FALSE)</f>
        <v>294310</v>
      </c>
      <c r="G24" s="112">
        <f>VLOOKUP($A24&amp;$A$18, '[1]5.연령별인구'!$A$9:$Y$71, 9, FALSE)</f>
        <v>383839</v>
      </c>
      <c r="H24" s="112">
        <f>VLOOKUP($A24&amp;$A$18, '[1]5.연령별인구'!$A$9:$Y$71, 10, FALSE)</f>
        <v>425479</v>
      </c>
      <c r="I24" s="112">
        <f>VLOOKUP($A24&amp;$A$18, '[1]5.연령별인구'!$A$9:$Y$71, 11, FALSE)</f>
        <v>325957</v>
      </c>
      <c r="J24" s="112">
        <f>VLOOKUP($A24&amp;$A$18, '[1]5.연령별인구'!$A$9:$Y$71, 12, FALSE)</f>
        <v>175276</v>
      </c>
      <c r="K24" s="112">
        <f>VLOOKUP($A24&amp;$A$18, '[1]5.연령별인구'!$A$9:$Y$71, 13, FALSE)</f>
        <v>77665</v>
      </c>
      <c r="L24" s="112">
        <f>VLOOKUP($A24&amp;$A$18, '[1]5.연령별인구'!$A$9:$Y$71, 14, FALSE)</f>
        <v>10162</v>
      </c>
      <c r="M24" s="112">
        <f>VLOOKUP($A24&amp;$A$18, '[1]5.연령별인구'!$A$9:$Y$71, 15, FALSE)</f>
        <v>284858</v>
      </c>
      <c r="N24" s="112">
        <f>VLOOKUP($A24&amp;$A$18, '[1]5.연령별인구'!$A$9:$Y$71, 16, FALSE)</f>
        <v>1732994</v>
      </c>
      <c r="O24" s="112">
        <f>VLOOKUP($A24&amp;$A$18, '[1]5.연령별인구'!$A$9:$Y$71, 17, FALSE)</f>
        <v>400494</v>
      </c>
      <c r="P24" s="113">
        <f>VLOOKUP($A24&amp;$A$18, '[1]5.연령별인구'!$A$9:$Y$71, 18, FALSE)</f>
        <v>11.779042370281175</v>
      </c>
      <c r="Q24" s="113">
        <f>VLOOKUP($A24&amp;$A$18, '[1]5.연령별인구'!$A$9:$Y$71, 19, FALSE)</f>
        <v>71.660300056319485</v>
      </c>
      <c r="R24" s="113">
        <f>VLOOKUP($A24&amp;$A$18, '[1]5.연령별인구'!$A$9:$Y$71, 20, FALSE)</f>
        <v>16.56065757339934</v>
      </c>
      <c r="S24" s="113">
        <f>VLOOKUP($A24&amp;$A$18, '[1]5.연령별인구'!$A$9:$Y$71, 21, FALSE)</f>
        <v>39.547280602240974</v>
      </c>
      <c r="T24" s="113">
        <f>VLOOKUP($A24&amp;$A$18, '[1]5.연령별인구'!$A$9:$Y$71, 22, FALSE)</f>
        <v>16.437333308713129</v>
      </c>
      <c r="U24" s="113">
        <f>VLOOKUP($A24&amp;$A$18, '[1]5.연령별인구'!$A$9:$Y$71, 23, FALSE)</f>
        <v>23.109947293527849</v>
      </c>
      <c r="V24" s="112">
        <f>VLOOKUP($A24&amp;$A$18, '[1]5.연령별인구'!$A$9:$Y$71, 24, FALSE)</f>
        <v>483649</v>
      </c>
      <c r="W24" s="113">
        <f>VLOOKUP($A24&amp;$A$18, '[1]5.연령별인구'!$A$9:$Y$71, 25, FALSE)</f>
        <v>19.99916471836536</v>
      </c>
    </row>
    <row r="25" spans="1:23" s="100" customFormat="1" ht="21.2" customHeight="1" x14ac:dyDescent="0.15">
      <c r="A25" s="4">
        <v>2021</v>
      </c>
      <c r="B25" s="112">
        <f>VLOOKUP($A25&amp;$A$18, '[1]5.연령별인구'!$A$9:$Y$71, 4, FALSE)</f>
        <v>2385412</v>
      </c>
      <c r="C25" s="112">
        <f>VLOOKUP($A25&amp;$A$18, '[1]5.연령별인구'!$A$9:$Y$71, 5, FALSE)</f>
        <v>167823</v>
      </c>
      <c r="D25" s="112">
        <f>VLOOKUP($A25&amp;$A$18, '[1]5.연령별인구'!$A$9:$Y$71, 6, FALSE)</f>
        <v>218537</v>
      </c>
      <c r="E25" s="112">
        <f>VLOOKUP($A25&amp;$A$18, '[1]5.연령별인구'!$A$9:$Y$71, 7, FALSE)</f>
        <v>308921</v>
      </c>
      <c r="F25" s="112">
        <f>VLOOKUP($A25&amp;$A$18, '[1]5.연령별인구'!$A$9:$Y$71, 8, FALSE)</f>
        <v>284865</v>
      </c>
      <c r="G25" s="112">
        <f>VLOOKUP($A25&amp;$A$18, '[1]5.연령별인구'!$A$9:$Y$71, 9, FALSE)</f>
        <v>372555</v>
      </c>
      <c r="H25" s="112">
        <f>VLOOKUP($A25&amp;$A$18, '[1]5.연령별인구'!$A$9:$Y$71, 10, FALSE)</f>
        <v>419444</v>
      </c>
      <c r="I25" s="112">
        <f>VLOOKUP($A25&amp;$A$18, '[1]5.연령별인구'!$A$9:$Y$71, 11, FALSE)</f>
        <v>342291</v>
      </c>
      <c r="J25" s="112">
        <f>VLOOKUP($A25&amp;$A$18, '[1]5.연령별인구'!$A$9:$Y$71, 12, FALSE)</f>
        <v>177828</v>
      </c>
      <c r="K25" s="112">
        <f>VLOOKUP($A25&amp;$A$18, '[1]5.연령별인구'!$A$9:$Y$71, 13, FALSE)</f>
        <v>82781</v>
      </c>
      <c r="L25" s="112">
        <f>VLOOKUP($A25&amp;$A$18, '[1]5.연령별인구'!$A$9:$Y$71, 14, FALSE)</f>
        <v>10367</v>
      </c>
      <c r="M25" s="112">
        <f>VLOOKUP($A25&amp;$A$18, '[1]5.연령별인구'!$A$9:$Y$71, 15, FALSE)</f>
        <v>274910</v>
      </c>
      <c r="N25" s="112">
        <f>VLOOKUP($A25&amp;$A$18, '[1]5.연령별인구'!$A$9:$Y$71, 16, FALSE)</f>
        <v>1693442</v>
      </c>
      <c r="O25" s="112">
        <f>VLOOKUP($A25&amp;$A$18, '[1]5.연령별인구'!$A$9:$Y$71, 17, FALSE)</f>
        <v>417060</v>
      </c>
      <c r="P25" s="113">
        <f>VLOOKUP($A25&amp;$A$18, '[1]5.연령별인구'!$A$9:$Y$71, 18, FALSE)</f>
        <v>11.524633899720467</v>
      </c>
      <c r="Q25" s="113">
        <f>VLOOKUP($A25&amp;$A$18, '[1]5.연령별인구'!$A$9:$Y$71, 19, FALSE)</f>
        <v>70.991593904952268</v>
      </c>
      <c r="R25" s="113">
        <f>VLOOKUP($A25&amp;$A$18, '[1]5.연령별인구'!$A$9:$Y$71, 20, FALSE)</f>
        <v>17.483772195327262</v>
      </c>
      <c r="S25" s="113">
        <f>VLOOKUP($A25&amp;$A$18, '[1]5.연령별인구'!$A$9:$Y$71, 21, FALSE)</f>
        <v>40.861747848464844</v>
      </c>
      <c r="T25" s="113">
        <f>VLOOKUP($A25&amp;$A$18, '[1]5.연령별인구'!$A$9:$Y$71, 22, FALSE)</f>
        <v>16.233800744282945</v>
      </c>
      <c r="U25" s="113">
        <f>VLOOKUP($A25&amp;$A$18, '[1]5.연령별인구'!$A$9:$Y$71, 23, FALSE)</f>
        <v>24.627947104181896</v>
      </c>
      <c r="V25" s="112">
        <f>VLOOKUP($A25&amp;$A$18, '[1]5.연령별인구'!$A$9:$Y$71, 24, FALSE)</f>
        <v>469026</v>
      </c>
      <c r="W25" s="113">
        <f>VLOOKUP($A25&amp;$A$18, '[1]5.연령별인구'!$A$9:$Y$71, 25, FALSE)</f>
        <v>19.662263793424366</v>
      </c>
    </row>
    <row r="26" spans="1:23" s="100" customFormat="1" ht="21.2" customHeight="1" x14ac:dyDescent="0.15">
      <c r="A26" s="4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</row>
    <row r="27" spans="1:23" s="100" customFormat="1" ht="21.2" customHeight="1" x14ac:dyDescent="0.15">
      <c r="A27" s="39" t="s">
        <v>49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</row>
    <row r="28" spans="1:23" s="100" customFormat="1" ht="21.2" customHeight="1" x14ac:dyDescent="0.15">
      <c r="A28" s="4">
        <v>2015</v>
      </c>
      <c r="B28" s="112">
        <f>VLOOKUP($A28&amp;$A$27, '[2]5.연령별인구'!$A$9:$Y$182, 4, FALSE)</f>
        <v>2702826</v>
      </c>
      <c r="C28" s="112">
        <f>VLOOKUP($A28&amp;$A$27, '[2]5.연령별인구'!$A$9:$Y$182, 5, FALSE)</f>
        <v>223394</v>
      </c>
      <c r="D28" s="112">
        <f>VLOOKUP($A28&amp;$A$27, '[2]5.연령별인구'!$A$9:$Y$182, 6, FALSE)</f>
        <v>277327</v>
      </c>
      <c r="E28" s="112">
        <f>VLOOKUP($A28&amp;$A$27, '[2]5.연령별인구'!$A$9:$Y$182, 7, FALSE)</f>
        <v>311383</v>
      </c>
      <c r="F28" s="112">
        <f>VLOOKUP($A28&amp;$A$27, '[2]5.연령별인구'!$A$9:$Y$182, 8, FALSE)</f>
        <v>347557</v>
      </c>
      <c r="G28" s="112">
        <f>VLOOKUP($A28&amp;$A$27, '[2]5.연령별인구'!$A$9:$Y$182, 9, FALSE)</f>
        <v>428513</v>
      </c>
      <c r="H28" s="112">
        <f>VLOOKUP($A28&amp;$A$27, '[2]5.연령별인구'!$A$9:$Y$182, 10, FALSE)</f>
        <v>456781</v>
      </c>
      <c r="I28" s="112">
        <f>VLOOKUP($A28&amp;$A$27, '[2]5.연령별인구'!$A$9:$Y$182, 11, FALSE)</f>
        <v>314821</v>
      </c>
      <c r="J28" s="112">
        <f>VLOOKUP($A28&amp;$A$27, '[2]5.연령별인구'!$A$9:$Y$182, 12, FALSE)</f>
        <v>229763</v>
      </c>
      <c r="K28" s="112">
        <f>VLOOKUP($A28&amp;$A$27, '[2]5.연령별인구'!$A$9:$Y$182, 13, FALSE)</f>
        <v>99895</v>
      </c>
      <c r="L28" s="112">
        <f>VLOOKUP($A28&amp;$A$27, '[2]5.연령별인구'!$A$9:$Y$182, 14, FALSE)</f>
        <v>13392</v>
      </c>
      <c r="M28" s="112">
        <f>VLOOKUP($A28&amp;$A$27, '[2]5.연령별인구'!$A$9:$Y$182, 15, FALSE)</f>
        <v>340245</v>
      </c>
      <c r="N28" s="112">
        <f>VLOOKUP($A28&amp;$A$27, '[2]5.연령별인구'!$A$9:$Y$182, 16, FALSE)</f>
        <v>1882947</v>
      </c>
      <c r="O28" s="112">
        <f>VLOOKUP($A28&amp;$A$27, '[2]5.연령별인구'!$A$9:$Y$182, 17, FALSE)</f>
        <v>479634</v>
      </c>
      <c r="P28" s="113">
        <f>VLOOKUP($A28&amp;$A$27, '[2]5.연령별인구'!$A$9:$Y$182, 18, FALSE)</f>
        <v>12.588490713053671</v>
      </c>
      <c r="Q28" s="113">
        <f>VLOOKUP($A28&amp;$A$27, '[2]5.연령별인구'!$A$9:$Y$182, 19, FALSE)</f>
        <v>69.66586084342832</v>
      </c>
      <c r="R28" s="113">
        <f>VLOOKUP($A28&amp;$A$27, '[2]5.연령별인구'!$A$9:$Y$182, 20, FALSE)</f>
        <v>17.745648443518007</v>
      </c>
      <c r="S28" s="113">
        <f>VLOOKUP($A28&amp;$A$27, '[2]5.연령별인구'!$A$9:$Y$182, 21, FALSE)</f>
        <v>43.542330187732318</v>
      </c>
      <c r="T28" s="113">
        <f>VLOOKUP($A28&amp;$A$27, '[2]5.연령별인구'!$A$9:$Y$182, 22, FALSE)</f>
        <v>18.069812904983518</v>
      </c>
      <c r="U28" s="113">
        <f>VLOOKUP($A28&amp;$A$27, '[2]5.연령별인구'!$A$9:$Y$182, 23, FALSE)</f>
        <v>25.472517282748797</v>
      </c>
      <c r="V28" s="112">
        <f>VLOOKUP($A28&amp;$A$27, '[2]5.연령별인구'!$A$9:$Y$182, 24, FALSE)</f>
        <v>513626</v>
      </c>
      <c r="W28" s="113">
        <f>VLOOKUP($A28&amp;$A$27, '[2]5.연령별인구'!$A$9:$Y$182, 25, FALSE)</f>
        <v>19.00329506967892</v>
      </c>
    </row>
    <row r="29" spans="1:23" s="100" customFormat="1" ht="21.2" customHeight="1" x14ac:dyDescent="0.15">
      <c r="A29" s="4">
        <v>2016</v>
      </c>
      <c r="B29" s="112">
        <f>VLOOKUP($A29&amp;$A$27, '[2]5.연령별인구'!$A$9:$Y$182, 4, FALSE)</f>
        <v>2700398</v>
      </c>
      <c r="C29" s="112">
        <f>VLOOKUP($A29&amp;$A$27, '[2]5.연령별인구'!$A$9:$Y$182, 5, FALSE)</f>
        <v>222272</v>
      </c>
      <c r="D29" s="112">
        <f>VLOOKUP($A29&amp;$A$27, '[2]5.연령별인구'!$A$9:$Y$182, 6, FALSE)</f>
        <v>264658</v>
      </c>
      <c r="E29" s="112">
        <f>VLOOKUP($A29&amp;$A$27, '[2]5.연령별인구'!$A$9:$Y$182, 7, FALSE)</f>
        <v>308303</v>
      </c>
      <c r="F29" s="112">
        <f>VLOOKUP($A29&amp;$A$27, '[2]5.연령별인구'!$A$9:$Y$182, 8, FALSE)</f>
        <v>339593</v>
      </c>
      <c r="G29" s="112">
        <f>VLOOKUP($A29&amp;$A$27, '[2]5.연령별인구'!$A$9:$Y$182, 9, FALSE)</f>
        <v>421947</v>
      </c>
      <c r="H29" s="112">
        <f>VLOOKUP($A29&amp;$A$27, '[2]5.연령별인구'!$A$9:$Y$182, 10, FALSE)</f>
        <v>460007</v>
      </c>
      <c r="I29" s="112">
        <f>VLOOKUP($A29&amp;$A$27, '[2]5.연령별인구'!$A$9:$Y$182, 11, FALSE)</f>
        <v>336251</v>
      </c>
      <c r="J29" s="112">
        <f>VLOOKUP($A29&amp;$A$27, '[2]5.연령별인구'!$A$9:$Y$182, 12, FALSE)</f>
        <v>225768</v>
      </c>
      <c r="K29" s="112">
        <f>VLOOKUP($A29&amp;$A$27, '[2]5.연령별인구'!$A$9:$Y$182, 13, FALSE)</f>
        <v>107402</v>
      </c>
      <c r="L29" s="112">
        <f>VLOOKUP($A29&amp;$A$27, '[2]5.연령별인구'!$A$9:$Y$182, 14, FALSE)</f>
        <v>14197</v>
      </c>
      <c r="M29" s="112">
        <f>VLOOKUP($A29&amp;$A$27, '[2]5.연령별인구'!$A$9:$Y$182, 15, FALSE)</f>
        <v>333025</v>
      </c>
      <c r="N29" s="112">
        <f>VLOOKUP($A29&amp;$A$27, '[2]5.연령별인구'!$A$9:$Y$182, 16, FALSE)</f>
        <v>1874956</v>
      </c>
      <c r="O29" s="112">
        <f>VLOOKUP($A29&amp;$A$27, '[2]5.연령별인구'!$A$9:$Y$182, 17, FALSE)</f>
        <v>492417</v>
      </c>
      <c r="P29" s="113">
        <f>VLOOKUP($A29&amp;$A$27, '[2]5.연령별인구'!$A$9:$Y$182, 18, FALSE)</f>
        <v>12.332441366050485</v>
      </c>
      <c r="Q29" s="113">
        <f>VLOOKUP($A29&amp;$A$27, '[2]5.연령별인구'!$A$9:$Y$182, 19, FALSE)</f>
        <v>69.432579938216506</v>
      </c>
      <c r="R29" s="113">
        <f>VLOOKUP($A29&amp;$A$27, '[2]5.연령별인구'!$A$9:$Y$182, 20, FALSE)</f>
        <v>18.234978695733002</v>
      </c>
      <c r="S29" s="113">
        <f>VLOOKUP($A29&amp;$A$27, '[2]5.연령별인구'!$A$9:$Y$182, 21, FALSE)</f>
        <v>44.024606444097891</v>
      </c>
      <c r="T29" s="113">
        <f>VLOOKUP($A29&amp;$A$27, '[2]5.연령별인구'!$A$9:$Y$182, 22, FALSE)</f>
        <v>17.761750142403343</v>
      </c>
      <c r="U29" s="113">
        <f>VLOOKUP($A29&amp;$A$27, '[2]5.연령별인구'!$A$9:$Y$182, 23, FALSE)</f>
        <v>26.262856301694548</v>
      </c>
      <c r="V29" s="112">
        <f>VLOOKUP($A29&amp;$A$27, '[2]5.연령별인구'!$A$9:$Y$182, 24, FALSE)</f>
        <v>498780</v>
      </c>
      <c r="W29" s="113">
        <f>VLOOKUP($A29&amp;$A$27, '[2]5.연령별인구'!$A$9:$Y$182, 25, FALSE)</f>
        <v>18.470610628507352</v>
      </c>
    </row>
    <row r="30" spans="1:23" s="100" customFormat="1" ht="21.2" customHeight="1" x14ac:dyDescent="0.15">
      <c r="A30" s="4">
        <v>2017</v>
      </c>
      <c r="B30" s="112">
        <f>VLOOKUP($A30&amp;$A$27, '[2]5.연령별인구'!$A$9:$Y$182, 4, FALSE)</f>
        <v>2691706</v>
      </c>
      <c r="C30" s="112">
        <f>VLOOKUP($A30&amp;$A$27, '[2]5.연령별인구'!$A$9:$Y$182, 5, FALSE)</f>
        <v>215451</v>
      </c>
      <c r="D30" s="112">
        <f>VLOOKUP($A30&amp;$A$27, '[2]5.연령별인구'!$A$9:$Y$182, 6, FALSE)</f>
        <v>254396</v>
      </c>
      <c r="E30" s="112">
        <f>VLOOKUP($A30&amp;$A$27, '[2]5.연령별인구'!$A$9:$Y$182, 7, FALSE)</f>
        <v>305390</v>
      </c>
      <c r="F30" s="112">
        <f>VLOOKUP($A30&amp;$A$27, '[2]5.연령별인구'!$A$9:$Y$182, 8, FALSE)</f>
        <v>329087</v>
      </c>
      <c r="G30" s="112">
        <f>VLOOKUP($A30&amp;$A$27, '[2]5.연령별인구'!$A$9:$Y$182, 9, FALSE)</f>
        <v>414254</v>
      </c>
      <c r="H30" s="112">
        <f>VLOOKUP($A30&amp;$A$27, '[2]5.연령별인구'!$A$9:$Y$182, 10, FALSE)</f>
        <v>461486</v>
      </c>
      <c r="I30" s="112">
        <f>VLOOKUP($A30&amp;$A$27, '[2]5.연령별인구'!$A$9:$Y$182, 11, FALSE)</f>
        <v>352151</v>
      </c>
      <c r="J30" s="112">
        <f>VLOOKUP($A30&amp;$A$27, '[2]5.연령별인구'!$A$9:$Y$182, 12, FALSE)</f>
        <v>230114</v>
      </c>
      <c r="K30" s="112">
        <f>VLOOKUP($A30&amp;$A$27, '[2]5.연령별인구'!$A$9:$Y$182, 13, FALSE)</f>
        <v>113788</v>
      </c>
      <c r="L30" s="112">
        <f>VLOOKUP($A30&amp;$A$27, '[2]5.연령별인구'!$A$9:$Y$182, 14, FALSE)</f>
        <v>15589</v>
      </c>
      <c r="M30" s="112">
        <f>VLOOKUP($A30&amp;$A$27, '[2]5.연령별인구'!$A$9:$Y$182, 15, FALSE)</f>
        <v>325629</v>
      </c>
      <c r="N30" s="112">
        <f>VLOOKUP($A30&amp;$A$27, '[2]5.연령별인구'!$A$9:$Y$182, 16, FALSE)</f>
        <v>1853396</v>
      </c>
      <c r="O30" s="112">
        <f>VLOOKUP($A30&amp;$A$27, '[2]5.연령별인구'!$A$9:$Y$182, 17, FALSE)</f>
        <v>512681</v>
      </c>
      <c r="P30" s="113">
        <f>VLOOKUP($A30&amp;$A$27, '[2]5.연령별인구'!$A$9:$Y$182, 18, FALSE)</f>
        <v>12.097495045892828</v>
      </c>
      <c r="Q30" s="113">
        <f>VLOOKUP($A30&amp;$A$27, '[2]5.연령별인구'!$A$9:$Y$182, 19, FALSE)</f>
        <v>68.855811147279837</v>
      </c>
      <c r="R30" s="113">
        <f>VLOOKUP($A30&amp;$A$27, '[2]5.연령별인구'!$A$9:$Y$182, 20, FALSE)</f>
        <v>19.046693806827342</v>
      </c>
      <c r="S30" s="113">
        <f>VLOOKUP($A30&amp;$A$27, '[2]5.연령별인구'!$A$9:$Y$182, 21, FALSE)</f>
        <v>45.231024562478822</v>
      </c>
      <c r="T30" s="113">
        <f>VLOOKUP($A30&amp;$A$27, '[2]5.연령별인구'!$A$9:$Y$182, 22, FALSE)</f>
        <v>17.569316001545271</v>
      </c>
      <c r="U30" s="113">
        <f>VLOOKUP($A30&amp;$A$27, '[2]5.연령별인구'!$A$9:$Y$182, 23, FALSE)</f>
        <v>27.661708560933551</v>
      </c>
      <c r="V30" s="112">
        <f>VLOOKUP($A30&amp;$A$27, '[2]5.연령별인구'!$A$9:$Y$182, 24, FALSE)</f>
        <v>482208</v>
      </c>
      <c r="W30" s="113">
        <f>VLOOKUP($A30&amp;$A$27, '[2]5.연령별인구'!$A$9:$Y$182, 25, FALSE)</f>
        <v>17.914586511305469</v>
      </c>
    </row>
    <row r="31" spans="1:23" s="100" customFormat="1" ht="21.2" customHeight="1" x14ac:dyDescent="0.15">
      <c r="A31" s="4">
        <v>2018</v>
      </c>
      <c r="B31" s="112">
        <f>VLOOKUP($A31&amp;$A$27, '[2]5.연령별인구'!$A$9:$Y$182, 4, FALSE)</f>
        <v>2676831</v>
      </c>
      <c r="C31" s="112">
        <f>VLOOKUP($A31&amp;$A$27, '[2]5.연령별인구'!$A$9:$Y$182, 5, FALSE)</f>
        <v>207609</v>
      </c>
      <c r="D31" s="112">
        <f>VLOOKUP($A31&amp;$A$27, '[2]5.연령별인구'!$A$9:$Y$182, 6, FALSE)</f>
        <v>245099</v>
      </c>
      <c r="E31" s="112">
        <f>VLOOKUP($A31&amp;$A$27, '[2]5.연령별인구'!$A$9:$Y$182, 7, FALSE)</f>
        <v>300125</v>
      </c>
      <c r="F31" s="112">
        <f>VLOOKUP($A31&amp;$A$27, '[2]5.연령별인구'!$A$9:$Y$182, 8, FALSE)</f>
        <v>319542</v>
      </c>
      <c r="G31" s="112">
        <f>VLOOKUP($A31&amp;$A$27, '[2]5.연령별인구'!$A$9:$Y$182, 9, FALSE)</f>
        <v>399573</v>
      </c>
      <c r="H31" s="112">
        <f>VLOOKUP($A31&amp;$A$27, '[2]5.연령별인구'!$A$9:$Y$182, 10, FALSE)</f>
        <v>467650</v>
      </c>
      <c r="I31" s="112">
        <f>VLOOKUP($A31&amp;$A$27, '[2]5.연령별인구'!$A$9:$Y$182, 11, FALSE)</f>
        <v>365286</v>
      </c>
      <c r="J31" s="112">
        <f>VLOOKUP($A31&amp;$A$27, '[2]5.연령별인구'!$A$9:$Y$182, 12, FALSE)</f>
        <v>235036</v>
      </c>
      <c r="K31" s="112">
        <f>VLOOKUP($A31&amp;$A$27, '[2]5.연령별인구'!$A$9:$Y$182, 13, FALSE)</f>
        <v>120081</v>
      </c>
      <c r="L31" s="112">
        <f>VLOOKUP($A31&amp;$A$27, '[2]5.연령별인구'!$A$9:$Y$182, 14, FALSE)</f>
        <v>16830</v>
      </c>
      <c r="M31" s="112">
        <f>VLOOKUP($A31&amp;$A$27, '[2]5.연령별인구'!$A$9:$Y$182, 15, FALSE)</f>
        <v>316485</v>
      </c>
      <c r="N31" s="112">
        <f>VLOOKUP($A31&amp;$A$27, '[2]5.연령별인구'!$A$9:$Y$182, 16, FALSE)</f>
        <v>1830997</v>
      </c>
      <c r="O31" s="112">
        <f>VLOOKUP($A31&amp;$A$27, '[2]5.연령별인구'!$A$9:$Y$182, 17, FALSE)</f>
        <v>529349</v>
      </c>
      <c r="P31" s="113">
        <f>VLOOKUP($A31&amp;$A$27, '[2]5.연령별인구'!$A$9:$Y$182, 18, FALSE)</f>
        <v>11.823122191875393</v>
      </c>
      <c r="Q31" s="113">
        <f>VLOOKUP($A31&amp;$A$27, '[2]5.연령별인구'!$A$9:$Y$182, 19, FALSE)</f>
        <v>68.401665999833384</v>
      </c>
      <c r="R31" s="113">
        <f>VLOOKUP($A31&amp;$A$27, '[2]5.연령별인구'!$A$9:$Y$182, 20, FALSE)</f>
        <v>19.775211808291221</v>
      </c>
      <c r="S31" s="113">
        <f>VLOOKUP($A31&amp;$A$27, '[2]5.연령별인구'!$A$9:$Y$182, 21, FALSE)</f>
        <v>46.195269571714206</v>
      </c>
      <c r="T31" s="113">
        <f>VLOOKUP($A31&amp;$A$27, '[2]5.연령별인구'!$A$9:$Y$182, 22, FALSE)</f>
        <v>17.284845360205399</v>
      </c>
      <c r="U31" s="113">
        <f>VLOOKUP($A31&amp;$A$27, '[2]5.연령별인구'!$A$9:$Y$182, 23, FALSE)</f>
        <v>28.910424211508811</v>
      </c>
      <c r="V31" s="112">
        <f>VLOOKUP($A31&amp;$A$27, '[2]5.연령별인구'!$A$9:$Y$182, 24, FALSE)</f>
        <v>467877</v>
      </c>
      <c r="W31" s="113">
        <f>VLOOKUP($A31&amp;$A$27, '[2]5.연령별인구'!$A$9:$Y$182, 25, FALSE)</f>
        <v>17.478765002347927</v>
      </c>
    </row>
    <row r="32" spans="1:23" s="100" customFormat="1" ht="21.2" customHeight="1" x14ac:dyDescent="0.15">
      <c r="A32" s="4">
        <v>2019</v>
      </c>
      <c r="B32" s="112">
        <f>VLOOKUP($A32&amp;$A$27, '[2]5.연령별인구'!$A$9:$Y$182, 4, FALSE)</f>
        <v>2665836</v>
      </c>
      <c r="C32" s="112">
        <f>VLOOKUP($A32&amp;$A$27, '[2]5.연령별인구'!$A$9:$Y$182, 5, FALSE)</f>
        <v>200184</v>
      </c>
      <c r="D32" s="112">
        <f>VLOOKUP($A32&amp;$A$27, '[2]5.연령별인구'!$A$9:$Y$182, 6, FALSE)</f>
        <v>235748</v>
      </c>
      <c r="E32" s="112">
        <f>VLOOKUP($A32&amp;$A$27, '[2]5.연령별인구'!$A$9:$Y$182, 7, FALSE)</f>
        <v>294550</v>
      </c>
      <c r="F32" s="112">
        <f>VLOOKUP($A32&amp;$A$27, '[2]5.연령별인구'!$A$9:$Y$182, 8, FALSE)</f>
        <v>306807</v>
      </c>
      <c r="G32" s="112">
        <f>VLOOKUP($A32&amp;$A$27, '[2]5.연령별인구'!$A$9:$Y$182, 9, FALSE)</f>
        <v>391533</v>
      </c>
      <c r="H32" s="112">
        <f>VLOOKUP($A32&amp;$A$27, '[2]5.연령별인구'!$A$9:$Y$182, 10, FALSE)</f>
        <v>465268</v>
      </c>
      <c r="I32" s="112">
        <f>VLOOKUP($A32&amp;$A$27, '[2]5.연령별인구'!$A$9:$Y$182, 11, FALSE)</f>
        <v>386456</v>
      </c>
      <c r="J32" s="112">
        <f>VLOOKUP($A32&amp;$A$27, '[2]5.연령별인구'!$A$9:$Y$182, 12, FALSE)</f>
        <v>237963</v>
      </c>
      <c r="K32" s="112">
        <f>VLOOKUP($A32&amp;$A$27, '[2]5.연령별인구'!$A$9:$Y$182, 13, FALSE)</f>
        <v>129177</v>
      </c>
      <c r="L32" s="112">
        <f>VLOOKUP($A32&amp;$A$27, '[2]5.연령별인구'!$A$9:$Y$182, 14, FALSE)</f>
        <v>18150</v>
      </c>
      <c r="M32" s="112">
        <f>VLOOKUP($A32&amp;$A$27, '[2]5.연령별인구'!$A$9:$Y$182, 15, FALSE)</f>
        <v>308133</v>
      </c>
      <c r="N32" s="112">
        <f>VLOOKUP($A32&amp;$A$27, '[2]5.연령별인구'!$A$9:$Y$182, 16, FALSE)</f>
        <v>1808288</v>
      </c>
      <c r="O32" s="112">
        <f>VLOOKUP($A32&amp;$A$27, '[2]5.연령별인구'!$A$9:$Y$182, 17, FALSE)</f>
        <v>549415</v>
      </c>
      <c r="P32" s="113">
        <f>VLOOKUP($A32&amp;$A$27, '[2]5.연령별인구'!$A$9:$Y$182, 18, FALSE)</f>
        <v>11.55858800016205</v>
      </c>
      <c r="Q32" s="113">
        <f>VLOOKUP($A32&amp;$A$27, '[2]5.연령별인구'!$A$9:$Y$182, 19, FALSE)</f>
        <v>67.83192964608476</v>
      </c>
      <c r="R32" s="113">
        <f>VLOOKUP($A32&amp;$A$27, '[2]5.연령별인구'!$A$9:$Y$182, 20, FALSE)</f>
        <v>20.609482353753194</v>
      </c>
      <c r="S32" s="113">
        <f>VLOOKUP($A32&amp;$A$27, '[2]5.연령별인구'!$A$9:$Y$182, 21, FALSE)</f>
        <v>47.423198074642976</v>
      </c>
      <c r="T32" s="113">
        <f>VLOOKUP($A32&amp;$A$27, '[2]5.연령별인구'!$A$9:$Y$182, 22, FALSE)</f>
        <v>17.040040082110814</v>
      </c>
      <c r="U32" s="113">
        <f>VLOOKUP($A32&amp;$A$27, '[2]5.연령별인구'!$A$9:$Y$182, 23, FALSE)</f>
        <v>30.383157992532162</v>
      </c>
      <c r="V32" s="112">
        <f>VLOOKUP($A32&amp;$A$27, '[2]5.연령별인구'!$A$9:$Y$182, 24, FALSE)</f>
        <v>458967</v>
      </c>
      <c r="W32" s="113">
        <f>VLOOKUP($A32&amp;$A$27, '[2]5.연령별인구'!$A$9:$Y$182, 25, FALSE)</f>
        <v>17.216625478836658</v>
      </c>
    </row>
    <row r="33" spans="1:23" s="100" customFormat="1" ht="21.2" customHeight="1" x14ac:dyDescent="0.15">
      <c r="A33" s="4">
        <v>2020</v>
      </c>
      <c r="B33" s="112">
        <f>VLOOKUP($A33&amp;$A$27, '[2]5.연령별인구'!$A$9:$Y$182, 4, FALSE)</f>
        <v>2639422</v>
      </c>
      <c r="C33" s="112">
        <f>VLOOKUP($A33&amp;$A$27, '[2]5.연령별인구'!$A$9:$Y$182, 5, FALSE)</f>
        <v>189561</v>
      </c>
      <c r="D33" s="112">
        <f>VLOOKUP($A33&amp;$A$27, '[2]5.연령별인구'!$A$9:$Y$182, 6, FALSE)</f>
        <v>225924</v>
      </c>
      <c r="E33" s="112">
        <f>VLOOKUP($A33&amp;$A$27, '[2]5.연령별인구'!$A$9:$Y$182, 7, FALSE)</f>
        <v>284163</v>
      </c>
      <c r="F33" s="112">
        <f>VLOOKUP($A33&amp;$A$27, '[2]5.연령별인구'!$A$9:$Y$182, 8, FALSE)</f>
        <v>291117</v>
      </c>
      <c r="G33" s="112">
        <f>VLOOKUP($A33&amp;$A$27, '[2]5.연령별인구'!$A$9:$Y$182, 9, FALSE)</f>
        <v>383508</v>
      </c>
      <c r="H33" s="112">
        <f>VLOOKUP($A33&amp;$A$27, '[2]5.연령별인구'!$A$9:$Y$182, 10, FALSE)</f>
        <v>459662</v>
      </c>
      <c r="I33" s="112">
        <f>VLOOKUP($A33&amp;$A$27, '[2]5.연령별인구'!$A$9:$Y$182, 11, FALSE)</f>
        <v>409250</v>
      </c>
      <c r="J33" s="112">
        <f>VLOOKUP($A33&amp;$A$27, '[2]5.연령별인구'!$A$9:$Y$182, 12, FALSE)</f>
        <v>241411</v>
      </c>
      <c r="K33" s="112">
        <f>VLOOKUP($A33&amp;$A$27, '[2]5.연령별인구'!$A$9:$Y$182, 13, FALSE)</f>
        <v>135047</v>
      </c>
      <c r="L33" s="112">
        <f>VLOOKUP($A33&amp;$A$27, '[2]5.연령별인구'!$A$9:$Y$182, 14, FALSE)</f>
        <v>19779</v>
      </c>
      <c r="M33" s="112">
        <f>VLOOKUP($A33&amp;$A$27, '[2]5.연령별인구'!$A$9:$Y$182, 15, FALSE)</f>
        <v>298665</v>
      </c>
      <c r="N33" s="112">
        <f>VLOOKUP($A33&amp;$A$27, '[2]5.연령별인구'!$A$9:$Y$182, 16, FALSE)</f>
        <v>1767042</v>
      </c>
      <c r="O33" s="112">
        <f>VLOOKUP($A33&amp;$A$27, '[2]5.연령별인구'!$A$9:$Y$182, 17, FALSE)</f>
        <v>573715</v>
      </c>
      <c r="P33" s="113">
        <f>VLOOKUP($A33&amp;$A$27, '[2]5.연령별인구'!$A$9:$Y$182, 18, FALSE)</f>
        <v>11.315545600514051</v>
      </c>
      <c r="Q33" s="113">
        <f>VLOOKUP($A33&amp;$A$27, '[2]5.연령별인구'!$A$9:$Y$182, 19, FALSE)</f>
        <v>66.948066660049051</v>
      </c>
      <c r="R33" s="113">
        <f>VLOOKUP($A33&amp;$A$27, '[2]5.연령별인구'!$A$9:$Y$182, 20, FALSE)</f>
        <v>21.736387739436893</v>
      </c>
      <c r="S33" s="113">
        <f>VLOOKUP($A33&amp;$A$27, '[2]5.연령별인구'!$A$9:$Y$182, 21, FALSE)</f>
        <v>49.369511307597669</v>
      </c>
      <c r="T33" s="113">
        <f>VLOOKUP($A33&amp;$A$27, '[2]5.연령별인구'!$A$9:$Y$182, 22, FALSE)</f>
        <v>16.901975165276205</v>
      </c>
      <c r="U33" s="113">
        <f>VLOOKUP($A33&amp;$A$27, '[2]5.연령별인구'!$A$9:$Y$182, 23, FALSE)</f>
        <v>32.467536142321464</v>
      </c>
      <c r="V33" s="112">
        <f>VLOOKUP($A33&amp;$A$27, '[2]5.연령별인구'!$A$9:$Y$182, 24, FALSE)</f>
        <v>439468</v>
      </c>
      <c r="W33" s="113">
        <f>VLOOKUP($A33&amp;$A$27, '[2]5.연령별인구'!$A$9:$Y$182, 25, FALSE)</f>
        <v>16.650160527570051</v>
      </c>
    </row>
    <row r="34" spans="1:23" s="100" customFormat="1" ht="21.2" customHeight="1" x14ac:dyDescent="0.15">
      <c r="A34" s="4">
        <v>2021</v>
      </c>
      <c r="B34" s="112">
        <f>VLOOKUP($A34&amp;$A$27, '[2]5.연령별인구'!$A$9:$Y$182, 4, FALSE)</f>
        <v>2626609</v>
      </c>
      <c r="C34" s="112">
        <f>VLOOKUP($A34&amp;$A$27, '[2]5.연령별인구'!$A$9:$Y$182, 5, FALSE)</f>
        <v>178515</v>
      </c>
      <c r="D34" s="112">
        <f>VLOOKUP($A34&amp;$A$27, '[2]5.연령별인구'!$A$9:$Y$182, 6, FALSE)</f>
        <v>221964</v>
      </c>
      <c r="E34" s="112">
        <f>VLOOKUP($A34&amp;$A$27, '[2]5.연령별인구'!$A$9:$Y$182, 7, FALSE)</f>
        <v>276021</v>
      </c>
      <c r="F34" s="112">
        <f>VLOOKUP($A34&amp;$A$27, '[2]5.연령별인구'!$A$9:$Y$182, 8, FALSE)</f>
        <v>279475</v>
      </c>
      <c r="G34" s="112">
        <f>VLOOKUP($A34&amp;$A$27, '[2]5.연령별인구'!$A$9:$Y$182, 9, FALSE)</f>
        <v>377180</v>
      </c>
      <c r="H34" s="112">
        <f>VLOOKUP($A34&amp;$A$27, '[2]5.연령별인구'!$A$9:$Y$182, 10, FALSE)</f>
        <v>454427</v>
      </c>
      <c r="I34" s="112">
        <f>VLOOKUP($A34&amp;$A$27, '[2]5.연령별인구'!$A$9:$Y$182, 11, FALSE)</f>
        <v>433047</v>
      </c>
      <c r="J34" s="112">
        <f>VLOOKUP($A34&amp;$A$27, '[2]5.연령별인구'!$A$9:$Y$182, 12, FALSE)</f>
        <v>244151</v>
      </c>
      <c r="K34" s="112">
        <f>VLOOKUP($A34&amp;$A$27, '[2]5.연령별인구'!$A$9:$Y$182, 13, FALSE)</f>
        <v>140963</v>
      </c>
      <c r="L34" s="112">
        <f>VLOOKUP($A34&amp;$A$27, '[2]5.연령별인구'!$A$9:$Y$182, 14, FALSE)</f>
        <v>20866</v>
      </c>
      <c r="M34" s="112">
        <f>VLOOKUP($A34&amp;$A$27, '[2]5.연령별인구'!$A$9:$Y$182, 15, FALSE)</f>
        <v>289359</v>
      </c>
      <c r="N34" s="112">
        <f>VLOOKUP($A34&amp;$A$27, '[2]5.연령별인구'!$A$9:$Y$182, 16, FALSE)</f>
        <v>1740938</v>
      </c>
      <c r="O34" s="112">
        <f>VLOOKUP($A34&amp;$A$27, '[2]5.연령별인구'!$A$9:$Y$182, 17, FALSE)</f>
        <v>596312</v>
      </c>
      <c r="P34" s="113">
        <f>VLOOKUP($A34&amp;$A$27, '[2]5.연령별인구'!$A$9:$Y$182, 18, FALSE)</f>
        <v>11.0164474423106</v>
      </c>
      <c r="Q34" s="113">
        <f>VLOOKUP($A34&amp;$A$27, '[2]5.연령별인구'!$A$9:$Y$182, 19, FALSE)</f>
        <v>66.28082063222962</v>
      </c>
      <c r="R34" s="113">
        <f>VLOOKUP($A34&amp;$A$27, '[2]5.연령별인구'!$A$9:$Y$182, 20, FALSE)</f>
        <v>22.702731925459783</v>
      </c>
      <c r="S34" s="113">
        <f>VLOOKUP($A34&amp;$A$27, '[2]5.연령별인구'!$A$9:$Y$182, 21, FALSE)</f>
        <v>50.873207431855697</v>
      </c>
      <c r="T34" s="113">
        <f>VLOOKUP($A34&amp;$A$27, '[2]5.연령별인구'!$A$9:$Y$182, 22, FALSE)</f>
        <v>16.620867601258631</v>
      </c>
      <c r="U34" s="113">
        <f>VLOOKUP($A34&amp;$A$27, '[2]5.연령별인구'!$A$9:$Y$182, 23, FALSE)</f>
        <v>34.252339830597066</v>
      </c>
      <c r="V34" s="112">
        <f>VLOOKUP($A34&amp;$A$27, '[2]5.연령별인구'!$A$9:$Y$182, 24, FALSE)</f>
        <v>427359</v>
      </c>
      <c r="W34" s="113">
        <f>VLOOKUP($A34&amp;$A$27, '[2]5.연령별인구'!$A$9:$Y$182, 25, FALSE)</f>
        <v>16.270369895176636</v>
      </c>
    </row>
    <row r="35" spans="1:23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</row>
    <row r="36" spans="1:23" s="111" customFormat="1" ht="18.75" customHeight="1" x14ac:dyDescent="0.15">
      <c r="A36" s="165" t="s">
        <v>761</v>
      </c>
    </row>
    <row r="37" spans="1:23" x14ac:dyDescent="0.15">
      <c r="F37" s="51"/>
    </row>
    <row r="38" spans="1:23" x14ac:dyDescent="0.15">
      <c r="F38" s="51"/>
    </row>
    <row r="39" spans="1:23" x14ac:dyDescent="0.15">
      <c r="F39" s="51"/>
    </row>
    <row r="40" spans="1:23" x14ac:dyDescent="0.15">
      <c r="F40" s="51"/>
    </row>
    <row r="41" spans="1:23" x14ac:dyDescent="0.15">
      <c r="F41" s="51"/>
    </row>
    <row r="42" spans="1:23" x14ac:dyDescent="0.15">
      <c r="F42" s="51"/>
    </row>
    <row r="43" spans="1:23" x14ac:dyDescent="0.15">
      <c r="G43" s="51"/>
    </row>
  </sheetData>
  <mergeCells count="28">
    <mergeCell ref="V5:W5"/>
    <mergeCell ref="V6:V7"/>
    <mergeCell ref="W6:W7"/>
    <mergeCell ref="M5:O5"/>
    <mergeCell ref="P5:R5"/>
    <mergeCell ref="M6:M7"/>
    <mergeCell ref="N6:N7"/>
    <mergeCell ref="O6:O7"/>
    <mergeCell ref="P6:P7"/>
    <mergeCell ref="Q6:Q7"/>
    <mergeCell ref="R6:R7"/>
    <mergeCell ref="T6:T7"/>
    <mergeCell ref="S5:U5"/>
    <mergeCell ref="U6:U7"/>
    <mergeCell ref="E5:E7"/>
    <mergeCell ref="K5:K7"/>
    <mergeCell ref="L5:L7"/>
    <mergeCell ref="A2:G2"/>
    <mergeCell ref="S6:S7"/>
    <mergeCell ref="A5:A7"/>
    <mergeCell ref="B5:B7"/>
    <mergeCell ref="C5:C7"/>
    <mergeCell ref="D5:D7"/>
    <mergeCell ref="F5:F7"/>
    <mergeCell ref="G5:G7"/>
    <mergeCell ref="H5:H7"/>
    <mergeCell ref="I5:I7"/>
    <mergeCell ref="J5:J7"/>
  </mergeCells>
  <phoneticPr fontId="2" type="noConversion"/>
  <hyperlinks>
    <hyperlink ref="A1" location="목록!A1" display="[목록]으로"/>
  </hyperlinks>
  <pageMargins left="0.74803149606299213" right="0.39370078740157483" top="0.74803149606299213" bottom="0.59055118110236227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style="42" customWidth="1"/>
    <col min="2" max="2" width="13.44140625" style="42" customWidth="1"/>
    <col min="3" max="3" width="13.5546875" style="42" customWidth="1"/>
    <col min="4" max="4" width="12.6640625" style="42" customWidth="1"/>
    <col min="5" max="5" width="13.5546875" style="42" customWidth="1"/>
    <col min="6" max="6" width="12.6640625" style="42" customWidth="1"/>
    <col min="7" max="7" width="12" style="42" customWidth="1"/>
    <col min="8" max="8" width="12.77734375" style="42" customWidth="1"/>
    <col min="9" max="9" width="13.33203125" style="42" customWidth="1"/>
    <col min="10" max="12" width="11.6640625" style="42" customWidth="1"/>
    <col min="13" max="16384" width="8.88671875" style="42"/>
  </cols>
  <sheetData>
    <row r="1" spans="1:12" ht="15" customHeight="1" x14ac:dyDescent="0.15">
      <c r="A1" s="130" t="s">
        <v>208</v>
      </c>
    </row>
    <row r="2" spans="1:12" s="236" customFormat="1" ht="30" customHeight="1" x14ac:dyDescent="0.15">
      <c r="A2" s="437" t="s">
        <v>838</v>
      </c>
      <c r="B2" s="437"/>
      <c r="C2" s="437"/>
      <c r="D2" s="437"/>
      <c r="E2" s="437"/>
      <c r="F2" s="437"/>
      <c r="G2" s="227"/>
      <c r="H2" s="227"/>
      <c r="I2" s="227"/>
    </row>
    <row r="3" spans="1:12" ht="15" customHeight="1" x14ac:dyDescent="0.15">
      <c r="A3" s="43"/>
      <c r="B3" s="43"/>
      <c r="C3" s="43"/>
      <c r="D3" s="43"/>
      <c r="E3" s="43"/>
      <c r="F3" s="43"/>
      <c r="G3" s="43"/>
      <c r="H3" s="43"/>
      <c r="I3" s="43"/>
    </row>
    <row r="4" spans="1:12" ht="15" customHeight="1" thickBot="1" x14ac:dyDescent="0.2">
      <c r="B4" s="43"/>
      <c r="C4" s="43"/>
      <c r="D4" s="43"/>
      <c r="E4" s="43"/>
      <c r="F4" s="43"/>
      <c r="G4" s="43"/>
      <c r="H4" s="43"/>
      <c r="I4" s="43"/>
      <c r="L4" s="240" t="s">
        <v>85</v>
      </c>
    </row>
    <row r="5" spans="1:12" ht="20.100000000000001" customHeight="1" x14ac:dyDescent="0.15">
      <c r="A5" s="470"/>
      <c r="B5" s="473" t="s">
        <v>86</v>
      </c>
      <c r="C5" s="474"/>
      <c r="D5" s="474"/>
      <c r="E5" s="473" t="s">
        <v>87</v>
      </c>
      <c r="F5" s="474"/>
      <c r="G5" s="474"/>
      <c r="H5" s="475" t="s">
        <v>88</v>
      </c>
      <c r="I5" s="478" t="s">
        <v>89</v>
      </c>
      <c r="J5" s="466" t="s">
        <v>961</v>
      </c>
      <c r="K5" s="466" t="s">
        <v>963</v>
      </c>
      <c r="L5" s="468" t="s">
        <v>964</v>
      </c>
    </row>
    <row r="6" spans="1:12" ht="20.100000000000001" customHeight="1" x14ac:dyDescent="0.15">
      <c r="A6" s="471"/>
      <c r="B6" s="125"/>
      <c r="C6" s="449" t="s">
        <v>72</v>
      </c>
      <c r="D6" s="449" t="s">
        <v>73</v>
      </c>
      <c r="E6" s="125"/>
      <c r="F6" s="449" t="s">
        <v>72</v>
      </c>
      <c r="G6" s="449" t="s">
        <v>73</v>
      </c>
      <c r="H6" s="476"/>
      <c r="I6" s="479"/>
      <c r="J6" s="467"/>
      <c r="K6" s="467"/>
      <c r="L6" s="469"/>
    </row>
    <row r="7" spans="1:12" ht="20.100000000000001" customHeight="1" thickBot="1" x14ac:dyDescent="0.2">
      <c r="A7" s="472"/>
      <c r="B7" s="54"/>
      <c r="C7" s="477"/>
      <c r="D7" s="477"/>
      <c r="E7" s="54"/>
      <c r="F7" s="477"/>
      <c r="G7" s="477"/>
      <c r="H7" s="477"/>
      <c r="I7" s="480"/>
      <c r="J7" s="460"/>
      <c r="K7" s="460"/>
      <c r="L7" s="464"/>
    </row>
    <row r="8" spans="1:12" s="82" customFormat="1" ht="6" customHeight="1" x14ac:dyDescent="0.15">
      <c r="A8" s="8" t="s">
        <v>0</v>
      </c>
      <c r="B8" s="79" t="s">
        <v>0</v>
      </c>
      <c r="C8" s="79"/>
      <c r="D8" s="79"/>
      <c r="E8" s="79"/>
      <c r="F8" s="79" t="s">
        <v>0</v>
      </c>
      <c r="G8" s="79" t="s">
        <v>0</v>
      </c>
      <c r="H8" s="79" t="s">
        <v>0</v>
      </c>
      <c r="I8" s="79" t="s">
        <v>0</v>
      </c>
      <c r="J8" s="81" t="s">
        <v>0</v>
      </c>
      <c r="K8" s="81" t="s">
        <v>0</v>
      </c>
      <c r="L8" s="81" t="s">
        <v>0</v>
      </c>
    </row>
    <row r="9" spans="1:12" s="100" customFormat="1" ht="21.2" customHeight="1" x14ac:dyDescent="0.15">
      <c r="A9" s="39" t="s">
        <v>63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</row>
    <row r="10" spans="1:12" s="100" customFormat="1" ht="21.2" customHeight="1" x14ac:dyDescent="0.15">
      <c r="A10" s="4">
        <v>2015</v>
      </c>
      <c r="B10" s="129">
        <f t="shared" ref="B10:I10" si="0">SUM(B19,B28)</f>
        <v>41748</v>
      </c>
      <c r="C10" s="129">
        <f t="shared" si="0"/>
        <v>21494</v>
      </c>
      <c r="D10" s="129">
        <f t="shared" si="0"/>
        <v>20254</v>
      </c>
      <c r="E10" s="129">
        <f t="shared" si="0"/>
        <v>33943</v>
      </c>
      <c r="F10" s="129">
        <f t="shared" si="0"/>
        <v>18349</v>
      </c>
      <c r="G10" s="129">
        <f t="shared" si="0"/>
        <v>15594</v>
      </c>
      <c r="H10" s="129">
        <f t="shared" si="0"/>
        <v>26818</v>
      </c>
      <c r="I10" s="129">
        <f t="shared" si="0"/>
        <v>9845</v>
      </c>
      <c r="J10" s="239">
        <f>B10/'4.세대및 인구'!$H10*1000</f>
        <v>8.0429155857979389</v>
      </c>
      <c r="K10" s="239">
        <f>E10/'4.세대및 인구'!$H10*1000</f>
        <v>6.5392517899956752</v>
      </c>
      <c r="L10" s="239">
        <f>H10/'4.세대및 인구'!$H10*1000</f>
        <v>5.1665926554548509</v>
      </c>
    </row>
    <row r="11" spans="1:12" s="100" customFormat="1" ht="21.2" customHeight="1" x14ac:dyDescent="0.15">
      <c r="A11" s="4">
        <v>2016</v>
      </c>
      <c r="B11" s="129">
        <f t="shared" ref="B11:I16" si="1">SUM(B20,B29)</f>
        <v>38914</v>
      </c>
      <c r="C11" s="129">
        <f t="shared" si="1"/>
        <v>19965</v>
      </c>
      <c r="D11" s="129">
        <f t="shared" si="1"/>
        <v>18949</v>
      </c>
      <c r="E11" s="129">
        <f t="shared" si="1"/>
        <v>34480</v>
      </c>
      <c r="F11" s="129">
        <f t="shared" si="1"/>
        <v>18416</v>
      </c>
      <c r="G11" s="129">
        <f t="shared" si="1"/>
        <v>16064</v>
      </c>
      <c r="H11" s="129">
        <f t="shared" si="1"/>
        <v>25579</v>
      </c>
      <c r="I11" s="129">
        <f t="shared" si="1"/>
        <v>9758</v>
      </c>
      <c r="J11" s="239">
        <f>B11/'4.세대및 인구'!$H11*1000</f>
        <v>7.5051760333503381</v>
      </c>
      <c r="K11" s="239">
        <f>E11/'4.세대및 인구'!$H11*1000</f>
        <v>6.6500094986359573</v>
      </c>
      <c r="L11" s="239">
        <f>H11/'4.세대및 인구'!$H11*1000</f>
        <v>4.9333118609515418</v>
      </c>
    </row>
    <row r="12" spans="1:12" s="100" customFormat="1" ht="21.2" customHeight="1" x14ac:dyDescent="0.15">
      <c r="A12" s="4">
        <v>2017</v>
      </c>
      <c r="B12" s="129">
        <f t="shared" si="1"/>
        <v>33903</v>
      </c>
      <c r="C12" s="129">
        <f t="shared" si="1"/>
        <v>17516</v>
      </c>
      <c r="D12" s="129">
        <f t="shared" si="1"/>
        <v>16387</v>
      </c>
      <c r="E12" s="129">
        <f t="shared" si="1"/>
        <v>34907</v>
      </c>
      <c r="F12" s="129">
        <f t="shared" si="1"/>
        <v>18686</v>
      </c>
      <c r="G12" s="129">
        <f t="shared" si="1"/>
        <v>16221</v>
      </c>
      <c r="H12" s="129">
        <f t="shared" si="1"/>
        <v>23582</v>
      </c>
      <c r="I12" s="129">
        <f t="shared" si="1"/>
        <v>9885</v>
      </c>
      <c r="J12" s="239">
        <f>B12/'4.세대및 인구'!$H12*1000</f>
        <v>6.5615276516822245</v>
      </c>
      <c r="K12" s="239">
        <f>E12/'4.세대및 인구'!$H12*1000</f>
        <v>6.7558400654004487</v>
      </c>
      <c r="L12" s="239">
        <f>H12/'4.세대및 인구'!$H12*1000</f>
        <v>4.5640192632501613</v>
      </c>
    </row>
    <row r="13" spans="1:12" s="100" customFormat="1" ht="21.2" customHeight="1" x14ac:dyDescent="0.15">
      <c r="A13" s="4">
        <v>2018</v>
      </c>
      <c r="B13" s="129">
        <f t="shared" si="1"/>
        <v>30479</v>
      </c>
      <c r="C13" s="129">
        <f t="shared" si="1"/>
        <v>15674</v>
      </c>
      <c r="D13" s="129">
        <f t="shared" si="1"/>
        <v>14805</v>
      </c>
      <c r="E13" s="129">
        <f t="shared" si="1"/>
        <v>36359</v>
      </c>
      <c r="F13" s="129">
        <f t="shared" si="1"/>
        <v>19373</v>
      </c>
      <c r="G13" s="129">
        <f t="shared" si="1"/>
        <v>16986</v>
      </c>
      <c r="H13" s="129">
        <f t="shared" si="1"/>
        <v>22654</v>
      </c>
      <c r="I13" s="129">
        <f t="shared" si="1"/>
        <v>10150</v>
      </c>
      <c r="J13" s="239">
        <f>B13/'4.세대및 인구'!$H13*1000</f>
        <v>5.9313820885065969</v>
      </c>
      <c r="K13" s="239">
        <f>E13/'4.세대및 인구'!$H13*1000</f>
        <v>7.0756626318452494</v>
      </c>
      <c r="L13" s="239">
        <f>H13/'4.세대및 인구'!$H13*1000</f>
        <v>4.4085937804071147</v>
      </c>
    </row>
    <row r="14" spans="1:12" s="100" customFormat="1" ht="21.2" customHeight="1" x14ac:dyDescent="0.15">
      <c r="A14" s="4">
        <v>2019</v>
      </c>
      <c r="B14" s="129">
        <f t="shared" si="1"/>
        <v>27705</v>
      </c>
      <c r="C14" s="129">
        <f t="shared" si="1"/>
        <v>14277</v>
      </c>
      <c r="D14" s="129">
        <f t="shared" si="1"/>
        <v>13428</v>
      </c>
      <c r="E14" s="129">
        <f t="shared" si="1"/>
        <v>35455</v>
      </c>
      <c r="F14" s="129">
        <f t="shared" si="1"/>
        <v>18898</v>
      </c>
      <c r="G14" s="129">
        <f t="shared" si="1"/>
        <v>16557</v>
      </c>
      <c r="H14" s="129">
        <f t="shared" si="1"/>
        <v>20517</v>
      </c>
      <c r="I14" s="129">
        <f t="shared" si="1"/>
        <v>10290</v>
      </c>
      <c r="J14" s="239">
        <f>B14/'4.세대및 인구'!$H14*1000</f>
        <v>5.4282370602525489</v>
      </c>
      <c r="K14" s="239">
        <f>E14/'4.세대및 인구'!$H14*1000</f>
        <v>6.9466935560820842</v>
      </c>
      <c r="L14" s="239">
        <f>H14/'4.세대및 인구'!$H14*1000</f>
        <v>4.0198931516044603</v>
      </c>
    </row>
    <row r="15" spans="1:12" s="100" customFormat="1" ht="21.2" customHeight="1" x14ac:dyDescent="0.15">
      <c r="A15" s="4">
        <v>2020</v>
      </c>
      <c r="B15" s="129">
        <f t="shared" si="1"/>
        <v>24066</v>
      </c>
      <c r="C15" s="129">
        <f t="shared" si="1"/>
        <v>12307</v>
      </c>
      <c r="D15" s="129">
        <f t="shared" si="1"/>
        <v>11759</v>
      </c>
      <c r="E15" s="129">
        <f t="shared" si="1"/>
        <v>37259</v>
      </c>
      <c r="F15" s="129">
        <f t="shared" si="1"/>
        <v>19884</v>
      </c>
      <c r="G15" s="129">
        <f t="shared" si="1"/>
        <v>17375</v>
      </c>
      <c r="H15" s="129">
        <f t="shared" si="1"/>
        <v>17386</v>
      </c>
      <c r="I15" s="129">
        <f t="shared" si="1"/>
        <v>9898</v>
      </c>
      <c r="J15" s="239">
        <f>B15/'4.세대및 인구'!$H15*1000</f>
        <v>4.7582253673952621</v>
      </c>
      <c r="K15" s="239">
        <f>E15/'4.세대및 인구'!$H15*1000</f>
        <v>7.3666882308559822</v>
      </c>
      <c r="L15" s="239">
        <f>H15/'4.세대및 인구'!$H15*1000</f>
        <v>3.4374846770354037</v>
      </c>
    </row>
    <row r="16" spans="1:12" s="100" customFormat="1" ht="21.2" customHeight="1" x14ac:dyDescent="0.15">
      <c r="A16" s="4">
        <v>2021</v>
      </c>
      <c r="B16" s="129">
        <f t="shared" si="1"/>
        <v>22706</v>
      </c>
      <c r="C16" s="129">
        <f t="shared" si="1"/>
        <v>11650</v>
      </c>
      <c r="D16" s="129">
        <f t="shared" si="1"/>
        <v>11056</v>
      </c>
      <c r="E16" s="129">
        <f t="shared" si="1"/>
        <v>37488</v>
      </c>
      <c r="F16" s="129">
        <f t="shared" si="1"/>
        <v>19858</v>
      </c>
      <c r="G16" s="129">
        <f t="shared" si="1"/>
        <v>17630</v>
      </c>
      <c r="H16" s="129">
        <f t="shared" si="1"/>
        <v>15450</v>
      </c>
      <c r="I16" s="129">
        <f t="shared" si="1"/>
        <v>9208</v>
      </c>
      <c r="J16" s="239">
        <f>B16/'4.세대및 인구'!$H16*1000</f>
        <v>4.53030823294635</v>
      </c>
      <c r="K16" s="239">
        <f>E16/'4.세대및 인구'!$H16*1000</f>
        <v>7.4796175035978498</v>
      </c>
      <c r="L16" s="239">
        <f>H16/'4.세대및 인구'!$H16*1000</f>
        <v>3.0825888399110859</v>
      </c>
    </row>
    <row r="17" spans="1:12" s="100" customFormat="1" ht="21.2" customHeight="1" x14ac:dyDescent="0.15">
      <c r="A17" s="4"/>
      <c r="B17" s="94"/>
      <c r="C17" s="94"/>
      <c r="D17" s="94"/>
      <c r="E17" s="94"/>
      <c r="F17" s="94"/>
      <c r="G17" s="94"/>
      <c r="H17" s="94"/>
      <c r="I17" s="94"/>
      <c r="J17" s="95"/>
      <c r="K17" s="95"/>
      <c r="L17" s="95"/>
    </row>
    <row r="18" spans="1:12" s="100" customFormat="1" ht="21.2" customHeight="1" x14ac:dyDescent="0.15">
      <c r="A18" s="39" t="s">
        <v>48</v>
      </c>
      <c r="B18" s="90"/>
      <c r="C18" s="90"/>
      <c r="D18" s="90"/>
      <c r="E18" s="90"/>
      <c r="F18" s="90"/>
      <c r="G18" s="90"/>
      <c r="H18" s="90"/>
      <c r="I18" s="90"/>
      <c r="J18" s="91"/>
      <c r="K18" s="91"/>
      <c r="L18" s="91"/>
    </row>
    <row r="19" spans="1:12" s="100" customFormat="1" ht="21.2" customHeight="1" x14ac:dyDescent="0.15">
      <c r="A19" s="4">
        <v>2015</v>
      </c>
      <c r="B19" s="129">
        <f>VLOOKUP($A19&amp;$A$18, '[1]6.인구동향'!$A$9:$Y$71, 4, FALSE)</f>
        <v>19438</v>
      </c>
      <c r="C19" s="129">
        <f>VLOOKUP($A19&amp;$A$18, '[1]6.인구동향'!$A$9:$Y$71, 5, FALSE)</f>
        <v>10041</v>
      </c>
      <c r="D19" s="129">
        <f>VLOOKUP($A19&amp;$A$18, '[1]6.인구동향'!$A$9:$Y$71, 6, FALSE)</f>
        <v>9397</v>
      </c>
      <c r="E19" s="129">
        <f>VLOOKUP($A19&amp;$A$18, '[1]6.인구동향'!$A$9:$Y$71, 7, FALSE)</f>
        <v>13081</v>
      </c>
      <c r="F19" s="129">
        <f>VLOOKUP($A19&amp;$A$18, '[1]6.인구동향'!$A$9:$Y$71, 8, FALSE)</f>
        <v>7100</v>
      </c>
      <c r="G19" s="129">
        <f>VLOOKUP($A19&amp;$A$18, '[1]6.인구동향'!$A$9:$Y$71, 9, FALSE)</f>
        <v>5981</v>
      </c>
      <c r="H19" s="129">
        <f>VLOOKUP($A19&amp;$A$18, '[1]6.인구동향'!$A$9:$Y$71, 10, FALSE)</f>
        <v>12545</v>
      </c>
      <c r="I19" s="129">
        <f>VLOOKUP($A19&amp;$A$18, '[1]6.인구동향'!$A$9:$Y$71, 11, FALSE)</f>
        <v>4497</v>
      </c>
      <c r="J19" s="239">
        <f>B19/'4.세대및 인구'!$H19*1000</f>
        <v>7.813237967722058</v>
      </c>
      <c r="K19" s="239">
        <f>E19/'4.세대및 인구'!$H19*1000</f>
        <v>5.2579980376464777</v>
      </c>
      <c r="L19" s="239">
        <f>H19/'4.세대및 인구'!$H19*1000</f>
        <v>5.0425491462636698</v>
      </c>
    </row>
    <row r="20" spans="1:12" s="100" customFormat="1" ht="21.2" customHeight="1" x14ac:dyDescent="0.15">
      <c r="A20" s="4">
        <v>2016</v>
      </c>
      <c r="B20" s="129">
        <f>VLOOKUP($A20&amp;$A$18, '[1]6.인구동향'!$A$9:$Y$71, 4, FALSE)</f>
        <v>18298</v>
      </c>
      <c r="C20" s="129">
        <f>VLOOKUP($A20&amp;$A$18, '[1]6.인구동향'!$A$9:$Y$71, 5, FALSE)</f>
        <v>9311</v>
      </c>
      <c r="D20" s="129">
        <f>VLOOKUP($A20&amp;$A$18, '[1]6.인구동향'!$A$9:$Y$71, 6, FALSE)</f>
        <v>8987</v>
      </c>
      <c r="E20" s="129">
        <f>VLOOKUP($A20&amp;$A$18, '[1]6.인구동향'!$A$9:$Y$71, 7, FALSE)</f>
        <v>13502</v>
      </c>
      <c r="F20" s="129">
        <f>VLOOKUP($A20&amp;$A$18, '[1]6.인구동향'!$A$9:$Y$71, 8, FALSE)</f>
        <v>7305</v>
      </c>
      <c r="G20" s="129">
        <f>VLOOKUP($A20&amp;$A$18, '[1]6.인구동향'!$A$9:$Y$71, 9, FALSE)</f>
        <v>6197</v>
      </c>
      <c r="H20" s="129">
        <f>VLOOKUP($A20&amp;$A$18, '[1]6.인구동향'!$A$9:$Y$71, 10, FALSE)</f>
        <v>12216</v>
      </c>
      <c r="I20" s="129">
        <f>VLOOKUP($A20&amp;$A$18, '[1]6.인구동향'!$A$9:$Y$71, 11, FALSE)</f>
        <v>4383</v>
      </c>
      <c r="J20" s="239">
        <f>B20/'4.세대및 인구'!$H20*1000</f>
        <v>7.3646931827283488</v>
      </c>
      <c r="K20" s="239">
        <f>E20/'4.세대및 인구'!$H20*1000</f>
        <v>5.4343691853316312</v>
      </c>
      <c r="L20" s="239">
        <f>H20/'4.세대및 인구'!$H20*1000</f>
        <v>4.9167718832773817</v>
      </c>
    </row>
    <row r="21" spans="1:12" s="100" customFormat="1" ht="21.2" customHeight="1" x14ac:dyDescent="0.15">
      <c r="A21" s="4">
        <v>2017</v>
      </c>
      <c r="B21" s="129">
        <f>VLOOKUP($A21&amp;$A$18, '[1]6.인구동향'!$A$9:$Y$71, 4, FALSE)</f>
        <v>15946</v>
      </c>
      <c r="C21" s="129">
        <f>VLOOKUP($A21&amp;$A$18, '[1]6.인구동향'!$A$9:$Y$71, 5, FALSE)</f>
        <v>8263</v>
      </c>
      <c r="D21" s="129">
        <f>VLOOKUP($A21&amp;$A$18, '[1]6.인구동향'!$A$9:$Y$71, 6, FALSE)</f>
        <v>7683</v>
      </c>
      <c r="E21" s="129">
        <f>VLOOKUP($A21&amp;$A$18, '[1]6.인구동향'!$A$9:$Y$71, 7, FALSE)</f>
        <v>13629</v>
      </c>
      <c r="F21" s="129">
        <f>VLOOKUP($A21&amp;$A$18, '[1]6.인구동향'!$A$9:$Y$71, 8, FALSE)</f>
        <v>7338</v>
      </c>
      <c r="G21" s="129">
        <f>VLOOKUP($A21&amp;$A$18, '[1]6.인구동향'!$A$9:$Y$71, 9, FALSE)</f>
        <v>6291</v>
      </c>
      <c r="H21" s="129">
        <f>VLOOKUP($A21&amp;$A$18, '[1]6.인구동향'!$A$9:$Y$71, 10, FALSE)</f>
        <v>11392</v>
      </c>
      <c r="I21" s="129">
        <f>VLOOKUP($A21&amp;$A$18, '[1]6.인구동향'!$A$9:$Y$71, 11, FALSE)</f>
        <v>4380</v>
      </c>
      <c r="J21" s="239">
        <f>B21/'4.세대및 인구'!$H21*1000</f>
        <v>6.4422270083075075</v>
      </c>
      <c r="K21" s="239">
        <f>E21/'4.세대및 인구'!$H21*1000</f>
        <v>5.5061527590758201</v>
      </c>
      <c r="L21" s="239">
        <f>H21/'4.세대및 인구'!$H21*1000</f>
        <v>4.6023987256138925</v>
      </c>
    </row>
    <row r="22" spans="1:12" s="100" customFormat="1" ht="21.2" customHeight="1" x14ac:dyDescent="0.15">
      <c r="A22" s="4">
        <v>2018</v>
      </c>
      <c r="B22" s="129">
        <f>VLOOKUP($A22&amp;$A$18, '[1]6.인구동향'!$A$9:$Y$71, 4, FALSE)</f>
        <v>14400</v>
      </c>
      <c r="C22" s="129">
        <f>VLOOKUP($A22&amp;$A$18, '[1]6.인구동향'!$A$9:$Y$71, 5, FALSE)</f>
        <v>7289</v>
      </c>
      <c r="D22" s="129">
        <f>VLOOKUP($A22&amp;$A$18, '[1]6.인구동향'!$A$9:$Y$71, 6, FALSE)</f>
        <v>7111</v>
      </c>
      <c r="E22" s="129">
        <f>VLOOKUP($A22&amp;$A$18, '[1]6.인구동향'!$A$9:$Y$71, 7, FALSE)</f>
        <v>14070</v>
      </c>
      <c r="F22" s="129">
        <f>VLOOKUP($A22&amp;$A$18, '[1]6.인구동향'!$A$9:$Y$71, 8, FALSE)</f>
        <v>7631</v>
      </c>
      <c r="G22" s="129">
        <f>VLOOKUP($A22&amp;$A$18, '[1]6.인구동향'!$A$9:$Y$71, 9, FALSE)</f>
        <v>6439</v>
      </c>
      <c r="H22" s="129">
        <f>VLOOKUP($A22&amp;$A$18, '[1]6.인구동향'!$A$9:$Y$71, 10, FALSE)</f>
        <v>10967</v>
      </c>
      <c r="I22" s="129">
        <f>VLOOKUP($A22&amp;$A$18, '[1]6.인구동향'!$A$9:$Y$71, 11, FALSE)</f>
        <v>4530</v>
      </c>
      <c r="J22" s="239">
        <f>B22/'4.세대및 인구'!$H22*1000</f>
        <v>5.8494521622459299</v>
      </c>
      <c r="K22" s="239">
        <f>E22/'4.세대및 인구'!$H22*1000</f>
        <v>5.7154022168611265</v>
      </c>
      <c r="L22" s="239">
        <f>H22/'4.세대및 인구'!$H22*1000</f>
        <v>4.4549265182882714</v>
      </c>
    </row>
    <row r="23" spans="1:12" s="100" customFormat="1" ht="21.2" customHeight="1" x14ac:dyDescent="0.15">
      <c r="A23" s="4">
        <v>2019</v>
      </c>
      <c r="B23" s="129">
        <f>VLOOKUP($A23&amp;$A$18, '[1]6.인구동향'!$A$9:$Y$71, 4, FALSE)</f>
        <v>13233</v>
      </c>
      <c r="C23" s="129">
        <f>VLOOKUP($A23&amp;$A$18, '[1]6.인구동향'!$A$9:$Y$71, 5, FALSE)</f>
        <v>6906</v>
      </c>
      <c r="D23" s="129">
        <f>VLOOKUP($A23&amp;$A$18, '[1]6.인구동향'!$A$9:$Y$71, 6, FALSE)</f>
        <v>6327</v>
      </c>
      <c r="E23" s="129">
        <f>VLOOKUP($A23&amp;$A$18, '[1]6.인구동향'!$A$9:$Y$71, 7, FALSE)</f>
        <v>13752</v>
      </c>
      <c r="F23" s="129">
        <f>VLOOKUP($A23&amp;$A$18, '[1]6.인구동향'!$A$9:$Y$71, 8, FALSE)</f>
        <v>7509</v>
      </c>
      <c r="G23" s="129">
        <f>VLOOKUP($A23&amp;$A$18, '[1]6.인구동향'!$A$9:$Y$71, 9, FALSE)</f>
        <v>6243</v>
      </c>
      <c r="H23" s="129">
        <f>VLOOKUP($A23&amp;$A$18, '[1]6.인구동향'!$A$9:$Y$71, 10, FALSE)</f>
        <v>9880</v>
      </c>
      <c r="I23" s="129">
        <f>VLOOKUP($A23&amp;$A$18, '[1]6.인구동향'!$A$9:$Y$71, 11, FALSE)</f>
        <v>4655</v>
      </c>
      <c r="J23" s="239">
        <f>B23/'4.세대및 인구'!$H23*1000</f>
        <v>5.427740664495242</v>
      </c>
      <c r="K23" s="239">
        <f>E23/'4.세대및 인구'!$H23*1000</f>
        <v>5.6406173670474251</v>
      </c>
      <c r="L23" s="239">
        <f>H23/'4.세대및 인구'!$H23*1000</f>
        <v>4.0524505225733387</v>
      </c>
    </row>
    <row r="24" spans="1:12" s="100" customFormat="1" ht="21.2" customHeight="1" x14ac:dyDescent="0.15">
      <c r="A24" s="4">
        <v>2020</v>
      </c>
      <c r="B24" s="129">
        <f>VLOOKUP($A24&amp;$A$18, '[1]6.인구동향'!$A$9:$Y$71, 4, FALSE)</f>
        <v>11193</v>
      </c>
      <c r="C24" s="129">
        <f>VLOOKUP($A24&amp;$A$18, '[1]6.인구동향'!$A$9:$Y$71, 5, FALSE)</f>
        <v>5734</v>
      </c>
      <c r="D24" s="129">
        <f>VLOOKUP($A24&amp;$A$18, '[1]6.인구동향'!$A$9:$Y$71, 6, FALSE)</f>
        <v>5459</v>
      </c>
      <c r="E24" s="129">
        <f>VLOOKUP($A24&amp;$A$18, '[1]6.인구동향'!$A$9:$Y$71, 7, FALSE)</f>
        <v>14460</v>
      </c>
      <c r="F24" s="129">
        <f>VLOOKUP($A24&amp;$A$18, '[1]6.인구동향'!$A$9:$Y$71, 8, FALSE)</f>
        <v>7877</v>
      </c>
      <c r="G24" s="129">
        <f>VLOOKUP($A24&amp;$A$18, '[1]6.인구동향'!$A$9:$Y$71, 9, FALSE)</f>
        <v>6583</v>
      </c>
      <c r="H24" s="129">
        <f>VLOOKUP($A24&amp;$A$18, '[1]6.인구동향'!$A$9:$Y$71, 10, FALSE)</f>
        <v>8340</v>
      </c>
      <c r="I24" s="129">
        <f>VLOOKUP($A24&amp;$A$18, '[1]6.인구동향'!$A$9:$Y$71, 11, FALSE)</f>
        <v>4345</v>
      </c>
      <c r="J24" s="239">
        <f>B24/'4.세대및 인구'!$H24*1000</f>
        <v>4.6283699685652921</v>
      </c>
      <c r="K24" s="239">
        <f>E24/'4.세대및 인구'!$H24*1000</f>
        <v>5.9792932855761745</v>
      </c>
      <c r="L24" s="239">
        <f>H24/'4.세대및 인구'!$H24*1000</f>
        <v>3.4486380360792048</v>
      </c>
    </row>
    <row r="25" spans="1:12" s="100" customFormat="1" ht="21.2" customHeight="1" x14ac:dyDescent="0.15">
      <c r="A25" s="4">
        <v>2021</v>
      </c>
      <c r="B25" s="129">
        <f>VLOOKUP($A25&amp;$A$18, '[1]6.인구동향'!$A$9:$Y$71, 4, FALSE)</f>
        <v>10661</v>
      </c>
      <c r="C25" s="129">
        <f>VLOOKUP($A25&amp;$A$18, '[1]6.인구동향'!$A$9:$Y$71, 5, FALSE)</f>
        <v>5545</v>
      </c>
      <c r="D25" s="129">
        <f>VLOOKUP($A25&amp;$A$18, '[1]6.인구동향'!$A$9:$Y$71, 6, FALSE)</f>
        <v>5116</v>
      </c>
      <c r="E25" s="129">
        <f>VLOOKUP($A25&amp;$A$18, '[1]6.인구동향'!$A$9:$Y$71, 7, FALSE)</f>
        <v>14560</v>
      </c>
      <c r="F25" s="129">
        <f>VLOOKUP($A25&amp;$A$18, '[1]6.인구동향'!$A$9:$Y$71, 8, FALSE)</f>
        <v>7955</v>
      </c>
      <c r="G25" s="129">
        <f>VLOOKUP($A25&amp;$A$18, '[1]6.인구동향'!$A$9:$Y$71, 9, FALSE)</f>
        <v>6605</v>
      </c>
      <c r="H25" s="129">
        <f>VLOOKUP($A25&amp;$A$18, '[1]6.인구동향'!$A$9:$Y$71, 10, FALSE)</f>
        <v>7287</v>
      </c>
      <c r="I25" s="129">
        <f>VLOOKUP($A25&amp;$A$18, '[1]6.인구동향'!$A$9:$Y$71, 11, FALSE)</f>
        <v>4111</v>
      </c>
      <c r="J25" s="239">
        <f>B25/'4.세대및 인구'!$H25*1000</f>
        <v>4.4692489180066168</v>
      </c>
      <c r="K25" s="239">
        <f>E25/'4.세대및 인구'!$H25*1000</f>
        <v>6.1037673995100219</v>
      </c>
      <c r="L25" s="239">
        <f>H25/'4.세대및 인구'!$H25*1000</f>
        <v>3.0548182033124673</v>
      </c>
    </row>
    <row r="26" spans="1:12" s="100" customFormat="1" ht="21.2" customHeight="1" x14ac:dyDescent="0.15">
      <c r="A26" s="4"/>
      <c r="B26" s="94"/>
      <c r="C26" s="94"/>
      <c r="D26" s="94"/>
      <c r="E26" s="94"/>
      <c r="F26" s="94"/>
      <c r="G26" s="94"/>
      <c r="H26" s="94"/>
      <c r="I26" s="94"/>
      <c r="J26" s="95"/>
      <c r="K26" s="95"/>
      <c r="L26" s="95"/>
    </row>
    <row r="27" spans="1:12" s="100" customFormat="1" ht="21.2" customHeight="1" x14ac:dyDescent="0.15">
      <c r="A27" s="39" t="s">
        <v>49</v>
      </c>
      <c r="B27" s="90"/>
      <c r="C27" s="90"/>
      <c r="D27" s="90"/>
      <c r="E27" s="90"/>
      <c r="F27" s="90"/>
      <c r="G27" s="90"/>
      <c r="H27" s="90"/>
      <c r="I27" s="90"/>
      <c r="J27" s="91"/>
      <c r="K27" s="91"/>
      <c r="L27" s="91"/>
    </row>
    <row r="28" spans="1:12" s="100" customFormat="1" ht="21.2" customHeight="1" x14ac:dyDescent="0.15">
      <c r="A28" s="4">
        <v>2015</v>
      </c>
      <c r="B28" s="129">
        <f>VLOOKUP($A28&amp;$A$27, '[2]6.인구동향'!$A$9:$Y$160, 4, FALSE)</f>
        <v>22310</v>
      </c>
      <c r="C28" s="129">
        <f>VLOOKUP($A28&amp;$A$27, '[2]6.인구동향'!$A$9:$Y$160, 5, FALSE)</f>
        <v>11453</v>
      </c>
      <c r="D28" s="129">
        <f>VLOOKUP($A28&amp;$A$27, '[2]6.인구동향'!$A$9:$Y$160, 6, FALSE)</f>
        <v>10857</v>
      </c>
      <c r="E28" s="129">
        <f>VLOOKUP($A28&amp;$A$27, '[2]6.인구동향'!$A$9:$Y$160, 7, FALSE)</f>
        <v>20862</v>
      </c>
      <c r="F28" s="129">
        <f>VLOOKUP($A28&amp;$A$27, '[2]6.인구동향'!$A$9:$Y$160, 8, FALSE)</f>
        <v>11249</v>
      </c>
      <c r="G28" s="129">
        <f>VLOOKUP($A28&amp;$A$27, '[2]6.인구동향'!$A$9:$Y$160, 9, FALSE)</f>
        <v>9613</v>
      </c>
      <c r="H28" s="129">
        <f>VLOOKUP($A28&amp;$A$27, '[2]6.인구동향'!$A$9:$Y$160, 10, FALSE)</f>
        <v>14273</v>
      </c>
      <c r="I28" s="129">
        <f>VLOOKUP($A28&amp;$A$27, '[2]6.인구동향'!$A$9:$Y$160, 11, FALSE)</f>
        <v>5348</v>
      </c>
      <c r="J28" s="239">
        <f>B28/'4.세대및 인구'!$H28*1000</f>
        <v>8.2543234377647696</v>
      </c>
      <c r="K28" s="239">
        <f>E28/'4.세대및 인구'!$H28*1000</f>
        <v>7.7185878780210047</v>
      </c>
      <c r="L28" s="239">
        <f>H28/'4.세대및 인구'!$H28*1000</f>
        <v>5.2807690913140544</v>
      </c>
    </row>
    <row r="29" spans="1:12" s="100" customFormat="1" ht="21.2" customHeight="1" x14ac:dyDescent="0.15">
      <c r="A29" s="4">
        <v>2016</v>
      </c>
      <c r="B29" s="129">
        <f>VLOOKUP($A29&amp;$A$27, '[2]6.인구동향'!$A$9:$Y$160, 4, FALSE)</f>
        <v>20616</v>
      </c>
      <c r="C29" s="129">
        <f>VLOOKUP($A29&amp;$A$27, '[2]6.인구동향'!$A$9:$Y$160, 5, FALSE)</f>
        <v>10654</v>
      </c>
      <c r="D29" s="129">
        <f>VLOOKUP($A29&amp;$A$27, '[2]6.인구동향'!$A$9:$Y$160, 6, FALSE)</f>
        <v>9962</v>
      </c>
      <c r="E29" s="129">
        <f>VLOOKUP($A29&amp;$A$27, '[2]6.인구동향'!$A$9:$Y$160, 7, FALSE)</f>
        <v>20978</v>
      </c>
      <c r="F29" s="129">
        <f>VLOOKUP($A29&amp;$A$27, '[2]6.인구동향'!$A$9:$Y$160, 8, FALSE)</f>
        <v>11111</v>
      </c>
      <c r="G29" s="129">
        <f>VLOOKUP($A29&amp;$A$27, '[2]6.인구동향'!$A$9:$Y$160, 9, FALSE)</f>
        <v>9867</v>
      </c>
      <c r="H29" s="129">
        <f>VLOOKUP($A29&amp;$A$27, '[2]6.인구동향'!$A$9:$Y$160, 10, FALSE)</f>
        <v>13363</v>
      </c>
      <c r="I29" s="129">
        <f>VLOOKUP($A29&amp;$A$27, '[2]6.인구동향'!$A$9:$Y$160, 11, FALSE)</f>
        <v>5375</v>
      </c>
      <c r="J29" s="239">
        <f>B29/'4.세대및 인구'!$H29*1000</f>
        <v>7.6344301839951001</v>
      </c>
      <c r="K29" s="239">
        <f>E29/'4.세대및 인구'!$H29*1000</f>
        <v>7.7684844974703733</v>
      </c>
      <c r="L29" s="239">
        <f>H29/'4.세대및 인구'!$H29*1000</f>
        <v>4.9485298093095906</v>
      </c>
    </row>
    <row r="30" spans="1:12" s="100" customFormat="1" ht="21.2" customHeight="1" x14ac:dyDescent="0.15">
      <c r="A30" s="4">
        <v>2017</v>
      </c>
      <c r="B30" s="129">
        <f>VLOOKUP($A30&amp;$A$27, '[2]6.인구동향'!$A$9:$Y$160, 4, FALSE)</f>
        <v>17957</v>
      </c>
      <c r="C30" s="129">
        <f>VLOOKUP($A30&amp;$A$27, '[2]6.인구동향'!$A$9:$Y$160, 5, FALSE)</f>
        <v>9253</v>
      </c>
      <c r="D30" s="129">
        <f>VLOOKUP($A30&amp;$A$27, '[2]6.인구동향'!$A$9:$Y$160, 6, FALSE)</f>
        <v>8704</v>
      </c>
      <c r="E30" s="129">
        <f>VLOOKUP($A30&amp;$A$27, '[2]6.인구동향'!$A$9:$Y$160, 7, FALSE)</f>
        <v>21278</v>
      </c>
      <c r="F30" s="129">
        <f>VLOOKUP($A30&amp;$A$27, '[2]6.인구동향'!$A$9:$Y$160, 8, FALSE)</f>
        <v>11348</v>
      </c>
      <c r="G30" s="129">
        <f>VLOOKUP($A30&amp;$A$27, '[2]6.인구동향'!$A$9:$Y$160, 9, FALSE)</f>
        <v>9930</v>
      </c>
      <c r="H30" s="129">
        <f>VLOOKUP($A30&amp;$A$27, '[2]6.인구동향'!$A$9:$Y$160, 10, FALSE)</f>
        <v>12190</v>
      </c>
      <c r="I30" s="129">
        <f>VLOOKUP($A30&amp;$A$27, '[2]6.인구동향'!$A$9:$Y$160, 11, FALSE)</f>
        <v>5505</v>
      </c>
      <c r="J30" s="239">
        <f>B30/'4.세대및 인구'!$H30*1000</f>
        <v>6.6712337825899262</v>
      </c>
      <c r="K30" s="239">
        <f>E30/'4.세대및 인구'!$H30*1000</f>
        <v>7.9050238027481461</v>
      </c>
      <c r="L30" s="239">
        <f>H30/'4.세대및 인구'!$H30*1000</f>
        <v>4.5287263913666651</v>
      </c>
    </row>
    <row r="31" spans="1:12" s="100" customFormat="1" ht="21.2" customHeight="1" x14ac:dyDescent="0.15">
      <c r="A31" s="4">
        <v>2018</v>
      </c>
      <c r="B31" s="129">
        <f>VLOOKUP($A31&amp;$A$27, '[2]6.인구동향'!$A$9:$Y$160, 4, FALSE)</f>
        <v>16079</v>
      </c>
      <c r="C31" s="129">
        <f>VLOOKUP($A31&amp;$A$27, '[2]6.인구동향'!$A$9:$Y$160, 5, FALSE)</f>
        <v>8385</v>
      </c>
      <c r="D31" s="129">
        <f>VLOOKUP($A31&amp;$A$27, '[2]6.인구동향'!$A$9:$Y$160, 6, FALSE)</f>
        <v>7694</v>
      </c>
      <c r="E31" s="129">
        <f>VLOOKUP($A31&amp;$A$27, '[2]6.인구동향'!$A$9:$Y$160, 7, FALSE)</f>
        <v>22289</v>
      </c>
      <c r="F31" s="129">
        <f>VLOOKUP($A31&amp;$A$27, '[2]6.인구동향'!$A$9:$Y$160, 8, FALSE)</f>
        <v>11742</v>
      </c>
      <c r="G31" s="129">
        <f>VLOOKUP($A31&amp;$A$27, '[2]6.인구동향'!$A$9:$Y$160, 9, FALSE)</f>
        <v>10547</v>
      </c>
      <c r="H31" s="129">
        <f>VLOOKUP($A31&amp;$A$27, '[2]6.인구동향'!$A$9:$Y$160, 10, FALSE)</f>
        <v>11687</v>
      </c>
      <c r="I31" s="129">
        <f>VLOOKUP($A31&amp;$A$27, '[2]6.인구동향'!$A$9:$Y$160, 11, FALSE)</f>
        <v>5620</v>
      </c>
      <c r="J31" s="239">
        <f>B31/'4.세대및 인구'!$H31*1000</f>
        <v>6.0067295992911021</v>
      </c>
      <c r="K31" s="239">
        <f>E31/'4.세대및 인구'!$H31*1000</f>
        <v>8.3266369823122943</v>
      </c>
      <c r="L31" s="239">
        <f>H31/'4.세대및 인구'!$H31*1000</f>
        <v>4.3659835081108964</v>
      </c>
    </row>
    <row r="32" spans="1:12" s="100" customFormat="1" ht="21.2" customHeight="1" x14ac:dyDescent="0.15">
      <c r="A32" s="4">
        <v>2019</v>
      </c>
      <c r="B32" s="129">
        <f>VLOOKUP($A32&amp;$A$27, '[2]6.인구동향'!$A$9:$Y$160, 4, FALSE)</f>
        <v>14472</v>
      </c>
      <c r="C32" s="129">
        <f>VLOOKUP($A32&amp;$A$27, '[2]6.인구동향'!$A$9:$Y$160, 5, FALSE)</f>
        <v>7371</v>
      </c>
      <c r="D32" s="129">
        <f>VLOOKUP($A32&amp;$A$27, '[2]6.인구동향'!$A$9:$Y$160, 6, FALSE)</f>
        <v>7101</v>
      </c>
      <c r="E32" s="129">
        <f>VLOOKUP($A32&amp;$A$27, '[2]6.인구동향'!$A$9:$Y$160, 7, FALSE)</f>
        <v>21703</v>
      </c>
      <c r="F32" s="129">
        <f>VLOOKUP($A32&amp;$A$27, '[2]6.인구동향'!$A$9:$Y$160, 8, FALSE)</f>
        <v>11389</v>
      </c>
      <c r="G32" s="129">
        <f>VLOOKUP($A32&amp;$A$27, '[2]6.인구동향'!$A$9:$Y$160, 9, FALSE)</f>
        <v>10314</v>
      </c>
      <c r="H32" s="129">
        <f>VLOOKUP($A32&amp;$A$27, '[2]6.인구동향'!$A$9:$Y$160, 10, FALSE)</f>
        <v>10637</v>
      </c>
      <c r="I32" s="129">
        <f>VLOOKUP($A32&amp;$A$27, '[2]6.인구동향'!$A$9:$Y$160, 11, FALSE)</f>
        <v>5635</v>
      </c>
      <c r="J32" s="239">
        <f>B32/'4.세대및 인구'!$H32*1000</f>
        <v>5.4286910372581056</v>
      </c>
      <c r="K32" s="239">
        <f>E32/'4.세대및 인구'!$H32*1000</f>
        <v>8.1411609716426678</v>
      </c>
      <c r="L32" s="239">
        <f>H32/'4.세대및 인구'!$H32*1000</f>
        <v>3.9901179217326197</v>
      </c>
    </row>
    <row r="33" spans="1:12" s="100" customFormat="1" ht="21.2" customHeight="1" x14ac:dyDescent="0.15">
      <c r="A33" s="4">
        <v>2020</v>
      </c>
      <c r="B33" s="129">
        <f>VLOOKUP($A33&amp;$A$27, '[2]6.인구동향'!$A$9:$Y$160, 4, FALSE)</f>
        <v>12873</v>
      </c>
      <c r="C33" s="129">
        <f>VLOOKUP($A33&amp;$A$27, '[2]6.인구동향'!$A$9:$Y$160, 5, FALSE)</f>
        <v>6573</v>
      </c>
      <c r="D33" s="129">
        <f>VLOOKUP($A33&amp;$A$27, '[2]6.인구동향'!$A$9:$Y$160, 6, FALSE)</f>
        <v>6300</v>
      </c>
      <c r="E33" s="129">
        <f>VLOOKUP($A33&amp;$A$27, '[2]6.인구동향'!$A$9:$Y$160, 7, FALSE)</f>
        <v>22799</v>
      </c>
      <c r="F33" s="129">
        <f>VLOOKUP($A33&amp;$A$27, '[2]6.인구동향'!$A$9:$Y$160, 8, FALSE)</f>
        <v>12007</v>
      </c>
      <c r="G33" s="129">
        <f>VLOOKUP($A33&amp;$A$27, '[2]6.인구동향'!$A$9:$Y$160, 9, FALSE)</f>
        <v>10792</v>
      </c>
      <c r="H33" s="129">
        <f>VLOOKUP($A33&amp;$A$27, '[2]6.인구동향'!$A$9:$Y$160, 10, FALSE)</f>
        <v>9046</v>
      </c>
      <c r="I33" s="129">
        <f>VLOOKUP($A33&amp;$A$27, '[2]6.인구동향'!$A$9:$Y$160, 11, FALSE)</f>
        <v>5553</v>
      </c>
      <c r="J33" s="239">
        <f>B33/'4.세대및 인구'!$H33*1000</f>
        <v>4.8772041757627234</v>
      </c>
      <c r="K33" s="239">
        <f>E33/'4.세대및 인구'!$H33*1000</f>
        <v>8.6378760198255513</v>
      </c>
      <c r="L33" s="239">
        <f>H33/'4.세대및 인구'!$H33*1000</f>
        <v>3.4272655149498639</v>
      </c>
    </row>
    <row r="34" spans="1:12" s="100" customFormat="1" ht="21.2" customHeight="1" x14ac:dyDescent="0.15">
      <c r="A34" s="4">
        <v>2021</v>
      </c>
      <c r="B34" s="129">
        <v>12045</v>
      </c>
      <c r="C34" s="129">
        <v>6105</v>
      </c>
      <c r="D34" s="129">
        <v>5940</v>
      </c>
      <c r="E34" s="129">
        <v>22928</v>
      </c>
      <c r="F34" s="129">
        <v>11903</v>
      </c>
      <c r="G34" s="129">
        <v>11025</v>
      </c>
      <c r="H34" s="129">
        <v>8163</v>
      </c>
      <c r="I34" s="129">
        <v>5097</v>
      </c>
      <c r="J34" s="239">
        <f>B34/'4.세대및 인구'!$H34*1000</f>
        <v>4.5857605757080711</v>
      </c>
      <c r="K34" s="239">
        <f>E34/'4.세대및 인구'!$H34*1000</f>
        <v>8.7291256521240879</v>
      </c>
      <c r="L34" s="239">
        <f>H34/'4.세대및 인구'!$H34*1000</f>
        <v>3.1078093465757561</v>
      </c>
    </row>
    <row r="35" spans="1:12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</row>
    <row r="36" spans="1:12" s="111" customFormat="1" ht="18.75" customHeight="1" x14ac:dyDescent="0.15">
      <c r="A36" s="165" t="s">
        <v>743</v>
      </c>
    </row>
    <row r="37" spans="1:12" s="10" customFormat="1" x14ac:dyDescent="0.15"/>
  </sheetData>
  <mergeCells count="13">
    <mergeCell ref="A2:F2"/>
    <mergeCell ref="J5:J7"/>
    <mergeCell ref="K5:K7"/>
    <mergeCell ref="L5:L7"/>
    <mergeCell ref="A5:A7"/>
    <mergeCell ref="B5:D5"/>
    <mergeCell ref="E5:G5"/>
    <mergeCell ref="H5:H7"/>
    <mergeCell ref="I5:I7"/>
    <mergeCell ref="C6:C7"/>
    <mergeCell ref="D6:D7"/>
    <mergeCell ref="F6:F7"/>
    <mergeCell ref="G6:G7"/>
  </mergeCells>
  <phoneticPr fontId="2" type="noConversion"/>
  <hyperlinks>
    <hyperlink ref="A1" location="목록!A1" display="[목록]으로"/>
  </hyperlinks>
  <pageMargins left="0.74803149606299213" right="0.39370078740157483" top="0.74803149606299213" bottom="0.59055118110236227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view="pageBreakPreview" zoomScaleNormal="100" zoomScaleSheetLayoutView="100" workbookViewId="0">
      <selection activeCell="A3" sqref="A3"/>
    </sheetView>
  </sheetViews>
  <sheetFormatPr defaultRowHeight="13.5" x14ac:dyDescent="0.15"/>
  <cols>
    <col min="1" max="1" width="10.77734375" style="42" customWidth="1"/>
    <col min="2" max="2" width="11.109375" style="42" customWidth="1"/>
    <col min="3" max="4" width="10.6640625" style="55" customWidth="1"/>
    <col min="5" max="5" width="11.109375" style="42" customWidth="1"/>
    <col min="6" max="7" width="10.6640625" style="55" customWidth="1"/>
    <col min="8" max="8" width="8.77734375" style="42" customWidth="1"/>
    <col min="9" max="10" width="8.77734375" style="55" customWidth="1"/>
    <col min="11" max="11" width="8.77734375" style="42" customWidth="1"/>
    <col min="12" max="13" width="8.33203125" style="55" customWidth="1"/>
    <col min="14" max="14" width="8.77734375" style="42" customWidth="1"/>
    <col min="15" max="16" width="8.33203125" style="55" customWidth="1"/>
    <col min="17" max="17" width="10.77734375" style="42" customWidth="1"/>
    <col min="18" max="18" width="9.33203125" style="42" customWidth="1"/>
    <col min="19" max="20" width="9.33203125" style="55" customWidth="1"/>
    <col min="21" max="21" width="9.33203125" style="42" customWidth="1"/>
    <col min="22" max="23" width="9.33203125" style="55" customWidth="1"/>
    <col min="24" max="24" width="10.109375" style="42" customWidth="1"/>
    <col min="25" max="26" width="9.77734375" style="55" customWidth="1"/>
    <col min="27" max="28" width="9.77734375" style="42" customWidth="1"/>
    <col min="29" max="29" width="9.77734375" style="55" customWidth="1"/>
    <col min="30" max="16384" width="8.88671875" style="42"/>
  </cols>
  <sheetData>
    <row r="1" spans="1:29" ht="15" customHeight="1" x14ac:dyDescent="0.15">
      <c r="A1" s="130" t="s">
        <v>208</v>
      </c>
    </row>
    <row r="2" spans="1:29" s="236" customFormat="1" ht="30" customHeight="1" x14ac:dyDescent="0.15">
      <c r="A2" s="481" t="s">
        <v>837</v>
      </c>
      <c r="B2" s="481"/>
      <c r="C2" s="481"/>
      <c r="D2" s="481"/>
      <c r="E2" s="481"/>
      <c r="F2" s="481"/>
      <c r="G2" s="481"/>
      <c r="H2" s="218"/>
      <c r="I2" s="218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6"/>
      <c r="AA2" s="235"/>
    </row>
    <row r="3" spans="1:29" ht="15" customHeight="1" thickBot="1" x14ac:dyDescent="0.2">
      <c r="B3" s="43"/>
      <c r="C3" s="56"/>
      <c r="D3" s="56"/>
      <c r="E3" s="43"/>
      <c r="F3" s="56"/>
      <c r="G3" s="56"/>
      <c r="H3" s="43"/>
      <c r="I3" s="56"/>
      <c r="J3" s="56"/>
      <c r="K3" s="43"/>
      <c r="L3" s="56"/>
      <c r="M3" s="56"/>
      <c r="N3" s="43"/>
      <c r="O3" s="56"/>
      <c r="P3" s="240" t="s">
        <v>90</v>
      </c>
      <c r="Q3" s="44"/>
      <c r="R3" s="43"/>
      <c r="S3" s="56"/>
      <c r="T3" s="56"/>
      <c r="U3" s="43"/>
      <c r="V3" s="56"/>
      <c r="W3" s="56"/>
      <c r="X3" s="43"/>
      <c r="Y3" s="56"/>
      <c r="Z3" s="56"/>
      <c r="AA3" s="43"/>
      <c r="AB3" s="43"/>
      <c r="AC3" s="56"/>
    </row>
    <row r="4" spans="1:29" ht="15" customHeight="1" x14ac:dyDescent="0.15">
      <c r="A4" s="470"/>
      <c r="B4" s="482" t="s">
        <v>91</v>
      </c>
      <c r="C4" s="483"/>
      <c r="D4" s="483"/>
      <c r="E4" s="483"/>
      <c r="F4" s="483"/>
      <c r="G4" s="484"/>
      <c r="H4" s="482" t="s">
        <v>92</v>
      </c>
      <c r="I4" s="483"/>
      <c r="J4" s="483"/>
      <c r="K4" s="483"/>
      <c r="L4" s="483"/>
      <c r="M4" s="483"/>
      <c r="N4" s="483"/>
      <c r="O4" s="483"/>
      <c r="P4" s="483"/>
      <c r="Q4" s="470"/>
      <c r="R4" s="482" t="s">
        <v>93</v>
      </c>
      <c r="S4" s="483"/>
      <c r="T4" s="483"/>
      <c r="U4" s="483"/>
      <c r="V4" s="483"/>
      <c r="W4" s="484"/>
      <c r="X4" s="456" t="s">
        <v>94</v>
      </c>
      <c r="Y4" s="499"/>
      <c r="Z4" s="499"/>
      <c r="AA4" s="495" t="s">
        <v>170</v>
      </c>
      <c r="AB4" s="496"/>
      <c r="AC4" s="496"/>
    </row>
    <row r="5" spans="1:29" ht="20.100000000000001" customHeight="1" x14ac:dyDescent="0.15">
      <c r="A5" s="471"/>
      <c r="B5" s="446" t="s">
        <v>95</v>
      </c>
      <c r="C5" s="447"/>
      <c r="D5" s="448"/>
      <c r="E5" s="446" t="s">
        <v>96</v>
      </c>
      <c r="F5" s="447"/>
      <c r="G5" s="448"/>
      <c r="H5" s="487" t="s">
        <v>97</v>
      </c>
      <c r="I5" s="488"/>
      <c r="J5" s="489"/>
      <c r="K5" s="487" t="s">
        <v>98</v>
      </c>
      <c r="L5" s="488"/>
      <c r="M5" s="488"/>
      <c r="N5" s="488"/>
      <c r="O5" s="488"/>
      <c r="P5" s="488"/>
      <c r="Q5" s="471"/>
      <c r="R5" s="490" t="s">
        <v>95</v>
      </c>
      <c r="S5" s="479"/>
      <c r="T5" s="471"/>
      <c r="U5" s="490" t="s">
        <v>96</v>
      </c>
      <c r="V5" s="479"/>
      <c r="W5" s="471"/>
      <c r="X5" s="457"/>
      <c r="Y5" s="500"/>
      <c r="Z5" s="500"/>
      <c r="AA5" s="497"/>
      <c r="AB5" s="498"/>
      <c r="AC5" s="498"/>
    </row>
    <row r="6" spans="1:29" ht="20.100000000000001" customHeight="1" x14ac:dyDescent="0.15">
      <c r="A6" s="471"/>
      <c r="B6" s="476"/>
      <c r="C6" s="485" t="s">
        <v>72</v>
      </c>
      <c r="D6" s="485" t="s">
        <v>73</v>
      </c>
      <c r="E6" s="476"/>
      <c r="F6" s="485" t="s">
        <v>72</v>
      </c>
      <c r="G6" s="485" t="s">
        <v>73</v>
      </c>
      <c r="H6" s="491"/>
      <c r="I6" s="485" t="s">
        <v>72</v>
      </c>
      <c r="J6" s="485" t="s">
        <v>73</v>
      </c>
      <c r="K6" s="446" t="s">
        <v>99</v>
      </c>
      <c r="L6" s="488"/>
      <c r="M6" s="488"/>
      <c r="N6" s="446" t="s">
        <v>100</v>
      </c>
      <c r="O6" s="494"/>
      <c r="P6" s="494"/>
      <c r="Q6" s="471"/>
      <c r="R6" s="476"/>
      <c r="S6" s="485" t="s">
        <v>72</v>
      </c>
      <c r="T6" s="485" t="s">
        <v>73</v>
      </c>
      <c r="U6" s="476"/>
      <c r="V6" s="485" t="s">
        <v>72</v>
      </c>
      <c r="W6" s="485" t="s">
        <v>73</v>
      </c>
      <c r="X6" s="457"/>
      <c r="Y6" s="503" t="s">
        <v>72</v>
      </c>
      <c r="Z6" s="505" t="s">
        <v>73</v>
      </c>
      <c r="AA6" s="459" t="s">
        <v>860</v>
      </c>
      <c r="AB6" s="459" t="s">
        <v>861</v>
      </c>
      <c r="AC6" s="501" t="s">
        <v>859</v>
      </c>
    </row>
    <row r="7" spans="1:29" ht="20.100000000000001" customHeight="1" thickBot="1" x14ac:dyDescent="0.2">
      <c r="A7" s="472"/>
      <c r="B7" s="477"/>
      <c r="C7" s="486"/>
      <c r="D7" s="486"/>
      <c r="E7" s="477"/>
      <c r="F7" s="486"/>
      <c r="G7" s="486"/>
      <c r="H7" s="492"/>
      <c r="I7" s="486"/>
      <c r="J7" s="486"/>
      <c r="K7" s="493"/>
      <c r="L7" s="201" t="s">
        <v>72</v>
      </c>
      <c r="M7" s="58" t="s">
        <v>73</v>
      </c>
      <c r="N7" s="493"/>
      <c r="O7" s="201" t="s">
        <v>72</v>
      </c>
      <c r="P7" s="58" t="s">
        <v>73</v>
      </c>
      <c r="Q7" s="472"/>
      <c r="R7" s="477"/>
      <c r="S7" s="486"/>
      <c r="T7" s="486"/>
      <c r="U7" s="477"/>
      <c r="V7" s="486"/>
      <c r="W7" s="486"/>
      <c r="X7" s="458"/>
      <c r="Y7" s="504"/>
      <c r="Z7" s="506"/>
      <c r="AA7" s="460"/>
      <c r="AB7" s="460"/>
      <c r="AC7" s="502"/>
    </row>
    <row r="8" spans="1:29" s="82" customFormat="1" ht="6" customHeight="1" x14ac:dyDescent="0.15">
      <c r="A8" s="8" t="s">
        <v>0</v>
      </c>
      <c r="B8" s="79" t="s">
        <v>0</v>
      </c>
      <c r="C8" s="79"/>
      <c r="D8" s="79"/>
      <c r="E8" s="79"/>
      <c r="F8" s="79" t="s">
        <v>0</v>
      </c>
      <c r="G8" s="79" t="s">
        <v>0</v>
      </c>
      <c r="H8" s="79" t="s">
        <v>0</v>
      </c>
      <c r="I8" s="79" t="s">
        <v>0</v>
      </c>
      <c r="J8" s="81" t="s">
        <v>0</v>
      </c>
      <c r="K8" s="81" t="s">
        <v>0</v>
      </c>
      <c r="L8" s="81" t="s">
        <v>0</v>
      </c>
      <c r="M8" s="81" t="s">
        <v>0</v>
      </c>
      <c r="Q8" s="8" t="s">
        <v>0</v>
      </c>
    </row>
    <row r="9" spans="1:29" s="100" customFormat="1" ht="21.2" customHeight="1" x14ac:dyDescent="0.15">
      <c r="A9" s="39" t="s">
        <v>63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Q9" s="39" t="s">
        <v>63</v>
      </c>
    </row>
    <row r="10" spans="1:29" s="100" customFormat="1" ht="21.2" customHeight="1" x14ac:dyDescent="0.15">
      <c r="A10" s="4">
        <v>2015</v>
      </c>
      <c r="B10" s="112">
        <f t="shared" ref="B10:P10" si="0">SUM(B19,B28)</f>
        <v>696154</v>
      </c>
      <c r="C10" s="112">
        <f t="shared" si="0"/>
        <v>354834</v>
      </c>
      <c r="D10" s="112">
        <f t="shared" si="0"/>
        <v>341320</v>
      </c>
      <c r="E10" s="112">
        <f t="shared" si="0"/>
        <v>709671</v>
      </c>
      <c r="F10" s="112">
        <f t="shared" si="0"/>
        <v>361376</v>
      </c>
      <c r="G10" s="112">
        <f t="shared" si="0"/>
        <v>348295</v>
      </c>
      <c r="H10" s="112">
        <f t="shared" si="0"/>
        <v>279384</v>
      </c>
      <c r="I10" s="112">
        <f t="shared" si="0"/>
        <v>139639</v>
      </c>
      <c r="J10" s="112">
        <f t="shared" si="0"/>
        <v>139745</v>
      </c>
      <c r="K10" s="112">
        <f t="shared" si="0"/>
        <v>188910</v>
      </c>
      <c r="L10" s="112">
        <f t="shared" si="0"/>
        <v>95335</v>
      </c>
      <c r="M10" s="112">
        <f t="shared" si="0"/>
        <v>93575</v>
      </c>
      <c r="N10" s="112">
        <f t="shared" si="0"/>
        <v>188910</v>
      </c>
      <c r="O10" s="112">
        <f t="shared" si="0"/>
        <v>95335</v>
      </c>
      <c r="P10" s="112">
        <f t="shared" si="0"/>
        <v>93575</v>
      </c>
      <c r="Q10" s="4">
        <v>2015</v>
      </c>
      <c r="R10" s="112">
        <f t="shared" ref="R10:Z10" si="1">SUM(R19,R28)</f>
        <v>227860</v>
      </c>
      <c r="S10" s="112">
        <f t="shared" si="1"/>
        <v>119860</v>
      </c>
      <c r="T10" s="112">
        <f t="shared" si="1"/>
        <v>108000</v>
      </c>
      <c r="U10" s="112">
        <f t="shared" si="1"/>
        <v>241377</v>
      </c>
      <c r="V10" s="112">
        <f t="shared" si="1"/>
        <v>126402</v>
      </c>
      <c r="W10" s="112">
        <f t="shared" si="1"/>
        <v>114975</v>
      </c>
      <c r="X10" s="129">
        <f t="shared" si="1"/>
        <v>-13517</v>
      </c>
      <c r="Y10" s="129">
        <f t="shared" si="1"/>
        <v>-6542</v>
      </c>
      <c r="Z10" s="129">
        <f t="shared" si="1"/>
        <v>-6975</v>
      </c>
      <c r="AA10" s="334">
        <f>AA19</f>
        <v>43828</v>
      </c>
      <c r="AB10" s="334">
        <f>AB28</f>
        <v>46900</v>
      </c>
      <c r="AC10" s="267" t="s">
        <v>863</v>
      </c>
    </row>
    <row r="11" spans="1:29" s="100" customFormat="1" ht="21.2" customHeight="1" x14ac:dyDescent="0.15">
      <c r="A11" s="4">
        <v>2016</v>
      </c>
      <c r="B11" s="112">
        <f t="shared" ref="B11:I16" si="2">SUM(B20,B29)</f>
        <v>643880</v>
      </c>
      <c r="C11" s="112">
        <f t="shared" si="2"/>
        <v>330549</v>
      </c>
      <c r="D11" s="112">
        <f t="shared" si="2"/>
        <v>313331</v>
      </c>
      <c r="E11" s="112">
        <f t="shared" si="2"/>
        <v>656291</v>
      </c>
      <c r="F11" s="112">
        <f t="shared" si="2"/>
        <v>336322</v>
      </c>
      <c r="G11" s="112">
        <f t="shared" si="2"/>
        <v>319969</v>
      </c>
      <c r="H11" s="112">
        <f t="shared" si="2"/>
        <v>252315</v>
      </c>
      <c r="I11" s="112">
        <f t="shared" si="2"/>
        <v>126520</v>
      </c>
      <c r="J11" s="112">
        <f t="shared" ref="J11:P11" si="3">SUM(J20,J29)</f>
        <v>125795</v>
      </c>
      <c r="K11" s="112">
        <f t="shared" si="3"/>
        <v>181761</v>
      </c>
      <c r="L11" s="112">
        <f t="shared" si="3"/>
        <v>92302</v>
      </c>
      <c r="M11" s="112">
        <f t="shared" si="3"/>
        <v>89459</v>
      </c>
      <c r="N11" s="112">
        <f t="shared" si="3"/>
        <v>181761</v>
      </c>
      <c r="O11" s="112">
        <f t="shared" si="3"/>
        <v>92302</v>
      </c>
      <c r="P11" s="112">
        <f t="shared" si="3"/>
        <v>89459</v>
      </c>
      <c r="Q11" s="4">
        <v>2016</v>
      </c>
      <c r="R11" s="112">
        <f t="shared" ref="R11:Z11" si="4">SUM(R20,R29)</f>
        <v>209804</v>
      </c>
      <c r="S11" s="112">
        <f t="shared" si="4"/>
        <v>111727</v>
      </c>
      <c r="T11" s="112">
        <f t="shared" si="4"/>
        <v>98077</v>
      </c>
      <c r="U11" s="112">
        <f t="shared" si="4"/>
        <v>222215</v>
      </c>
      <c r="V11" s="112">
        <f t="shared" si="4"/>
        <v>117500</v>
      </c>
      <c r="W11" s="112">
        <f t="shared" si="4"/>
        <v>104715</v>
      </c>
      <c r="X11" s="129">
        <f t="shared" si="4"/>
        <v>-12411</v>
      </c>
      <c r="Y11" s="129">
        <f t="shared" si="4"/>
        <v>-5773</v>
      </c>
      <c r="Z11" s="129">
        <f t="shared" si="4"/>
        <v>-6638</v>
      </c>
      <c r="AA11" s="334">
        <f t="shared" ref="AA11:AA16" si="5">AA20</f>
        <v>39505</v>
      </c>
      <c r="AB11" s="334">
        <f t="shared" ref="AB11:AB16" si="6">AB29</f>
        <v>41444</v>
      </c>
      <c r="AC11" s="267" t="s">
        <v>864</v>
      </c>
    </row>
    <row r="12" spans="1:29" s="100" customFormat="1" ht="21.2" customHeight="1" x14ac:dyDescent="0.15">
      <c r="A12" s="4">
        <v>2017</v>
      </c>
      <c r="B12" s="112">
        <f t="shared" si="2"/>
        <v>632243</v>
      </c>
      <c r="C12" s="112">
        <f t="shared" si="2"/>
        <v>325083</v>
      </c>
      <c r="D12" s="112">
        <f t="shared" si="2"/>
        <v>307160</v>
      </c>
      <c r="E12" s="112">
        <f t="shared" si="2"/>
        <v>649760</v>
      </c>
      <c r="F12" s="112">
        <f t="shared" si="2"/>
        <v>333805</v>
      </c>
      <c r="G12" s="112">
        <f t="shared" si="2"/>
        <v>315955</v>
      </c>
      <c r="H12" s="112">
        <f t="shared" si="2"/>
        <v>251324</v>
      </c>
      <c r="I12" s="112">
        <f t="shared" si="2"/>
        <v>126034</v>
      </c>
      <c r="J12" s="112">
        <f t="shared" ref="J12:P12" si="7">SUM(J21,J30)</f>
        <v>125290</v>
      </c>
      <c r="K12" s="112">
        <f t="shared" si="7"/>
        <v>178054</v>
      </c>
      <c r="L12" s="112">
        <f t="shared" si="7"/>
        <v>90658</v>
      </c>
      <c r="M12" s="112">
        <f t="shared" si="7"/>
        <v>87396</v>
      </c>
      <c r="N12" s="112">
        <f t="shared" si="7"/>
        <v>178054</v>
      </c>
      <c r="O12" s="112">
        <f t="shared" si="7"/>
        <v>90658</v>
      </c>
      <c r="P12" s="112">
        <f t="shared" si="7"/>
        <v>87396</v>
      </c>
      <c r="Q12" s="4">
        <v>2017</v>
      </c>
      <c r="R12" s="112">
        <f t="shared" ref="R12:Z12" si="8">SUM(R21,R30)</f>
        <v>202865</v>
      </c>
      <c r="S12" s="112">
        <f t="shared" si="8"/>
        <v>108391</v>
      </c>
      <c r="T12" s="112">
        <f t="shared" si="8"/>
        <v>94474</v>
      </c>
      <c r="U12" s="112">
        <f t="shared" si="8"/>
        <v>220382</v>
      </c>
      <c r="V12" s="112">
        <f t="shared" si="8"/>
        <v>117113</v>
      </c>
      <c r="W12" s="112">
        <f t="shared" si="8"/>
        <v>103269</v>
      </c>
      <c r="X12" s="129">
        <f t="shared" si="8"/>
        <v>-17517</v>
      </c>
      <c r="Y12" s="129">
        <f t="shared" si="8"/>
        <v>-8722</v>
      </c>
      <c r="Z12" s="129">
        <f t="shared" si="8"/>
        <v>-8795</v>
      </c>
      <c r="AA12" s="334">
        <f t="shared" si="5"/>
        <v>39231</v>
      </c>
      <c r="AB12" s="334">
        <f t="shared" si="6"/>
        <v>41714</v>
      </c>
      <c r="AC12" s="267" t="s">
        <v>865</v>
      </c>
    </row>
    <row r="13" spans="1:29" s="100" customFormat="1" ht="21.2" customHeight="1" x14ac:dyDescent="0.15">
      <c r="A13" s="4">
        <v>2018</v>
      </c>
      <c r="B13" s="112">
        <f t="shared" si="2"/>
        <v>630604</v>
      </c>
      <c r="C13" s="112">
        <f t="shared" si="2"/>
        <v>322904</v>
      </c>
      <c r="D13" s="112">
        <f t="shared" si="2"/>
        <v>307700</v>
      </c>
      <c r="E13" s="112">
        <f t="shared" si="2"/>
        <v>654071</v>
      </c>
      <c r="F13" s="112">
        <f t="shared" si="2"/>
        <v>334168</v>
      </c>
      <c r="G13" s="112">
        <f t="shared" si="2"/>
        <v>319903</v>
      </c>
      <c r="H13" s="112">
        <f t="shared" si="2"/>
        <v>251655</v>
      </c>
      <c r="I13" s="112">
        <f t="shared" si="2"/>
        <v>125674</v>
      </c>
      <c r="J13" s="112">
        <f t="shared" ref="J13:P13" si="9">SUM(J22,J31)</f>
        <v>125981</v>
      </c>
      <c r="K13" s="112">
        <f t="shared" si="9"/>
        <v>176121</v>
      </c>
      <c r="L13" s="112">
        <f t="shared" si="9"/>
        <v>89198</v>
      </c>
      <c r="M13" s="112">
        <f t="shared" si="9"/>
        <v>86923</v>
      </c>
      <c r="N13" s="112">
        <f t="shared" si="9"/>
        <v>176121</v>
      </c>
      <c r="O13" s="112">
        <f t="shared" si="9"/>
        <v>89198</v>
      </c>
      <c r="P13" s="112">
        <f t="shared" si="9"/>
        <v>86923</v>
      </c>
      <c r="Q13" s="4">
        <v>2018</v>
      </c>
      <c r="R13" s="112">
        <f t="shared" ref="R13:Z13" si="10">SUM(R22,R31)</f>
        <v>202828</v>
      </c>
      <c r="S13" s="112">
        <f t="shared" si="10"/>
        <v>108032</v>
      </c>
      <c r="T13" s="112">
        <f t="shared" si="10"/>
        <v>94796</v>
      </c>
      <c r="U13" s="112">
        <f t="shared" si="10"/>
        <v>226295</v>
      </c>
      <c r="V13" s="112">
        <f t="shared" si="10"/>
        <v>119296</v>
      </c>
      <c r="W13" s="112">
        <f t="shared" si="10"/>
        <v>106999</v>
      </c>
      <c r="X13" s="129">
        <f t="shared" si="10"/>
        <v>-23467</v>
      </c>
      <c r="Y13" s="129">
        <f t="shared" si="10"/>
        <v>-11264</v>
      </c>
      <c r="Z13" s="129">
        <f t="shared" si="10"/>
        <v>-12203</v>
      </c>
      <c r="AA13" s="334">
        <f t="shared" si="5"/>
        <v>40245</v>
      </c>
      <c r="AB13" s="334">
        <f t="shared" si="6"/>
        <v>42744</v>
      </c>
      <c r="AC13" s="267" t="s">
        <v>866</v>
      </c>
    </row>
    <row r="14" spans="1:29" s="100" customFormat="1" ht="21.2" customHeight="1" x14ac:dyDescent="0.15">
      <c r="A14" s="4">
        <v>2019</v>
      </c>
      <c r="B14" s="112">
        <f t="shared" si="2"/>
        <v>618930</v>
      </c>
      <c r="C14" s="112">
        <f t="shared" si="2"/>
        <v>318449</v>
      </c>
      <c r="D14" s="112">
        <f t="shared" si="2"/>
        <v>300481</v>
      </c>
      <c r="E14" s="112">
        <f t="shared" si="2"/>
        <v>647174</v>
      </c>
      <c r="F14" s="112">
        <f t="shared" si="2"/>
        <v>332764</v>
      </c>
      <c r="G14" s="112">
        <f t="shared" si="2"/>
        <v>314410</v>
      </c>
      <c r="H14" s="112">
        <f t="shared" si="2"/>
        <v>244050</v>
      </c>
      <c r="I14" s="112">
        <f t="shared" si="2"/>
        <v>122748</v>
      </c>
      <c r="J14" s="112">
        <f t="shared" ref="J14:P14" si="11">SUM(J23,J32)</f>
        <v>121302</v>
      </c>
      <c r="K14" s="112">
        <f t="shared" si="11"/>
        <v>172818</v>
      </c>
      <c r="L14" s="112">
        <f t="shared" si="11"/>
        <v>87691</v>
      </c>
      <c r="M14" s="112">
        <f t="shared" si="11"/>
        <v>85127</v>
      </c>
      <c r="N14" s="112">
        <f t="shared" si="11"/>
        <v>172818</v>
      </c>
      <c r="O14" s="112">
        <f t="shared" si="11"/>
        <v>87691</v>
      </c>
      <c r="P14" s="112">
        <f t="shared" si="11"/>
        <v>85127</v>
      </c>
      <c r="Q14" s="4">
        <v>2019</v>
      </c>
      <c r="R14" s="112">
        <f t="shared" ref="R14:Z14" si="12">SUM(R23,R32)</f>
        <v>202062</v>
      </c>
      <c r="S14" s="112">
        <f t="shared" si="12"/>
        <v>108010</v>
      </c>
      <c r="T14" s="112">
        <f t="shared" si="12"/>
        <v>94052</v>
      </c>
      <c r="U14" s="112">
        <f t="shared" si="12"/>
        <v>230306</v>
      </c>
      <c r="V14" s="112">
        <f t="shared" si="12"/>
        <v>122325</v>
      </c>
      <c r="W14" s="112">
        <f t="shared" si="12"/>
        <v>107981</v>
      </c>
      <c r="X14" s="129">
        <f t="shared" si="12"/>
        <v>-28244</v>
      </c>
      <c r="Y14" s="129">
        <f t="shared" si="12"/>
        <v>-14315</v>
      </c>
      <c r="Z14" s="129">
        <f t="shared" si="12"/>
        <v>-13929</v>
      </c>
      <c r="AA14" s="334">
        <f t="shared" si="5"/>
        <v>38513</v>
      </c>
      <c r="AB14" s="334">
        <f t="shared" si="6"/>
        <v>45417</v>
      </c>
      <c r="AC14" s="267" t="s">
        <v>867</v>
      </c>
    </row>
    <row r="15" spans="1:29" s="100" customFormat="1" ht="21.2" customHeight="1" x14ac:dyDescent="0.15">
      <c r="A15" s="4">
        <v>2020</v>
      </c>
      <c r="B15" s="112">
        <f t="shared" si="2"/>
        <v>664949</v>
      </c>
      <c r="C15" s="112">
        <f t="shared" si="2"/>
        <v>340966</v>
      </c>
      <c r="D15" s="112">
        <f t="shared" si="2"/>
        <v>323983</v>
      </c>
      <c r="E15" s="112">
        <f t="shared" si="2"/>
        <v>698762</v>
      </c>
      <c r="F15" s="112">
        <f t="shared" si="2"/>
        <v>358466</v>
      </c>
      <c r="G15" s="112">
        <f t="shared" si="2"/>
        <v>340296</v>
      </c>
      <c r="H15" s="112">
        <f t="shared" si="2"/>
        <v>261823</v>
      </c>
      <c r="I15" s="112">
        <f t="shared" si="2"/>
        <v>131684</v>
      </c>
      <c r="J15" s="112">
        <f t="shared" ref="J15:P16" si="13">SUM(J24,J33)</f>
        <v>130139</v>
      </c>
      <c r="K15" s="112">
        <f t="shared" si="13"/>
        <v>190723</v>
      </c>
      <c r="L15" s="112">
        <f t="shared" si="13"/>
        <v>96825</v>
      </c>
      <c r="M15" s="112">
        <f t="shared" si="13"/>
        <v>93898</v>
      </c>
      <c r="N15" s="112">
        <f t="shared" si="13"/>
        <v>190723</v>
      </c>
      <c r="O15" s="112">
        <f t="shared" si="13"/>
        <v>96825</v>
      </c>
      <c r="P15" s="112">
        <f t="shared" si="13"/>
        <v>93898</v>
      </c>
      <c r="Q15" s="4">
        <v>2020</v>
      </c>
      <c r="R15" s="112">
        <f t="shared" ref="R15:Z16" si="14">SUM(R24,R33)</f>
        <v>212403</v>
      </c>
      <c r="S15" s="112">
        <f t="shared" si="14"/>
        <v>112457</v>
      </c>
      <c r="T15" s="112">
        <f t="shared" si="14"/>
        <v>99946</v>
      </c>
      <c r="U15" s="112">
        <f t="shared" si="14"/>
        <v>246216</v>
      </c>
      <c r="V15" s="112">
        <f t="shared" si="14"/>
        <v>129957</v>
      </c>
      <c r="W15" s="112">
        <f t="shared" si="14"/>
        <v>116259</v>
      </c>
      <c r="X15" s="129">
        <f t="shared" si="14"/>
        <v>-33813</v>
      </c>
      <c r="Y15" s="129">
        <f t="shared" si="14"/>
        <v>-17500</v>
      </c>
      <c r="Z15" s="129">
        <f t="shared" si="14"/>
        <v>-16313</v>
      </c>
      <c r="AA15" s="334">
        <f t="shared" si="5"/>
        <v>44383</v>
      </c>
      <c r="AB15" s="334">
        <f t="shared" si="6"/>
        <v>45117</v>
      </c>
      <c r="AC15" s="267" t="s">
        <v>862</v>
      </c>
    </row>
    <row r="16" spans="1:29" s="100" customFormat="1" ht="21.2" customHeight="1" x14ac:dyDescent="0.15">
      <c r="A16" s="4">
        <v>2021</v>
      </c>
      <c r="B16" s="112">
        <f t="shared" si="2"/>
        <v>622627</v>
      </c>
      <c r="C16" s="112">
        <f t="shared" si="2"/>
        <v>321899</v>
      </c>
      <c r="D16" s="112">
        <f t="shared" si="2"/>
        <v>300728</v>
      </c>
      <c r="E16" s="112">
        <f t="shared" si="2"/>
        <v>643609</v>
      </c>
      <c r="F16" s="112">
        <f t="shared" si="2"/>
        <v>332507</v>
      </c>
      <c r="G16" s="112">
        <f t="shared" si="2"/>
        <v>311102</v>
      </c>
      <c r="H16" s="112">
        <f t="shared" si="2"/>
        <v>237234</v>
      </c>
      <c r="I16" s="112">
        <f t="shared" si="2"/>
        <v>119037</v>
      </c>
      <c r="J16" s="112">
        <f t="shared" si="13"/>
        <v>118197</v>
      </c>
      <c r="K16" s="112">
        <f t="shared" si="13"/>
        <v>171861</v>
      </c>
      <c r="L16" s="112">
        <f t="shared" si="13"/>
        <v>88149</v>
      </c>
      <c r="M16" s="112">
        <f t="shared" si="13"/>
        <v>83712</v>
      </c>
      <c r="N16" s="112">
        <f t="shared" si="13"/>
        <v>171861</v>
      </c>
      <c r="O16" s="112">
        <f t="shared" si="13"/>
        <v>88149</v>
      </c>
      <c r="P16" s="112">
        <f t="shared" si="13"/>
        <v>83712</v>
      </c>
      <c r="Q16" s="4">
        <v>2021</v>
      </c>
      <c r="R16" s="112">
        <f t="shared" si="14"/>
        <v>213532</v>
      </c>
      <c r="S16" s="112">
        <f t="shared" si="14"/>
        <v>114713</v>
      </c>
      <c r="T16" s="112">
        <f t="shared" si="14"/>
        <v>98819</v>
      </c>
      <c r="U16" s="112">
        <f t="shared" si="14"/>
        <v>234514</v>
      </c>
      <c r="V16" s="112">
        <f t="shared" si="14"/>
        <v>125321</v>
      </c>
      <c r="W16" s="112">
        <f t="shared" si="14"/>
        <v>109193</v>
      </c>
      <c r="X16" s="129">
        <f t="shared" si="14"/>
        <v>-20982</v>
      </c>
      <c r="Y16" s="129">
        <f t="shared" si="14"/>
        <v>-10608</v>
      </c>
      <c r="Z16" s="129">
        <f t="shared" si="14"/>
        <v>-10374</v>
      </c>
      <c r="AA16" s="334">
        <f t="shared" si="5"/>
        <v>38560</v>
      </c>
      <c r="AB16" s="334">
        <f t="shared" si="6"/>
        <v>47632</v>
      </c>
      <c r="AC16" s="267" t="s">
        <v>868</v>
      </c>
    </row>
    <row r="17" spans="1:29" s="100" customFormat="1" ht="21.2" customHeight="1" x14ac:dyDescent="0.15">
      <c r="A17" s="4"/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Q17" s="4"/>
    </row>
    <row r="18" spans="1:29" s="100" customFormat="1" ht="21.2" customHeight="1" x14ac:dyDescent="0.15">
      <c r="A18" s="39" t="s">
        <v>48</v>
      </c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Q18" s="39" t="s">
        <v>48</v>
      </c>
    </row>
    <row r="19" spans="1:29" s="100" customFormat="1" ht="21.2" customHeight="1" x14ac:dyDescent="0.15">
      <c r="A19" s="4">
        <v>2015</v>
      </c>
      <c r="B19" s="112">
        <f>VLOOKUP($A19&amp;$A$18, '[1]6-1.인구이동'!$A$9:$AG$71, 4, FALSE)</f>
        <v>351424</v>
      </c>
      <c r="C19" s="112">
        <f>VLOOKUP($A19&amp;$A$18, '[1]6-1.인구이동'!$A$9:$AG$71, 5, FALSE)</f>
        <v>176771</v>
      </c>
      <c r="D19" s="112">
        <f>VLOOKUP($A19&amp;$A$18, '[1]6-1.인구이동'!$A$9:$AG$71, 6, FALSE)</f>
        <v>174653</v>
      </c>
      <c r="E19" s="112">
        <f>VLOOKUP($A19&amp;$A$18, '[1]6-1.인구이동'!$A$9:$AG$71, 7, FALSE)</f>
        <v>364364</v>
      </c>
      <c r="F19" s="112">
        <f>VLOOKUP($A19&amp;$A$18, '[1]6-1.인구이동'!$A$9:$AG$71, 8, FALSE)</f>
        <v>183931</v>
      </c>
      <c r="G19" s="112">
        <f>VLOOKUP($A19&amp;$A$18, '[1]6-1.인구이동'!$A$9:$AG$71, 9, FALSE)</f>
        <v>180433</v>
      </c>
      <c r="H19" s="112">
        <f>VLOOKUP($A19&amp;$A$18, '[1]6-1.인구이동'!$A$9:$AG$71, 10, FALSE)</f>
        <v>130786</v>
      </c>
      <c r="I19" s="112">
        <f>VLOOKUP($A19&amp;$A$18, '[1]6-1.인구이동'!$A$9:$AG$71, 11, FALSE)</f>
        <v>64538</v>
      </c>
      <c r="J19" s="112">
        <f>VLOOKUP($A19&amp;$A$18, '[1]6-1.인구이동'!$A$9:$AG$71, 12, FALSE)</f>
        <v>66248</v>
      </c>
      <c r="K19" s="112">
        <f>VLOOKUP($A19&amp;$A$18, '[1]6-1.인구이동'!$A$9:$AG$71, 13, FALSE)</f>
        <v>128399</v>
      </c>
      <c r="L19" s="112">
        <f>VLOOKUP($A19&amp;$A$18, '[1]6-1.인구이동'!$A$9:$AG$71, 14, FALSE)</f>
        <v>64245</v>
      </c>
      <c r="M19" s="112">
        <f>VLOOKUP($A19&amp;$A$18, '[1]6-1.인구이동'!$A$9:$AG$71, 15, FALSE)</f>
        <v>64154</v>
      </c>
      <c r="N19" s="112">
        <f>VLOOKUP($A19&amp;$A$18, '[1]6-1.인구이동'!$A$9:$AG$71, 16, FALSE)</f>
        <v>128399</v>
      </c>
      <c r="O19" s="112">
        <f>VLOOKUP($A19&amp;$A$18, '[1]6-1.인구이동'!$A$9:$AG$71, 17, FALSE)</f>
        <v>64245</v>
      </c>
      <c r="P19" s="112">
        <f>VLOOKUP($A19&amp;$A$18, '[1]6-1.인구이동'!$A$9:$AG$71, 18, FALSE)</f>
        <v>64154</v>
      </c>
      <c r="Q19" s="4">
        <v>2015</v>
      </c>
      <c r="R19" s="112">
        <f>VLOOKUP($A19&amp;$A$18, '[1]6-1.인구이동'!$A$9:$AG$71, 19, FALSE)</f>
        <v>92239</v>
      </c>
      <c r="S19" s="112">
        <f>VLOOKUP($A19&amp;$A$18, '[1]6-1.인구이동'!$A$9:$AG$71, 20, FALSE)</f>
        <v>47988</v>
      </c>
      <c r="T19" s="112">
        <f>VLOOKUP($A19&amp;$A$18, '[1]6-1.인구이동'!$A$9:$AG$71, 21, FALSE)</f>
        <v>44251</v>
      </c>
      <c r="U19" s="112">
        <f>VLOOKUP($A19&amp;$A$18, '[1]6-1.인구이동'!$A$9:$AG$71, 22, FALSE)</f>
        <v>105179</v>
      </c>
      <c r="V19" s="112">
        <f>VLOOKUP($A19&amp;$A$18, '[1]6-1.인구이동'!$A$9:$AG$71, 23, FALSE)</f>
        <v>55148</v>
      </c>
      <c r="W19" s="112">
        <f>VLOOKUP($A19&amp;$A$18, '[1]6-1.인구이동'!$A$9:$AG$71, 24, FALSE)</f>
        <v>50031</v>
      </c>
      <c r="X19" s="129">
        <f>VLOOKUP($A19&amp;$A$18, '[1]6-1.인구이동'!$A$9:$AG$71, 25, FALSE)</f>
        <v>-12940</v>
      </c>
      <c r="Y19" s="129">
        <f>VLOOKUP($A19&amp;$A$18, '[1]6-1.인구이동'!$A$9:$AG$71, 26, FALSE)</f>
        <v>-7160</v>
      </c>
      <c r="Z19" s="129">
        <f>VLOOKUP($A19&amp;$A$18, '[1]6-1.인구이동'!$A$9:$AG$71, 27, FALSE)</f>
        <v>-5780</v>
      </c>
      <c r="AA19" s="112">
        <f>VLOOKUP($A19&amp;$A$18, '[1]6-1.인구이동'!$A$9:$AG$71, 28, FALSE)</f>
        <v>43828</v>
      </c>
      <c r="AB19" s="265"/>
      <c r="AC19" s="129">
        <f>AA19-AB28</f>
        <v>-3072</v>
      </c>
    </row>
    <row r="20" spans="1:29" s="100" customFormat="1" ht="21.2" customHeight="1" x14ac:dyDescent="0.15">
      <c r="A20" s="4">
        <v>2016</v>
      </c>
      <c r="B20" s="112">
        <f>VLOOKUP($A20&amp;$A$18, '[1]6-1.인구이동'!$A$9:$AG$71, 4, FALSE)</f>
        <v>328228</v>
      </c>
      <c r="C20" s="112">
        <f>VLOOKUP($A20&amp;$A$18, '[1]6-1.인구이동'!$A$9:$AG$71, 5, FALSE)</f>
        <v>165878</v>
      </c>
      <c r="D20" s="112">
        <f>VLOOKUP($A20&amp;$A$18, '[1]6-1.인구이동'!$A$9:$AG$71, 6, FALSE)</f>
        <v>162350</v>
      </c>
      <c r="E20" s="112">
        <f>VLOOKUP($A20&amp;$A$18, '[1]6-1.인구이동'!$A$9:$AG$71, 7, FALSE)</f>
        <v>337488</v>
      </c>
      <c r="F20" s="112">
        <f>VLOOKUP($A20&amp;$A$18, '[1]6-1.인구이동'!$A$9:$AG$71, 8, FALSE)</f>
        <v>171344</v>
      </c>
      <c r="G20" s="112">
        <f>VLOOKUP($A20&amp;$A$18, '[1]6-1.인구이동'!$A$9:$AG$71, 9, FALSE)</f>
        <v>166144</v>
      </c>
      <c r="H20" s="112">
        <f>VLOOKUP($A20&amp;$A$18, '[1]6-1.인구이동'!$A$9:$AG$71, 10, FALSE)</f>
        <v>113566</v>
      </c>
      <c r="I20" s="112">
        <f>VLOOKUP($A20&amp;$A$18, '[1]6-1.인구이동'!$A$9:$AG$71, 11, FALSE)</f>
        <v>56248</v>
      </c>
      <c r="J20" s="112">
        <f>VLOOKUP($A20&amp;$A$18, '[1]6-1.인구이동'!$A$9:$AG$71, 12, FALSE)</f>
        <v>57318</v>
      </c>
      <c r="K20" s="112">
        <f>VLOOKUP($A20&amp;$A$18, '[1]6-1.인구이동'!$A$9:$AG$71, 13, FALSE)</f>
        <v>127156</v>
      </c>
      <c r="L20" s="112">
        <f>VLOOKUP($A20&amp;$A$18, '[1]6-1.인구이동'!$A$9:$AG$71, 14, FALSE)</f>
        <v>63771</v>
      </c>
      <c r="M20" s="112">
        <f>VLOOKUP($A20&amp;$A$18, '[1]6-1.인구이동'!$A$9:$AG$71, 15, FALSE)</f>
        <v>63385</v>
      </c>
      <c r="N20" s="112">
        <f>VLOOKUP($A20&amp;$A$18, '[1]6-1.인구이동'!$A$9:$AG$71, 16, FALSE)</f>
        <v>127156</v>
      </c>
      <c r="O20" s="112">
        <f>VLOOKUP($A20&amp;$A$18, '[1]6-1.인구이동'!$A$9:$AG$71, 17, FALSE)</f>
        <v>63771</v>
      </c>
      <c r="P20" s="112">
        <f>VLOOKUP($A20&amp;$A$18, '[1]6-1.인구이동'!$A$9:$AG$71, 18, FALSE)</f>
        <v>63385</v>
      </c>
      <c r="Q20" s="4">
        <v>2016</v>
      </c>
      <c r="R20" s="112">
        <f>VLOOKUP($A20&amp;$A$18, '[1]6-1.인구이동'!$A$9:$AG$71, 19, FALSE)</f>
        <v>87506</v>
      </c>
      <c r="S20" s="112">
        <f>VLOOKUP($A20&amp;$A$18, '[1]6-1.인구이동'!$A$9:$AG$71, 20, FALSE)</f>
        <v>45859</v>
      </c>
      <c r="T20" s="112">
        <f>VLOOKUP($A20&amp;$A$18, '[1]6-1.인구이동'!$A$9:$AG$71, 21, FALSE)</f>
        <v>41647</v>
      </c>
      <c r="U20" s="112">
        <f>VLOOKUP($A20&amp;$A$18, '[1]6-1.인구이동'!$A$9:$AG$71, 22, FALSE)</f>
        <v>96766</v>
      </c>
      <c r="V20" s="112">
        <f>VLOOKUP($A20&amp;$A$18, '[1]6-1.인구이동'!$A$9:$AG$71, 23, FALSE)</f>
        <v>51325</v>
      </c>
      <c r="W20" s="112">
        <f>VLOOKUP($A20&amp;$A$18, '[1]6-1.인구이동'!$A$9:$AG$71, 24, FALSE)</f>
        <v>45441</v>
      </c>
      <c r="X20" s="129">
        <f>VLOOKUP($A20&amp;$A$18, '[1]6-1.인구이동'!$A$9:$AG$71, 25, FALSE)</f>
        <v>-9260</v>
      </c>
      <c r="Y20" s="129">
        <f>VLOOKUP($A20&amp;$A$18, '[1]6-1.인구이동'!$A$9:$AG$71, 26, FALSE)</f>
        <v>-5466</v>
      </c>
      <c r="Z20" s="129">
        <f>VLOOKUP($A20&amp;$A$18, '[1]6-1.인구이동'!$A$9:$AG$71, 27, FALSE)</f>
        <v>-3794</v>
      </c>
      <c r="AA20" s="112">
        <f>VLOOKUP($A20&amp;$A$18, '[1]6-1.인구이동'!$A$9:$AG$71, 28, FALSE)</f>
        <v>39505</v>
      </c>
      <c r="AB20" s="265"/>
      <c r="AC20" s="129">
        <f t="shared" ref="AC20:AC25" si="15">AA20-AB29</f>
        <v>-1939</v>
      </c>
    </row>
    <row r="21" spans="1:29" s="100" customFormat="1" ht="21.2" customHeight="1" x14ac:dyDescent="0.15">
      <c r="A21" s="4">
        <v>2017</v>
      </c>
      <c r="B21" s="112">
        <f>VLOOKUP($A21&amp;$A$18, '[1]6-1.인구이동'!$A$9:$AG$71, 4, FALSE)</f>
        <v>321182</v>
      </c>
      <c r="C21" s="112">
        <f>VLOOKUP($A21&amp;$A$18, '[1]6-1.인구이동'!$A$9:$AG$71, 5, FALSE)</f>
        <v>162228</v>
      </c>
      <c r="D21" s="112">
        <f>VLOOKUP($A21&amp;$A$18, '[1]6-1.인구이동'!$A$9:$AG$71, 6, FALSE)</f>
        <v>158954</v>
      </c>
      <c r="E21" s="112">
        <f>VLOOKUP($A21&amp;$A$18, '[1]6-1.인구이동'!$A$9:$AG$71, 7, FALSE)</f>
        <v>333118</v>
      </c>
      <c r="F21" s="112">
        <f>VLOOKUP($A21&amp;$A$18, '[1]6-1.인구이동'!$A$9:$AG$71, 8, FALSE)</f>
        <v>169443</v>
      </c>
      <c r="G21" s="112">
        <f>VLOOKUP($A21&amp;$A$18, '[1]6-1.인구이동'!$A$9:$AG$71, 9, FALSE)</f>
        <v>163675</v>
      </c>
      <c r="H21" s="112">
        <f>VLOOKUP($A21&amp;$A$18, '[1]6-1.인구이동'!$A$9:$AG$71, 10, FALSE)</f>
        <v>110696</v>
      </c>
      <c r="I21" s="112">
        <f>VLOOKUP($A21&amp;$A$18, '[1]6-1.인구이동'!$A$9:$AG$71, 11, FALSE)</f>
        <v>54725</v>
      </c>
      <c r="J21" s="112">
        <f>VLOOKUP($A21&amp;$A$18, '[1]6-1.인구이동'!$A$9:$AG$71, 12, FALSE)</f>
        <v>55971</v>
      </c>
      <c r="K21" s="112">
        <f>VLOOKUP($A21&amp;$A$18, '[1]6-1.인구이동'!$A$9:$AG$71, 13, FALSE)</f>
        <v>125447</v>
      </c>
      <c r="L21" s="112">
        <f>VLOOKUP($A21&amp;$A$18, '[1]6-1.인구이동'!$A$9:$AG$71, 14, FALSE)</f>
        <v>63063</v>
      </c>
      <c r="M21" s="112">
        <f>VLOOKUP($A21&amp;$A$18, '[1]6-1.인구이동'!$A$9:$AG$71, 15, FALSE)</f>
        <v>62384</v>
      </c>
      <c r="N21" s="112">
        <f>VLOOKUP($A21&amp;$A$18, '[1]6-1.인구이동'!$A$9:$AG$71, 16, FALSE)</f>
        <v>125447</v>
      </c>
      <c r="O21" s="112">
        <f>VLOOKUP($A21&amp;$A$18, '[1]6-1.인구이동'!$A$9:$AG$71, 17, FALSE)</f>
        <v>63063</v>
      </c>
      <c r="P21" s="112">
        <f>VLOOKUP($A21&amp;$A$18, '[1]6-1.인구이동'!$A$9:$AG$71, 18, FALSE)</f>
        <v>62384</v>
      </c>
      <c r="Q21" s="4">
        <v>2017</v>
      </c>
      <c r="R21" s="112">
        <f>VLOOKUP($A21&amp;$A$18, '[1]6-1.인구이동'!$A$9:$AG$71, 19, FALSE)</f>
        <v>85039</v>
      </c>
      <c r="S21" s="112">
        <f>VLOOKUP($A21&amp;$A$18, '[1]6-1.인구이동'!$A$9:$AG$71, 20, FALSE)</f>
        <v>44440</v>
      </c>
      <c r="T21" s="112">
        <f>VLOOKUP($A21&amp;$A$18, '[1]6-1.인구이동'!$A$9:$AG$71, 21, FALSE)</f>
        <v>40599</v>
      </c>
      <c r="U21" s="112">
        <f>VLOOKUP($A21&amp;$A$18, '[1]6-1.인구이동'!$A$9:$AG$71, 22, FALSE)</f>
        <v>96975</v>
      </c>
      <c r="V21" s="112">
        <f>VLOOKUP($A21&amp;$A$18, '[1]6-1.인구이동'!$A$9:$AG$71, 23, FALSE)</f>
        <v>51655</v>
      </c>
      <c r="W21" s="112">
        <f>VLOOKUP($A21&amp;$A$18, '[1]6-1.인구이동'!$A$9:$AG$71, 24, FALSE)</f>
        <v>45320</v>
      </c>
      <c r="X21" s="129">
        <f>VLOOKUP($A21&amp;$A$18, '[1]6-1.인구이동'!$A$9:$AG$71, 25, FALSE)</f>
        <v>-11936</v>
      </c>
      <c r="Y21" s="129">
        <f>VLOOKUP($A21&amp;$A$18, '[1]6-1.인구이동'!$A$9:$AG$71, 26, FALSE)</f>
        <v>-7215</v>
      </c>
      <c r="Z21" s="129">
        <f>VLOOKUP($A21&amp;$A$18, '[1]6-1.인구이동'!$A$9:$AG$71, 27, FALSE)</f>
        <v>-4721</v>
      </c>
      <c r="AA21" s="112">
        <f>VLOOKUP($A21&amp;$A$18, '[1]6-1.인구이동'!$A$9:$AG$71, 28, FALSE)</f>
        <v>39231</v>
      </c>
      <c r="AB21" s="265"/>
      <c r="AC21" s="129">
        <f t="shared" si="15"/>
        <v>-2483</v>
      </c>
    </row>
    <row r="22" spans="1:29" s="100" customFormat="1" ht="21.2" customHeight="1" x14ac:dyDescent="0.15">
      <c r="A22" s="4">
        <v>2018</v>
      </c>
      <c r="B22" s="112">
        <f>VLOOKUP($A22&amp;$A$18, '[1]6-1.인구이동'!$A$9:$AG$71, 4, FALSE)</f>
        <v>321158</v>
      </c>
      <c r="C22" s="112">
        <f>VLOOKUP($A22&amp;$A$18, '[1]6-1.인구이동'!$A$9:$AG$71, 5, FALSE)</f>
        <v>161517</v>
      </c>
      <c r="D22" s="112">
        <f>VLOOKUP($A22&amp;$A$18, '[1]6-1.인구이동'!$A$9:$AG$71, 6, FALSE)</f>
        <v>159641</v>
      </c>
      <c r="E22" s="112">
        <f>VLOOKUP($A22&amp;$A$18, '[1]6-1.인구이동'!$A$9:$AG$71, 7, FALSE)</f>
        <v>335400</v>
      </c>
      <c r="F22" s="112">
        <f>VLOOKUP($A22&amp;$A$18, '[1]6-1.인구이동'!$A$9:$AG$71, 8, FALSE)</f>
        <v>169676</v>
      </c>
      <c r="G22" s="112">
        <f>VLOOKUP($A22&amp;$A$18, '[1]6-1.인구이동'!$A$9:$AG$71, 9, FALSE)</f>
        <v>165724</v>
      </c>
      <c r="H22" s="112">
        <f>VLOOKUP($A22&amp;$A$18, '[1]6-1.인구이동'!$A$9:$AG$71, 10, FALSE)</f>
        <v>113477</v>
      </c>
      <c r="I22" s="112">
        <f>VLOOKUP($A22&amp;$A$18, '[1]6-1.인구이동'!$A$9:$AG$71, 11, FALSE)</f>
        <v>55837</v>
      </c>
      <c r="J22" s="112">
        <f>VLOOKUP($A22&amp;$A$18, '[1]6-1.인구이동'!$A$9:$AG$71, 12, FALSE)</f>
        <v>57640</v>
      </c>
      <c r="K22" s="112">
        <f>VLOOKUP($A22&amp;$A$18, '[1]6-1.인구이동'!$A$9:$AG$71, 13, FALSE)</f>
        <v>122144</v>
      </c>
      <c r="L22" s="112">
        <f>VLOOKUP($A22&amp;$A$18, '[1]6-1.인구이동'!$A$9:$AG$71, 14, FALSE)</f>
        <v>61015</v>
      </c>
      <c r="M22" s="112">
        <f>VLOOKUP($A22&amp;$A$18, '[1]6-1.인구이동'!$A$9:$AG$71, 15, FALSE)</f>
        <v>61129</v>
      </c>
      <c r="N22" s="112">
        <f>VLOOKUP($A22&amp;$A$18, '[1]6-1.인구이동'!$A$9:$AG$71, 16, FALSE)</f>
        <v>122144</v>
      </c>
      <c r="O22" s="112">
        <f>VLOOKUP($A22&amp;$A$18, '[1]6-1.인구이동'!$A$9:$AG$71, 17, FALSE)</f>
        <v>61015</v>
      </c>
      <c r="P22" s="112">
        <f>VLOOKUP($A22&amp;$A$18, '[1]6-1.인구이동'!$A$9:$AG$71, 18, FALSE)</f>
        <v>61129</v>
      </c>
      <c r="Q22" s="4">
        <v>2018</v>
      </c>
      <c r="R22" s="112">
        <f>VLOOKUP($A22&amp;$A$18, '[1]6-1.인구이동'!$A$9:$AG$71, 19, FALSE)</f>
        <v>85537</v>
      </c>
      <c r="S22" s="112">
        <f>VLOOKUP($A22&amp;$A$18, '[1]6-1.인구이동'!$A$9:$AG$71, 20, FALSE)</f>
        <v>44665</v>
      </c>
      <c r="T22" s="112">
        <f>VLOOKUP($A22&amp;$A$18, '[1]6-1.인구이동'!$A$9:$AG$71, 21, FALSE)</f>
        <v>40872</v>
      </c>
      <c r="U22" s="112">
        <f>VLOOKUP($A22&amp;$A$18, '[1]6-1.인구이동'!$A$9:$AG$71, 22, FALSE)</f>
        <v>99779</v>
      </c>
      <c r="V22" s="112">
        <f>VLOOKUP($A22&amp;$A$18, '[1]6-1.인구이동'!$A$9:$AG$71, 23, FALSE)</f>
        <v>52824</v>
      </c>
      <c r="W22" s="112">
        <f>VLOOKUP($A22&amp;$A$18, '[1]6-1.인구이동'!$A$9:$AG$71, 24, FALSE)</f>
        <v>46955</v>
      </c>
      <c r="X22" s="129">
        <f>VLOOKUP($A22&amp;$A$18, '[1]6-1.인구이동'!$A$9:$AG$71, 25, FALSE)</f>
        <v>-14242</v>
      </c>
      <c r="Y22" s="129">
        <f>VLOOKUP($A22&amp;$A$18, '[1]6-1.인구이동'!$A$9:$AG$71, 26, FALSE)</f>
        <v>-8159</v>
      </c>
      <c r="Z22" s="129">
        <f>VLOOKUP($A22&amp;$A$18, '[1]6-1.인구이동'!$A$9:$AG$71, 27, FALSE)</f>
        <v>-6083</v>
      </c>
      <c r="AA22" s="112">
        <f>VLOOKUP($A22&amp;$A$18, '[1]6-1.인구이동'!$A$9:$AG$71, 28, FALSE)</f>
        <v>40245</v>
      </c>
      <c r="AB22" s="265"/>
      <c r="AC22" s="129">
        <f t="shared" si="15"/>
        <v>-2499</v>
      </c>
    </row>
    <row r="23" spans="1:29" s="100" customFormat="1" ht="21.2" customHeight="1" x14ac:dyDescent="0.15">
      <c r="A23" s="4">
        <v>2019</v>
      </c>
      <c r="B23" s="112">
        <f>VLOOKUP($A23&amp;$A$18, '[1]6-1.인구이동'!$A$9:$AG$71, 4, FALSE)</f>
        <v>312419</v>
      </c>
      <c r="C23" s="112">
        <f>VLOOKUP($A23&amp;$A$18, '[1]6-1.인구이동'!$A$9:$AG$71, 5, FALSE)</f>
        <v>157380</v>
      </c>
      <c r="D23" s="112">
        <f>VLOOKUP($A23&amp;$A$18, '[1]6-1.인구이동'!$A$9:$AG$71, 6, FALSE)</f>
        <v>155039</v>
      </c>
      <c r="E23" s="112">
        <f>VLOOKUP($A23&amp;$A$18, '[1]6-1.인구이동'!$A$9:$AG$71, 7, FALSE)</f>
        <v>336092</v>
      </c>
      <c r="F23" s="112">
        <f>VLOOKUP($A23&amp;$A$18, '[1]6-1.인구이동'!$A$9:$AG$71, 8, FALSE)</f>
        <v>170872</v>
      </c>
      <c r="G23" s="112">
        <f>VLOOKUP($A23&amp;$A$18, '[1]6-1.인구이동'!$A$9:$AG$71, 9, FALSE)</f>
        <v>165220</v>
      </c>
      <c r="H23" s="112">
        <f>VLOOKUP($A23&amp;$A$18, '[1]6-1.인구이동'!$A$9:$AG$71, 10, FALSE)</f>
        <v>112136</v>
      </c>
      <c r="I23" s="112">
        <f>VLOOKUP($A23&amp;$A$18, '[1]6-1.인구이동'!$A$9:$AG$71, 11, FALSE)</f>
        <v>55584</v>
      </c>
      <c r="J23" s="112">
        <f>VLOOKUP($A23&amp;$A$18, '[1]6-1.인구이동'!$A$9:$AG$71, 12, FALSE)</f>
        <v>56552</v>
      </c>
      <c r="K23" s="112">
        <f>VLOOKUP($A23&amp;$A$18, '[1]6-1.인구이동'!$A$9:$AG$71, 13, FALSE)</f>
        <v>119033</v>
      </c>
      <c r="L23" s="112">
        <f>VLOOKUP($A23&amp;$A$18, '[1]6-1.인구이동'!$A$9:$AG$71, 14, FALSE)</f>
        <v>59386</v>
      </c>
      <c r="M23" s="112">
        <f>VLOOKUP($A23&amp;$A$18, '[1]6-1.인구이동'!$A$9:$AG$71, 15, FALSE)</f>
        <v>59647</v>
      </c>
      <c r="N23" s="112">
        <f>VLOOKUP($A23&amp;$A$18, '[1]6-1.인구이동'!$A$9:$AG$71, 16, FALSE)</f>
        <v>119033</v>
      </c>
      <c r="O23" s="112">
        <f>VLOOKUP($A23&amp;$A$18, '[1]6-1.인구이동'!$A$9:$AG$71, 17, FALSE)</f>
        <v>59386</v>
      </c>
      <c r="P23" s="112">
        <f>VLOOKUP($A23&amp;$A$18, '[1]6-1.인구이동'!$A$9:$AG$71, 18, FALSE)</f>
        <v>59647</v>
      </c>
      <c r="Q23" s="4">
        <v>2019</v>
      </c>
      <c r="R23" s="112">
        <f>VLOOKUP($A23&amp;$A$18, '[1]6-1.인구이동'!$A$9:$AG$71, 19, FALSE)</f>
        <v>81250</v>
      </c>
      <c r="S23" s="112">
        <f>VLOOKUP($A23&amp;$A$18, '[1]6-1.인구이동'!$A$9:$AG$71, 20, FALSE)</f>
        <v>42410</v>
      </c>
      <c r="T23" s="112">
        <f>VLOOKUP($A23&amp;$A$18, '[1]6-1.인구이동'!$A$9:$AG$71, 21, FALSE)</f>
        <v>38840</v>
      </c>
      <c r="U23" s="112">
        <f>VLOOKUP($A23&amp;$A$18, '[1]6-1.인구이동'!$A$9:$AG$71, 22, FALSE)</f>
        <v>104923</v>
      </c>
      <c r="V23" s="112">
        <f>VLOOKUP($A23&amp;$A$18, '[1]6-1.인구이동'!$A$9:$AG$71, 23, FALSE)</f>
        <v>55902</v>
      </c>
      <c r="W23" s="112">
        <f>VLOOKUP($A23&amp;$A$18, '[1]6-1.인구이동'!$A$9:$AG$71, 24, FALSE)</f>
        <v>49021</v>
      </c>
      <c r="X23" s="129">
        <f>VLOOKUP($A23&amp;$A$18, '[1]6-1.인구이동'!$A$9:$AG$71, 25, FALSE)</f>
        <v>-23673</v>
      </c>
      <c r="Y23" s="129">
        <f>VLOOKUP($A23&amp;$A$18, '[1]6-1.인구이동'!$A$9:$AG$71, 26, FALSE)</f>
        <v>-13492</v>
      </c>
      <c r="Z23" s="129">
        <f>VLOOKUP($A23&amp;$A$18, '[1]6-1.인구이동'!$A$9:$AG$71, 27, FALSE)</f>
        <v>-10181</v>
      </c>
      <c r="AA23" s="112">
        <f>VLOOKUP($A23&amp;$A$18, '[1]6-1.인구이동'!$A$9:$AG$71, 28, FALSE)</f>
        <v>38513</v>
      </c>
      <c r="AB23" s="265"/>
      <c r="AC23" s="129">
        <f t="shared" si="15"/>
        <v>-6904</v>
      </c>
    </row>
    <row r="24" spans="1:29" s="100" customFormat="1" ht="21.2" customHeight="1" x14ac:dyDescent="0.15">
      <c r="A24" s="4">
        <v>2020</v>
      </c>
      <c r="B24" s="112">
        <f>VLOOKUP($A24&amp;$A$18, '[1]6-1.인구이동'!$A$9:$AG$71, 4, FALSE)</f>
        <v>347248</v>
      </c>
      <c r="C24" s="112">
        <v>174456</v>
      </c>
      <c r="D24" s="112">
        <f>VLOOKUP($A24&amp;$A$18, '[1]6-1.인구이동'!$A$9:$AG$71, 6, FALSE)</f>
        <v>172792</v>
      </c>
      <c r="E24" s="112">
        <f>VLOOKUP($A24&amp;$A$18, '[1]6-1.인구이동'!$A$9:$AG$71, 7, FALSE)</f>
        <v>364083</v>
      </c>
      <c r="F24" s="112">
        <f>VLOOKUP($A24&amp;$A$18, '[1]6-1.인구이동'!$A$9:$AG$71, 8, FALSE)</f>
        <v>184559</v>
      </c>
      <c r="G24" s="112">
        <f>VLOOKUP($A24&amp;$A$18, '[1]6-1.인구이동'!$A$9:$AG$71, 9, FALSE)</f>
        <v>179524</v>
      </c>
      <c r="H24" s="112">
        <f>VLOOKUP($A24&amp;$A$18, '[1]6-1.인구이동'!$A$9:$AG$71, 10, FALSE)</f>
        <v>122954</v>
      </c>
      <c r="I24" s="112">
        <f>VLOOKUP($A24&amp;$A$18, '[1]6-1.인구이동'!$A$9:$AG$71, 11, FALSE)</f>
        <v>60793</v>
      </c>
      <c r="J24" s="112">
        <f>VLOOKUP($A24&amp;$A$18, '[1]6-1.인구이동'!$A$9:$AG$71, 12, FALSE)</f>
        <v>62161</v>
      </c>
      <c r="K24" s="112">
        <f>VLOOKUP($A24&amp;$A$18, '[1]6-1.인구이동'!$A$9:$AG$71, 13, FALSE)</f>
        <v>133114</v>
      </c>
      <c r="L24" s="112">
        <f>VLOOKUP($A24&amp;$A$18, '[1]6-1.인구이동'!$A$9:$AG$71, 14, FALSE)</f>
        <v>66502</v>
      </c>
      <c r="M24" s="112">
        <f>VLOOKUP($A24&amp;$A$18, '[1]6-1.인구이동'!$A$9:$AG$71, 15, FALSE)</f>
        <v>66612</v>
      </c>
      <c r="N24" s="112">
        <f>VLOOKUP($A24&amp;$A$18, '[1]6-1.인구이동'!$A$9:$AG$71, 16, FALSE)</f>
        <v>133114</v>
      </c>
      <c r="O24" s="112">
        <f>VLOOKUP($A24&amp;$A$18, '[1]6-1.인구이동'!$A$9:$AG$71, 17, FALSE)</f>
        <v>66502</v>
      </c>
      <c r="P24" s="112">
        <f>VLOOKUP($A24&amp;$A$18, '[1]6-1.인구이동'!$A$9:$AG$71, 18, FALSE)</f>
        <v>66612</v>
      </c>
      <c r="Q24" s="4">
        <v>2020</v>
      </c>
      <c r="R24" s="112">
        <f>VLOOKUP($A24&amp;$A$18, '[1]6-1.인구이동'!$A$9:$AG$71, 19, FALSE)</f>
        <v>91180</v>
      </c>
      <c r="S24" s="112">
        <f>VLOOKUP($A24&amp;$A$18, '[1]6-1.인구이동'!$A$9:$AG$71, 20, FALSE)</f>
        <v>47161</v>
      </c>
      <c r="T24" s="112">
        <f>VLOOKUP($A24&amp;$A$18, '[1]6-1.인구이동'!$A$9:$AG$71, 21, FALSE)</f>
        <v>44019</v>
      </c>
      <c r="U24" s="112">
        <f>VLOOKUP($A24&amp;$A$18, '[1]6-1.인구이동'!$A$9:$AG$71, 22, FALSE)</f>
        <v>108015</v>
      </c>
      <c r="V24" s="112">
        <f>VLOOKUP($A24&amp;$A$18, '[1]6-1.인구이동'!$A$9:$AG$71, 23, FALSE)</f>
        <v>57264</v>
      </c>
      <c r="W24" s="112">
        <f>VLOOKUP($A24&amp;$A$18, '[1]6-1.인구이동'!$A$9:$AG$71, 24, FALSE)</f>
        <v>50751</v>
      </c>
      <c r="X24" s="129">
        <f>VLOOKUP($A24&amp;$A$18, '[1]6-1.인구이동'!$A$9:$AG$71, 25, FALSE)</f>
        <v>-16835</v>
      </c>
      <c r="Y24" s="129">
        <f>VLOOKUP($A24&amp;$A$18, '[1]6-1.인구이동'!$A$9:$AG$71, 26, FALSE)</f>
        <v>-10103</v>
      </c>
      <c r="Z24" s="129">
        <f>VLOOKUP($A24&amp;$A$18, '[1]6-1.인구이동'!$A$9:$AG$71, 27, FALSE)</f>
        <v>-6732</v>
      </c>
      <c r="AA24" s="112">
        <f>VLOOKUP($A24&amp;$A$18, '[1]6-1.인구이동'!$A$9:$AG$71, 28, FALSE)</f>
        <v>44383</v>
      </c>
      <c r="AB24" s="265"/>
      <c r="AC24" s="129">
        <f t="shared" si="15"/>
        <v>-734</v>
      </c>
    </row>
    <row r="25" spans="1:29" s="100" customFormat="1" ht="21.2" customHeight="1" x14ac:dyDescent="0.15">
      <c r="A25" s="4">
        <v>2021</v>
      </c>
      <c r="B25" s="112">
        <f>VLOOKUP($A25&amp;$A$18, '[1]6-1.인구이동'!$A$9:$AG$71, 4, FALSE)</f>
        <v>304761</v>
      </c>
      <c r="C25" s="112">
        <f>VLOOKUP($A25&amp;$A$18, '[1]6-1.인구이동'!$A$9:$AG$71, 5, FALSE)</f>
        <v>154355</v>
      </c>
      <c r="D25" s="112">
        <f>VLOOKUP($A25&amp;$A$18, '[1]6-1.인구이동'!$A$9:$AG$71, 6, FALSE)</f>
        <v>150406</v>
      </c>
      <c r="E25" s="112">
        <f>VLOOKUP($A25&amp;$A$18, '[1]6-1.인구이동'!$A$9:$AG$71, 7, FALSE)</f>
        <v>329080</v>
      </c>
      <c r="F25" s="112">
        <f>VLOOKUP($A25&amp;$A$18, '[1]6-1.인구이동'!$A$9:$AG$71, 8, FALSE)</f>
        <v>167339</v>
      </c>
      <c r="G25" s="112">
        <f>VLOOKUP($A25&amp;$A$18, '[1]6-1.인구이동'!$A$9:$AG$71, 9, FALSE)</f>
        <v>161741</v>
      </c>
      <c r="H25" s="112">
        <f>VLOOKUP($A25&amp;$A$18, '[1]6-1.인구이동'!$A$9:$AG$71, 10, FALSE)</f>
        <v>105699</v>
      </c>
      <c r="I25" s="112">
        <f>VLOOKUP($A25&amp;$A$18, '[1]6-1.인구이동'!$A$9:$AG$71, 11, FALSE)</f>
        <v>52242</v>
      </c>
      <c r="J25" s="112">
        <f>VLOOKUP($A25&amp;$A$18, '[1]6-1.인구이동'!$A$9:$AG$71, 12, FALSE)</f>
        <v>53457</v>
      </c>
      <c r="K25" s="112">
        <f>VLOOKUP($A25&amp;$A$18, '[1]6-1.인구이동'!$A$9:$AG$71, 13, FALSE)</f>
        <v>115986</v>
      </c>
      <c r="L25" s="112">
        <f>VLOOKUP($A25&amp;$A$18, '[1]6-1.인구이동'!$A$9:$AG$71, 14, FALSE)</f>
        <v>58155</v>
      </c>
      <c r="M25" s="112">
        <f>VLOOKUP($A25&amp;$A$18, '[1]6-1.인구이동'!$A$9:$AG$71, 15, FALSE)</f>
        <v>57831</v>
      </c>
      <c r="N25" s="112">
        <f>VLOOKUP($A25&amp;$A$18, '[1]6-1.인구이동'!$A$9:$AG$71, 16, FALSE)</f>
        <v>115986</v>
      </c>
      <c r="O25" s="112">
        <f>VLOOKUP($A25&amp;$A$18, '[1]6-1.인구이동'!$A$9:$AG$71, 17, FALSE)</f>
        <v>58155</v>
      </c>
      <c r="P25" s="112">
        <f>VLOOKUP($A25&amp;$A$18, '[1]6-1.인구이동'!$A$9:$AG$71, 18, FALSE)</f>
        <v>57831</v>
      </c>
      <c r="Q25" s="4">
        <v>2021</v>
      </c>
      <c r="R25" s="112">
        <f>VLOOKUP($A25&amp;$A$18, '[1]6-1.인구이동'!$A$9:$AG$71, 19, FALSE)</f>
        <v>83076</v>
      </c>
      <c r="S25" s="112">
        <f>VLOOKUP($A25&amp;$A$18, '[1]6-1.인구이동'!$A$9:$AG$71, 20, FALSE)</f>
        <v>43958</v>
      </c>
      <c r="T25" s="112">
        <f>VLOOKUP($A25&amp;$A$18, '[1]6-1.인구이동'!$A$9:$AG$71, 21, FALSE)</f>
        <v>39118</v>
      </c>
      <c r="U25" s="112">
        <f>VLOOKUP($A25&amp;$A$18, '[1]6-1.인구이동'!$A$9:$AG$71, 22, FALSE)</f>
        <v>107395</v>
      </c>
      <c r="V25" s="112">
        <f>VLOOKUP($A25&amp;$A$18, '[1]6-1.인구이동'!$A$9:$AG$71, 23, FALSE)</f>
        <v>56942</v>
      </c>
      <c r="W25" s="112">
        <f>VLOOKUP($A25&amp;$A$18, '[1]6-1.인구이동'!$A$9:$AG$71, 24, FALSE)</f>
        <v>50453</v>
      </c>
      <c r="X25" s="129">
        <f>VLOOKUP($A25&amp;$A$18, '[1]6-1.인구이동'!$A$9:$AG$71, 25, FALSE)</f>
        <v>-24319</v>
      </c>
      <c r="Y25" s="129">
        <f>VLOOKUP($A25&amp;$A$18, '[1]6-1.인구이동'!$A$9:$AG$71, 26, FALSE)</f>
        <v>-12984</v>
      </c>
      <c r="Z25" s="129">
        <f>VLOOKUP($A25&amp;$A$18, '[1]6-1.인구이동'!$A$9:$AG$71, 27, FALSE)</f>
        <v>-11335</v>
      </c>
      <c r="AA25" s="112">
        <f>VLOOKUP($A25&amp;$A$18, '[1]6-1.인구이동'!$A$9:$AG$71, 28, FALSE)</f>
        <v>38560</v>
      </c>
      <c r="AB25" s="265"/>
      <c r="AC25" s="129">
        <f t="shared" si="15"/>
        <v>-9072</v>
      </c>
    </row>
    <row r="26" spans="1:29" s="100" customFormat="1" ht="21.2" customHeight="1" x14ac:dyDescent="0.15">
      <c r="A26" s="4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Q26" s="4"/>
      <c r="Y26" s="111"/>
      <c r="Z26" s="111"/>
      <c r="AA26" s="111"/>
      <c r="AB26" s="111"/>
      <c r="AC26" s="335"/>
    </row>
    <row r="27" spans="1:29" s="100" customFormat="1" ht="21.2" customHeight="1" x14ac:dyDescent="0.15">
      <c r="A27" s="39" t="s">
        <v>49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Q27" s="39" t="s">
        <v>49</v>
      </c>
      <c r="Y27" s="111"/>
      <c r="Z27" s="111"/>
      <c r="AA27" s="111"/>
      <c r="AB27" s="111"/>
      <c r="AC27" s="335"/>
    </row>
    <row r="28" spans="1:29" s="100" customFormat="1" ht="21.2" customHeight="1" x14ac:dyDescent="0.15">
      <c r="A28" s="4">
        <v>2015</v>
      </c>
      <c r="B28" s="112">
        <f>VLOOKUP($A28&amp;$A$27, '[2]6-1.인구이동'!$A$9:$Y$160, 4, FALSE)</f>
        <v>344730</v>
      </c>
      <c r="C28" s="112">
        <f>VLOOKUP($A28&amp;$A$27, '[2]6-1.인구이동'!$A$9:$Y$160, 5, FALSE)</f>
        <v>178063</v>
      </c>
      <c r="D28" s="112">
        <f>VLOOKUP($A28&amp;$A$27, '[2]6-1.인구이동'!$A$9:$Y$160, 6, FALSE)</f>
        <v>166667</v>
      </c>
      <c r="E28" s="112">
        <f>VLOOKUP($A28&amp;$A$27, '[2]6-1.인구이동'!$A$9:$Y$160, 7, FALSE)</f>
        <v>345307</v>
      </c>
      <c r="F28" s="112">
        <f>VLOOKUP($A28&amp;$A$27, '[2]6-1.인구이동'!$A$9:$Y$160, 8, FALSE)</f>
        <v>177445</v>
      </c>
      <c r="G28" s="112">
        <f>VLOOKUP($A28&amp;$A$27, '[2]6-1.인구이동'!$A$9:$Y$160, 9, FALSE)</f>
        <v>167862</v>
      </c>
      <c r="H28" s="112">
        <f>VLOOKUP($A28&amp;$A$27, '[2]6-1.인구이동'!$A$9:$Y$160, 10, FALSE)</f>
        <v>148598</v>
      </c>
      <c r="I28" s="112">
        <f>VLOOKUP($A28&amp;$A$27, '[2]6-1.인구이동'!$A$9:$Y$160, 11, FALSE)</f>
        <v>75101</v>
      </c>
      <c r="J28" s="112">
        <f>VLOOKUP($A28&amp;$A$27, '[2]6-1.인구이동'!$A$9:$AG$160, 12, FALSE)</f>
        <v>73497</v>
      </c>
      <c r="K28" s="112">
        <f>VLOOKUP($A28&amp;$A$27, '[2]6-1.인구이동'!$A$9:$AG$160, 13, FALSE)</f>
        <v>60511</v>
      </c>
      <c r="L28" s="112">
        <f>VLOOKUP($A28&amp;$A$27, '[2]6-1.인구이동'!$A$9:$AG$160, 14, FALSE)</f>
        <v>31090</v>
      </c>
      <c r="M28" s="112">
        <f>VLOOKUP($A28&amp;$A$27, '[2]6-1.인구이동'!$A$9:$AG$160, 15, FALSE)</f>
        <v>29421</v>
      </c>
      <c r="N28" s="112">
        <f>VLOOKUP($A28&amp;$A$27, '[2]6-1.인구이동'!$A$9:$AG$160, 16, FALSE)</f>
        <v>60511</v>
      </c>
      <c r="O28" s="112">
        <f>VLOOKUP($A28&amp;$A$27, '[2]6-1.인구이동'!$A$9:$AG$160, 17, FALSE)</f>
        <v>31090</v>
      </c>
      <c r="P28" s="112">
        <f>VLOOKUP($A28&amp;$A$27, '[2]6-1.인구이동'!$A$9:$AG$160, 18, FALSE)</f>
        <v>29421</v>
      </c>
      <c r="Q28" s="4">
        <v>2015</v>
      </c>
      <c r="R28" s="112">
        <f>VLOOKUP($A28&amp;$A$27, '[2]6-1.인구이동'!$A$9:$AG$160, 19, FALSE)</f>
        <v>135621</v>
      </c>
      <c r="S28" s="112">
        <f>VLOOKUP($A28&amp;$A$27, '[2]6-1.인구이동'!$A$9:$AG$160, 20, FALSE)</f>
        <v>71872</v>
      </c>
      <c r="T28" s="112">
        <f>VLOOKUP($A28&amp;$A$27, '[2]6-1.인구이동'!$A$9:$AG$160, 21, FALSE)</f>
        <v>63749</v>
      </c>
      <c r="U28" s="112">
        <f>VLOOKUP($A28&amp;$A$27, '[2]6-1.인구이동'!$A$9:$AG$160, 22, FALSE)</f>
        <v>136198</v>
      </c>
      <c r="V28" s="112">
        <f>VLOOKUP($A28&amp;$A$27, '[2]6-1.인구이동'!$A$9:$AG$160, 23, FALSE)</f>
        <v>71254</v>
      </c>
      <c r="W28" s="112">
        <f>VLOOKUP($A28&amp;$A$27, '[2]6-1.인구이동'!$A$9:$AG$160, 24, FALSE)</f>
        <v>64944</v>
      </c>
      <c r="X28" s="129">
        <f>VLOOKUP($A28&amp;$A$27, '[2]6-1.인구이동'!$A$9:$AG$160, 25, FALSE)</f>
        <v>-577</v>
      </c>
      <c r="Y28" s="129">
        <f>VLOOKUP($A28&amp;$A$27, '[2]6-1.인구이동'!$A$9:$AG$160, 26, FALSE)</f>
        <v>618</v>
      </c>
      <c r="Z28" s="129">
        <f>VLOOKUP($A28&amp;$A$27, '[2]6-1.인구이동'!$A$9:$AG$160, 27, FALSE)</f>
        <v>-1195</v>
      </c>
      <c r="AA28" s="112"/>
      <c r="AB28" s="112">
        <v>46900</v>
      </c>
      <c r="AC28" s="129">
        <f>AB28-AA19</f>
        <v>3072</v>
      </c>
    </row>
    <row r="29" spans="1:29" s="100" customFormat="1" ht="21.2" customHeight="1" x14ac:dyDescent="0.15">
      <c r="A29" s="4">
        <v>2016</v>
      </c>
      <c r="B29" s="112">
        <f>VLOOKUP($A29&amp;$A$27, '[2]6-1.인구이동'!$A$9:$Y$160, 4, FALSE)</f>
        <v>315652</v>
      </c>
      <c r="C29" s="112">
        <f>VLOOKUP($A29&amp;$A$27, '[2]6-1.인구이동'!$A$9:$Y$160, 5, FALSE)</f>
        <v>164671</v>
      </c>
      <c r="D29" s="112">
        <f>VLOOKUP($A29&amp;$A$27, '[2]6-1.인구이동'!$A$9:$Y$160, 6, FALSE)</f>
        <v>150981</v>
      </c>
      <c r="E29" s="112">
        <f>VLOOKUP($A29&amp;$A$27, '[2]6-1.인구이동'!$A$9:$Y$160, 7, FALSE)</f>
        <v>318803</v>
      </c>
      <c r="F29" s="112">
        <f>VLOOKUP($A29&amp;$A$27, '[2]6-1.인구이동'!$A$9:$Y$160, 8, FALSE)</f>
        <v>164978</v>
      </c>
      <c r="G29" s="112">
        <f>VLOOKUP($A29&amp;$A$27, '[2]6-1.인구이동'!$A$9:$Y$160, 9, FALSE)</f>
        <v>153825</v>
      </c>
      <c r="H29" s="112">
        <f>VLOOKUP($A29&amp;$A$27, '[2]6-1.인구이동'!$A$9:$Y$160, 10, FALSE)</f>
        <v>138749</v>
      </c>
      <c r="I29" s="112">
        <f>VLOOKUP($A29&amp;$A$27, '[2]6-1.인구이동'!$A$9:$Y$160, 11, FALSE)</f>
        <v>70272</v>
      </c>
      <c r="J29" s="112">
        <f>VLOOKUP($A29&amp;$A$27, '[2]6-1.인구이동'!$A$9:$AG$160, 12, FALSE)</f>
        <v>68477</v>
      </c>
      <c r="K29" s="112">
        <f>VLOOKUP($A29&amp;$A$27, '[2]6-1.인구이동'!$A$9:$AG$160, 13, FALSE)</f>
        <v>54605</v>
      </c>
      <c r="L29" s="112">
        <f>VLOOKUP($A29&amp;$A$27, '[2]6-1.인구이동'!$A$9:$AG$160, 14, FALSE)</f>
        <v>28531</v>
      </c>
      <c r="M29" s="112">
        <f>VLOOKUP($A29&amp;$A$27, '[2]6-1.인구이동'!$A$9:$AG$160, 15, FALSE)</f>
        <v>26074</v>
      </c>
      <c r="N29" s="112">
        <f>VLOOKUP($A29&amp;$A$27, '[2]6-1.인구이동'!$A$9:$AG$160, 16, FALSE)</f>
        <v>54605</v>
      </c>
      <c r="O29" s="112">
        <f>VLOOKUP($A29&amp;$A$27, '[2]6-1.인구이동'!$A$9:$AG$160, 17, FALSE)</f>
        <v>28531</v>
      </c>
      <c r="P29" s="112">
        <f>VLOOKUP($A29&amp;$A$27, '[2]6-1.인구이동'!$A$9:$AG$160, 18, FALSE)</f>
        <v>26074</v>
      </c>
      <c r="Q29" s="4">
        <v>2016</v>
      </c>
      <c r="R29" s="112">
        <f>VLOOKUP($A29&amp;$A$27, '[2]6-1.인구이동'!$A$9:$AG$160, 19, FALSE)</f>
        <v>122298</v>
      </c>
      <c r="S29" s="112">
        <f>VLOOKUP($A29&amp;$A$27, '[2]6-1.인구이동'!$A$9:$AG$160, 20, FALSE)</f>
        <v>65868</v>
      </c>
      <c r="T29" s="112">
        <f>VLOOKUP($A29&amp;$A$27, '[2]6-1.인구이동'!$A$9:$AG$160, 21, FALSE)</f>
        <v>56430</v>
      </c>
      <c r="U29" s="112">
        <f>VLOOKUP($A29&amp;$A$27, '[2]6-1.인구이동'!$A$9:$AG$160, 22, FALSE)</f>
        <v>125449</v>
      </c>
      <c r="V29" s="112">
        <f>VLOOKUP($A29&amp;$A$27, '[2]6-1.인구이동'!$A$9:$AG$160, 23, FALSE)</f>
        <v>66175</v>
      </c>
      <c r="W29" s="112">
        <f>VLOOKUP($A29&amp;$A$27, '[2]6-1.인구이동'!$A$9:$AG$160, 24, FALSE)</f>
        <v>59274</v>
      </c>
      <c r="X29" s="129">
        <f>VLOOKUP($A29&amp;$A$27, '[2]6-1.인구이동'!$A$9:$AG$160, 25, FALSE)</f>
        <v>-3151</v>
      </c>
      <c r="Y29" s="129">
        <f>VLOOKUP($A29&amp;$A$27, '[2]6-1.인구이동'!$A$9:$AG$160, 26, FALSE)</f>
        <v>-307</v>
      </c>
      <c r="Z29" s="129">
        <f>VLOOKUP($A29&amp;$A$27, '[2]6-1.인구이동'!$A$9:$AG$160, 27, FALSE)</f>
        <v>-2844</v>
      </c>
      <c r="AA29" s="112"/>
      <c r="AB29" s="112">
        <v>41444</v>
      </c>
      <c r="AC29" s="129">
        <f t="shared" ref="AC29:AC34" si="16">AB29-AA20</f>
        <v>1939</v>
      </c>
    </row>
    <row r="30" spans="1:29" s="100" customFormat="1" ht="21.2" customHeight="1" x14ac:dyDescent="0.15">
      <c r="A30" s="4">
        <v>2017</v>
      </c>
      <c r="B30" s="112">
        <f>VLOOKUP($A30&amp;$A$27, '[2]6-1.인구이동'!$A$9:$Y$160, 4, FALSE)</f>
        <v>311061</v>
      </c>
      <c r="C30" s="112">
        <f>VLOOKUP($A30&amp;$A$27, '[2]6-1.인구이동'!$A$9:$Y$160, 5, FALSE)</f>
        <v>162855</v>
      </c>
      <c r="D30" s="112">
        <f>VLOOKUP($A30&amp;$A$27, '[2]6-1.인구이동'!$A$9:$Y$160, 6, FALSE)</f>
        <v>148206</v>
      </c>
      <c r="E30" s="112">
        <f>VLOOKUP($A30&amp;$A$27, '[2]6-1.인구이동'!$A$9:$Y$160, 7, FALSE)</f>
        <v>316642</v>
      </c>
      <c r="F30" s="112">
        <f>VLOOKUP($A30&amp;$A$27, '[2]6-1.인구이동'!$A$9:$Y$160, 8, FALSE)</f>
        <v>164362</v>
      </c>
      <c r="G30" s="112">
        <f>VLOOKUP($A30&amp;$A$27, '[2]6-1.인구이동'!$A$9:$Y$160, 9, FALSE)</f>
        <v>152280</v>
      </c>
      <c r="H30" s="112">
        <f>VLOOKUP($A30&amp;$A$27, '[2]6-1.인구이동'!$A$9:$Y$160, 10, FALSE)</f>
        <v>140628</v>
      </c>
      <c r="I30" s="112">
        <f>VLOOKUP($A30&amp;$A$27, '[2]6-1.인구이동'!$A$9:$Y$160, 11, FALSE)</f>
        <v>71309</v>
      </c>
      <c r="J30" s="112">
        <f>VLOOKUP($A30&amp;$A$27, '[2]6-1.인구이동'!$A$9:$AG$160, 12, FALSE)</f>
        <v>69319</v>
      </c>
      <c r="K30" s="112">
        <f>VLOOKUP($A30&amp;$A$27, '[2]6-1.인구이동'!$A$9:$AG$160, 13, FALSE)</f>
        <v>52607</v>
      </c>
      <c r="L30" s="112">
        <f>VLOOKUP($A30&amp;$A$27, '[2]6-1.인구이동'!$A$9:$AG$160, 14, FALSE)</f>
        <v>27595</v>
      </c>
      <c r="M30" s="112">
        <f>VLOOKUP($A30&amp;$A$27, '[2]6-1.인구이동'!$A$9:$AG$160, 15, FALSE)</f>
        <v>25012</v>
      </c>
      <c r="N30" s="112">
        <f>VLOOKUP($A30&amp;$A$27, '[2]6-1.인구이동'!$A$9:$AG$160, 16, FALSE)</f>
        <v>52607</v>
      </c>
      <c r="O30" s="112">
        <f>VLOOKUP($A30&amp;$A$27, '[2]6-1.인구이동'!$A$9:$AG$160, 17, FALSE)</f>
        <v>27595</v>
      </c>
      <c r="P30" s="112">
        <f>VLOOKUP($A30&amp;$A$27, '[2]6-1.인구이동'!$A$9:$AG$160, 18, FALSE)</f>
        <v>25012</v>
      </c>
      <c r="Q30" s="4">
        <v>2017</v>
      </c>
      <c r="R30" s="112">
        <f>VLOOKUP($A30&amp;$A$27, '[2]6-1.인구이동'!$A$9:$AG$160, 19, FALSE)</f>
        <v>117826</v>
      </c>
      <c r="S30" s="112">
        <f>VLOOKUP($A30&amp;$A$27, '[2]6-1.인구이동'!$A$9:$AG$160, 20, FALSE)</f>
        <v>63951</v>
      </c>
      <c r="T30" s="112">
        <f>VLOOKUP($A30&amp;$A$27, '[2]6-1.인구이동'!$A$9:$AG$160, 21, FALSE)</f>
        <v>53875</v>
      </c>
      <c r="U30" s="112">
        <f>VLOOKUP($A30&amp;$A$27, '[2]6-1.인구이동'!$A$9:$AG$160, 22, FALSE)</f>
        <v>123407</v>
      </c>
      <c r="V30" s="112">
        <f>VLOOKUP($A30&amp;$A$27, '[2]6-1.인구이동'!$A$9:$AG$160, 23, FALSE)</f>
        <v>65458</v>
      </c>
      <c r="W30" s="112">
        <f>VLOOKUP($A30&amp;$A$27, '[2]6-1.인구이동'!$A$9:$AG$160, 24, FALSE)</f>
        <v>57949</v>
      </c>
      <c r="X30" s="129">
        <f>VLOOKUP($A30&amp;$A$27, '[2]6-1.인구이동'!$A$9:$AG$160, 25, FALSE)</f>
        <v>-5581</v>
      </c>
      <c r="Y30" s="129">
        <f>VLOOKUP($A30&amp;$A$27, '[2]6-1.인구이동'!$A$9:$AG$160, 26, FALSE)</f>
        <v>-1507</v>
      </c>
      <c r="Z30" s="129">
        <f>VLOOKUP($A30&amp;$A$27, '[2]6-1.인구이동'!$A$9:$AG$160, 27, FALSE)</f>
        <v>-4074</v>
      </c>
      <c r="AA30" s="112"/>
      <c r="AB30" s="112">
        <v>41714</v>
      </c>
      <c r="AC30" s="129">
        <f t="shared" si="16"/>
        <v>2483</v>
      </c>
    </row>
    <row r="31" spans="1:29" s="100" customFormat="1" ht="21.2" customHeight="1" x14ac:dyDescent="0.15">
      <c r="A31" s="4">
        <v>2018</v>
      </c>
      <c r="B31" s="112">
        <f>VLOOKUP($A31&amp;$A$27, '[2]6-1.인구이동'!$A$9:$Y$160, 4, FALSE)</f>
        <v>309446</v>
      </c>
      <c r="C31" s="112">
        <f>VLOOKUP($A31&amp;$A$27, '[2]6-1.인구이동'!$A$9:$Y$160, 5, FALSE)</f>
        <v>161387</v>
      </c>
      <c r="D31" s="112">
        <f>VLOOKUP($A31&amp;$A$27, '[2]6-1.인구이동'!$A$9:$Y$160, 6, FALSE)</f>
        <v>148059</v>
      </c>
      <c r="E31" s="112">
        <f>VLOOKUP($A31&amp;$A$27, '[2]6-1.인구이동'!$A$9:$Y$160, 7, FALSE)</f>
        <v>318671</v>
      </c>
      <c r="F31" s="112">
        <f>VLOOKUP($A31&amp;$A$27, '[2]6-1.인구이동'!$A$9:$Y$160, 8, FALSE)</f>
        <v>164492</v>
      </c>
      <c r="G31" s="112">
        <f>VLOOKUP($A31&amp;$A$27, '[2]6-1.인구이동'!$A$9:$Y$160, 9, FALSE)</f>
        <v>154179</v>
      </c>
      <c r="H31" s="112">
        <f>VLOOKUP($A31&amp;$A$27, '[2]6-1.인구이동'!$A$9:$Y$160, 10, FALSE)</f>
        <v>138178</v>
      </c>
      <c r="I31" s="112">
        <f>VLOOKUP($A31&amp;$A$27, '[2]6-1.인구이동'!$A$9:$Y$160, 11, FALSE)</f>
        <v>69837</v>
      </c>
      <c r="J31" s="112">
        <f>VLOOKUP($A31&amp;$A$27, '[2]6-1.인구이동'!$A$9:$AG$160, 12, FALSE)</f>
        <v>68341</v>
      </c>
      <c r="K31" s="112">
        <f>VLOOKUP($A31&amp;$A$27, '[2]6-1.인구이동'!$A$9:$AG$160, 13, FALSE)</f>
        <v>53977</v>
      </c>
      <c r="L31" s="112">
        <f>VLOOKUP($A31&amp;$A$27, '[2]6-1.인구이동'!$A$9:$AG$160, 14, FALSE)</f>
        <v>28183</v>
      </c>
      <c r="M31" s="112">
        <f>VLOOKUP($A31&amp;$A$27, '[2]6-1.인구이동'!$A$9:$AG$160, 15, FALSE)</f>
        <v>25794</v>
      </c>
      <c r="N31" s="112">
        <f>VLOOKUP($A31&amp;$A$27, '[2]6-1.인구이동'!$A$9:$AG$160, 16, FALSE)</f>
        <v>53977</v>
      </c>
      <c r="O31" s="112">
        <f>VLOOKUP($A31&amp;$A$27, '[2]6-1.인구이동'!$A$9:$AG$160, 17, FALSE)</f>
        <v>28183</v>
      </c>
      <c r="P31" s="112">
        <f>VLOOKUP($A31&amp;$A$27, '[2]6-1.인구이동'!$A$9:$AG$160, 18, FALSE)</f>
        <v>25794</v>
      </c>
      <c r="Q31" s="4">
        <v>2018</v>
      </c>
      <c r="R31" s="112">
        <f>VLOOKUP($A31&amp;$A$27, '[2]6-1.인구이동'!$A$9:$AG$160, 19, FALSE)</f>
        <v>117291</v>
      </c>
      <c r="S31" s="112">
        <f>VLOOKUP($A31&amp;$A$27, '[2]6-1.인구이동'!$A$9:$AG$160, 20, FALSE)</f>
        <v>63367</v>
      </c>
      <c r="T31" s="112">
        <f>VLOOKUP($A31&amp;$A$27, '[2]6-1.인구이동'!$A$9:$AG$160, 21, FALSE)</f>
        <v>53924</v>
      </c>
      <c r="U31" s="112">
        <f>VLOOKUP($A31&amp;$A$27, '[2]6-1.인구이동'!$A$9:$AG$160, 22, FALSE)</f>
        <v>126516</v>
      </c>
      <c r="V31" s="112">
        <f>VLOOKUP($A31&amp;$A$27, '[2]6-1.인구이동'!$A$9:$AG$160, 23, FALSE)</f>
        <v>66472</v>
      </c>
      <c r="W31" s="112">
        <f>VLOOKUP($A31&amp;$A$27, '[2]6-1.인구이동'!$A$9:$AG$160, 24, FALSE)</f>
        <v>60044</v>
      </c>
      <c r="X31" s="129">
        <f>VLOOKUP($A31&amp;$A$27, '[2]6-1.인구이동'!$A$9:$AG$160, 25, FALSE)</f>
        <v>-9225</v>
      </c>
      <c r="Y31" s="129">
        <f>VLOOKUP($A31&amp;$A$27, '[2]6-1.인구이동'!$A$9:$AG$160, 26, FALSE)</f>
        <v>-3105</v>
      </c>
      <c r="Z31" s="129">
        <f>VLOOKUP($A31&amp;$A$27, '[2]6-1.인구이동'!$A$9:$AG$160, 27, FALSE)</f>
        <v>-6120</v>
      </c>
      <c r="AA31" s="112"/>
      <c r="AB31" s="112">
        <v>42744</v>
      </c>
      <c r="AC31" s="129">
        <f t="shared" si="16"/>
        <v>2499</v>
      </c>
    </row>
    <row r="32" spans="1:29" s="100" customFormat="1" ht="21.2" customHeight="1" x14ac:dyDescent="0.15">
      <c r="A32" s="4">
        <v>2019</v>
      </c>
      <c r="B32" s="112">
        <f>VLOOKUP($A32&amp;$A$27, '[2]6-1.인구이동'!$A$9:$Y$160, 4, FALSE)</f>
        <v>306511</v>
      </c>
      <c r="C32" s="112">
        <f>VLOOKUP($A32&amp;$A$27, '[2]6-1.인구이동'!$A$9:$Y$160, 5, FALSE)</f>
        <v>161069</v>
      </c>
      <c r="D32" s="112">
        <f>VLOOKUP($A32&amp;$A$27, '[2]6-1.인구이동'!$A$9:$Y$160, 6, FALSE)</f>
        <v>145442</v>
      </c>
      <c r="E32" s="112">
        <f>VLOOKUP($A32&amp;$A$27, '[2]6-1.인구이동'!$A$9:$Y$160, 7, FALSE)</f>
        <v>311082</v>
      </c>
      <c r="F32" s="112">
        <f>VLOOKUP($A32&amp;$A$27, '[2]6-1.인구이동'!$A$9:$Y$160, 8, FALSE)</f>
        <v>161892</v>
      </c>
      <c r="G32" s="112">
        <f>VLOOKUP($A32&amp;$A$27, '[2]6-1.인구이동'!$A$9:$Y$160, 9, FALSE)</f>
        <v>149190</v>
      </c>
      <c r="H32" s="112">
        <f>VLOOKUP($A32&amp;$A$27, '[2]6-1.인구이동'!$A$9:$Y$160, 10, FALSE)</f>
        <v>131914</v>
      </c>
      <c r="I32" s="112">
        <f>VLOOKUP($A32&amp;$A$27, '[2]6-1.인구이동'!$A$9:$Y$160, 11, FALSE)</f>
        <v>67164</v>
      </c>
      <c r="J32" s="112">
        <f>VLOOKUP($A32&amp;$A$27, '[2]6-1.인구이동'!$A$9:$AG$160, 12, FALSE)</f>
        <v>64750</v>
      </c>
      <c r="K32" s="112">
        <f>VLOOKUP($A32&amp;$A$27, '[2]6-1.인구이동'!$A$9:$AG$160, 13, FALSE)</f>
        <v>53785</v>
      </c>
      <c r="L32" s="112">
        <f>VLOOKUP($A32&amp;$A$27, '[2]6-1.인구이동'!$A$9:$AG$160, 14, FALSE)</f>
        <v>28305</v>
      </c>
      <c r="M32" s="112">
        <f>VLOOKUP($A32&amp;$A$27, '[2]6-1.인구이동'!$A$9:$AG$160, 15, FALSE)</f>
        <v>25480</v>
      </c>
      <c r="N32" s="112">
        <f>VLOOKUP($A32&amp;$A$27, '[2]6-1.인구이동'!$A$9:$AG$160, 16, FALSE)</f>
        <v>53785</v>
      </c>
      <c r="O32" s="112">
        <f>VLOOKUP($A32&amp;$A$27, '[2]6-1.인구이동'!$A$9:$AG$160, 17, FALSE)</f>
        <v>28305</v>
      </c>
      <c r="P32" s="112">
        <f>VLOOKUP($A32&amp;$A$27, '[2]6-1.인구이동'!$A$9:$AG$160, 18, FALSE)</f>
        <v>25480</v>
      </c>
      <c r="Q32" s="4">
        <v>2019</v>
      </c>
      <c r="R32" s="112">
        <f>VLOOKUP($A32&amp;$A$27, '[2]6-1.인구이동'!$A$9:$AG$160, 19, FALSE)</f>
        <v>120812</v>
      </c>
      <c r="S32" s="112">
        <f>VLOOKUP($A32&amp;$A$27, '[2]6-1.인구이동'!$A$9:$AG$160, 20, FALSE)</f>
        <v>65600</v>
      </c>
      <c r="T32" s="112">
        <f>VLOOKUP($A32&amp;$A$27, '[2]6-1.인구이동'!$A$9:$AG$160, 21, FALSE)</f>
        <v>55212</v>
      </c>
      <c r="U32" s="112">
        <f>VLOOKUP($A32&amp;$A$27, '[2]6-1.인구이동'!$A$9:$AG$160, 22, FALSE)</f>
        <v>125383</v>
      </c>
      <c r="V32" s="112">
        <f>VLOOKUP($A32&amp;$A$27, '[2]6-1.인구이동'!$A$9:$AG$160, 23, FALSE)</f>
        <v>66423</v>
      </c>
      <c r="W32" s="112">
        <f>VLOOKUP($A32&amp;$A$27, '[2]6-1.인구이동'!$A$9:$AG$160, 24, FALSE)</f>
        <v>58960</v>
      </c>
      <c r="X32" s="129">
        <f>VLOOKUP($A32&amp;$A$27, '[2]6-1.인구이동'!$A$9:$AG$160, 25, FALSE)</f>
        <v>-4571</v>
      </c>
      <c r="Y32" s="129">
        <f>VLOOKUP($A32&amp;$A$27, '[2]6-1.인구이동'!$A$9:$AG$160, 26, FALSE)</f>
        <v>-823</v>
      </c>
      <c r="Z32" s="129">
        <f>VLOOKUP($A32&amp;$A$27, '[2]6-1.인구이동'!$A$9:$AG$160, 27, FALSE)</f>
        <v>-3748</v>
      </c>
      <c r="AA32" s="112"/>
      <c r="AB32" s="112">
        <v>45417</v>
      </c>
      <c r="AC32" s="129">
        <f t="shared" si="16"/>
        <v>6904</v>
      </c>
    </row>
    <row r="33" spans="1:29" s="100" customFormat="1" ht="21.2" customHeight="1" x14ac:dyDescent="0.15">
      <c r="A33" s="4">
        <v>2020</v>
      </c>
      <c r="B33" s="112">
        <f>VLOOKUP($A33&amp;$A$27, '[2]6-1.인구이동'!$A$9:$Y$160, 4, FALSE)</f>
        <v>317701</v>
      </c>
      <c r="C33" s="112">
        <f>VLOOKUP($A33&amp;$A$27, '[2]6-1.인구이동'!$A$9:$Y$160, 5, FALSE)</f>
        <v>166510</v>
      </c>
      <c r="D33" s="112">
        <f>VLOOKUP($A33&amp;$A$27, '[2]6-1.인구이동'!$A$9:$Y$160, 6, FALSE)</f>
        <v>151191</v>
      </c>
      <c r="E33" s="112">
        <f>VLOOKUP($A33&amp;$A$27, '[2]6-1.인구이동'!$A$9:$Y$160, 7, FALSE)</f>
        <v>334679</v>
      </c>
      <c r="F33" s="112">
        <f>VLOOKUP($A33&amp;$A$27, '[2]6-1.인구이동'!$A$9:$Y$160, 8, FALSE)</f>
        <v>173907</v>
      </c>
      <c r="G33" s="112">
        <f>VLOOKUP($A33&amp;$A$27, '[2]6-1.인구이동'!$A$9:$Y$160, 9, FALSE)</f>
        <v>160772</v>
      </c>
      <c r="H33" s="112">
        <f>VLOOKUP($A33&amp;$A$27, '[2]6-1.인구이동'!$A$9:$Y$160, 10, FALSE)</f>
        <v>138869</v>
      </c>
      <c r="I33" s="112">
        <f>VLOOKUP($A33&amp;$A$27, '[2]6-1.인구이동'!$A$9:$Y$160, 11, FALSE)</f>
        <v>70891</v>
      </c>
      <c r="J33" s="112">
        <f>VLOOKUP($A33&amp;$A$27, '[2]6-1.인구이동'!$A$9:$AG$160, 12, FALSE)</f>
        <v>67978</v>
      </c>
      <c r="K33" s="112">
        <f>VLOOKUP($A33&amp;$A$27, '[2]6-1.인구이동'!$A$9:$AG$160, 13, FALSE)</f>
        <v>57609</v>
      </c>
      <c r="L33" s="112">
        <f>VLOOKUP($A33&amp;$A$27, '[2]6-1.인구이동'!$A$9:$AG$160, 14, FALSE)</f>
        <v>30323</v>
      </c>
      <c r="M33" s="112">
        <f>VLOOKUP($A33&amp;$A$27, '[2]6-1.인구이동'!$A$9:$AG$160, 15, FALSE)</f>
        <v>27286</v>
      </c>
      <c r="N33" s="112">
        <f>VLOOKUP($A33&amp;$A$27, '[2]6-1.인구이동'!$A$9:$AG$160, 16, FALSE)</f>
        <v>57609</v>
      </c>
      <c r="O33" s="112">
        <f>VLOOKUP($A33&amp;$A$27, '[2]6-1.인구이동'!$A$9:$AG$160, 17, FALSE)</f>
        <v>30323</v>
      </c>
      <c r="P33" s="112">
        <f>VLOOKUP($A33&amp;$A$27, '[2]6-1.인구이동'!$A$9:$AG$160, 18, FALSE)</f>
        <v>27286</v>
      </c>
      <c r="Q33" s="4">
        <v>2020</v>
      </c>
      <c r="R33" s="112">
        <f>VLOOKUP($A33&amp;$A$27, '[2]6-1.인구이동'!$A$9:$AG$160, 19, FALSE)</f>
        <v>121223</v>
      </c>
      <c r="S33" s="112">
        <f>VLOOKUP($A33&amp;$A$27, '[2]6-1.인구이동'!$A$9:$AG$160, 20, FALSE)</f>
        <v>65296</v>
      </c>
      <c r="T33" s="112">
        <f>VLOOKUP($A33&amp;$A$27, '[2]6-1.인구이동'!$A$9:$AG$160, 21, FALSE)</f>
        <v>55927</v>
      </c>
      <c r="U33" s="112">
        <f>VLOOKUP($A33&amp;$A$27, '[2]6-1.인구이동'!$A$9:$AG$160, 22, FALSE)</f>
        <v>138201</v>
      </c>
      <c r="V33" s="112">
        <f>VLOOKUP($A33&amp;$A$27, '[2]6-1.인구이동'!$A$9:$AG$160, 23, FALSE)</f>
        <v>72693</v>
      </c>
      <c r="W33" s="112">
        <f>VLOOKUP($A33&amp;$A$27, '[2]6-1.인구이동'!$A$9:$AG$160, 24, FALSE)</f>
        <v>65508</v>
      </c>
      <c r="X33" s="129">
        <f>VLOOKUP($A33&amp;$A$27, '[2]6-1.인구이동'!$A$9:$AG$160, 25, FALSE)</f>
        <v>-16978</v>
      </c>
      <c r="Y33" s="129">
        <f>VLOOKUP($A33&amp;$A$27, '[2]6-1.인구이동'!$A$9:$AG$160, 26, FALSE)</f>
        <v>-7397</v>
      </c>
      <c r="Z33" s="129">
        <f>VLOOKUP($A33&amp;$A$27, '[2]6-1.인구이동'!$A$9:$AG$160, 27, FALSE)</f>
        <v>-9581</v>
      </c>
      <c r="AA33" s="112"/>
      <c r="AB33" s="112">
        <v>45117</v>
      </c>
      <c r="AC33" s="129">
        <f t="shared" si="16"/>
        <v>734</v>
      </c>
    </row>
    <row r="34" spans="1:29" s="100" customFormat="1" ht="21.2" customHeight="1" x14ac:dyDescent="0.15">
      <c r="A34" s="4">
        <v>2021</v>
      </c>
      <c r="B34" s="267">
        <v>317866</v>
      </c>
      <c r="C34" s="267">
        <v>167544</v>
      </c>
      <c r="D34" s="267">
        <v>150322</v>
      </c>
      <c r="E34" s="267">
        <v>314529</v>
      </c>
      <c r="F34" s="267">
        <v>165168</v>
      </c>
      <c r="G34" s="267">
        <v>149361</v>
      </c>
      <c r="H34" s="267">
        <v>131535</v>
      </c>
      <c r="I34" s="267">
        <v>66795</v>
      </c>
      <c r="J34" s="267">
        <v>64740</v>
      </c>
      <c r="K34" s="267">
        <v>55875</v>
      </c>
      <c r="L34" s="267">
        <v>29994</v>
      </c>
      <c r="M34" s="268">
        <v>25881</v>
      </c>
      <c r="N34" s="268">
        <v>55875</v>
      </c>
      <c r="O34" s="268">
        <v>29994</v>
      </c>
      <c r="P34" s="268">
        <v>25881</v>
      </c>
      <c r="Q34" s="4">
        <v>2021</v>
      </c>
      <c r="R34" s="268">
        <v>130456</v>
      </c>
      <c r="S34" s="268">
        <v>70755</v>
      </c>
      <c r="T34" s="268">
        <v>59701</v>
      </c>
      <c r="U34" s="268">
        <v>127119</v>
      </c>
      <c r="V34" s="268">
        <v>68379</v>
      </c>
      <c r="W34" s="268">
        <v>58740</v>
      </c>
      <c r="X34" s="268">
        <v>3337</v>
      </c>
      <c r="Y34" s="268">
        <v>2376</v>
      </c>
      <c r="Z34" s="268">
        <v>961</v>
      </c>
      <c r="AA34" s="111"/>
      <c r="AB34" s="335">
        <v>47632</v>
      </c>
      <c r="AC34" s="129">
        <f t="shared" si="16"/>
        <v>9072</v>
      </c>
    </row>
    <row r="35" spans="1:29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7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</row>
    <row r="36" spans="1:29" s="111" customFormat="1" ht="18.75" customHeight="1" x14ac:dyDescent="0.15">
      <c r="A36" s="165" t="s">
        <v>743</v>
      </c>
      <c r="Q36" s="165" t="s">
        <v>189</v>
      </c>
    </row>
  </sheetData>
  <mergeCells count="39">
    <mergeCell ref="AA4:AC5"/>
    <mergeCell ref="S6:S7"/>
    <mergeCell ref="U6:U7"/>
    <mergeCell ref="V6:V7"/>
    <mergeCell ref="X4:Z5"/>
    <mergeCell ref="U5:W5"/>
    <mergeCell ref="W6:W7"/>
    <mergeCell ref="X6:X7"/>
    <mergeCell ref="AA6:AA7"/>
    <mergeCell ref="AB6:AB7"/>
    <mergeCell ref="AC6:AC7"/>
    <mergeCell ref="Y6:Y7"/>
    <mergeCell ref="Z6:Z7"/>
    <mergeCell ref="K6:K7"/>
    <mergeCell ref="L6:M6"/>
    <mergeCell ref="N6:N7"/>
    <mergeCell ref="O6:P6"/>
    <mergeCell ref="R6:R7"/>
    <mergeCell ref="F6:F7"/>
    <mergeCell ref="G6:G7"/>
    <mergeCell ref="H6:H7"/>
    <mergeCell ref="I6:I7"/>
    <mergeCell ref="J6:J7"/>
    <mergeCell ref="A2:G2"/>
    <mergeCell ref="A4:A7"/>
    <mergeCell ref="B4:G4"/>
    <mergeCell ref="H4:P4"/>
    <mergeCell ref="R4:W4"/>
    <mergeCell ref="B6:B7"/>
    <mergeCell ref="C6:C7"/>
    <mergeCell ref="D6:D7"/>
    <mergeCell ref="E6:E7"/>
    <mergeCell ref="B5:D5"/>
    <mergeCell ref="E5:G5"/>
    <mergeCell ref="H5:J5"/>
    <mergeCell ref="K5:P5"/>
    <mergeCell ref="R5:T5"/>
    <mergeCell ref="Q4:Q7"/>
    <mergeCell ref="T6:T7"/>
  </mergeCells>
  <phoneticPr fontId="2" type="noConversion"/>
  <hyperlinks>
    <hyperlink ref="A1" location="목록!A1" display="[목록]으로"/>
  </hyperlinks>
  <pageMargins left="0.74803149606299213" right="0.39370078740157483" top="0.74803149606299213" bottom="0.59055118110236227" header="0.59055118110236227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88671875" style="65" customWidth="1"/>
    <col min="2" max="6" width="12.77734375" style="65" customWidth="1"/>
    <col min="7" max="9" width="11.88671875" style="65" customWidth="1"/>
    <col min="10" max="13" width="10.109375" style="65" customWidth="1"/>
    <col min="14" max="16384" width="8.88671875" style="65"/>
  </cols>
  <sheetData>
    <row r="1" spans="1:13" ht="15" customHeight="1" x14ac:dyDescent="0.15">
      <c r="A1" s="130" t="s">
        <v>208</v>
      </c>
    </row>
    <row r="2" spans="1:13" s="224" customFormat="1" ht="30" customHeight="1" x14ac:dyDescent="0.15">
      <c r="A2" s="507" t="s">
        <v>871</v>
      </c>
      <c r="B2" s="507"/>
      <c r="C2" s="507"/>
      <c r="D2" s="507"/>
      <c r="E2" s="507"/>
      <c r="F2" s="507"/>
      <c r="G2" s="225"/>
      <c r="H2" s="225"/>
      <c r="I2" s="225"/>
      <c r="J2" s="225"/>
      <c r="K2" s="225"/>
      <c r="L2" s="225"/>
      <c r="M2" s="225"/>
    </row>
    <row r="3" spans="1:13" s="60" customFormat="1" ht="15" customHeight="1" x14ac:dyDescent="0.1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s="64" customFormat="1" ht="15" customHeight="1" thickBot="1" x14ac:dyDescent="0.2">
      <c r="B4" s="61"/>
      <c r="C4" s="61"/>
      <c r="D4" s="62"/>
      <c r="E4" s="61"/>
      <c r="F4" s="61"/>
      <c r="G4" s="61"/>
      <c r="H4" s="61"/>
      <c r="I4" s="61"/>
      <c r="J4" s="63"/>
      <c r="K4" s="63"/>
      <c r="L4" s="63"/>
      <c r="M4" s="63" t="s">
        <v>101</v>
      </c>
    </row>
    <row r="5" spans="1:13" s="64" customFormat="1" ht="20.100000000000001" customHeight="1" x14ac:dyDescent="0.15">
      <c r="A5" s="398"/>
      <c r="B5" s="434" t="s">
        <v>102</v>
      </c>
      <c r="C5" s="518" t="s">
        <v>103</v>
      </c>
      <c r="D5" s="519"/>
      <c r="E5" s="519"/>
      <c r="F5" s="519"/>
      <c r="G5" s="519"/>
      <c r="H5" s="519"/>
      <c r="I5" s="520"/>
      <c r="J5" s="511" t="s">
        <v>104</v>
      </c>
      <c r="K5" s="514" t="s">
        <v>171</v>
      </c>
      <c r="L5" s="508" t="s">
        <v>869</v>
      </c>
      <c r="M5" s="508" t="s">
        <v>870</v>
      </c>
    </row>
    <row r="6" spans="1:13" s="64" customFormat="1" ht="20.100000000000001" customHeight="1" x14ac:dyDescent="0.15">
      <c r="A6" s="399"/>
      <c r="B6" s="435"/>
      <c r="C6" s="521" t="s">
        <v>105</v>
      </c>
      <c r="D6" s="521" t="s">
        <v>106</v>
      </c>
      <c r="E6" s="521" t="s">
        <v>107</v>
      </c>
      <c r="F6" s="521" t="s">
        <v>108</v>
      </c>
      <c r="G6" s="521" t="s">
        <v>109</v>
      </c>
      <c r="H6" s="521" t="s">
        <v>110</v>
      </c>
      <c r="I6" s="523" t="s">
        <v>111</v>
      </c>
      <c r="J6" s="512"/>
      <c r="K6" s="515"/>
      <c r="L6" s="509"/>
      <c r="M6" s="509"/>
    </row>
    <row r="7" spans="1:13" s="64" customFormat="1" ht="20.100000000000001" customHeight="1" thickBot="1" x14ac:dyDescent="0.2">
      <c r="A7" s="400"/>
      <c r="B7" s="409"/>
      <c r="C7" s="522"/>
      <c r="D7" s="522"/>
      <c r="E7" s="522"/>
      <c r="F7" s="522"/>
      <c r="G7" s="522"/>
      <c r="H7" s="522"/>
      <c r="I7" s="524"/>
      <c r="J7" s="513"/>
      <c r="K7" s="516"/>
      <c r="L7" s="517"/>
      <c r="M7" s="510"/>
    </row>
    <row r="8" spans="1:13" s="82" customFormat="1" ht="6" customHeight="1" x14ac:dyDescent="0.15">
      <c r="A8" s="8" t="s">
        <v>0</v>
      </c>
      <c r="B8" s="79" t="s">
        <v>0</v>
      </c>
      <c r="C8" s="79"/>
      <c r="D8" s="79"/>
      <c r="E8" s="79"/>
      <c r="F8" s="79" t="s">
        <v>0</v>
      </c>
      <c r="G8" s="79" t="s">
        <v>0</v>
      </c>
      <c r="H8" s="79" t="s">
        <v>0</v>
      </c>
      <c r="I8" s="79" t="s">
        <v>0</v>
      </c>
      <c r="J8" s="81" t="s">
        <v>0</v>
      </c>
      <c r="K8" s="81" t="s">
        <v>0</v>
      </c>
      <c r="L8" s="81"/>
      <c r="M8" s="81" t="s">
        <v>0</v>
      </c>
    </row>
    <row r="9" spans="1:13" s="100" customFormat="1" ht="21.2" customHeight="1" x14ac:dyDescent="0.15">
      <c r="A9" s="39" t="s">
        <v>63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</row>
    <row r="10" spans="1:13" s="100" customFormat="1" ht="21.2" customHeight="1" x14ac:dyDescent="0.15">
      <c r="A10" s="4">
        <v>2015</v>
      </c>
      <c r="B10" s="112">
        <f t="shared" ref="B10:I10" si="0">SUM(B19,B28)</f>
        <v>1991252</v>
      </c>
      <c r="C10" s="112">
        <f t="shared" si="0"/>
        <v>562086</v>
      </c>
      <c r="D10" s="112">
        <f t="shared" si="0"/>
        <v>560322</v>
      </c>
      <c r="E10" s="112">
        <f t="shared" si="0"/>
        <v>416190</v>
      </c>
      <c r="F10" s="112">
        <f t="shared" si="0"/>
        <v>340622</v>
      </c>
      <c r="G10" s="112">
        <f t="shared" si="0"/>
        <v>86232</v>
      </c>
      <c r="H10" s="112">
        <f t="shared" si="0"/>
        <v>19942</v>
      </c>
      <c r="I10" s="112">
        <f t="shared" si="0"/>
        <v>5858</v>
      </c>
      <c r="J10" s="127">
        <v>1.337557699064577</v>
      </c>
      <c r="K10" s="126">
        <f t="shared" ref="K10:K16" si="1">C10/B10*100</f>
        <v>28.227768258362072</v>
      </c>
      <c r="L10" s="112">
        <f t="shared" ref="L10:L16" si="2">SUM(L19,L28)</f>
        <v>164900</v>
      </c>
      <c r="M10" s="113">
        <f>L10/B10*100</f>
        <v>8.2812220653136812</v>
      </c>
    </row>
    <row r="11" spans="1:13" s="100" customFormat="1" ht="21.2" customHeight="1" x14ac:dyDescent="0.15">
      <c r="A11" s="4">
        <v>2016</v>
      </c>
      <c r="B11" s="112">
        <f t="shared" ref="B11:I16" si="3">SUM(B20,B29)</f>
        <v>2012334</v>
      </c>
      <c r="C11" s="112">
        <f t="shared" si="3"/>
        <v>583991</v>
      </c>
      <c r="D11" s="112">
        <f t="shared" si="3"/>
        <v>565861</v>
      </c>
      <c r="E11" s="112">
        <f t="shared" si="3"/>
        <v>418458</v>
      </c>
      <c r="F11" s="112">
        <f t="shared" si="3"/>
        <v>335524</v>
      </c>
      <c r="G11" s="112">
        <f t="shared" si="3"/>
        <v>83772</v>
      </c>
      <c r="H11" s="112">
        <f t="shared" si="3"/>
        <v>19076</v>
      </c>
      <c r="I11" s="112">
        <f t="shared" si="3"/>
        <v>5652</v>
      </c>
      <c r="J11" s="127">
        <v>1.2881451018367407</v>
      </c>
      <c r="K11" s="126">
        <f t="shared" si="1"/>
        <v>29.020580082630421</v>
      </c>
      <c r="L11" s="112">
        <f t="shared" si="2"/>
        <v>174170</v>
      </c>
      <c r="M11" s="113">
        <f t="shared" ref="M11:M16" si="4">L11/B11*100</f>
        <v>8.6551238512095914</v>
      </c>
    </row>
    <row r="12" spans="1:13" s="100" customFormat="1" ht="21.2" customHeight="1" x14ac:dyDescent="0.15">
      <c r="A12" s="4">
        <v>2017</v>
      </c>
      <c r="B12" s="112">
        <f t="shared" si="3"/>
        <v>2035837</v>
      </c>
      <c r="C12" s="112">
        <f t="shared" si="3"/>
        <v>606523</v>
      </c>
      <c r="D12" s="112">
        <f t="shared" si="3"/>
        <v>584120</v>
      </c>
      <c r="E12" s="112">
        <f t="shared" si="3"/>
        <v>417806</v>
      </c>
      <c r="F12" s="112">
        <f t="shared" si="3"/>
        <v>325059</v>
      </c>
      <c r="G12" s="112">
        <f t="shared" si="3"/>
        <v>79710</v>
      </c>
      <c r="H12" s="112">
        <f t="shared" si="3"/>
        <v>17669</v>
      </c>
      <c r="I12" s="112">
        <f t="shared" si="3"/>
        <v>4950</v>
      </c>
      <c r="J12" s="127">
        <v>1.1575040803138867</v>
      </c>
      <c r="K12" s="126">
        <f t="shared" si="1"/>
        <v>29.792316378963541</v>
      </c>
      <c r="L12" s="112">
        <f t="shared" si="2"/>
        <v>183993</v>
      </c>
      <c r="M12" s="113">
        <f t="shared" si="4"/>
        <v>9.0377078322085698</v>
      </c>
    </row>
    <row r="13" spans="1:13" s="100" customFormat="1" ht="21.2" customHeight="1" x14ac:dyDescent="0.15">
      <c r="A13" s="4">
        <v>2018</v>
      </c>
      <c r="B13" s="112">
        <f t="shared" si="3"/>
        <v>2052050</v>
      </c>
      <c r="C13" s="112">
        <f t="shared" si="3"/>
        <v>623605</v>
      </c>
      <c r="D13" s="112">
        <f t="shared" si="3"/>
        <v>600431</v>
      </c>
      <c r="E13" s="112">
        <f t="shared" si="3"/>
        <v>416211</v>
      </c>
      <c r="F13" s="112">
        <f t="shared" si="3"/>
        <v>315499</v>
      </c>
      <c r="G13" s="112">
        <f t="shared" si="3"/>
        <v>75801</v>
      </c>
      <c r="H13" s="112">
        <f t="shared" si="3"/>
        <v>16078</v>
      </c>
      <c r="I13" s="112">
        <f t="shared" si="3"/>
        <v>4425</v>
      </c>
      <c r="J13" s="127">
        <v>1.0715925347907724</v>
      </c>
      <c r="K13" s="126">
        <f t="shared" si="1"/>
        <v>30.389366730830147</v>
      </c>
      <c r="L13" s="112">
        <f t="shared" si="2"/>
        <v>192852</v>
      </c>
      <c r="M13" s="113">
        <f t="shared" si="4"/>
        <v>9.3980166175288122</v>
      </c>
    </row>
    <row r="14" spans="1:13" s="100" customFormat="1" ht="21.2" customHeight="1" x14ac:dyDescent="0.15">
      <c r="A14" s="4">
        <v>2019</v>
      </c>
      <c r="B14" s="112">
        <f t="shared" si="3"/>
        <v>2071554</v>
      </c>
      <c r="C14" s="112">
        <f t="shared" si="3"/>
        <v>644629</v>
      </c>
      <c r="D14" s="112">
        <f t="shared" si="3"/>
        <v>620221</v>
      </c>
      <c r="E14" s="112">
        <f t="shared" si="3"/>
        <v>414446</v>
      </c>
      <c r="F14" s="112">
        <f t="shared" si="3"/>
        <v>303148</v>
      </c>
      <c r="G14" s="112">
        <f t="shared" si="3"/>
        <v>70638</v>
      </c>
      <c r="H14" s="112">
        <f t="shared" si="3"/>
        <v>14602</v>
      </c>
      <c r="I14" s="112">
        <f t="shared" si="3"/>
        <v>3870</v>
      </c>
      <c r="J14" s="127">
        <v>1.0048389841837304</v>
      </c>
      <c r="K14" s="126">
        <f t="shared" si="1"/>
        <v>31.118136432842203</v>
      </c>
      <c r="L14" s="112">
        <f t="shared" si="2"/>
        <v>200953</v>
      </c>
      <c r="M14" s="113">
        <f t="shared" si="4"/>
        <v>9.7005919227787452</v>
      </c>
    </row>
    <row r="15" spans="1:13" s="100" customFormat="1" ht="21.2" customHeight="1" x14ac:dyDescent="0.15">
      <c r="A15" s="4">
        <v>2020</v>
      </c>
      <c r="B15" s="112">
        <f t="shared" si="3"/>
        <v>2117635</v>
      </c>
      <c r="C15" s="112">
        <f t="shared" si="3"/>
        <v>693334</v>
      </c>
      <c r="D15" s="112">
        <f t="shared" si="3"/>
        <v>639298</v>
      </c>
      <c r="E15" s="112">
        <f t="shared" si="3"/>
        <v>407587</v>
      </c>
      <c r="F15" s="112">
        <f t="shared" si="3"/>
        <v>296746</v>
      </c>
      <c r="G15" s="112">
        <f t="shared" si="3"/>
        <v>65305</v>
      </c>
      <c r="H15" s="112">
        <f t="shared" si="3"/>
        <v>12364</v>
      </c>
      <c r="I15" s="112">
        <f t="shared" si="3"/>
        <v>3001</v>
      </c>
      <c r="J15" s="127">
        <v>0.89822051825541815</v>
      </c>
      <c r="K15" s="126">
        <f t="shared" si="1"/>
        <v>32.740958663792391</v>
      </c>
      <c r="L15" s="112">
        <f t="shared" si="2"/>
        <v>215533</v>
      </c>
      <c r="M15" s="113">
        <f t="shared" si="4"/>
        <v>10.178005180307277</v>
      </c>
    </row>
    <row r="16" spans="1:13" s="100" customFormat="1" ht="21.2" customHeight="1" x14ac:dyDescent="0.15">
      <c r="A16" s="4">
        <v>2021</v>
      </c>
      <c r="B16" s="112">
        <f t="shared" si="3"/>
        <v>2157576</v>
      </c>
      <c r="C16" s="112">
        <f t="shared" si="3"/>
        <v>743563</v>
      </c>
      <c r="D16" s="112">
        <f t="shared" si="3"/>
        <v>656364</v>
      </c>
      <c r="E16" s="112">
        <f t="shared" si="3"/>
        <v>399644</v>
      </c>
      <c r="F16" s="112">
        <f t="shared" si="3"/>
        <v>283535</v>
      </c>
      <c r="G16" s="112">
        <f t="shared" si="3"/>
        <v>60933</v>
      </c>
      <c r="H16" s="112">
        <f t="shared" si="3"/>
        <v>10948</v>
      </c>
      <c r="I16" s="112">
        <f t="shared" si="3"/>
        <v>2589</v>
      </c>
      <c r="J16" s="127">
        <v>1.8982205182554199</v>
      </c>
      <c r="K16" s="126">
        <f t="shared" si="1"/>
        <v>34.462887981697982</v>
      </c>
      <c r="L16" s="112">
        <f t="shared" si="2"/>
        <v>235234</v>
      </c>
      <c r="M16" s="113">
        <f t="shared" si="4"/>
        <v>10.902698213179976</v>
      </c>
    </row>
    <row r="17" spans="1:13" s="100" customFormat="1" ht="21.2" customHeight="1" x14ac:dyDescent="0.15">
      <c r="A17" s="4"/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</row>
    <row r="18" spans="1:13" s="100" customFormat="1" ht="21.2" customHeight="1" x14ac:dyDescent="0.15">
      <c r="A18" s="39" t="s">
        <v>48</v>
      </c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</row>
    <row r="19" spans="1:13" s="100" customFormat="1" ht="21.2" customHeight="1" x14ac:dyDescent="0.15">
      <c r="A19" s="4">
        <v>2015</v>
      </c>
      <c r="B19" s="112">
        <f>VLOOKUP($A19&amp;$A$18, '[1]7.가구원수별 가구'!$A$9:$Z$71, 4, FALSE)</f>
        <v>928528</v>
      </c>
      <c r="C19" s="112">
        <f>VLOOKUP($A19&amp;$A$18, '[1]7.가구원수별 가구'!$A$9:$Z$71, 5, FALSE)</f>
        <v>239517</v>
      </c>
      <c r="D19" s="112">
        <f>VLOOKUP($A19&amp;$A$18, '[1]7.가구원수별 가구'!$A$9:$Z$71, 6, FALSE)</f>
        <v>239824</v>
      </c>
      <c r="E19" s="112">
        <f>VLOOKUP($A19&amp;$A$18, '[1]7.가구원수별 가구'!$A$9:$Z$71, 7, FALSE)</f>
        <v>208795</v>
      </c>
      <c r="F19" s="112">
        <f>VLOOKUP($A19&amp;$A$18, '[1]7.가구원수별 가구'!$A$9:$Z$71, 8, FALSE)</f>
        <v>184258</v>
      </c>
      <c r="G19" s="112">
        <f>VLOOKUP($A19&amp;$A$18, '[1]7.가구원수별 가구'!$A$9:$Z$71, 9, FALSE)</f>
        <v>44071</v>
      </c>
      <c r="H19" s="112">
        <f>VLOOKUP($A19&amp;$A$18, '[1]7.가구원수별 가구'!$A$9:$Z$71, 10, FALSE)</f>
        <v>9582</v>
      </c>
      <c r="I19" s="112">
        <f>VLOOKUP($A19&amp;$A$18, '[1]7.가구원수별 가구'!$A$9:$Z$71, 11, FALSE)</f>
        <v>2481</v>
      </c>
      <c r="J19" s="113">
        <f>VLOOKUP($A19&amp;$A$18, '[1]7.가구원수별 가구'!$A$9:$Z$71, 12, FALSE)</f>
        <v>2.6</v>
      </c>
      <c r="K19" s="126">
        <f t="shared" ref="K19:K25" si="5">C19/B19*100</f>
        <v>25.795344889976391</v>
      </c>
      <c r="L19" s="112">
        <f>VLOOKUP($A19&amp;$A$18, '[1]7.가구원수별 가구'!$A$9:$Z$71, 14, FALSE)</f>
        <v>57723</v>
      </c>
      <c r="M19" s="113">
        <f>L19/B19*100</f>
        <v>6.2166138231695767</v>
      </c>
    </row>
    <row r="20" spans="1:13" s="100" customFormat="1" ht="21.2" customHeight="1" x14ac:dyDescent="0.15">
      <c r="A20" s="4">
        <v>2016</v>
      </c>
      <c r="B20" s="112">
        <f>VLOOKUP($A20&amp;$A$18, '[1]7.가구원수별 가구'!$A$9:$Z$71, 4, FALSE)</f>
        <v>935753</v>
      </c>
      <c r="C20" s="112">
        <f>VLOOKUP($A20&amp;$A$18, '[1]7.가구원수별 가구'!$A$9:$Z$71, 5, FALSE)</f>
        <v>247444</v>
      </c>
      <c r="D20" s="112">
        <f>VLOOKUP($A20&amp;$A$18, '[1]7.가구원수별 가구'!$A$9:$Z$71, 6, FALSE)</f>
        <v>242931</v>
      </c>
      <c r="E20" s="112">
        <f>VLOOKUP($A20&amp;$A$18, '[1]7.가구원수별 가구'!$A$9:$Z$71, 7, FALSE)</f>
        <v>209737</v>
      </c>
      <c r="F20" s="112">
        <f>VLOOKUP($A20&amp;$A$18, '[1]7.가구원수별 가구'!$A$9:$Z$71, 8, FALSE)</f>
        <v>181468</v>
      </c>
      <c r="G20" s="112">
        <f>VLOOKUP($A20&amp;$A$18, '[1]7.가구원수별 가구'!$A$9:$Z$71, 9, FALSE)</f>
        <v>42748</v>
      </c>
      <c r="H20" s="112">
        <f>VLOOKUP($A20&amp;$A$18, '[1]7.가구원수별 가구'!$A$9:$Z$71, 10, FALSE)</f>
        <v>9114</v>
      </c>
      <c r="I20" s="112">
        <f>VLOOKUP($A20&amp;$A$18, '[1]7.가구원수별 가구'!$A$9:$Z$71, 11, FALSE)</f>
        <v>2311</v>
      </c>
      <c r="J20" s="113">
        <f>VLOOKUP($A20&amp;$A$18, '[1]7.가구원수별 가구'!$A$9:$Z$71, 12, FALSE)</f>
        <v>2.5</v>
      </c>
      <c r="K20" s="126">
        <f t="shared" si="5"/>
        <v>26.443302880140379</v>
      </c>
      <c r="L20" s="112">
        <f>VLOOKUP($A20&amp;$A$18, '[1]7.가구원수별 가구'!$A$9:$Z$71, 14, FALSE)</f>
        <v>62394</v>
      </c>
      <c r="M20" s="113">
        <f t="shared" ref="M20:M25" si="6">L20/B20*100</f>
        <v>6.6677851954522191</v>
      </c>
    </row>
    <row r="21" spans="1:13" s="100" customFormat="1" ht="21.2" customHeight="1" x14ac:dyDescent="0.15">
      <c r="A21" s="4">
        <v>2017</v>
      </c>
      <c r="B21" s="112">
        <f>VLOOKUP($A21&amp;$A$18, '[1]7.가구원수별 가구'!$A$9:$Z$71, 4, FALSE)</f>
        <v>948030</v>
      </c>
      <c r="C21" s="112">
        <f>VLOOKUP($A21&amp;$A$18, '[1]7.가구원수별 가구'!$A$9:$Z$71, 5, FALSE)</f>
        <v>259525</v>
      </c>
      <c r="D21" s="112">
        <f>VLOOKUP($A21&amp;$A$18, '[1]7.가구원수별 가구'!$A$9:$Z$71, 6, FALSE)</f>
        <v>252001</v>
      </c>
      <c r="E21" s="112">
        <f>VLOOKUP($A21&amp;$A$18, '[1]7.가구원수별 가구'!$A$9:$Z$71, 7, FALSE)</f>
        <v>209994</v>
      </c>
      <c r="F21" s="112">
        <f>VLOOKUP($A21&amp;$A$18, '[1]7.가구원수별 가구'!$A$9:$Z$71, 8, FALSE)</f>
        <v>175690</v>
      </c>
      <c r="G21" s="112">
        <f>VLOOKUP($A21&amp;$A$18, '[1]7.가구원수별 가구'!$A$9:$Z$71, 9, FALSE)</f>
        <v>40445</v>
      </c>
      <c r="H21" s="112">
        <f>VLOOKUP($A21&amp;$A$18, '[1]7.가구원수별 가구'!$A$9:$Z$71, 10, FALSE)</f>
        <v>8315</v>
      </c>
      <c r="I21" s="112">
        <f>VLOOKUP($A21&amp;$A$18, '[1]7.가구원수별 가구'!$A$9:$Z$71, 11, FALSE)</f>
        <v>2060</v>
      </c>
      <c r="J21" s="113">
        <f>VLOOKUP($A21&amp;$A$18, '[1]7.가구원수별 가구'!$A$9:$Z$71, 12, FALSE)</f>
        <v>2.5</v>
      </c>
      <c r="K21" s="126">
        <f t="shared" si="5"/>
        <v>27.375188548885582</v>
      </c>
      <c r="L21" s="112">
        <f>VLOOKUP($A21&amp;$A$18, '[1]7.가구원수별 가구'!$A$9:$Z$71, 14, FALSE)</f>
        <v>67025</v>
      </c>
      <c r="M21" s="113">
        <f t="shared" si="6"/>
        <v>7.0699239475544022</v>
      </c>
    </row>
    <row r="22" spans="1:13" s="100" customFormat="1" ht="21.2" customHeight="1" x14ac:dyDescent="0.15">
      <c r="A22" s="4">
        <v>2018</v>
      </c>
      <c r="B22" s="112">
        <f>VLOOKUP($A22&amp;$A$18, '[1]7.가구원수별 가구'!$A$9:$Z$71, 4, FALSE)</f>
        <v>957516</v>
      </c>
      <c r="C22" s="112">
        <f>VLOOKUP($A22&amp;$A$18, '[1]7.가구원수별 가구'!$A$9:$Z$71, 5, FALSE)</f>
        <v>269903</v>
      </c>
      <c r="D22" s="112">
        <f>VLOOKUP($A22&amp;$A$18, '[1]7.가구원수별 가구'!$A$9:$Z$71, 6, FALSE)</f>
        <v>260091</v>
      </c>
      <c r="E22" s="112">
        <f>VLOOKUP($A22&amp;$A$18, '[1]7.가구원수별 가구'!$A$9:$Z$71, 7, FALSE)</f>
        <v>208858</v>
      </c>
      <c r="F22" s="112">
        <f>VLOOKUP($A22&amp;$A$18, '[1]7.가구원수별 가구'!$A$9:$Z$71, 8, FALSE)</f>
        <v>170651</v>
      </c>
      <c r="G22" s="112">
        <f>VLOOKUP($A22&amp;$A$18, '[1]7.가구원수별 가구'!$A$9:$Z$71, 9, FALSE)</f>
        <v>38593</v>
      </c>
      <c r="H22" s="112">
        <f>VLOOKUP($A22&amp;$A$18, '[1]7.가구원수별 가구'!$A$9:$Z$71, 10, FALSE)</f>
        <v>7575</v>
      </c>
      <c r="I22" s="112">
        <f>VLOOKUP($A22&amp;$A$18, '[1]7.가구원수별 가구'!$A$9:$Z$71, 11, FALSE)</f>
        <v>1845</v>
      </c>
      <c r="J22" s="113">
        <f>VLOOKUP($A22&amp;$A$18, '[1]7.가구원수별 가구'!$A$9:$Z$71, 12, FALSE)</f>
        <v>2.5</v>
      </c>
      <c r="K22" s="126">
        <f t="shared" si="5"/>
        <v>28.187831848240659</v>
      </c>
      <c r="L22" s="112">
        <f>VLOOKUP($A22&amp;$A$18, '[1]7.가구원수별 가구'!$A$9:$Z$71, 14, FALSE)</f>
        <v>71359</v>
      </c>
      <c r="M22" s="113">
        <f t="shared" si="6"/>
        <v>7.4525125428713466</v>
      </c>
    </row>
    <row r="23" spans="1:13" s="100" customFormat="1" ht="21.2" customHeight="1" x14ac:dyDescent="0.15">
      <c r="A23" s="4">
        <v>2019</v>
      </c>
      <c r="B23" s="112">
        <f>VLOOKUP($A23&amp;$A$18, '[1]7.가구원수별 가구'!$A$9:$Z$71, 4, FALSE)</f>
        <v>968620</v>
      </c>
      <c r="C23" s="112">
        <f>VLOOKUP($A23&amp;$A$18, '[1]7.가구원수별 가구'!$A$9:$Z$71, 5, FALSE)</f>
        <v>284416</v>
      </c>
      <c r="D23" s="112">
        <f>VLOOKUP($A23&amp;$A$18, '[1]7.가구원수별 가구'!$A$9:$Z$71, 6, FALSE)</f>
        <v>267961</v>
      </c>
      <c r="E23" s="112">
        <f>VLOOKUP($A23&amp;$A$18, '[1]7.가구원수별 가구'!$A$9:$Z$71, 7, FALSE)</f>
        <v>207953</v>
      </c>
      <c r="F23" s="112">
        <f>VLOOKUP($A23&amp;$A$18, '[1]7.가구원수별 가구'!$A$9:$Z$71, 8, FALSE)</f>
        <v>163754</v>
      </c>
      <c r="G23" s="112">
        <f>VLOOKUP($A23&amp;$A$18, '[1]7.가구원수별 가구'!$A$9:$Z$71, 9, FALSE)</f>
        <v>35926</v>
      </c>
      <c r="H23" s="112">
        <f>VLOOKUP($A23&amp;$A$18, '[1]7.가구원수별 가구'!$A$9:$Z$71, 10, FALSE)</f>
        <v>6983</v>
      </c>
      <c r="I23" s="112">
        <f>VLOOKUP($A23&amp;$A$18, '[1]7.가구원수별 가구'!$A$9:$Z$71, 11, FALSE)</f>
        <v>1627</v>
      </c>
      <c r="J23" s="113">
        <f>VLOOKUP($A23&amp;$A$18, '[1]7.가구원수별 가구'!$A$9:$Z$71, 12, FALSE)</f>
        <v>2.4</v>
      </c>
      <c r="K23" s="126">
        <f t="shared" si="5"/>
        <v>29.363011294418861</v>
      </c>
      <c r="L23" s="112">
        <f>VLOOKUP($A23&amp;$A$18, '[1]7.가구원수별 가구'!$A$9:$Z$71, 14, FALSE)</f>
        <v>76077</v>
      </c>
      <c r="M23" s="113">
        <f t="shared" si="6"/>
        <v>7.8541636555099004</v>
      </c>
    </row>
    <row r="24" spans="1:13" s="100" customFormat="1" ht="21.2" customHeight="1" x14ac:dyDescent="0.15">
      <c r="A24" s="4">
        <v>2020</v>
      </c>
      <c r="B24" s="112">
        <f>VLOOKUP($A24&amp;$A$18, '[1]7.가구원수별 가구'!$A$9:$Z$71, 4, FALSE)</f>
        <v>985816</v>
      </c>
      <c r="C24" s="112">
        <f>VLOOKUP($A24&amp;$A$18, '[1]7.가구원수별 가구'!$A$9:$Z$71, 5, FALSE)</f>
        <v>304543</v>
      </c>
      <c r="D24" s="112">
        <f>VLOOKUP($A24&amp;$A$18, '[1]7.가구원수별 가구'!$A$9:$Z$71, 6, FALSE)</f>
        <v>276237</v>
      </c>
      <c r="E24" s="112">
        <f>VLOOKUP($A24&amp;$A$18, '[1]7.가구원수별 가구'!$A$9:$Z$71, 7, FALSE)</f>
        <v>205048</v>
      </c>
      <c r="F24" s="112">
        <f>VLOOKUP($A24&amp;$A$18, '[1]7.가구원수별 가구'!$A$9:$Z$71, 8, FALSE)</f>
        <v>159654</v>
      </c>
      <c r="G24" s="112">
        <f>VLOOKUP($A24&amp;$A$18, '[1]7.가구원수별 가구'!$A$9:$Z$71, 9, FALSE)</f>
        <v>33131</v>
      </c>
      <c r="H24" s="112">
        <f>VLOOKUP($A24&amp;$A$18, '[1]7.가구원수별 가구'!$A$9:$Z$71, 10, FALSE)</f>
        <v>5976</v>
      </c>
      <c r="I24" s="112">
        <f>VLOOKUP($A24&amp;$A$18, '[1]7.가구원수별 가구'!$A$9:$Z$71, 11, FALSE)</f>
        <v>1227</v>
      </c>
      <c r="J24" s="113">
        <f>VLOOKUP($A24&amp;$A$18, '[1]7.가구원수별 가구'!$A$9:$Z$71, 12, FALSE)</f>
        <v>2.4</v>
      </c>
      <c r="K24" s="126">
        <f t="shared" si="5"/>
        <v>30.892478921015687</v>
      </c>
      <c r="L24" s="112">
        <f>VLOOKUP($A24&amp;$A$18, '[1]7.가구원수별 가구'!$A$9:$Z$71, 14, FALSE)</f>
        <v>83459</v>
      </c>
      <c r="M24" s="113">
        <f t="shared" si="6"/>
        <v>8.4659814813312018</v>
      </c>
    </row>
    <row r="25" spans="1:13" s="100" customFormat="1" ht="21.2" customHeight="1" x14ac:dyDescent="0.15">
      <c r="A25" s="4">
        <v>2021</v>
      </c>
      <c r="B25" s="112">
        <f>VLOOKUP($A25&amp;$A$18, '[1]7.가구원수별 가구'!$A$9:$Z$71, 4, FALSE)</f>
        <v>1000931</v>
      </c>
      <c r="C25" s="112">
        <f>VLOOKUP($A25&amp;$A$18, '[1]7.가구원수별 가구'!$A$9:$Z$71, 5, FALSE)</f>
        <v>326866</v>
      </c>
      <c r="D25" s="112">
        <f>VLOOKUP($A25&amp;$A$18, '[1]7.가구원수별 가구'!$A$9:$Z$71, 6, FALSE)</f>
        <v>282982</v>
      </c>
      <c r="E25" s="112">
        <f>VLOOKUP($A25&amp;$A$18, '[1]7.가구원수별 가구'!$A$9:$Z$71, 7, FALSE)</f>
        <v>201203</v>
      </c>
      <c r="F25" s="112">
        <f>VLOOKUP($A25&amp;$A$18, '[1]7.가구원수별 가구'!$A$9:$Z$71, 8, FALSE)</f>
        <v>152384</v>
      </c>
      <c r="G25" s="112">
        <f>VLOOKUP($A25&amp;$A$18, '[1]7.가구원수별 가구'!$A$9:$Z$71, 9, FALSE)</f>
        <v>31068</v>
      </c>
      <c r="H25" s="112">
        <f>VLOOKUP($A25&amp;$A$18, '[1]7.가구원수별 가구'!$A$9:$Z$71, 10, FALSE)</f>
        <v>5301</v>
      </c>
      <c r="I25" s="112">
        <f>VLOOKUP($A25&amp;$A$18, '[1]7.가구원수별 가구'!$A$9:$Z$71, 11, FALSE)</f>
        <v>1127</v>
      </c>
      <c r="J25" s="113">
        <f>VLOOKUP($A25&amp;$A$18, '[1]7.가구원수별 가구'!$A$9:$Z$71, 12, FALSE)</f>
        <v>2.2999999999999998</v>
      </c>
      <c r="K25" s="126">
        <f t="shared" si="5"/>
        <v>32.656197080518041</v>
      </c>
      <c r="L25" s="112">
        <f>VLOOKUP($A25&amp;$A$18, '[1]7.가구원수별 가구'!$A$9:$Z$71, 14, FALSE)</f>
        <v>91357</v>
      </c>
      <c r="M25" s="113">
        <f t="shared" si="6"/>
        <v>9.1272025744032295</v>
      </c>
    </row>
    <row r="26" spans="1:13" s="100" customFormat="1" ht="21.2" customHeight="1" x14ac:dyDescent="0.15">
      <c r="A26" s="4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</row>
    <row r="27" spans="1:13" s="100" customFormat="1" ht="21.2" customHeight="1" x14ac:dyDescent="0.15">
      <c r="A27" s="39" t="s">
        <v>49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</row>
    <row r="28" spans="1:13" s="100" customFormat="1" ht="21.2" customHeight="1" x14ac:dyDescent="0.15">
      <c r="A28" s="4">
        <v>2015</v>
      </c>
      <c r="B28" s="112">
        <f>VLOOKUP($A28&amp;$A$27, '[2]7.가구원수별 가구'!$A$9:$Y$182, 4, FALSE)</f>
        <v>1062724</v>
      </c>
      <c r="C28" s="112">
        <f>VLOOKUP($A28&amp;$A$27, '[2]7.가구원수별 가구'!$A$9:$Y$182, 5, FALSE)</f>
        <v>322569</v>
      </c>
      <c r="D28" s="112">
        <f>VLOOKUP($A28&amp;$A$27, '[2]7.가구원수별 가구'!$A$9:$Y$182, 6, FALSE)</f>
        <v>320498</v>
      </c>
      <c r="E28" s="112">
        <f>VLOOKUP($A28&amp;$A$27, '[2]7.가구원수별 가구'!$A$9:$Y$182, 7, FALSE)</f>
        <v>207395</v>
      </c>
      <c r="F28" s="112">
        <f>VLOOKUP($A28&amp;$A$27, '[2]7.가구원수별 가구'!$A$9:$Y$182, 8, FALSE)</f>
        <v>156364</v>
      </c>
      <c r="G28" s="112">
        <f>VLOOKUP($A28&amp;$A$27, '[2]7.가구원수별 가구'!$A$9:$Y$182, 9, FALSE)</f>
        <v>42161</v>
      </c>
      <c r="H28" s="112">
        <f>VLOOKUP($A28&amp;$A$27, '[2]7.가구원수별 가구'!$A$9:$Y$182, 10, FALSE)</f>
        <v>10360</v>
      </c>
      <c r="I28" s="112">
        <f>VLOOKUP($A28&amp;$A$27, '[2]7.가구원수별 가구'!$A$9:$Y$182, 11, FALSE)</f>
        <v>3377</v>
      </c>
      <c r="J28" s="113">
        <f>VLOOKUP($A28&amp;$A$27, '[2]7.가구원수별 가구'!$A$9:$Y$182, 12, FALSE)</f>
        <v>2.4</v>
      </c>
      <c r="K28" s="126">
        <f t="shared" ref="K28:K34" si="7">C28/B28*100</f>
        <v>30.353036159906054</v>
      </c>
      <c r="L28" s="112">
        <f>VLOOKUP($A28&amp;$A$27, '[2]7.가구원수별 가구'!$A$9:$Y$182, 14, FALSE)</f>
        <v>107177</v>
      </c>
      <c r="M28" s="113">
        <f>L28/B28*100</f>
        <v>10.085120878045476</v>
      </c>
    </row>
    <row r="29" spans="1:13" s="100" customFormat="1" ht="21.2" customHeight="1" x14ac:dyDescent="0.15">
      <c r="A29" s="4">
        <v>2016</v>
      </c>
      <c r="B29" s="112">
        <f>VLOOKUP($A29&amp;$A$27, '[2]7.가구원수별 가구'!$A$9:$Y$182, 4, FALSE)</f>
        <v>1076581</v>
      </c>
      <c r="C29" s="112">
        <f>VLOOKUP($A29&amp;$A$27, '[2]7.가구원수별 가구'!$A$9:$Y$182, 5, FALSE)</f>
        <v>336547</v>
      </c>
      <c r="D29" s="112">
        <f>VLOOKUP($A29&amp;$A$27, '[2]7.가구원수별 가구'!$A$9:$Y$182, 6, FALSE)</f>
        <v>322930</v>
      </c>
      <c r="E29" s="112">
        <f>VLOOKUP($A29&amp;$A$27, '[2]7.가구원수별 가구'!$A$9:$Y$182, 7, FALSE)</f>
        <v>208721</v>
      </c>
      <c r="F29" s="112">
        <f>VLOOKUP($A29&amp;$A$27, '[2]7.가구원수별 가구'!$A$9:$Y$182, 8, FALSE)</f>
        <v>154056</v>
      </c>
      <c r="G29" s="112">
        <f>VLOOKUP($A29&amp;$A$27, '[2]7.가구원수별 가구'!$A$9:$Y$182, 9, FALSE)</f>
        <v>41024</v>
      </c>
      <c r="H29" s="112">
        <f>VLOOKUP($A29&amp;$A$27, '[2]7.가구원수별 가구'!$A$9:$Y$182, 10, FALSE)</f>
        <v>9962</v>
      </c>
      <c r="I29" s="112">
        <f>VLOOKUP($A29&amp;$A$27, '[2]7.가구원수별 가구'!$A$9:$Y$182, 11, FALSE)</f>
        <v>3341</v>
      </c>
      <c r="J29" s="113">
        <f>VLOOKUP($A29&amp;$A$27, '[2]7.가구원수별 가구'!$A$9:$Y$182, 12, FALSE)</f>
        <v>2.2999999999999998</v>
      </c>
      <c r="K29" s="126">
        <f t="shared" si="7"/>
        <v>31.260722602386632</v>
      </c>
      <c r="L29" s="112">
        <f>VLOOKUP($A29&amp;$A$27, '[2]7.가구원수별 가구'!$A$9:$Y$182, 14, FALSE)</f>
        <v>111776</v>
      </c>
      <c r="M29" s="113">
        <f t="shared" ref="M29:M34" si="8">L29/B29*100</f>
        <v>10.382497926305591</v>
      </c>
    </row>
    <row r="30" spans="1:13" s="100" customFormat="1" ht="21.2" customHeight="1" x14ac:dyDescent="0.15">
      <c r="A30" s="4">
        <v>2017</v>
      </c>
      <c r="B30" s="112">
        <f>VLOOKUP($A30&amp;$A$27, '[2]7.가구원수별 가구'!$A$9:$Y$182, 4, FALSE)</f>
        <v>1087807</v>
      </c>
      <c r="C30" s="112">
        <f>VLOOKUP($A30&amp;$A$27, '[2]7.가구원수별 가구'!$A$9:$Y$182, 5, FALSE)</f>
        <v>346998</v>
      </c>
      <c r="D30" s="112">
        <f>VLOOKUP($A30&amp;$A$27, '[2]7.가구원수별 가구'!$A$9:$Y$182, 6, FALSE)</f>
        <v>332119</v>
      </c>
      <c r="E30" s="112">
        <f>VLOOKUP($A30&amp;$A$27, '[2]7.가구원수별 가구'!$A$9:$Y$182, 7, FALSE)</f>
        <v>207812</v>
      </c>
      <c r="F30" s="112">
        <f>VLOOKUP($A30&amp;$A$27, '[2]7.가구원수별 가구'!$A$9:$Y$182, 8, FALSE)</f>
        <v>149369</v>
      </c>
      <c r="G30" s="112">
        <f>VLOOKUP($A30&amp;$A$27, '[2]7.가구원수별 가구'!$A$9:$Y$182, 9, FALSE)</f>
        <v>39265</v>
      </c>
      <c r="H30" s="112">
        <f>VLOOKUP($A30&amp;$A$27, '[2]7.가구원수별 가구'!$A$9:$Y$182, 10, FALSE)</f>
        <v>9354</v>
      </c>
      <c r="I30" s="112">
        <f>VLOOKUP($A30&amp;$A$27, '[2]7.가구원수별 가구'!$A$9:$Y$182, 11, FALSE)</f>
        <v>2890</v>
      </c>
      <c r="J30" s="113">
        <f>VLOOKUP($A30&amp;$A$27, '[2]7.가구원수별 가구'!$A$9:$Y$182, 12, FALSE)</f>
        <v>2.2999999999999998</v>
      </c>
      <c r="K30" s="126">
        <f t="shared" si="7"/>
        <v>31.898857058283316</v>
      </c>
      <c r="L30" s="112">
        <f>VLOOKUP($A30&amp;$A$27, '[2]7.가구원수별 가구'!$A$9:$Y$182, 14, FALSE)</f>
        <v>116968</v>
      </c>
      <c r="M30" s="113">
        <f t="shared" si="8"/>
        <v>10.752642702244056</v>
      </c>
    </row>
    <row r="31" spans="1:13" s="100" customFormat="1" ht="21.2" customHeight="1" x14ac:dyDescent="0.15">
      <c r="A31" s="4">
        <v>2018</v>
      </c>
      <c r="B31" s="112">
        <f>VLOOKUP($A31&amp;$A$27, '[2]7.가구원수별 가구'!$A$9:$Y$182, 4, FALSE)</f>
        <v>1094534</v>
      </c>
      <c r="C31" s="112">
        <f>VLOOKUP($A31&amp;$A$27, '[2]7.가구원수별 가구'!$A$9:$Y$182, 5, FALSE)</f>
        <v>353702</v>
      </c>
      <c r="D31" s="112">
        <f>VLOOKUP($A31&amp;$A$27, '[2]7.가구원수별 가구'!$A$9:$Y$182, 6, FALSE)</f>
        <v>340340</v>
      </c>
      <c r="E31" s="112">
        <f>VLOOKUP($A31&amp;$A$27, '[2]7.가구원수별 가구'!$A$9:$Y$182, 7, FALSE)</f>
        <v>207353</v>
      </c>
      <c r="F31" s="112">
        <f>VLOOKUP($A31&amp;$A$27, '[2]7.가구원수별 가구'!$A$9:$Y$182, 8, FALSE)</f>
        <v>144848</v>
      </c>
      <c r="G31" s="112">
        <f>VLOOKUP($A31&amp;$A$27, '[2]7.가구원수별 가구'!$A$9:$Y$182, 9, FALSE)</f>
        <v>37208</v>
      </c>
      <c r="H31" s="112">
        <f>VLOOKUP($A31&amp;$A$27, '[2]7.가구원수별 가구'!$A$9:$Y$182, 10, FALSE)</f>
        <v>8503</v>
      </c>
      <c r="I31" s="112">
        <f>VLOOKUP($A31&amp;$A$27, '[2]7.가구원수별 가구'!$A$9:$Y$182, 11, FALSE)</f>
        <v>2580</v>
      </c>
      <c r="J31" s="113">
        <f>VLOOKUP($A31&amp;$A$27, '[2]7.가구원수별 가구'!$A$9:$Y$182, 12, FALSE)</f>
        <v>2.2999999999999998</v>
      </c>
      <c r="K31" s="126">
        <f t="shared" si="7"/>
        <v>32.315304960832648</v>
      </c>
      <c r="L31" s="112">
        <f>VLOOKUP($A31&amp;$A$27, '[2]7.가구원수별 가구'!$A$9:$Y$182, 14, FALSE)</f>
        <v>121493</v>
      </c>
      <c r="M31" s="113">
        <f t="shared" si="8"/>
        <v>11.099974966515431</v>
      </c>
    </row>
    <row r="32" spans="1:13" s="100" customFormat="1" ht="21.2" customHeight="1" x14ac:dyDescent="0.15">
      <c r="A32" s="4">
        <v>2019</v>
      </c>
      <c r="B32" s="112">
        <f>VLOOKUP($A32&amp;$A$27, '[2]7.가구원수별 가구'!$A$9:$Y$182, 4, FALSE)</f>
        <v>1102934</v>
      </c>
      <c r="C32" s="112">
        <f>VLOOKUP($A32&amp;$A$27, '[2]7.가구원수별 가구'!$A$9:$Y$182, 5, FALSE)</f>
        <v>360213</v>
      </c>
      <c r="D32" s="112">
        <f>VLOOKUP($A32&amp;$A$27, '[2]7.가구원수별 가구'!$A$9:$Y$182, 6, FALSE)</f>
        <v>352260</v>
      </c>
      <c r="E32" s="112">
        <f>VLOOKUP($A32&amp;$A$27, '[2]7.가구원수별 가구'!$A$9:$Y$182, 7, FALSE)</f>
        <v>206493</v>
      </c>
      <c r="F32" s="112">
        <f>VLOOKUP($A32&amp;$A$27, '[2]7.가구원수별 가구'!$A$9:$Y$182, 8, FALSE)</f>
        <v>139394</v>
      </c>
      <c r="G32" s="112">
        <f>VLOOKUP($A32&amp;$A$27, '[2]7.가구원수별 가구'!$A$9:$Y$182, 9, FALSE)</f>
        <v>34712</v>
      </c>
      <c r="H32" s="112">
        <f>VLOOKUP($A32&amp;$A$27, '[2]7.가구원수별 가구'!$A$9:$Y$182, 10, FALSE)</f>
        <v>7619</v>
      </c>
      <c r="I32" s="112">
        <f>VLOOKUP($A32&amp;$A$27, '[2]7.가구원수별 가구'!$A$9:$Y$182, 11, FALSE)</f>
        <v>2243</v>
      </c>
      <c r="J32" s="113">
        <f>VLOOKUP($A32&amp;$A$27, '[2]7.가구원수별 가구'!$A$9:$Y$182, 12, FALSE)</f>
        <v>2.2000000000000002</v>
      </c>
      <c r="K32" s="126">
        <f t="shared" si="7"/>
        <v>32.659524504639442</v>
      </c>
      <c r="L32" s="112">
        <f>VLOOKUP($A32&amp;$A$27, '[2]7.가구원수별 가구'!$A$9:$Y$182, 14, FALSE)</f>
        <v>124876</v>
      </c>
      <c r="M32" s="113">
        <f t="shared" si="8"/>
        <v>11.322164336215948</v>
      </c>
    </row>
    <row r="33" spans="1:13" s="100" customFormat="1" ht="21.2" customHeight="1" x14ac:dyDescent="0.15">
      <c r="A33" s="4">
        <v>2020</v>
      </c>
      <c r="B33" s="112">
        <f>VLOOKUP($A33&amp;$A$27, '[2]7.가구원수별 가구'!$A$9:$Y$182, 4, FALSE)</f>
        <v>1131819</v>
      </c>
      <c r="C33" s="112">
        <f>VLOOKUP($A33&amp;$A$27, '[2]7.가구원수별 가구'!$A$9:$Y$182, 5, FALSE)</f>
        <v>388791</v>
      </c>
      <c r="D33" s="112">
        <f>VLOOKUP($A33&amp;$A$27, '[2]7.가구원수별 가구'!$A$9:$Y$182, 6, FALSE)</f>
        <v>363061</v>
      </c>
      <c r="E33" s="112">
        <f>VLOOKUP($A33&amp;$A$27, '[2]7.가구원수별 가구'!$A$9:$Y$182, 7, FALSE)</f>
        <v>202539</v>
      </c>
      <c r="F33" s="112">
        <f>VLOOKUP($A33&amp;$A$27, '[2]7.가구원수별 가구'!$A$9:$Y$182, 8, FALSE)</f>
        <v>137092</v>
      </c>
      <c r="G33" s="112">
        <f>VLOOKUP($A33&amp;$A$27, '[2]7.가구원수별 가구'!$A$9:$Y$182, 9, FALSE)</f>
        <v>32174</v>
      </c>
      <c r="H33" s="112">
        <f>VLOOKUP($A33&amp;$A$27, '[2]7.가구원수별 가구'!$A$9:$Y$182, 10, FALSE)</f>
        <v>6388</v>
      </c>
      <c r="I33" s="112">
        <f>VLOOKUP($A33&amp;$A$27, '[2]7.가구원수별 가구'!$A$9:$Y$182, 11, FALSE)</f>
        <v>1774</v>
      </c>
      <c r="J33" s="113">
        <f>VLOOKUP($A33&amp;$A$27, '[2]7.가구원수별 가구'!$A$9:$Y$182, 12, FALSE)</f>
        <v>2.2000000000000002</v>
      </c>
      <c r="K33" s="126">
        <f t="shared" si="7"/>
        <v>34.350987216153825</v>
      </c>
      <c r="L33" s="112">
        <f>VLOOKUP($A33&amp;$A$27, '[2]7.가구원수별 가구'!$A$9:$Y$182, 14, FALSE)</f>
        <v>132074</v>
      </c>
      <c r="M33" s="113">
        <f t="shared" si="8"/>
        <v>11.669180319468042</v>
      </c>
    </row>
    <row r="34" spans="1:13" s="100" customFormat="1" ht="21.2" customHeight="1" x14ac:dyDescent="0.15">
      <c r="A34" s="4">
        <v>2021</v>
      </c>
      <c r="B34" s="112">
        <f>VLOOKUP($A34&amp;$A$27, '[2]7.가구원수별 가구'!$A$9:$Y$182, 4, FALSE)</f>
        <v>1156645</v>
      </c>
      <c r="C34" s="112">
        <f>VLOOKUP($A34&amp;$A$27, '[2]7.가구원수별 가구'!$A$9:$Y$182, 5, FALSE)</f>
        <v>416697</v>
      </c>
      <c r="D34" s="112">
        <f>VLOOKUP($A34&amp;$A$27, '[2]7.가구원수별 가구'!$A$9:$Y$182, 6, FALSE)</f>
        <v>373382</v>
      </c>
      <c r="E34" s="112">
        <f>VLOOKUP($A34&amp;$A$27, '[2]7.가구원수별 가구'!$A$9:$Y$182, 7, FALSE)</f>
        <v>198441</v>
      </c>
      <c r="F34" s="112">
        <f>VLOOKUP($A34&amp;$A$27, '[2]7.가구원수별 가구'!$A$9:$Y$182, 8, FALSE)</f>
        <v>131151</v>
      </c>
      <c r="G34" s="112">
        <f>VLOOKUP($A34&amp;$A$27, '[2]7.가구원수별 가구'!$A$9:$Y$182, 9, FALSE)</f>
        <v>29865</v>
      </c>
      <c r="H34" s="112">
        <f>VLOOKUP($A34&amp;$A$27, '[2]7.가구원수별 가구'!$A$9:$Y$182, 10, FALSE)</f>
        <v>5647</v>
      </c>
      <c r="I34" s="112">
        <f>VLOOKUP($A34&amp;$A$27, '[2]7.가구원수별 가구'!$A$9:$Y$182, 11, FALSE)</f>
        <v>1462</v>
      </c>
      <c r="J34" s="113">
        <f>VLOOKUP($A34&amp;$A$27, '[2]7.가구원수별 가구'!$A$9:$Y$182, 12, FALSE)</f>
        <v>2.1417453064682768</v>
      </c>
      <c r="K34" s="126">
        <f t="shared" si="7"/>
        <v>36.026352078641246</v>
      </c>
      <c r="L34" s="112">
        <f>VLOOKUP($A34&amp;$A$27, '[2]7.가구원수별 가구'!$A$9:$Y$182, 14, FALSE)</f>
        <v>143877</v>
      </c>
      <c r="M34" s="113">
        <f t="shared" si="8"/>
        <v>12.439166727907008</v>
      </c>
    </row>
    <row r="35" spans="1:13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</row>
    <row r="36" spans="1:13" s="111" customFormat="1" ht="18.75" customHeight="1" x14ac:dyDescent="0.15">
      <c r="A36" s="165" t="s">
        <v>743</v>
      </c>
    </row>
    <row r="38" spans="1:13" x14ac:dyDescent="0.15">
      <c r="E38" s="66"/>
    </row>
    <row r="39" spans="1:13" x14ac:dyDescent="0.15">
      <c r="E39" s="66"/>
    </row>
    <row r="40" spans="1:13" x14ac:dyDescent="0.15">
      <c r="E40" s="66"/>
    </row>
    <row r="41" spans="1:13" x14ac:dyDescent="0.15">
      <c r="E41" s="66"/>
    </row>
    <row r="42" spans="1:13" x14ac:dyDescent="0.15">
      <c r="E42" s="66"/>
    </row>
    <row r="43" spans="1:13" x14ac:dyDescent="0.15">
      <c r="E43" s="66"/>
    </row>
    <row r="44" spans="1:13" x14ac:dyDescent="0.15">
      <c r="E44" s="66"/>
    </row>
    <row r="45" spans="1:13" x14ac:dyDescent="0.15">
      <c r="E45" s="66"/>
    </row>
    <row r="46" spans="1:13" x14ac:dyDescent="0.15">
      <c r="E46" s="66"/>
    </row>
    <row r="47" spans="1:13" x14ac:dyDescent="0.15">
      <c r="E47" s="66"/>
    </row>
    <row r="48" spans="1:13" x14ac:dyDescent="0.15">
      <c r="E48" s="66"/>
    </row>
    <row r="49" spans="5:5" x14ac:dyDescent="0.15">
      <c r="E49" s="66"/>
    </row>
    <row r="50" spans="5:5" x14ac:dyDescent="0.15">
      <c r="E50" s="66"/>
    </row>
    <row r="51" spans="5:5" x14ac:dyDescent="0.15">
      <c r="E51" s="66"/>
    </row>
    <row r="52" spans="5:5" x14ac:dyDescent="0.15">
      <c r="E52" s="66"/>
    </row>
    <row r="53" spans="5:5" x14ac:dyDescent="0.15">
      <c r="E53" s="66"/>
    </row>
    <row r="54" spans="5:5" x14ac:dyDescent="0.15">
      <c r="E54" s="66"/>
    </row>
    <row r="55" spans="5:5" x14ac:dyDescent="0.15">
      <c r="E55" s="66"/>
    </row>
    <row r="56" spans="5:5" x14ac:dyDescent="0.15">
      <c r="E56" s="66"/>
    </row>
    <row r="57" spans="5:5" x14ac:dyDescent="0.15">
      <c r="E57" s="66"/>
    </row>
    <row r="58" spans="5:5" x14ac:dyDescent="0.15">
      <c r="E58" s="66"/>
    </row>
    <row r="59" spans="5:5" x14ac:dyDescent="0.15">
      <c r="E59" s="66"/>
    </row>
    <row r="60" spans="5:5" x14ac:dyDescent="0.15">
      <c r="E60" s="66"/>
    </row>
    <row r="61" spans="5:5" x14ac:dyDescent="0.15">
      <c r="E61" s="66"/>
    </row>
    <row r="62" spans="5:5" x14ac:dyDescent="0.15">
      <c r="E62" s="66"/>
    </row>
    <row r="63" spans="5:5" x14ac:dyDescent="0.15">
      <c r="E63" s="66"/>
    </row>
    <row r="64" spans="5:5" x14ac:dyDescent="0.15">
      <c r="E64" s="66"/>
    </row>
    <row r="65" spans="5:5" x14ac:dyDescent="0.15">
      <c r="E65" s="66"/>
    </row>
    <row r="66" spans="5:5" x14ac:dyDescent="0.15">
      <c r="E66" s="66"/>
    </row>
    <row r="67" spans="5:5" x14ac:dyDescent="0.15">
      <c r="E67" s="66"/>
    </row>
    <row r="68" spans="5:5" x14ac:dyDescent="0.15">
      <c r="E68" s="66"/>
    </row>
    <row r="69" spans="5:5" x14ac:dyDescent="0.15">
      <c r="E69" s="66"/>
    </row>
    <row r="70" spans="5:5" x14ac:dyDescent="0.15">
      <c r="E70" s="66"/>
    </row>
    <row r="71" spans="5:5" x14ac:dyDescent="0.15">
      <c r="E71" s="66"/>
    </row>
    <row r="72" spans="5:5" x14ac:dyDescent="0.15">
      <c r="E72" s="66"/>
    </row>
    <row r="73" spans="5:5" x14ac:dyDescent="0.15">
      <c r="E73" s="66"/>
    </row>
    <row r="74" spans="5:5" x14ac:dyDescent="0.15">
      <c r="E74" s="66"/>
    </row>
    <row r="75" spans="5:5" x14ac:dyDescent="0.15">
      <c r="E75" s="66"/>
    </row>
    <row r="76" spans="5:5" x14ac:dyDescent="0.15">
      <c r="E76" s="66"/>
    </row>
    <row r="77" spans="5:5" x14ac:dyDescent="0.15">
      <c r="E77" s="66"/>
    </row>
    <row r="78" spans="5:5" x14ac:dyDescent="0.15">
      <c r="E78" s="66"/>
    </row>
    <row r="79" spans="5:5" x14ac:dyDescent="0.15">
      <c r="E79" s="66"/>
    </row>
  </sheetData>
  <mergeCells count="15">
    <mergeCell ref="A2:F2"/>
    <mergeCell ref="M5:M7"/>
    <mergeCell ref="A5:A7"/>
    <mergeCell ref="B5:B7"/>
    <mergeCell ref="J5:J7"/>
    <mergeCell ref="K5:K7"/>
    <mergeCell ref="L5:L7"/>
    <mergeCell ref="C5:I5"/>
    <mergeCell ref="C6:C7"/>
    <mergeCell ref="D6:D7"/>
    <mergeCell ref="E6:E7"/>
    <mergeCell ref="F6:F7"/>
    <mergeCell ref="G6:G7"/>
    <mergeCell ref="H6:H7"/>
    <mergeCell ref="I6:I7"/>
  </mergeCells>
  <phoneticPr fontId="2" type="noConversion"/>
  <hyperlinks>
    <hyperlink ref="A1" location="목록!A1" display="[목록]으로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0.77734375" style="69" customWidth="1"/>
    <col min="2" max="2" width="11.21875" style="69" bestFit="1" customWidth="1"/>
    <col min="3" max="3" width="11.21875" style="69" customWidth="1"/>
    <col min="4" max="4" width="8.33203125" style="69" customWidth="1"/>
    <col min="5" max="5" width="11.21875" style="69" customWidth="1"/>
    <col min="6" max="6" width="8.33203125" style="69" customWidth="1"/>
    <col min="7" max="7" width="11.21875" style="69" customWidth="1"/>
    <col min="8" max="8" width="8.33203125" style="69" customWidth="1"/>
    <col min="9" max="15" width="11.21875" style="69" customWidth="1"/>
    <col min="16" max="16" width="10.77734375" style="69" customWidth="1"/>
    <col min="17" max="22" width="11.5546875" style="69" customWidth="1"/>
    <col min="23" max="28" width="13.6640625" style="69" customWidth="1"/>
    <col min="29" max="16384" width="8.88671875" style="69"/>
  </cols>
  <sheetData>
    <row r="1" spans="1:28" ht="15" customHeight="1" x14ac:dyDescent="0.15">
      <c r="A1" s="130" t="s">
        <v>208</v>
      </c>
    </row>
    <row r="2" spans="1:28" s="234" customFormat="1" ht="30" customHeight="1" x14ac:dyDescent="0.15">
      <c r="A2" s="525" t="s">
        <v>200</v>
      </c>
      <c r="B2" s="525"/>
      <c r="C2" s="525"/>
      <c r="D2" s="525"/>
      <c r="E2" s="525"/>
      <c r="F2" s="525"/>
      <c r="G2" s="525"/>
      <c r="H2" s="525"/>
      <c r="I2" s="221"/>
      <c r="K2" s="221"/>
      <c r="L2" s="221"/>
      <c r="M2" s="221"/>
      <c r="N2" s="221"/>
      <c r="O2" s="221"/>
      <c r="P2" s="221"/>
      <c r="Q2" s="221"/>
      <c r="R2" s="221"/>
    </row>
    <row r="3" spans="1:28" ht="15" customHeight="1" x14ac:dyDescent="0.25">
      <c r="A3" s="67"/>
      <c r="B3" s="67"/>
      <c r="C3" s="67"/>
      <c r="D3" s="67"/>
      <c r="E3" s="67"/>
      <c r="F3" s="67"/>
      <c r="G3" s="67"/>
      <c r="H3" s="67"/>
      <c r="I3" s="67"/>
      <c r="J3" s="68"/>
      <c r="K3" s="68"/>
      <c r="L3" s="67"/>
      <c r="M3" s="67"/>
      <c r="N3" s="67"/>
      <c r="O3" s="67"/>
      <c r="P3" s="67"/>
      <c r="Q3" s="67"/>
      <c r="R3" s="67"/>
    </row>
    <row r="4" spans="1:28" ht="15" customHeight="1" thickBot="1" x14ac:dyDescent="0.2">
      <c r="O4" s="261" t="s">
        <v>829</v>
      </c>
      <c r="AB4" s="261" t="s">
        <v>829</v>
      </c>
    </row>
    <row r="5" spans="1:28" s="83" customFormat="1" ht="20.100000000000001" customHeight="1" x14ac:dyDescent="0.15">
      <c r="A5" s="526"/>
      <c r="B5" s="529" t="s">
        <v>74</v>
      </c>
      <c r="C5" s="535" t="s">
        <v>160</v>
      </c>
      <c r="D5" s="536"/>
      <c r="E5" s="535" t="s">
        <v>172</v>
      </c>
      <c r="F5" s="536"/>
      <c r="G5" s="439" t="s">
        <v>173</v>
      </c>
      <c r="H5" s="532"/>
      <c r="I5" s="539" t="s">
        <v>112</v>
      </c>
      <c r="J5" s="542" t="s">
        <v>113</v>
      </c>
      <c r="K5" s="542" t="s">
        <v>114</v>
      </c>
      <c r="L5" s="539" t="s">
        <v>872</v>
      </c>
      <c r="M5" s="539" t="s">
        <v>873</v>
      </c>
      <c r="N5" s="542" t="s">
        <v>115</v>
      </c>
      <c r="O5" s="542" t="s">
        <v>199</v>
      </c>
      <c r="P5" s="526"/>
      <c r="Q5" s="539" t="s">
        <v>116</v>
      </c>
      <c r="R5" s="539" t="s">
        <v>117</v>
      </c>
      <c r="S5" s="539" t="s">
        <v>118</v>
      </c>
      <c r="T5" s="539" t="s">
        <v>874</v>
      </c>
      <c r="U5" s="539" t="s">
        <v>119</v>
      </c>
      <c r="V5" s="539" t="s">
        <v>120</v>
      </c>
      <c r="W5" s="539" t="s">
        <v>875</v>
      </c>
      <c r="X5" s="539" t="s">
        <v>121</v>
      </c>
      <c r="Y5" s="539" t="s">
        <v>122</v>
      </c>
      <c r="Z5" s="539" t="s">
        <v>123</v>
      </c>
      <c r="AA5" s="539" t="s">
        <v>876</v>
      </c>
      <c r="AB5" s="546" t="s">
        <v>877</v>
      </c>
    </row>
    <row r="6" spans="1:28" s="83" customFormat="1" ht="20.100000000000001" customHeight="1" x14ac:dyDescent="0.15">
      <c r="A6" s="527"/>
      <c r="B6" s="530"/>
      <c r="C6" s="537"/>
      <c r="D6" s="538"/>
      <c r="E6" s="537"/>
      <c r="F6" s="538"/>
      <c r="G6" s="533"/>
      <c r="H6" s="534"/>
      <c r="I6" s="540"/>
      <c r="J6" s="543"/>
      <c r="K6" s="543"/>
      <c r="L6" s="540"/>
      <c r="M6" s="540"/>
      <c r="N6" s="543"/>
      <c r="O6" s="543"/>
      <c r="P6" s="527"/>
      <c r="Q6" s="540"/>
      <c r="R6" s="540"/>
      <c r="S6" s="540"/>
      <c r="T6" s="540"/>
      <c r="U6" s="540"/>
      <c r="V6" s="540"/>
      <c r="W6" s="540"/>
      <c r="X6" s="540"/>
      <c r="Y6" s="540"/>
      <c r="Z6" s="540"/>
      <c r="AA6" s="540"/>
      <c r="AB6" s="547"/>
    </row>
    <row r="7" spans="1:28" s="70" customFormat="1" ht="20.100000000000001" customHeight="1" thickBot="1" x14ac:dyDescent="0.2">
      <c r="A7" s="528"/>
      <c r="B7" s="531"/>
      <c r="C7" s="336" t="s">
        <v>174</v>
      </c>
      <c r="D7" s="336" t="s">
        <v>64</v>
      </c>
      <c r="E7" s="336" t="s">
        <v>828</v>
      </c>
      <c r="F7" s="337" t="s">
        <v>64</v>
      </c>
      <c r="G7" s="338" t="s">
        <v>828</v>
      </c>
      <c r="H7" s="336" t="s">
        <v>64</v>
      </c>
      <c r="I7" s="541"/>
      <c r="J7" s="544"/>
      <c r="K7" s="544"/>
      <c r="L7" s="541"/>
      <c r="M7" s="541"/>
      <c r="N7" s="544"/>
      <c r="O7" s="544"/>
      <c r="P7" s="528"/>
      <c r="Q7" s="541"/>
      <c r="R7" s="541"/>
      <c r="S7" s="541"/>
      <c r="T7" s="541"/>
      <c r="U7" s="541"/>
      <c r="V7" s="541"/>
      <c r="W7" s="541"/>
      <c r="X7" s="541"/>
      <c r="Y7" s="541"/>
      <c r="Z7" s="541"/>
      <c r="AA7" s="541"/>
      <c r="AB7" s="548"/>
    </row>
    <row r="8" spans="1:28" s="82" customFormat="1" ht="6" customHeight="1" x14ac:dyDescent="0.15">
      <c r="A8" s="8" t="s">
        <v>0</v>
      </c>
      <c r="B8" s="79" t="s">
        <v>0</v>
      </c>
      <c r="C8" s="79"/>
      <c r="D8" s="79"/>
      <c r="E8" s="79"/>
      <c r="F8" s="79" t="s">
        <v>0</v>
      </c>
      <c r="G8" s="79" t="s">
        <v>0</v>
      </c>
      <c r="H8" s="79" t="s">
        <v>0</v>
      </c>
      <c r="I8" s="79" t="s">
        <v>0</v>
      </c>
      <c r="J8" s="79" t="s">
        <v>0</v>
      </c>
      <c r="K8" s="80"/>
      <c r="L8" s="79" t="s">
        <v>0</v>
      </c>
      <c r="M8" s="81" t="s">
        <v>0</v>
      </c>
      <c r="N8" s="81" t="s">
        <v>0</v>
      </c>
      <c r="O8" s="81" t="s">
        <v>0</v>
      </c>
      <c r="P8" s="8" t="s">
        <v>0</v>
      </c>
      <c r="Q8" s="81" t="s">
        <v>0</v>
      </c>
      <c r="R8" s="81" t="s">
        <v>0</v>
      </c>
      <c r="T8" s="81" t="s">
        <v>0</v>
      </c>
      <c r="U8" s="81" t="s">
        <v>0</v>
      </c>
      <c r="W8" s="81" t="s">
        <v>0</v>
      </c>
    </row>
    <row r="9" spans="1:28" s="100" customFormat="1" ht="21.2" customHeight="1" x14ac:dyDescent="0.15">
      <c r="A9" s="39" t="s">
        <v>63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P9" s="39" t="s">
        <v>63</v>
      </c>
    </row>
    <row r="10" spans="1:28" s="100" customFormat="1" ht="21.2" customHeight="1" x14ac:dyDescent="0.15">
      <c r="A10" s="4">
        <v>2015</v>
      </c>
      <c r="B10" s="112">
        <f>SUM(B19,B28)</f>
        <v>418864</v>
      </c>
      <c r="C10" s="112">
        <f>SUM(C19,C28)</f>
        <v>398</v>
      </c>
      <c r="D10" s="113">
        <f t="shared" ref="D10:D15" si="0">C10/B10*100</f>
        <v>9.5018908285266809E-2</v>
      </c>
      <c r="E10" s="112">
        <f t="shared" ref="E10:E16" si="1">SUM(E19,E28)</f>
        <v>55461</v>
      </c>
      <c r="F10" s="113">
        <f t="shared" ref="F10:F15" si="2">E10/B10*100</f>
        <v>13.240813247259254</v>
      </c>
      <c r="G10" s="112">
        <f t="shared" ref="G10:G16" si="3">SUM(G19,G28)</f>
        <v>363005</v>
      </c>
      <c r="H10" s="113">
        <f t="shared" ref="H10:H15" si="4">G10/B10*100</f>
        <v>86.664167844455477</v>
      </c>
      <c r="I10" s="112">
        <f t="shared" ref="I10:O10" si="5">SUM(I19,I28)</f>
        <v>398</v>
      </c>
      <c r="J10" s="112">
        <f t="shared" si="5"/>
        <v>154</v>
      </c>
      <c r="K10" s="112">
        <f t="shared" si="5"/>
        <v>55307</v>
      </c>
      <c r="L10" s="112">
        <f t="shared" si="5"/>
        <v>168</v>
      </c>
      <c r="M10" s="112">
        <f t="shared" si="5"/>
        <v>1202</v>
      </c>
      <c r="N10" s="112">
        <f t="shared" si="5"/>
        <v>15831</v>
      </c>
      <c r="O10" s="112">
        <f t="shared" si="5"/>
        <v>108937</v>
      </c>
      <c r="P10" s="4">
        <v>2015</v>
      </c>
      <c r="Q10" s="112">
        <f t="shared" ref="Q10:AB10" si="6">SUM(Q19,Q28)</f>
        <v>37193</v>
      </c>
      <c r="R10" s="112">
        <f t="shared" si="6"/>
        <v>79356</v>
      </c>
      <c r="S10" s="112">
        <f t="shared" si="6"/>
        <v>2293</v>
      </c>
      <c r="T10" s="112">
        <f t="shared" si="6"/>
        <v>4477</v>
      </c>
      <c r="U10" s="112">
        <f t="shared" si="6"/>
        <v>10375</v>
      </c>
      <c r="V10" s="112">
        <f t="shared" si="6"/>
        <v>7934</v>
      </c>
      <c r="W10" s="112">
        <f t="shared" si="6"/>
        <v>6133</v>
      </c>
      <c r="X10" s="112">
        <f t="shared" si="6"/>
        <v>1741</v>
      </c>
      <c r="Y10" s="112">
        <f t="shared" si="6"/>
        <v>19538</v>
      </c>
      <c r="Z10" s="112">
        <f t="shared" si="6"/>
        <v>13258</v>
      </c>
      <c r="AA10" s="112">
        <f t="shared" si="6"/>
        <v>10434</v>
      </c>
      <c r="AB10" s="112">
        <f t="shared" si="6"/>
        <v>44135</v>
      </c>
    </row>
    <row r="11" spans="1:28" s="100" customFormat="1" ht="21.2" customHeight="1" x14ac:dyDescent="0.15">
      <c r="A11" s="4">
        <v>2016</v>
      </c>
      <c r="B11" s="112">
        <f t="shared" ref="B11:C16" si="7">SUM(B20,B29)</f>
        <v>427854</v>
      </c>
      <c r="C11" s="112">
        <f t="shared" si="7"/>
        <v>435</v>
      </c>
      <c r="D11" s="113">
        <f t="shared" si="0"/>
        <v>0.1016701959079499</v>
      </c>
      <c r="E11" s="112">
        <f t="shared" si="1"/>
        <v>56009</v>
      </c>
      <c r="F11" s="113">
        <f t="shared" si="2"/>
        <v>13.090680465766361</v>
      </c>
      <c r="G11" s="112">
        <f t="shared" si="3"/>
        <v>371410</v>
      </c>
      <c r="H11" s="113">
        <f t="shared" si="4"/>
        <v>86.807649338325689</v>
      </c>
      <c r="I11" s="112">
        <f t="shared" ref="I11:W16" si="8">SUM(I20,I29)</f>
        <v>435</v>
      </c>
      <c r="J11" s="112">
        <f t="shared" si="8"/>
        <v>152</v>
      </c>
      <c r="K11" s="112">
        <f t="shared" si="8"/>
        <v>55857</v>
      </c>
      <c r="L11" s="112">
        <f t="shared" si="8"/>
        <v>205</v>
      </c>
      <c r="M11" s="112">
        <f t="shared" si="8"/>
        <v>1201</v>
      </c>
      <c r="N11" s="112">
        <f t="shared" si="8"/>
        <v>16257</v>
      </c>
      <c r="O11" s="112">
        <f t="shared" si="8"/>
        <v>110193</v>
      </c>
      <c r="P11" s="4">
        <v>2016</v>
      </c>
      <c r="Q11" s="112">
        <f t="shared" si="8"/>
        <v>37027</v>
      </c>
      <c r="R11" s="112">
        <f t="shared" si="8"/>
        <v>81211</v>
      </c>
      <c r="S11" s="112">
        <f t="shared" si="8"/>
        <v>2395</v>
      </c>
      <c r="T11" s="112">
        <f t="shared" si="8"/>
        <v>4552</v>
      </c>
      <c r="U11" s="112">
        <f t="shared" si="8"/>
        <v>11508</v>
      </c>
      <c r="V11" s="112">
        <f t="shared" si="8"/>
        <v>8184</v>
      </c>
      <c r="W11" s="112">
        <f t="shared" si="8"/>
        <v>6317</v>
      </c>
      <c r="X11" s="112">
        <f t="shared" ref="X11:AB16" si="9">SUM(X20,X29)</f>
        <v>1749</v>
      </c>
      <c r="Y11" s="112">
        <f t="shared" si="9"/>
        <v>20117</v>
      </c>
      <c r="Z11" s="112">
        <f t="shared" si="9"/>
        <v>14272</v>
      </c>
      <c r="AA11" s="112">
        <f t="shared" si="9"/>
        <v>11461</v>
      </c>
      <c r="AB11" s="112">
        <f t="shared" si="9"/>
        <v>44761</v>
      </c>
    </row>
    <row r="12" spans="1:28" s="100" customFormat="1" ht="21.2" customHeight="1" x14ac:dyDescent="0.15">
      <c r="A12" s="4">
        <v>2017</v>
      </c>
      <c r="B12" s="112">
        <f t="shared" si="7"/>
        <v>435455</v>
      </c>
      <c r="C12" s="112">
        <f t="shared" si="7"/>
        <v>463</v>
      </c>
      <c r="D12" s="113">
        <f t="shared" si="0"/>
        <v>0.10632556750984601</v>
      </c>
      <c r="E12" s="112">
        <f t="shared" si="1"/>
        <v>56208</v>
      </c>
      <c r="F12" s="113">
        <f t="shared" si="2"/>
        <v>12.90787796672446</v>
      </c>
      <c r="G12" s="112">
        <f t="shared" si="3"/>
        <v>378784</v>
      </c>
      <c r="H12" s="113">
        <f t="shared" si="4"/>
        <v>86.985796465765702</v>
      </c>
      <c r="I12" s="112">
        <f t="shared" si="8"/>
        <v>463</v>
      </c>
      <c r="J12" s="112">
        <f t="shared" si="8"/>
        <v>158</v>
      </c>
      <c r="K12" s="112">
        <f t="shared" si="8"/>
        <v>56050</v>
      </c>
      <c r="L12" s="112">
        <f t="shared" si="8"/>
        <v>249</v>
      </c>
      <c r="M12" s="112">
        <f t="shared" si="8"/>
        <v>1193</v>
      </c>
      <c r="N12" s="112">
        <f t="shared" si="8"/>
        <v>16312</v>
      </c>
      <c r="O12" s="112">
        <f t="shared" si="8"/>
        <v>110789</v>
      </c>
      <c r="P12" s="4">
        <v>2017</v>
      </c>
      <c r="Q12" s="112">
        <f t="shared" si="8"/>
        <v>39273</v>
      </c>
      <c r="R12" s="112">
        <f t="shared" si="8"/>
        <v>82475</v>
      </c>
      <c r="S12" s="112">
        <f t="shared" si="8"/>
        <v>2423</v>
      </c>
      <c r="T12" s="112">
        <f t="shared" si="8"/>
        <v>4580</v>
      </c>
      <c r="U12" s="112">
        <f t="shared" si="8"/>
        <v>12238</v>
      </c>
      <c r="V12" s="112">
        <f t="shared" si="8"/>
        <v>8219</v>
      </c>
      <c r="W12" s="112">
        <f t="shared" si="8"/>
        <v>6290</v>
      </c>
      <c r="X12" s="112">
        <f t="shared" si="9"/>
        <v>1752</v>
      </c>
      <c r="Y12" s="112">
        <f t="shared" si="9"/>
        <v>20367</v>
      </c>
      <c r="Z12" s="112">
        <f t="shared" si="9"/>
        <v>14716</v>
      </c>
      <c r="AA12" s="112">
        <f t="shared" si="9"/>
        <v>12083</v>
      </c>
      <c r="AB12" s="112">
        <f t="shared" si="9"/>
        <v>45825</v>
      </c>
    </row>
    <row r="13" spans="1:28" s="100" customFormat="1" ht="21.2" customHeight="1" x14ac:dyDescent="0.15">
      <c r="A13" s="4">
        <v>2018</v>
      </c>
      <c r="B13" s="112">
        <f t="shared" si="7"/>
        <v>442577</v>
      </c>
      <c r="C13" s="112">
        <f t="shared" si="7"/>
        <v>519</v>
      </c>
      <c r="D13" s="113">
        <f t="shared" si="0"/>
        <v>0.11726772968319638</v>
      </c>
      <c r="E13" s="112">
        <f t="shared" si="1"/>
        <v>56327</v>
      </c>
      <c r="F13" s="113">
        <f t="shared" si="2"/>
        <v>12.727050886060503</v>
      </c>
      <c r="G13" s="112">
        <f t="shared" si="3"/>
        <v>385731</v>
      </c>
      <c r="H13" s="113">
        <f t="shared" si="4"/>
        <v>87.155681384256297</v>
      </c>
      <c r="I13" s="112">
        <f t="shared" si="8"/>
        <v>519</v>
      </c>
      <c r="J13" s="112">
        <f t="shared" si="8"/>
        <v>149</v>
      </c>
      <c r="K13" s="112">
        <f t="shared" si="8"/>
        <v>56178</v>
      </c>
      <c r="L13" s="112">
        <f t="shared" si="8"/>
        <v>325</v>
      </c>
      <c r="M13" s="112">
        <f t="shared" si="8"/>
        <v>1282</v>
      </c>
      <c r="N13" s="112">
        <f t="shared" si="8"/>
        <v>16753</v>
      </c>
      <c r="O13" s="112">
        <f t="shared" si="8"/>
        <v>111140</v>
      </c>
      <c r="P13" s="4">
        <v>2018</v>
      </c>
      <c r="Q13" s="112">
        <f t="shared" si="8"/>
        <v>40186</v>
      </c>
      <c r="R13" s="112">
        <f t="shared" si="8"/>
        <v>84835</v>
      </c>
      <c r="S13" s="112">
        <f t="shared" si="8"/>
        <v>2427</v>
      </c>
      <c r="T13" s="112">
        <f t="shared" si="8"/>
        <v>4501</v>
      </c>
      <c r="U13" s="112">
        <f t="shared" si="8"/>
        <v>12837</v>
      </c>
      <c r="V13" s="112">
        <f t="shared" si="8"/>
        <v>8688</v>
      </c>
      <c r="W13" s="112">
        <f t="shared" si="8"/>
        <v>6437</v>
      </c>
      <c r="X13" s="112">
        <f t="shared" si="9"/>
        <v>1753</v>
      </c>
      <c r="Y13" s="112">
        <f t="shared" si="9"/>
        <v>20714</v>
      </c>
      <c r="Z13" s="112">
        <f t="shared" si="9"/>
        <v>14874</v>
      </c>
      <c r="AA13" s="112">
        <f t="shared" si="9"/>
        <v>12315</v>
      </c>
      <c r="AB13" s="112">
        <f t="shared" si="9"/>
        <v>46664</v>
      </c>
    </row>
    <row r="14" spans="1:28" s="100" customFormat="1" ht="21.2" customHeight="1" x14ac:dyDescent="0.15">
      <c r="A14" s="4">
        <v>2019</v>
      </c>
      <c r="B14" s="112">
        <f t="shared" si="7"/>
        <v>447751</v>
      </c>
      <c r="C14" s="112">
        <f t="shared" si="7"/>
        <v>546</v>
      </c>
      <c r="D14" s="113">
        <f t="shared" si="0"/>
        <v>0.12194277623053884</v>
      </c>
      <c r="E14" s="112">
        <f t="shared" si="1"/>
        <v>56733</v>
      </c>
      <c r="F14" s="113">
        <f t="shared" si="2"/>
        <v>12.670658468657802</v>
      </c>
      <c r="G14" s="112">
        <f t="shared" si="3"/>
        <v>390472</v>
      </c>
      <c r="H14" s="113">
        <f t="shared" si="4"/>
        <v>87.207398755111655</v>
      </c>
      <c r="I14" s="112">
        <f t="shared" si="8"/>
        <v>546</v>
      </c>
      <c r="J14" s="112">
        <f t="shared" si="8"/>
        <v>147</v>
      </c>
      <c r="K14" s="112">
        <f t="shared" si="8"/>
        <v>56586</v>
      </c>
      <c r="L14" s="112">
        <f t="shared" si="8"/>
        <v>414</v>
      </c>
      <c r="M14" s="112">
        <f t="shared" si="8"/>
        <v>1339</v>
      </c>
      <c r="N14" s="112">
        <f t="shared" si="8"/>
        <v>17132</v>
      </c>
      <c r="O14" s="112">
        <f t="shared" si="8"/>
        <v>111249</v>
      </c>
      <c r="P14" s="4">
        <v>2019</v>
      </c>
      <c r="Q14" s="112">
        <f t="shared" si="8"/>
        <v>40494</v>
      </c>
      <c r="R14" s="112">
        <f t="shared" si="8"/>
        <v>86197</v>
      </c>
      <c r="S14" s="112">
        <f t="shared" si="8"/>
        <v>2518</v>
      </c>
      <c r="T14" s="112">
        <f t="shared" si="8"/>
        <v>4469</v>
      </c>
      <c r="U14" s="112">
        <f t="shared" si="8"/>
        <v>13375</v>
      </c>
      <c r="V14" s="112">
        <f t="shared" si="8"/>
        <v>9004</v>
      </c>
      <c r="W14" s="112">
        <f t="shared" si="8"/>
        <v>6699</v>
      </c>
      <c r="X14" s="112">
        <f t="shared" si="9"/>
        <v>1751</v>
      </c>
      <c r="Y14" s="112">
        <f t="shared" si="9"/>
        <v>21045</v>
      </c>
      <c r="Z14" s="112">
        <f t="shared" si="9"/>
        <v>15244</v>
      </c>
      <c r="AA14" s="112">
        <f t="shared" si="9"/>
        <v>12502</v>
      </c>
      <c r="AB14" s="112">
        <f t="shared" si="9"/>
        <v>47040</v>
      </c>
    </row>
    <row r="15" spans="1:28" s="100" customFormat="1" ht="21.2" customHeight="1" x14ac:dyDescent="0.15">
      <c r="A15" s="4">
        <v>2020</v>
      </c>
      <c r="B15" s="112">
        <f t="shared" si="7"/>
        <v>604094</v>
      </c>
      <c r="C15" s="112">
        <f t="shared" si="7"/>
        <v>1282</v>
      </c>
      <c r="D15" s="113">
        <f t="shared" si="0"/>
        <v>0.21221862822673293</v>
      </c>
      <c r="E15" s="112">
        <f t="shared" si="1"/>
        <v>71198</v>
      </c>
      <c r="F15" s="113">
        <f t="shared" si="2"/>
        <v>11.785914112704313</v>
      </c>
      <c r="G15" s="112">
        <f t="shared" si="3"/>
        <v>531614</v>
      </c>
      <c r="H15" s="113">
        <f t="shared" si="4"/>
        <v>88.001867259068959</v>
      </c>
      <c r="I15" s="112">
        <f t="shared" si="8"/>
        <v>1282</v>
      </c>
      <c r="J15" s="112">
        <f t="shared" si="8"/>
        <v>210</v>
      </c>
      <c r="K15" s="112">
        <f t="shared" si="8"/>
        <v>70988</v>
      </c>
      <c r="L15" s="112">
        <f t="shared" si="8"/>
        <v>9151</v>
      </c>
      <c r="M15" s="112">
        <f t="shared" si="8"/>
        <v>1700</v>
      </c>
      <c r="N15" s="112">
        <f t="shared" si="8"/>
        <v>50230</v>
      </c>
      <c r="O15" s="112">
        <f t="shared" si="8"/>
        <v>152495</v>
      </c>
      <c r="P15" s="4">
        <v>2020</v>
      </c>
      <c r="Q15" s="112">
        <f t="shared" si="8"/>
        <v>60725</v>
      </c>
      <c r="R15" s="112">
        <f t="shared" si="8"/>
        <v>93689</v>
      </c>
      <c r="S15" s="112">
        <f t="shared" si="8"/>
        <v>4670</v>
      </c>
      <c r="T15" s="112">
        <f t="shared" si="8"/>
        <v>5643</v>
      </c>
      <c r="U15" s="112">
        <f t="shared" si="8"/>
        <v>20842</v>
      </c>
      <c r="V15" s="112">
        <f t="shared" si="8"/>
        <v>14173</v>
      </c>
      <c r="W15" s="112">
        <f t="shared" si="8"/>
        <v>12046</v>
      </c>
      <c r="X15" s="112">
        <f t="shared" si="9"/>
        <v>1718</v>
      </c>
      <c r="Y15" s="112">
        <f t="shared" si="9"/>
        <v>23714</v>
      </c>
      <c r="Z15" s="112">
        <f t="shared" si="9"/>
        <v>15678</v>
      </c>
      <c r="AA15" s="112">
        <f t="shared" si="9"/>
        <v>13181</v>
      </c>
      <c r="AB15" s="112">
        <f t="shared" si="9"/>
        <v>51959</v>
      </c>
    </row>
    <row r="16" spans="1:28" s="100" customFormat="1" ht="21.2" customHeight="1" x14ac:dyDescent="0.15">
      <c r="A16" s="4">
        <v>2021</v>
      </c>
      <c r="B16" s="112">
        <f t="shared" si="7"/>
        <v>608455</v>
      </c>
      <c r="C16" s="112">
        <f t="shared" si="7"/>
        <v>1294</v>
      </c>
      <c r="D16" s="113">
        <f t="shared" ref="D16" si="10">C16/B16*100</f>
        <v>0.21266979480816164</v>
      </c>
      <c r="E16" s="112">
        <f t="shared" si="1"/>
        <v>70792</v>
      </c>
      <c r="F16" s="113">
        <f t="shared" ref="F16" si="11">E16/B16*100</f>
        <v>11.634714153059798</v>
      </c>
      <c r="G16" s="112">
        <f t="shared" si="3"/>
        <v>536369</v>
      </c>
      <c r="H16" s="113">
        <f t="shared" ref="H16" si="12">G16/B16*100</f>
        <v>88.152616052132032</v>
      </c>
      <c r="I16" s="112">
        <f t="shared" si="8"/>
        <v>1294</v>
      </c>
      <c r="J16" s="112">
        <f t="shared" si="8"/>
        <v>205</v>
      </c>
      <c r="K16" s="112">
        <f t="shared" si="8"/>
        <v>70587</v>
      </c>
      <c r="L16" s="112">
        <f t="shared" si="8"/>
        <v>12202</v>
      </c>
      <c r="M16" s="112">
        <f t="shared" si="8"/>
        <v>1713</v>
      </c>
      <c r="N16" s="112">
        <f t="shared" si="8"/>
        <v>51812</v>
      </c>
      <c r="O16" s="112">
        <f t="shared" si="8"/>
        <v>147506</v>
      </c>
      <c r="P16" s="4">
        <v>2021</v>
      </c>
      <c r="Q16" s="112">
        <f t="shared" si="8"/>
        <v>63566</v>
      </c>
      <c r="R16" s="112">
        <f t="shared" si="8"/>
        <v>93503</v>
      </c>
      <c r="S16" s="112">
        <f t="shared" si="8"/>
        <v>4921</v>
      </c>
      <c r="T16" s="112">
        <f t="shared" si="8"/>
        <v>5550</v>
      </c>
      <c r="U16" s="112">
        <f t="shared" si="8"/>
        <v>21245</v>
      </c>
      <c r="V16" s="112">
        <f t="shared" si="8"/>
        <v>14448</v>
      </c>
      <c r="W16" s="112">
        <f t="shared" si="8"/>
        <v>11596</v>
      </c>
      <c r="X16" s="112">
        <f t="shared" si="9"/>
        <v>1718</v>
      </c>
      <c r="Y16" s="112">
        <f t="shared" si="9"/>
        <v>24930</v>
      </c>
      <c r="Z16" s="112">
        <f t="shared" si="9"/>
        <v>16029</v>
      </c>
      <c r="AA16" s="112">
        <f t="shared" si="9"/>
        <v>13190</v>
      </c>
      <c r="AB16" s="112">
        <f t="shared" si="9"/>
        <v>52440</v>
      </c>
    </row>
    <row r="17" spans="1:28" s="100" customFormat="1" ht="21.2" customHeight="1" x14ac:dyDescent="0.15">
      <c r="A17" s="4"/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4"/>
      <c r="Q17" s="94"/>
      <c r="R17" s="94"/>
      <c r="S17" s="94"/>
    </row>
    <row r="18" spans="1:28" s="100" customFormat="1" ht="21.2" customHeight="1" x14ac:dyDescent="0.15">
      <c r="A18" s="39" t="s">
        <v>48</v>
      </c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39" t="s">
        <v>48</v>
      </c>
      <c r="Q18" s="92"/>
      <c r="R18" s="92"/>
      <c r="S18" s="92"/>
    </row>
    <row r="19" spans="1:28" s="100" customFormat="1" ht="21.2" customHeight="1" x14ac:dyDescent="0.15">
      <c r="A19" s="4">
        <v>2015</v>
      </c>
      <c r="B19" s="112">
        <v>200069</v>
      </c>
      <c r="C19" s="112">
        <f t="shared" ref="C19:C24" si="13">I19</f>
        <v>22</v>
      </c>
      <c r="D19" s="113">
        <f t="shared" ref="D19:D24" si="14">C19/B19*100</f>
        <v>1.0996206308823456E-2</v>
      </c>
      <c r="E19" s="112">
        <f t="shared" ref="E19:E24" si="15">SUM(J19:K19)</f>
        <v>27559</v>
      </c>
      <c r="F19" s="113">
        <f t="shared" ref="F19:F24" si="16">E19/B19*100</f>
        <v>13.774747712039344</v>
      </c>
      <c r="G19" s="112">
        <f>SUM(L19:O19, Q19:AB19)</f>
        <v>172488</v>
      </c>
      <c r="H19" s="113">
        <f t="shared" ref="H19:H24" si="17">G19/B19*100</f>
        <v>86.214256081651826</v>
      </c>
      <c r="I19" s="112">
        <v>22</v>
      </c>
      <c r="J19" s="112">
        <v>8</v>
      </c>
      <c r="K19" s="112">
        <v>27551</v>
      </c>
      <c r="L19" s="112">
        <v>45</v>
      </c>
      <c r="M19" s="112">
        <v>322</v>
      </c>
      <c r="N19" s="112">
        <v>6481</v>
      </c>
      <c r="O19" s="112">
        <v>54072</v>
      </c>
      <c r="P19" s="4">
        <v>2015</v>
      </c>
      <c r="Q19" s="112">
        <v>19737</v>
      </c>
      <c r="R19" s="112">
        <v>32566</v>
      </c>
      <c r="S19" s="112">
        <v>1239</v>
      </c>
      <c r="T19" s="112">
        <v>2186</v>
      </c>
      <c r="U19" s="112">
        <v>5861</v>
      </c>
      <c r="V19" s="112">
        <v>4551</v>
      </c>
      <c r="W19" s="112">
        <v>2940</v>
      </c>
      <c r="X19" s="112">
        <v>445</v>
      </c>
      <c r="Y19" s="112">
        <v>10143</v>
      </c>
      <c r="Z19" s="112">
        <v>6284</v>
      </c>
      <c r="AA19" s="112">
        <v>5112</v>
      </c>
      <c r="AB19" s="112">
        <v>20504</v>
      </c>
    </row>
    <row r="20" spans="1:28" s="100" customFormat="1" ht="21.2" customHeight="1" x14ac:dyDescent="0.15">
      <c r="A20" s="4">
        <v>2016</v>
      </c>
      <c r="B20" s="112">
        <v>205318</v>
      </c>
      <c r="C20" s="112">
        <f t="shared" si="13"/>
        <v>16</v>
      </c>
      <c r="D20" s="113">
        <f t="shared" si="14"/>
        <v>7.7927897213103574E-3</v>
      </c>
      <c r="E20" s="112">
        <f t="shared" si="15"/>
        <v>27520</v>
      </c>
      <c r="F20" s="113">
        <f t="shared" si="16"/>
        <v>13.403598320653815</v>
      </c>
      <c r="G20" s="112">
        <f t="shared" ref="G20:G24" si="18">SUM(L20:O20, Q20:AB20)</f>
        <v>177782</v>
      </c>
      <c r="H20" s="113">
        <f t="shared" si="17"/>
        <v>86.588608889624879</v>
      </c>
      <c r="I20" s="112">
        <v>16</v>
      </c>
      <c r="J20" s="112">
        <v>9</v>
      </c>
      <c r="K20" s="112">
        <v>27511</v>
      </c>
      <c r="L20" s="112">
        <v>53</v>
      </c>
      <c r="M20" s="112">
        <v>332</v>
      </c>
      <c r="N20" s="112">
        <v>6734</v>
      </c>
      <c r="O20" s="112">
        <v>55387</v>
      </c>
      <c r="P20" s="4">
        <v>2016</v>
      </c>
      <c r="Q20" s="112">
        <v>19704</v>
      </c>
      <c r="R20" s="112">
        <v>33787</v>
      </c>
      <c r="S20" s="112">
        <v>1272</v>
      </c>
      <c r="T20" s="112">
        <v>2226</v>
      </c>
      <c r="U20" s="112">
        <v>6440</v>
      </c>
      <c r="V20" s="112">
        <v>4638</v>
      </c>
      <c r="W20" s="112">
        <v>2975</v>
      </c>
      <c r="X20" s="112">
        <v>447</v>
      </c>
      <c r="Y20" s="112">
        <v>10632</v>
      </c>
      <c r="Z20" s="112">
        <v>6806</v>
      </c>
      <c r="AA20" s="112">
        <v>5592</v>
      </c>
      <c r="AB20" s="112">
        <v>20757</v>
      </c>
    </row>
    <row r="21" spans="1:28" s="100" customFormat="1" ht="21.2" customHeight="1" x14ac:dyDescent="0.15">
      <c r="A21" s="4">
        <v>2017</v>
      </c>
      <c r="B21" s="112">
        <v>209376</v>
      </c>
      <c r="C21" s="112">
        <f t="shared" si="13"/>
        <v>15</v>
      </c>
      <c r="D21" s="113">
        <f t="shared" si="14"/>
        <v>7.1641448876662078E-3</v>
      </c>
      <c r="E21" s="112">
        <f t="shared" si="15"/>
        <v>27395</v>
      </c>
      <c r="F21" s="113">
        <f t="shared" si="16"/>
        <v>13.084116613174384</v>
      </c>
      <c r="G21" s="112">
        <f t="shared" si="18"/>
        <v>181966</v>
      </c>
      <c r="H21" s="113">
        <f t="shared" si="17"/>
        <v>86.908719241937945</v>
      </c>
      <c r="I21" s="112">
        <v>15</v>
      </c>
      <c r="J21" s="112">
        <v>8</v>
      </c>
      <c r="K21" s="112">
        <v>27387</v>
      </c>
      <c r="L21" s="112">
        <v>60</v>
      </c>
      <c r="M21" s="112">
        <v>329</v>
      </c>
      <c r="N21" s="112">
        <v>6748</v>
      </c>
      <c r="O21" s="112">
        <v>55729</v>
      </c>
      <c r="P21" s="4">
        <v>2017</v>
      </c>
      <c r="Q21" s="112">
        <v>21171</v>
      </c>
      <c r="R21" s="112">
        <v>34435</v>
      </c>
      <c r="S21" s="112">
        <v>1274</v>
      </c>
      <c r="T21" s="112">
        <v>2252</v>
      </c>
      <c r="U21" s="112">
        <v>6827</v>
      </c>
      <c r="V21" s="112">
        <v>4636</v>
      </c>
      <c r="W21" s="112">
        <v>2979</v>
      </c>
      <c r="X21" s="112">
        <v>450</v>
      </c>
      <c r="Y21" s="112">
        <v>10835</v>
      </c>
      <c r="Z21" s="112">
        <v>7026</v>
      </c>
      <c r="AA21" s="112">
        <v>5892</v>
      </c>
      <c r="AB21" s="112">
        <v>21323</v>
      </c>
    </row>
    <row r="22" spans="1:28" s="100" customFormat="1" ht="21.2" customHeight="1" x14ac:dyDescent="0.15">
      <c r="A22" s="4">
        <v>2018</v>
      </c>
      <c r="B22" s="112">
        <v>210547</v>
      </c>
      <c r="C22" s="112">
        <f t="shared" si="13"/>
        <v>18</v>
      </c>
      <c r="D22" s="113">
        <f t="shared" si="14"/>
        <v>8.5491600450255754E-3</v>
      </c>
      <c r="E22" s="112">
        <f t="shared" si="15"/>
        <v>26967</v>
      </c>
      <c r="F22" s="113">
        <f t="shared" si="16"/>
        <v>12.808066607455817</v>
      </c>
      <c r="G22" s="112">
        <f t="shared" si="18"/>
        <v>183562</v>
      </c>
      <c r="H22" s="113">
        <f t="shared" si="17"/>
        <v>87.183384232499165</v>
      </c>
      <c r="I22" s="112">
        <v>18</v>
      </c>
      <c r="J22" s="112">
        <v>6</v>
      </c>
      <c r="K22" s="112">
        <v>26961</v>
      </c>
      <c r="L22" s="112">
        <v>77</v>
      </c>
      <c r="M22" s="112">
        <v>341</v>
      </c>
      <c r="N22" s="112">
        <v>6795</v>
      </c>
      <c r="O22" s="112">
        <v>55470</v>
      </c>
      <c r="P22" s="4">
        <v>2018</v>
      </c>
      <c r="Q22" s="112">
        <v>21094</v>
      </c>
      <c r="R22" s="112">
        <v>35154</v>
      </c>
      <c r="S22" s="112">
        <v>1254</v>
      </c>
      <c r="T22" s="112">
        <v>2185</v>
      </c>
      <c r="U22" s="112">
        <v>7243</v>
      </c>
      <c r="V22" s="112">
        <v>4839</v>
      </c>
      <c r="W22" s="112">
        <v>3029</v>
      </c>
      <c r="X22" s="112">
        <v>449</v>
      </c>
      <c r="Y22" s="112">
        <v>10957</v>
      </c>
      <c r="Z22" s="112">
        <v>7100</v>
      </c>
      <c r="AA22" s="112">
        <v>5971</v>
      </c>
      <c r="AB22" s="112">
        <v>21604</v>
      </c>
    </row>
    <row r="23" spans="1:28" s="100" customFormat="1" ht="21.2" customHeight="1" x14ac:dyDescent="0.15">
      <c r="A23" s="4">
        <v>2019</v>
      </c>
      <c r="B23" s="112">
        <v>210944</v>
      </c>
      <c r="C23" s="112">
        <f t="shared" si="13"/>
        <v>22</v>
      </c>
      <c r="D23" s="113">
        <f t="shared" si="14"/>
        <v>1.0429308252427183E-2</v>
      </c>
      <c r="E23" s="112">
        <f t="shared" si="15"/>
        <v>26606</v>
      </c>
      <c r="F23" s="113">
        <f t="shared" si="16"/>
        <v>12.612826152912621</v>
      </c>
      <c r="G23" s="112">
        <f t="shared" si="18"/>
        <v>184316</v>
      </c>
      <c r="H23" s="113">
        <f t="shared" si="17"/>
        <v>87.376744538834956</v>
      </c>
      <c r="I23" s="112">
        <v>22</v>
      </c>
      <c r="J23" s="112">
        <v>6</v>
      </c>
      <c r="K23" s="112">
        <v>26600</v>
      </c>
      <c r="L23" s="112">
        <v>104</v>
      </c>
      <c r="M23" s="112">
        <v>365</v>
      </c>
      <c r="N23" s="112">
        <v>6772</v>
      </c>
      <c r="O23" s="112">
        <v>54735</v>
      </c>
      <c r="P23" s="4">
        <v>2019</v>
      </c>
      <c r="Q23" s="112">
        <v>21059</v>
      </c>
      <c r="R23" s="112">
        <v>35707</v>
      </c>
      <c r="S23" s="112">
        <v>1284</v>
      </c>
      <c r="T23" s="112">
        <v>2176</v>
      </c>
      <c r="U23" s="112">
        <v>7699</v>
      </c>
      <c r="V23" s="112">
        <v>4930</v>
      </c>
      <c r="W23" s="112">
        <v>3052</v>
      </c>
      <c r="X23" s="112">
        <v>449</v>
      </c>
      <c r="Y23" s="112">
        <v>11090</v>
      </c>
      <c r="Z23" s="112">
        <v>7285</v>
      </c>
      <c r="AA23" s="112">
        <v>6010</v>
      </c>
      <c r="AB23" s="112">
        <v>21599</v>
      </c>
    </row>
    <row r="24" spans="1:28" s="100" customFormat="1" ht="21.2" customHeight="1" x14ac:dyDescent="0.15">
      <c r="A24" s="4">
        <v>2020</v>
      </c>
      <c r="B24" s="112">
        <v>283033</v>
      </c>
      <c r="C24" s="112">
        <f t="shared" si="13"/>
        <v>67</v>
      </c>
      <c r="D24" s="113">
        <f t="shared" si="14"/>
        <v>2.3672151303911558E-2</v>
      </c>
      <c r="E24" s="112">
        <f t="shared" si="15"/>
        <v>33267</v>
      </c>
      <c r="F24" s="113">
        <f t="shared" si="16"/>
        <v>11.753753095928744</v>
      </c>
      <c r="G24" s="112">
        <f t="shared" si="18"/>
        <v>249699</v>
      </c>
      <c r="H24" s="113">
        <f t="shared" si="17"/>
        <v>88.222574752767343</v>
      </c>
      <c r="I24" s="112">
        <v>67</v>
      </c>
      <c r="J24" s="112">
        <v>9</v>
      </c>
      <c r="K24" s="112">
        <v>33258</v>
      </c>
      <c r="L24" s="112">
        <v>670</v>
      </c>
      <c r="M24" s="112">
        <v>470</v>
      </c>
      <c r="N24" s="112">
        <v>19397</v>
      </c>
      <c r="O24" s="112">
        <v>77644</v>
      </c>
      <c r="P24" s="4">
        <v>2020</v>
      </c>
      <c r="Q24" s="112">
        <v>29382</v>
      </c>
      <c r="R24" s="112">
        <v>38760</v>
      </c>
      <c r="S24" s="112">
        <v>2667</v>
      </c>
      <c r="T24" s="112">
        <v>2879</v>
      </c>
      <c r="U24" s="112">
        <v>12552</v>
      </c>
      <c r="V24" s="112">
        <v>8249</v>
      </c>
      <c r="W24" s="112">
        <v>6022</v>
      </c>
      <c r="X24" s="112">
        <v>444</v>
      </c>
      <c r="Y24" s="112">
        <v>12517</v>
      </c>
      <c r="Z24" s="112">
        <v>7532</v>
      </c>
      <c r="AA24" s="112">
        <v>6385</v>
      </c>
      <c r="AB24" s="112">
        <v>24129</v>
      </c>
    </row>
    <row r="25" spans="1:28" s="100" customFormat="1" ht="21.2" customHeight="1" x14ac:dyDescent="0.15">
      <c r="A25" s="4">
        <v>2021</v>
      </c>
      <c r="B25" s="112">
        <v>279798</v>
      </c>
      <c r="C25" s="112">
        <f t="shared" ref="C25" si="19">I25</f>
        <v>58</v>
      </c>
      <c r="D25" s="113">
        <f t="shared" ref="D25" si="20">C25/B25*100</f>
        <v>2.0729240380560263E-2</v>
      </c>
      <c r="E25" s="112">
        <f t="shared" ref="E25" si="21">SUM(J25:K25)</f>
        <v>32699</v>
      </c>
      <c r="F25" s="113">
        <f t="shared" ref="F25" si="22">E25/B25*100</f>
        <v>11.686645365585171</v>
      </c>
      <c r="G25" s="112">
        <f t="shared" ref="G25" si="23">SUM(L25:O25, Q25:AB25)</f>
        <v>247041</v>
      </c>
      <c r="H25" s="113">
        <f t="shared" ref="H25" si="24">G25/B25*100</f>
        <v>88.29262539403426</v>
      </c>
      <c r="I25" s="112">
        <v>58</v>
      </c>
      <c r="J25" s="112">
        <v>9</v>
      </c>
      <c r="K25" s="112">
        <v>32690</v>
      </c>
      <c r="L25" s="112">
        <v>651</v>
      </c>
      <c r="M25" s="112">
        <v>467</v>
      </c>
      <c r="N25" s="112">
        <v>19393</v>
      </c>
      <c r="O25" s="112">
        <v>74078</v>
      </c>
      <c r="P25" s="4">
        <v>2021</v>
      </c>
      <c r="Q25" s="112">
        <v>31075</v>
      </c>
      <c r="R25" s="112">
        <v>38117</v>
      </c>
      <c r="S25" s="112">
        <v>2812</v>
      </c>
      <c r="T25" s="112">
        <v>2807</v>
      </c>
      <c r="U25" s="112">
        <v>12607</v>
      </c>
      <c r="V25" s="112">
        <v>8299</v>
      </c>
      <c r="W25" s="112">
        <v>5524</v>
      </c>
      <c r="X25" s="112">
        <v>450</v>
      </c>
      <c r="Y25" s="112">
        <v>13107</v>
      </c>
      <c r="Z25" s="112">
        <v>7663</v>
      </c>
      <c r="AA25" s="112">
        <v>6364</v>
      </c>
      <c r="AB25" s="112">
        <v>23627</v>
      </c>
    </row>
    <row r="26" spans="1:28" s="100" customFormat="1" ht="21.2" customHeight="1" x14ac:dyDescent="0.15">
      <c r="A26" s="4"/>
      <c r="B26" s="94"/>
      <c r="C26" s="112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4"/>
      <c r="Q26" s="94"/>
      <c r="R26" s="94"/>
      <c r="S26" s="94"/>
    </row>
    <row r="27" spans="1:28" s="100" customFormat="1" ht="21.2" customHeight="1" x14ac:dyDescent="0.15">
      <c r="A27" s="39" t="s">
        <v>49</v>
      </c>
      <c r="B27" s="92"/>
      <c r="C27" s="11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39" t="s">
        <v>49</v>
      </c>
      <c r="Q27" s="92"/>
      <c r="R27" s="92"/>
      <c r="S27" s="92"/>
    </row>
    <row r="28" spans="1:28" s="100" customFormat="1" ht="21.2" customHeight="1" x14ac:dyDescent="0.15">
      <c r="A28" s="4">
        <v>2015</v>
      </c>
      <c r="B28" s="112">
        <v>218795</v>
      </c>
      <c r="C28" s="112">
        <f t="shared" ref="C28:C33" si="25">I28</f>
        <v>376</v>
      </c>
      <c r="D28" s="113">
        <f t="shared" ref="D28:D34" si="26">C28/B28*100</f>
        <v>0.17185036221120226</v>
      </c>
      <c r="E28" s="112">
        <f t="shared" ref="E28:E34" si="27">SUM(J28:K28)</f>
        <v>27902</v>
      </c>
      <c r="F28" s="113">
        <f t="shared" ref="F28:F34" si="28">E28/B28*100</f>
        <v>12.752576612811078</v>
      </c>
      <c r="G28" s="112">
        <f>SUM(L28:O28, Q28:AB28)</f>
        <v>190517</v>
      </c>
      <c r="H28" s="113">
        <f t="shared" ref="H28:H34" si="29">G28/B28*100</f>
        <v>87.075573024977714</v>
      </c>
      <c r="I28" s="112">
        <v>376</v>
      </c>
      <c r="J28" s="112">
        <v>146</v>
      </c>
      <c r="K28" s="112">
        <v>27756</v>
      </c>
      <c r="L28" s="112">
        <v>123</v>
      </c>
      <c r="M28" s="112">
        <v>880</v>
      </c>
      <c r="N28" s="112">
        <v>9350</v>
      </c>
      <c r="O28" s="112">
        <v>54865</v>
      </c>
      <c r="P28" s="4">
        <v>2015</v>
      </c>
      <c r="Q28" s="112">
        <v>17456</v>
      </c>
      <c r="R28" s="112">
        <v>46790</v>
      </c>
      <c r="S28" s="112">
        <v>1054</v>
      </c>
      <c r="T28" s="112">
        <v>2291</v>
      </c>
      <c r="U28" s="112">
        <v>4514</v>
      </c>
      <c r="V28" s="112">
        <v>3383</v>
      </c>
      <c r="W28" s="112">
        <v>3193</v>
      </c>
      <c r="X28" s="112">
        <v>1296</v>
      </c>
      <c r="Y28" s="112">
        <v>9395</v>
      </c>
      <c r="Z28" s="112">
        <v>6974</v>
      </c>
      <c r="AA28" s="112">
        <v>5322</v>
      </c>
      <c r="AB28" s="112">
        <v>23631</v>
      </c>
    </row>
    <row r="29" spans="1:28" s="100" customFormat="1" ht="21.2" customHeight="1" x14ac:dyDescent="0.15">
      <c r="A29" s="4">
        <v>2016</v>
      </c>
      <c r="B29" s="112">
        <v>222536</v>
      </c>
      <c r="C29" s="112">
        <f t="shared" si="25"/>
        <v>419</v>
      </c>
      <c r="D29" s="113">
        <f t="shared" si="26"/>
        <v>0.18828414279037997</v>
      </c>
      <c r="E29" s="112">
        <f t="shared" si="27"/>
        <v>28489</v>
      </c>
      <c r="F29" s="113">
        <f t="shared" si="28"/>
        <v>12.801973613258081</v>
      </c>
      <c r="G29" s="112">
        <f t="shared" ref="G29:G34" si="30">SUM(L29:O29, Q29:AB29)</f>
        <v>193628</v>
      </c>
      <c r="H29" s="113">
        <f t="shared" si="29"/>
        <v>87.009742243951536</v>
      </c>
      <c r="I29" s="112">
        <v>419</v>
      </c>
      <c r="J29" s="112">
        <v>143</v>
      </c>
      <c r="K29" s="112">
        <v>28346</v>
      </c>
      <c r="L29" s="112">
        <v>152</v>
      </c>
      <c r="M29" s="112">
        <v>869</v>
      </c>
      <c r="N29" s="112">
        <v>9523</v>
      </c>
      <c r="O29" s="112">
        <v>54806</v>
      </c>
      <c r="P29" s="4">
        <v>2016</v>
      </c>
      <c r="Q29" s="112">
        <v>17323</v>
      </c>
      <c r="R29" s="112">
        <v>47424</v>
      </c>
      <c r="S29" s="112">
        <v>1123</v>
      </c>
      <c r="T29" s="112">
        <v>2326</v>
      </c>
      <c r="U29" s="112">
        <v>5068</v>
      </c>
      <c r="V29" s="112">
        <v>3546</v>
      </c>
      <c r="W29" s="112">
        <v>3342</v>
      </c>
      <c r="X29" s="112">
        <v>1302</v>
      </c>
      <c r="Y29" s="112">
        <v>9485</v>
      </c>
      <c r="Z29" s="112">
        <v>7466</v>
      </c>
      <c r="AA29" s="112">
        <v>5869</v>
      </c>
      <c r="AB29" s="112">
        <v>24004</v>
      </c>
    </row>
    <row r="30" spans="1:28" s="100" customFormat="1" ht="21.2" customHeight="1" x14ac:dyDescent="0.15">
      <c r="A30" s="4">
        <v>2017</v>
      </c>
      <c r="B30" s="112">
        <v>226079</v>
      </c>
      <c r="C30" s="112">
        <f t="shared" si="25"/>
        <v>448</v>
      </c>
      <c r="D30" s="113">
        <f t="shared" si="26"/>
        <v>0.1981608198903923</v>
      </c>
      <c r="E30" s="112">
        <f t="shared" si="27"/>
        <v>28813</v>
      </c>
      <c r="F30" s="113">
        <f t="shared" si="28"/>
        <v>12.744660052459539</v>
      </c>
      <c r="G30" s="112">
        <f t="shared" si="30"/>
        <v>196818</v>
      </c>
      <c r="H30" s="113">
        <f t="shared" si="29"/>
        <v>87.057179127650059</v>
      </c>
      <c r="I30" s="112">
        <v>448</v>
      </c>
      <c r="J30" s="112">
        <v>150</v>
      </c>
      <c r="K30" s="112">
        <v>28663</v>
      </c>
      <c r="L30" s="112">
        <v>189</v>
      </c>
      <c r="M30" s="112">
        <v>864</v>
      </c>
      <c r="N30" s="112">
        <v>9564</v>
      </c>
      <c r="O30" s="112">
        <v>55060</v>
      </c>
      <c r="P30" s="4">
        <v>2017</v>
      </c>
      <c r="Q30" s="112">
        <v>18102</v>
      </c>
      <c r="R30" s="112">
        <v>48040</v>
      </c>
      <c r="S30" s="112">
        <v>1149</v>
      </c>
      <c r="T30" s="112">
        <v>2328</v>
      </c>
      <c r="U30" s="112">
        <v>5411</v>
      </c>
      <c r="V30" s="112">
        <v>3583</v>
      </c>
      <c r="W30" s="112">
        <v>3311</v>
      </c>
      <c r="X30" s="112">
        <v>1302</v>
      </c>
      <c r="Y30" s="112">
        <v>9532</v>
      </c>
      <c r="Z30" s="112">
        <v>7690</v>
      </c>
      <c r="AA30" s="112">
        <v>6191</v>
      </c>
      <c r="AB30" s="112">
        <v>24502</v>
      </c>
    </row>
    <row r="31" spans="1:28" s="100" customFormat="1" ht="21.2" customHeight="1" x14ac:dyDescent="0.15">
      <c r="A31" s="4">
        <v>2018</v>
      </c>
      <c r="B31" s="112">
        <v>232030</v>
      </c>
      <c r="C31" s="112">
        <f t="shared" si="25"/>
        <v>501</v>
      </c>
      <c r="D31" s="113">
        <f t="shared" si="26"/>
        <v>0.21592035512649227</v>
      </c>
      <c r="E31" s="112">
        <f t="shared" si="27"/>
        <v>29360</v>
      </c>
      <c r="F31" s="113">
        <f t="shared" si="28"/>
        <v>12.653536180666295</v>
      </c>
      <c r="G31" s="112">
        <f t="shared" si="30"/>
        <v>202169</v>
      </c>
      <c r="H31" s="113">
        <f t="shared" si="29"/>
        <v>87.130543464207207</v>
      </c>
      <c r="I31" s="112">
        <v>501</v>
      </c>
      <c r="J31" s="112">
        <v>143</v>
      </c>
      <c r="K31" s="112">
        <v>29217</v>
      </c>
      <c r="L31" s="112">
        <v>248</v>
      </c>
      <c r="M31" s="112">
        <v>941</v>
      </c>
      <c r="N31" s="112">
        <v>9958</v>
      </c>
      <c r="O31" s="112">
        <v>55670</v>
      </c>
      <c r="P31" s="4">
        <v>2018</v>
      </c>
      <c r="Q31" s="112">
        <v>19092</v>
      </c>
      <c r="R31" s="112">
        <v>49681</v>
      </c>
      <c r="S31" s="112">
        <v>1173</v>
      </c>
      <c r="T31" s="112">
        <v>2316</v>
      </c>
      <c r="U31" s="112">
        <v>5594</v>
      </c>
      <c r="V31" s="112">
        <v>3849</v>
      </c>
      <c r="W31" s="112">
        <v>3408</v>
      </c>
      <c r="X31" s="112">
        <v>1304</v>
      </c>
      <c r="Y31" s="112">
        <v>9757</v>
      </c>
      <c r="Z31" s="112">
        <v>7774</v>
      </c>
      <c r="AA31" s="112">
        <v>6344</v>
      </c>
      <c r="AB31" s="112">
        <v>25060</v>
      </c>
    </row>
    <row r="32" spans="1:28" s="100" customFormat="1" ht="21.2" customHeight="1" x14ac:dyDescent="0.15">
      <c r="A32" s="4">
        <v>2019</v>
      </c>
      <c r="B32" s="112">
        <v>236807</v>
      </c>
      <c r="C32" s="112">
        <f t="shared" si="25"/>
        <v>524</v>
      </c>
      <c r="D32" s="113">
        <f t="shared" si="26"/>
        <v>0.22127724264907711</v>
      </c>
      <c r="E32" s="112">
        <f t="shared" si="27"/>
        <v>30127</v>
      </c>
      <c r="F32" s="113">
        <f t="shared" si="28"/>
        <v>12.722174597879285</v>
      </c>
      <c r="G32" s="112">
        <f t="shared" si="30"/>
        <v>206156</v>
      </c>
      <c r="H32" s="113">
        <f t="shared" si="29"/>
        <v>87.056548159471632</v>
      </c>
      <c r="I32" s="112">
        <v>524</v>
      </c>
      <c r="J32" s="112">
        <v>141</v>
      </c>
      <c r="K32" s="112">
        <v>29986</v>
      </c>
      <c r="L32" s="112">
        <v>310</v>
      </c>
      <c r="M32" s="112">
        <v>974</v>
      </c>
      <c r="N32" s="112">
        <v>10360</v>
      </c>
      <c r="O32" s="112">
        <v>56514</v>
      </c>
      <c r="P32" s="4">
        <v>2019</v>
      </c>
      <c r="Q32" s="112">
        <v>19435</v>
      </c>
      <c r="R32" s="112">
        <v>50490</v>
      </c>
      <c r="S32" s="112">
        <v>1234</v>
      </c>
      <c r="T32" s="112">
        <v>2293</v>
      </c>
      <c r="U32" s="112">
        <v>5676</v>
      </c>
      <c r="V32" s="112">
        <v>4074</v>
      </c>
      <c r="W32" s="112">
        <v>3647</v>
      </c>
      <c r="X32" s="112">
        <v>1302</v>
      </c>
      <c r="Y32" s="112">
        <v>9955</v>
      </c>
      <c r="Z32" s="112">
        <v>7959</v>
      </c>
      <c r="AA32" s="112">
        <v>6492</v>
      </c>
      <c r="AB32" s="112">
        <v>25441</v>
      </c>
    </row>
    <row r="33" spans="1:28" s="100" customFormat="1" ht="21.2" customHeight="1" x14ac:dyDescent="0.15">
      <c r="A33" s="4">
        <v>2020</v>
      </c>
      <c r="B33" s="112">
        <v>321061</v>
      </c>
      <c r="C33" s="112">
        <f t="shared" si="25"/>
        <v>1215</v>
      </c>
      <c r="D33" s="113">
        <f t="shared" si="26"/>
        <v>0.37843275888382583</v>
      </c>
      <c r="E33" s="112">
        <f t="shared" si="27"/>
        <v>37931</v>
      </c>
      <c r="F33" s="113">
        <f t="shared" si="28"/>
        <v>11.814265824874401</v>
      </c>
      <c r="G33" s="112">
        <f t="shared" si="30"/>
        <v>281915</v>
      </c>
      <c r="H33" s="113">
        <f t="shared" si="29"/>
        <v>87.807301416241785</v>
      </c>
      <c r="I33" s="112">
        <v>1215</v>
      </c>
      <c r="J33" s="112">
        <v>201</v>
      </c>
      <c r="K33" s="112">
        <v>37730</v>
      </c>
      <c r="L33" s="112">
        <v>8481</v>
      </c>
      <c r="M33" s="112">
        <v>1230</v>
      </c>
      <c r="N33" s="112">
        <v>30833</v>
      </c>
      <c r="O33" s="112">
        <v>74851</v>
      </c>
      <c r="P33" s="4">
        <v>2020</v>
      </c>
      <c r="Q33" s="112">
        <v>31343</v>
      </c>
      <c r="R33" s="112">
        <v>54929</v>
      </c>
      <c r="S33" s="112">
        <v>2003</v>
      </c>
      <c r="T33" s="112">
        <v>2764</v>
      </c>
      <c r="U33" s="112">
        <v>8290</v>
      </c>
      <c r="V33" s="112">
        <v>5924</v>
      </c>
      <c r="W33" s="112">
        <v>6024</v>
      </c>
      <c r="X33" s="112">
        <v>1274</v>
      </c>
      <c r="Y33" s="112">
        <v>11197</v>
      </c>
      <c r="Z33" s="112">
        <v>8146</v>
      </c>
      <c r="AA33" s="112">
        <v>6796</v>
      </c>
      <c r="AB33" s="112">
        <v>27830</v>
      </c>
    </row>
    <row r="34" spans="1:28" s="100" customFormat="1" ht="21.2" customHeight="1" x14ac:dyDescent="0.15">
      <c r="A34" s="4">
        <v>2021</v>
      </c>
      <c r="B34" s="129">
        <v>328657</v>
      </c>
      <c r="C34" s="129">
        <v>1236</v>
      </c>
      <c r="D34" s="113">
        <f t="shared" si="26"/>
        <v>0.37607596978004421</v>
      </c>
      <c r="E34" s="112">
        <f t="shared" si="27"/>
        <v>38093</v>
      </c>
      <c r="F34" s="113">
        <f t="shared" si="28"/>
        <v>11.590503168957301</v>
      </c>
      <c r="G34" s="112">
        <f t="shared" si="30"/>
        <v>289328</v>
      </c>
      <c r="H34" s="113">
        <f t="shared" si="29"/>
        <v>88.033420861262655</v>
      </c>
      <c r="I34" s="267">
        <v>1236</v>
      </c>
      <c r="J34" s="267">
        <v>196</v>
      </c>
      <c r="K34" s="267">
        <v>37897</v>
      </c>
      <c r="L34" s="267">
        <v>11551</v>
      </c>
      <c r="M34" s="268">
        <v>1246</v>
      </c>
      <c r="N34" s="268">
        <v>32419</v>
      </c>
      <c r="O34" s="268">
        <v>73428</v>
      </c>
      <c r="P34" s="4">
        <v>2021</v>
      </c>
      <c r="Q34" s="268">
        <v>32491</v>
      </c>
      <c r="R34" s="268">
        <v>55386</v>
      </c>
      <c r="S34" s="268">
        <v>2109</v>
      </c>
      <c r="T34" s="268">
        <v>2743</v>
      </c>
      <c r="U34" s="268">
        <v>8638</v>
      </c>
      <c r="V34" s="268">
        <v>6149</v>
      </c>
      <c r="W34" s="268">
        <v>6072</v>
      </c>
      <c r="X34" s="268">
        <v>1268</v>
      </c>
      <c r="Y34" s="268">
        <v>11823</v>
      </c>
      <c r="Z34" s="268">
        <v>8366</v>
      </c>
      <c r="AA34" s="268">
        <v>6826</v>
      </c>
      <c r="AB34" s="268">
        <v>28813</v>
      </c>
    </row>
    <row r="35" spans="1:28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7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</row>
    <row r="36" spans="1:28" s="284" customFormat="1" ht="31.5" customHeight="1" x14ac:dyDescent="0.15">
      <c r="A36" s="545" t="s">
        <v>843</v>
      </c>
      <c r="B36" s="545"/>
      <c r="C36" s="545"/>
      <c r="D36" s="545"/>
      <c r="E36" s="545"/>
      <c r="F36" s="545"/>
      <c r="G36" s="545"/>
      <c r="H36" s="545"/>
      <c r="P36" s="285" t="s">
        <v>189</v>
      </c>
    </row>
  </sheetData>
  <mergeCells count="27">
    <mergeCell ref="A36:H36"/>
    <mergeCell ref="AA5:AA7"/>
    <mergeCell ref="AB5:AB7"/>
    <mergeCell ref="T5:T7"/>
    <mergeCell ref="U5:U7"/>
    <mergeCell ref="V5:V7"/>
    <mergeCell ref="W5:W7"/>
    <mergeCell ref="X5:X7"/>
    <mergeCell ref="Q5:Q7"/>
    <mergeCell ref="R5:R7"/>
    <mergeCell ref="S5:S7"/>
    <mergeCell ref="Y5:Y7"/>
    <mergeCell ref="Z5:Z7"/>
    <mergeCell ref="A2:H2"/>
    <mergeCell ref="P5:P7"/>
    <mergeCell ref="A5:A7"/>
    <mergeCell ref="B5:B7"/>
    <mergeCell ref="G5:H6"/>
    <mergeCell ref="E5:F6"/>
    <mergeCell ref="C5:D6"/>
    <mergeCell ref="I5:I7"/>
    <mergeCell ref="J5:J7"/>
    <mergeCell ref="K5:K7"/>
    <mergeCell ref="L5:L7"/>
    <mergeCell ref="M5:M7"/>
    <mergeCell ref="N5:N7"/>
    <mergeCell ref="O5:O7"/>
  </mergeCells>
  <phoneticPr fontId="2" type="noConversion"/>
  <hyperlinks>
    <hyperlink ref="A1" location="목록!A1" display="[목록]으로"/>
  </hyperlinks>
  <pageMargins left="0.74803149606299213" right="0.39370078740157483" top="0.74803149606299213" bottom="0.59055118110236227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0.77734375" style="69" customWidth="1"/>
    <col min="2" max="2" width="11.21875" style="69" bestFit="1" customWidth="1"/>
    <col min="3" max="3" width="11.21875" style="69" customWidth="1"/>
    <col min="4" max="4" width="8.33203125" style="69" customWidth="1"/>
    <col min="5" max="5" width="11.21875" style="69" customWidth="1"/>
    <col min="6" max="6" width="8.33203125" style="69" customWidth="1"/>
    <col min="7" max="7" width="11.21875" style="69" customWidth="1"/>
    <col min="8" max="8" width="8.33203125" style="69" customWidth="1"/>
    <col min="9" max="15" width="11.21875" style="69" customWidth="1"/>
    <col min="16" max="16" width="10.77734375" style="69" customWidth="1"/>
    <col min="17" max="22" width="11.5546875" style="69" customWidth="1"/>
    <col min="23" max="28" width="13.6640625" style="69" customWidth="1"/>
    <col min="29" max="16384" width="8.88671875" style="69"/>
  </cols>
  <sheetData>
    <row r="1" spans="1:28" ht="15" customHeight="1" x14ac:dyDescent="0.15">
      <c r="A1" s="130" t="s">
        <v>208</v>
      </c>
    </row>
    <row r="2" spans="1:28" s="234" customFormat="1" ht="30" customHeight="1" x14ac:dyDescent="0.15">
      <c r="A2" s="525" t="s">
        <v>175</v>
      </c>
      <c r="B2" s="525"/>
      <c r="C2" s="525"/>
      <c r="D2" s="525"/>
      <c r="E2" s="525"/>
      <c r="F2" s="525"/>
      <c r="G2" s="525"/>
      <c r="H2" s="525"/>
      <c r="I2" s="221"/>
      <c r="K2" s="221"/>
      <c r="L2" s="221"/>
      <c r="M2" s="221"/>
      <c r="N2" s="221"/>
      <c r="O2" s="221"/>
      <c r="P2" s="221"/>
      <c r="Q2" s="221"/>
      <c r="R2" s="221"/>
    </row>
    <row r="3" spans="1:28" ht="15" customHeight="1" x14ac:dyDescent="0.25">
      <c r="A3" s="67"/>
      <c r="B3" s="67"/>
      <c r="C3" s="67"/>
      <c r="D3" s="67"/>
      <c r="E3" s="67"/>
      <c r="F3" s="67"/>
      <c r="G3" s="67"/>
      <c r="H3" s="67"/>
      <c r="I3" s="67"/>
      <c r="J3" s="68"/>
      <c r="K3" s="68"/>
      <c r="L3" s="67"/>
      <c r="M3" s="67"/>
      <c r="N3" s="67"/>
      <c r="O3" s="67"/>
      <c r="P3" s="67"/>
      <c r="Q3" s="67"/>
      <c r="R3" s="67"/>
    </row>
    <row r="4" spans="1:28" ht="15" customHeight="1" thickBot="1" x14ac:dyDescent="0.2">
      <c r="O4" s="261" t="s">
        <v>827</v>
      </c>
      <c r="AB4" s="261" t="s">
        <v>827</v>
      </c>
    </row>
    <row r="5" spans="1:28" s="83" customFormat="1" ht="20.100000000000001" customHeight="1" x14ac:dyDescent="0.15">
      <c r="A5" s="526"/>
      <c r="B5" s="529" t="s">
        <v>74</v>
      </c>
      <c r="C5" s="535" t="s">
        <v>160</v>
      </c>
      <c r="D5" s="536"/>
      <c r="E5" s="535" t="s">
        <v>172</v>
      </c>
      <c r="F5" s="536"/>
      <c r="G5" s="439" t="s">
        <v>173</v>
      </c>
      <c r="H5" s="532"/>
      <c r="I5" s="539" t="s">
        <v>112</v>
      </c>
      <c r="J5" s="542" t="s">
        <v>113</v>
      </c>
      <c r="K5" s="542" t="s">
        <v>114</v>
      </c>
      <c r="L5" s="539" t="s">
        <v>872</v>
      </c>
      <c r="M5" s="539" t="s">
        <v>873</v>
      </c>
      <c r="N5" s="542" t="s">
        <v>115</v>
      </c>
      <c r="O5" s="542" t="s">
        <v>199</v>
      </c>
      <c r="P5" s="526"/>
      <c r="Q5" s="539" t="s">
        <v>116</v>
      </c>
      <c r="R5" s="539" t="s">
        <v>117</v>
      </c>
      <c r="S5" s="539" t="s">
        <v>118</v>
      </c>
      <c r="T5" s="539" t="s">
        <v>874</v>
      </c>
      <c r="U5" s="539" t="s">
        <v>119</v>
      </c>
      <c r="V5" s="539" t="s">
        <v>120</v>
      </c>
      <c r="W5" s="539" t="s">
        <v>875</v>
      </c>
      <c r="X5" s="539" t="s">
        <v>121</v>
      </c>
      <c r="Y5" s="539" t="s">
        <v>122</v>
      </c>
      <c r="Z5" s="539" t="s">
        <v>123</v>
      </c>
      <c r="AA5" s="539" t="s">
        <v>876</v>
      </c>
      <c r="AB5" s="546" t="s">
        <v>877</v>
      </c>
    </row>
    <row r="6" spans="1:28" s="83" customFormat="1" ht="20.100000000000001" customHeight="1" x14ac:dyDescent="0.15">
      <c r="A6" s="527"/>
      <c r="B6" s="530"/>
      <c r="C6" s="537"/>
      <c r="D6" s="538"/>
      <c r="E6" s="537"/>
      <c r="F6" s="538"/>
      <c r="G6" s="533"/>
      <c r="H6" s="534"/>
      <c r="I6" s="540"/>
      <c r="J6" s="543"/>
      <c r="K6" s="543"/>
      <c r="L6" s="540"/>
      <c r="M6" s="540"/>
      <c r="N6" s="543"/>
      <c r="O6" s="543"/>
      <c r="P6" s="527"/>
      <c r="Q6" s="540"/>
      <c r="R6" s="540"/>
      <c r="S6" s="540"/>
      <c r="T6" s="540"/>
      <c r="U6" s="540"/>
      <c r="V6" s="540"/>
      <c r="W6" s="540"/>
      <c r="X6" s="540"/>
      <c r="Y6" s="540"/>
      <c r="Z6" s="540"/>
      <c r="AA6" s="540"/>
      <c r="AB6" s="547"/>
    </row>
    <row r="7" spans="1:28" s="70" customFormat="1" ht="20.100000000000001" customHeight="1" thickBot="1" x14ac:dyDescent="0.2">
      <c r="A7" s="528"/>
      <c r="B7" s="531"/>
      <c r="C7" s="336" t="s">
        <v>177</v>
      </c>
      <c r="D7" s="336" t="s">
        <v>64</v>
      </c>
      <c r="E7" s="336" t="s">
        <v>177</v>
      </c>
      <c r="F7" s="337" t="s">
        <v>64</v>
      </c>
      <c r="G7" s="338" t="s">
        <v>177</v>
      </c>
      <c r="H7" s="336" t="s">
        <v>64</v>
      </c>
      <c r="I7" s="541"/>
      <c r="J7" s="544"/>
      <c r="K7" s="544"/>
      <c r="L7" s="541"/>
      <c r="M7" s="541"/>
      <c r="N7" s="544"/>
      <c r="O7" s="544"/>
      <c r="P7" s="528"/>
      <c r="Q7" s="541"/>
      <c r="R7" s="541"/>
      <c r="S7" s="541"/>
      <c r="T7" s="541"/>
      <c r="U7" s="541"/>
      <c r="V7" s="541"/>
      <c r="W7" s="541"/>
      <c r="X7" s="541"/>
      <c r="Y7" s="541"/>
      <c r="Z7" s="541"/>
      <c r="AA7" s="541"/>
      <c r="AB7" s="548"/>
    </row>
    <row r="8" spans="1:28" s="82" customFormat="1" ht="6" customHeight="1" x14ac:dyDescent="0.15">
      <c r="A8" s="8" t="s">
        <v>0</v>
      </c>
      <c r="B8" s="79" t="s">
        <v>0</v>
      </c>
      <c r="C8" s="79"/>
      <c r="D8" s="79"/>
      <c r="E8" s="79"/>
      <c r="F8" s="79" t="s">
        <v>0</v>
      </c>
      <c r="G8" s="79" t="s">
        <v>0</v>
      </c>
      <c r="H8" s="79" t="s">
        <v>0</v>
      </c>
      <c r="I8" s="79" t="s">
        <v>0</v>
      </c>
      <c r="J8" s="79" t="s">
        <v>0</v>
      </c>
      <c r="K8" s="80"/>
      <c r="L8" s="79" t="s">
        <v>0</v>
      </c>
      <c r="M8" s="81" t="s">
        <v>0</v>
      </c>
      <c r="N8" s="81" t="s">
        <v>0</v>
      </c>
      <c r="O8" s="81" t="s">
        <v>0</v>
      </c>
      <c r="P8" s="8" t="s">
        <v>0</v>
      </c>
      <c r="Q8" s="81" t="s">
        <v>0</v>
      </c>
      <c r="R8" s="81" t="s">
        <v>0</v>
      </c>
      <c r="T8" s="81" t="s">
        <v>0</v>
      </c>
      <c r="U8" s="81" t="s">
        <v>0</v>
      </c>
      <c r="W8" s="81" t="s">
        <v>0</v>
      </c>
    </row>
    <row r="9" spans="1:28" s="100" customFormat="1" ht="21.2" customHeight="1" x14ac:dyDescent="0.15">
      <c r="A9" s="39" t="s">
        <v>63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P9" s="39" t="s">
        <v>63</v>
      </c>
    </row>
    <row r="10" spans="1:28" s="100" customFormat="1" ht="21.2" customHeight="1" x14ac:dyDescent="0.15">
      <c r="A10" s="4">
        <v>2015</v>
      </c>
      <c r="B10" s="112">
        <f>SUM(B19,B28)</f>
        <v>1961776</v>
      </c>
      <c r="C10" s="112">
        <f>SUM(C19,C28)</f>
        <v>4397</v>
      </c>
      <c r="D10" s="113">
        <f t="shared" ref="D10:D15" si="0">C10/B10*100</f>
        <v>0.22413364216913653</v>
      </c>
      <c r="E10" s="112">
        <f t="shared" ref="E10:E16" si="1">SUM(E19,E28)</f>
        <v>508475</v>
      </c>
      <c r="F10" s="113">
        <f t="shared" ref="F10:F15" si="2">E10/B10*100</f>
        <v>25.919116147817078</v>
      </c>
      <c r="G10" s="112">
        <f t="shared" ref="G10:G16" si="3">SUM(G19,G28)</f>
        <v>1448904</v>
      </c>
      <c r="H10" s="113">
        <f t="shared" ref="H10:H15" si="4">G10/B10*100</f>
        <v>73.856750210013786</v>
      </c>
      <c r="I10" s="112">
        <f t="shared" ref="I10:O10" si="5">SUM(I19,I28)</f>
        <v>4397</v>
      </c>
      <c r="J10" s="112">
        <f t="shared" si="5"/>
        <v>1389</v>
      </c>
      <c r="K10" s="112">
        <f t="shared" si="5"/>
        <v>507086</v>
      </c>
      <c r="L10" s="112">
        <f t="shared" si="5"/>
        <v>9048</v>
      </c>
      <c r="M10" s="112">
        <f t="shared" si="5"/>
        <v>12249</v>
      </c>
      <c r="N10" s="112">
        <f t="shared" si="5"/>
        <v>119639</v>
      </c>
      <c r="O10" s="112">
        <f t="shared" si="5"/>
        <v>277066</v>
      </c>
      <c r="P10" s="4">
        <v>2015</v>
      </c>
      <c r="Q10" s="112">
        <f t="shared" ref="Q10:AB10" si="6">SUM(Q19,Q28)</f>
        <v>89906</v>
      </c>
      <c r="R10" s="112">
        <f t="shared" si="6"/>
        <v>200027</v>
      </c>
      <c r="S10" s="112">
        <f t="shared" si="6"/>
        <v>20364</v>
      </c>
      <c r="T10" s="112">
        <f t="shared" si="6"/>
        <v>61074</v>
      </c>
      <c r="U10" s="112">
        <f t="shared" si="6"/>
        <v>33726</v>
      </c>
      <c r="V10" s="112">
        <f t="shared" si="6"/>
        <v>46695</v>
      </c>
      <c r="W10" s="112">
        <f t="shared" si="6"/>
        <v>78094</v>
      </c>
      <c r="X10" s="112">
        <f t="shared" si="6"/>
        <v>73698</v>
      </c>
      <c r="Y10" s="112">
        <f t="shared" si="6"/>
        <v>155230</v>
      </c>
      <c r="Z10" s="112">
        <f t="shared" si="6"/>
        <v>149004</v>
      </c>
      <c r="AA10" s="112">
        <f t="shared" si="6"/>
        <v>32335</v>
      </c>
      <c r="AB10" s="112">
        <f t="shared" si="6"/>
        <v>90749</v>
      </c>
    </row>
    <row r="11" spans="1:28" s="100" customFormat="1" ht="21.2" customHeight="1" x14ac:dyDescent="0.15">
      <c r="A11" s="4">
        <v>2016</v>
      </c>
      <c r="B11" s="112">
        <f t="shared" ref="B11:C16" si="7">SUM(B20,B29)</f>
        <v>2015716</v>
      </c>
      <c r="C11" s="112">
        <f t="shared" si="7"/>
        <v>4358</v>
      </c>
      <c r="D11" s="113">
        <f t="shared" si="0"/>
        <v>0.21620109182047473</v>
      </c>
      <c r="E11" s="112">
        <f t="shared" si="1"/>
        <v>510217</v>
      </c>
      <c r="F11" s="113">
        <f t="shared" si="2"/>
        <v>25.311948707059923</v>
      </c>
      <c r="G11" s="112">
        <f t="shared" si="3"/>
        <v>1501141</v>
      </c>
      <c r="H11" s="113">
        <f t="shared" si="4"/>
        <v>74.471850201119608</v>
      </c>
      <c r="I11" s="112">
        <f t="shared" ref="I11:AB16" si="8">SUM(I20,I29)</f>
        <v>4358</v>
      </c>
      <c r="J11" s="112">
        <f t="shared" si="8"/>
        <v>1328</v>
      </c>
      <c r="K11" s="112">
        <f t="shared" si="8"/>
        <v>508889</v>
      </c>
      <c r="L11" s="112">
        <f t="shared" si="8"/>
        <v>9158</v>
      </c>
      <c r="M11" s="112">
        <f t="shared" si="8"/>
        <v>12544</v>
      </c>
      <c r="N11" s="112">
        <f t="shared" si="8"/>
        <v>127271</v>
      </c>
      <c r="O11" s="112">
        <f t="shared" si="8"/>
        <v>280716</v>
      </c>
      <c r="P11" s="4">
        <v>2016</v>
      </c>
      <c r="Q11" s="112">
        <f t="shared" si="8"/>
        <v>91459</v>
      </c>
      <c r="R11" s="112">
        <f t="shared" si="8"/>
        <v>208076</v>
      </c>
      <c r="S11" s="112">
        <f t="shared" si="8"/>
        <v>21318</v>
      </c>
      <c r="T11" s="112">
        <f t="shared" si="8"/>
        <v>61573</v>
      </c>
      <c r="U11" s="112">
        <f t="shared" si="8"/>
        <v>36619</v>
      </c>
      <c r="V11" s="112">
        <f t="shared" si="8"/>
        <v>52569</v>
      </c>
      <c r="W11" s="112">
        <f t="shared" si="8"/>
        <v>76549</v>
      </c>
      <c r="X11" s="112">
        <f t="shared" si="8"/>
        <v>72706</v>
      </c>
      <c r="Y11" s="112">
        <f t="shared" si="8"/>
        <v>158125</v>
      </c>
      <c r="Z11" s="112">
        <f t="shared" si="8"/>
        <v>169121</v>
      </c>
      <c r="AA11" s="112">
        <f t="shared" si="8"/>
        <v>35432</v>
      </c>
      <c r="AB11" s="112">
        <f t="shared" si="8"/>
        <v>87905</v>
      </c>
    </row>
    <row r="12" spans="1:28" s="100" customFormat="1" ht="21.2" customHeight="1" x14ac:dyDescent="0.15">
      <c r="A12" s="4">
        <v>2017</v>
      </c>
      <c r="B12" s="112">
        <f t="shared" si="7"/>
        <v>2039538</v>
      </c>
      <c r="C12" s="112">
        <f t="shared" si="7"/>
        <v>4873</v>
      </c>
      <c r="D12" s="113">
        <f t="shared" si="0"/>
        <v>0.23892665888058962</v>
      </c>
      <c r="E12" s="112">
        <f t="shared" si="1"/>
        <v>504549</v>
      </c>
      <c r="F12" s="113">
        <f t="shared" si="2"/>
        <v>24.738396636885412</v>
      </c>
      <c r="G12" s="112">
        <f t="shared" si="3"/>
        <v>1530116</v>
      </c>
      <c r="H12" s="113">
        <f t="shared" si="4"/>
        <v>75.022676704233987</v>
      </c>
      <c r="I12" s="112">
        <f t="shared" si="8"/>
        <v>4873</v>
      </c>
      <c r="J12" s="112">
        <f t="shared" si="8"/>
        <v>1343</v>
      </c>
      <c r="K12" s="112">
        <f t="shared" si="8"/>
        <v>503206</v>
      </c>
      <c r="L12" s="112">
        <f t="shared" si="8"/>
        <v>9419</v>
      </c>
      <c r="M12" s="112">
        <f t="shared" si="8"/>
        <v>11972</v>
      </c>
      <c r="N12" s="112">
        <f t="shared" si="8"/>
        <v>130229</v>
      </c>
      <c r="O12" s="112">
        <f t="shared" si="8"/>
        <v>284386</v>
      </c>
      <c r="P12" s="4">
        <v>2017</v>
      </c>
      <c r="Q12" s="112">
        <f t="shared" si="8"/>
        <v>95011</v>
      </c>
      <c r="R12" s="112">
        <f t="shared" si="8"/>
        <v>210065</v>
      </c>
      <c r="S12" s="112">
        <f t="shared" si="8"/>
        <v>21443</v>
      </c>
      <c r="T12" s="112">
        <f t="shared" si="8"/>
        <v>61266</v>
      </c>
      <c r="U12" s="112">
        <f t="shared" si="8"/>
        <v>38431</v>
      </c>
      <c r="V12" s="112">
        <f t="shared" si="8"/>
        <v>52593</v>
      </c>
      <c r="W12" s="112">
        <f t="shared" si="8"/>
        <v>76264</v>
      </c>
      <c r="X12" s="112">
        <f t="shared" si="8"/>
        <v>75145</v>
      </c>
      <c r="Y12" s="112">
        <f t="shared" si="8"/>
        <v>158921</v>
      </c>
      <c r="Z12" s="112">
        <f t="shared" si="8"/>
        <v>181100</v>
      </c>
      <c r="AA12" s="112">
        <f t="shared" si="8"/>
        <v>36709</v>
      </c>
      <c r="AB12" s="112">
        <f t="shared" si="8"/>
        <v>87162</v>
      </c>
    </row>
    <row r="13" spans="1:28" s="100" customFormat="1" ht="21.2" customHeight="1" x14ac:dyDescent="0.15">
      <c r="A13" s="4">
        <v>2018</v>
      </c>
      <c r="B13" s="112">
        <f t="shared" si="7"/>
        <v>2084988</v>
      </c>
      <c r="C13" s="112">
        <f t="shared" si="7"/>
        <v>5070</v>
      </c>
      <c r="D13" s="113">
        <f t="shared" si="0"/>
        <v>0.24316686714743685</v>
      </c>
      <c r="E13" s="112">
        <f t="shared" si="1"/>
        <v>498524</v>
      </c>
      <c r="F13" s="113">
        <f t="shared" si="2"/>
        <v>23.91016159325617</v>
      </c>
      <c r="G13" s="112">
        <f t="shared" si="3"/>
        <v>1581394</v>
      </c>
      <c r="H13" s="113">
        <f t="shared" si="4"/>
        <v>75.846671539596386</v>
      </c>
      <c r="I13" s="112">
        <f t="shared" si="8"/>
        <v>5070</v>
      </c>
      <c r="J13" s="112">
        <f t="shared" si="8"/>
        <v>1310</v>
      </c>
      <c r="K13" s="112">
        <f t="shared" si="8"/>
        <v>497214</v>
      </c>
      <c r="L13" s="112">
        <f t="shared" si="8"/>
        <v>9765</v>
      </c>
      <c r="M13" s="112">
        <f t="shared" si="8"/>
        <v>13031</v>
      </c>
      <c r="N13" s="112">
        <f t="shared" si="8"/>
        <v>134923</v>
      </c>
      <c r="O13" s="112">
        <f t="shared" si="8"/>
        <v>297795</v>
      </c>
      <c r="P13" s="4">
        <v>2018</v>
      </c>
      <c r="Q13" s="112">
        <f t="shared" si="8"/>
        <v>95147</v>
      </c>
      <c r="R13" s="112">
        <f t="shared" si="8"/>
        <v>220473</v>
      </c>
      <c r="S13" s="112">
        <f t="shared" si="8"/>
        <v>21709</v>
      </c>
      <c r="T13" s="112">
        <f t="shared" si="8"/>
        <v>59679</v>
      </c>
      <c r="U13" s="112">
        <f t="shared" si="8"/>
        <v>39328</v>
      </c>
      <c r="V13" s="112">
        <f t="shared" si="8"/>
        <v>54096</v>
      </c>
      <c r="W13" s="112">
        <f t="shared" si="8"/>
        <v>75236</v>
      </c>
      <c r="X13" s="112">
        <f t="shared" si="8"/>
        <v>78510</v>
      </c>
      <c r="Y13" s="112">
        <f t="shared" si="8"/>
        <v>157826</v>
      </c>
      <c r="Z13" s="112">
        <f t="shared" si="8"/>
        <v>195714</v>
      </c>
      <c r="AA13" s="112">
        <f t="shared" si="8"/>
        <v>39130</v>
      </c>
      <c r="AB13" s="112">
        <f t="shared" si="8"/>
        <v>89032</v>
      </c>
    </row>
    <row r="14" spans="1:28" s="100" customFormat="1" ht="21.2" customHeight="1" x14ac:dyDescent="0.15">
      <c r="A14" s="4">
        <v>2019</v>
      </c>
      <c r="B14" s="112">
        <f t="shared" si="7"/>
        <v>2117981</v>
      </c>
      <c r="C14" s="112">
        <f t="shared" si="7"/>
        <v>5291</v>
      </c>
      <c r="D14" s="113">
        <f t="shared" si="0"/>
        <v>0.24981338359503696</v>
      </c>
      <c r="E14" s="112">
        <f t="shared" si="1"/>
        <v>494809</v>
      </c>
      <c r="F14" s="113">
        <f t="shared" si="2"/>
        <v>23.362296451195739</v>
      </c>
      <c r="G14" s="112">
        <f t="shared" si="3"/>
        <v>1617881</v>
      </c>
      <c r="H14" s="113">
        <f t="shared" si="4"/>
        <v>76.387890165209228</v>
      </c>
      <c r="I14" s="112">
        <f t="shared" si="8"/>
        <v>5291</v>
      </c>
      <c r="J14" s="112">
        <f t="shared" si="8"/>
        <v>1192</v>
      </c>
      <c r="K14" s="112">
        <f t="shared" si="8"/>
        <v>493617</v>
      </c>
      <c r="L14" s="112">
        <f t="shared" si="8"/>
        <v>9811</v>
      </c>
      <c r="M14" s="112">
        <f t="shared" si="8"/>
        <v>13725</v>
      </c>
      <c r="N14" s="112">
        <f t="shared" si="8"/>
        <v>136912</v>
      </c>
      <c r="O14" s="112">
        <f t="shared" si="8"/>
        <v>293212</v>
      </c>
      <c r="P14" s="4">
        <v>2019</v>
      </c>
      <c r="Q14" s="112">
        <f t="shared" si="8"/>
        <v>96979</v>
      </c>
      <c r="R14" s="112">
        <f t="shared" si="8"/>
        <v>224584</v>
      </c>
      <c r="S14" s="112">
        <f t="shared" si="8"/>
        <v>21480</v>
      </c>
      <c r="T14" s="112">
        <f t="shared" si="8"/>
        <v>59555</v>
      </c>
      <c r="U14" s="112">
        <f t="shared" si="8"/>
        <v>40681</v>
      </c>
      <c r="V14" s="112">
        <f t="shared" si="8"/>
        <v>56379</v>
      </c>
      <c r="W14" s="112">
        <f t="shared" si="8"/>
        <v>77466</v>
      </c>
      <c r="X14" s="112">
        <f t="shared" si="8"/>
        <v>82644</v>
      </c>
      <c r="Y14" s="112">
        <f t="shared" si="8"/>
        <v>165680</v>
      </c>
      <c r="Z14" s="112">
        <f t="shared" si="8"/>
        <v>208025</v>
      </c>
      <c r="AA14" s="112">
        <f t="shared" si="8"/>
        <v>40185</v>
      </c>
      <c r="AB14" s="112">
        <f t="shared" si="8"/>
        <v>90563</v>
      </c>
    </row>
    <row r="15" spans="1:28" s="100" customFormat="1" ht="21.2" customHeight="1" x14ac:dyDescent="0.15">
      <c r="A15" s="4">
        <v>2020</v>
      </c>
      <c r="B15" s="112">
        <f t="shared" si="7"/>
        <v>2236386</v>
      </c>
      <c r="C15" s="112">
        <f t="shared" si="7"/>
        <v>7215</v>
      </c>
      <c r="D15" s="113">
        <f t="shared" si="0"/>
        <v>0.32261872503226185</v>
      </c>
      <c r="E15" s="112">
        <f t="shared" si="1"/>
        <v>495202</v>
      </c>
      <c r="F15" s="113">
        <f t="shared" si="2"/>
        <v>22.142957432214295</v>
      </c>
      <c r="G15" s="112">
        <f t="shared" si="3"/>
        <v>1733969</v>
      </c>
      <c r="H15" s="113">
        <f t="shared" si="4"/>
        <v>77.534423842753441</v>
      </c>
      <c r="I15" s="112">
        <f t="shared" si="8"/>
        <v>7215</v>
      </c>
      <c r="J15" s="112">
        <f t="shared" si="8"/>
        <v>1289</v>
      </c>
      <c r="K15" s="112">
        <f t="shared" si="8"/>
        <v>493913</v>
      </c>
      <c r="L15" s="112">
        <f t="shared" si="8"/>
        <v>19320</v>
      </c>
      <c r="M15" s="112">
        <f t="shared" si="8"/>
        <v>14720</v>
      </c>
      <c r="N15" s="112">
        <f t="shared" si="8"/>
        <v>196396</v>
      </c>
      <c r="O15" s="112">
        <f t="shared" si="8"/>
        <v>308466</v>
      </c>
      <c r="P15" s="4">
        <v>2020</v>
      </c>
      <c r="Q15" s="112">
        <f t="shared" si="8"/>
        <v>115826</v>
      </c>
      <c r="R15" s="112">
        <f t="shared" si="8"/>
        <v>197077</v>
      </c>
      <c r="S15" s="112">
        <f t="shared" si="8"/>
        <v>25325</v>
      </c>
      <c r="T15" s="112">
        <f t="shared" si="8"/>
        <v>56800</v>
      </c>
      <c r="U15" s="112">
        <f t="shared" si="8"/>
        <v>48581</v>
      </c>
      <c r="V15" s="112">
        <f t="shared" si="8"/>
        <v>68773</v>
      </c>
      <c r="W15" s="112">
        <f t="shared" si="8"/>
        <v>79038</v>
      </c>
      <c r="X15" s="112">
        <f t="shared" si="8"/>
        <v>89011</v>
      </c>
      <c r="Y15" s="112">
        <f t="shared" si="8"/>
        <v>162250</v>
      </c>
      <c r="Z15" s="112">
        <f t="shared" si="8"/>
        <v>228589</v>
      </c>
      <c r="AA15" s="112">
        <f t="shared" si="8"/>
        <v>34433</v>
      </c>
      <c r="AB15" s="112">
        <f t="shared" si="8"/>
        <v>89364</v>
      </c>
    </row>
    <row r="16" spans="1:28" s="100" customFormat="1" ht="21.2" customHeight="1" x14ac:dyDescent="0.15">
      <c r="A16" s="4">
        <v>2021</v>
      </c>
      <c r="B16" s="112">
        <f t="shared" si="7"/>
        <v>2238877</v>
      </c>
      <c r="C16" s="112">
        <f t="shared" si="7"/>
        <v>7082</v>
      </c>
      <c r="D16" s="113">
        <f t="shared" ref="D16" si="9">C16/B16*100</f>
        <v>0.31631929757641891</v>
      </c>
      <c r="E16" s="112">
        <f t="shared" si="1"/>
        <v>487057</v>
      </c>
      <c r="F16" s="113">
        <f t="shared" ref="F16" si="10">E16/B16*100</f>
        <v>21.754522468183826</v>
      </c>
      <c r="G16" s="112">
        <f t="shared" si="3"/>
        <v>1744738</v>
      </c>
      <c r="H16" s="113">
        <f t="shared" ref="H16" si="11">G16/B16*100</f>
        <v>77.929158234239765</v>
      </c>
      <c r="I16" s="112">
        <f t="shared" si="8"/>
        <v>7082</v>
      </c>
      <c r="J16" s="112">
        <f t="shared" si="8"/>
        <v>1367</v>
      </c>
      <c r="K16" s="112">
        <f t="shared" si="8"/>
        <v>485690</v>
      </c>
      <c r="L16" s="112">
        <f t="shared" si="8"/>
        <v>22548</v>
      </c>
      <c r="M16" s="112">
        <f t="shared" si="8"/>
        <v>15055</v>
      </c>
      <c r="N16" s="112">
        <f t="shared" si="8"/>
        <v>176115</v>
      </c>
      <c r="O16" s="112">
        <f t="shared" si="8"/>
        <v>304595</v>
      </c>
      <c r="P16" s="4">
        <v>2021</v>
      </c>
      <c r="Q16" s="112">
        <f t="shared" si="8"/>
        <v>117952</v>
      </c>
      <c r="R16" s="112">
        <f t="shared" si="8"/>
        <v>198922</v>
      </c>
      <c r="S16" s="112">
        <f t="shared" si="8"/>
        <v>26592</v>
      </c>
      <c r="T16" s="112">
        <f t="shared" si="8"/>
        <v>56291</v>
      </c>
      <c r="U16" s="112">
        <f t="shared" si="8"/>
        <v>52145</v>
      </c>
      <c r="V16" s="112">
        <f t="shared" si="8"/>
        <v>70608</v>
      </c>
      <c r="W16" s="112">
        <f t="shared" si="8"/>
        <v>75607</v>
      </c>
      <c r="X16" s="112">
        <f t="shared" si="8"/>
        <v>92688</v>
      </c>
      <c r="Y16" s="112">
        <f t="shared" si="8"/>
        <v>165685</v>
      </c>
      <c r="Z16" s="112">
        <f t="shared" si="8"/>
        <v>245950</v>
      </c>
      <c r="AA16" s="112">
        <f t="shared" si="8"/>
        <v>35188</v>
      </c>
      <c r="AB16" s="112">
        <f t="shared" si="8"/>
        <v>88797</v>
      </c>
    </row>
    <row r="17" spans="1:28" s="100" customFormat="1" ht="21.2" customHeight="1" x14ac:dyDescent="0.15">
      <c r="A17" s="4"/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4"/>
      <c r="Q17" s="94"/>
      <c r="R17" s="94"/>
      <c r="S17" s="94"/>
    </row>
    <row r="18" spans="1:28" s="100" customFormat="1" ht="21.2" customHeight="1" x14ac:dyDescent="0.15">
      <c r="A18" s="39" t="s">
        <v>48</v>
      </c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39" t="s">
        <v>48</v>
      </c>
      <c r="Q18" s="92"/>
      <c r="R18" s="92"/>
      <c r="S18" s="92"/>
    </row>
    <row r="19" spans="1:28" s="100" customFormat="1" ht="21.2" customHeight="1" x14ac:dyDescent="0.15">
      <c r="A19" s="4">
        <v>2015</v>
      </c>
      <c r="B19" s="112">
        <v>895517</v>
      </c>
      <c r="C19" s="112">
        <f t="shared" ref="C19:C24" si="12">I19</f>
        <v>276</v>
      </c>
      <c r="D19" s="113">
        <f t="shared" ref="D19:D24" si="13">C19/B19*100</f>
        <v>3.0820185434782363E-2</v>
      </c>
      <c r="E19" s="112">
        <f t="shared" ref="E19:E24" si="14">SUM(J19:K19)</f>
        <v>178814</v>
      </c>
      <c r="F19" s="113">
        <f t="shared" ref="F19:F24" si="15">E19/B19*100</f>
        <v>19.967683472228892</v>
      </c>
      <c r="G19" s="112">
        <f>SUM(L19:O19, Q19:AB19)</f>
        <v>716427</v>
      </c>
      <c r="H19" s="113">
        <f t="shared" ref="H19:H24" si="16">G19/B19*100</f>
        <v>80.001496342336338</v>
      </c>
      <c r="I19" s="112">
        <v>276</v>
      </c>
      <c r="J19" s="112">
        <v>33</v>
      </c>
      <c r="K19" s="112">
        <v>178781</v>
      </c>
      <c r="L19" s="112">
        <v>2702</v>
      </c>
      <c r="M19" s="112">
        <v>3535</v>
      </c>
      <c r="N19" s="112">
        <v>52817</v>
      </c>
      <c r="O19" s="112">
        <v>146794</v>
      </c>
      <c r="P19" s="4">
        <v>2015</v>
      </c>
      <c r="Q19" s="112">
        <v>45911</v>
      </c>
      <c r="R19" s="112">
        <v>90930</v>
      </c>
      <c r="S19" s="112">
        <v>12320</v>
      </c>
      <c r="T19" s="112">
        <v>35018</v>
      </c>
      <c r="U19" s="112">
        <v>20137</v>
      </c>
      <c r="V19" s="112">
        <v>24191</v>
      </c>
      <c r="W19" s="112">
        <v>44578</v>
      </c>
      <c r="X19" s="112">
        <v>28898</v>
      </c>
      <c r="Y19" s="112">
        <v>76527</v>
      </c>
      <c r="Z19" s="112">
        <v>73436</v>
      </c>
      <c r="AA19" s="112">
        <v>14533</v>
      </c>
      <c r="AB19" s="112">
        <v>44100</v>
      </c>
    </row>
    <row r="20" spans="1:28" s="100" customFormat="1" ht="21.2" customHeight="1" x14ac:dyDescent="0.15">
      <c r="A20" s="4">
        <v>2016</v>
      </c>
      <c r="B20" s="112">
        <v>929078</v>
      </c>
      <c r="C20" s="112">
        <f t="shared" si="12"/>
        <v>329</v>
      </c>
      <c r="D20" s="113">
        <f t="shared" si="13"/>
        <v>3.5411450922312224E-2</v>
      </c>
      <c r="E20" s="112">
        <f t="shared" si="14"/>
        <v>179959</v>
      </c>
      <c r="F20" s="113">
        <f t="shared" si="15"/>
        <v>19.369633120147071</v>
      </c>
      <c r="G20" s="112">
        <f t="shared" ref="G20:G24" si="17">SUM(L20:O20, Q20:AB20)</f>
        <v>748790</v>
      </c>
      <c r="H20" s="113">
        <f t="shared" si="16"/>
        <v>80.594955428930618</v>
      </c>
      <c r="I20" s="112">
        <v>329</v>
      </c>
      <c r="J20" s="112">
        <v>32</v>
      </c>
      <c r="K20" s="112">
        <v>179927</v>
      </c>
      <c r="L20" s="112">
        <v>2498</v>
      </c>
      <c r="M20" s="112">
        <v>3621</v>
      </c>
      <c r="N20" s="112">
        <v>57265</v>
      </c>
      <c r="O20" s="112">
        <v>151124</v>
      </c>
      <c r="P20" s="4">
        <v>2016</v>
      </c>
      <c r="Q20" s="112">
        <v>46648</v>
      </c>
      <c r="R20" s="112">
        <v>96657</v>
      </c>
      <c r="S20" s="112">
        <v>12876</v>
      </c>
      <c r="T20" s="112">
        <v>35638</v>
      </c>
      <c r="U20" s="112">
        <v>21444</v>
      </c>
      <c r="V20" s="112">
        <v>26184</v>
      </c>
      <c r="W20" s="112">
        <v>46748</v>
      </c>
      <c r="X20" s="112">
        <v>28668</v>
      </c>
      <c r="Y20" s="112">
        <v>77322</v>
      </c>
      <c r="Z20" s="112">
        <v>82858</v>
      </c>
      <c r="AA20" s="112">
        <v>16440</v>
      </c>
      <c r="AB20" s="112">
        <v>42799</v>
      </c>
    </row>
    <row r="21" spans="1:28" s="100" customFormat="1" ht="21.2" customHeight="1" x14ac:dyDescent="0.15">
      <c r="A21" s="4">
        <v>2017</v>
      </c>
      <c r="B21" s="112">
        <v>943170</v>
      </c>
      <c r="C21" s="112">
        <f t="shared" si="12"/>
        <v>437</v>
      </c>
      <c r="D21" s="113">
        <f t="shared" si="13"/>
        <v>4.6333110679941052E-2</v>
      </c>
      <c r="E21" s="112">
        <f t="shared" si="14"/>
        <v>179179</v>
      </c>
      <c r="F21" s="113">
        <f t="shared" si="15"/>
        <v>18.997529607599901</v>
      </c>
      <c r="G21" s="112">
        <f t="shared" si="17"/>
        <v>763554</v>
      </c>
      <c r="H21" s="113">
        <f t="shared" si="16"/>
        <v>80.956137281720146</v>
      </c>
      <c r="I21" s="112">
        <v>437</v>
      </c>
      <c r="J21" s="112">
        <v>32</v>
      </c>
      <c r="K21" s="112">
        <v>179147</v>
      </c>
      <c r="L21" s="112">
        <v>2568</v>
      </c>
      <c r="M21" s="112">
        <v>3524</v>
      </c>
      <c r="N21" s="112">
        <v>58807</v>
      </c>
      <c r="O21" s="112">
        <v>153579</v>
      </c>
      <c r="P21" s="4">
        <v>2017</v>
      </c>
      <c r="Q21" s="112">
        <v>48080</v>
      </c>
      <c r="R21" s="112">
        <v>97198</v>
      </c>
      <c r="S21" s="112">
        <v>12769</v>
      </c>
      <c r="T21" s="112">
        <v>35417</v>
      </c>
      <c r="U21" s="112">
        <v>22734</v>
      </c>
      <c r="V21" s="112">
        <v>26641</v>
      </c>
      <c r="W21" s="112">
        <v>47044</v>
      </c>
      <c r="X21" s="112">
        <v>29855</v>
      </c>
      <c r="Y21" s="112">
        <v>78550</v>
      </c>
      <c r="Z21" s="112">
        <v>87530</v>
      </c>
      <c r="AA21" s="112">
        <v>17022</v>
      </c>
      <c r="AB21" s="112">
        <v>42236</v>
      </c>
    </row>
    <row r="22" spans="1:28" s="100" customFormat="1" ht="21.2" customHeight="1" x14ac:dyDescent="0.15">
      <c r="A22" s="4">
        <v>2018</v>
      </c>
      <c r="B22" s="112">
        <v>967206</v>
      </c>
      <c r="C22" s="112">
        <f t="shared" si="12"/>
        <v>318</v>
      </c>
      <c r="D22" s="113">
        <f t="shared" si="13"/>
        <v>3.2878207951563578E-2</v>
      </c>
      <c r="E22" s="112">
        <f t="shared" si="14"/>
        <v>176534</v>
      </c>
      <c r="F22" s="113">
        <f t="shared" si="15"/>
        <v>18.251954599123664</v>
      </c>
      <c r="G22" s="112">
        <f t="shared" si="17"/>
        <v>790354</v>
      </c>
      <c r="H22" s="113">
        <f t="shared" si="16"/>
        <v>81.715167192924781</v>
      </c>
      <c r="I22" s="112">
        <v>318</v>
      </c>
      <c r="J22" s="112">
        <v>26</v>
      </c>
      <c r="K22" s="112">
        <v>176508</v>
      </c>
      <c r="L22" s="112">
        <v>2632</v>
      </c>
      <c r="M22" s="112">
        <v>3763</v>
      </c>
      <c r="N22" s="112">
        <v>60332</v>
      </c>
      <c r="O22" s="112">
        <v>165411</v>
      </c>
      <c r="P22" s="4">
        <v>2018</v>
      </c>
      <c r="Q22" s="112">
        <v>47711</v>
      </c>
      <c r="R22" s="112">
        <v>101342</v>
      </c>
      <c r="S22" s="112">
        <v>12984</v>
      </c>
      <c r="T22" s="112">
        <v>33767</v>
      </c>
      <c r="U22" s="112">
        <v>23332</v>
      </c>
      <c r="V22" s="112">
        <v>27010</v>
      </c>
      <c r="W22" s="112">
        <v>46468</v>
      </c>
      <c r="X22" s="112">
        <v>30055</v>
      </c>
      <c r="Y22" s="112">
        <v>77969</v>
      </c>
      <c r="Z22" s="112">
        <v>96782</v>
      </c>
      <c r="AA22" s="112">
        <v>17785</v>
      </c>
      <c r="AB22" s="112">
        <v>43011</v>
      </c>
    </row>
    <row r="23" spans="1:28" s="100" customFormat="1" ht="21.2" customHeight="1" x14ac:dyDescent="0.15">
      <c r="A23" s="4">
        <v>2019</v>
      </c>
      <c r="B23" s="112">
        <v>967934</v>
      </c>
      <c r="C23" s="112">
        <f t="shared" si="12"/>
        <v>414</v>
      </c>
      <c r="D23" s="113">
        <f t="shared" si="13"/>
        <v>4.2771511280727814E-2</v>
      </c>
      <c r="E23" s="112">
        <f t="shared" si="14"/>
        <v>174335</v>
      </c>
      <c r="F23" s="113">
        <f t="shared" si="15"/>
        <v>18.011042075182811</v>
      </c>
      <c r="G23" s="112">
        <f t="shared" si="17"/>
        <v>793185</v>
      </c>
      <c r="H23" s="113">
        <f t="shared" si="16"/>
        <v>81.946186413536452</v>
      </c>
      <c r="I23" s="112">
        <v>414</v>
      </c>
      <c r="J23" s="112">
        <v>24</v>
      </c>
      <c r="K23" s="112">
        <v>174311</v>
      </c>
      <c r="L23" s="112">
        <v>2613</v>
      </c>
      <c r="M23" s="112">
        <v>4155</v>
      </c>
      <c r="N23" s="112">
        <v>61491</v>
      </c>
      <c r="O23" s="112">
        <v>154973</v>
      </c>
      <c r="P23" s="4">
        <v>2019</v>
      </c>
      <c r="Q23" s="112">
        <v>47975</v>
      </c>
      <c r="R23" s="112">
        <v>101892</v>
      </c>
      <c r="S23" s="112">
        <v>12781</v>
      </c>
      <c r="T23" s="112">
        <v>34444</v>
      </c>
      <c r="U23" s="112">
        <v>24632</v>
      </c>
      <c r="V23" s="112">
        <v>28433</v>
      </c>
      <c r="W23" s="112">
        <v>45761</v>
      </c>
      <c r="X23" s="112">
        <v>30502</v>
      </c>
      <c r="Y23" s="112">
        <v>81327</v>
      </c>
      <c r="Z23" s="112">
        <v>100706</v>
      </c>
      <c r="AA23" s="112">
        <v>18304</v>
      </c>
      <c r="AB23" s="112">
        <v>43196</v>
      </c>
    </row>
    <row r="24" spans="1:28" s="100" customFormat="1" ht="21.2" customHeight="1" x14ac:dyDescent="0.15">
      <c r="A24" s="4">
        <v>2020</v>
      </c>
      <c r="B24" s="112">
        <v>1010557</v>
      </c>
      <c r="C24" s="112">
        <f t="shared" si="12"/>
        <v>466</v>
      </c>
      <c r="D24" s="113">
        <f t="shared" si="13"/>
        <v>4.6113183125741551E-2</v>
      </c>
      <c r="E24" s="112">
        <f t="shared" si="14"/>
        <v>173413</v>
      </c>
      <c r="F24" s="113">
        <f t="shared" si="15"/>
        <v>17.160140397820211</v>
      </c>
      <c r="G24" s="112">
        <f t="shared" si="17"/>
        <v>836678</v>
      </c>
      <c r="H24" s="113">
        <f t="shared" si="16"/>
        <v>82.793746419054045</v>
      </c>
      <c r="I24" s="112">
        <v>466</v>
      </c>
      <c r="J24" s="112">
        <v>31</v>
      </c>
      <c r="K24" s="112">
        <v>173382</v>
      </c>
      <c r="L24" s="112">
        <v>3626</v>
      </c>
      <c r="M24" s="112">
        <v>4436</v>
      </c>
      <c r="N24" s="112">
        <v>87039</v>
      </c>
      <c r="O24" s="112">
        <v>161985</v>
      </c>
      <c r="P24" s="4">
        <v>2020</v>
      </c>
      <c r="Q24" s="112">
        <v>55003</v>
      </c>
      <c r="R24" s="112">
        <v>88027</v>
      </c>
      <c r="S24" s="112">
        <v>15655</v>
      </c>
      <c r="T24" s="112">
        <v>32017</v>
      </c>
      <c r="U24" s="112">
        <v>29296</v>
      </c>
      <c r="V24" s="112">
        <v>34183</v>
      </c>
      <c r="W24" s="112">
        <v>43863</v>
      </c>
      <c r="X24" s="112">
        <v>31333</v>
      </c>
      <c r="Y24" s="112">
        <v>80049</v>
      </c>
      <c r="Z24" s="112">
        <v>112173</v>
      </c>
      <c r="AA24" s="112">
        <v>15475</v>
      </c>
      <c r="AB24" s="112">
        <v>42518</v>
      </c>
    </row>
    <row r="25" spans="1:28" s="100" customFormat="1" ht="21.2" customHeight="1" x14ac:dyDescent="0.15">
      <c r="A25" s="4">
        <v>2021</v>
      </c>
      <c r="B25" s="112">
        <v>1004563</v>
      </c>
      <c r="C25" s="112">
        <f t="shared" ref="C25" si="18">I25</f>
        <v>389</v>
      </c>
      <c r="D25" s="113">
        <f t="shared" ref="D25" si="19">C25/B25*100</f>
        <v>3.8723305556744574E-2</v>
      </c>
      <c r="E25" s="112">
        <f t="shared" ref="E25" si="20">SUM(J25:K25)</f>
        <v>169851</v>
      </c>
      <c r="F25" s="113">
        <f t="shared" ref="F25" si="21">E25/B25*100</f>
        <v>16.907949028582578</v>
      </c>
      <c r="G25" s="112">
        <f t="shared" ref="G25" si="22">SUM(L25:O25, Q25:AB25)</f>
        <v>834323</v>
      </c>
      <c r="H25" s="113">
        <f t="shared" ref="H25" si="23">G25/B25*100</f>
        <v>83.053327665860678</v>
      </c>
      <c r="I25" s="112">
        <v>389</v>
      </c>
      <c r="J25" s="112">
        <v>23</v>
      </c>
      <c r="K25" s="112">
        <v>169828</v>
      </c>
      <c r="L25" s="112">
        <v>3308</v>
      </c>
      <c r="M25" s="112">
        <v>4488</v>
      </c>
      <c r="N25" s="112">
        <v>75353</v>
      </c>
      <c r="O25" s="112">
        <v>159185</v>
      </c>
      <c r="P25" s="4">
        <v>2021</v>
      </c>
      <c r="Q25" s="112">
        <v>56222</v>
      </c>
      <c r="R25" s="112">
        <v>88808</v>
      </c>
      <c r="S25" s="112">
        <v>16564</v>
      </c>
      <c r="T25" s="112">
        <v>31732</v>
      </c>
      <c r="U25" s="112">
        <v>30461</v>
      </c>
      <c r="V25" s="112">
        <v>34582</v>
      </c>
      <c r="W25" s="112">
        <v>43132</v>
      </c>
      <c r="X25" s="112">
        <v>33157</v>
      </c>
      <c r="Y25" s="112">
        <v>81948</v>
      </c>
      <c r="Z25" s="112">
        <v>118579</v>
      </c>
      <c r="AA25" s="112">
        <v>15432</v>
      </c>
      <c r="AB25" s="112">
        <v>41372</v>
      </c>
    </row>
    <row r="26" spans="1:28" s="100" customFormat="1" ht="21.2" customHeight="1" x14ac:dyDescent="0.15">
      <c r="A26" s="4"/>
      <c r="B26" s="94"/>
      <c r="C26" s="112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4"/>
      <c r="Q26" s="94"/>
      <c r="R26" s="94"/>
      <c r="S26" s="94"/>
    </row>
    <row r="27" spans="1:28" s="100" customFormat="1" ht="21.2" customHeight="1" x14ac:dyDescent="0.15">
      <c r="A27" s="39" t="s">
        <v>49</v>
      </c>
      <c r="B27" s="92"/>
      <c r="C27" s="11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39" t="s">
        <v>49</v>
      </c>
      <c r="Q27" s="92"/>
      <c r="R27" s="92"/>
      <c r="S27" s="92"/>
    </row>
    <row r="28" spans="1:28" s="100" customFormat="1" ht="21.2" customHeight="1" x14ac:dyDescent="0.15">
      <c r="A28" s="4">
        <v>2015</v>
      </c>
      <c r="B28" s="112">
        <v>1066259</v>
      </c>
      <c r="C28" s="112">
        <f t="shared" ref="C28:C33" si="24">I28</f>
        <v>4121</v>
      </c>
      <c r="D28" s="113">
        <f t="shared" ref="D28:D34" si="25">C28/B28*100</f>
        <v>0.38649146220571173</v>
      </c>
      <c r="E28" s="112">
        <f t="shared" ref="E28:E33" si="26">SUM(J28:K28)</f>
        <v>329661</v>
      </c>
      <c r="F28" s="113">
        <f t="shared" ref="F28:F34" si="27">E28/B28*100</f>
        <v>30.917535045425172</v>
      </c>
      <c r="G28" s="112">
        <f t="shared" ref="G28:G34" si="28">SUM(L28:O28, Q28:AB28)</f>
        <v>732477</v>
      </c>
      <c r="H28" s="113">
        <f t="shared" ref="H28:H34" si="29">G28/B28*100</f>
        <v>68.695973492369106</v>
      </c>
      <c r="I28" s="112">
        <v>4121</v>
      </c>
      <c r="J28" s="112">
        <v>1356</v>
      </c>
      <c r="K28" s="112">
        <v>328305</v>
      </c>
      <c r="L28" s="112">
        <v>6346</v>
      </c>
      <c r="M28" s="112">
        <v>8714</v>
      </c>
      <c r="N28" s="112">
        <v>66822</v>
      </c>
      <c r="O28" s="112">
        <v>130272</v>
      </c>
      <c r="P28" s="4">
        <v>2015</v>
      </c>
      <c r="Q28" s="112">
        <v>43995</v>
      </c>
      <c r="R28" s="112">
        <v>109097</v>
      </c>
      <c r="S28" s="112">
        <v>8044</v>
      </c>
      <c r="T28" s="112">
        <v>26056</v>
      </c>
      <c r="U28" s="112">
        <v>13589</v>
      </c>
      <c r="V28" s="112">
        <v>22504</v>
      </c>
      <c r="W28" s="112">
        <v>33516</v>
      </c>
      <c r="X28" s="112">
        <v>44800</v>
      </c>
      <c r="Y28" s="112">
        <v>78703</v>
      </c>
      <c r="Z28" s="112">
        <v>75568</v>
      </c>
      <c r="AA28" s="112">
        <v>17802</v>
      </c>
      <c r="AB28" s="112">
        <v>46649</v>
      </c>
    </row>
    <row r="29" spans="1:28" s="100" customFormat="1" ht="21.2" customHeight="1" x14ac:dyDescent="0.15">
      <c r="A29" s="4">
        <v>2016</v>
      </c>
      <c r="B29" s="112">
        <v>1086638</v>
      </c>
      <c r="C29" s="112">
        <f t="shared" si="24"/>
        <v>4029</v>
      </c>
      <c r="D29" s="113">
        <f t="shared" si="25"/>
        <v>0.3707766523902164</v>
      </c>
      <c r="E29" s="112">
        <f t="shared" si="26"/>
        <v>330258</v>
      </c>
      <c r="F29" s="113">
        <f t="shared" si="27"/>
        <v>30.392642259887836</v>
      </c>
      <c r="G29" s="112">
        <f t="shared" si="28"/>
        <v>752351</v>
      </c>
      <c r="H29" s="113">
        <f t="shared" si="29"/>
        <v>69.236581087721945</v>
      </c>
      <c r="I29" s="112">
        <v>4029</v>
      </c>
      <c r="J29" s="112">
        <v>1296</v>
      </c>
      <c r="K29" s="112">
        <v>328962</v>
      </c>
      <c r="L29" s="112">
        <v>6660</v>
      </c>
      <c r="M29" s="112">
        <v>8923</v>
      </c>
      <c r="N29" s="112">
        <v>70006</v>
      </c>
      <c r="O29" s="112">
        <v>129592</v>
      </c>
      <c r="P29" s="4">
        <v>2016</v>
      </c>
      <c r="Q29" s="112">
        <v>44811</v>
      </c>
      <c r="R29" s="112">
        <v>111419</v>
      </c>
      <c r="S29" s="112">
        <v>8442</v>
      </c>
      <c r="T29" s="112">
        <v>25935</v>
      </c>
      <c r="U29" s="112">
        <v>15175</v>
      </c>
      <c r="V29" s="112">
        <v>26385</v>
      </c>
      <c r="W29" s="112">
        <v>29801</v>
      </c>
      <c r="X29" s="112">
        <v>44038</v>
      </c>
      <c r="Y29" s="112">
        <v>80803</v>
      </c>
      <c r="Z29" s="112">
        <v>86263</v>
      </c>
      <c r="AA29" s="112">
        <v>18992</v>
      </c>
      <c r="AB29" s="112">
        <v>45106</v>
      </c>
    </row>
    <row r="30" spans="1:28" s="100" customFormat="1" ht="21.2" customHeight="1" x14ac:dyDescent="0.15">
      <c r="A30" s="4">
        <v>2017</v>
      </c>
      <c r="B30" s="112">
        <v>1096368</v>
      </c>
      <c r="C30" s="112">
        <f t="shared" si="24"/>
        <v>4436</v>
      </c>
      <c r="D30" s="113">
        <f t="shared" si="25"/>
        <v>0.40460867154094243</v>
      </c>
      <c r="E30" s="112">
        <f t="shared" si="26"/>
        <v>325370</v>
      </c>
      <c r="F30" s="113">
        <f t="shared" si="27"/>
        <v>29.677079228872056</v>
      </c>
      <c r="G30" s="112">
        <f t="shared" si="28"/>
        <v>766562</v>
      </c>
      <c r="H30" s="113">
        <f t="shared" si="29"/>
        <v>69.918312099586998</v>
      </c>
      <c r="I30" s="112">
        <v>4436</v>
      </c>
      <c r="J30" s="112">
        <v>1311</v>
      </c>
      <c r="K30" s="112">
        <v>324059</v>
      </c>
      <c r="L30" s="112">
        <v>6851</v>
      </c>
      <c r="M30" s="112">
        <v>8448</v>
      </c>
      <c r="N30" s="112">
        <v>71422</v>
      </c>
      <c r="O30" s="112">
        <v>130807</v>
      </c>
      <c r="P30" s="4">
        <v>2017</v>
      </c>
      <c r="Q30" s="112">
        <v>46931</v>
      </c>
      <c r="R30" s="112">
        <v>112867</v>
      </c>
      <c r="S30" s="112">
        <v>8674</v>
      </c>
      <c r="T30" s="112">
        <v>25849</v>
      </c>
      <c r="U30" s="112">
        <v>15697</v>
      </c>
      <c r="V30" s="112">
        <v>25952</v>
      </c>
      <c r="W30" s="112">
        <v>29220</v>
      </c>
      <c r="X30" s="112">
        <v>45290</v>
      </c>
      <c r="Y30" s="112">
        <v>80371</v>
      </c>
      <c r="Z30" s="112">
        <v>93570</v>
      </c>
      <c r="AA30" s="112">
        <v>19687</v>
      </c>
      <c r="AB30" s="112">
        <v>44926</v>
      </c>
    </row>
    <row r="31" spans="1:28" s="100" customFormat="1" ht="21.2" customHeight="1" x14ac:dyDescent="0.15">
      <c r="A31" s="4">
        <v>2018</v>
      </c>
      <c r="B31" s="112">
        <v>1117782</v>
      </c>
      <c r="C31" s="112">
        <f t="shared" si="24"/>
        <v>4752</v>
      </c>
      <c r="D31" s="113">
        <f t="shared" si="25"/>
        <v>0.4251276188022351</v>
      </c>
      <c r="E31" s="112">
        <f t="shared" si="26"/>
        <v>321990</v>
      </c>
      <c r="F31" s="113">
        <f t="shared" si="27"/>
        <v>28.806153614926703</v>
      </c>
      <c r="G31" s="112">
        <f t="shared" si="28"/>
        <v>791040</v>
      </c>
      <c r="H31" s="113">
        <f t="shared" si="29"/>
        <v>70.768718766271064</v>
      </c>
      <c r="I31" s="112">
        <v>4752</v>
      </c>
      <c r="J31" s="112">
        <v>1284</v>
      </c>
      <c r="K31" s="112">
        <v>320706</v>
      </c>
      <c r="L31" s="112">
        <v>7133</v>
      </c>
      <c r="M31" s="112">
        <v>9268</v>
      </c>
      <c r="N31" s="112">
        <v>74591</v>
      </c>
      <c r="O31" s="112">
        <v>132384</v>
      </c>
      <c r="P31" s="4">
        <v>2018</v>
      </c>
      <c r="Q31" s="112">
        <v>47436</v>
      </c>
      <c r="R31" s="112">
        <v>119131</v>
      </c>
      <c r="S31" s="112">
        <v>8725</v>
      </c>
      <c r="T31" s="112">
        <v>25912</v>
      </c>
      <c r="U31" s="112">
        <v>15996</v>
      </c>
      <c r="V31" s="112">
        <v>27086</v>
      </c>
      <c r="W31" s="112">
        <v>28768</v>
      </c>
      <c r="X31" s="112">
        <v>48455</v>
      </c>
      <c r="Y31" s="112">
        <v>79857</v>
      </c>
      <c r="Z31" s="112">
        <v>98932</v>
      </c>
      <c r="AA31" s="112">
        <v>21345</v>
      </c>
      <c r="AB31" s="112">
        <v>46021</v>
      </c>
    </row>
    <row r="32" spans="1:28" s="100" customFormat="1" ht="21.2" customHeight="1" x14ac:dyDescent="0.15">
      <c r="A32" s="4">
        <v>2019</v>
      </c>
      <c r="B32" s="112">
        <v>1150047</v>
      </c>
      <c r="C32" s="112">
        <f t="shared" si="24"/>
        <v>4877</v>
      </c>
      <c r="D32" s="113">
        <f t="shared" si="25"/>
        <v>0.42406962498054424</v>
      </c>
      <c r="E32" s="112">
        <f t="shared" si="26"/>
        <v>320474</v>
      </c>
      <c r="F32" s="113">
        <f t="shared" si="27"/>
        <v>27.866165469759064</v>
      </c>
      <c r="G32" s="112">
        <f t="shared" si="28"/>
        <v>824696</v>
      </c>
      <c r="H32" s="113">
        <f t="shared" si="29"/>
        <v>71.7097649052604</v>
      </c>
      <c r="I32" s="112">
        <v>4877</v>
      </c>
      <c r="J32" s="112">
        <v>1168</v>
      </c>
      <c r="K32" s="112">
        <v>319306</v>
      </c>
      <c r="L32" s="112">
        <v>7198</v>
      </c>
      <c r="M32" s="112">
        <v>9570</v>
      </c>
      <c r="N32" s="112">
        <v>75421</v>
      </c>
      <c r="O32" s="112">
        <v>138239</v>
      </c>
      <c r="P32" s="4">
        <v>2019</v>
      </c>
      <c r="Q32" s="112">
        <v>49004</v>
      </c>
      <c r="R32" s="112">
        <v>122692</v>
      </c>
      <c r="S32" s="112">
        <v>8699</v>
      </c>
      <c r="T32" s="112">
        <v>25111</v>
      </c>
      <c r="U32" s="112">
        <v>16049</v>
      </c>
      <c r="V32" s="112">
        <v>27946</v>
      </c>
      <c r="W32" s="112">
        <v>31705</v>
      </c>
      <c r="X32" s="112">
        <v>52142</v>
      </c>
      <c r="Y32" s="112">
        <v>84353</v>
      </c>
      <c r="Z32" s="112">
        <v>107319</v>
      </c>
      <c r="AA32" s="112">
        <v>21881</v>
      </c>
      <c r="AB32" s="112">
        <v>47367</v>
      </c>
    </row>
    <row r="33" spans="1:28" s="100" customFormat="1" ht="21.2" customHeight="1" x14ac:dyDescent="0.15">
      <c r="A33" s="4">
        <v>2020</v>
      </c>
      <c r="B33" s="112">
        <v>1225829</v>
      </c>
      <c r="C33" s="112">
        <f t="shared" si="24"/>
        <v>6749</v>
      </c>
      <c r="D33" s="113">
        <f t="shared" si="25"/>
        <v>0.55056618826932635</v>
      </c>
      <c r="E33" s="112">
        <f t="shared" si="26"/>
        <v>321789</v>
      </c>
      <c r="F33" s="113">
        <f t="shared" si="27"/>
        <v>26.250725019558192</v>
      </c>
      <c r="G33" s="112">
        <f t="shared" si="28"/>
        <v>897291</v>
      </c>
      <c r="H33" s="113">
        <f t="shared" si="29"/>
        <v>73.198708792172482</v>
      </c>
      <c r="I33" s="112">
        <v>6749</v>
      </c>
      <c r="J33" s="112">
        <v>1258</v>
      </c>
      <c r="K33" s="112">
        <v>320531</v>
      </c>
      <c r="L33" s="112">
        <v>15694</v>
      </c>
      <c r="M33" s="112">
        <v>10284</v>
      </c>
      <c r="N33" s="112">
        <v>109357</v>
      </c>
      <c r="O33" s="112">
        <v>146481</v>
      </c>
      <c r="P33" s="4">
        <v>2020</v>
      </c>
      <c r="Q33" s="112">
        <v>60823</v>
      </c>
      <c r="R33" s="112">
        <v>109050</v>
      </c>
      <c r="S33" s="112">
        <v>9670</v>
      </c>
      <c r="T33" s="112">
        <v>24783</v>
      </c>
      <c r="U33" s="112">
        <v>19285</v>
      </c>
      <c r="V33" s="112">
        <v>34590</v>
      </c>
      <c r="W33" s="112">
        <v>35175</v>
      </c>
      <c r="X33" s="112">
        <v>57678</v>
      </c>
      <c r="Y33" s="112">
        <v>82201</v>
      </c>
      <c r="Z33" s="112">
        <v>116416</v>
      </c>
      <c r="AA33" s="112">
        <v>18958</v>
      </c>
      <c r="AB33" s="112">
        <v>46846</v>
      </c>
    </row>
    <row r="34" spans="1:28" s="100" customFormat="1" ht="21.2" customHeight="1" x14ac:dyDescent="0.15">
      <c r="A34" s="4">
        <v>2021</v>
      </c>
      <c r="B34" s="129">
        <v>1234314</v>
      </c>
      <c r="C34" s="129">
        <v>6693</v>
      </c>
      <c r="D34" s="113">
        <f t="shared" si="25"/>
        <v>0.54224451800757345</v>
      </c>
      <c r="E34" s="90">
        <v>317206</v>
      </c>
      <c r="F34" s="113">
        <f t="shared" si="27"/>
        <v>25.698971250427359</v>
      </c>
      <c r="G34" s="112">
        <f t="shared" si="28"/>
        <v>910415</v>
      </c>
      <c r="H34" s="113">
        <f t="shared" si="29"/>
        <v>73.758784231565073</v>
      </c>
      <c r="I34" s="267">
        <v>6693</v>
      </c>
      <c r="J34" s="267">
        <v>1344</v>
      </c>
      <c r="K34" s="267">
        <v>315862</v>
      </c>
      <c r="L34" s="267">
        <v>19240</v>
      </c>
      <c r="M34" s="268">
        <v>10567</v>
      </c>
      <c r="N34" s="268">
        <v>100762</v>
      </c>
      <c r="O34" s="268">
        <v>145410</v>
      </c>
      <c r="P34" s="4">
        <v>2021</v>
      </c>
      <c r="Q34" s="268">
        <v>61730</v>
      </c>
      <c r="R34" s="268">
        <v>110114</v>
      </c>
      <c r="S34" s="268">
        <v>10028</v>
      </c>
      <c r="T34" s="268">
        <v>24559</v>
      </c>
      <c r="U34" s="268">
        <v>21684</v>
      </c>
      <c r="V34" s="268">
        <v>36026</v>
      </c>
      <c r="W34" s="268">
        <v>32475</v>
      </c>
      <c r="X34" s="268">
        <v>59531</v>
      </c>
      <c r="Y34" s="268">
        <v>83737</v>
      </c>
      <c r="Z34" s="268">
        <v>127371</v>
      </c>
      <c r="AA34" s="268">
        <v>19756</v>
      </c>
      <c r="AB34" s="268">
        <v>47425</v>
      </c>
    </row>
    <row r="35" spans="1:28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7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</row>
    <row r="36" spans="1:28" s="284" customFormat="1" ht="26.25" customHeight="1" x14ac:dyDescent="0.15">
      <c r="A36" s="545" t="s">
        <v>843</v>
      </c>
      <c r="B36" s="545"/>
      <c r="C36" s="545"/>
      <c r="D36" s="545"/>
      <c r="E36" s="545"/>
      <c r="F36" s="545"/>
      <c r="G36" s="545"/>
      <c r="H36" s="545"/>
      <c r="P36" s="285" t="s">
        <v>189</v>
      </c>
    </row>
  </sheetData>
  <mergeCells count="27">
    <mergeCell ref="A36:H36"/>
    <mergeCell ref="Y5:Y7"/>
    <mergeCell ref="Z5:Z7"/>
    <mergeCell ref="AA5:AA7"/>
    <mergeCell ref="AB5:AB7"/>
    <mergeCell ref="I5:I7"/>
    <mergeCell ref="J5:J7"/>
    <mergeCell ref="K5:K7"/>
    <mergeCell ref="L5:L7"/>
    <mergeCell ref="M5:M7"/>
    <mergeCell ref="P5:P7"/>
    <mergeCell ref="N5:N7"/>
    <mergeCell ref="O5:O7"/>
    <mergeCell ref="Q5:Q7"/>
    <mergeCell ref="R5:R7"/>
    <mergeCell ref="S5:S7"/>
    <mergeCell ref="A2:H2"/>
    <mergeCell ref="A5:A7"/>
    <mergeCell ref="B5:B7"/>
    <mergeCell ref="C5:D6"/>
    <mergeCell ref="E5:F6"/>
    <mergeCell ref="G5:H6"/>
    <mergeCell ref="T5:T7"/>
    <mergeCell ref="U5:U7"/>
    <mergeCell ref="V5:V7"/>
    <mergeCell ref="W5:W7"/>
    <mergeCell ref="X5:X7"/>
  </mergeCells>
  <phoneticPr fontId="2" type="noConversion"/>
  <hyperlinks>
    <hyperlink ref="A1" location="목록!A1" display="[목록]으로"/>
  </hyperlinks>
  <pageMargins left="0.74803149606299213" right="0.39370078740157483" top="0.74803149606299213" bottom="0.59055118110236227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0.77734375" style="69" customWidth="1"/>
    <col min="2" max="2" width="9.21875" style="69" customWidth="1"/>
    <col min="3" max="7" width="8.33203125" style="69" customWidth="1"/>
    <col min="8" max="9" width="7.6640625" style="69" customWidth="1"/>
    <col min="10" max="11" width="7.109375" style="69" customWidth="1"/>
    <col min="12" max="16" width="7.33203125" style="69" customWidth="1"/>
    <col min="17" max="20" width="7" style="69" customWidth="1"/>
    <col min="21" max="16384" width="8.88671875" style="69"/>
  </cols>
  <sheetData>
    <row r="1" spans="1:20" ht="15" customHeight="1" x14ac:dyDescent="0.15">
      <c r="A1" s="130" t="s">
        <v>208</v>
      </c>
    </row>
    <row r="2" spans="1:20" s="234" customFormat="1" ht="30" customHeight="1" x14ac:dyDescent="0.15">
      <c r="A2" s="525" t="s">
        <v>178</v>
      </c>
      <c r="B2" s="525"/>
      <c r="C2" s="525"/>
      <c r="D2" s="525"/>
      <c r="E2" s="525"/>
      <c r="F2" s="525"/>
      <c r="G2" s="525"/>
      <c r="H2" s="525"/>
      <c r="I2" s="525"/>
      <c r="J2" s="525"/>
      <c r="K2" s="525"/>
    </row>
    <row r="3" spans="1:20" ht="15" customHeight="1" x14ac:dyDescent="0.1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</row>
    <row r="4" spans="1:20" ht="15" customHeight="1" thickBot="1" x14ac:dyDescent="0.2">
      <c r="T4" s="260" t="s">
        <v>826</v>
      </c>
    </row>
    <row r="5" spans="1:20" s="70" customFormat="1" ht="20.100000000000001" customHeight="1" x14ac:dyDescent="0.15">
      <c r="A5" s="552"/>
      <c r="B5" s="549" t="s">
        <v>201</v>
      </c>
      <c r="C5" s="550"/>
      <c r="D5" s="550"/>
      <c r="E5" s="550"/>
      <c r="F5" s="550"/>
      <c r="G5" s="550"/>
      <c r="H5" s="550"/>
      <c r="I5" s="550"/>
      <c r="J5" s="550"/>
      <c r="K5" s="551"/>
      <c r="L5" s="549" t="s">
        <v>204</v>
      </c>
      <c r="M5" s="550"/>
      <c r="N5" s="550"/>
      <c r="O5" s="550"/>
      <c r="P5" s="550"/>
      <c r="Q5" s="550"/>
      <c r="R5" s="550"/>
      <c r="S5" s="550"/>
      <c r="T5" s="550"/>
    </row>
    <row r="6" spans="1:20" s="70" customFormat="1" ht="20.100000000000001" customHeight="1" x14ac:dyDescent="0.15">
      <c r="A6" s="553"/>
      <c r="B6" s="555" t="s">
        <v>74</v>
      </c>
      <c r="C6" s="559" t="s">
        <v>124</v>
      </c>
      <c r="D6" s="555" t="s">
        <v>125</v>
      </c>
      <c r="E6" s="555" t="s">
        <v>126</v>
      </c>
      <c r="F6" s="555" t="s">
        <v>127</v>
      </c>
      <c r="G6" s="559" t="s">
        <v>128</v>
      </c>
      <c r="H6" s="559" t="s">
        <v>129</v>
      </c>
      <c r="I6" s="408" t="s">
        <v>131</v>
      </c>
      <c r="J6" s="559" t="s">
        <v>130</v>
      </c>
      <c r="K6" s="559" t="s">
        <v>176</v>
      </c>
      <c r="L6" s="432" t="s">
        <v>124</v>
      </c>
      <c r="M6" s="557" t="s">
        <v>125</v>
      </c>
      <c r="N6" s="557" t="s">
        <v>126</v>
      </c>
      <c r="O6" s="557" t="s">
        <v>127</v>
      </c>
      <c r="P6" s="432" t="s">
        <v>128</v>
      </c>
      <c r="Q6" s="432" t="s">
        <v>129</v>
      </c>
      <c r="R6" s="432" t="s">
        <v>131</v>
      </c>
      <c r="S6" s="432" t="s">
        <v>130</v>
      </c>
      <c r="T6" s="395" t="s">
        <v>176</v>
      </c>
    </row>
    <row r="7" spans="1:20" s="70" customFormat="1" ht="20.100000000000001" customHeight="1" thickBot="1" x14ac:dyDescent="0.2">
      <c r="A7" s="554"/>
      <c r="B7" s="556"/>
      <c r="C7" s="528"/>
      <c r="D7" s="556"/>
      <c r="E7" s="556"/>
      <c r="F7" s="556"/>
      <c r="G7" s="528"/>
      <c r="H7" s="528"/>
      <c r="I7" s="409"/>
      <c r="J7" s="528"/>
      <c r="K7" s="528"/>
      <c r="L7" s="433"/>
      <c r="M7" s="558"/>
      <c r="N7" s="558"/>
      <c r="O7" s="558"/>
      <c r="P7" s="433"/>
      <c r="Q7" s="433"/>
      <c r="R7" s="433"/>
      <c r="S7" s="433"/>
      <c r="T7" s="396"/>
    </row>
    <row r="8" spans="1:20" s="82" customFormat="1" ht="9.75" customHeight="1" x14ac:dyDescent="0.15">
      <c r="A8" s="8" t="s">
        <v>0</v>
      </c>
      <c r="B8" s="79" t="s">
        <v>0</v>
      </c>
      <c r="C8" s="79"/>
      <c r="D8" s="79"/>
      <c r="E8" s="79"/>
      <c r="F8" s="79" t="s">
        <v>0</v>
      </c>
      <c r="G8" s="79" t="s">
        <v>0</v>
      </c>
      <c r="H8" s="79" t="s">
        <v>0</v>
      </c>
      <c r="I8" s="79" t="s">
        <v>0</v>
      </c>
      <c r="J8" s="79" t="s">
        <v>0</v>
      </c>
      <c r="K8" s="80"/>
      <c r="L8" s="79"/>
      <c r="M8" s="79"/>
      <c r="N8" s="79"/>
      <c r="O8" s="79" t="s">
        <v>0</v>
      </c>
      <c r="P8" s="79" t="s">
        <v>0</v>
      </c>
      <c r="Q8" s="79" t="s">
        <v>0</v>
      </c>
      <c r="R8" s="79" t="s">
        <v>0</v>
      </c>
      <c r="S8" s="79" t="s">
        <v>0</v>
      </c>
      <c r="T8" s="80"/>
    </row>
    <row r="9" spans="1:20" s="10" customFormat="1" ht="21.2" customHeight="1" x14ac:dyDescent="0.15">
      <c r="A9" s="39" t="s">
        <v>63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128"/>
      <c r="M9" s="100"/>
      <c r="N9" s="100"/>
      <c r="O9" s="40"/>
      <c r="P9" s="40"/>
      <c r="Q9" s="40"/>
      <c r="R9" s="40"/>
      <c r="S9" s="40"/>
      <c r="T9" s="40"/>
    </row>
    <row r="10" spans="1:20" s="10" customFormat="1" ht="21.2" customHeight="1" x14ac:dyDescent="0.15">
      <c r="A10" s="4">
        <v>2015</v>
      </c>
      <c r="B10" s="129">
        <f>SUM(B19,B28)</f>
        <v>418864</v>
      </c>
      <c r="C10" s="129">
        <f t="shared" ref="C10:I10" si="0">SUM(C19,C28)</f>
        <v>349143</v>
      </c>
      <c r="D10" s="129">
        <f t="shared" si="0"/>
        <v>39986</v>
      </c>
      <c r="E10" s="129">
        <f t="shared" si="0"/>
        <v>15601</v>
      </c>
      <c r="F10" s="129">
        <f t="shared" si="0"/>
        <v>9544</v>
      </c>
      <c r="G10" s="129">
        <f t="shared" si="0"/>
        <v>3041</v>
      </c>
      <c r="H10" s="129">
        <f t="shared" si="0"/>
        <v>1260</v>
      </c>
      <c r="I10" s="129">
        <f t="shared" si="0"/>
        <v>150</v>
      </c>
      <c r="J10" s="129">
        <f t="shared" ref="J10:K16" si="1">SUM(J19,J28)</f>
        <v>102</v>
      </c>
      <c r="K10" s="129">
        <f t="shared" si="1"/>
        <v>37</v>
      </c>
      <c r="L10" s="113">
        <f t="shared" ref="L10:L15" si="2">C10/$B10*100</f>
        <v>83.354740440811341</v>
      </c>
      <c r="M10" s="113">
        <f t="shared" ref="M10:T10" si="3">D10/$B10*100</f>
        <v>9.5462966499866315</v>
      </c>
      <c r="N10" s="113">
        <f t="shared" si="3"/>
        <v>3.7245979601971047</v>
      </c>
      <c r="O10" s="113">
        <f t="shared" si="3"/>
        <v>2.2785438710416748</v>
      </c>
      <c r="P10" s="113">
        <f t="shared" si="3"/>
        <v>0.72601130677260406</v>
      </c>
      <c r="Q10" s="113">
        <f t="shared" si="3"/>
        <v>0.30081362924481453</v>
      </c>
      <c r="R10" s="113">
        <f t="shared" si="3"/>
        <v>3.5811146338668401E-2</v>
      </c>
      <c r="S10" s="113">
        <f t="shared" si="3"/>
        <v>2.435157951029451E-2</v>
      </c>
      <c r="T10" s="113">
        <f t="shared" si="3"/>
        <v>8.8334160968715388E-3</v>
      </c>
    </row>
    <row r="11" spans="1:20" s="10" customFormat="1" ht="21.2" customHeight="1" x14ac:dyDescent="0.15">
      <c r="A11" s="4">
        <v>2016</v>
      </c>
      <c r="B11" s="129">
        <f t="shared" ref="B11:I16" si="4">SUM(B20,B29)</f>
        <v>427854</v>
      </c>
      <c r="C11" s="129">
        <f t="shared" si="4"/>
        <v>354350</v>
      </c>
      <c r="D11" s="129">
        <f t="shared" si="4"/>
        <v>42466</v>
      </c>
      <c r="E11" s="129">
        <f t="shared" si="4"/>
        <v>16835</v>
      </c>
      <c r="F11" s="129">
        <f t="shared" si="4"/>
        <v>9628</v>
      </c>
      <c r="G11" s="129">
        <f t="shared" si="4"/>
        <v>3008</v>
      </c>
      <c r="H11" s="129">
        <f t="shared" si="4"/>
        <v>1270</v>
      </c>
      <c r="I11" s="129">
        <f t="shared" si="4"/>
        <v>145</v>
      </c>
      <c r="J11" s="129">
        <f t="shared" si="1"/>
        <v>113</v>
      </c>
      <c r="K11" s="129">
        <f t="shared" si="1"/>
        <v>39</v>
      </c>
      <c r="L11" s="113">
        <f t="shared" si="2"/>
        <v>82.820307862027704</v>
      </c>
      <c r="M11" s="113">
        <f t="shared" ref="M11:T15" si="5">D11/$B11*100</f>
        <v>9.9253483664988522</v>
      </c>
      <c r="N11" s="113">
        <f t="shared" si="5"/>
        <v>3.9347534439318084</v>
      </c>
      <c r="O11" s="113">
        <f t="shared" si="5"/>
        <v>2.2503003360959579</v>
      </c>
      <c r="P11" s="113">
        <f t="shared" si="5"/>
        <v>0.70304356158876624</v>
      </c>
      <c r="Q11" s="113">
        <f t="shared" si="5"/>
        <v>0.29683022713355489</v>
      </c>
      <c r="R11" s="113">
        <f t="shared" si="5"/>
        <v>3.3890065302649972E-2</v>
      </c>
      <c r="S11" s="113">
        <f t="shared" si="5"/>
        <v>2.6410878477237564E-2</v>
      </c>
      <c r="T11" s="113">
        <f t="shared" si="5"/>
        <v>9.1152589434713716E-3</v>
      </c>
    </row>
    <row r="12" spans="1:20" s="10" customFormat="1" ht="21.2" customHeight="1" x14ac:dyDescent="0.15">
      <c r="A12" s="4">
        <v>2017</v>
      </c>
      <c r="B12" s="129">
        <f t="shared" si="4"/>
        <v>435455</v>
      </c>
      <c r="C12" s="129">
        <f t="shared" si="4"/>
        <v>361337</v>
      </c>
      <c r="D12" s="129">
        <f t="shared" si="4"/>
        <v>43052</v>
      </c>
      <c r="E12" s="129">
        <f t="shared" si="4"/>
        <v>16842</v>
      </c>
      <c r="F12" s="129">
        <f t="shared" si="4"/>
        <v>9720</v>
      </c>
      <c r="G12" s="129">
        <f t="shared" si="4"/>
        <v>2911</v>
      </c>
      <c r="H12" s="129">
        <f t="shared" si="4"/>
        <v>1290</v>
      </c>
      <c r="I12" s="129">
        <f t="shared" si="4"/>
        <v>145</v>
      </c>
      <c r="J12" s="129">
        <f t="shared" si="1"/>
        <v>112</v>
      </c>
      <c r="K12" s="129">
        <f t="shared" si="1"/>
        <v>46</v>
      </c>
      <c r="L12" s="113">
        <f t="shared" si="2"/>
        <v>82.979182693963779</v>
      </c>
      <c r="M12" s="113">
        <f t="shared" si="5"/>
        <v>9.8866702644360505</v>
      </c>
      <c r="N12" s="113">
        <f t="shared" si="5"/>
        <v>3.8676786349909862</v>
      </c>
      <c r="O12" s="113">
        <f t="shared" si="5"/>
        <v>2.2321479831440678</v>
      </c>
      <c r="P12" s="113">
        <f t="shared" si="5"/>
        <v>0.66849617067205569</v>
      </c>
      <c r="Q12" s="113">
        <f t="shared" si="5"/>
        <v>0.29624186196047814</v>
      </c>
      <c r="R12" s="113">
        <f t="shared" si="5"/>
        <v>3.329850386377467E-2</v>
      </c>
      <c r="S12" s="113">
        <f t="shared" si="5"/>
        <v>2.5720223674088022E-2</v>
      </c>
      <c r="T12" s="113">
        <f t="shared" si="5"/>
        <v>1.0563663294714724E-2</v>
      </c>
    </row>
    <row r="13" spans="1:20" s="10" customFormat="1" ht="21.2" customHeight="1" x14ac:dyDescent="0.15">
      <c r="A13" s="4">
        <v>2018</v>
      </c>
      <c r="B13" s="129">
        <f t="shared" si="4"/>
        <v>442577</v>
      </c>
      <c r="C13" s="129">
        <f t="shared" si="4"/>
        <v>366021</v>
      </c>
      <c r="D13" s="129">
        <f t="shared" si="4"/>
        <v>44729</v>
      </c>
      <c r="E13" s="129">
        <f t="shared" si="4"/>
        <v>17286</v>
      </c>
      <c r="F13" s="129">
        <f t="shared" si="4"/>
        <v>10005</v>
      </c>
      <c r="G13" s="129">
        <f t="shared" si="4"/>
        <v>2946</v>
      </c>
      <c r="H13" s="129">
        <f t="shared" si="4"/>
        <v>1285</v>
      </c>
      <c r="I13" s="129">
        <f t="shared" si="4"/>
        <v>152</v>
      </c>
      <c r="J13" s="129">
        <f t="shared" si="1"/>
        <v>104</v>
      </c>
      <c r="K13" s="129">
        <f t="shared" si="1"/>
        <v>49</v>
      </c>
      <c r="L13" s="113">
        <f t="shared" si="2"/>
        <v>82.702219048888665</v>
      </c>
      <c r="M13" s="113">
        <f t="shared" si="5"/>
        <v>10.106489944122718</v>
      </c>
      <c r="N13" s="113">
        <f t="shared" si="5"/>
        <v>3.9057610314137423</v>
      </c>
      <c r="O13" s="113">
        <f t="shared" si="5"/>
        <v>2.2606235751067048</v>
      </c>
      <c r="P13" s="113">
        <f t="shared" si="5"/>
        <v>0.66564688178554232</v>
      </c>
      <c r="Q13" s="113">
        <f t="shared" si="5"/>
        <v>0.2903449569227502</v>
      </c>
      <c r="R13" s="113">
        <f t="shared" si="5"/>
        <v>3.4344306188527643E-2</v>
      </c>
      <c r="S13" s="113">
        <f t="shared" si="5"/>
        <v>2.3498735813203126E-2</v>
      </c>
      <c r="T13" s="113">
        <f t="shared" si="5"/>
        <v>1.1071519758143781E-2</v>
      </c>
    </row>
    <row r="14" spans="1:20" s="10" customFormat="1" ht="21.2" customHeight="1" x14ac:dyDescent="0.15">
      <c r="A14" s="4">
        <v>2019</v>
      </c>
      <c r="B14" s="129">
        <f t="shared" si="4"/>
        <v>447751</v>
      </c>
      <c r="C14" s="129">
        <f t="shared" si="4"/>
        <v>368927</v>
      </c>
      <c r="D14" s="129">
        <f t="shared" si="4"/>
        <v>46647</v>
      </c>
      <c r="E14" s="129">
        <f t="shared" si="4"/>
        <v>17272</v>
      </c>
      <c r="F14" s="129">
        <f t="shared" si="4"/>
        <v>10257</v>
      </c>
      <c r="G14" s="129">
        <f t="shared" si="4"/>
        <v>3045</v>
      </c>
      <c r="H14" s="129">
        <f t="shared" si="4"/>
        <v>1295</v>
      </c>
      <c r="I14" s="129">
        <f t="shared" si="4"/>
        <v>156</v>
      </c>
      <c r="J14" s="129">
        <f t="shared" si="1"/>
        <v>107</v>
      </c>
      <c r="K14" s="129">
        <f t="shared" si="1"/>
        <v>45</v>
      </c>
      <c r="L14" s="113">
        <f t="shared" si="2"/>
        <v>82.395572539201481</v>
      </c>
      <c r="M14" s="113">
        <f t="shared" si="5"/>
        <v>10.418067184662904</v>
      </c>
      <c r="N14" s="113">
        <f t="shared" si="5"/>
        <v>3.8575011557763133</v>
      </c>
      <c r="O14" s="113">
        <f t="shared" si="5"/>
        <v>2.2907821534736938</v>
      </c>
      <c r="P14" s="113">
        <f t="shared" si="5"/>
        <v>0.68006548282415902</v>
      </c>
      <c r="Q14" s="113">
        <f t="shared" si="5"/>
        <v>0.28922325131602161</v>
      </c>
      <c r="R14" s="113">
        <f t="shared" si="5"/>
        <v>3.4840793208725386E-2</v>
      </c>
      <c r="S14" s="113">
        <f t="shared" si="5"/>
        <v>2.3897210726497538E-2</v>
      </c>
      <c r="T14" s="113">
        <f t="shared" si="5"/>
        <v>1.0050228810209245E-2</v>
      </c>
    </row>
    <row r="15" spans="1:20" s="10" customFormat="1" ht="21.2" customHeight="1" x14ac:dyDescent="0.15">
      <c r="A15" s="4">
        <v>2020</v>
      </c>
      <c r="B15" s="129">
        <f t="shared" si="4"/>
        <v>604094</v>
      </c>
      <c r="C15" s="129">
        <f t="shared" si="4"/>
        <v>530416</v>
      </c>
      <c r="D15" s="129">
        <f t="shared" si="4"/>
        <v>42028</v>
      </c>
      <c r="E15" s="129">
        <f t="shared" si="4"/>
        <v>17080</v>
      </c>
      <c r="F15" s="129">
        <f t="shared" si="4"/>
        <v>9826</v>
      </c>
      <c r="G15" s="129">
        <f t="shared" si="4"/>
        <v>3046</v>
      </c>
      <c r="H15" s="129">
        <f t="shared" si="4"/>
        <v>1377</v>
      </c>
      <c r="I15" s="129">
        <f t="shared" si="4"/>
        <v>160</v>
      </c>
      <c r="J15" s="129">
        <f t="shared" si="1"/>
        <v>100</v>
      </c>
      <c r="K15" s="129">
        <f t="shared" si="1"/>
        <v>61</v>
      </c>
      <c r="L15" s="113">
        <f t="shared" si="2"/>
        <v>87.803553751568458</v>
      </c>
      <c r="M15" s="113">
        <f t="shared" si="5"/>
        <v>6.957195403364377</v>
      </c>
      <c r="N15" s="113">
        <f t="shared" si="5"/>
        <v>2.8273745476697334</v>
      </c>
      <c r="O15" s="113">
        <f t="shared" si="5"/>
        <v>1.6265680506676112</v>
      </c>
      <c r="P15" s="113">
        <f t="shared" si="5"/>
        <v>0.5042261634778693</v>
      </c>
      <c r="Q15" s="113">
        <f t="shared" si="5"/>
        <v>0.22794465761950955</v>
      </c>
      <c r="R15" s="113">
        <f t="shared" si="5"/>
        <v>2.6485944240465884E-2</v>
      </c>
      <c r="S15" s="113">
        <f t="shared" si="5"/>
        <v>1.6553715150291179E-2</v>
      </c>
      <c r="T15" s="113">
        <f t="shared" si="5"/>
        <v>1.009776624167762E-2</v>
      </c>
    </row>
    <row r="16" spans="1:20" s="10" customFormat="1" ht="21.2" customHeight="1" x14ac:dyDescent="0.15">
      <c r="A16" s="4">
        <v>2021</v>
      </c>
      <c r="B16" s="129">
        <f t="shared" si="4"/>
        <v>608455</v>
      </c>
      <c r="C16" s="129">
        <f t="shared" si="4"/>
        <v>534682</v>
      </c>
      <c r="D16" s="129">
        <f t="shared" si="4"/>
        <v>41394</v>
      </c>
      <c r="E16" s="129">
        <f t="shared" si="4"/>
        <v>17558</v>
      </c>
      <c r="F16" s="129">
        <f t="shared" si="4"/>
        <v>10130</v>
      </c>
      <c r="G16" s="129">
        <f t="shared" si="4"/>
        <v>3029</v>
      </c>
      <c r="H16" s="129">
        <f t="shared" si="4"/>
        <v>1353</v>
      </c>
      <c r="I16" s="129">
        <f t="shared" si="4"/>
        <v>146</v>
      </c>
      <c r="J16" s="129">
        <f t="shared" si="1"/>
        <v>97</v>
      </c>
      <c r="K16" s="129">
        <f t="shared" si="1"/>
        <v>66</v>
      </c>
      <c r="L16" s="113">
        <f t="shared" ref="L16" si="6">C16/$B16*100</f>
        <v>87.875356435562196</v>
      </c>
      <c r="M16" s="113">
        <f t="shared" ref="M16" si="7">D16/$B16*100</f>
        <v>6.8031325241800955</v>
      </c>
      <c r="N16" s="113">
        <f t="shared" ref="N16" si="8">E16/$B16*100</f>
        <v>2.885669441454175</v>
      </c>
      <c r="O16" s="113">
        <f t="shared" ref="O16" si="9">F16/$B16*100</f>
        <v>1.6648725049510644</v>
      </c>
      <c r="P16" s="113">
        <f t="shared" ref="P16" si="10">G16/$B16*100</f>
        <v>0.49781824457026402</v>
      </c>
      <c r="Q16" s="113">
        <f t="shared" ref="Q16" si="11">H16/$B16*100</f>
        <v>0.22236648560698818</v>
      </c>
      <c r="R16" s="113">
        <f t="shared" ref="R16" si="12">I16/$B16*100</f>
        <v>2.399520095980804E-2</v>
      </c>
      <c r="S16" s="113">
        <f t="shared" ref="S16" si="13">J16/$B16*100</f>
        <v>1.5942017076036846E-2</v>
      </c>
      <c r="T16" s="113">
        <f t="shared" ref="T16" si="14">K16/$B16*100</f>
        <v>1.0847145639365278E-2</v>
      </c>
    </row>
    <row r="17" spans="1:20" s="10" customFormat="1" ht="21.2" customHeight="1" x14ac:dyDescent="0.15">
      <c r="A17" s="4"/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5"/>
      <c r="P17" s="5"/>
      <c r="Q17" s="14"/>
      <c r="R17" s="15"/>
      <c r="S17" s="5"/>
      <c r="T17" s="5"/>
    </row>
    <row r="18" spans="1:20" s="10" customFormat="1" ht="21.2" customHeight="1" x14ac:dyDescent="0.15">
      <c r="A18" s="39" t="s">
        <v>48</v>
      </c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5"/>
      <c r="P18" s="5"/>
      <c r="Q18" s="14"/>
      <c r="R18" s="15"/>
      <c r="S18" s="5"/>
      <c r="T18" s="5"/>
    </row>
    <row r="19" spans="1:20" s="10" customFormat="1" ht="21.2" customHeight="1" x14ac:dyDescent="0.15">
      <c r="A19" s="4">
        <v>2015</v>
      </c>
      <c r="B19" s="129">
        <v>200069</v>
      </c>
      <c r="C19" s="129">
        <v>166863</v>
      </c>
      <c r="D19" s="129">
        <v>19810</v>
      </c>
      <c r="E19" s="129">
        <v>7194</v>
      </c>
      <c r="F19" s="129">
        <v>4081</v>
      </c>
      <c r="G19" s="129">
        <v>1418</v>
      </c>
      <c r="H19" s="129">
        <v>586</v>
      </c>
      <c r="I19" s="129">
        <v>58</v>
      </c>
      <c r="J19" s="129">
        <v>44</v>
      </c>
      <c r="K19" s="129">
        <v>15</v>
      </c>
      <c r="L19" s="113">
        <f t="shared" ref="L19:L24" si="15">C19/$B19*100</f>
        <v>83.402726059509462</v>
      </c>
      <c r="M19" s="113">
        <f t="shared" ref="M19:M24" si="16">D19/$B19*100</f>
        <v>9.901583953536031</v>
      </c>
      <c r="N19" s="113">
        <f t="shared" ref="N19:N24" si="17">E19/$B19*100</f>
        <v>3.5957594629852698</v>
      </c>
      <c r="O19" s="113">
        <f t="shared" ref="O19:O24" si="18">F19/$B19*100</f>
        <v>2.0397962702867511</v>
      </c>
      <c r="P19" s="113">
        <f t="shared" ref="P19:P24" si="19">G19/$B19*100</f>
        <v>0.70875547935962091</v>
      </c>
      <c r="Q19" s="113">
        <f t="shared" ref="Q19:Q24" si="20">H19/$B19*100</f>
        <v>0.29289894986229753</v>
      </c>
      <c r="R19" s="113">
        <f t="shared" ref="R19:R24" si="21">I19/$B19*100</f>
        <v>2.8989998450534567E-2</v>
      </c>
      <c r="S19" s="113">
        <f t="shared" ref="S19:S24" si="22">J19/$B19*100</f>
        <v>2.1992412617646912E-2</v>
      </c>
      <c r="T19" s="113">
        <f t="shared" ref="T19:T24" si="23">K19/$B19*100</f>
        <v>7.4974133923796293E-3</v>
      </c>
    </row>
    <row r="20" spans="1:20" s="10" customFormat="1" ht="21.2" customHeight="1" x14ac:dyDescent="0.15">
      <c r="A20" s="4">
        <v>2016</v>
      </c>
      <c r="B20" s="129">
        <v>205318</v>
      </c>
      <c r="C20" s="129">
        <v>170058</v>
      </c>
      <c r="D20" s="129">
        <v>21106</v>
      </c>
      <c r="E20" s="129">
        <v>7851</v>
      </c>
      <c r="F20" s="129">
        <v>4164</v>
      </c>
      <c r="G20" s="129">
        <v>1398</v>
      </c>
      <c r="H20" s="129">
        <v>619</v>
      </c>
      <c r="I20" s="129">
        <v>60</v>
      </c>
      <c r="J20" s="129">
        <v>48</v>
      </c>
      <c r="K20" s="129">
        <v>14</v>
      </c>
      <c r="L20" s="113">
        <f t="shared" si="15"/>
        <v>82.826639651662305</v>
      </c>
      <c r="M20" s="113">
        <f t="shared" si="16"/>
        <v>10.279663741123525</v>
      </c>
      <c r="N20" s="113">
        <f t="shared" si="17"/>
        <v>3.8238245063754763</v>
      </c>
      <c r="O20" s="113">
        <f t="shared" si="18"/>
        <v>2.0280735249710204</v>
      </c>
      <c r="P20" s="113">
        <f t="shared" si="19"/>
        <v>0.68089500189949248</v>
      </c>
      <c r="Q20" s="113">
        <f t="shared" si="20"/>
        <v>0.30148355234319446</v>
      </c>
      <c r="R20" s="113">
        <f t="shared" si="21"/>
        <v>2.9222961454913845E-2</v>
      </c>
      <c r="S20" s="113">
        <f t="shared" si="22"/>
        <v>2.3378369163931073E-2</v>
      </c>
      <c r="T20" s="113">
        <f t="shared" si="23"/>
        <v>6.8186910061465624E-3</v>
      </c>
    </row>
    <row r="21" spans="1:20" s="10" customFormat="1" ht="21.2" customHeight="1" x14ac:dyDescent="0.15">
      <c r="A21" s="4">
        <v>2017</v>
      </c>
      <c r="B21" s="129">
        <v>209376</v>
      </c>
      <c r="C21" s="129">
        <v>173877</v>
      </c>
      <c r="D21" s="129">
        <v>21235</v>
      </c>
      <c r="E21" s="129">
        <v>7932</v>
      </c>
      <c r="F21" s="129">
        <v>4209</v>
      </c>
      <c r="G21" s="129">
        <v>1378</v>
      </c>
      <c r="H21" s="129">
        <v>615</v>
      </c>
      <c r="I21" s="129">
        <v>64</v>
      </c>
      <c r="J21" s="129">
        <v>49</v>
      </c>
      <c r="K21" s="129">
        <v>17</v>
      </c>
      <c r="L21" s="113">
        <f t="shared" si="15"/>
        <v>83.045334708849154</v>
      </c>
      <c r="M21" s="113">
        <f t="shared" si="16"/>
        <v>10.142041112639461</v>
      </c>
      <c r="N21" s="113">
        <f t="shared" si="17"/>
        <v>3.7883998165978907</v>
      </c>
      <c r="O21" s="113">
        <f t="shared" si="18"/>
        <v>2.0102590554791377</v>
      </c>
      <c r="P21" s="113">
        <f t="shared" si="19"/>
        <v>0.65814611034693571</v>
      </c>
      <c r="Q21" s="113">
        <f t="shared" si="20"/>
        <v>0.29372994039431455</v>
      </c>
      <c r="R21" s="113">
        <f t="shared" si="21"/>
        <v>3.0567018187375821E-2</v>
      </c>
      <c r="S21" s="113">
        <f t="shared" si="22"/>
        <v>2.3402873299709612E-2</v>
      </c>
      <c r="T21" s="113">
        <f t="shared" si="23"/>
        <v>8.1193642060217019E-3</v>
      </c>
    </row>
    <row r="22" spans="1:20" s="10" customFormat="1" ht="21.2" customHeight="1" x14ac:dyDescent="0.15">
      <c r="A22" s="4">
        <v>2018</v>
      </c>
      <c r="B22" s="129">
        <v>210547</v>
      </c>
      <c r="C22" s="129">
        <v>173852</v>
      </c>
      <c r="D22" s="129">
        <v>22131</v>
      </c>
      <c r="E22" s="129">
        <v>8126</v>
      </c>
      <c r="F22" s="129">
        <v>4295</v>
      </c>
      <c r="G22" s="129">
        <v>1400</v>
      </c>
      <c r="H22" s="129">
        <v>611</v>
      </c>
      <c r="I22" s="129">
        <v>69</v>
      </c>
      <c r="J22" s="129">
        <v>43</v>
      </c>
      <c r="K22" s="129">
        <v>20</v>
      </c>
      <c r="L22" s="113">
        <f t="shared" si="15"/>
        <v>82.57158734154369</v>
      </c>
      <c r="M22" s="113">
        <f t="shared" si="16"/>
        <v>10.511192275358946</v>
      </c>
      <c r="N22" s="113">
        <f t="shared" si="17"/>
        <v>3.8594708069932127</v>
      </c>
      <c r="O22" s="113">
        <f t="shared" si="18"/>
        <v>2.0399245774102694</v>
      </c>
      <c r="P22" s="113">
        <f t="shared" si="19"/>
        <v>0.66493467016865593</v>
      </c>
      <c r="Q22" s="113">
        <f t="shared" si="20"/>
        <v>0.2901964881950348</v>
      </c>
      <c r="R22" s="113">
        <f t="shared" si="21"/>
        <v>3.277178017259804E-2</v>
      </c>
      <c r="S22" s="113">
        <f t="shared" si="22"/>
        <v>2.0422993440894432E-2</v>
      </c>
      <c r="T22" s="113">
        <f t="shared" si="23"/>
        <v>9.4990667166950839E-3</v>
      </c>
    </row>
    <row r="23" spans="1:20" s="10" customFormat="1" ht="21.2" customHeight="1" x14ac:dyDescent="0.15">
      <c r="A23" s="4">
        <v>2019</v>
      </c>
      <c r="B23" s="129">
        <v>210944</v>
      </c>
      <c r="C23" s="129">
        <v>173889</v>
      </c>
      <c r="D23" s="129">
        <v>22528</v>
      </c>
      <c r="E23" s="129">
        <v>8069</v>
      </c>
      <c r="F23" s="129">
        <v>4302</v>
      </c>
      <c r="G23" s="129">
        <v>1408</v>
      </c>
      <c r="H23" s="129">
        <v>616</v>
      </c>
      <c r="I23" s="129">
        <v>69</v>
      </c>
      <c r="J23" s="129">
        <v>47</v>
      </c>
      <c r="K23" s="129">
        <v>16</v>
      </c>
      <c r="L23" s="113">
        <f t="shared" si="15"/>
        <v>82.433726486650485</v>
      </c>
      <c r="M23" s="113">
        <f t="shared" si="16"/>
        <v>10.679611650485436</v>
      </c>
      <c r="N23" s="113">
        <f t="shared" si="17"/>
        <v>3.8251858313106797</v>
      </c>
      <c r="O23" s="113">
        <f t="shared" si="18"/>
        <v>2.039403822815534</v>
      </c>
      <c r="P23" s="113">
        <f t="shared" si="19"/>
        <v>0.66747572815533973</v>
      </c>
      <c r="Q23" s="113">
        <f t="shared" si="20"/>
        <v>0.29202063106796117</v>
      </c>
      <c r="R23" s="113">
        <f t="shared" si="21"/>
        <v>3.2710103155339808E-2</v>
      </c>
      <c r="S23" s="113">
        <f t="shared" si="22"/>
        <v>2.2280794902912623E-2</v>
      </c>
      <c r="T23" s="113">
        <f t="shared" si="23"/>
        <v>7.5849514563106788E-3</v>
      </c>
    </row>
    <row r="24" spans="1:20" s="10" customFormat="1" ht="21.2" customHeight="1" x14ac:dyDescent="0.15">
      <c r="A24" s="4">
        <v>2020</v>
      </c>
      <c r="B24" s="129">
        <v>283033</v>
      </c>
      <c r="C24" s="129">
        <v>249030</v>
      </c>
      <c r="D24" s="129">
        <v>19895</v>
      </c>
      <c r="E24" s="129">
        <v>7970</v>
      </c>
      <c r="F24" s="129">
        <v>3964</v>
      </c>
      <c r="G24" s="129">
        <v>1415</v>
      </c>
      <c r="H24" s="129">
        <v>627</v>
      </c>
      <c r="I24" s="129">
        <v>68</v>
      </c>
      <c r="J24" s="129">
        <v>43</v>
      </c>
      <c r="K24" s="129">
        <v>21</v>
      </c>
      <c r="L24" s="113">
        <f t="shared" si="15"/>
        <v>87.986206555419329</v>
      </c>
      <c r="M24" s="113">
        <f t="shared" si="16"/>
        <v>7.02921567449732</v>
      </c>
      <c r="N24" s="113">
        <f t="shared" si="17"/>
        <v>2.8159260580921659</v>
      </c>
      <c r="O24" s="113">
        <f t="shared" si="18"/>
        <v>1.4005433995329166</v>
      </c>
      <c r="P24" s="113">
        <f t="shared" si="19"/>
        <v>0.49994170291096801</v>
      </c>
      <c r="Q24" s="113">
        <f t="shared" si="20"/>
        <v>0.22152893832167983</v>
      </c>
      <c r="R24" s="113">
        <f t="shared" si="21"/>
        <v>2.4025466995014715E-2</v>
      </c>
      <c r="S24" s="113">
        <f t="shared" si="22"/>
        <v>1.5192574717435774E-2</v>
      </c>
      <c r="T24" s="113">
        <f t="shared" si="23"/>
        <v>7.4196295131663094E-3</v>
      </c>
    </row>
    <row r="25" spans="1:20" s="10" customFormat="1" ht="21.2" customHeight="1" x14ac:dyDescent="0.15">
      <c r="A25" s="4">
        <v>2021</v>
      </c>
      <c r="B25" s="112">
        <v>279798</v>
      </c>
      <c r="C25" s="112">
        <v>245728</v>
      </c>
      <c r="D25" s="112">
        <v>19580</v>
      </c>
      <c r="E25" s="112">
        <v>8165</v>
      </c>
      <c r="F25" s="112">
        <v>4153</v>
      </c>
      <c r="G25" s="112">
        <v>1400</v>
      </c>
      <c r="H25" s="112">
        <v>646</v>
      </c>
      <c r="I25" s="112">
        <v>62</v>
      </c>
      <c r="J25" s="112">
        <v>42</v>
      </c>
      <c r="K25" s="112">
        <v>22</v>
      </c>
      <c r="L25" s="113">
        <f t="shared" ref="L25" si="24">C25/$B25*100</f>
        <v>87.823358279901925</v>
      </c>
      <c r="M25" s="113">
        <f t="shared" ref="M25" si="25">D25/$B25*100</f>
        <v>6.9979056319201707</v>
      </c>
      <c r="N25" s="113">
        <f t="shared" ref="N25" si="26">E25/$B25*100</f>
        <v>2.9181766846081816</v>
      </c>
      <c r="O25" s="113">
        <f t="shared" ref="O25" si="27">F25/$B25*100</f>
        <v>1.484285091387358</v>
      </c>
      <c r="P25" s="113">
        <f t="shared" ref="P25" si="28">G25/$B25*100</f>
        <v>0.50036097470317875</v>
      </c>
      <c r="Q25" s="113">
        <f t="shared" ref="Q25" si="29">H25/$B25*100</f>
        <v>0.23088084975589532</v>
      </c>
      <c r="R25" s="113">
        <f t="shared" ref="R25" si="30">I25/$B25*100</f>
        <v>2.2158843165426486E-2</v>
      </c>
      <c r="S25" s="113">
        <f t="shared" ref="S25" si="31">J25/$B25*100</f>
        <v>1.5010829241095361E-2</v>
      </c>
      <c r="T25" s="113">
        <f t="shared" ref="T25" si="32">K25/$B25*100</f>
        <v>7.8628153167642368E-3</v>
      </c>
    </row>
    <row r="26" spans="1:20" s="10" customFormat="1" ht="21.2" customHeight="1" x14ac:dyDescent="0.15">
      <c r="A26" s="4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5"/>
      <c r="P26" s="5"/>
      <c r="Q26" s="5"/>
      <c r="R26" s="15"/>
      <c r="S26" s="5"/>
      <c r="T26" s="5"/>
    </row>
    <row r="27" spans="1:20" s="10" customFormat="1" ht="21.2" customHeight="1" x14ac:dyDescent="0.15">
      <c r="A27" s="39" t="s">
        <v>49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5"/>
      <c r="P27" s="5"/>
      <c r="Q27" s="5"/>
      <c r="R27" s="15"/>
      <c r="S27" s="5"/>
      <c r="T27" s="5"/>
    </row>
    <row r="28" spans="1:20" s="10" customFormat="1" ht="21.2" customHeight="1" x14ac:dyDescent="0.15">
      <c r="A28" s="4">
        <v>2015</v>
      </c>
      <c r="B28" s="129">
        <v>218795</v>
      </c>
      <c r="C28" s="129">
        <v>182280</v>
      </c>
      <c r="D28" s="129">
        <v>20176</v>
      </c>
      <c r="E28" s="129">
        <v>8407</v>
      </c>
      <c r="F28" s="129">
        <v>5463</v>
      </c>
      <c r="G28" s="129">
        <v>1623</v>
      </c>
      <c r="H28" s="129">
        <v>674</v>
      </c>
      <c r="I28" s="129">
        <v>92</v>
      </c>
      <c r="J28" s="129">
        <v>58</v>
      </c>
      <c r="K28" s="129">
        <v>22</v>
      </c>
      <c r="L28" s="113">
        <f t="shared" ref="L28:L33" si="33">C28/$B28*100</f>
        <v>83.310861765579645</v>
      </c>
      <c r="M28" s="113">
        <f t="shared" ref="M28:M33" si="34">D28/$B28*100</f>
        <v>9.221417308439408</v>
      </c>
      <c r="N28" s="113">
        <f t="shared" ref="N28:N33" si="35">E28/$B28*100</f>
        <v>3.842409561461642</v>
      </c>
      <c r="O28" s="113">
        <f t="shared" ref="O28:O33" si="36">F28/$B28*100</f>
        <v>2.4968577892547819</v>
      </c>
      <c r="P28" s="113">
        <f t="shared" ref="P28:P33" si="37">G28/$B28*100</f>
        <v>0.74179026028931183</v>
      </c>
      <c r="Q28" s="113">
        <f t="shared" ref="Q28:Q33" si="38">H28/$B28*100</f>
        <v>0.30805091524029343</v>
      </c>
      <c r="R28" s="113">
        <f t="shared" ref="R28:R33" si="39">I28/$B28*100</f>
        <v>4.2048492881464387E-2</v>
      </c>
      <c r="S28" s="113">
        <f t="shared" ref="S28:S33" si="40">J28/$B28*100</f>
        <v>2.6508832468749285E-2</v>
      </c>
      <c r="T28" s="113">
        <f t="shared" ref="T28:T33" si="41">K28/$B28*100</f>
        <v>1.0055074384698005E-2</v>
      </c>
    </row>
    <row r="29" spans="1:20" s="10" customFormat="1" ht="21.2" customHeight="1" x14ac:dyDescent="0.15">
      <c r="A29" s="4">
        <v>2016</v>
      </c>
      <c r="B29" s="129">
        <v>222536</v>
      </c>
      <c r="C29" s="129">
        <v>184292</v>
      </c>
      <c r="D29" s="129">
        <v>21360</v>
      </c>
      <c r="E29" s="129">
        <v>8984</v>
      </c>
      <c r="F29" s="129">
        <v>5464</v>
      </c>
      <c r="G29" s="129">
        <v>1610</v>
      </c>
      <c r="H29" s="129">
        <v>651</v>
      </c>
      <c r="I29" s="129">
        <v>85</v>
      </c>
      <c r="J29" s="129">
        <v>65</v>
      </c>
      <c r="K29" s="129">
        <v>25</v>
      </c>
      <c r="L29" s="113">
        <f t="shared" si="33"/>
        <v>82.814465974044651</v>
      </c>
      <c r="M29" s="113">
        <f t="shared" si="34"/>
        <v>9.5984469928461014</v>
      </c>
      <c r="N29" s="113">
        <f t="shared" si="35"/>
        <v>4.037099615343136</v>
      </c>
      <c r="O29" s="113">
        <f t="shared" si="36"/>
        <v>2.455333069705576</v>
      </c>
      <c r="P29" s="113">
        <f t="shared" si="37"/>
        <v>0.72347844843081566</v>
      </c>
      <c r="Q29" s="113">
        <f t="shared" si="38"/>
        <v>0.29253693784376461</v>
      </c>
      <c r="R29" s="113">
        <f t="shared" si="39"/>
        <v>3.8196067153179712E-2</v>
      </c>
      <c r="S29" s="113">
        <f t="shared" si="40"/>
        <v>2.9208757234784485E-2</v>
      </c>
      <c r="T29" s="113">
        <f t="shared" si="41"/>
        <v>1.1234137397994032E-2</v>
      </c>
    </row>
    <row r="30" spans="1:20" s="10" customFormat="1" ht="21.2" customHeight="1" x14ac:dyDescent="0.15">
      <c r="A30" s="4">
        <v>2017</v>
      </c>
      <c r="B30" s="129">
        <v>226079</v>
      </c>
      <c r="C30" s="129">
        <v>187460</v>
      </c>
      <c r="D30" s="129">
        <v>21817</v>
      </c>
      <c r="E30" s="129">
        <v>8910</v>
      </c>
      <c r="F30" s="129">
        <v>5511</v>
      </c>
      <c r="G30" s="129">
        <v>1533</v>
      </c>
      <c r="H30" s="129">
        <v>675</v>
      </c>
      <c r="I30" s="129">
        <v>81</v>
      </c>
      <c r="J30" s="129">
        <v>63</v>
      </c>
      <c r="K30" s="129">
        <v>29</v>
      </c>
      <c r="L30" s="113">
        <f t="shared" si="33"/>
        <v>82.917918072886039</v>
      </c>
      <c r="M30" s="113">
        <f t="shared" si="34"/>
        <v>9.6501665347068943</v>
      </c>
      <c r="N30" s="113">
        <f t="shared" si="35"/>
        <v>3.9411002348736504</v>
      </c>
      <c r="O30" s="113">
        <f t="shared" si="36"/>
        <v>2.4376434786070358</v>
      </c>
      <c r="P30" s="113">
        <f t="shared" si="37"/>
        <v>0.67808155556243621</v>
      </c>
      <c r="Q30" s="113">
        <f t="shared" si="38"/>
        <v>0.29856819961164016</v>
      </c>
      <c r="R30" s="113">
        <f t="shared" si="39"/>
        <v>3.5828183953396826E-2</v>
      </c>
      <c r="S30" s="113">
        <f t="shared" si="40"/>
        <v>2.7866365297086419E-2</v>
      </c>
      <c r="T30" s="113">
        <f t="shared" si="41"/>
        <v>1.2827374501833431E-2</v>
      </c>
    </row>
    <row r="31" spans="1:20" s="10" customFormat="1" ht="21.2" customHeight="1" x14ac:dyDescent="0.15">
      <c r="A31" s="4">
        <v>2018</v>
      </c>
      <c r="B31" s="129">
        <v>232030</v>
      </c>
      <c r="C31" s="129">
        <v>192169</v>
      </c>
      <c r="D31" s="129">
        <v>22598</v>
      </c>
      <c r="E31" s="129">
        <v>9160</v>
      </c>
      <c r="F31" s="129">
        <v>5710</v>
      </c>
      <c r="G31" s="129">
        <v>1546</v>
      </c>
      <c r="H31" s="129">
        <v>674</v>
      </c>
      <c r="I31" s="129">
        <v>83</v>
      </c>
      <c r="J31" s="129">
        <v>61</v>
      </c>
      <c r="K31" s="129">
        <v>29</v>
      </c>
      <c r="L31" s="113">
        <f t="shared" si="33"/>
        <v>82.820755936732311</v>
      </c>
      <c r="M31" s="113">
        <f t="shared" si="34"/>
        <v>9.7392578545877679</v>
      </c>
      <c r="N31" s="113">
        <f t="shared" si="35"/>
        <v>3.9477653751670041</v>
      </c>
      <c r="O31" s="113">
        <f t="shared" si="36"/>
        <v>2.4608886781881654</v>
      </c>
      <c r="P31" s="113">
        <f t="shared" si="37"/>
        <v>0.66629315174761883</v>
      </c>
      <c r="Q31" s="113">
        <f t="shared" si="38"/>
        <v>0.29047967935180796</v>
      </c>
      <c r="R31" s="113">
        <f t="shared" si="39"/>
        <v>3.5771236478041632E-2</v>
      </c>
      <c r="S31" s="113">
        <f t="shared" si="40"/>
        <v>2.6289703917596861E-2</v>
      </c>
      <c r="T31" s="113">
        <f t="shared" si="41"/>
        <v>1.2498383829677195E-2</v>
      </c>
    </row>
    <row r="32" spans="1:20" s="10" customFormat="1" ht="21.2" customHeight="1" x14ac:dyDescent="0.15">
      <c r="A32" s="4">
        <v>2019</v>
      </c>
      <c r="B32" s="129">
        <v>236807</v>
      </c>
      <c r="C32" s="129">
        <v>195038</v>
      </c>
      <c r="D32" s="129">
        <v>24119</v>
      </c>
      <c r="E32" s="129">
        <v>9203</v>
      </c>
      <c r="F32" s="129">
        <v>5955</v>
      </c>
      <c r="G32" s="129">
        <v>1637</v>
      </c>
      <c r="H32" s="129">
        <v>679</v>
      </c>
      <c r="I32" s="129">
        <v>87</v>
      </c>
      <c r="J32" s="129">
        <v>60</v>
      </c>
      <c r="K32" s="129">
        <v>29</v>
      </c>
      <c r="L32" s="113">
        <f t="shared" si="33"/>
        <v>82.361585595020415</v>
      </c>
      <c r="M32" s="113">
        <f t="shared" si="34"/>
        <v>10.185087434070784</v>
      </c>
      <c r="N32" s="113">
        <f t="shared" si="35"/>
        <v>3.8862871452279708</v>
      </c>
      <c r="O32" s="113">
        <f t="shared" si="36"/>
        <v>2.5147060686550651</v>
      </c>
      <c r="P32" s="113">
        <f t="shared" si="37"/>
        <v>0.69128024087125806</v>
      </c>
      <c r="Q32" s="113">
        <f t="shared" si="38"/>
        <v>0.28673138885252547</v>
      </c>
      <c r="R32" s="113">
        <f t="shared" si="39"/>
        <v>3.6738778836774254E-2</v>
      </c>
      <c r="S32" s="113">
        <f t="shared" si="40"/>
        <v>2.5337088852947758E-2</v>
      </c>
      <c r="T32" s="113">
        <f t="shared" si="41"/>
        <v>1.2246259612258085E-2</v>
      </c>
    </row>
    <row r="33" spans="1:20" s="10" customFormat="1" ht="21.2" customHeight="1" x14ac:dyDescent="0.15">
      <c r="A33" s="4">
        <v>2020</v>
      </c>
      <c r="B33" s="129">
        <v>321061</v>
      </c>
      <c r="C33" s="129">
        <v>281386</v>
      </c>
      <c r="D33" s="129">
        <v>22133</v>
      </c>
      <c r="E33" s="129">
        <v>9110</v>
      </c>
      <c r="F33" s="129">
        <v>5862</v>
      </c>
      <c r="G33" s="129">
        <v>1631</v>
      </c>
      <c r="H33" s="129">
        <v>750</v>
      </c>
      <c r="I33" s="129">
        <v>92</v>
      </c>
      <c r="J33" s="129">
        <v>57</v>
      </c>
      <c r="K33" s="129">
        <v>40</v>
      </c>
      <c r="L33" s="113">
        <f t="shared" si="33"/>
        <v>87.64253521916396</v>
      </c>
      <c r="M33" s="113">
        <f t="shared" si="34"/>
        <v>6.8937055575108781</v>
      </c>
      <c r="N33" s="113">
        <f t="shared" si="35"/>
        <v>2.8374670234005377</v>
      </c>
      <c r="O33" s="113">
        <f t="shared" si="36"/>
        <v>1.8258212613802363</v>
      </c>
      <c r="P33" s="113">
        <f t="shared" si="37"/>
        <v>0.50800315204898761</v>
      </c>
      <c r="Q33" s="113">
        <f t="shared" si="38"/>
        <v>0.23360046844680604</v>
      </c>
      <c r="R33" s="113">
        <f t="shared" si="39"/>
        <v>2.8654990796141547E-2</v>
      </c>
      <c r="S33" s="113">
        <f t="shared" si="40"/>
        <v>1.7753635601957259E-2</v>
      </c>
      <c r="T33" s="113">
        <f t="shared" si="41"/>
        <v>1.2458691650496323E-2</v>
      </c>
    </row>
    <row r="34" spans="1:20" s="10" customFormat="1" ht="21.2" customHeight="1" x14ac:dyDescent="0.15">
      <c r="A34" s="4">
        <v>2021</v>
      </c>
      <c r="B34" s="267">
        <v>328657</v>
      </c>
      <c r="C34" s="267">
        <v>288954</v>
      </c>
      <c r="D34" s="267">
        <v>21814</v>
      </c>
      <c r="E34" s="267">
        <v>9393</v>
      </c>
      <c r="F34" s="267">
        <v>5977</v>
      </c>
      <c r="G34" s="267">
        <v>1629</v>
      </c>
      <c r="H34" s="267">
        <v>707</v>
      </c>
      <c r="I34" s="267">
        <v>84</v>
      </c>
      <c r="J34" s="267">
        <v>55</v>
      </c>
      <c r="K34" s="267">
        <v>44</v>
      </c>
      <c r="L34" s="269">
        <v>87.919624410859953</v>
      </c>
      <c r="M34" s="269">
        <v>6.6373148906002308</v>
      </c>
      <c r="N34" s="269">
        <v>2.8579948091779572</v>
      </c>
      <c r="O34" s="270">
        <v>1.8186133263554405</v>
      </c>
      <c r="P34" s="270">
        <v>0.495653523278068</v>
      </c>
      <c r="Q34" s="270">
        <v>0.21511788886285702</v>
      </c>
      <c r="R34" s="270">
        <v>2.5558561053012716E-2</v>
      </c>
      <c r="S34" s="270">
        <v>1.6734772118044042E-2</v>
      </c>
      <c r="T34" s="270">
        <v>1.3387817694435233E-2</v>
      </c>
    </row>
    <row r="35" spans="1:20" s="1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</row>
    <row r="36" spans="1:20" s="284" customFormat="1" ht="28.5" customHeight="1" x14ac:dyDescent="0.15">
      <c r="A36" s="545" t="s">
        <v>843</v>
      </c>
      <c r="B36" s="545"/>
      <c r="C36" s="545"/>
      <c r="D36" s="545"/>
      <c r="E36" s="545"/>
      <c r="F36" s="545"/>
      <c r="G36" s="545"/>
      <c r="H36" s="545"/>
      <c r="I36" s="545"/>
      <c r="J36" s="545"/>
      <c r="K36" s="545"/>
      <c r="L36" s="545"/>
      <c r="M36" s="545"/>
      <c r="N36" s="545"/>
      <c r="O36" s="545"/>
      <c r="P36" s="545"/>
      <c r="Q36" s="545"/>
      <c r="R36" s="545"/>
      <c r="S36" s="545"/>
      <c r="T36" s="545"/>
    </row>
  </sheetData>
  <mergeCells count="26">
    <mergeCell ref="A36:H36"/>
    <mergeCell ref="I36:P36"/>
    <mergeCell ref="Q36:T36"/>
    <mergeCell ref="K6:K7"/>
    <mergeCell ref="L6:L7"/>
    <mergeCell ref="C6:C7"/>
    <mergeCell ref="D6:D7"/>
    <mergeCell ref="E6:E7"/>
    <mergeCell ref="F6:F7"/>
    <mergeCell ref="G6:G7"/>
    <mergeCell ref="A2:K2"/>
    <mergeCell ref="B5:K5"/>
    <mergeCell ref="A5:A7"/>
    <mergeCell ref="L5:T5"/>
    <mergeCell ref="B6:B7"/>
    <mergeCell ref="S6:S7"/>
    <mergeCell ref="T6:T7"/>
    <mergeCell ref="M6:M7"/>
    <mergeCell ref="N6:N7"/>
    <mergeCell ref="O6:O7"/>
    <mergeCell ref="P6:P7"/>
    <mergeCell ref="Q6:Q7"/>
    <mergeCell ref="R6:R7"/>
    <mergeCell ref="H6:H7"/>
    <mergeCell ref="I6:I7"/>
    <mergeCell ref="J6:J7"/>
  </mergeCells>
  <phoneticPr fontId="2" type="noConversion"/>
  <hyperlinks>
    <hyperlink ref="A1" location="목록!A1" display="[목록]으로"/>
  </hyperlinks>
  <pageMargins left="0.74803149606299213" right="0.39370078740157483" top="0.74803149606299213" bottom="0.59055118110236227" header="0.51181102362204722" footer="0.5118110236220472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0.77734375" style="69" customWidth="1"/>
    <col min="2" max="2" width="9.21875" style="69" customWidth="1"/>
    <col min="3" max="7" width="8.33203125" style="69" customWidth="1"/>
    <col min="8" max="9" width="7.6640625" style="69" customWidth="1"/>
    <col min="10" max="11" width="7.109375" style="69" customWidth="1"/>
    <col min="12" max="16" width="7.33203125" style="69" customWidth="1"/>
    <col min="17" max="20" width="7" style="69" customWidth="1"/>
    <col min="21" max="16384" width="8.88671875" style="69"/>
  </cols>
  <sheetData>
    <row r="1" spans="1:20" ht="15" customHeight="1" x14ac:dyDescent="0.15">
      <c r="A1" s="130" t="s">
        <v>208</v>
      </c>
    </row>
    <row r="2" spans="1:20" s="234" customFormat="1" ht="30" customHeight="1" x14ac:dyDescent="0.15">
      <c r="A2" s="525" t="s">
        <v>179</v>
      </c>
      <c r="B2" s="525"/>
      <c r="C2" s="525"/>
      <c r="D2" s="525"/>
      <c r="E2" s="525"/>
      <c r="F2" s="525"/>
      <c r="G2" s="525"/>
      <c r="H2" s="525"/>
      <c r="I2" s="525"/>
      <c r="J2" s="525"/>
      <c r="K2" s="525"/>
    </row>
    <row r="3" spans="1:20" ht="15" customHeight="1" x14ac:dyDescent="0.1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</row>
    <row r="4" spans="1:20" ht="15" customHeight="1" thickBot="1" x14ac:dyDescent="0.2">
      <c r="T4" s="260" t="s">
        <v>297</v>
      </c>
    </row>
    <row r="5" spans="1:20" s="70" customFormat="1" ht="20.100000000000001" customHeight="1" x14ac:dyDescent="0.15">
      <c r="A5" s="552"/>
      <c r="B5" s="549" t="s">
        <v>202</v>
      </c>
      <c r="C5" s="550"/>
      <c r="D5" s="550"/>
      <c r="E5" s="550"/>
      <c r="F5" s="550"/>
      <c r="G5" s="550"/>
      <c r="H5" s="550"/>
      <c r="I5" s="550"/>
      <c r="J5" s="550"/>
      <c r="K5" s="550"/>
      <c r="L5" s="549" t="s">
        <v>203</v>
      </c>
      <c r="M5" s="550"/>
      <c r="N5" s="550"/>
      <c r="O5" s="550"/>
      <c r="P5" s="550"/>
      <c r="Q5" s="550"/>
      <c r="R5" s="550"/>
      <c r="S5" s="550"/>
      <c r="T5" s="550"/>
    </row>
    <row r="6" spans="1:20" s="70" customFormat="1" ht="20.100000000000001" customHeight="1" x14ac:dyDescent="0.15">
      <c r="A6" s="553"/>
      <c r="B6" s="530" t="s">
        <v>74</v>
      </c>
      <c r="C6" s="562" t="s">
        <v>124</v>
      </c>
      <c r="D6" s="564" t="s">
        <v>125</v>
      </c>
      <c r="E6" s="564" t="s">
        <v>126</v>
      </c>
      <c r="F6" s="564" t="s">
        <v>127</v>
      </c>
      <c r="G6" s="562" t="s">
        <v>128</v>
      </c>
      <c r="H6" s="562" t="s">
        <v>129</v>
      </c>
      <c r="I6" s="438" t="s">
        <v>131</v>
      </c>
      <c r="J6" s="562" t="s">
        <v>130</v>
      </c>
      <c r="K6" s="559" t="s">
        <v>176</v>
      </c>
      <c r="L6" s="440" t="s">
        <v>124</v>
      </c>
      <c r="M6" s="560" t="s">
        <v>125</v>
      </c>
      <c r="N6" s="560" t="s">
        <v>126</v>
      </c>
      <c r="O6" s="560" t="s">
        <v>127</v>
      </c>
      <c r="P6" s="395" t="s">
        <v>128</v>
      </c>
      <c r="Q6" s="395" t="s">
        <v>129</v>
      </c>
      <c r="R6" s="395" t="s">
        <v>131</v>
      </c>
      <c r="S6" s="395" t="s">
        <v>130</v>
      </c>
      <c r="T6" s="395" t="s">
        <v>176</v>
      </c>
    </row>
    <row r="7" spans="1:20" s="70" customFormat="1" ht="20.100000000000001" customHeight="1" thickBot="1" x14ac:dyDescent="0.2">
      <c r="A7" s="554"/>
      <c r="B7" s="531"/>
      <c r="C7" s="563"/>
      <c r="D7" s="531"/>
      <c r="E7" s="531"/>
      <c r="F7" s="531"/>
      <c r="G7" s="563"/>
      <c r="H7" s="563"/>
      <c r="I7" s="407"/>
      <c r="J7" s="563"/>
      <c r="K7" s="528"/>
      <c r="L7" s="396"/>
      <c r="M7" s="561"/>
      <c r="N7" s="561"/>
      <c r="O7" s="561"/>
      <c r="P7" s="396"/>
      <c r="Q7" s="396"/>
      <c r="R7" s="396"/>
      <c r="S7" s="396"/>
      <c r="T7" s="396"/>
    </row>
    <row r="8" spans="1:20" s="82" customFormat="1" ht="9.75" customHeight="1" x14ac:dyDescent="0.15">
      <c r="A8" s="8" t="s">
        <v>0</v>
      </c>
      <c r="B8" s="79" t="s">
        <v>0</v>
      </c>
      <c r="C8" s="79"/>
      <c r="D8" s="79"/>
      <c r="E8" s="79"/>
      <c r="F8" s="79" t="s">
        <v>0</v>
      </c>
      <c r="G8" s="79" t="s">
        <v>0</v>
      </c>
      <c r="H8" s="79" t="s">
        <v>0</v>
      </c>
      <c r="I8" s="79" t="s">
        <v>0</v>
      </c>
      <c r="J8" s="79" t="s">
        <v>0</v>
      </c>
      <c r="K8" s="80"/>
      <c r="L8" s="79"/>
      <c r="M8" s="79"/>
      <c r="N8" s="79"/>
      <c r="O8" s="79" t="s">
        <v>0</v>
      </c>
      <c r="P8" s="79" t="s">
        <v>0</v>
      </c>
      <c r="Q8" s="79" t="s">
        <v>0</v>
      </c>
      <c r="R8" s="79" t="s">
        <v>0</v>
      </c>
      <c r="S8" s="79" t="s">
        <v>0</v>
      </c>
      <c r="T8" s="80"/>
    </row>
    <row r="9" spans="1:20" s="10" customFormat="1" ht="21.2" customHeight="1" x14ac:dyDescent="0.15">
      <c r="A9" s="39" t="s">
        <v>63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128"/>
      <c r="M9" s="100"/>
      <c r="N9" s="100"/>
      <c r="O9" s="40"/>
      <c r="P9" s="40"/>
      <c r="Q9" s="40"/>
      <c r="R9" s="40"/>
      <c r="S9" s="40"/>
      <c r="T9" s="40"/>
    </row>
    <row r="10" spans="1:20" s="10" customFormat="1" ht="21.2" customHeight="1" x14ac:dyDescent="0.15">
      <c r="A10" s="4">
        <v>2015</v>
      </c>
      <c r="B10" s="129">
        <f>SUM(B19,B28)</f>
        <v>1961776</v>
      </c>
      <c r="C10" s="129">
        <f t="shared" ref="C10:I10" si="0">SUM(C19,C28)</f>
        <v>604241</v>
      </c>
      <c r="D10" s="129">
        <f t="shared" si="0"/>
        <v>256056</v>
      </c>
      <c r="E10" s="129">
        <f t="shared" si="0"/>
        <v>208094</v>
      </c>
      <c r="F10" s="129">
        <f t="shared" si="0"/>
        <v>286843</v>
      </c>
      <c r="G10" s="129">
        <f t="shared" si="0"/>
        <v>205484</v>
      </c>
      <c r="H10" s="129">
        <f t="shared" si="0"/>
        <v>194157</v>
      </c>
      <c r="I10" s="129">
        <f t="shared" si="0"/>
        <v>56676</v>
      </c>
      <c r="J10" s="129">
        <f>SUM(J19,J28)</f>
        <v>69150</v>
      </c>
      <c r="K10" s="129">
        <f>SUM(K19,K28)</f>
        <v>81075</v>
      </c>
      <c r="L10" s="113">
        <f t="shared" ref="L10:L15" si="1">C10/$B10*100</f>
        <v>30.800713231276148</v>
      </c>
      <c r="M10" s="113">
        <f t="shared" ref="M10:T15" si="2">D10/$B10*100</f>
        <v>13.052254691667143</v>
      </c>
      <c r="N10" s="113">
        <f t="shared" si="2"/>
        <v>10.607429186614578</v>
      </c>
      <c r="O10" s="113">
        <f t="shared" si="2"/>
        <v>14.62159798060533</v>
      </c>
      <c r="P10" s="113">
        <f t="shared" si="2"/>
        <v>10.474386474296759</v>
      </c>
      <c r="Q10" s="113">
        <f t="shared" si="2"/>
        <v>9.8970014925251402</v>
      </c>
      <c r="R10" s="113">
        <f t="shared" si="2"/>
        <v>2.889014851848529</v>
      </c>
      <c r="S10" s="113">
        <f t="shared" si="2"/>
        <v>3.5248672631329976</v>
      </c>
      <c r="T10" s="113">
        <f t="shared" si="2"/>
        <v>4.1327348280333736</v>
      </c>
    </row>
    <row r="11" spans="1:20" s="10" customFormat="1" ht="21.2" customHeight="1" x14ac:dyDescent="0.15">
      <c r="A11" s="4">
        <v>2016</v>
      </c>
      <c r="B11" s="129">
        <f t="shared" ref="B11:K16" si="3">SUM(B20,B29)</f>
        <v>2015716</v>
      </c>
      <c r="C11" s="129">
        <f t="shared" si="3"/>
        <v>615973</v>
      </c>
      <c r="D11" s="129">
        <f t="shared" si="3"/>
        <v>271125</v>
      </c>
      <c r="E11" s="129">
        <f t="shared" si="3"/>
        <v>223776</v>
      </c>
      <c r="F11" s="129">
        <f t="shared" si="3"/>
        <v>288147</v>
      </c>
      <c r="G11" s="129">
        <f t="shared" si="3"/>
        <v>204378</v>
      </c>
      <c r="H11" s="129">
        <f t="shared" si="3"/>
        <v>196769</v>
      </c>
      <c r="I11" s="129">
        <f t="shared" si="3"/>
        <v>53540</v>
      </c>
      <c r="J11" s="129">
        <f t="shared" si="3"/>
        <v>76659</v>
      </c>
      <c r="K11" s="129">
        <f t="shared" si="3"/>
        <v>85349</v>
      </c>
      <c r="L11" s="113">
        <f t="shared" si="1"/>
        <v>30.558521140875005</v>
      </c>
      <c r="M11" s="113">
        <f t="shared" si="2"/>
        <v>13.450555534609043</v>
      </c>
      <c r="N11" s="113">
        <f t="shared" si="2"/>
        <v>11.10156391078902</v>
      </c>
      <c r="O11" s="113">
        <f t="shared" si="2"/>
        <v>14.295019734922976</v>
      </c>
      <c r="P11" s="113">
        <f t="shared" si="2"/>
        <v>10.13922596238756</v>
      </c>
      <c r="Q11" s="113">
        <f t="shared" si="2"/>
        <v>9.7617422295601166</v>
      </c>
      <c r="R11" s="113">
        <f t="shared" si="2"/>
        <v>2.656128145036305</v>
      </c>
      <c r="S11" s="113">
        <f t="shared" si="2"/>
        <v>3.8030655112128895</v>
      </c>
      <c r="T11" s="113">
        <f t="shared" si="2"/>
        <v>4.2341778306070896</v>
      </c>
    </row>
    <row r="12" spans="1:20" s="10" customFormat="1" ht="21.2" customHeight="1" x14ac:dyDescent="0.15">
      <c r="A12" s="4">
        <v>2017</v>
      </c>
      <c r="B12" s="129">
        <f t="shared" si="3"/>
        <v>2039538</v>
      </c>
      <c r="C12" s="129">
        <f t="shared" si="3"/>
        <v>628333</v>
      </c>
      <c r="D12" s="129">
        <f t="shared" si="3"/>
        <v>276658</v>
      </c>
      <c r="E12" s="129">
        <f t="shared" si="3"/>
        <v>224170</v>
      </c>
      <c r="F12" s="129">
        <f t="shared" si="3"/>
        <v>290007</v>
      </c>
      <c r="G12" s="129">
        <f t="shared" si="3"/>
        <v>196244</v>
      </c>
      <c r="H12" s="129">
        <f t="shared" si="3"/>
        <v>202804</v>
      </c>
      <c r="I12" s="129">
        <f t="shared" si="3"/>
        <v>53141</v>
      </c>
      <c r="J12" s="129">
        <f t="shared" si="3"/>
        <v>75603</v>
      </c>
      <c r="K12" s="129">
        <f t="shared" si="3"/>
        <v>92578</v>
      </c>
      <c r="L12" s="113">
        <f t="shared" si="1"/>
        <v>30.807614273428591</v>
      </c>
      <c r="M12" s="113">
        <f t="shared" si="2"/>
        <v>13.564738681015015</v>
      </c>
      <c r="N12" s="113">
        <f t="shared" si="2"/>
        <v>10.99121467704941</v>
      </c>
      <c r="O12" s="113">
        <f t="shared" si="2"/>
        <v>14.21924965359802</v>
      </c>
      <c r="P12" s="113">
        <f t="shared" si="2"/>
        <v>9.6219830177226413</v>
      </c>
      <c r="Q12" s="113">
        <f t="shared" si="2"/>
        <v>9.9436244875064848</v>
      </c>
      <c r="R12" s="113">
        <f t="shared" si="2"/>
        <v>2.6055410588084165</v>
      </c>
      <c r="S12" s="113">
        <f t="shared" si="2"/>
        <v>3.7068689085469355</v>
      </c>
      <c r="T12" s="113">
        <f t="shared" si="2"/>
        <v>4.5391652423244873</v>
      </c>
    </row>
    <row r="13" spans="1:20" s="10" customFormat="1" ht="21.2" customHeight="1" x14ac:dyDescent="0.15">
      <c r="A13" s="4">
        <v>2018</v>
      </c>
      <c r="B13" s="129">
        <f t="shared" si="3"/>
        <v>2084988</v>
      </c>
      <c r="C13" s="129">
        <f t="shared" si="3"/>
        <v>635784</v>
      </c>
      <c r="D13" s="129">
        <f t="shared" si="3"/>
        <v>288349</v>
      </c>
      <c r="E13" s="129">
        <f t="shared" si="3"/>
        <v>229205</v>
      </c>
      <c r="F13" s="129">
        <f t="shared" si="3"/>
        <v>297205</v>
      </c>
      <c r="G13" s="129">
        <f t="shared" si="3"/>
        <v>200342</v>
      </c>
      <c r="H13" s="129">
        <f t="shared" si="3"/>
        <v>202231</v>
      </c>
      <c r="I13" s="129">
        <f t="shared" si="3"/>
        <v>57129</v>
      </c>
      <c r="J13" s="129">
        <f t="shared" si="3"/>
        <v>70689</v>
      </c>
      <c r="K13" s="129">
        <f t="shared" si="3"/>
        <v>104054</v>
      </c>
      <c r="L13" s="113">
        <f t="shared" si="1"/>
        <v>30.493412911728988</v>
      </c>
      <c r="M13" s="113">
        <f t="shared" si="2"/>
        <v>13.829767845186639</v>
      </c>
      <c r="N13" s="113">
        <f t="shared" si="2"/>
        <v>10.993108833240289</v>
      </c>
      <c r="O13" s="113">
        <f t="shared" si="2"/>
        <v>14.254518491233522</v>
      </c>
      <c r="P13" s="113">
        <f t="shared" si="2"/>
        <v>9.6087843191423641</v>
      </c>
      <c r="Q13" s="113">
        <f t="shared" si="2"/>
        <v>9.699384360965146</v>
      </c>
      <c r="R13" s="113">
        <f t="shared" si="2"/>
        <v>2.7400157698749346</v>
      </c>
      <c r="S13" s="113">
        <f t="shared" si="2"/>
        <v>3.3903792252041738</v>
      </c>
      <c r="T13" s="113">
        <f t="shared" si="2"/>
        <v>4.9906282434239433</v>
      </c>
    </row>
    <row r="14" spans="1:20" s="10" customFormat="1" ht="21.2" customHeight="1" x14ac:dyDescent="0.15">
      <c r="A14" s="4">
        <v>2019</v>
      </c>
      <c r="B14" s="129">
        <f t="shared" si="3"/>
        <v>2117981</v>
      </c>
      <c r="C14" s="129">
        <f t="shared" si="3"/>
        <v>649084</v>
      </c>
      <c r="D14" s="129">
        <f t="shared" si="3"/>
        <v>301816</v>
      </c>
      <c r="E14" s="129">
        <f t="shared" si="3"/>
        <v>229603</v>
      </c>
      <c r="F14" s="129">
        <f t="shared" si="3"/>
        <v>304870</v>
      </c>
      <c r="G14" s="129">
        <f t="shared" si="3"/>
        <v>207894</v>
      </c>
      <c r="H14" s="129">
        <f t="shared" si="3"/>
        <v>203315</v>
      </c>
      <c r="I14" s="129">
        <f t="shared" si="3"/>
        <v>58960</v>
      </c>
      <c r="J14" s="129">
        <f t="shared" si="3"/>
        <v>73148</v>
      </c>
      <c r="K14" s="129">
        <f t="shared" si="3"/>
        <v>89291</v>
      </c>
      <c r="L14" s="113">
        <f t="shared" si="1"/>
        <v>30.646356128784912</v>
      </c>
      <c r="M14" s="113">
        <f t="shared" si="2"/>
        <v>14.250175048784669</v>
      </c>
      <c r="N14" s="113">
        <f t="shared" si="2"/>
        <v>10.840654377919348</v>
      </c>
      <c r="O14" s="113">
        <f t="shared" si="2"/>
        <v>14.394368976869954</v>
      </c>
      <c r="P14" s="113">
        <f t="shared" si="2"/>
        <v>9.8156687902299407</v>
      </c>
      <c r="Q14" s="113">
        <f t="shared" si="2"/>
        <v>9.5994723276554428</v>
      </c>
      <c r="R14" s="113">
        <f t="shared" si="2"/>
        <v>2.7837832350715139</v>
      </c>
      <c r="S14" s="113">
        <f t="shared" si="2"/>
        <v>3.4536664870931331</v>
      </c>
      <c r="T14" s="113">
        <f t="shared" si="2"/>
        <v>4.2158546275910886</v>
      </c>
    </row>
    <row r="15" spans="1:20" s="10" customFormat="1" ht="21.2" customHeight="1" x14ac:dyDescent="0.15">
      <c r="A15" s="4">
        <v>2020</v>
      </c>
      <c r="B15" s="129">
        <f t="shared" si="3"/>
        <v>2236386</v>
      </c>
      <c r="C15" s="129">
        <f t="shared" si="3"/>
        <v>776864</v>
      </c>
      <c r="D15" s="129">
        <f t="shared" si="3"/>
        <v>269259</v>
      </c>
      <c r="E15" s="129">
        <f t="shared" si="3"/>
        <v>226569</v>
      </c>
      <c r="F15" s="129">
        <f t="shared" si="3"/>
        <v>291857</v>
      </c>
      <c r="G15" s="129">
        <f t="shared" si="3"/>
        <v>208100</v>
      </c>
      <c r="H15" s="129">
        <f t="shared" si="3"/>
        <v>215503</v>
      </c>
      <c r="I15" s="129">
        <f t="shared" si="3"/>
        <v>60345</v>
      </c>
      <c r="J15" s="129">
        <f t="shared" si="3"/>
        <v>67579</v>
      </c>
      <c r="K15" s="129">
        <f t="shared" si="3"/>
        <v>120310</v>
      </c>
      <c r="L15" s="113">
        <f t="shared" si="1"/>
        <v>34.737473763473744</v>
      </c>
      <c r="M15" s="113">
        <f t="shared" si="2"/>
        <v>12.039916186203993</v>
      </c>
      <c r="N15" s="113">
        <f t="shared" si="2"/>
        <v>10.131032836013103</v>
      </c>
      <c r="O15" s="113">
        <f t="shared" si="2"/>
        <v>13.050385756305038</v>
      </c>
      <c r="P15" s="113">
        <f t="shared" si="2"/>
        <v>9.3051915009305191</v>
      </c>
      <c r="Q15" s="113">
        <f t="shared" si="2"/>
        <v>9.6362166459636214</v>
      </c>
      <c r="R15" s="113">
        <f t="shared" si="2"/>
        <v>2.6983266752698327</v>
      </c>
      <c r="S15" s="113">
        <f t="shared" si="2"/>
        <v>3.0217949853021797</v>
      </c>
      <c r="T15" s="113">
        <f t="shared" si="2"/>
        <v>5.3796616505379662</v>
      </c>
    </row>
    <row r="16" spans="1:20" s="10" customFormat="1" ht="21.2" customHeight="1" x14ac:dyDescent="0.15">
      <c r="A16" s="4">
        <v>2021</v>
      </c>
      <c r="B16" s="129">
        <f t="shared" si="3"/>
        <v>2238877</v>
      </c>
      <c r="C16" s="129">
        <f t="shared" si="3"/>
        <v>782837</v>
      </c>
      <c r="D16" s="129">
        <f t="shared" si="3"/>
        <v>263133</v>
      </c>
      <c r="E16" s="129">
        <f t="shared" si="3"/>
        <v>232649</v>
      </c>
      <c r="F16" s="129">
        <f t="shared" si="3"/>
        <v>301177</v>
      </c>
      <c r="G16" s="129">
        <f t="shared" si="3"/>
        <v>205460</v>
      </c>
      <c r="H16" s="129">
        <f t="shared" si="3"/>
        <v>211877</v>
      </c>
      <c r="I16" s="129">
        <f t="shared" si="3"/>
        <v>54333</v>
      </c>
      <c r="J16" s="129">
        <f t="shared" si="3"/>
        <v>64658</v>
      </c>
      <c r="K16" s="129">
        <f t="shared" si="3"/>
        <v>122753</v>
      </c>
      <c r="L16" s="113">
        <f t="shared" ref="L16" si="4">C16/$B16*100</f>
        <v>34.965609991080349</v>
      </c>
      <c r="M16" s="113">
        <f t="shared" ref="M16" si="5">D16/$B16*100</f>
        <v>11.752901119623811</v>
      </c>
      <c r="N16" s="113">
        <f t="shared" ref="N16" si="6">E16/$B16*100</f>
        <v>10.391325651208172</v>
      </c>
      <c r="O16" s="113">
        <f t="shared" ref="O16" si="7">F16/$B16*100</f>
        <v>13.452145874918543</v>
      </c>
      <c r="P16" s="113">
        <f t="shared" ref="P16" si="8">G16/$B16*100</f>
        <v>9.1769221801822969</v>
      </c>
      <c r="Q16" s="113">
        <f t="shared" ref="Q16" si="9">H16/$B16*100</f>
        <v>9.463539086783241</v>
      </c>
      <c r="R16" s="113">
        <f t="shared" ref="R16" si="10">I16/$B16*100</f>
        <v>2.4267970058203288</v>
      </c>
      <c r="S16" s="113">
        <f t="shared" ref="S16" si="11">J16/$B16*100</f>
        <v>2.887965707807977</v>
      </c>
      <c r="T16" s="113">
        <f t="shared" ref="T16" si="12">K16/$B16*100</f>
        <v>5.4827933825752826</v>
      </c>
    </row>
    <row r="17" spans="1:20" s="10" customFormat="1" ht="21.2" customHeight="1" x14ac:dyDescent="0.15">
      <c r="A17" s="4"/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5"/>
      <c r="P17" s="5"/>
      <c r="Q17" s="14"/>
      <c r="R17" s="15"/>
      <c r="S17" s="5"/>
      <c r="T17" s="5"/>
    </row>
    <row r="18" spans="1:20" s="10" customFormat="1" ht="21.2" customHeight="1" x14ac:dyDescent="0.15">
      <c r="A18" s="39" t="s">
        <v>48</v>
      </c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5"/>
      <c r="P18" s="5"/>
      <c r="Q18" s="14"/>
      <c r="R18" s="15"/>
      <c r="S18" s="5"/>
      <c r="T18" s="5"/>
    </row>
    <row r="19" spans="1:20" s="10" customFormat="1" ht="21.2" customHeight="1" x14ac:dyDescent="0.15">
      <c r="A19" s="4">
        <v>2015</v>
      </c>
      <c r="B19" s="129">
        <v>895517</v>
      </c>
      <c r="C19" s="129">
        <v>291368</v>
      </c>
      <c r="D19" s="129">
        <v>126385</v>
      </c>
      <c r="E19" s="129">
        <v>94881</v>
      </c>
      <c r="F19" s="129">
        <v>122162</v>
      </c>
      <c r="G19" s="129">
        <v>96606</v>
      </c>
      <c r="H19" s="129">
        <v>89025</v>
      </c>
      <c r="I19" s="129">
        <v>21575</v>
      </c>
      <c r="J19" s="129">
        <v>29323</v>
      </c>
      <c r="K19" s="129">
        <v>24192</v>
      </c>
      <c r="L19" s="113">
        <f t="shared" ref="L19:L24" si="13">C19/$B19*100</f>
        <v>32.536289093339377</v>
      </c>
      <c r="M19" s="113">
        <f t="shared" ref="M19:T24" si="14">D19/$B19*100</f>
        <v>14.113076580344092</v>
      </c>
      <c r="N19" s="113">
        <f t="shared" si="14"/>
        <v>10.59510874723763</v>
      </c>
      <c r="O19" s="113">
        <f t="shared" si="14"/>
        <v>13.641505409724214</v>
      </c>
      <c r="P19" s="113">
        <f t="shared" si="14"/>
        <v>10.787734906205019</v>
      </c>
      <c r="Q19" s="113">
        <f t="shared" si="14"/>
        <v>9.9411848127952904</v>
      </c>
      <c r="R19" s="113">
        <f t="shared" si="14"/>
        <v>2.4092228288240198</v>
      </c>
      <c r="S19" s="113">
        <f t="shared" si="14"/>
        <v>3.2744213677685625</v>
      </c>
      <c r="T19" s="113">
        <f t="shared" si="14"/>
        <v>2.7014562537617937</v>
      </c>
    </row>
    <row r="20" spans="1:20" s="10" customFormat="1" ht="21.2" customHeight="1" x14ac:dyDescent="0.15">
      <c r="A20" s="4">
        <v>2016</v>
      </c>
      <c r="B20" s="129">
        <v>929078</v>
      </c>
      <c r="C20" s="129">
        <v>299037</v>
      </c>
      <c r="D20" s="129">
        <v>134115</v>
      </c>
      <c r="E20" s="129">
        <v>103113</v>
      </c>
      <c r="F20" s="129">
        <v>124721</v>
      </c>
      <c r="G20" s="129">
        <v>95511</v>
      </c>
      <c r="H20" s="129">
        <v>94515</v>
      </c>
      <c r="I20" s="129">
        <v>22316</v>
      </c>
      <c r="J20" s="129">
        <v>31929</v>
      </c>
      <c r="K20" s="129">
        <v>23821</v>
      </c>
      <c r="L20" s="113">
        <f t="shared" si="13"/>
        <v>32.186425682235509</v>
      </c>
      <c r="M20" s="113">
        <f t="shared" si="14"/>
        <v>14.435278846340136</v>
      </c>
      <c r="N20" s="113">
        <f t="shared" si="14"/>
        <v>11.098422306846143</v>
      </c>
      <c r="O20" s="113">
        <f t="shared" si="14"/>
        <v>13.424168907239221</v>
      </c>
      <c r="P20" s="113">
        <f t="shared" si="14"/>
        <v>10.280191760002928</v>
      </c>
      <c r="Q20" s="113">
        <f t="shared" si="14"/>
        <v>10.172988704931125</v>
      </c>
      <c r="R20" s="113">
        <f t="shared" si="14"/>
        <v>2.4019511817091783</v>
      </c>
      <c r="S20" s="113">
        <f t="shared" si="14"/>
        <v>3.4366328768951586</v>
      </c>
      <c r="T20" s="113">
        <f t="shared" si="14"/>
        <v>2.5639397338006065</v>
      </c>
    </row>
    <row r="21" spans="1:20" s="10" customFormat="1" ht="21.2" customHeight="1" x14ac:dyDescent="0.15">
      <c r="A21" s="4">
        <v>2017</v>
      </c>
      <c r="B21" s="129">
        <v>943170</v>
      </c>
      <c r="C21" s="129">
        <v>305254</v>
      </c>
      <c r="D21" s="129">
        <v>135527</v>
      </c>
      <c r="E21" s="129">
        <v>104675</v>
      </c>
      <c r="F21" s="129">
        <v>125559</v>
      </c>
      <c r="G21" s="129">
        <v>93202</v>
      </c>
      <c r="H21" s="129">
        <v>95389</v>
      </c>
      <c r="I21" s="129">
        <v>23409</v>
      </c>
      <c r="J21" s="129">
        <v>32815</v>
      </c>
      <c r="K21" s="129">
        <v>27340</v>
      </c>
      <c r="L21" s="113">
        <f t="shared" si="13"/>
        <v>32.364685051475348</v>
      </c>
      <c r="M21" s="113">
        <f t="shared" si="14"/>
        <v>14.369307760000849</v>
      </c>
      <c r="N21" s="113">
        <f t="shared" si="14"/>
        <v>11.098211351081989</v>
      </c>
      <c r="O21" s="113">
        <f t="shared" si="14"/>
        <v>13.312446324628645</v>
      </c>
      <c r="P21" s="113">
        <f t="shared" si="14"/>
        <v>9.881781651239967</v>
      </c>
      <c r="Q21" s="113">
        <f t="shared" si="14"/>
        <v>10.113659255489466</v>
      </c>
      <c r="R21" s="113">
        <f t="shared" si="14"/>
        <v>2.4819491714113044</v>
      </c>
      <c r="S21" s="113">
        <f t="shared" si="14"/>
        <v>3.4792243179914544</v>
      </c>
      <c r="T21" s="113">
        <f t="shared" si="14"/>
        <v>2.8987351166809798</v>
      </c>
    </row>
    <row r="22" spans="1:20" s="10" customFormat="1" ht="21.2" customHeight="1" x14ac:dyDescent="0.15">
      <c r="A22" s="4">
        <v>2018</v>
      </c>
      <c r="B22" s="129">
        <v>967206</v>
      </c>
      <c r="C22" s="129">
        <v>303990</v>
      </c>
      <c r="D22" s="129">
        <v>141761</v>
      </c>
      <c r="E22" s="129">
        <v>106803</v>
      </c>
      <c r="F22" s="129">
        <v>126857</v>
      </c>
      <c r="G22" s="129">
        <v>95426</v>
      </c>
      <c r="H22" s="129">
        <v>94580</v>
      </c>
      <c r="I22" s="129">
        <v>25445</v>
      </c>
      <c r="J22" s="129">
        <v>29171</v>
      </c>
      <c r="K22" s="129">
        <v>43173</v>
      </c>
      <c r="L22" s="113">
        <f t="shared" si="13"/>
        <v>31.42970577105601</v>
      </c>
      <c r="M22" s="113">
        <f t="shared" si="14"/>
        <v>14.656753576797495</v>
      </c>
      <c r="N22" s="113">
        <f t="shared" si="14"/>
        <v>11.042425295128442</v>
      </c>
      <c r="O22" s="113">
        <f t="shared" si="14"/>
        <v>13.1158202078978</v>
      </c>
      <c r="P22" s="113">
        <f t="shared" si="14"/>
        <v>9.8661505408361805</v>
      </c>
      <c r="Q22" s="113">
        <f t="shared" si="14"/>
        <v>9.7786821008140965</v>
      </c>
      <c r="R22" s="113">
        <f t="shared" si="14"/>
        <v>2.6307735890802992</v>
      </c>
      <c r="S22" s="113">
        <f t="shared" si="14"/>
        <v>3.0160069313052236</v>
      </c>
      <c r="T22" s="113">
        <f t="shared" si="14"/>
        <v>4.4636819870844473</v>
      </c>
    </row>
    <row r="23" spans="1:20" s="10" customFormat="1" ht="21.2" customHeight="1" x14ac:dyDescent="0.15">
      <c r="A23" s="4">
        <v>2019</v>
      </c>
      <c r="B23" s="129">
        <v>967934</v>
      </c>
      <c r="C23" s="129">
        <v>307393</v>
      </c>
      <c r="D23" s="129">
        <v>147370</v>
      </c>
      <c r="E23" s="129">
        <v>107682</v>
      </c>
      <c r="F23" s="129">
        <v>128202</v>
      </c>
      <c r="G23" s="129">
        <v>96861</v>
      </c>
      <c r="H23" s="129">
        <v>96180</v>
      </c>
      <c r="I23" s="129">
        <v>25704</v>
      </c>
      <c r="J23" s="129">
        <v>31789</v>
      </c>
      <c r="K23" s="129">
        <v>26753</v>
      </c>
      <c r="L23" s="113">
        <f t="shared" si="13"/>
        <v>31.75764050028204</v>
      </c>
      <c r="M23" s="113">
        <f t="shared" si="14"/>
        <v>15.225211636330577</v>
      </c>
      <c r="N23" s="113">
        <f t="shared" si="14"/>
        <v>11.124932071814813</v>
      </c>
      <c r="O23" s="113">
        <f t="shared" si="14"/>
        <v>13.244911326598716</v>
      </c>
      <c r="P23" s="113">
        <f t="shared" si="14"/>
        <v>10.006983947252603</v>
      </c>
      <c r="Q23" s="113">
        <f t="shared" si="14"/>
        <v>9.936627910580679</v>
      </c>
      <c r="R23" s="113">
        <f t="shared" si="14"/>
        <v>2.6555529612556228</v>
      </c>
      <c r="S23" s="113">
        <f t="shared" si="14"/>
        <v>3.2842115268189773</v>
      </c>
      <c r="T23" s="113">
        <f t="shared" si="14"/>
        <v>2.7639281190659695</v>
      </c>
    </row>
    <row r="24" spans="1:20" s="10" customFormat="1" ht="21.2" customHeight="1" x14ac:dyDescent="0.15">
      <c r="A24" s="4">
        <v>2020</v>
      </c>
      <c r="B24" s="129">
        <v>1010557</v>
      </c>
      <c r="C24" s="129">
        <v>365635</v>
      </c>
      <c r="D24" s="129">
        <v>126501</v>
      </c>
      <c r="E24" s="129">
        <v>104968</v>
      </c>
      <c r="F24" s="129">
        <v>117345</v>
      </c>
      <c r="G24" s="129">
        <v>97428</v>
      </c>
      <c r="H24" s="129">
        <v>97946</v>
      </c>
      <c r="I24" s="129">
        <v>25834</v>
      </c>
      <c r="J24" s="129">
        <v>29144</v>
      </c>
      <c r="K24" s="129">
        <v>45756</v>
      </c>
      <c r="L24" s="113">
        <f t="shared" si="13"/>
        <v>36.181531571202811</v>
      </c>
      <c r="M24" s="113">
        <f t="shared" si="14"/>
        <v>12.517948022724102</v>
      </c>
      <c r="N24" s="113">
        <f t="shared" si="14"/>
        <v>10.387142932066178</v>
      </c>
      <c r="O24" s="113">
        <f t="shared" si="14"/>
        <v>11.611913034099016</v>
      </c>
      <c r="P24" s="113">
        <f t="shared" si="14"/>
        <v>9.6410197544522465</v>
      </c>
      <c r="Q24" s="113">
        <f t="shared" si="14"/>
        <v>9.692278614664982</v>
      </c>
      <c r="R24" s="113">
        <f t="shared" si="14"/>
        <v>2.5564119589493712</v>
      </c>
      <c r="S24" s="113">
        <f t="shared" si="14"/>
        <v>2.8839540966021708</v>
      </c>
      <c r="T24" s="113">
        <f t="shared" si="14"/>
        <v>4.5278000152391202</v>
      </c>
    </row>
    <row r="25" spans="1:20" s="10" customFormat="1" ht="21.2" customHeight="1" x14ac:dyDescent="0.15">
      <c r="A25" s="4">
        <v>2021</v>
      </c>
      <c r="B25" s="112">
        <v>1004563</v>
      </c>
      <c r="C25" s="112">
        <v>363331</v>
      </c>
      <c r="D25" s="112">
        <v>123739</v>
      </c>
      <c r="E25" s="112">
        <v>107563</v>
      </c>
      <c r="F25" s="112">
        <v>123239</v>
      </c>
      <c r="G25" s="112">
        <v>95207</v>
      </c>
      <c r="H25" s="112">
        <v>101031</v>
      </c>
      <c r="I25" s="112">
        <v>23282</v>
      </c>
      <c r="J25" s="112">
        <v>27793</v>
      </c>
      <c r="K25" s="112">
        <v>39378</v>
      </c>
      <c r="L25" s="113">
        <f t="shared" ref="L25" si="15">C25/$B25*100</f>
        <v>36.168065118862629</v>
      </c>
      <c r="M25" s="113">
        <f t="shared" ref="M25" si="16">D25/$B25*100</f>
        <v>12.317694360632435</v>
      </c>
      <c r="N25" s="113">
        <f t="shared" ref="N25" si="17">E25/$B25*100</f>
        <v>10.707441942416752</v>
      </c>
      <c r="O25" s="113">
        <f t="shared" ref="O25" si="18">F25/$B25*100</f>
        <v>12.267921474312711</v>
      </c>
      <c r="P25" s="113">
        <f t="shared" ref="P25" si="19">G25/$B25*100</f>
        <v>9.4774543756837559</v>
      </c>
      <c r="Q25" s="113">
        <f t="shared" ref="Q25" si="20">H25/$B25*100</f>
        <v>10.05720895553589</v>
      </c>
      <c r="R25" s="113">
        <f t="shared" ref="R25" si="21">I25/$B25*100</f>
        <v>2.3176246785915864</v>
      </c>
      <c r="S25" s="113">
        <f t="shared" ref="S25" si="22">J25/$B25*100</f>
        <v>2.7666756589681283</v>
      </c>
      <c r="T25" s="113">
        <f t="shared" ref="T25" si="23">K25/$B25*100</f>
        <v>3.9199134349961127</v>
      </c>
    </row>
    <row r="26" spans="1:20" s="10" customFormat="1" ht="21.2" customHeight="1" x14ac:dyDescent="0.15">
      <c r="A26" s="4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5"/>
      <c r="P26" s="5"/>
      <c r="Q26" s="5"/>
      <c r="R26" s="15"/>
      <c r="S26" s="5"/>
      <c r="T26" s="5"/>
    </row>
    <row r="27" spans="1:20" s="10" customFormat="1" ht="21.2" customHeight="1" x14ac:dyDescent="0.15">
      <c r="A27" s="39" t="s">
        <v>49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5"/>
      <c r="P27" s="5"/>
      <c r="Q27" s="5"/>
      <c r="R27" s="15"/>
      <c r="S27" s="5"/>
      <c r="T27" s="5"/>
    </row>
    <row r="28" spans="1:20" s="10" customFormat="1" ht="21.2" customHeight="1" x14ac:dyDescent="0.15">
      <c r="A28" s="4">
        <v>2015</v>
      </c>
      <c r="B28" s="129">
        <v>1066259</v>
      </c>
      <c r="C28" s="129">
        <v>312873</v>
      </c>
      <c r="D28" s="129">
        <v>129671</v>
      </c>
      <c r="E28" s="129">
        <v>113213</v>
      </c>
      <c r="F28" s="129">
        <v>164681</v>
      </c>
      <c r="G28" s="129">
        <v>108878</v>
      </c>
      <c r="H28" s="129">
        <v>105132</v>
      </c>
      <c r="I28" s="129">
        <v>35101</v>
      </c>
      <c r="J28" s="129">
        <v>39827</v>
      </c>
      <c r="K28" s="129">
        <v>56883</v>
      </c>
      <c r="L28" s="113">
        <f t="shared" ref="L28:L33" si="24">C28/$B28*100</f>
        <v>29.343058300094064</v>
      </c>
      <c r="M28" s="113">
        <f t="shared" ref="M28:T33" si="25">D28/$B28*100</f>
        <v>12.161304148429227</v>
      </c>
      <c r="N28" s="113">
        <f t="shared" si="25"/>
        <v>10.617776731544588</v>
      </c>
      <c r="O28" s="113">
        <f t="shared" si="25"/>
        <v>15.4447465390679</v>
      </c>
      <c r="P28" s="113">
        <f t="shared" si="25"/>
        <v>10.211215098770561</v>
      </c>
      <c r="Q28" s="113">
        <f t="shared" si="25"/>
        <v>9.8598933279812879</v>
      </c>
      <c r="R28" s="113">
        <f t="shared" si="25"/>
        <v>3.2919769024223946</v>
      </c>
      <c r="S28" s="113">
        <f t="shared" si="25"/>
        <v>3.735208800113293</v>
      </c>
      <c r="T28" s="113">
        <f t="shared" si="25"/>
        <v>5.3348201515766807</v>
      </c>
    </row>
    <row r="29" spans="1:20" s="10" customFormat="1" ht="21.2" customHeight="1" x14ac:dyDescent="0.15">
      <c r="A29" s="4">
        <v>2016</v>
      </c>
      <c r="B29" s="129">
        <v>1086638</v>
      </c>
      <c r="C29" s="129">
        <v>316936</v>
      </c>
      <c r="D29" s="129">
        <v>137010</v>
      </c>
      <c r="E29" s="129">
        <v>120663</v>
      </c>
      <c r="F29" s="129">
        <v>163426</v>
      </c>
      <c r="G29" s="129">
        <v>108867</v>
      </c>
      <c r="H29" s="129">
        <v>102254</v>
      </c>
      <c r="I29" s="129">
        <v>31224</v>
      </c>
      <c r="J29" s="129">
        <v>44730</v>
      </c>
      <c r="K29" s="129">
        <v>61528</v>
      </c>
      <c r="L29" s="113">
        <f t="shared" si="24"/>
        <v>29.166658997752705</v>
      </c>
      <c r="M29" s="113">
        <f t="shared" si="25"/>
        <v>12.60861482848934</v>
      </c>
      <c r="N29" s="113">
        <f t="shared" si="25"/>
        <v>11.1042499894169</v>
      </c>
      <c r="O29" s="113">
        <f t="shared" si="25"/>
        <v>15.039599204150782</v>
      </c>
      <c r="P29" s="113">
        <f t="shared" si="25"/>
        <v>10.018699879812781</v>
      </c>
      <c r="Q29" s="113">
        <f t="shared" si="25"/>
        <v>9.4101255431891762</v>
      </c>
      <c r="R29" s="113">
        <f t="shared" si="25"/>
        <v>2.8734500357984905</v>
      </c>
      <c r="S29" s="113">
        <f t="shared" si="25"/>
        <v>4.1163662599688209</v>
      </c>
      <c r="T29" s="113">
        <f t="shared" si="25"/>
        <v>5.6622352614210065</v>
      </c>
    </row>
    <row r="30" spans="1:20" s="10" customFormat="1" ht="21.2" customHeight="1" x14ac:dyDescent="0.15">
      <c r="A30" s="4">
        <v>2017</v>
      </c>
      <c r="B30" s="129">
        <v>1096368</v>
      </c>
      <c r="C30" s="129">
        <v>323079</v>
      </c>
      <c r="D30" s="129">
        <v>141131</v>
      </c>
      <c r="E30" s="129">
        <v>119495</v>
      </c>
      <c r="F30" s="129">
        <v>164448</v>
      </c>
      <c r="G30" s="129">
        <v>103042</v>
      </c>
      <c r="H30" s="129">
        <v>107415</v>
      </c>
      <c r="I30" s="129">
        <v>29732</v>
      </c>
      <c r="J30" s="129">
        <v>42788</v>
      </c>
      <c r="K30" s="129">
        <v>65238</v>
      </c>
      <c r="L30" s="113">
        <f t="shared" si="24"/>
        <v>29.468116544809771</v>
      </c>
      <c r="M30" s="113">
        <f t="shared" si="25"/>
        <v>12.872593873589889</v>
      </c>
      <c r="N30" s="113">
        <f t="shared" si="25"/>
        <v>10.899168892196782</v>
      </c>
      <c r="O30" s="113">
        <f t="shared" si="25"/>
        <v>14.999343286195877</v>
      </c>
      <c r="P30" s="113">
        <f t="shared" si="25"/>
        <v>9.3984866395224955</v>
      </c>
      <c r="Q30" s="113">
        <f t="shared" si="25"/>
        <v>9.7973490652773521</v>
      </c>
      <c r="R30" s="113">
        <f t="shared" si="25"/>
        <v>2.7118631700305005</v>
      </c>
      <c r="S30" s="113">
        <f t="shared" si="25"/>
        <v>3.9027042015089823</v>
      </c>
      <c r="T30" s="113">
        <f t="shared" si="25"/>
        <v>5.9503743268683511</v>
      </c>
    </row>
    <row r="31" spans="1:20" s="10" customFormat="1" ht="21.2" customHeight="1" x14ac:dyDescent="0.15">
      <c r="A31" s="4">
        <v>2018</v>
      </c>
      <c r="B31" s="129">
        <v>1117782</v>
      </c>
      <c r="C31" s="129">
        <v>331794</v>
      </c>
      <c r="D31" s="129">
        <v>146588</v>
      </c>
      <c r="E31" s="129">
        <v>122402</v>
      </c>
      <c r="F31" s="129">
        <v>170348</v>
      </c>
      <c r="G31" s="129">
        <v>104916</v>
      </c>
      <c r="H31" s="129">
        <v>107651</v>
      </c>
      <c r="I31" s="129">
        <v>31684</v>
      </c>
      <c r="J31" s="129">
        <v>41518</v>
      </c>
      <c r="K31" s="129">
        <v>60881</v>
      </c>
      <c r="L31" s="113">
        <f t="shared" si="24"/>
        <v>29.683247717354551</v>
      </c>
      <c r="M31" s="113">
        <f t="shared" si="25"/>
        <v>13.114185055762215</v>
      </c>
      <c r="N31" s="113">
        <f t="shared" si="25"/>
        <v>10.950435773701848</v>
      </c>
      <c r="O31" s="113">
        <f t="shared" si="25"/>
        <v>15.23982314977339</v>
      </c>
      <c r="P31" s="113">
        <f t="shared" si="25"/>
        <v>9.3860878060301562</v>
      </c>
      <c r="Q31" s="113">
        <f t="shared" si="25"/>
        <v>9.6307687903365782</v>
      </c>
      <c r="R31" s="113">
        <f t="shared" si="25"/>
        <v>2.8345419768792128</v>
      </c>
      <c r="S31" s="113">
        <f t="shared" si="25"/>
        <v>3.7143199657893935</v>
      </c>
      <c r="T31" s="113">
        <f t="shared" si="25"/>
        <v>5.4465897643726588</v>
      </c>
    </row>
    <row r="32" spans="1:20" s="10" customFormat="1" ht="21.2" customHeight="1" x14ac:dyDescent="0.15">
      <c r="A32" s="4">
        <v>2019</v>
      </c>
      <c r="B32" s="129">
        <v>1150047</v>
      </c>
      <c r="C32" s="129">
        <v>341691</v>
      </c>
      <c r="D32" s="129">
        <v>154446</v>
      </c>
      <c r="E32" s="129">
        <v>121921</v>
      </c>
      <c r="F32" s="129">
        <v>176668</v>
      </c>
      <c r="G32" s="129">
        <v>111033</v>
      </c>
      <c r="H32" s="129">
        <v>107135</v>
      </c>
      <c r="I32" s="129">
        <v>33256</v>
      </c>
      <c r="J32" s="129">
        <v>41359</v>
      </c>
      <c r="K32" s="129">
        <v>62538</v>
      </c>
      <c r="L32" s="113">
        <f t="shared" si="24"/>
        <v>29.711046592008849</v>
      </c>
      <c r="M32" s="113">
        <f t="shared" si="25"/>
        <v>13.429538097138638</v>
      </c>
      <c r="N32" s="113">
        <f t="shared" si="25"/>
        <v>10.601392812641571</v>
      </c>
      <c r="O32" s="113">
        <f t="shared" si="25"/>
        <v>15.361806952237606</v>
      </c>
      <c r="P32" s="113">
        <f t="shared" si="25"/>
        <v>9.6546488969581254</v>
      </c>
      <c r="Q32" s="113">
        <f t="shared" si="25"/>
        <v>9.3157062276585219</v>
      </c>
      <c r="R32" s="113">
        <f t="shared" si="25"/>
        <v>2.8917079041117453</v>
      </c>
      <c r="S32" s="113">
        <f t="shared" si="25"/>
        <v>3.5962878038897541</v>
      </c>
      <c r="T32" s="113">
        <f t="shared" si="25"/>
        <v>5.4378647133551938</v>
      </c>
    </row>
    <row r="33" spans="1:21" s="10" customFormat="1" ht="21.2" customHeight="1" x14ac:dyDescent="0.15">
      <c r="A33" s="4">
        <v>2020</v>
      </c>
      <c r="B33" s="129">
        <v>1225829</v>
      </c>
      <c r="C33" s="129">
        <v>411229</v>
      </c>
      <c r="D33" s="129">
        <v>142758</v>
      </c>
      <c r="E33" s="129">
        <v>121601</v>
      </c>
      <c r="F33" s="129">
        <v>174512</v>
      </c>
      <c r="G33" s="129">
        <v>110672</v>
      </c>
      <c r="H33" s="129">
        <v>117557</v>
      </c>
      <c r="I33" s="129">
        <v>34511</v>
      </c>
      <c r="J33" s="129">
        <v>38435</v>
      </c>
      <c r="K33" s="129">
        <v>74554</v>
      </c>
      <c r="L33" s="113">
        <f t="shared" si="24"/>
        <v>33.547011858913436</v>
      </c>
      <c r="M33" s="113">
        <f t="shared" si="25"/>
        <v>11.645833146385018</v>
      </c>
      <c r="N33" s="113">
        <f t="shared" si="25"/>
        <v>9.9198991050138314</v>
      </c>
      <c r="O33" s="113">
        <f t="shared" si="25"/>
        <v>14.236243391207093</v>
      </c>
      <c r="P33" s="113">
        <f t="shared" si="25"/>
        <v>9.0283391892343872</v>
      </c>
      <c r="Q33" s="113">
        <f t="shared" si="25"/>
        <v>9.5899999102648081</v>
      </c>
      <c r="R33" s="113">
        <f t="shared" si="25"/>
        <v>2.815319265574562</v>
      </c>
      <c r="S33" s="113">
        <f t="shared" si="25"/>
        <v>3.1354291667108543</v>
      </c>
      <c r="T33" s="113">
        <f t="shared" si="25"/>
        <v>6.0819249666960076</v>
      </c>
    </row>
    <row r="34" spans="1:21" s="10" customFormat="1" ht="21.2" customHeight="1" x14ac:dyDescent="0.15">
      <c r="A34" s="4">
        <v>2021</v>
      </c>
      <c r="B34" s="267">
        <v>1234314</v>
      </c>
      <c r="C34" s="267">
        <v>419506</v>
      </c>
      <c r="D34" s="267">
        <v>139394</v>
      </c>
      <c r="E34" s="267">
        <v>125086</v>
      </c>
      <c r="F34" s="267">
        <v>177938</v>
      </c>
      <c r="G34" s="267">
        <v>110253</v>
      </c>
      <c r="H34" s="267">
        <v>110846</v>
      </c>
      <c r="I34" s="267">
        <v>31051</v>
      </c>
      <c r="J34" s="267">
        <v>36865</v>
      </c>
      <c r="K34" s="267">
        <v>83375</v>
      </c>
      <c r="L34" s="113">
        <f t="shared" ref="L34" si="26">C34/$B34*100</f>
        <v>33.986975761435097</v>
      </c>
      <c r="M34" s="113">
        <f t="shared" ref="M34" si="27">D34/$B34*100</f>
        <v>11.293236567032377</v>
      </c>
      <c r="N34" s="113">
        <f t="shared" ref="N34" si="28">E34/$B34*100</f>
        <v>10.134050168757707</v>
      </c>
      <c r="O34" s="113">
        <f t="shared" ref="O34" si="29">F34/$B34*100</f>
        <v>14.41594278279271</v>
      </c>
      <c r="P34" s="113">
        <f t="shared" ref="P34" si="30">G34/$B34*100</f>
        <v>8.9323300229925273</v>
      </c>
      <c r="Q34" s="113">
        <f t="shared" ref="Q34" si="31">H34/$B34*100</f>
        <v>8.9803729034913324</v>
      </c>
      <c r="R34" s="113">
        <f t="shared" ref="R34" si="32">I34/$B34*100</f>
        <v>2.5156483682434132</v>
      </c>
      <c r="S34" s="113">
        <f t="shared" ref="S34" si="33">J34/$B34*100</f>
        <v>2.9866792404525917</v>
      </c>
      <c r="T34" s="113">
        <f t="shared" ref="T34" si="34">K34/$B34*100</f>
        <v>6.7547641848022462</v>
      </c>
    </row>
    <row r="35" spans="1:21" s="1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</row>
    <row r="36" spans="1:21" s="284" customFormat="1" ht="33" customHeight="1" x14ac:dyDescent="0.15">
      <c r="A36" s="545" t="s">
        <v>843</v>
      </c>
      <c r="B36" s="545"/>
      <c r="C36" s="545"/>
      <c r="D36" s="545"/>
      <c r="E36" s="545"/>
      <c r="F36" s="545"/>
      <c r="G36" s="545"/>
      <c r="H36" s="545"/>
      <c r="I36" s="545"/>
      <c r="J36" s="545"/>
      <c r="K36" s="545"/>
      <c r="L36" s="545"/>
      <c r="M36" s="545"/>
      <c r="N36" s="545"/>
      <c r="O36" s="545"/>
      <c r="P36" s="545"/>
      <c r="Q36" s="379"/>
      <c r="R36" s="379"/>
      <c r="S36" s="379"/>
      <c r="T36" s="379"/>
      <c r="U36" s="10"/>
    </row>
    <row r="39" spans="1:21" x14ac:dyDescent="0.15">
      <c r="L39" s="286"/>
      <c r="M39" s="286"/>
      <c r="N39" s="286"/>
      <c r="O39" s="286"/>
      <c r="P39" s="286"/>
      <c r="Q39" s="286"/>
      <c r="R39" s="286"/>
      <c r="S39" s="286"/>
      <c r="T39" s="286"/>
    </row>
  </sheetData>
  <mergeCells count="25">
    <mergeCell ref="A36:H36"/>
    <mergeCell ref="I36:P36"/>
    <mergeCell ref="A2:K2"/>
    <mergeCell ref="A5:A7"/>
    <mergeCell ref="B5:K5"/>
    <mergeCell ref="L5:T5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T6:T7"/>
    <mergeCell ref="N6:N7"/>
    <mergeCell ref="O6:O7"/>
    <mergeCell ref="P6:P7"/>
    <mergeCell ref="Q6:Q7"/>
    <mergeCell ref="R6:R7"/>
    <mergeCell ref="S6:S7"/>
  </mergeCells>
  <phoneticPr fontId="2" type="noConversion"/>
  <hyperlinks>
    <hyperlink ref="A1" location="목록!A1" display="[목록]으로"/>
  </hyperlinks>
  <pageMargins left="0.74803149606299213" right="0.39370078740157483" top="0.74803149606299213" bottom="0.59055118110236227" header="0.51181102362204722" footer="0.5118110236220472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view="pageBreakPreview" zoomScaleNormal="100" zoomScaleSheetLayoutView="100" workbookViewId="0">
      <selection activeCell="A4" sqref="A4"/>
    </sheetView>
  </sheetViews>
  <sheetFormatPr defaultColWidth="18.6640625" defaultRowHeight="13.5" x14ac:dyDescent="0.15"/>
  <cols>
    <col min="1" max="1" width="12.5546875" style="65" customWidth="1"/>
    <col min="2" max="5" width="14.88671875" style="65" customWidth="1"/>
    <col min="6" max="13" width="9.6640625" style="65" customWidth="1"/>
    <col min="14" max="16384" width="18.6640625" style="65"/>
  </cols>
  <sheetData>
    <row r="1" spans="1:13" ht="15" customHeight="1" x14ac:dyDescent="0.15">
      <c r="A1" s="130" t="s">
        <v>208</v>
      </c>
    </row>
    <row r="2" spans="1:13" s="224" customFormat="1" ht="30" customHeight="1" x14ac:dyDescent="0.15">
      <c r="A2" s="565" t="s">
        <v>184</v>
      </c>
      <c r="B2" s="565"/>
      <c r="C2" s="565"/>
      <c r="D2" s="565"/>
      <c r="E2" s="565"/>
      <c r="F2" s="258"/>
      <c r="G2" s="258"/>
      <c r="H2" s="258"/>
      <c r="I2" s="258"/>
    </row>
    <row r="3" spans="1:13" ht="15" customHeight="1" x14ac:dyDescent="0.15">
      <c r="A3" s="84"/>
      <c r="B3" s="84"/>
      <c r="C3" s="84"/>
      <c r="D3" s="84"/>
      <c r="E3" s="84"/>
      <c r="F3" s="84"/>
      <c r="G3" s="84"/>
      <c r="H3" s="84"/>
      <c r="I3" s="84"/>
    </row>
    <row r="4" spans="1:13" s="64" customFormat="1" ht="15" customHeight="1" thickBot="1" x14ac:dyDescent="0.2"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259" t="s">
        <v>185</v>
      </c>
    </row>
    <row r="5" spans="1:13" s="70" customFormat="1" ht="20.100000000000001" customHeight="1" x14ac:dyDescent="0.15">
      <c r="A5" s="552"/>
      <c r="B5" s="566" t="s">
        <v>198</v>
      </c>
      <c r="C5" s="567"/>
      <c r="D5" s="567"/>
      <c r="E5" s="568"/>
      <c r="F5" s="569" t="s">
        <v>207</v>
      </c>
      <c r="G5" s="570"/>
      <c r="H5" s="570"/>
      <c r="I5" s="571"/>
      <c r="J5" s="569" t="s">
        <v>197</v>
      </c>
      <c r="K5" s="570"/>
      <c r="L5" s="570"/>
      <c r="M5" s="570"/>
    </row>
    <row r="6" spans="1:13" s="70" customFormat="1" ht="20.100000000000001" customHeight="1" x14ac:dyDescent="0.15">
      <c r="A6" s="553"/>
      <c r="B6" s="564" t="s">
        <v>180</v>
      </c>
      <c r="C6" s="562" t="s">
        <v>181</v>
      </c>
      <c r="D6" s="564" t="s">
        <v>183</v>
      </c>
      <c r="E6" s="555" t="s">
        <v>182</v>
      </c>
      <c r="F6" s="395" t="s">
        <v>878</v>
      </c>
      <c r="G6" s="395" t="s">
        <v>181</v>
      </c>
      <c r="H6" s="395" t="s">
        <v>183</v>
      </c>
      <c r="I6" s="432" t="s">
        <v>879</v>
      </c>
      <c r="J6" s="395" t="s">
        <v>878</v>
      </c>
      <c r="K6" s="395" t="s">
        <v>181</v>
      </c>
      <c r="L6" s="395" t="s">
        <v>183</v>
      </c>
      <c r="M6" s="395" t="s">
        <v>879</v>
      </c>
    </row>
    <row r="7" spans="1:13" s="70" customFormat="1" ht="20.100000000000001" customHeight="1" thickBot="1" x14ac:dyDescent="0.2">
      <c r="A7" s="554"/>
      <c r="B7" s="531"/>
      <c r="C7" s="563"/>
      <c r="D7" s="531"/>
      <c r="E7" s="556"/>
      <c r="F7" s="396"/>
      <c r="G7" s="396"/>
      <c r="H7" s="396"/>
      <c r="I7" s="433"/>
      <c r="J7" s="396"/>
      <c r="K7" s="396"/>
      <c r="L7" s="396"/>
      <c r="M7" s="396"/>
    </row>
    <row r="8" spans="1:13" s="82" customFormat="1" ht="6" customHeight="1" x14ac:dyDescent="0.15">
      <c r="A8" s="8" t="s">
        <v>0</v>
      </c>
      <c r="B8" s="79" t="s">
        <v>0</v>
      </c>
      <c r="C8" s="79"/>
      <c r="D8" s="79"/>
      <c r="E8" s="79"/>
      <c r="F8" s="79" t="s">
        <v>0</v>
      </c>
      <c r="G8" s="79"/>
      <c r="H8" s="79"/>
      <c r="I8" s="79"/>
      <c r="J8" s="79" t="s">
        <v>0</v>
      </c>
      <c r="K8" s="79"/>
      <c r="L8" s="79"/>
      <c r="M8" s="79"/>
    </row>
    <row r="9" spans="1:13" s="100" customFormat="1" ht="21.2" customHeight="1" x14ac:dyDescent="0.15">
      <c r="A9" s="39" t="s">
        <v>63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</row>
    <row r="10" spans="1:13" s="100" customFormat="1" ht="21.2" customHeight="1" x14ac:dyDescent="0.15">
      <c r="A10" s="4">
        <v>2015</v>
      </c>
      <c r="B10" s="112">
        <f t="shared" ref="B10:E10" si="0">SUM(B19,B28)</f>
        <v>154942187</v>
      </c>
      <c r="C10" s="112">
        <f t="shared" si="0"/>
        <v>147711383</v>
      </c>
      <c r="D10" s="112">
        <f t="shared" si="0"/>
        <v>86843755</v>
      </c>
      <c r="E10" s="112">
        <f t="shared" si="0"/>
        <v>75952118</v>
      </c>
      <c r="F10" s="113">
        <v>9.329121670667174</v>
      </c>
      <c r="G10" s="113">
        <v>8.8660676048545817</v>
      </c>
      <c r="H10" s="113">
        <v>9.4242681175250667</v>
      </c>
      <c r="I10" s="113">
        <v>9.4396100295750465</v>
      </c>
      <c r="J10" s="287">
        <v>30106.187614434057</v>
      </c>
      <c r="K10" s="287">
        <v>28701.199431149922</v>
      </c>
      <c r="L10" s="287">
        <v>16874.257629860003</v>
      </c>
      <c r="M10" s="287">
        <v>14757.947841678741</v>
      </c>
    </row>
    <row r="11" spans="1:13" s="100" customFormat="1" ht="21.2" customHeight="1" x14ac:dyDescent="0.15">
      <c r="A11" s="4">
        <v>2016</v>
      </c>
      <c r="B11" s="112">
        <f t="shared" ref="B11:E16" si="1">SUM(B20,B29)</f>
        <v>160607820</v>
      </c>
      <c r="C11" s="112">
        <f t="shared" si="1"/>
        <v>153308790</v>
      </c>
      <c r="D11" s="112">
        <f t="shared" si="1"/>
        <v>89259797</v>
      </c>
      <c r="E11" s="112">
        <f t="shared" si="1"/>
        <v>79037266</v>
      </c>
      <c r="F11" s="113">
        <v>9.2114102016541963</v>
      </c>
      <c r="G11" s="113">
        <v>8.7608100104174458</v>
      </c>
      <c r="H11" s="113">
        <v>9.4102298455448423</v>
      </c>
      <c r="I11" s="113">
        <v>9.4810277167220569</v>
      </c>
      <c r="J11" s="287">
        <v>31218.651905848663</v>
      </c>
      <c r="K11" s="287">
        <v>29799.879913175166</v>
      </c>
      <c r="L11" s="287">
        <v>17350.154754168972</v>
      </c>
      <c r="M11" s="287">
        <v>15363.118027777027</v>
      </c>
    </row>
    <row r="12" spans="1:13" s="100" customFormat="1" ht="21.2" customHeight="1" x14ac:dyDescent="0.15">
      <c r="A12" s="4">
        <v>2017</v>
      </c>
      <c r="B12" s="112">
        <f t="shared" si="1"/>
        <v>164860682</v>
      </c>
      <c r="C12" s="112">
        <f t="shared" si="1"/>
        <v>155773351</v>
      </c>
      <c r="D12" s="112">
        <f t="shared" si="1"/>
        <v>91721470</v>
      </c>
      <c r="E12" s="112">
        <f t="shared" si="1"/>
        <v>82369188</v>
      </c>
      <c r="F12" s="113">
        <v>8.958121282277542</v>
      </c>
      <c r="G12" s="113">
        <v>8.4300627498843639</v>
      </c>
      <c r="H12" s="113">
        <v>9.2989108122686801</v>
      </c>
      <c r="I12" s="113">
        <v>9.4359353808082247</v>
      </c>
      <c r="J12" s="287">
        <v>32118.447340751238</v>
      </c>
      <c r="K12" s="287">
        <v>30348.037570206456</v>
      </c>
      <c r="L12" s="287">
        <v>17869.337724875448</v>
      </c>
      <c r="M12" s="287">
        <v>16047.30973561324</v>
      </c>
    </row>
    <row r="13" spans="1:13" s="100" customFormat="1" ht="21.2" customHeight="1" x14ac:dyDescent="0.15">
      <c r="A13" s="4">
        <v>2018</v>
      </c>
      <c r="B13" s="112">
        <f t="shared" si="1"/>
        <v>165497117</v>
      </c>
      <c r="C13" s="112">
        <f t="shared" si="1"/>
        <v>158497182</v>
      </c>
      <c r="D13" s="112">
        <f t="shared" si="1"/>
        <v>94087874</v>
      </c>
      <c r="E13" s="112">
        <f t="shared" si="1"/>
        <v>84551984</v>
      </c>
      <c r="F13" s="113">
        <v>8.6988008427393684</v>
      </c>
      <c r="G13" s="113">
        <v>8.2975308926572406</v>
      </c>
      <c r="H13" s="113">
        <v>9.1572046487805654</v>
      </c>
      <c r="I13" s="113">
        <v>9.2965033987262888</v>
      </c>
      <c r="J13" s="287">
        <v>32298.447734931877</v>
      </c>
      <c r="K13" s="287">
        <v>30932.339135315484</v>
      </c>
      <c r="L13" s="287">
        <v>18362.206762066169</v>
      </c>
      <c r="M13" s="287">
        <v>16501.180719110631</v>
      </c>
    </row>
    <row r="14" spans="1:13" s="100" customFormat="1" ht="21.2" customHeight="1" x14ac:dyDescent="0.15">
      <c r="A14" s="4">
        <v>2019</v>
      </c>
      <c r="B14" s="112">
        <f t="shared" si="1"/>
        <v>164900153</v>
      </c>
      <c r="C14" s="112">
        <f t="shared" si="1"/>
        <v>160742989</v>
      </c>
      <c r="D14" s="112">
        <f t="shared" si="1"/>
        <v>96650422</v>
      </c>
      <c r="E14" s="112">
        <f t="shared" si="1"/>
        <v>87159032</v>
      </c>
      <c r="F14" s="113">
        <v>8.5554808793224186</v>
      </c>
      <c r="G14" s="113">
        <v>8.2685399557564381</v>
      </c>
      <c r="H14" s="113">
        <v>9.0463909416184549</v>
      </c>
      <c r="I14" s="113">
        <v>9.3345251742318496</v>
      </c>
      <c r="J14" s="287">
        <v>32283.456907008855</v>
      </c>
      <c r="K14" s="287">
        <v>31469.584861363339</v>
      </c>
      <c r="L14" s="287">
        <v>18921.812241624906</v>
      </c>
      <c r="M14" s="287">
        <v>17063.627913241569</v>
      </c>
    </row>
    <row r="15" spans="1:13" s="100" customFormat="1" ht="21.2" customHeight="1" x14ac:dyDescent="0.15">
      <c r="A15" s="4">
        <v>2020</v>
      </c>
      <c r="B15" s="112">
        <f t="shared" si="1"/>
        <v>163496898</v>
      </c>
      <c r="C15" s="112">
        <f t="shared" si="1"/>
        <v>161500452</v>
      </c>
      <c r="D15" s="112">
        <f t="shared" si="1"/>
        <v>101340286</v>
      </c>
      <c r="E15" s="112">
        <f t="shared" si="1"/>
        <v>82738712</v>
      </c>
      <c r="F15" s="113">
        <v>8.4075473432843708</v>
      </c>
      <c r="G15" s="113">
        <v>8.2331480587754573</v>
      </c>
      <c r="H15" s="113">
        <v>9.1605236311916709</v>
      </c>
      <c r="I15" s="113">
        <v>9.2156331457784688</v>
      </c>
      <c r="J15" s="287">
        <v>32273.046205022409</v>
      </c>
      <c r="K15" s="287">
        <v>31878.962923981617</v>
      </c>
      <c r="L15" s="287">
        <v>20003.802962109938</v>
      </c>
      <c r="M15" s="287">
        <v>16331.993499473259</v>
      </c>
    </row>
    <row r="16" spans="1:13" s="100" customFormat="1" ht="21.2" customHeight="1" x14ac:dyDescent="0.15">
      <c r="A16" s="4" t="s">
        <v>844</v>
      </c>
      <c r="B16" s="112">
        <f t="shared" si="1"/>
        <v>173650307</v>
      </c>
      <c r="C16" s="112">
        <f t="shared" si="1"/>
        <v>170441073</v>
      </c>
      <c r="D16" s="112">
        <f t="shared" si="1"/>
        <v>104830608</v>
      </c>
      <c r="E16" s="112">
        <f t="shared" si="1"/>
        <v>87329886</v>
      </c>
      <c r="F16" s="113">
        <v>8.3000000000000007</v>
      </c>
      <c r="G16" s="113">
        <v>8.1</v>
      </c>
      <c r="H16" s="113">
        <v>9.1000000000000014</v>
      </c>
      <c r="I16" s="113">
        <v>9.1999999999999993</v>
      </c>
      <c r="J16" s="112">
        <v>34532.562767022842</v>
      </c>
      <c r="K16" s="112">
        <v>33894.365942302786</v>
      </c>
      <c r="L16" s="112">
        <v>20846.894043585922</v>
      </c>
      <c r="M16" s="112">
        <v>17366.653833396038</v>
      </c>
    </row>
    <row r="17" spans="1:13" s="100" customFormat="1" ht="21.2" customHeight="1" x14ac:dyDescent="0.15">
      <c r="A17" s="4"/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</row>
    <row r="18" spans="1:13" s="100" customFormat="1" ht="21.2" customHeight="1" x14ac:dyDescent="0.15">
      <c r="A18" s="39" t="s">
        <v>48</v>
      </c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</row>
    <row r="19" spans="1:13" s="100" customFormat="1" ht="21.2" customHeight="1" x14ac:dyDescent="0.15">
      <c r="A19" s="4">
        <v>2015</v>
      </c>
      <c r="B19" s="112">
        <f>VLOOKUP($A19&amp;$A$18, '[1]10.지역소득지표'!$A$9:$Y$71, 4, FALSE)</f>
        <v>51822013</v>
      </c>
      <c r="C19" s="112">
        <f>VLOOKUP($A19&amp;$A$18, '[1]10.지역소득지표'!$A$9:$Y$71, 5, FALSE)</f>
        <v>60880305</v>
      </c>
      <c r="D19" s="112">
        <f>VLOOKUP($A19&amp;$A$18, '[1]10.지역소득지표'!$A$9:$Y$71, 6, FALSE)</f>
        <v>42526734</v>
      </c>
      <c r="E19" s="112">
        <f>VLOOKUP($A19&amp;$A$18, '[1]10.지역소득지표'!$A$9:$Y$71, 7, FALSE)</f>
        <v>38281366</v>
      </c>
      <c r="F19" s="113">
        <v>3.1202209924653768</v>
      </c>
      <c r="G19" s="113">
        <v>3.6542132973879635</v>
      </c>
      <c r="H19" s="113">
        <v>4.6149932528673965</v>
      </c>
      <c r="I19" s="113">
        <v>4.7577496975059095</v>
      </c>
      <c r="J19" s="112">
        <v>20991</v>
      </c>
      <c r="K19" s="112">
        <v>24660</v>
      </c>
      <c r="L19" s="112">
        <v>17226</v>
      </c>
      <c r="M19" s="112">
        <v>15506</v>
      </c>
    </row>
    <row r="20" spans="1:13" s="100" customFormat="1" ht="21.2" customHeight="1" x14ac:dyDescent="0.15">
      <c r="A20" s="4">
        <v>2016</v>
      </c>
      <c r="B20" s="112">
        <f>VLOOKUP($A20&amp;$A$18, '[1]10.지역소득지표'!$A$9:$Y$71, 4, FALSE)</f>
        <v>53167211</v>
      </c>
      <c r="C20" s="112">
        <f>VLOOKUP($A20&amp;$A$18, '[1]10.지역소득지표'!$A$9:$Y$71, 5, FALSE)</f>
        <v>62888279</v>
      </c>
      <c r="D20" s="112">
        <f>VLOOKUP($A20&amp;$A$18, '[1]10.지역소득지표'!$A$9:$Y$71, 6, FALSE)</f>
        <v>43928062</v>
      </c>
      <c r="E20" s="112">
        <f>VLOOKUP($A20&amp;$A$18, '[1]10.지역소득지표'!$A$9:$Y$71, 7, FALSE)</f>
        <v>39906580</v>
      </c>
      <c r="F20" s="113">
        <v>3.0493221923994809</v>
      </c>
      <c r="G20" s="113">
        <v>3.5937421735643813</v>
      </c>
      <c r="H20" s="113">
        <v>4.6311236859450204</v>
      </c>
      <c r="I20" s="113">
        <v>4.7870505928125873</v>
      </c>
      <c r="J20" s="112">
        <v>21602</v>
      </c>
      <c r="K20" s="112">
        <v>25551</v>
      </c>
      <c r="L20" s="112">
        <v>17848</v>
      </c>
      <c r="M20" s="112">
        <v>16214</v>
      </c>
    </row>
    <row r="21" spans="1:13" s="100" customFormat="1" ht="21.2" customHeight="1" x14ac:dyDescent="0.15">
      <c r="A21" s="4">
        <v>2017</v>
      </c>
      <c r="B21" s="112">
        <f>VLOOKUP($A21&amp;$A$18, '[1]10.지역소득지표'!$A$9:$Y$71, 4, FALSE)</f>
        <v>54832958</v>
      </c>
      <c r="C21" s="112">
        <f>VLOOKUP($A21&amp;$A$18, '[1]10.지역소득지표'!$A$9:$Y$71, 5, FALSE)</f>
        <v>65279688</v>
      </c>
      <c r="D21" s="112">
        <f>VLOOKUP($A21&amp;$A$18, '[1]10.지역소득지표'!$A$9:$Y$71, 6, FALSE)</f>
        <v>45099027</v>
      </c>
      <c r="E21" s="112">
        <f>VLOOKUP($A21&amp;$A$18, '[1]10.지역소득지표'!$A$9:$Y$71, 7, FALSE)</f>
        <v>41353968</v>
      </c>
      <c r="F21" s="113">
        <v>2.9794871771186204</v>
      </c>
      <c r="G21" s="113">
        <v>3.5327728562048675</v>
      </c>
      <c r="H21" s="113">
        <v>4.572231886308594</v>
      </c>
      <c r="I21" s="113">
        <v>4.7373706025608886</v>
      </c>
      <c r="J21" s="112">
        <v>22310</v>
      </c>
      <c r="K21" s="112">
        <v>26561</v>
      </c>
      <c r="L21" s="112">
        <v>18350</v>
      </c>
      <c r="M21" s="112">
        <v>16826</v>
      </c>
    </row>
    <row r="22" spans="1:13" s="100" customFormat="1" ht="21.2" customHeight="1" x14ac:dyDescent="0.15">
      <c r="A22" s="4">
        <v>2018</v>
      </c>
      <c r="B22" s="112">
        <f>VLOOKUP($A22&amp;$A$18, '[1]10.지역소득지표'!$A$9:$Y$71, 4, FALSE)</f>
        <v>56714479</v>
      </c>
      <c r="C22" s="112">
        <f>VLOOKUP($A22&amp;$A$18, '[1]10.지역소득지표'!$A$9:$Y$71, 5, FALSE)</f>
        <v>66153385</v>
      </c>
      <c r="D22" s="112">
        <f>VLOOKUP($A22&amp;$A$18, '[1]10.지역소득지표'!$A$9:$Y$71, 6, FALSE)</f>
        <v>45456421</v>
      </c>
      <c r="E22" s="112">
        <f>VLOOKUP($A22&amp;$A$18, '[1]10.지역소득지표'!$A$9:$Y$71, 7, FALSE)</f>
        <v>42158618</v>
      </c>
      <c r="F22" s="113">
        <v>2.9810063562661591</v>
      </c>
      <c r="G22" s="113">
        <v>3.4632146058681852</v>
      </c>
      <c r="H22" s="113">
        <v>4.4240956034156591</v>
      </c>
      <c r="I22" s="113">
        <v>4.635346410352752</v>
      </c>
      <c r="J22" s="112">
        <v>23151</v>
      </c>
      <c r="K22" s="112">
        <v>27004</v>
      </c>
      <c r="L22" s="112">
        <v>18555</v>
      </c>
      <c r="M22" s="112">
        <v>17209</v>
      </c>
    </row>
    <row r="23" spans="1:13" s="100" customFormat="1" ht="21.2" customHeight="1" x14ac:dyDescent="0.15">
      <c r="A23" s="4">
        <v>2019</v>
      </c>
      <c r="B23" s="112">
        <f>VLOOKUP($A23&amp;$A$18, '[1]10.지역소득지표'!$A$9:$Y$71, 4, FALSE)</f>
        <v>58094694</v>
      </c>
      <c r="C23" s="112">
        <f>VLOOKUP($A23&amp;$A$18, '[1]10.지역소득지표'!$A$9:$Y$71, 5, FALSE)</f>
        <v>67379375</v>
      </c>
      <c r="D23" s="112">
        <f>VLOOKUP($A23&amp;$A$18, '[1]10.지역소득지표'!$A$9:$Y$71, 6, FALSE)</f>
        <v>46693662</v>
      </c>
      <c r="E23" s="112">
        <f>VLOOKUP($A23&amp;$A$18, '[1]10.지역소득지표'!$A$9:$Y$71, 7, FALSE)</f>
        <v>43695934</v>
      </c>
      <c r="F23" s="113">
        <v>3.0141151155092429</v>
      </c>
      <c r="G23" s="113">
        <v>3.4659617682074857</v>
      </c>
      <c r="H23" s="113">
        <v>4.3704839793435548</v>
      </c>
      <c r="I23" s="113">
        <v>4.6797306782224632</v>
      </c>
      <c r="J23" s="112">
        <v>23883</v>
      </c>
      <c r="K23" s="112">
        <v>27700</v>
      </c>
      <c r="L23" s="112">
        <v>19196</v>
      </c>
      <c r="M23" s="112">
        <v>17964</v>
      </c>
    </row>
    <row r="24" spans="1:13" s="100" customFormat="1" ht="21.2" customHeight="1" x14ac:dyDescent="0.15">
      <c r="A24" s="4">
        <v>2020</v>
      </c>
      <c r="B24" s="112">
        <f>VLOOKUP($A24&amp;$A$18, '[1]10.지역소득지표'!$A$9:$Y$71, 4, FALSE)</f>
        <v>57725389</v>
      </c>
      <c r="C24" s="112">
        <f>VLOOKUP($A24&amp;$A$18, '[1]10.지역소득지표'!$A$9:$Y$71, 5, FALSE)</f>
        <v>67439140</v>
      </c>
      <c r="D24" s="112">
        <f>VLOOKUP($A24&amp;$A$18, '[1]10.지역소득지표'!$A$9:$Y$71, 6, FALSE)</f>
        <v>48839309</v>
      </c>
      <c r="E24" s="112">
        <f>VLOOKUP($A24&amp;$A$18, '[1]10.지역소득지표'!$A$9:$Y$71, 7, FALSE)</f>
        <v>41707838</v>
      </c>
      <c r="F24" s="113">
        <v>2.9684290458342941</v>
      </c>
      <c r="G24" s="113">
        <v>3.4379868149005941</v>
      </c>
      <c r="H24" s="113">
        <v>4.4147659522647498</v>
      </c>
      <c r="I24" s="113">
        <v>4.6455174974389095</v>
      </c>
      <c r="J24" s="112">
        <v>23910</v>
      </c>
      <c r="K24" s="112">
        <v>27934</v>
      </c>
      <c r="L24" s="112">
        <v>20229</v>
      </c>
      <c r="M24" s="112">
        <v>17276</v>
      </c>
    </row>
    <row r="25" spans="1:13" s="100" customFormat="1" ht="21.2" customHeight="1" x14ac:dyDescent="0.15">
      <c r="A25" s="4" t="s">
        <v>844</v>
      </c>
      <c r="B25" s="112">
        <v>60865535</v>
      </c>
      <c r="C25" s="112">
        <v>70083580</v>
      </c>
      <c r="D25" s="112">
        <v>50249384</v>
      </c>
      <c r="E25" s="112">
        <v>43879152</v>
      </c>
      <c r="F25" s="113">
        <v>2.9</v>
      </c>
      <c r="G25" s="113">
        <v>3.3</v>
      </c>
      <c r="H25" s="113">
        <v>4.4000000000000004</v>
      </c>
      <c r="I25" s="113">
        <v>4.5999999999999996</v>
      </c>
      <c r="J25" s="112">
        <v>25492.019076649616</v>
      </c>
      <c r="K25" s="112">
        <v>29352.768497309677</v>
      </c>
      <c r="L25" s="112">
        <v>21045.707649130036</v>
      </c>
      <c r="M25" s="112">
        <v>18377.69404066206</v>
      </c>
    </row>
    <row r="26" spans="1:13" s="100" customFormat="1" ht="21.2" customHeight="1" x14ac:dyDescent="0.15">
      <c r="A26" s="4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</row>
    <row r="27" spans="1:13" s="100" customFormat="1" ht="21.2" customHeight="1" x14ac:dyDescent="0.15">
      <c r="A27" s="39" t="s">
        <v>49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</row>
    <row r="28" spans="1:13" s="100" customFormat="1" ht="21.2" customHeight="1" x14ac:dyDescent="0.15">
      <c r="A28" s="4">
        <v>2015</v>
      </c>
      <c r="B28" s="112">
        <f>VLOOKUP($A28&amp;$A$27, '[2]10.지역소득지표'!$A$9:$Y$182, 4, FALSE)</f>
        <v>103120174</v>
      </c>
      <c r="C28" s="112">
        <f>VLOOKUP($A28&amp;$A$27, '[2]10.지역소득지표'!$A$9:$Y$182, 5, FALSE)</f>
        <v>86831078</v>
      </c>
      <c r="D28" s="112">
        <f>VLOOKUP($A28&amp;$A$27, '[2]10.지역소득지표'!$A$9:$Y$182, 6, FALSE)</f>
        <v>44317021</v>
      </c>
      <c r="E28" s="112">
        <f>VLOOKUP($A28&amp;$A$27, '[2]10.지역소득지표'!$A$9:$Y$182, 7, FALSE)</f>
        <v>37670752</v>
      </c>
      <c r="F28" s="113">
        <v>6.2089006782017977</v>
      </c>
      <c r="G28" s="113">
        <v>5.2118543074666173</v>
      </c>
      <c r="H28" s="113">
        <v>4.8092748646576693</v>
      </c>
      <c r="I28" s="113">
        <v>4.6818603320691361</v>
      </c>
      <c r="J28" s="112">
        <v>38473.456270095739</v>
      </c>
      <c r="K28" s="112">
        <v>32427</v>
      </c>
      <c r="L28" s="112">
        <v>16550</v>
      </c>
      <c r="M28" s="112">
        <v>14068</v>
      </c>
    </row>
    <row r="29" spans="1:13" s="100" customFormat="1" ht="21.2" customHeight="1" x14ac:dyDescent="0.15">
      <c r="A29" s="4">
        <v>2016</v>
      </c>
      <c r="B29" s="112">
        <f>VLOOKUP($A29&amp;$A$27, '[2]10.지역소득지표'!$A$9:$Y$182, 4, FALSE)</f>
        <v>107440609</v>
      </c>
      <c r="C29" s="112">
        <f>VLOOKUP($A29&amp;$A$27, '[2]10.지역소득지표'!$A$9:$Y$182, 5, FALSE)</f>
        <v>90420511</v>
      </c>
      <c r="D29" s="112">
        <f>VLOOKUP($A29&amp;$A$27, '[2]10.지역소득지표'!$A$9:$Y$182, 6, FALSE)</f>
        <v>45331735</v>
      </c>
      <c r="E29" s="112">
        <f>VLOOKUP($A29&amp;$A$27, '[2]10.지역소득지표'!$A$9:$Y$182, 7, FALSE)</f>
        <v>39130686</v>
      </c>
      <c r="F29" s="113">
        <v>6.162088009254715</v>
      </c>
      <c r="G29" s="113">
        <v>5.1670678368530645</v>
      </c>
      <c r="H29" s="113">
        <v>4.7791061595998219</v>
      </c>
      <c r="I29" s="113">
        <v>4.6939771239094705</v>
      </c>
      <c r="J29" s="112">
        <v>40057.359920273477</v>
      </c>
      <c r="K29" s="112">
        <v>33697</v>
      </c>
      <c r="L29" s="112">
        <v>16894</v>
      </c>
      <c r="M29" s="112">
        <v>14583</v>
      </c>
    </row>
    <row r="30" spans="1:13" s="100" customFormat="1" ht="21.2" customHeight="1" x14ac:dyDescent="0.15">
      <c r="A30" s="4">
        <v>2017</v>
      </c>
      <c r="B30" s="112">
        <f>VLOOKUP($A30&amp;$A$27, '[2]10.지역소득지표'!$A$9:$Y$182, 4, FALSE)</f>
        <v>110027724</v>
      </c>
      <c r="C30" s="112">
        <f>VLOOKUP($A30&amp;$A$27, '[2]10.지역소득지표'!$A$9:$Y$182, 5, FALSE)</f>
        <v>90493663</v>
      </c>
      <c r="D30" s="112">
        <f>VLOOKUP($A30&amp;$A$27, '[2]10.지역소득지표'!$A$9:$Y$182, 6, FALSE)</f>
        <v>46622443</v>
      </c>
      <c r="E30" s="112">
        <f>VLOOKUP($A30&amp;$A$27, '[2]10.지역소득지표'!$A$9:$Y$182, 7, FALSE)</f>
        <v>41015220</v>
      </c>
      <c r="F30" s="113">
        <v>5.9786341051589211</v>
      </c>
      <c r="G30" s="113">
        <v>4.8972898936794973</v>
      </c>
      <c r="H30" s="113">
        <v>4.7266789259600852</v>
      </c>
      <c r="I30" s="113">
        <v>4.6985647782473352</v>
      </c>
      <c r="J30" s="112">
        <v>41100.239143119048</v>
      </c>
      <c r="K30" s="112">
        <v>33828</v>
      </c>
      <c r="L30" s="112">
        <v>17428</v>
      </c>
      <c r="M30" s="112">
        <v>15332</v>
      </c>
    </row>
    <row r="31" spans="1:13" s="100" customFormat="1" ht="21.2" customHeight="1" x14ac:dyDescent="0.15">
      <c r="A31" s="4">
        <v>2018</v>
      </c>
      <c r="B31" s="112">
        <f>VLOOKUP($A31&amp;$A$27, '[2]10.지역소득지표'!$A$9:$Y$182, 4, FALSE)</f>
        <v>108782638</v>
      </c>
      <c r="C31" s="112">
        <f>VLOOKUP($A31&amp;$A$27, '[2]10.지역소득지표'!$A$9:$Y$182, 5, FALSE)</f>
        <v>92343797</v>
      </c>
      <c r="D31" s="112">
        <f>VLOOKUP($A31&amp;$A$27, '[2]10.지역소득지표'!$A$9:$Y$182, 6, FALSE)</f>
        <v>48631453</v>
      </c>
      <c r="E31" s="112">
        <f>VLOOKUP($A31&amp;$A$27, '[2]10.지역소득지표'!$A$9:$Y$182, 7, FALSE)</f>
        <v>42393366</v>
      </c>
      <c r="F31" s="113">
        <v>5.7177944864732089</v>
      </c>
      <c r="G31" s="113">
        <v>4.834316286789055</v>
      </c>
      <c r="H31" s="113">
        <v>4.7331090453649063</v>
      </c>
      <c r="I31" s="113">
        <v>4.6611569883735369</v>
      </c>
      <c r="J31" s="112">
        <v>40698.326388322508</v>
      </c>
      <c r="K31" s="112">
        <v>34530</v>
      </c>
      <c r="L31" s="112">
        <v>18185</v>
      </c>
      <c r="M31" s="112">
        <v>15852</v>
      </c>
    </row>
    <row r="32" spans="1:13" s="100" customFormat="1" ht="21.2" customHeight="1" x14ac:dyDescent="0.15">
      <c r="A32" s="4">
        <v>2019</v>
      </c>
      <c r="B32" s="112">
        <f>VLOOKUP($A32&amp;$A$27, '[2]10.지역소득지표'!$A$9:$Y$182, 4, FALSE)</f>
        <v>106805459</v>
      </c>
      <c r="C32" s="112">
        <f>VLOOKUP($A32&amp;$A$27, '[2]10.지역소득지표'!$A$9:$Y$182, 5, FALSE)</f>
        <v>93363614</v>
      </c>
      <c r="D32" s="112">
        <f>VLOOKUP($A32&amp;$A$27, '[2]10.지역소득지표'!$A$9:$Y$182, 6, FALSE)</f>
        <v>49956760</v>
      </c>
      <c r="E32" s="112">
        <f>VLOOKUP($A32&amp;$A$27, '[2]10.지역소득지표'!$A$9:$Y$182, 7, FALSE)</f>
        <v>43463098</v>
      </c>
      <c r="F32" s="113">
        <v>5.5413657638131761</v>
      </c>
      <c r="G32" s="113">
        <v>4.8025781875489528</v>
      </c>
      <c r="H32" s="113">
        <v>4.6759069622749001</v>
      </c>
      <c r="I32" s="113">
        <v>4.6547944960093863</v>
      </c>
      <c r="J32" s="112">
        <v>40082</v>
      </c>
      <c r="K32" s="112">
        <v>35038</v>
      </c>
      <c r="L32" s="112">
        <v>18748</v>
      </c>
      <c r="M32" s="112">
        <v>16311</v>
      </c>
    </row>
    <row r="33" spans="1:13" s="100" customFormat="1" ht="21.2" customHeight="1" x14ac:dyDescent="0.15">
      <c r="A33" s="4">
        <v>2020</v>
      </c>
      <c r="B33" s="112">
        <f>VLOOKUP($A33&amp;$A$27, '[2]10.지역소득지표'!$A$9:$Y$182, 4, FALSE)</f>
        <v>105771509</v>
      </c>
      <c r="C33" s="112">
        <f>VLOOKUP($A33&amp;$A$27, '[2]10.지역소득지표'!$A$9:$Y$182, 5, FALSE)</f>
        <v>94061312</v>
      </c>
      <c r="D33" s="112">
        <f>VLOOKUP($A33&amp;$A$27, '[2]10.지역소득지표'!$A$9:$Y$182, 6, FALSE)</f>
        <v>52500977</v>
      </c>
      <c r="E33" s="112">
        <f>VLOOKUP($A33&amp;$A$27, '[2]10.지역소득지표'!$A$9:$Y$182, 7, FALSE)</f>
        <v>41030874</v>
      </c>
      <c r="F33" s="113">
        <v>5.4391182974500776</v>
      </c>
      <c r="G33" s="113">
        <v>4.7951612438748628</v>
      </c>
      <c r="H33" s="113">
        <v>4.7457576789269211</v>
      </c>
      <c r="I33" s="113">
        <v>4.5701156483395584</v>
      </c>
      <c r="J33" s="112">
        <v>39887</v>
      </c>
      <c r="K33" s="112">
        <v>35471</v>
      </c>
      <c r="L33" s="112">
        <v>19798</v>
      </c>
      <c r="M33" s="112">
        <v>15473</v>
      </c>
    </row>
    <row r="34" spans="1:13" s="100" customFormat="1" ht="21.2" customHeight="1" x14ac:dyDescent="0.15">
      <c r="A34" s="4" t="s">
        <v>844</v>
      </c>
      <c r="B34" s="112">
        <v>112784772</v>
      </c>
      <c r="C34" s="112">
        <v>100357493</v>
      </c>
      <c r="D34" s="112">
        <v>54581224</v>
      </c>
      <c r="E34" s="112">
        <v>43450734</v>
      </c>
      <c r="F34" s="113">
        <v>5.4</v>
      </c>
      <c r="G34" s="113">
        <v>4.8</v>
      </c>
      <c r="H34" s="113">
        <v>4.7</v>
      </c>
      <c r="I34" s="113">
        <v>4.5999999999999996</v>
      </c>
      <c r="J34" s="287">
        <v>42705.894246989257</v>
      </c>
      <c r="K34" s="287">
        <v>38000.311628514573</v>
      </c>
      <c r="L34" s="287">
        <v>20667.15159042244</v>
      </c>
      <c r="M34" s="287">
        <v>16452.597440708225</v>
      </c>
    </row>
    <row r="35" spans="1:13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</row>
    <row r="36" spans="1:13" s="111" customFormat="1" ht="34.5" customHeight="1" x14ac:dyDescent="0.15">
      <c r="A36" s="436" t="s">
        <v>845</v>
      </c>
      <c r="B36" s="436"/>
      <c r="C36" s="436"/>
      <c r="D36" s="436"/>
      <c r="E36" s="436"/>
    </row>
    <row r="39" spans="1:13" x14ac:dyDescent="0.15">
      <c r="J39" s="288"/>
      <c r="K39" s="288"/>
      <c r="L39" s="288"/>
    </row>
    <row r="40" spans="1:13" x14ac:dyDescent="0.15">
      <c r="M40" s="288"/>
    </row>
    <row r="41" spans="1:13" x14ac:dyDescent="0.15">
      <c r="M41" s="288"/>
    </row>
  </sheetData>
  <mergeCells count="18">
    <mergeCell ref="A2:E2"/>
    <mergeCell ref="B5:E5"/>
    <mergeCell ref="F5:I5"/>
    <mergeCell ref="J5:M5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A36:E36"/>
    <mergeCell ref="M6:M7"/>
    <mergeCell ref="A5:A7"/>
  </mergeCells>
  <phoneticPr fontId="2" type="noConversion"/>
  <hyperlinks>
    <hyperlink ref="A1" location="목록!A1" display="[목록]으로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view="pageBreakPreview" zoomScaleNormal="100" zoomScaleSheetLayoutView="100" workbookViewId="0">
      <pane xSplit="1" ySplit="8" topLeftCell="B9" activePane="bottomRight" state="frozen"/>
      <selection sqref="A1:E1"/>
      <selection pane="topRight" sqref="A1:E1"/>
      <selection pane="bottomLeft" sqref="A1:E1"/>
      <selection pane="bottomRight" activeCell="A4" sqref="A4"/>
    </sheetView>
  </sheetViews>
  <sheetFormatPr defaultRowHeight="13.5" x14ac:dyDescent="0.15"/>
  <cols>
    <col min="1" max="1" width="11.77734375" style="19" customWidth="1"/>
    <col min="2" max="7" width="11.44140625" style="19" customWidth="1"/>
    <col min="8" max="16384" width="8.88671875" style="19"/>
  </cols>
  <sheetData>
    <row r="1" spans="1:7" ht="15" customHeight="1" x14ac:dyDescent="0.15">
      <c r="A1" s="130" t="s">
        <v>208</v>
      </c>
    </row>
    <row r="2" spans="1:7" s="233" customFormat="1" ht="30" customHeight="1" x14ac:dyDescent="0.15">
      <c r="A2" s="397" t="s">
        <v>881</v>
      </c>
      <c r="B2" s="397"/>
      <c r="C2" s="397"/>
      <c r="D2" s="397"/>
      <c r="E2" s="397"/>
      <c r="F2" s="397"/>
      <c r="G2" s="397"/>
    </row>
    <row r="3" spans="1:7" ht="15" customHeight="1" x14ac:dyDescent="0.15">
      <c r="A3" s="21" t="s">
        <v>0</v>
      </c>
    </row>
    <row r="4" spans="1:7" ht="15" customHeight="1" thickBot="1" x14ac:dyDescent="0.2">
      <c r="B4" s="131"/>
      <c r="C4" s="131"/>
      <c r="D4" s="132"/>
      <c r="E4" s="132"/>
      <c r="F4" s="132"/>
      <c r="G4" s="241" t="s">
        <v>966</v>
      </c>
    </row>
    <row r="5" spans="1:7" ht="20.100000000000001" customHeight="1" x14ac:dyDescent="0.15">
      <c r="A5" s="577"/>
      <c r="B5" s="580" t="s">
        <v>209</v>
      </c>
      <c r="C5" s="257"/>
      <c r="D5" s="574" t="s">
        <v>210</v>
      </c>
      <c r="E5" s="575"/>
      <c r="F5" s="575"/>
      <c r="G5" s="575"/>
    </row>
    <row r="6" spans="1:7" ht="20.100000000000001" customHeight="1" x14ac:dyDescent="0.15">
      <c r="A6" s="578"/>
      <c r="B6" s="581"/>
      <c r="C6" s="572" t="s">
        <v>880</v>
      </c>
      <c r="D6" s="404"/>
      <c r="E6" s="432" t="s">
        <v>213</v>
      </c>
      <c r="F6" s="583" t="s">
        <v>211</v>
      </c>
      <c r="G6" s="583" t="s">
        <v>212</v>
      </c>
    </row>
    <row r="7" spans="1:7" ht="20.100000000000001" customHeight="1" thickBot="1" x14ac:dyDescent="0.2">
      <c r="A7" s="579"/>
      <c r="B7" s="582"/>
      <c r="C7" s="573"/>
      <c r="D7" s="576"/>
      <c r="E7" s="558"/>
      <c r="F7" s="584"/>
      <c r="G7" s="584"/>
    </row>
    <row r="8" spans="1:7" s="82" customFormat="1" ht="6" customHeight="1" x14ac:dyDescent="0.15">
      <c r="A8" s="8" t="s">
        <v>0</v>
      </c>
      <c r="B8" s="79" t="s">
        <v>0</v>
      </c>
      <c r="C8" s="79"/>
      <c r="D8" s="79"/>
      <c r="E8" s="79"/>
      <c r="F8" s="79" t="s">
        <v>0</v>
      </c>
      <c r="G8" s="79" t="s">
        <v>0</v>
      </c>
    </row>
    <row r="9" spans="1:7" s="100" customFormat="1" ht="21.2" customHeight="1" x14ac:dyDescent="0.15">
      <c r="A9" s="39" t="s">
        <v>63</v>
      </c>
      <c r="B9" s="94"/>
      <c r="C9" s="94"/>
      <c r="D9" s="94"/>
      <c r="E9" s="94"/>
      <c r="F9" s="94"/>
      <c r="G9" s="94"/>
    </row>
    <row r="10" spans="1:7" s="100" customFormat="1" ht="21.2" customHeight="1" x14ac:dyDescent="0.15">
      <c r="A10" s="4">
        <v>2015</v>
      </c>
      <c r="B10" s="92">
        <f t="shared" ref="B10:D16" si="0">SUM(B19,B28)</f>
        <v>201213</v>
      </c>
      <c r="C10" s="93">
        <f>B10/'7.가구원수별 가구'!B10*100</f>
        <v>10.104848607810563</v>
      </c>
      <c r="D10" s="92">
        <f t="shared" si="0"/>
        <v>454683</v>
      </c>
      <c r="E10" s="93">
        <f>D10/'4.세대및 인구'!D10*100</f>
        <v>8.6333947332993954</v>
      </c>
      <c r="F10" s="92">
        <f t="shared" ref="F10:G10" si="1">SUM(F19,F28)</f>
        <v>224222</v>
      </c>
      <c r="G10" s="92">
        <f t="shared" si="1"/>
        <v>230461</v>
      </c>
    </row>
    <row r="11" spans="1:7" s="100" customFormat="1" ht="21.2" customHeight="1" x14ac:dyDescent="0.15">
      <c r="A11" s="4">
        <v>2016</v>
      </c>
      <c r="B11" s="92">
        <f t="shared" si="0"/>
        <v>197816</v>
      </c>
      <c r="C11" s="93">
        <f>B11/'7.가구원수별 가구'!B11*100</f>
        <v>9.8301772966117937</v>
      </c>
      <c r="D11" s="92">
        <f t="shared" si="0"/>
        <v>445991</v>
      </c>
      <c r="E11" s="93">
        <f>D11/'4.세대및 인구'!D11*100</f>
        <v>8.4744068698044508</v>
      </c>
      <c r="F11" s="92">
        <f t="shared" ref="F11:G11" si="2">SUM(F20,F29)</f>
        <v>217770</v>
      </c>
      <c r="G11" s="92">
        <f t="shared" si="2"/>
        <v>228222</v>
      </c>
    </row>
    <row r="12" spans="1:7" s="100" customFormat="1" ht="21.2" customHeight="1" x14ac:dyDescent="0.15">
      <c r="A12" s="4">
        <v>2017</v>
      </c>
      <c r="B12" s="92">
        <f t="shared" si="0"/>
        <v>195875</v>
      </c>
      <c r="C12" s="93">
        <f>B12/'7.가구원수별 가구'!B12*100</f>
        <v>9.6213498428410524</v>
      </c>
      <c r="D12" s="92">
        <f t="shared" si="0"/>
        <v>437673</v>
      </c>
      <c r="E12" s="93">
        <f>D12/'4.세대및 인구'!D12*100</f>
        <v>8.3418036675324103</v>
      </c>
      <c r="F12" s="92">
        <f t="shared" ref="F12:G12" si="3">SUM(F21,F30)</f>
        <v>213319</v>
      </c>
      <c r="G12" s="92">
        <f t="shared" si="3"/>
        <v>224354</v>
      </c>
    </row>
    <row r="13" spans="1:7" s="100" customFormat="1" ht="21.2" customHeight="1" x14ac:dyDescent="0.15">
      <c r="A13" s="4">
        <v>2018</v>
      </c>
      <c r="B13" s="92">
        <f t="shared" si="0"/>
        <v>192218</v>
      </c>
      <c r="C13" s="93">
        <f>B13/'7.가구원수별 가구'!B13*100</f>
        <v>9.3671206841938552</v>
      </c>
      <c r="D13" s="92">
        <f t="shared" si="0"/>
        <v>416464</v>
      </c>
      <c r="E13" s="93">
        <f>D13/'4.세대및 인구'!D13*100</f>
        <v>7.9727360545462682</v>
      </c>
      <c r="F13" s="92">
        <f t="shared" ref="F13:G13" si="4">SUM(F22,F31)</f>
        <v>202824</v>
      </c>
      <c r="G13" s="92">
        <f t="shared" si="4"/>
        <v>213647</v>
      </c>
    </row>
    <row r="14" spans="1:7" s="100" customFormat="1" ht="21.2" customHeight="1" x14ac:dyDescent="0.15">
      <c r="A14" s="4">
        <v>2019</v>
      </c>
      <c r="B14" s="92">
        <f t="shared" si="0"/>
        <v>190664</v>
      </c>
      <c r="C14" s="93">
        <f>B14/'7.가구원수별 가구'!B14*100</f>
        <v>9.2039116527978511</v>
      </c>
      <c r="D14" s="92">
        <f t="shared" si="0"/>
        <v>407932</v>
      </c>
      <c r="E14" s="93">
        <f>D14/'4.세대및 인구'!D14*100</f>
        <v>7.8566659033388113</v>
      </c>
      <c r="F14" s="92">
        <f t="shared" ref="F14:G14" si="5">SUM(F23,F32)</f>
        <v>200371</v>
      </c>
      <c r="G14" s="92">
        <f t="shared" si="5"/>
        <v>207561</v>
      </c>
    </row>
    <row r="15" spans="1:7" s="100" customFormat="1" ht="21.2" customHeight="1" x14ac:dyDescent="0.15">
      <c r="A15" s="4">
        <v>2020</v>
      </c>
      <c r="B15" s="92">
        <f t="shared" si="0"/>
        <v>190563</v>
      </c>
      <c r="C15" s="93">
        <f>B15/'7.가구원수별 가구'!B15*100</f>
        <v>8.9988595768392585</v>
      </c>
      <c r="D15" s="92">
        <f t="shared" si="0"/>
        <v>412005</v>
      </c>
      <c r="E15" s="93">
        <f>D15/'4.세대및 인구'!D15*100</f>
        <v>8.0187270036113034</v>
      </c>
      <c r="F15" s="92">
        <f t="shared" ref="F15:G16" si="6">SUM(F24,F33)</f>
        <v>206017</v>
      </c>
      <c r="G15" s="92">
        <f t="shared" si="6"/>
        <v>205988</v>
      </c>
    </row>
    <row r="16" spans="1:7" s="100" customFormat="1" ht="21.2" customHeight="1" x14ac:dyDescent="0.15">
      <c r="A16" s="4">
        <v>2021</v>
      </c>
      <c r="B16" s="92">
        <f t="shared" si="0"/>
        <v>193667</v>
      </c>
      <c r="C16" s="93">
        <f>B16/'7.가구원수별 가구'!B16*100</f>
        <v>8.9761380363889849</v>
      </c>
      <c r="D16" s="92">
        <f t="shared" si="0"/>
        <v>402309</v>
      </c>
      <c r="E16" s="93">
        <f>D16/'4.세대및 인구'!D16*100</f>
        <v>7.9033646206322512</v>
      </c>
      <c r="F16" s="92">
        <f t="shared" si="6"/>
        <v>201802</v>
      </c>
      <c r="G16" s="92">
        <f t="shared" si="6"/>
        <v>200506</v>
      </c>
    </row>
    <row r="17" spans="1:8" s="100" customFormat="1" ht="21.2" customHeight="1" x14ac:dyDescent="0.15">
      <c r="A17" s="4"/>
      <c r="B17" s="94"/>
      <c r="C17" s="94"/>
      <c r="D17" s="94"/>
      <c r="E17" s="94"/>
      <c r="F17" s="94"/>
      <c r="G17" s="94"/>
    </row>
    <row r="18" spans="1:8" s="100" customFormat="1" ht="21.2" customHeight="1" x14ac:dyDescent="0.15">
      <c r="A18" s="39" t="s">
        <v>48</v>
      </c>
      <c r="B18" s="92"/>
      <c r="C18" s="92"/>
      <c r="D18" s="92"/>
      <c r="E18" s="92"/>
      <c r="F18" s="92"/>
      <c r="G18" s="92"/>
    </row>
    <row r="19" spans="1:8" s="100" customFormat="1" ht="21.2" customHeight="1" x14ac:dyDescent="0.15">
      <c r="A19" s="4">
        <v>2015</v>
      </c>
      <c r="B19" s="92">
        <f>VLOOKUP($A19&amp;$A$18, '[1]11.농가현황'!$A$9:$U$71, 4, FALSE)</f>
        <v>16571</v>
      </c>
      <c r="C19" s="93">
        <f>B19/'7.가구원수별 가구'!B19*100</f>
        <v>1.7846526976030879</v>
      </c>
      <c r="D19" s="92">
        <f>VLOOKUP($A19&amp;$A$18, '[1]11.농가현황'!$A$9:$U$71, 5, FALSE)</f>
        <v>44542</v>
      </c>
      <c r="E19" s="93">
        <f>D19/'4.세대및 인구'!D19*100</f>
        <v>1.7717792972867616</v>
      </c>
      <c r="F19" s="92">
        <f>VLOOKUP($A19&amp;$A$18, '[1]11.농가현황'!$A$9:$U$71, 6, FALSE)</f>
        <v>22538</v>
      </c>
      <c r="G19" s="92">
        <f>VLOOKUP($A19&amp;$A$18, '[1]11.농가현황'!$A$9:$U$71, 7, FALSE)</f>
        <v>22004</v>
      </c>
    </row>
    <row r="20" spans="1:8" s="100" customFormat="1" ht="21.2" customHeight="1" x14ac:dyDescent="0.15">
      <c r="A20" s="4">
        <v>2016</v>
      </c>
      <c r="B20" s="92">
        <f>VLOOKUP($A20&amp;$A$18, '[1]11.농가현황'!$A$9:$U$71, 4, FALSE)</f>
        <v>16750</v>
      </c>
      <c r="C20" s="93">
        <f>B20/'7.가구원수별 가구'!B20*100</f>
        <v>1.7900022762417005</v>
      </c>
      <c r="D20" s="92">
        <f>VLOOKUP($A20&amp;$A$18, '[1]11.농가현황'!$A$9:$U$71, 5, FALSE)</f>
        <v>43743</v>
      </c>
      <c r="E20" s="93">
        <f>D20/'4.세대및 인구'!D20*100</f>
        <v>1.7420202704048107</v>
      </c>
      <c r="F20" s="92">
        <f>VLOOKUP($A20&amp;$A$18, '[1]11.농가현황'!$A$9:$U$71, 6, FALSE)</f>
        <v>22014</v>
      </c>
      <c r="G20" s="92">
        <f>VLOOKUP($A20&amp;$A$18, '[1]11.농가현황'!$A$9:$U$71, 7, FALSE)</f>
        <v>21728</v>
      </c>
    </row>
    <row r="21" spans="1:8" s="100" customFormat="1" ht="21.2" customHeight="1" x14ac:dyDescent="0.15">
      <c r="A21" s="4">
        <v>2017</v>
      </c>
      <c r="B21" s="92">
        <f>VLOOKUP($A21&amp;$A$18, '[1]11.농가현황'!$A$9:$U$71, 4, FALSE)</f>
        <v>16554</v>
      </c>
      <c r="C21" s="93">
        <f>B21/'7.가구원수별 가구'!B21*100</f>
        <v>1.7461472738204487</v>
      </c>
      <c r="D21" s="92">
        <f>VLOOKUP($A21&amp;$A$18, '[1]11.농가현황'!$A$9:$U$71, 5, FALSE)</f>
        <v>42395</v>
      </c>
      <c r="E21" s="93">
        <f>D21/'4.세대및 인구'!D21*100</f>
        <v>1.6946659295599384</v>
      </c>
      <c r="F21" s="92">
        <f>VLOOKUP($A21&amp;$A$18, '[1]11.농가현황'!$A$9:$U$71, 6, FALSE)</f>
        <v>21276</v>
      </c>
      <c r="G21" s="92">
        <f>VLOOKUP($A21&amp;$A$18, '[1]11.농가현황'!$A$9:$U$71, 7, FALSE)</f>
        <v>21119</v>
      </c>
    </row>
    <row r="22" spans="1:8" s="100" customFormat="1" ht="21.2" customHeight="1" x14ac:dyDescent="0.15">
      <c r="A22" s="4">
        <v>2018</v>
      </c>
      <c r="B22" s="92">
        <f>VLOOKUP($A22&amp;$A$18, '[1]11.농가현황'!$A$9:$U$71, 4, FALSE)</f>
        <v>15833</v>
      </c>
      <c r="C22" s="93">
        <f>B22/'7.가구원수별 가구'!B22*100</f>
        <v>1.6535493923861326</v>
      </c>
      <c r="D22" s="92">
        <f>VLOOKUP($A22&amp;$A$18, '[1]11.농가현황'!$A$9:$U$71, 5, FALSE)</f>
        <v>39903</v>
      </c>
      <c r="E22" s="93">
        <f>D22/'4.세대및 인구'!D22*100</f>
        <v>1.602657560721696</v>
      </c>
      <c r="F22" s="92">
        <f>VLOOKUP($A22&amp;$A$18, '[1]11.농가현황'!$A$9:$U$71, 6, FALSE)</f>
        <v>19892</v>
      </c>
      <c r="G22" s="92">
        <f>VLOOKUP($A22&amp;$A$18, '[1]11.농가현황'!$A$9:$U$71, 7, FALSE)</f>
        <v>20011</v>
      </c>
    </row>
    <row r="23" spans="1:8" s="100" customFormat="1" ht="21.2" customHeight="1" x14ac:dyDescent="0.15">
      <c r="A23" s="4">
        <v>2019</v>
      </c>
      <c r="B23" s="92">
        <f>VLOOKUP($A23&amp;$A$18, '[1]11.농가현황'!$A$9:$U$71, 4, FALSE)</f>
        <v>15747</v>
      </c>
      <c r="C23" s="93">
        <f>B23/'7.가구원수별 가구'!B23*100</f>
        <v>1.6257149346492947</v>
      </c>
      <c r="D23" s="92">
        <f>VLOOKUP($A23&amp;$A$18, '[1]11.농가현황'!$A$9:$U$71, 5, FALSE)</f>
        <v>39239</v>
      </c>
      <c r="E23" s="93">
        <f>D23/'4.세대및 인구'!D23*100</f>
        <v>1.5897678571862659</v>
      </c>
      <c r="F23" s="92">
        <f>VLOOKUP($A23&amp;$A$18, '[1]11.농가현황'!$A$9:$U$71, 6, FALSE)</f>
        <v>19805</v>
      </c>
      <c r="G23" s="92">
        <f>VLOOKUP($A23&amp;$A$18, '[1]11.농가현황'!$A$9:$U$71, 7, FALSE)</f>
        <v>19434</v>
      </c>
    </row>
    <row r="24" spans="1:8" s="100" customFormat="1" ht="21.2" customHeight="1" x14ac:dyDescent="0.15">
      <c r="A24" s="4">
        <v>2020</v>
      </c>
      <c r="B24" s="92">
        <f>VLOOKUP($A24&amp;$A$18, '[1]11.농가현황'!$A$9:$U$71, 4, FALSE)</f>
        <v>24809</v>
      </c>
      <c r="C24" s="93">
        <f>B24/'7.가구원수별 가구'!B24*100</f>
        <v>2.516595388997541</v>
      </c>
      <c r="D24" s="92">
        <f>VLOOKUP($A24&amp;$A$18, '[1]11.농가현황'!$A$9:$U$71, 5, FALSE)</f>
        <v>60630</v>
      </c>
      <c r="E24" s="93">
        <f>D24/'4.세대및 인구'!D24*100</f>
        <v>2.4785948823944954</v>
      </c>
      <c r="F24" s="92">
        <f>VLOOKUP($A24&amp;$A$18, '[1]11.농가현황'!$A$9:$U$71, 6, FALSE)</f>
        <v>30758</v>
      </c>
      <c r="G24" s="92">
        <f>VLOOKUP($A24&amp;$A$18, '[1]11.농가현황'!$A$9:$U$71, 7, FALSE)</f>
        <v>29872</v>
      </c>
    </row>
    <row r="25" spans="1:8" s="100" customFormat="1" ht="21.2" customHeight="1" x14ac:dyDescent="0.15">
      <c r="A25" s="4">
        <v>2021</v>
      </c>
      <c r="B25" s="92">
        <v>23893</v>
      </c>
      <c r="C25" s="93">
        <f>B25/'7.가구원수별 가구'!B25*100</f>
        <v>2.3870776307257944</v>
      </c>
      <c r="D25" s="92">
        <v>54006</v>
      </c>
      <c r="E25" s="93">
        <f>D25/'4.세대및 인구'!D25*100</f>
        <v>2.2384589176512719</v>
      </c>
      <c r="F25" s="92">
        <v>27920</v>
      </c>
      <c r="G25" s="92">
        <v>26085</v>
      </c>
    </row>
    <row r="26" spans="1:8" s="100" customFormat="1" ht="21.2" customHeight="1" x14ac:dyDescent="0.15">
      <c r="A26" s="4"/>
      <c r="B26" s="94"/>
      <c r="C26" s="94"/>
      <c r="D26" s="94"/>
      <c r="E26" s="94"/>
      <c r="F26" s="94"/>
      <c r="G26" s="94"/>
    </row>
    <row r="27" spans="1:8" s="100" customFormat="1" ht="21.2" customHeight="1" x14ac:dyDescent="0.15">
      <c r="A27" s="39" t="s">
        <v>49</v>
      </c>
      <c r="B27" s="92"/>
      <c r="C27" s="92"/>
      <c r="D27" s="92"/>
      <c r="E27" s="92"/>
      <c r="F27" s="92"/>
      <c r="G27" s="92"/>
    </row>
    <row r="28" spans="1:8" s="100" customFormat="1" ht="21.2" customHeight="1" x14ac:dyDescent="0.15">
      <c r="A28" s="4">
        <v>2015</v>
      </c>
      <c r="B28" s="92">
        <f>VLOOKUP($A28&amp;$A$27, '[2]11.농가현황'!$A$9:$U$160, 4, FALSE)</f>
        <v>184642</v>
      </c>
      <c r="C28" s="93">
        <f>B28/'7.가구원수별 가구'!B28*100</f>
        <v>17.374407654292177</v>
      </c>
      <c r="D28" s="92">
        <f>VLOOKUP($A28&amp;$A$27, '[2]11.농가현황'!$A$9:$U$160, 5, FALSE)</f>
        <v>410141</v>
      </c>
      <c r="E28" s="93">
        <f>D28/'4.세대및 인구'!D28*100</f>
        <v>14.900179503602242</v>
      </c>
      <c r="F28" s="92">
        <f>VLOOKUP($A28&amp;$A$27, '[2]11.농가현황'!$A$9:$U$160, 6, FALSE)</f>
        <v>201684</v>
      </c>
      <c r="G28" s="92">
        <f>VLOOKUP($A28&amp;$A$27, '[2]11.농가현황'!$A$9:$U$160, 7, FALSE)</f>
        <v>208457</v>
      </c>
      <c r="H28" s="93"/>
    </row>
    <row r="29" spans="1:8" s="100" customFormat="1" ht="21.2" customHeight="1" x14ac:dyDescent="0.15">
      <c r="A29" s="4">
        <v>2016</v>
      </c>
      <c r="B29" s="92">
        <f>VLOOKUP($A29&amp;$A$27, '[2]11.농가현황'!$A$9:$U$160, 4, FALSE)</f>
        <v>181066</v>
      </c>
      <c r="C29" s="93">
        <f>B29/'7.가구원수별 가구'!B29*100</f>
        <v>16.818613741093333</v>
      </c>
      <c r="D29" s="92">
        <f>VLOOKUP($A29&amp;$A$27, '[2]11.농가현황'!$A$9:$U$160, 5, FALSE)</f>
        <v>402248</v>
      </c>
      <c r="E29" s="93">
        <f>D29/'4.세대및 인구'!D29*100</f>
        <v>14.617903013683298</v>
      </c>
      <c r="F29" s="92">
        <f>VLOOKUP($A29&amp;$A$27, '[2]11.농가현황'!$A$9:$U$160, 6, FALSE)</f>
        <v>195756</v>
      </c>
      <c r="G29" s="92">
        <f>VLOOKUP($A29&amp;$A$27, '[2]11.농가현황'!$A$9:$U$160, 7, FALSE)</f>
        <v>206494</v>
      </c>
      <c r="H29" s="93"/>
    </row>
    <row r="30" spans="1:8" s="100" customFormat="1" ht="21.2" customHeight="1" x14ac:dyDescent="0.15">
      <c r="A30" s="4">
        <v>2017</v>
      </c>
      <c r="B30" s="92">
        <f>VLOOKUP($A30&amp;$A$27, '[2]11.농가현황'!$A$9:$U$160, 4, FALSE)</f>
        <v>179321</v>
      </c>
      <c r="C30" s="93">
        <f>B30/'7.가구원수별 가구'!B30*100</f>
        <v>16.484633763158353</v>
      </c>
      <c r="D30" s="92">
        <f>VLOOKUP($A30&amp;$A$27, '[2]11.농가현황'!$A$9:$U$160, 5, FALSE)</f>
        <v>395278</v>
      </c>
      <c r="E30" s="93">
        <f>D30/'4.세대및 인구'!D30*100</f>
        <v>14.399559938362227</v>
      </c>
      <c r="F30" s="92">
        <f>VLOOKUP($A30&amp;$A$27, '[2]11.농가현황'!$A$9:$U$160, 6, FALSE)</f>
        <v>192043</v>
      </c>
      <c r="G30" s="92">
        <f>VLOOKUP($A30&amp;$A$27, '[2]11.농가현황'!$A$9:$U$160, 7, FALSE)</f>
        <v>203235</v>
      </c>
      <c r="H30" s="93"/>
    </row>
    <row r="31" spans="1:8" s="100" customFormat="1" ht="21.2" customHeight="1" x14ac:dyDescent="0.15">
      <c r="A31" s="4">
        <v>2018</v>
      </c>
      <c r="B31" s="92">
        <f>VLOOKUP($A31&amp;$A$27, '[2]11.농가현황'!$A$9:$U$160, 4, FALSE)</f>
        <v>176385</v>
      </c>
      <c r="C31" s="93">
        <f>B31/'7.가구원수별 가구'!B31*100</f>
        <v>16.115077284031379</v>
      </c>
      <c r="D31" s="92">
        <f>VLOOKUP($A31&amp;$A$27, '[2]11.농가현황'!$A$9:$U$160, 5, FALSE)</f>
        <v>376561</v>
      </c>
      <c r="E31" s="93">
        <f>D31/'4.세대및 인구'!D31*100</f>
        <v>13.774270246543274</v>
      </c>
      <c r="F31" s="92">
        <f>VLOOKUP($A31&amp;$A$27, '[2]11.농가현황'!$A$9:$U$160, 6, FALSE)</f>
        <v>182932</v>
      </c>
      <c r="G31" s="92">
        <f>VLOOKUP($A31&amp;$A$27, '[2]11.농가현황'!$A$9:$U$160, 7, FALSE)</f>
        <v>193636</v>
      </c>
      <c r="H31" s="93"/>
    </row>
    <row r="32" spans="1:8" s="100" customFormat="1" ht="21.2" customHeight="1" x14ac:dyDescent="0.15">
      <c r="A32" s="4">
        <v>2019</v>
      </c>
      <c r="B32" s="92">
        <f>VLOOKUP($A32&amp;$A$27, '[2]11.농가현황'!$A$9:$U$160, 4, FALSE)</f>
        <v>174917</v>
      </c>
      <c r="C32" s="93">
        <f>B32/'7.가구원수별 가구'!B32*100</f>
        <v>15.859244524151036</v>
      </c>
      <c r="D32" s="92">
        <f>VLOOKUP($A32&amp;$A$27, '[2]11.농가현황'!$A$9:$U$160, 5, FALSE)</f>
        <v>368693</v>
      </c>
      <c r="E32" s="93">
        <f>D32/'4.세대및 인구'!D32*100</f>
        <v>13.535208914978405</v>
      </c>
      <c r="F32" s="92">
        <f>VLOOKUP($A32&amp;$A$27, '[2]11.농가현황'!$A$9:$U$160, 6, FALSE)</f>
        <v>180566</v>
      </c>
      <c r="G32" s="92">
        <f>VLOOKUP($A32&amp;$A$27, '[2]11.농가현황'!$A$9:$U$160, 7, FALSE)</f>
        <v>188127</v>
      </c>
      <c r="H32" s="93"/>
    </row>
    <row r="33" spans="1:8" s="100" customFormat="1" ht="21.2" customHeight="1" x14ac:dyDescent="0.15">
      <c r="A33" s="4">
        <v>2020</v>
      </c>
      <c r="B33" s="92">
        <f>VLOOKUP($A33&amp;$A$27, '[2]11.농가현황'!$A$9:$U$160, 4, FALSE)</f>
        <v>165754</v>
      </c>
      <c r="C33" s="93">
        <f>B33/'7.가구원수별 가구'!B33*100</f>
        <v>14.644921140217651</v>
      </c>
      <c r="D33" s="92">
        <f>VLOOKUP($A33&amp;$A$27, '[2]11.농가현황'!$A$9:$U$160, 5, FALSE)</f>
        <v>351375</v>
      </c>
      <c r="E33" s="93">
        <f>D33/'4.세대및 인구'!D33*100</f>
        <v>13.053091674217121</v>
      </c>
      <c r="F33" s="92">
        <f>VLOOKUP($A33&amp;$A$27, '[2]11.농가현황'!$A$9:$U$160, 6, FALSE)</f>
        <v>175259</v>
      </c>
      <c r="G33" s="92">
        <f>VLOOKUP($A33&amp;$A$27, '[2]11.농가현황'!$A$9:$U$160, 7, FALSE)</f>
        <v>176116</v>
      </c>
      <c r="H33" s="93"/>
    </row>
    <row r="34" spans="1:8" s="100" customFormat="1" ht="21.2" customHeight="1" x14ac:dyDescent="0.15">
      <c r="A34" s="4">
        <v>2021</v>
      </c>
      <c r="B34" s="90">
        <v>169774</v>
      </c>
      <c r="C34" s="91">
        <v>14.678142385952475</v>
      </c>
      <c r="D34" s="90">
        <v>348303</v>
      </c>
      <c r="E34" s="91">
        <v>13.007500068155279</v>
      </c>
      <c r="F34" s="90">
        <v>173882</v>
      </c>
      <c r="G34" s="90">
        <v>174421</v>
      </c>
      <c r="H34" s="93"/>
    </row>
    <row r="35" spans="1:8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</row>
    <row r="36" spans="1:8" s="111" customFormat="1" ht="18.75" customHeight="1" x14ac:dyDescent="0.15">
      <c r="A36" s="165" t="s">
        <v>743</v>
      </c>
    </row>
    <row r="37" spans="1:8" s="10" customFormat="1" x14ac:dyDescent="0.15"/>
  </sheetData>
  <mergeCells count="9">
    <mergeCell ref="C6:C7"/>
    <mergeCell ref="D5:G5"/>
    <mergeCell ref="E6:E7"/>
    <mergeCell ref="D6:D7"/>
    <mergeCell ref="A2:G2"/>
    <mergeCell ref="A5:A7"/>
    <mergeCell ref="B5:B7"/>
    <mergeCell ref="F6:F7"/>
    <mergeCell ref="G6:G7"/>
  </mergeCells>
  <phoneticPr fontId="2" type="noConversion"/>
  <hyperlinks>
    <hyperlink ref="A1" location="목록!A1" display="[목록]으로"/>
  </hyperlinks>
  <pageMargins left="0.51" right="0.44" top="0.73" bottom="0.77" header="0.5" footer="0.5"/>
  <pageSetup paperSize="9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36"/>
  <sheetViews>
    <sheetView view="pageBreakPreview"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A4" sqref="A4"/>
    </sheetView>
  </sheetViews>
  <sheetFormatPr defaultRowHeight="13.5" x14ac:dyDescent="0.15"/>
  <cols>
    <col min="1" max="1" width="11.77734375" customWidth="1"/>
    <col min="4" max="4" width="7.44140625" customWidth="1"/>
    <col min="5" max="5" width="8" customWidth="1"/>
    <col min="8" max="8" width="7.77734375" customWidth="1"/>
    <col min="9" max="9" width="8.44140625" customWidth="1"/>
    <col min="10" max="17" width="9.5546875" customWidth="1"/>
    <col min="18" max="18" width="10.77734375" customWidth="1"/>
    <col min="19" max="19" width="6.77734375" customWidth="1"/>
    <col min="20" max="20" width="8.21875" customWidth="1"/>
    <col min="21" max="21" width="6" customWidth="1"/>
    <col min="22" max="22" width="6.77734375" customWidth="1"/>
    <col min="23" max="23" width="6" customWidth="1"/>
    <col min="24" max="24" width="8.109375" customWidth="1"/>
    <col min="25" max="25" width="6" customWidth="1"/>
    <col min="26" max="26" width="6.77734375" customWidth="1"/>
    <col min="27" max="27" width="6" customWidth="1"/>
    <col min="28" max="28" width="7.5546875" customWidth="1"/>
    <col min="29" max="38" width="7.6640625" customWidth="1"/>
    <col min="39" max="46" width="9.6640625" customWidth="1"/>
    <col min="47" max="47" width="11.77734375" customWidth="1"/>
    <col min="48" max="51" width="7.33203125" customWidth="1"/>
    <col min="52" max="52" width="7.77734375" customWidth="1"/>
    <col min="53" max="54" width="7.33203125" customWidth="1"/>
    <col min="55" max="55" width="8.88671875" customWidth="1"/>
    <col min="56" max="56" width="8.5546875" customWidth="1"/>
    <col min="57" max="57" width="8.33203125" customWidth="1"/>
    <col min="58" max="58" width="7.33203125" customWidth="1"/>
    <col min="59" max="59" width="8.5546875" customWidth="1"/>
    <col min="60" max="60" width="7.33203125" customWidth="1"/>
    <col min="61" max="61" width="7.77734375" customWidth="1"/>
    <col min="62" max="62" width="7.33203125" customWidth="1"/>
    <col min="63" max="63" width="8.21875" customWidth="1"/>
    <col min="64" max="64" width="7.33203125" customWidth="1"/>
    <col min="65" max="65" width="8.109375" customWidth="1"/>
  </cols>
  <sheetData>
    <row r="1" spans="1:65" s="19" customFormat="1" ht="15" customHeight="1" x14ac:dyDescent="0.15">
      <c r="A1" s="133" t="s">
        <v>214</v>
      </c>
      <c r="R1" s="133"/>
      <c r="AU1" s="133"/>
    </row>
    <row r="2" spans="1:65" s="223" customFormat="1" ht="30" customHeight="1" x14ac:dyDescent="0.15">
      <c r="A2" s="419" t="s">
        <v>882</v>
      </c>
      <c r="B2" s="419"/>
      <c r="C2" s="419"/>
      <c r="D2" s="419"/>
      <c r="E2" s="419"/>
      <c r="F2" s="419"/>
      <c r="G2" s="419"/>
      <c r="H2" s="419"/>
      <c r="I2" s="419"/>
      <c r="J2" s="230"/>
      <c r="K2" s="230"/>
      <c r="L2" s="230"/>
      <c r="M2" s="230"/>
      <c r="N2" s="230"/>
      <c r="O2" s="230"/>
      <c r="P2" s="230"/>
      <c r="Q2" s="230"/>
      <c r="R2" s="419"/>
      <c r="S2" s="419"/>
      <c r="T2" s="419"/>
      <c r="U2" s="419"/>
      <c r="V2" s="419"/>
      <c r="W2" s="419"/>
      <c r="X2" s="419"/>
      <c r="Y2" s="419"/>
      <c r="Z2" s="419"/>
      <c r="AA2" s="231"/>
      <c r="AB2" s="231"/>
      <c r="AC2" s="230"/>
      <c r="AD2" s="230"/>
      <c r="AE2" s="230"/>
      <c r="AF2" s="230"/>
      <c r="AG2" s="230"/>
      <c r="AH2" s="230"/>
      <c r="AI2" s="230"/>
      <c r="AJ2" s="230"/>
      <c r="AK2" s="230"/>
      <c r="AL2" s="230"/>
      <c r="AM2" s="230"/>
      <c r="AN2" s="230"/>
      <c r="AO2" s="230"/>
      <c r="AP2" s="230"/>
      <c r="AQ2" s="230"/>
      <c r="AR2" s="230"/>
      <c r="AS2" s="230"/>
      <c r="AT2" s="230"/>
      <c r="AU2" s="419"/>
      <c r="AV2" s="419"/>
      <c r="AW2" s="419"/>
      <c r="AX2" s="419"/>
      <c r="AY2" s="419"/>
      <c r="AZ2" s="419"/>
      <c r="BA2" s="419"/>
      <c r="BB2" s="230"/>
      <c r="BC2" s="230"/>
      <c r="BD2" s="230"/>
      <c r="BE2" s="230"/>
      <c r="BF2" s="230"/>
      <c r="BG2" s="230"/>
      <c r="BH2" s="230"/>
      <c r="BI2" s="230"/>
      <c r="BJ2" s="230"/>
      <c r="BK2" s="230"/>
      <c r="BL2" s="230"/>
      <c r="BM2" s="230"/>
    </row>
    <row r="3" spans="1:65" s="19" customFormat="1" ht="15" customHeight="1" x14ac:dyDescent="0.15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7"/>
      <c r="N3" s="17"/>
      <c r="O3" s="17"/>
      <c r="P3" s="17"/>
      <c r="Q3" s="17"/>
      <c r="R3" s="17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8"/>
      <c r="AW3" s="18"/>
      <c r="AX3" s="18"/>
      <c r="AY3" s="18"/>
      <c r="AZ3" s="18"/>
      <c r="BA3" s="18"/>
      <c r="BB3" s="18"/>
      <c r="BC3" s="18"/>
      <c r="BD3" s="18"/>
      <c r="BE3" s="17"/>
      <c r="BF3" s="18"/>
      <c r="BG3" s="17"/>
      <c r="BH3" s="17"/>
      <c r="BI3" s="17"/>
      <c r="BJ3" s="17"/>
      <c r="BK3" s="17"/>
      <c r="BL3" s="17"/>
      <c r="BM3" s="17"/>
    </row>
    <row r="4" spans="1:65" s="19" customFormat="1" ht="15" customHeight="1" thickBot="1" x14ac:dyDescent="0.2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241" t="s">
        <v>215</v>
      </c>
      <c r="R4" s="6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241" t="s">
        <v>215</v>
      </c>
      <c r="AM4" s="7"/>
      <c r="AN4" s="7"/>
      <c r="AO4" s="7"/>
      <c r="AP4" s="7"/>
      <c r="AQ4" s="7"/>
      <c r="AR4" s="7"/>
      <c r="AS4" s="7"/>
      <c r="AT4" s="7"/>
      <c r="AU4" s="6"/>
      <c r="AV4" s="7"/>
      <c r="AW4" s="7"/>
      <c r="AX4" s="7"/>
      <c r="AY4" s="7"/>
      <c r="AZ4" s="7"/>
      <c r="BA4" s="7"/>
      <c r="BB4" s="7"/>
      <c r="BC4" s="241" t="s">
        <v>215</v>
      </c>
      <c r="BD4" s="7"/>
      <c r="BE4" s="7"/>
      <c r="BF4" s="7"/>
      <c r="BG4" s="7"/>
      <c r="BH4" s="7"/>
      <c r="BI4" s="7"/>
      <c r="BJ4" s="7"/>
      <c r="BK4" s="7"/>
      <c r="BL4" s="7"/>
      <c r="BM4" s="241" t="s">
        <v>215</v>
      </c>
    </row>
    <row r="5" spans="1:65" s="12" customFormat="1" ht="20.100000000000001" customHeight="1" x14ac:dyDescent="0.15">
      <c r="A5" s="410"/>
      <c r="B5" s="588" t="s">
        <v>683</v>
      </c>
      <c r="C5" s="589"/>
      <c r="D5" s="589"/>
      <c r="E5" s="589"/>
      <c r="F5" s="589"/>
      <c r="G5" s="589"/>
      <c r="H5" s="589"/>
      <c r="I5" s="589"/>
      <c r="J5" s="589" t="s">
        <v>683</v>
      </c>
      <c r="K5" s="589"/>
      <c r="L5" s="589"/>
      <c r="M5" s="589"/>
      <c r="N5" s="589"/>
      <c r="O5" s="589"/>
      <c r="P5" s="589"/>
      <c r="Q5" s="589"/>
      <c r="R5" s="410"/>
      <c r="S5" s="588" t="s">
        <v>684</v>
      </c>
      <c r="T5" s="589"/>
      <c r="U5" s="589"/>
      <c r="V5" s="589"/>
      <c r="W5" s="589"/>
      <c r="X5" s="589"/>
      <c r="Y5" s="589"/>
      <c r="Z5" s="589"/>
      <c r="AA5" s="166"/>
      <c r="AB5" s="166"/>
      <c r="AC5" s="589" t="s">
        <v>689</v>
      </c>
      <c r="AD5" s="589"/>
      <c r="AE5" s="589"/>
      <c r="AF5" s="589"/>
      <c r="AG5" s="589"/>
      <c r="AH5" s="589"/>
      <c r="AI5" s="589" t="s">
        <v>693</v>
      </c>
      <c r="AJ5" s="589"/>
      <c r="AK5" s="589"/>
      <c r="AL5" s="589"/>
      <c r="AM5" s="167"/>
      <c r="AN5" s="167"/>
      <c r="AO5" s="589" t="s">
        <v>696</v>
      </c>
      <c r="AP5" s="589"/>
      <c r="AQ5" s="589"/>
      <c r="AR5" s="589"/>
      <c r="AS5" s="167"/>
      <c r="AT5" s="167"/>
      <c r="AU5" s="410"/>
      <c r="AV5" s="588" t="s">
        <v>681</v>
      </c>
      <c r="AW5" s="589"/>
      <c r="AX5" s="589"/>
      <c r="AY5" s="589"/>
      <c r="AZ5" s="589"/>
      <c r="BA5" s="589"/>
      <c r="BB5" s="589" t="s">
        <v>682</v>
      </c>
      <c r="BC5" s="589"/>
      <c r="BD5" s="589"/>
      <c r="BE5" s="589"/>
      <c r="BF5" s="589"/>
      <c r="BG5" s="589"/>
      <c r="BH5" s="589"/>
      <c r="BI5" s="589"/>
      <c r="BJ5" s="589"/>
      <c r="BK5" s="589"/>
      <c r="BL5" s="589"/>
      <c r="BM5" s="589"/>
    </row>
    <row r="6" spans="1:65" s="12" customFormat="1" ht="26.25" customHeight="1" x14ac:dyDescent="0.15">
      <c r="A6" s="411"/>
      <c r="B6" s="585" t="s">
        <v>74</v>
      </c>
      <c r="C6" s="587"/>
      <c r="D6" s="587"/>
      <c r="E6" s="586"/>
      <c r="F6" s="585" t="s">
        <v>216</v>
      </c>
      <c r="G6" s="587"/>
      <c r="H6" s="587"/>
      <c r="I6" s="586"/>
      <c r="J6" s="585" t="s">
        <v>217</v>
      </c>
      <c r="K6" s="586"/>
      <c r="L6" s="585" t="s">
        <v>218</v>
      </c>
      <c r="M6" s="586"/>
      <c r="N6" s="585" t="s">
        <v>219</v>
      </c>
      <c r="O6" s="586"/>
      <c r="P6" s="585" t="s">
        <v>220</v>
      </c>
      <c r="Q6" s="587"/>
      <c r="R6" s="411"/>
      <c r="S6" s="590" t="s">
        <v>690</v>
      </c>
      <c r="T6" s="591"/>
      <c r="U6" s="591" t="s">
        <v>685</v>
      </c>
      <c r="V6" s="592"/>
      <c r="W6" s="590" t="s">
        <v>686</v>
      </c>
      <c r="X6" s="591"/>
      <c r="Y6" s="591" t="s">
        <v>687</v>
      </c>
      <c r="Z6" s="592"/>
      <c r="AA6" s="593" t="s">
        <v>688</v>
      </c>
      <c r="AB6" s="594"/>
      <c r="AC6" s="585" t="s">
        <v>690</v>
      </c>
      <c r="AD6" s="586"/>
      <c r="AE6" s="585" t="s">
        <v>691</v>
      </c>
      <c r="AF6" s="586"/>
      <c r="AG6" s="585" t="s">
        <v>692</v>
      </c>
      <c r="AH6" s="586"/>
      <c r="AI6" s="585" t="s">
        <v>690</v>
      </c>
      <c r="AJ6" s="587"/>
      <c r="AK6" s="585" t="s">
        <v>694</v>
      </c>
      <c r="AL6" s="587"/>
      <c r="AM6" s="585" t="s">
        <v>695</v>
      </c>
      <c r="AN6" s="587"/>
      <c r="AO6" s="585" t="s">
        <v>690</v>
      </c>
      <c r="AP6" s="587"/>
      <c r="AQ6" s="585" t="s">
        <v>697</v>
      </c>
      <c r="AR6" s="587"/>
      <c r="AS6" s="585" t="s">
        <v>698</v>
      </c>
      <c r="AT6" s="587"/>
      <c r="AU6" s="411"/>
      <c r="AV6" s="590" t="s">
        <v>699</v>
      </c>
      <c r="AW6" s="591"/>
      <c r="AX6" s="591" t="s">
        <v>700</v>
      </c>
      <c r="AY6" s="592"/>
      <c r="AZ6" s="590" t="s">
        <v>701</v>
      </c>
      <c r="BA6" s="591"/>
      <c r="BB6" s="585" t="s">
        <v>690</v>
      </c>
      <c r="BC6" s="586"/>
      <c r="BD6" s="585" t="s">
        <v>705</v>
      </c>
      <c r="BE6" s="586"/>
      <c r="BF6" s="585" t="s">
        <v>702</v>
      </c>
      <c r="BG6" s="586"/>
      <c r="BH6" s="585" t="s">
        <v>703</v>
      </c>
      <c r="BI6" s="586"/>
      <c r="BJ6" s="585" t="s">
        <v>704</v>
      </c>
      <c r="BK6" s="587"/>
      <c r="BL6" s="585" t="s">
        <v>706</v>
      </c>
      <c r="BM6" s="587"/>
    </row>
    <row r="7" spans="1:65" s="12" customFormat="1" ht="20.100000000000001" customHeight="1" thickBot="1" x14ac:dyDescent="0.2">
      <c r="A7" s="412"/>
      <c r="B7" s="134" t="s">
        <v>221</v>
      </c>
      <c r="C7" s="134" t="s">
        <v>222</v>
      </c>
      <c r="D7" s="339" t="s">
        <v>679</v>
      </c>
      <c r="E7" s="339" t="s">
        <v>680</v>
      </c>
      <c r="F7" s="134" t="s">
        <v>221</v>
      </c>
      <c r="G7" s="134" t="s">
        <v>222</v>
      </c>
      <c r="H7" s="339" t="s">
        <v>679</v>
      </c>
      <c r="I7" s="339" t="s">
        <v>680</v>
      </c>
      <c r="J7" s="134" t="s">
        <v>221</v>
      </c>
      <c r="K7" s="134" t="s">
        <v>222</v>
      </c>
      <c r="L7" s="134" t="s">
        <v>221</v>
      </c>
      <c r="M7" s="134" t="s">
        <v>222</v>
      </c>
      <c r="N7" s="134" t="s">
        <v>221</v>
      </c>
      <c r="O7" s="134" t="s">
        <v>222</v>
      </c>
      <c r="P7" s="134" t="s">
        <v>221</v>
      </c>
      <c r="Q7" s="135" t="s">
        <v>222</v>
      </c>
      <c r="R7" s="412"/>
      <c r="S7" s="134" t="s">
        <v>221</v>
      </c>
      <c r="T7" s="134" t="s">
        <v>222</v>
      </c>
      <c r="U7" s="134" t="s">
        <v>221</v>
      </c>
      <c r="V7" s="134" t="s">
        <v>222</v>
      </c>
      <c r="W7" s="134" t="s">
        <v>221</v>
      </c>
      <c r="X7" s="134" t="s">
        <v>222</v>
      </c>
      <c r="Y7" s="134" t="s">
        <v>221</v>
      </c>
      <c r="Z7" s="134" t="s">
        <v>222</v>
      </c>
      <c r="AA7" s="134" t="s">
        <v>221</v>
      </c>
      <c r="AB7" s="134" t="s">
        <v>222</v>
      </c>
      <c r="AC7" s="134" t="s">
        <v>221</v>
      </c>
      <c r="AD7" s="134" t="s">
        <v>222</v>
      </c>
      <c r="AE7" s="134" t="s">
        <v>221</v>
      </c>
      <c r="AF7" s="134" t="s">
        <v>222</v>
      </c>
      <c r="AG7" s="134" t="s">
        <v>221</v>
      </c>
      <c r="AH7" s="134" t="s">
        <v>222</v>
      </c>
      <c r="AI7" s="134" t="s">
        <v>221</v>
      </c>
      <c r="AJ7" s="135" t="s">
        <v>222</v>
      </c>
      <c r="AK7" s="134" t="s">
        <v>221</v>
      </c>
      <c r="AL7" s="135" t="s">
        <v>222</v>
      </c>
      <c r="AM7" s="134" t="s">
        <v>221</v>
      </c>
      <c r="AN7" s="135" t="s">
        <v>222</v>
      </c>
      <c r="AO7" s="134" t="s">
        <v>221</v>
      </c>
      <c r="AP7" s="135" t="s">
        <v>222</v>
      </c>
      <c r="AQ7" s="134" t="s">
        <v>221</v>
      </c>
      <c r="AR7" s="135" t="s">
        <v>222</v>
      </c>
      <c r="AS7" s="134" t="s">
        <v>221</v>
      </c>
      <c r="AT7" s="135" t="s">
        <v>222</v>
      </c>
      <c r="AU7" s="412"/>
      <c r="AV7" s="134" t="s">
        <v>221</v>
      </c>
      <c r="AW7" s="134" t="s">
        <v>222</v>
      </c>
      <c r="AX7" s="134" t="s">
        <v>221</v>
      </c>
      <c r="AY7" s="134" t="s">
        <v>222</v>
      </c>
      <c r="AZ7" s="134" t="s">
        <v>221</v>
      </c>
      <c r="BA7" s="134" t="s">
        <v>222</v>
      </c>
      <c r="BB7" s="134" t="s">
        <v>221</v>
      </c>
      <c r="BC7" s="134" t="s">
        <v>222</v>
      </c>
      <c r="BD7" s="134" t="s">
        <v>221</v>
      </c>
      <c r="BE7" s="134" t="s">
        <v>222</v>
      </c>
      <c r="BF7" s="134" t="s">
        <v>221</v>
      </c>
      <c r="BG7" s="134" t="s">
        <v>222</v>
      </c>
      <c r="BH7" s="134" t="s">
        <v>221</v>
      </c>
      <c r="BI7" s="134" t="s">
        <v>222</v>
      </c>
      <c r="BJ7" s="134" t="s">
        <v>221</v>
      </c>
      <c r="BK7" s="135" t="s">
        <v>222</v>
      </c>
      <c r="BL7" s="134" t="s">
        <v>221</v>
      </c>
      <c r="BM7" s="135" t="s">
        <v>222</v>
      </c>
    </row>
    <row r="8" spans="1:65" s="82" customFormat="1" ht="6.95" customHeight="1" x14ac:dyDescent="0.15">
      <c r="A8" s="8" t="s">
        <v>0</v>
      </c>
      <c r="B8" s="79" t="s">
        <v>0</v>
      </c>
      <c r="C8" s="79"/>
      <c r="D8" s="79"/>
      <c r="E8" s="79"/>
      <c r="F8" s="79"/>
      <c r="G8" s="79"/>
      <c r="H8" s="79"/>
      <c r="I8" s="79"/>
      <c r="J8" s="79"/>
      <c r="K8" s="79"/>
      <c r="L8" s="79"/>
      <c r="M8" s="79" t="s">
        <v>0</v>
      </c>
      <c r="N8" s="79" t="s">
        <v>0</v>
      </c>
      <c r="O8" s="79" t="s">
        <v>0</v>
      </c>
      <c r="P8" s="79" t="s">
        <v>0</v>
      </c>
      <c r="Q8" s="79" t="s">
        <v>0</v>
      </c>
      <c r="R8" s="8" t="s">
        <v>0</v>
      </c>
      <c r="S8" s="79" t="s">
        <v>0</v>
      </c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 t="s">
        <v>0</v>
      </c>
      <c r="AG8" s="79" t="s">
        <v>0</v>
      </c>
      <c r="AH8" s="79" t="s">
        <v>0</v>
      </c>
      <c r="AI8" s="79" t="s">
        <v>0</v>
      </c>
      <c r="AJ8" s="79" t="s">
        <v>0</v>
      </c>
      <c r="AK8" s="79" t="s">
        <v>0</v>
      </c>
      <c r="AL8" s="79" t="s">
        <v>0</v>
      </c>
      <c r="AM8" s="79" t="s">
        <v>0</v>
      </c>
      <c r="AN8" s="79" t="s">
        <v>0</v>
      </c>
      <c r="AO8" s="79" t="s">
        <v>0</v>
      </c>
      <c r="AP8" s="79" t="s">
        <v>0</v>
      </c>
      <c r="AQ8" s="79" t="s">
        <v>0</v>
      </c>
      <c r="AR8" s="79" t="s">
        <v>0</v>
      </c>
      <c r="AS8" s="79" t="s">
        <v>0</v>
      </c>
      <c r="AT8" s="79" t="s">
        <v>0</v>
      </c>
      <c r="AU8" s="8" t="s">
        <v>0</v>
      </c>
      <c r="AV8" s="79" t="s">
        <v>0</v>
      </c>
      <c r="AW8" s="79"/>
      <c r="AX8" s="79"/>
      <c r="AY8" s="79"/>
      <c r="AZ8" s="79"/>
      <c r="BA8" s="79"/>
      <c r="BB8" s="79"/>
      <c r="BC8" s="79"/>
      <c r="BD8" s="79"/>
      <c r="BE8" s="79" t="s">
        <v>0</v>
      </c>
      <c r="BF8" s="79"/>
      <c r="BG8" s="79" t="s">
        <v>0</v>
      </c>
      <c r="BH8" s="79" t="s">
        <v>0</v>
      </c>
      <c r="BI8" s="79" t="s">
        <v>0</v>
      </c>
      <c r="BJ8" s="79" t="s">
        <v>0</v>
      </c>
      <c r="BK8" s="79" t="s">
        <v>0</v>
      </c>
      <c r="BL8" s="79" t="s">
        <v>0</v>
      </c>
      <c r="BM8" s="79" t="s">
        <v>0</v>
      </c>
    </row>
    <row r="9" spans="1:65" ht="21.2" customHeight="1" x14ac:dyDescent="0.15">
      <c r="A9" s="39" t="s">
        <v>63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9"/>
      <c r="M9" s="169"/>
      <c r="N9" s="169"/>
      <c r="O9" s="169"/>
      <c r="P9" s="169"/>
      <c r="Q9" s="169"/>
      <c r="R9" s="39" t="s">
        <v>63</v>
      </c>
      <c r="S9" s="168"/>
      <c r="T9" s="168"/>
      <c r="U9" s="168"/>
      <c r="V9" s="168"/>
      <c r="W9" s="168"/>
      <c r="X9" s="168"/>
      <c r="Y9" s="168"/>
      <c r="Z9" s="168"/>
      <c r="AA9" s="168"/>
      <c r="AB9" s="168"/>
      <c r="AC9" s="168"/>
      <c r="AD9" s="168"/>
      <c r="AE9" s="169"/>
      <c r="AF9" s="169"/>
      <c r="AG9" s="169"/>
      <c r="AH9" s="169"/>
      <c r="AI9" s="169"/>
      <c r="AJ9" s="169"/>
      <c r="AK9" s="169"/>
      <c r="AL9" s="169"/>
      <c r="AM9" s="169"/>
      <c r="AN9" s="169"/>
      <c r="AO9" s="169"/>
      <c r="AP9" s="169"/>
      <c r="AQ9" s="169"/>
      <c r="AR9" s="169"/>
      <c r="AS9" s="169"/>
      <c r="AT9" s="169"/>
      <c r="AU9" s="39" t="s">
        <v>63</v>
      </c>
      <c r="AV9" s="168"/>
      <c r="AW9" s="168"/>
      <c r="AX9" s="168"/>
      <c r="AY9" s="168"/>
      <c r="AZ9" s="168"/>
      <c r="BA9" s="168"/>
      <c r="BB9" s="168"/>
      <c r="BC9" s="168"/>
      <c r="BD9" s="169"/>
      <c r="BE9" s="169"/>
      <c r="BF9" s="169"/>
      <c r="BG9" s="169"/>
      <c r="BH9" s="169"/>
      <c r="BI9" s="169"/>
      <c r="BJ9" s="169"/>
      <c r="BK9" s="169"/>
      <c r="BL9" s="169"/>
      <c r="BM9" s="169"/>
    </row>
    <row r="10" spans="1:65" ht="21.2" customHeight="1" x14ac:dyDescent="0.15">
      <c r="A10" s="4">
        <v>2015</v>
      </c>
      <c r="B10" s="112">
        <f t="shared" ref="B10:G16" si="0">SUM(B19,B28)</f>
        <v>128088</v>
      </c>
      <c r="C10" s="112">
        <f t="shared" si="0"/>
        <v>656755</v>
      </c>
      <c r="D10" s="113">
        <f>B10/B10*100</f>
        <v>100</v>
      </c>
      <c r="E10" s="113">
        <f>C10/C10*100</f>
        <v>100</v>
      </c>
      <c r="F10" s="112">
        <f t="shared" si="0"/>
        <v>107555</v>
      </c>
      <c r="G10" s="112">
        <f t="shared" si="0"/>
        <v>604396</v>
      </c>
      <c r="H10" s="113">
        <f>F10/F10*100</f>
        <v>100</v>
      </c>
      <c r="I10" s="113">
        <f>G10/G10*100</f>
        <v>100</v>
      </c>
      <c r="J10" s="112">
        <f t="shared" ref="J10:K16" si="1">SUM(J19,J28)</f>
        <v>1363</v>
      </c>
      <c r="K10" s="112">
        <f t="shared" si="1"/>
        <v>3063</v>
      </c>
      <c r="L10" s="112">
        <f t="shared" ref="L10:Q10" si="2">SUM(L19,L28)</f>
        <v>2734</v>
      </c>
      <c r="M10" s="112">
        <f t="shared" si="2"/>
        <v>6428</v>
      </c>
      <c r="N10" s="112">
        <f t="shared" si="2"/>
        <v>11821</v>
      </c>
      <c r="O10" s="112">
        <f t="shared" si="2"/>
        <v>20333</v>
      </c>
      <c r="P10" s="112">
        <f t="shared" si="2"/>
        <v>4615</v>
      </c>
      <c r="Q10" s="112">
        <f t="shared" si="2"/>
        <v>22534</v>
      </c>
      <c r="R10" s="4">
        <v>2015</v>
      </c>
      <c r="S10" s="112">
        <f t="shared" ref="S10:S16" si="3">SUM(S19,S28)</f>
        <v>10638</v>
      </c>
      <c r="T10" s="112">
        <f t="shared" ref="T10:AT10" si="4">SUM(T19,T28)</f>
        <v>381535</v>
      </c>
      <c r="U10" s="112">
        <f t="shared" si="4"/>
        <v>2077</v>
      </c>
      <c r="V10" s="112">
        <f t="shared" si="4"/>
        <v>82062</v>
      </c>
      <c r="W10" s="112">
        <f t="shared" si="4"/>
        <v>4968</v>
      </c>
      <c r="X10" s="112">
        <f t="shared" si="4"/>
        <v>151288</v>
      </c>
      <c r="Y10" s="112">
        <f t="shared" si="4"/>
        <v>1899</v>
      </c>
      <c r="Z10" s="112">
        <f t="shared" si="4"/>
        <v>53391</v>
      </c>
      <c r="AA10" s="112">
        <f t="shared" si="4"/>
        <v>1694</v>
      </c>
      <c r="AB10" s="112">
        <f t="shared" si="4"/>
        <v>94794</v>
      </c>
      <c r="AC10" s="112">
        <f t="shared" si="4"/>
        <v>4714</v>
      </c>
      <c r="AD10" s="112">
        <f t="shared" si="4"/>
        <v>265305</v>
      </c>
      <c r="AE10" s="112">
        <f t="shared" si="4"/>
        <v>3095</v>
      </c>
      <c r="AF10" s="112">
        <f t="shared" si="4"/>
        <v>217300</v>
      </c>
      <c r="AG10" s="112">
        <f t="shared" si="4"/>
        <v>1619</v>
      </c>
      <c r="AH10" s="112">
        <f t="shared" si="4"/>
        <v>48005</v>
      </c>
      <c r="AI10" s="112">
        <f t="shared" si="4"/>
        <v>1618</v>
      </c>
      <c r="AJ10" s="112">
        <f t="shared" si="4"/>
        <v>76184</v>
      </c>
      <c r="AK10" s="112">
        <f t="shared" si="4"/>
        <v>1340</v>
      </c>
      <c r="AL10" s="112">
        <f t="shared" si="4"/>
        <v>68914</v>
      </c>
      <c r="AM10" s="112">
        <f t="shared" si="4"/>
        <v>278</v>
      </c>
      <c r="AN10" s="112">
        <f t="shared" si="4"/>
        <v>7270</v>
      </c>
      <c r="AO10" s="112">
        <f t="shared" si="4"/>
        <v>16709</v>
      </c>
      <c r="AP10" s="112">
        <f t="shared" si="4"/>
        <v>258247</v>
      </c>
      <c r="AQ10" s="112">
        <f t="shared" si="4"/>
        <v>2143</v>
      </c>
      <c r="AR10" s="112">
        <f t="shared" si="4"/>
        <v>137150</v>
      </c>
      <c r="AS10" s="112">
        <f t="shared" si="4"/>
        <v>14566</v>
      </c>
      <c r="AT10" s="112">
        <f t="shared" si="4"/>
        <v>121097</v>
      </c>
      <c r="AU10" s="4">
        <v>2015</v>
      </c>
      <c r="AV10" s="112">
        <f t="shared" ref="AV10" si="5">SUM(AV19,AV28)</f>
        <v>5015</v>
      </c>
      <c r="AW10" s="112">
        <f t="shared" ref="AW10:BM10" si="6">SUM(AW19,AW28)</f>
        <v>2732</v>
      </c>
      <c r="AX10" s="112">
        <f t="shared" si="6"/>
        <v>5147</v>
      </c>
      <c r="AY10" s="112">
        <f t="shared" si="6"/>
        <v>5528</v>
      </c>
      <c r="AZ10" s="112">
        <f t="shared" si="6"/>
        <v>1184</v>
      </c>
      <c r="BA10" s="112">
        <f t="shared" si="6"/>
        <v>2896</v>
      </c>
      <c r="BB10" s="112">
        <f t="shared" si="6"/>
        <v>55608</v>
      </c>
      <c r="BC10" s="112">
        <f t="shared" si="6"/>
        <v>909200</v>
      </c>
      <c r="BD10" s="112">
        <f t="shared" si="6"/>
        <v>19313</v>
      </c>
      <c r="BE10" s="112">
        <f t="shared" si="6"/>
        <v>374175</v>
      </c>
      <c r="BF10" s="112">
        <f t="shared" si="6"/>
        <v>8646</v>
      </c>
      <c r="BG10" s="112">
        <f t="shared" si="6"/>
        <v>142253</v>
      </c>
      <c r="BH10" s="112">
        <f t="shared" si="6"/>
        <v>7877</v>
      </c>
      <c r="BI10" s="112">
        <f t="shared" si="6"/>
        <v>145556</v>
      </c>
      <c r="BJ10" s="112">
        <f t="shared" si="6"/>
        <v>14506</v>
      </c>
      <c r="BK10" s="112">
        <f t="shared" si="6"/>
        <v>185886</v>
      </c>
      <c r="BL10" s="112">
        <f t="shared" si="6"/>
        <v>12432</v>
      </c>
      <c r="BM10" s="112">
        <f t="shared" si="6"/>
        <v>116766</v>
      </c>
    </row>
    <row r="11" spans="1:65" ht="21.2" customHeight="1" x14ac:dyDescent="0.15">
      <c r="A11" s="4">
        <v>2016</v>
      </c>
      <c r="B11" s="112">
        <f t="shared" si="0"/>
        <v>125660</v>
      </c>
      <c r="C11" s="112">
        <f t="shared" si="0"/>
        <v>641092</v>
      </c>
      <c r="D11" s="113">
        <f t="shared" ref="D11:D15" si="7">B11/B11*100</f>
        <v>100</v>
      </c>
      <c r="E11" s="113">
        <f t="shared" ref="E11:E15" si="8">C11/C11*100</f>
        <v>100</v>
      </c>
      <c r="F11" s="112">
        <f t="shared" si="0"/>
        <v>105897</v>
      </c>
      <c r="G11" s="112">
        <f t="shared" si="0"/>
        <v>591988</v>
      </c>
      <c r="H11" s="113">
        <f t="shared" ref="H11:H15" si="9">F11/F11*100</f>
        <v>100</v>
      </c>
      <c r="I11" s="113">
        <f t="shared" ref="I11:I15" si="10">G11/G11*100</f>
        <v>100</v>
      </c>
      <c r="J11" s="112">
        <f t="shared" si="1"/>
        <v>1855</v>
      </c>
      <c r="K11" s="112">
        <f t="shared" si="1"/>
        <v>4843</v>
      </c>
      <c r="L11" s="112">
        <f t="shared" ref="L11:Q11" si="11">SUM(L20,L29)</f>
        <v>2281</v>
      </c>
      <c r="M11" s="112">
        <f t="shared" si="11"/>
        <v>5736</v>
      </c>
      <c r="N11" s="112">
        <f t="shared" si="11"/>
        <v>10063</v>
      </c>
      <c r="O11" s="112">
        <f t="shared" si="11"/>
        <v>13583</v>
      </c>
      <c r="P11" s="112">
        <f t="shared" si="11"/>
        <v>5564</v>
      </c>
      <c r="Q11" s="112">
        <f t="shared" si="11"/>
        <v>24942</v>
      </c>
      <c r="R11" s="4">
        <v>2016</v>
      </c>
      <c r="S11" s="112">
        <f t="shared" si="3"/>
        <v>10012</v>
      </c>
      <c r="T11" s="112">
        <f t="shared" ref="T11:AT11" si="12">SUM(T20,T29)</f>
        <v>385501</v>
      </c>
      <c r="U11" s="112">
        <f t="shared" si="12"/>
        <v>1575</v>
      </c>
      <c r="V11" s="112">
        <f t="shared" si="12"/>
        <v>63902</v>
      </c>
      <c r="W11" s="112">
        <f t="shared" si="12"/>
        <v>4684</v>
      </c>
      <c r="X11" s="112">
        <f t="shared" si="12"/>
        <v>149869</v>
      </c>
      <c r="Y11" s="112">
        <f t="shared" si="12"/>
        <v>1820</v>
      </c>
      <c r="Z11" s="112">
        <f t="shared" si="12"/>
        <v>46552</v>
      </c>
      <c r="AA11" s="112">
        <f t="shared" si="12"/>
        <v>1933</v>
      </c>
      <c r="AB11" s="112">
        <f t="shared" si="12"/>
        <v>125178</v>
      </c>
      <c r="AC11" s="112">
        <f t="shared" si="12"/>
        <v>4449</v>
      </c>
      <c r="AD11" s="112">
        <f t="shared" si="12"/>
        <v>242930</v>
      </c>
      <c r="AE11" s="112">
        <f t="shared" si="12"/>
        <v>2947</v>
      </c>
      <c r="AF11" s="112">
        <f t="shared" si="12"/>
        <v>201022</v>
      </c>
      <c r="AG11" s="112">
        <f t="shared" si="12"/>
        <v>1502</v>
      </c>
      <c r="AH11" s="112">
        <f t="shared" si="12"/>
        <v>41908</v>
      </c>
      <c r="AI11" s="112">
        <f t="shared" si="12"/>
        <v>1863</v>
      </c>
      <c r="AJ11" s="112">
        <f t="shared" si="12"/>
        <v>73510</v>
      </c>
      <c r="AK11" s="112">
        <f t="shared" si="12"/>
        <v>1642</v>
      </c>
      <c r="AL11" s="112">
        <f t="shared" si="12"/>
        <v>67592</v>
      </c>
      <c r="AM11" s="112">
        <f t="shared" si="12"/>
        <v>221</v>
      </c>
      <c r="AN11" s="112">
        <f t="shared" si="12"/>
        <v>5918</v>
      </c>
      <c r="AO11" s="112">
        <f t="shared" si="12"/>
        <v>17080</v>
      </c>
      <c r="AP11" s="112">
        <f t="shared" si="12"/>
        <v>301361</v>
      </c>
      <c r="AQ11" s="112">
        <f t="shared" si="12"/>
        <v>2274</v>
      </c>
      <c r="AR11" s="112">
        <f t="shared" si="12"/>
        <v>161815</v>
      </c>
      <c r="AS11" s="112">
        <f t="shared" si="12"/>
        <v>14806</v>
      </c>
      <c r="AT11" s="112">
        <f t="shared" si="12"/>
        <v>139545</v>
      </c>
      <c r="AU11" s="4">
        <v>2016</v>
      </c>
      <c r="AV11" s="112">
        <f t="shared" ref="AV11" si="13">SUM(AV20,AV29)</f>
        <v>5894</v>
      </c>
      <c r="AW11" s="112">
        <f t="shared" ref="AW11:BM11" si="14">SUM(AW20,AW29)</f>
        <v>3296</v>
      </c>
      <c r="AX11" s="112">
        <f t="shared" si="14"/>
        <v>5312</v>
      </c>
      <c r="AY11" s="112">
        <f t="shared" si="14"/>
        <v>5330</v>
      </c>
      <c r="AZ11" s="112">
        <f t="shared" si="14"/>
        <v>1336</v>
      </c>
      <c r="BA11" s="112">
        <f t="shared" si="14"/>
        <v>3469</v>
      </c>
      <c r="BB11" s="112">
        <f t="shared" si="14"/>
        <v>58105</v>
      </c>
      <c r="BC11" s="112">
        <f t="shared" si="14"/>
        <v>923822</v>
      </c>
      <c r="BD11" s="112">
        <f t="shared" si="14"/>
        <v>20164</v>
      </c>
      <c r="BE11" s="112">
        <f t="shared" si="14"/>
        <v>369337</v>
      </c>
      <c r="BF11" s="112">
        <f t="shared" si="14"/>
        <v>9577</v>
      </c>
      <c r="BG11" s="112">
        <f t="shared" si="14"/>
        <v>158681</v>
      </c>
      <c r="BH11" s="112">
        <f t="shared" si="14"/>
        <v>7890</v>
      </c>
      <c r="BI11" s="112">
        <f t="shared" si="14"/>
        <v>147741</v>
      </c>
      <c r="BJ11" s="112">
        <f t="shared" si="14"/>
        <v>13388</v>
      </c>
      <c r="BK11" s="112">
        <f t="shared" si="14"/>
        <v>183174</v>
      </c>
      <c r="BL11" s="112">
        <f t="shared" si="14"/>
        <v>13711</v>
      </c>
      <c r="BM11" s="112">
        <f t="shared" si="14"/>
        <v>128672</v>
      </c>
    </row>
    <row r="12" spans="1:65" ht="21.2" customHeight="1" x14ac:dyDescent="0.15">
      <c r="A12" s="4">
        <v>2017</v>
      </c>
      <c r="B12" s="112">
        <f t="shared" si="0"/>
        <v>120749</v>
      </c>
      <c r="C12" s="112">
        <f t="shared" si="0"/>
        <v>610518</v>
      </c>
      <c r="D12" s="113">
        <f t="shared" si="7"/>
        <v>100</v>
      </c>
      <c r="E12" s="113">
        <f t="shared" si="8"/>
        <v>100</v>
      </c>
      <c r="F12" s="112">
        <f t="shared" si="0"/>
        <v>102521</v>
      </c>
      <c r="G12" s="112">
        <f t="shared" si="0"/>
        <v>565305</v>
      </c>
      <c r="H12" s="113">
        <f t="shared" si="9"/>
        <v>100</v>
      </c>
      <c r="I12" s="113">
        <f t="shared" si="10"/>
        <v>100</v>
      </c>
      <c r="J12" s="112">
        <f t="shared" si="1"/>
        <v>1744</v>
      </c>
      <c r="K12" s="112">
        <f t="shared" si="1"/>
        <v>4332</v>
      </c>
      <c r="L12" s="112">
        <f t="shared" ref="L12:Q12" si="15">SUM(L21,L30)</f>
        <v>2002</v>
      </c>
      <c r="M12" s="112">
        <f t="shared" si="15"/>
        <v>5338</v>
      </c>
      <c r="N12" s="112">
        <f t="shared" si="15"/>
        <v>9981</v>
      </c>
      <c r="O12" s="112">
        <f t="shared" si="15"/>
        <v>17793</v>
      </c>
      <c r="P12" s="112">
        <f t="shared" si="15"/>
        <v>4502</v>
      </c>
      <c r="Q12" s="112">
        <f t="shared" si="15"/>
        <v>17750</v>
      </c>
      <c r="R12" s="4">
        <v>2017</v>
      </c>
      <c r="S12" s="112">
        <f t="shared" si="3"/>
        <v>9157</v>
      </c>
      <c r="T12" s="112">
        <f t="shared" ref="T12:AT12" si="16">SUM(T21,T30)</f>
        <v>435119</v>
      </c>
      <c r="U12" s="112">
        <f t="shared" si="16"/>
        <v>2048</v>
      </c>
      <c r="V12" s="112">
        <f t="shared" si="16"/>
        <v>79584</v>
      </c>
      <c r="W12" s="112">
        <f t="shared" si="16"/>
        <v>3262</v>
      </c>
      <c r="X12" s="112">
        <f t="shared" si="16"/>
        <v>160093</v>
      </c>
      <c r="Y12" s="112">
        <f t="shared" si="16"/>
        <v>1777</v>
      </c>
      <c r="Z12" s="112">
        <f t="shared" si="16"/>
        <v>42574</v>
      </c>
      <c r="AA12" s="112">
        <f t="shared" si="16"/>
        <v>2069</v>
      </c>
      <c r="AB12" s="112">
        <f t="shared" si="16"/>
        <v>152868</v>
      </c>
      <c r="AC12" s="112">
        <f t="shared" si="16"/>
        <v>6165</v>
      </c>
      <c r="AD12" s="112">
        <f t="shared" si="16"/>
        <v>352386</v>
      </c>
      <c r="AE12" s="112">
        <f t="shared" si="16"/>
        <v>4518</v>
      </c>
      <c r="AF12" s="112">
        <f t="shared" si="16"/>
        <v>307337</v>
      </c>
      <c r="AG12" s="112">
        <f t="shared" si="16"/>
        <v>1648</v>
      </c>
      <c r="AH12" s="112">
        <f t="shared" si="16"/>
        <v>45049</v>
      </c>
      <c r="AI12" s="112">
        <f t="shared" si="16"/>
        <v>2559</v>
      </c>
      <c r="AJ12" s="112">
        <f t="shared" si="16"/>
        <v>89503</v>
      </c>
      <c r="AK12" s="112">
        <f t="shared" si="16"/>
        <v>2329</v>
      </c>
      <c r="AL12" s="112">
        <f t="shared" si="16"/>
        <v>85067</v>
      </c>
      <c r="AM12" s="112">
        <f t="shared" si="16"/>
        <v>230</v>
      </c>
      <c r="AN12" s="112">
        <f t="shared" si="16"/>
        <v>4436</v>
      </c>
      <c r="AO12" s="112">
        <f t="shared" si="16"/>
        <v>16918</v>
      </c>
      <c r="AP12" s="112">
        <f t="shared" si="16"/>
        <v>288446</v>
      </c>
      <c r="AQ12" s="112">
        <f t="shared" si="16"/>
        <v>2323</v>
      </c>
      <c r="AR12" s="112">
        <f t="shared" si="16"/>
        <v>145336</v>
      </c>
      <c r="AS12" s="112">
        <f t="shared" si="16"/>
        <v>14595</v>
      </c>
      <c r="AT12" s="112">
        <f t="shared" si="16"/>
        <v>143111</v>
      </c>
      <c r="AU12" s="4">
        <v>2017</v>
      </c>
      <c r="AV12" s="112">
        <f t="shared" ref="AV12" si="17">SUM(AV21,AV30)</f>
        <v>6251</v>
      </c>
      <c r="AW12" s="112">
        <f t="shared" ref="AW12:BM12" si="18">SUM(AW21,AW30)</f>
        <v>3170</v>
      </c>
      <c r="AX12" s="112">
        <f t="shared" si="18"/>
        <v>5023</v>
      </c>
      <c r="AY12" s="112">
        <f t="shared" si="18"/>
        <v>6013</v>
      </c>
      <c r="AZ12" s="112">
        <f t="shared" si="18"/>
        <v>1156</v>
      </c>
      <c r="BA12" s="112">
        <f t="shared" si="18"/>
        <v>3359</v>
      </c>
      <c r="BB12" s="112">
        <f t="shared" si="18"/>
        <v>58063</v>
      </c>
      <c r="BC12" s="112">
        <f t="shared" si="18"/>
        <v>780291</v>
      </c>
      <c r="BD12" s="112">
        <f t="shared" si="18"/>
        <v>20260</v>
      </c>
      <c r="BE12" s="112">
        <f t="shared" si="18"/>
        <v>339356</v>
      </c>
      <c r="BF12" s="112">
        <f t="shared" si="18"/>
        <v>9928</v>
      </c>
      <c r="BG12" s="112">
        <f t="shared" si="18"/>
        <v>117358</v>
      </c>
      <c r="BH12" s="112">
        <f t="shared" si="18"/>
        <v>6926</v>
      </c>
      <c r="BI12" s="112">
        <f t="shared" si="18"/>
        <v>109824</v>
      </c>
      <c r="BJ12" s="112">
        <f t="shared" si="18"/>
        <v>13616</v>
      </c>
      <c r="BK12" s="112">
        <f t="shared" si="18"/>
        <v>195925</v>
      </c>
      <c r="BL12" s="112">
        <f t="shared" si="18"/>
        <v>14051</v>
      </c>
      <c r="BM12" s="112">
        <f t="shared" si="18"/>
        <v>115214</v>
      </c>
    </row>
    <row r="13" spans="1:65" ht="21.2" customHeight="1" x14ac:dyDescent="0.15">
      <c r="A13" s="4">
        <v>2018</v>
      </c>
      <c r="B13" s="112">
        <f t="shared" si="0"/>
        <v>120108</v>
      </c>
      <c r="C13" s="112">
        <f t="shared" si="0"/>
        <v>600430</v>
      </c>
      <c r="D13" s="113">
        <f t="shared" si="7"/>
        <v>100</v>
      </c>
      <c r="E13" s="113">
        <f t="shared" si="8"/>
        <v>100</v>
      </c>
      <c r="F13" s="112">
        <f t="shared" si="0"/>
        <v>100914</v>
      </c>
      <c r="G13" s="112">
        <f t="shared" si="0"/>
        <v>549447</v>
      </c>
      <c r="H13" s="113">
        <f t="shared" si="9"/>
        <v>100</v>
      </c>
      <c r="I13" s="113">
        <f t="shared" si="10"/>
        <v>100</v>
      </c>
      <c r="J13" s="112">
        <f t="shared" si="1"/>
        <v>1525</v>
      </c>
      <c r="K13" s="112">
        <f t="shared" si="1"/>
        <v>3794</v>
      </c>
      <c r="L13" s="112">
        <f t="shared" ref="L13:Q13" si="19">SUM(L22,L31)</f>
        <v>1977</v>
      </c>
      <c r="M13" s="112">
        <f t="shared" si="19"/>
        <v>5954</v>
      </c>
      <c r="N13" s="112">
        <f t="shared" si="19"/>
        <v>10676</v>
      </c>
      <c r="O13" s="112">
        <f t="shared" si="19"/>
        <v>19004</v>
      </c>
      <c r="P13" s="112">
        <f t="shared" si="19"/>
        <v>5017</v>
      </c>
      <c r="Q13" s="112">
        <f t="shared" si="19"/>
        <v>22231</v>
      </c>
      <c r="R13" s="4">
        <v>2018</v>
      </c>
      <c r="S13" s="112">
        <f t="shared" si="3"/>
        <v>8446</v>
      </c>
      <c r="T13" s="112">
        <f t="shared" ref="T13:AT13" si="20">SUM(T22,T31)</f>
        <v>377405</v>
      </c>
      <c r="U13" s="112">
        <f t="shared" si="20"/>
        <v>1653</v>
      </c>
      <c r="V13" s="112">
        <f t="shared" si="20"/>
        <v>63753</v>
      </c>
      <c r="W13" s="112">
        <f t="shared" si="20"/>
        <v>3357</v>
      </c>
      <c r="X13" s="112">
        <f t="shared" si="20"/>
        <v>124831</v>
      </c>
      <c r="Y13" s="112">
        <f t="shared" si="20"/>
        <v>1768</v>
      </c>
      <c r="Z13" s="112">
        <f t="shared" si="20"/>
        <v>49504</v>
      </c>
      <c r="AA13" s="112">
        <f t="shared" si="20"/>
        <v>1669</v>
      </c>
      <c r="AB13" s="112">
        <f t="shared" si="20"/>
        <v>139317</v>
      </c>
      <c r="AC13" s="112">
        <f t="shared" si="20"/>
        <v>5987</v>
      </c>
      <c r="AD13" s="112">
        <f t="shared" si="20"/>
        <v>350795</v>
      </c>
      <c r="AE13" s="112">
        <f t="shared" si="20"/>
        <v>4339</v>
      </c>
      <c r="AF13" s="112">
        <f t="shared" si="20"/>
        <v>309218</v>
      </c>
      <c r="AG13" s="112">
        <f t="shared" si="20"/>
        <v>1649</v>
      </c>
      <c r="AH13" s="112">
        <f t="shared" si="20"/>
        <v>41577</v>
      </c>
      <c r="AI13" s="112">
        <f t="shared" si="20"/>
        <v>2046</v>
      </c>
      <c r="AJ13" s="112">
        <f t="shared" si="20"/>
        <v>86860</v>
      </c>
      <c r="AK13" s="112">
        <f t="shared" si="20"/>
        <v>1767</v>
      </c>
      <c r="AL13" s="112">
        <f t="shared" si="20"/>
        <v>81707</v>
      </c>
      <c r="AM13" s="112">
        <f t="shared" si="20"/>
        <v>279</v>
      </c>
      <c r="AN13" s="112">
        <f t="shared" si="20"/>
        <v>5153</v>
      </c>
      <c r="AO13" s="112">
        <f t="shared" si="20"/>
        <v>19603</v>
      </c>
      <c r="AP13" s="112">
        <f t="shared" si="20"/>
        <v>394053</v>
      </c>
      <c r="AQ13" s="112">
        <f t="shared" si="20"/>
        <v>3632</v>
      </c>
      <c r="AR13" s="112">
        <f t="shared" si="20"/>
        <v>236728</v>
      </c>
      <c r="AS13" s="112">
        <f t="shared" si="20"/>
        <v>15972</v>
      </c>
      <c r="AT13" s="112">
        <f t="shared" si="20"/>
        <v>157326</v>
      </c>
      <c r="AU13" s="4">
        <v>2018</v>
      </c>
      <c r="AV13" s="112">
        <f t="shared" ref="AV13" si="21">SUM(AV22,AV31)</f>
        <v>5084</v>
      </c>
      <c r="AW13" s="112">
        <f t="shared" ref="AW13:BM13" si="22">SUM(AW22,AW31)</f>
        <v>2688</v>
      </c>
      <c r="AX13" s="112">
        <f t="shared" si="22"/>
        <v>4289</v>
      </c>
      <c r="AY13" s="112">
        <f t="shared" si="22"/>
        <v>5311</v>
      </c>
      <c r="AZ13" s="112">
        <f t="shared" si="22"/>
        <v>979</v>
      </c>
      <c r="BA13" s="112">
        <f t="shared" si="22"/>
        <v>2846</v>
      </c>
      <c r="BB13" s="112">
        <f t="shared" si="22"/>
        <v>57102</v>
      </c>
      <c r="BC13" s="112">
        <f t="shared" si="22"/>
        <v>704024</v>
      </c>
      <c r="BD13" s="112">
        <f t="shared" si="22"/>
        <v>19836</v>
      </c>
      <c r="BE13" s="112">
        <f t="shared" si="22"/>
        <v>315739</v>
      </c>
      <c r="BF13" s="112">
        <f t="shared" si="22"/>
        <v>10026</v>
      </c>
      <c r="BG13" s="112">
        <f t="shared" si="22"/>
        <v>111272</v>
      </c>
      <c r="BH13" s="112">
        <f t="shared" si="22"/>
        <v>6861</v>
      </c>
      <c r="BI13" s="112">
        <f t="shared" si="22"/>
        <v>96447</v>
      </c>
      <c r="BJ13" s="112">
        <f t="shared" si="22"/>
        <v>13061</v>
      </c>
      <c r="BK13" s="112">
        <f t="shared" si="22"/>
        <v>174131</v>
      </c>
      <c r="BL13" s="112">
        <f t="shared" si="22"/>
        <v>13755</v>
      </c>
      <c r="BM13" s="112">
        <f t="shared" si="22"/>
        <v>69979</v>
      </c>
    </row>
    <row r="14" spans="1:65" ht="21.2" customHeight="1" x14ac:dyDescent="0.15">
      <c r="A14" s="4">
        <v>2019</v>
      </c>
      <c r="B14" s="112">
        <f t="shared" si="0"/>
        <v>119681</v>
      </c>
      <c r="C14" s="112">
        <f t="shared" si="0"/>
        <v>599340</v>
      </c>
      <c r="D14" s="113">
        <f t="shared" si="7"/>
        <v>100</v>
      </c>
      <c r="E14" s="113">
        <f t="shared" si="8"/>
        <v>100</v>
      </c>
      <c r="F14" s="112">
        <f t="shared" si="0"/>
        <v>100217</v>
      </c>
      <c r="G14" s="112">
        <f t="shared" si="0"/>
        <v>542914</v>
      </c>
      <c r="H14" s="113">
        <f t="shared" si="9"/>
        <v>100</v>
      </c>
      <c r="I14" s="113">
        <f t="shared" si="10"/>
        <v>100</v>
      </c>
      <c r="J14" s="112">
        <f t="shared" si="1"/>
        <v>1468</v>
      </c>
      <c r="K14" s="112">
        <f t="shared" si="1"/>
        <v>4216</v>
      </c>
      <c r="L14" s="112">
        <f t="shared" ref="L14:Q14" si="23">SUM(L23,L32)</f>
        <v>1804</v>
      </c>
      <c r="M14" s="112">
        <f t="shared" si="23"/>
        <v>6974</v>
      </c>
      <c r="N14" s="112">
        <f t="shared" si="23"/>
        <v>10886</v>
      </c>
      <c r="O14" s="112">
        <f t="shared" si="23"/>
        <v>21478</v>
      </c>
      <c r="P14" s="112">
        <f t="shared" si="23"/>
        <v>5306</v>
      </c>
      <c r="Q14" s="112">
        <f t="shared" si="23"/>
        <v>23758</v>
      </c>
      <c r="R14" s="4">
        <v>2019</v>
      </c>
      <c r="S14" s="112">
        <f t="shared" si="3"/>
        <v>8551</v>
      </c>
      <c r="T14" s="112">
        <f t="shared" ref="T14:AT14" si="24">SUM(T23,T32)</f>
        <v>371951</v>
      </c>
      <c r="U14" s="112">
        <f t="shared" si="24"/>
        <v>1705</v>
      </c>
      <c r="V14" s="112">
        <f t="shared" si="24"/>
        <v>58867</v>
      </c>
      <c r="W14" s="112">
        <f t="shared" si="24"/>
        <v>3385</v>
      </c>
      <c r="X14" s="112">
        <f t="shared" si="24"/>
        <v>144493</v>
      </c>
      <c r="Y14" s="112">
        <f t="shared" si="24"/>
        <v>1777</v>
      </c>
      <c r="Z14" s="112">
        <f t="shared" si="24"/>
        <v>46337</v>
      </c>
      <c r="AA14" s="112">
        <f t="shared" si="24"/>
        <v>1684</v>
      </c>
      <c r="AB14" s="112">
        <f t="shared" si="24"/>
        <v>122254</v>
      </c>
      <c r="AC14" s="112">
        <f t="shared" si="24"/>
        <v>4818</v>
      </c>
      <c r="AD14" s="112">
        <f t="shared" si="24"/>
        <v>283012</v>
      </c>
      <c r="AE14" s="112">
        <f t="shared" si="24"/>
        <v>3502</v>
      </c>
      <c r="AF14" s="112">
        <f t="shared" si="24"/>
        <v>245815</v>
      </c>
      <c r="AG14" s="112">
        <f t="shared" si="24"/>
        <v>1316</v>
      </c>
      <c r="AH14" s="112">
        <f t="shared" si="24"/>
        <v>37197</v>
      </c>
      <c r="AI14" s="112">
        <f t="shared" si="24"/>
        <v>1745</v>
      </c>
      <c r="AJ14" s="112">
        <f t="shared" si="24"/>
        <v>60301</v>
      </c>
      <c r="AK14" s="112">
        <f t="shared" si="24"/>
        <v>1573</v>
      </c>
      <c r="AL14" s="112">
        <f t="shared" si="24"/>
        <v>56934</v>
      </c>
      <c r="AM14" s="112">
        <f t="shared" si="24"/>
        <v>171</v>
      </c>
      <c r="AN14" s="112">
        <f t="shared" si="24"/>
        <v>3367</v>
      </c>
      <c r="AO14" s="112">
        <f t="shared" si="24"/>
        <v>19768</v>
      </c>
      <c r="AP14" s="112">
        <f t="shared" si="24"/>
        <v>449458</v>
      </c>
      <c r="AQ14" s="112">
        <f t="shared" si="24"/>
        <v>3620</v>
      </c>
      <c r="AR14" s="112">
        <f t="shared" si="24"/>
        <v>273475</v>
      </c>
      <c r="AS14" s="112">
        <f t="shared" si="24"/>
        <v>16148</v>
      </c>
      <c r="AT14" s="112">
        <f t="shared" si="24"/>
        <v>175983</v>
      </c>
      <c r="AU14" s="4">
        <v>2019</v>
      </c>
      <c r="AV14" s="112">
        <f t="shared" ref="AV14" si="25">SUM(AV23,AV32)</f>
        <v>5155</v>
      </c>
      <c r="AW14" s="112">
        <f t="shared" ref="AW14:BM14" si="26">SUM(AW23,AW32)</f>
        <v>2786</v>
      </c>
      <c r="AX14" s="112">
        <f t="shared" si="26"/>
        <v>4330</v>
      </c>
      <c r="AY14" s="112">
        <f t="shared" si="26"/>
        <v>5689</v>
      </c>
      <c r="AZ14" s="112">
        <f t="shared" si="26"/>
        <v>795</v>
      </c>
      <c r="BA14" s="112">
        <f t="shared" si="26"/>
        <v>1795</v>
      </c>
      <c r="BB14" s="112">
        <f t="shared" si="26"/>
        <v>55827</v>
      </c>
      <c r="BC14" s="112">
        <f t="shared" si="26"/>
        <v>717156</v>
      </c>
      <c r="BD14" s="112">
        <f t="shared" si="26"/>
        <v>19514</v>
      </c>
      <c r="BE14" s="112">
        <f t="shared" si="26"/>
        <v>338463</v>
      </c>
      <c r="BF14" s="112">
        <f t="shared" si="26"/>
        <v>9805</v>
      </c>
      <c r="BG14" s="112">
        <f t="shared" si="26"/>
        <v>108198</v>
      </c>
      <c r="BH14" s="112">
        <f t="shared" si="26"/>
        <v>6869</v>
      </c>
      <c r="BI14" s="112">
        <f t="shared" si="26"/>
        <v>89113</v>
      </c>
      <c r="BJ14" s="112">
        <f t="shared" si="26"/>
        <v>12460</v>
      </c>
      <c r="BK14" s="112">
        <f t="shared" si="26"/>
        <v>185436</v>
      </c>
      <c r="BL14" s="112">
        <f t="shared" si="26"/>
        <v>13308</v>
      </c>
      <c r="BM14" s="112">
        <f t="shared" si="26"/>
        <v>68613</v>
      </c>
    </row>
    <row r="15" spans="1:65" ht="21.2" customHeight="1" x14ac:dyDescent="0.15">
      <c r="A15" s="4">
        <v>2020</v>
      </c>
      <c r="B15" s="112">
        <f t="shared" si="0"/>
        <v>113905</v>
      </c>
      <c r="C15" s="112">
        <f t="shared" si="0"/>
        <v>570900</v>
      </c>
      <c r="D15" s="113">
        <f t="shared" si="7"/>
        <v>100</v>
      </c>
      <c r="E15" s="113">
        <f t="shared" si="8"/>
        <v>100</v>
      </c>
      <c r="F15" s="112">
        <f t="shared" si="0"/>
        <v>100176</v>
      </c>
      <c r="G15" s="112">
        <f t="shared" si="0"/>
        <v>509207</v>
      </c>
      <c r="H15" s="113">
        <f t="shared" si="9"/>
        <v>100</v>
      </c>
      <c r="I15" s="113">
        <f t="shared" si="10"/>
        <v>100</v>
      </c>
      <c r="J15" s="112">
        <f t="shared" si="1"/>
        <v>1776</v>
      </c>
      <c r="K15" s="112">
        <f t="shared" si="1"/>
        <v>4102</v>
      </c>
      <c r="L15" s="112">
        <f t="shared" ref="L15:Q16" si="27">SUM(L24,L33)</f>
        <v>1502</v>
      </c>
      <c r="M15" s="112">
        <f t="shared" si="27"/>
        <v>5709</v>
      </c>
      <c r="N15" s="112">
        <f t="shared" si="27"/>
        <v>10229</v>
      </c>
      <c r="O15" s="112">
        <f t="shared" si="27"/>
        <v>17395</v>
      </c>
      <c r="P15" s="112">
        <f t="shared" si="27"/>
        <v>4928</v>
      </c>
      <c r="Q15" s="112">
        <f t="shared" si="27"/>
        <v>20917</v>
      </c>
      <c r="R15" s="4">
        <v>2020</v>
      </c>
      <c r="S15" s="112">
        <f t="shared" si="3"/>
        <v>7675</v>
      </c>
      <c r="T15" s="112">
        <f t="shared" ref="T15:AT16" si="28">SUM(T24,T33)</f>
        <v>331466</v>
      </c>
      <c r="U15" s="112">
        <f t="shared" si="28"/>
        <v>1458</v>
      </c>
      <c r="V15" s="112">
        <f t="shared" si="28"/>
        <v>50141</v>
      </c>
      <c r="W15" s="112">
        <f t="shared" si="28"/>
        <v>3324</v>
      </c>
      <c r="X15" s="112">
        <f t="shared" si="28"/>
        <v>142659</v>
      </c>
      <c r="Y15" s="112">
        <f t="shared" si="28"/>
        <v>1345</v>
      </c>
      <c r="Z15" s="112">
        <f t="shared" si="28"/>
        <v>35764</v>
      </c>
      <c r="AA15" s="112">
        <f t="shared" si="28"/>
        <v>1548</v>
      </c>
      <c r="AB15" s="112">
        <f t="shared" si="28"/>
        <v>102902</v>
      </c>
      <c r="AC15" s="112">
        <f t="shared" si="28"/>
        <v>5552</v>
      </c>
      <c r="AD15" s="112">
        <f t="shared" si="28"/>
        <v>320615</v>
      </c>
      <c r="AE15" s="112">
        <f t="shared" si="28"/>
        <v>4411</v>
      </c>
      <c r="AF15" s="112">
        <f t="shared" si="28"/>
        <v>290214</v>
      </c>
      <c r="AG15" s="112">
        <f t="shared" si="28"/>
        <v>1141</v>
      </c>
      <c r="AH15" s="112">
        <f t="shared" si="28"/>
        <v>30401</v>
      </c>
      <c r="AI15" s="112">
        <f t="shared" si="28"/>
        <v>1822</v>
      </c>
      <c r="AJ15" s="112">
        <f t="shared" si="28"/>
        <v>64460</v>
      </c>
      <c r="AK15" s="112">
        <f t="shared" si="28"/>
        <v>1634</v>
      </c>
      <c r="AL15" s="112">
        <f t="shared" si="28"/>
        <v>59474</v>
      </c>
      <c r="AM15" s="112">
        <f t="shared" si="28"/>
        <v>189</v>
      </c>
      <c r="AN15" s="112">
        <f t="shared" si="28"/>
        <v>4986</v>
      </c>
      <c r="AO15" s="112">
        <f t="shared" si="28"/>
        <v>18923</v>
      </c>
      <c r="AP15" s="112">
        <f t="shared" si="28"/>
        <v>382378</v>
      </c>
      <c r="AQ15" s="112">
        <f t="shared" si="28"/>
        <v>2721</v>
      </c>
      <c r="AR15" s="112">
        <f t="shared" si="28"/>
        <v>223370</v>
      </c>
      <c r="AS15" s="112">
        <f t="shared" si="28"/>
        <v>16203</v>
      </c>
      <c r="AT15" s="112">
        <f t="shared" si="28"/>
        <v>159007</v>
      </c>
      <c r="AU15" s="4">
        <v>2020</v>
      </c>
      <c r="AV15" s="112">
        <f t="shared" ref="AV15:AV16" si="29">SUM(AV24,AV33)</f>
        <v>4868</v>
      </c>
      <c r="AW15" s="112">
        <f t="shared" ref="AW15:BM16" si="30">SUM(AW24,AW33)</f>
        <v>1781</v>
      </c>
      <c r="AX15" s="112">
        <f t="shared" si="30"/>
        <v>4008</v>
      </c>
      <c r="AY15" s="112">
        <f t="shared" si="30"/>
        <v>5029</v>
      </c>
      <c r="AZ15" s="112">
        <f t="shared" si="30"/>
        <v>833</v>
      </c>
      <c r="BA15" s="112">
        <f t="shared" si="30"/>
        <v>2175</v>
      </c>
      <c r="BB15" s="112">
        <f t="shared" si="30"/>
        <v>55336</v>
      </c>
      <c r="BC15" s="112">
        <f t="shared" si="30"/>
        <v>618052</v>
      </c>
      <c r="BD15" s="112">
        <f t="shared" si="30"/>
        <v>18757</v>
      </c>
      <c r="BE15" s="112">
        <f t="shared" si="30"/>
        <v>278589</v>
      </c>
      <c r="BF15" s="112">
        <f t="shared" si="30"/>
        <v>9973</v>
      </c>
      <c r="BG15" s="112">
        <f t="shared" si="30"/>
        <v>100786</v>
      </c>
      <c r="BH15" s="112">
        <f t="shared" si="30"/>
        <v>7301</v>
      </c>
      <c r="BI15" s="112">
        <f t="shared" si="30"/>
        <v>90605</v>
      </c>
      <c r="BJ15" s="112">
        <f t="shared" si="30"/>
        <v>12098</v>
      </c>
      <c r="BK15" s="112">
        <f t="shared" si="30"/>
        <v>117924</v>
      </c>
      <c r="BL15" s="112">
        <f t="shared" si="30"/>
        <v>13159</v>
      </c>
      <c r="BM15" s="112">
        <f t="shared" si="30"/>
        <v>88343</v>
      </c>
    </row>
    <row r="16" spans="1:65" ht="21.2" customHeight="1" x14ac:dyDescent="0.15">
      <c r="A16" s="4">
        <v>2021</v>
      </c>
      <c r="B16" s="112">
        <f t="shared" si="0"/>
        <v>116890</v>
      </c>
      <c r="C16" s="112">
        <f t="shared" si="0"/>
        <v>587830</v>
      </c>
      <c r="D16" s="113">
        <f t="shared" ref="D16" si="31">B16/B16*100</f>
        <v>100</v>
      </c>
      <c r="E16" s="113">
        <f t="shared" ref="E16" si="32">C16/C16*100</f>
        <v>100</v>
      </c>
      <c r="F16" s="112">
        <f t="shared" si="0"/>
        <v>98684</v>
      </c>
      <c r="G16" s="112">
        <f t="shared" si="0"/>
        <v>532920</v>
      </c>
      <c r="H16" s="113">
        <f t="shared" ref="H16" si="33">F16/F16*100</f>
        <v>100</v>
      </c>
      <c r="I16" s="113">
        <f t="shared" ref="I16" si="34">G16/G16*100</f>
        <v>100</v>
      </c>
      <c r="J16" s="112">
        <f t="shared" si="1"/>
        <v>1278</v>
      </c>
      <c r="K16" s="112">
        <f t="shared" si="1"/>
        <v>3245</v>
      </c>
      <c r="L16" s="112">
        <f t="shared" si="27"/>
        <v>1507</v>
      </c>
      <c r="M16" s="112">
        <f t="shared" si="27"/>
        <v>5634</v>
      </c>
      <c r="N16" s="112">
        <f t="shared" si="27"/>
        <v>11069</v>
      </c>
      <c r="O16" s="112">
        <f t="shared" si="27"/>
        <v>25154</v>
      </c>
      <c r="P16" s="112">
        <f t="shared" si="27"/>
        <v>4351</v>
      </c>
      <c r="Q16" s="112">
        <f t="shared" si="27"/>
        <v>20876</v>
      </c>
      <c r="R16" s="4">
        <v>2021</v>
      </c>
      <c r="S16" s="112">
        <f t="shared" si="3"/>
        <v>8877</v>
      </c>
      <c r="T16" s="112">
        <f t="shared" si="28"/>
        <v>386687</v>
      </c>
      <c r="U16" s="112">
        <f t="shared" si="28"/>
        <v>1543</v>
      </c>
      <c r="V16" s="112">
        <f t="shared" si="28"/>
        <v>58858</v>
      </c>
      <c r="W16" s="112">
        <f t="shared" si="28"/>
        <v>4270</v>
      </c>
      <c r="X16" s="112">
        <f t="shared" si="28"/>
        <v>190679</v>
      </c>
      <c r="Y16" s="112">
        <f t="shared" si="28"/>
        <v>1303</v>
      </c>
      <c r="Z16" s="112">
        <f t="shared" si="28"/>
        <v>33325</v>
      </c>
      <c r="AA16" s="112">
        <f t="shared" si="28"/>
        <v>1762</v>
      </c>
      <c r="AB16" s="112">
        <f t="shared" si="28"/>
        <v>103825</v>
      </c>
      <c r="AC16" s="112">
        <f t="shared" si="28"/>
        <v>4836</v>
      </c>
      <c r="AD16" s="112">
        <f t="shared" si="28"/>
        <v>245038</v>
      </c>
      <c r="AE16" s="112">
        <f t="shared" si="28"/>
        <v>3735</v>
      </c>
      <c r="AF16" s="112">
        <f t="shared" si="28"/>
        <v>216970</v>
      </c>
      <c r="AG16" s="112">
        <f t="shared" si="28"/>
        <v>1099</v>
      </c>
      <c r="AH16" s="112">
        <f t="shared" si="28"/>
        <v>28068</v>
      </c>
      <c r="AI16" s="112">
        <f t="shared" si="28"/>
        <v>1593</v>
      </c>
      <c r="AJ16" s="112">
        <f t="shared" si="28"/>
        <v>58559</v>
      </c>
      <c r="AK16" s="112">
        <f t="shared" si="28"/>
        <v>1439</v>
      </c>
      <c r="AL16" s="112">
        <f t="shared" si="28"/>
        <v>54480</v>
      </c>
      <c r="AM16" s="112">
        <f t="shared" si="28"/>
        <v>153</v>
      </c>
      <c r="AN16" s="112">
        <f t="shared" si="28"/>
        <v>4079</v>
      </c>
      <c r="AO16" s="112">
        <f t="shared" si="28"/>
        <v>20516</v>
      </c>
      <c r="AP16" s="112">
        <f t="shared" si="28"/>
        <v>497642</v>
      </c>
      <c r="AQ16" s="112">
        <f t="shared" si="28"/>
        <v>3491</v>
      </c>
      <c r="AR16" s="112">
        <f t="shared" si="28"/>
        <v>334140</v>
      </c>
      <c r="AS16" s="112">
        <f t="shared" si="28"/>
        <v>17024</v>
      </c>
      <c r="AT16" s="112">
        <f t="shared" si="28"/>
        <v>163501</v>
      </c>
      <c r="AU16" s="4">
        <v>2021</v>
      </c>
      <c r="AV16" s="112">
        <f t="shared" si="29"/>
        <v>4516</v>
      </c>
      <c r="AW16" s="112">
        <f t="shared" si="30"/>
        <v>2241</v>
      </c>
      <c r="AX16" s="112">
        <f t="shared" si="30"/>
        <v>4428</v>
      </c>
      <c r="AY16" s="112">
        <f t="shared" si="30"/>
        <v>5646</v>
      </c>
      <c r="AZ16" s="112">
        <f t="shared" si="30"/>
        <v>1027</v>
      </c>
      <c r="BA16" s="112">
        <f t="shared" si="30"/>
        <v>2691</v>
      </c>
      <c r="BB16" s="112">
        <f t="shared" si="30"/>
        <v>61251</v>
      </c>
      <c r="BC16" s="112">
        <f t="shared" si="30"/>
        <v>651564</v>
      </c>
      <c r="BD16" s="112">
        <f t="shared" si="30"/>
        <v>21035</v>
      </c>
      <c r="BE16" s="112">
        <f t="shared" si="30"/>
        <v>309786</v>
      </c>
      <c r="BF16" s="112">
        <f t="shared" si="30"/>
        <v>9665</v>
      </c>
      <c r="BG16" s="112">
        <f t="shared" si="30"/>
        <v>103448</v>
      </c>
      <c r="BH16" s="112">
        <f t="shared" si="30"/>
        <v>7403</v>
      </c>
      <c r="BI16" s="112">
        <f t="shared" si="30"/>
        <v>92029</v>
      </c>
      <c r="BJ16" s="112">
        <f t="shared" si="30"/>
        <v>10209</v>
      </c>
      <c r="BK16" s="112">
        <f t="shared" si="30"/>
        <v>104199</v>
      </c>
      <c r="BL16" s="112">
        <f t="shared" si="30"/>
        <v>12939</v>
      </c>
      <c r="BM16" s="112">
        <f t="shared" si="30"/>
        <v>42102</v>
      </c>
    </row>
    <row r="17" spans="1:65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9"/>
      <c r="M17" s="169"/>
      <c r="N17" s="169"/>
      <c r="O17" s="169"/>
      <c r="P17" s="169"/>
      <c r="Q17" s="169"/>
      <c r="R17" s="4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172"/>
      <c r="AD17" s="172"/>
      <c r="AE17" s="171"/>
      <c r="AF17" s="171"/>
      <c r="AG17" s="171"/>
      <c r="AH17" s="171"/>
      <c r="AI17" s="171"/>
      <c r="AJ17" s="171"/>
      <c r="AK17" s="171"/>
      <c r="AL17" s="171"/>
      <c r="AM17" s="171"/>
      <c r="AN17" s="171"/>
      <c r="AO17" s="169"/>
      <c r="AP17" s="169"/>
      <c r="AQ17" s="169"/>
      <c r="AR17" s="169"/>
      <c r="AS17" s="169"/>
      <c r="AT17" s="169"/>
      <c r="AU17" s="4"/>
      <c r="AV17" s="168"/>
      <c r="AW17" s="168"/>
      <c r="AX17" s="168"/>
      <c r="AY17" s="168"/>
      <c r="AZ17" s="168"/>
      <c r="BA17" s="168"/>
      <c r="BB17" s="168"/>
      <c r="BC17" s="168"/>
      <c r="BD17" s="169"/>
      <c r="BE17" s="169"/>
      <c r="BF17" s="169"/>
      <c r="BG17" s="169"/>
      <c r="BH17" s="169"/>
      <c r="BI17" s="169"/>
      <c r="BJ17" s="169"/>
      <c r="BK17" s="169"/>
      <c r="BL17" s="169"/>
      <c r="BM17" s="169"/>
    </row>
    <row r="18" spans="1:65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69"/>
      <c r="M18" s="169"/>
      <c r="N18" s="169"/>
      <c r="O18" s="169"/>
      <c r="P18" s="169"/>
      <c r="Q18" s="169"/>
      <c r="R18" s="39" t="s">
        <v>48</v>
      </c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170"/>
      <c r="AD18" s="170"/>
      <c r="AE18" s="171"/>
      <c r="AF18" s="171"/>
      <c r="AG18" s="171"/>
      <c r="AH18" s="171"/>
      <c r="AI18" s="171"/>
      <c r="AJ18" s="171"/>
      <c r="AK18" s="171"/>
      <c r="AL18" s="171"/>
      <c r="AM18" s="171"/>
      <c r="AN18" s="171"/>
      <c r="AO18" s="169"/>
      <c r="AP18" s="169"/>
      <c r="AQ18" s="169"/>
      <c r="AR18" s="169"/>
      <c r="AS18" s="169"/>
      <c r="AT18" s="169"/>
      <c r="AU18" s="39" t="s">
        <v>48</v>
      </c>
      <c r="AV18" s="112"/>
      <c r="AW18" s="112"/>
      <c r="AX18" s="112"/>
      <c r="AY18" s="112"/>
      <c r="AZ18" s="112"/>
      <c r="BA18" s="112"/>
      <c r="BB18" s="112"/>
      <c r="BC18" s="112"/>
      <c r="BD18" s="169"/>
      <c r="BE18" s="169"/>
      <c r="BF18" s="169"/>
      <c r="BG18" s="169"/>
      <c r="BH18" s="169"/>
      <c r="BI18" s="169"/>
      <c r="BJ18" s="169"/>
      <c r="BK18" s="169"/>
      <c r="BL18" s="169"/>
      <c r="BM18" s="169"/>
    </row>
    <row r="19" spans="1:65" ht="21.2" customHeight="1" x14ac:dyDescent="0.15">
      <c r="A19" s="4">
        <v>2015</v>
      </c>
      <c r="B19" s="112">
        <f>VLOOKUP($A19&amp;$A$18, '[1]12.작물생산량'!$A$9:$BG$71, 4, FALSE)</f>
        <v>3643</v>
      </c>
      <c r="C19" s="112">
        <f>VLOOKUP($A19&amp;$A$18, '[1]12.작물생산량'!$A$9:$BG$71, 5, FALSE)</f>
        <v>16971</v>
      </c>
      <c r="D19" s="113">
        <f>B19/B10*100</f>
        <v>2.8441384048466678</v>
      </c>
      <c r="E19" s="113">
        <f>C19/C10*100</f>
        <v>2.5840686405128244</v>
      </c>
      <c r="F19" s="112">
        <f>VLOOKUP($A19&amp;$A$18, '[1]12.작물생산량'!$A$9:$BG$71, 6, FALSE)</f>
        <v>2843</v>
      </c>
      <c r="G19" s="112">
        <f>VLOOKUP($A19&amp;$A$18, '[1]12.작물생산량'!$A$9:$BG$71, 7, FALSE)</f>
        <v>14930</v>
      </c>
      <c r="H19" s="113">
        <f>F19/F10*100</f>
        <v>2.6432987773697176</v>
      </c>
      <c r="I19" s="113">
        <f>G19/G10*100</f>
        <v>2.4702347467554384</v>
      </c>
      <c r="J19" s="112">
        <f>VLOOKUP($A19&amp;$A$18, '[1]12.작물생산량'!$A$9:$BG$71, 8, FALSE)</f>
        <v>395</v>
      </c>
      <c r="K19" s="112">
        <f>VLOOKUP($A19&amp;$A$18, '[1]12.작물생산량'!$A$9:$BG$71, 9, FALSE)</f>
        <v>1023</v>
      </c>
      <c r="L19" s="112">
        <f>VLOOKUP($A19&amp;$A$18, '[1]12.작물생산량'!$A$9:$BG$71, 10, FALSE)</f>
        <v>48</v>
      </c>
      <c r="M19" s="112">
        <f>VLOOKUP($A19&amp;$A$18, '[1]12.작물생산량'!$A$9:$BG$71, 11, FALSE)</f>
        <v>150</v>
      </c>
      <c r="N19" s="112">
        <f>VLOOKUP($A19&amp;$A$18, '[1]12.작물생산량'!$A$9:$BG$71, 12, FALSE)</f>
        <v>224</v>
      </c>
      <c r="O19" s="112">
        <f>VLOOKUP($A19&amp;$A$18, '[1]12.작물생산량'!$A$9:$BG$71, 13, FALSE)</f>
        <v>322</v>
      </c>
      <c r="P19" s="112">
        <f>VLOOKUP($A19&amp;$A$18, '[1]12.작물생산량'!$A$9:$BG$71, 14, FALSE)</f>
        <v>133</v>
      </c>
      <c r="Q19" s="112">
        <f>VLOOKUP($A19&amp;$A$18, '[1]12.작물생산량'!$A$9:$BG$71, 15, FALSE)</f>
        <v>545</v>
      </c>
      <c r="R19" s="4">
        <v>2015</v>
      </c>
      <c r="S19" s="112">
        <f>VLOOKUP($A19&amp;$A$18, '[1]12-1.채소류'!$A$9:$BG$80, 4, FALSE)</f>
        <v>573</v>
      </c>
      <c r="T19" s="112">
        <f>VLOOKUP($A19&amp;$A$18, '[1]12-1.채소류'!$A$9:$BG$80, 5, FALSE)</f>
        <v>18788</v>
      </c>
      <c r="U19" s="112">
        <f>VLOOKUP($A19&amp;$A$18, '[1]12-1.채소류'!$A$9:$BG$80, 6, FALSE)</f>
        <v>80</v>
      </c>
      <c r="V19" s="112">
        <f>VLOOKUP($A19&amp;$A$18, '[1]12-1.채소류'!$A$9:$BG$80, 7, FALSE)</f>
        <v>3002</v>
      </c>
      <c r="W19" s="112">
        <f>VLOOKUP($A19&amp;$A$18, '[1]12-1.채소류'!$A$9:$BG$80, 9, FALSE)</f>
        <v>316</v>
      </c>
      <c r="X19" s="112">
        <f>VLOOKUP($A19&amp;$A$18, '[1]12-1.채소류'!$A$9:$BG$80, 10, FALSE)</f>
        <v>10169</v>
      </c>
      <c r="Y19" s="112">
        <f>VLOOKUP($A19&amp;$A$18, '[1]12-1.채소류'!$A$9:$BG$80, 18, FALSE)</f>
        <v>39</v>
      </c>
      <c r="Z19" s="112">
        <f>VLOOKUP($A19&amp;$A$18, '[1]12-1.채소류'!$A$9:$BG$80, 19, FALSE)</f>
        <v>696</v>
      </c>
      <c r="AA19" s="112">
        <f>VLOOKUP($A19&amp;$A$18, '[1]12-1.채소류'!$A$9:$BG$80, 12, FALSE) + VLOOKUP($A19&amp;$A$18, '[1]12-1.채소류'!$A$9:$BG$80, 15, FALSE) +
VLOOKUP($A19&amp;$A$18, '[1]12-1.채소류'!$A$9:$BG$80, 21, FALSE)</f>
        <v>138</v>
      </c>
      <c r="AB19" s="112">
        <f>VLOOKUP($A19&amp;$A$18, '[1]12-1.채소류'!$A$9:$BG$80, 13, FALSE) + VLOOKUP($A19&amp;$A$18, '[1]12-1.채소류'!$A$9:$BG$80, 16, FALSE) +
VLOOKUP($A19&amp;$A$18, '[1]12-1.채소류'!$A$9:$BG$80, 22, FALSE)</f>
        <v>4921</v>
      </c>
      <c r="AC19" s="112">
        <f>VLOOKUP($A19&amp;$A$18, '[1]12-1.채소류'!$A$9:$BG$80, 24, FALSE)</f>
        <v>276</v>
      </c>
      <c r="AD19" s="112">
        <f>VLOOKUP($A19&amp;$A$18, '[1]12-1.채소류'!$A$9:$BG$80, 25, FALSE)</f>
        <v>15619</v>
      </c>
      <c r="AE19" s="112">
        <f>VLOOKUP($A19&amp;$A$18, '[1]12-1.채소류'!$A$9:$BG$80, 26, FALSE)</f>
        <v>130</v>
      </c>
      <c r="AF19" s="112">
        <f>VLOOKUP($A19&amp;$A$18, '[1]12-1.채소류'!$A$9:$BG$80, 27, FALSE)</f>
        <v>11540</v>
      </c>
      <c r="AG19" s="112">
        <f>VLOOKUP($A19&amp;$A$18, '[1]12-1.채소류'!$A$9:$BG$80, 29, FALSE) + VLOOKUP($A19&amp;$A$18, '[1]12-1.채소류'!$A$9:$BG$80, 32, FALSE) +
VLOOKUP($A19&amp;$A$18, '[1]12-1.채소류'!$A$9:$BG$80, 35, FALSE)</f>
        <v>146</v>
      </c>
      <c r="AH19" s="112">
        <f>VLOOKUP($A19&amp;$A$18, '[1]12-1.채소류'!$A$9:$BG$80, 30, FALSE) + VLOOKUP($A19&amp;$A$18, '[1]12-1.채소류'!$A$9:$BG$80, 33, FALSE) +
VLOOKUP($A19&amp;$A$18, '[1]12-1.채소류'!$A$9:$BG$80, 36, FALSE)</f>
        <v>4079</v>
      </c>
      <c r="AI19" s="112">
        <f>VLOOKUP($A19&amp;$A$18, '[1]12-1.채소류'!$A$9:$BG$80, 38, FALSE)</f>
        <v>37</v>
      </c>
      <c r="AJ19" s="112">
        <f>VLOOKUP($A19&amp;$A$18, '[1]12-1.채소류'!$A$9:$BG$80, 39, FALSE)</f>
        <v>1824</v>
      </c>
      <c r="AK19" s="112">
        <f>VLOOKUP($A19&amp;$A$18, '[1]12-1.채소류'!$A$9:$BG$80, 40, FALSE)</f>
        <v>37</v>
      </c>
      <c r="AL19" s="112">
        <f>VLOOKUP($A19&amp;$A$18, '[1]12-1.채소류'!$A$9:$BG$80, 41, FALSE)</f>
        <v>1824</v>
      </c>
      <c r="AM19" s="112">
        <f>VLOOKUP($A19&amp;$A$18, '[1]12-1.채소류'!$A$9:$BG$80, 43, FALSE)</f>
        <v>0</v>
      </c>
      <c r="AN19" s="112">
        <f>VLOOKUP($A19&amp;$A$18, '[1]12-1.채소류'!$A$9:$BG$80, 44, FALSE)</f>
        <v>0</v>
      </c>
      <c r="AO19" s="112">
        <f>VLOOKUP($A19&amp;$A$18, '[1]12-1.채소류'!$A$9:$BJ$80, 46, FALSE)</f>
        <v>390</v>
      </c>
      <c r="AP19" s="112">
        <f>VLOOKUP($A19&amp;$A$18, '[1]12-1.채소류'!$A$9:$BJ$80, 47, FALSE)</f>
        <v>6773</v>
      </c>
      <c r="AQ19" s="112">
        <f>VLOOKUP($A19&amp;$A$18, '[1]12-1.채소류'!$A$9:$BJ$80, 54, FALSE)</f>
        <v>63</v>
      </c>
      <c r="AR19" s="112">
        <f>VLOOKUP($A19&amp;$A$18, '[1]12-1.채소류'!$A$9:$BJ$80, 55, FALSE)</f>
        <v>2727</v>
      </c>
      <c r="AS19" s="112">
        <f>VLOOKUP($A19&amp;$A$18, '[1]12-1.채소류'!$A$9:$BJ$80, 48, FALSE) + VLOOKUP($A19&amp;$A$18, '[1]12-1.채소류'!$A$9:$BJ$80, 51, FALSE) +
VLOOKUP($A19&amp;$A$18, '[1]12-1.채소류'!$A$9:$BJ$80, 57, FALSE) + VLOOKUP($A19&amp;$A$18, '[1]12-1.채소류'!$A$9:$BJ$80, 60, FALSE)</f>
        <v>327</v>
      </c>
      <c r="AT19" s="112">
        <f>VLOOKUP($A19&amp;$A$18, '[1]12-1.채소류'!$A$9:$BJ$80, 49, FALSE) + VLOOKUP($A19&amp;$A$18, '[1]12-1.채소류'!$A$9:$BJ$80, 52, FALSE) +
VLOOKUP($A19&amp;$A$18, '[1]12-1.채소류'!$A$9:$BJ$80, 58, FALSE) + VLOOKUP($A19&amp;$A$18, '[1]12-1.채소류'!$A$9:$BJ$80, 61, FALSE)</f>
        <v>4046</v>
      </c>
      <c r="AU19" s="4">
        <v>2015</v>
      </c>
      <c r="AV19" s="112">
        <f>VLOOKUP($A19&amp;$A$18, '[1]12-2.특용작물'!$A$9:$L$80, 4, FALSE)</f>
        <v>194</v>
      </c>
      <c r="AW19" s="112">
        <f>VLOOKUP($A19&amp;$A$18, '[1]12-2.특용작물'!$A$9:$L$80, 5, FALSE)</f>
        <v>104</v>
      </c>
      <c r="AX19" s="112">
        <f>VLOOKUP($A19&amp;$A$18, '[1]12-2.특용작물'!$A$9:$L$80, 7, FALSE)</f>
        <v>163</v>
      </c>
      <c r="AY19" s="112">
        <f>VLOOKUP($A19&amp;$A$18, '[1]12-2.특용작물'!$A$9:$L$80, 8, FALSE)</f>
        <v>145</v>
      </c>
      <c r="AZ19" s="112">
        <f>VLOOKUP($A19&amp;$A$18, '[1]12-2.특용작물'!$A$9:$L$80, 10, FALSE)</f>
        <v>40</v>
      </c>
      <c r="BA19" s="112">
        <f>VLOOKUP($A19&amp;$A$18, '[1]12-2.특용작물'!$A$9:$L$80, 11, FALSE)</f>
        <v>150</v>
      </c>
      <c r="BB19" s="112">
        <f>VLOOKUP($A19&amp;$A$18, '[1]12-3.과실류'!$A$9:$Z$80, 4, FALSE)</f>
        <v>1212</v>
      </c>
      <c r="BC19" s="112">
        <f>VLOOKUP($A19&amp;$A$18, '[1]12-3.과실류'!$A$9:$Z$80, 5, FALSE)</f>
        <v>12111</v>
      </c>
      <c r="BD19" s="112">
        <f>VLOOKUP($A19&amp;$A$18, '[1]12-3.과실류'!$A$9:$Z$80, 6, FALSE)</f>
        <v>66</v>
      </c>
      <c r="BE19" s="112">
        <f>VLOOKUP($A19&amp;$A$18, '[1]12-3.과실류'!$A$9:$Z$80, 7, FALSE)</f>
        <v>1548</v>
      </c>
      <c r="BF19" s="112">
        <f>VLOOKUP($A19&amp;$A$18, '[1]12-3.과실류'!$A$9:$Z$80, 12, FALSE)</f>
        <v>234</v>
      </c>
      <c r="BG19" s="112">
        <f>VLOOKUP($A19&amp;$A$18, '[1]12-3.과실류'!$A$9:$Z$80, 13, FALSE)</f>
        <v>3119</v>
      </c>
      <c r="BH19" s="112">
        <f>VLOOKUP($A19&amp;$A$18, '[1]12-3.과실류'!$A$9:$Z$80, 15, FALSE)</f>
        <v>163</v>
      </c>
      <c r="BI19" s="112">
        <f>VLOOKUP($A19&amp;$A$18, '[1]12-3.과실류'!$A$9:$Z$80, 16, FALSE)</f>
        <v>1844</v>
      </c>
      <c r="BJ19" s="112">
        <f>VLOOKUP($A19&amp;$A$18, '[1]12-3.과실류'!$A$9:$Z$80, 21, FALSE)</f>
        <v>174</v>
      </c>
      <c r="BK19" s="112">
        <f>VLOOKUP($A19&amp;$A$18, '[1]12-3.과실류'!$A$9:$Z$80, 22, FALSE)</f>
        <v>2038</v>
      </c>
      <c r="BL19" s="112">
        <f>VLOOKUP($A19&amp;$A$18, '[1]12-3.과실류'!$A$9:$Z$80, 9, FALSE) + VLOOKUP($A19&amp;$A$18, '[1]12-3.과실류'!$A$9:$Z$80, 18, FALSE) +
VLOOKUP($A19&amp;$A$18, '[1]12-3.과실류'!$A$9:$Z$80, 24, FALSE)</f>
        <v>575</v>
      </c>
      <c r="BM19" s="112">
        <f>VLOOKUP($A19&amp;$A$18, '[1]12-3.과실류'!$A$9:$Z$80, 10, FALSE) + VLOOKUP($A19&amp;$A$18, '[1]12-3.과실류'!$A$9:$Z$80, 19, FALSE) +
VLOOKUP($A19&amp;$A$18, '[1]12-3.과실류'!$A$9:$Z$80, 25, FALSE)</f>
        <v>3562</v>
      </c>
    </row>
    <row r="20" spans="1:65" ht="21.2" customHeight="1" x14ac:dyDescent="0.15">
      <c r="A20" s="4">
        <v>2016</v>
      </c>
      <c r="B20" s="112">
        <f>VLOOKUP($A20&amp;$A$18, '[1]12.작물생산량'!$A$9:$BG$71, 4, FALSE)</f>
        <v>3892</v>
      </c>
      <c r="C20" s="112">
        <f>VLOOKUP($A20&amp;$A$18, '[1]12.작물생산량'!$A$9:$BG$71, 5, FALSE)</f>
        <v>17814</v>
      </c>
      <c r="D20" s="113">
        <f t="shared" ref="D20:E20" si="35">B20/B11*100</f>
        <v>3.0972465382778926</v>
      </c>
      <c r="E20" s="113">
        <f t="shared" si="35"/>
        <v>2.7786963493539147</v>
      </c>
      <c r="F20" s="112">
        <f>VLOOKUP($A20&amp;$A$18, '[1]12.작물생산량'!$A$9:$BG$71, 6, FALSE)</f>
        <v>2956</v>
      </c>
      <c r="G20" s="112">
        <f>VLOOKUP($A20&amp;$A$18, '[1]12.작물생산량'!$A$9:$BG$71, 7, FALSE)</f>
        <v>15345</v>
      </c>
      <c r="H20" s="113">
        <f t="shared" ref="H20:H24" si="36">F20/F11*100</f>
        <v>2.7913916352682326</v>
      </c>
      <c r="I20" s="113">
        <f t="shared" ref="I20:I24" si="37">G20/G11*100</f>
        <v>2.5921133536490606</v>
      </c>
      <c r="J20" s="112">
        <f>VLOOKUP($A20&amp;$A$18, '[1]12.작물생산량'!$A$9:$BG$71, 8, FALSE)</f>
        <v>552</v>
      </c>
      <c r="K20" s="112">
        <f>VLOOKUP($A20&amp;$A$18, '[1]12.작물생산량'!$A$9:$BG$71, 9, FALSE)</f>
        <v>1310</v>
      </c>
      <c r="L20" s="112">
        <f>VLOOKUP($A20&amp;$A$18, '[1]12.작물생산량'!$A$9:$BG$71, 10, FALSE)</f>
        <v>35</v>
      </c>
      <c r="M20" s="112">
        <f>VLOOKUP($A20&amp;$A$18, '[1]12.작물생산량'!$A$9:$BG$71, 11, FALSE)</f>
        <v>89</v>
      </c>
      <c r="N20" s="112">
        <f>VLOOKUP($A20&amp;$A$18, '[1]12.작물생산량'!$A$9:$BG$71, 12, FALSE)</f>
        <v>149</v>
      </c>
      <c r="O20" s="112">
        <f>VLOOKUP($A20&amp;$A$18, '[1]12.작물생산량'!$A$9:$BG$71, 13, FALSE)</f>
        <v>178</v>
      </c>
      <c r="P20" s="112">
        <f>VLOOKUP($A20&amp;$A$18, '[1]12.작물생산량'!$A$9:$BG$71, 14, FALSE)</f>
        <v>200</v>
      </c>
      <c r="Q20" s="112">
        <f>VLOOKUP($A20&amp;$A$18, '[1]12.작물생산량'!$A$9:$BG$71, 15, FALSE)</f>
        <v>892</v>
      </c>
      <c r="R20" s="4">
        <v>2016</v>
      </c>
      <c r="S20" s="112">
        <f>VLOOKUP($A20&amp;$A$18, '[1]12-1.채소류'!$A$9:$BG$80, 4, FALSE)</f>
        <v>692</v>
      </c>
      <c r="T20" s="112">
        <f>VLOOKUP($A20&amp;$A$18, '[1]12-1.채소류'!$A$9:$BG$80, 5, FALSE)</f>
        <v>33386</v>
      </c>
      <c r="U20" s="112">
        <f>VLOOKUP($A20&amp;$A$18, '[1]12-1.채소류'!$A$9:$BG$80, 6, FALSE)</f>
        <v>108</v>
      </c>
      <c r="V20" s="112">
        <f>VLOOKUP($A20&amp;$A$18, '[1]12-1.채소류'!$A$9:$BG$80, 7, FALSE)</f>
        <v>5418</v>
      </c>
      <c r="W20" s="112">
        <f>VLOOKUP($A20&amp;$A$18, '[1]12-1.채소류'!$A$9:$BG$80, 9, FALSE)</f>
        <v>286</v>
      </c>
      <c r="X20" s="112">
        <f>VLOOKUP($A20&amp;$A$18, '[1]12-1.채소류'!$A$9:$BG$80, 10, FALSE)</f>
        <v>9367</v>
      </c>
      <c r="Y20" s="112">
        <f>VLOOKUP($A20&amp;$A$18, '[1]12-1.채소류'!$A$9:$BG$80, 18, FALSE)</f>
        <v>44</v>
      </c>
      <c r="Z20" s="112">
        <f>VLOOKUP($A20&amp;$A$18, '[1]12-1.채소류'!$A$9:$BG$80, 19, FALSE)</f>
        <v>1794</v>
      </c>
      <c r="AA20" s="112">
        <f>VLOOKUP($A20&amp;$A$18, '[1]12-1.채소류'!$A$9:$BG$80, 12, FALSE) + VLOOKUP($A20&amp;$A$18, '[1]12-1.채소류'!$A$9:$BG$80, 15, FALSE) +
VLOOKUP($A20&amp;$A$18, '[1]12-1.채소류'!$A$9:$BG$80, 21, FALSE)</f>
        <v>254</v>
      </c>
      <c r="AB20" s="112">
        <f>VLOOKUP($A20&amp;$A$18, '[1]12-1.채소류'!$A$9:$BG$80, 13, FALSE) + VLOOKUP($A20&amp;$A$18, '[1]12-1.채소류'!$A$9:$BG$80, 16, FALSE) +
VLOOKUP($A20&amp;$A$18, '[1]12-1.채소류'!$A$9:$BG$80, 22, FALSE)</f>
        <v>16807</v>
      </c>
      <c r="AC20" s="112">
        <f>VLOOKUP($A20&amp;$A$18, '[1]12-1.채소류'!$A$9:$BG$80, 24, FALSE)</f>
        <v>367</v>
      </c>
      <c r="AD20" s="112">
        <f>VLOOKUP($A20&amp;$A$18, '[1]12-1.채소류'!$A$9:$BG$80, 25, FALSE)</f>
        <v>14262</v>
      </c>
      <c r="AE20" s="112">
        <f>VLOOKUP($A20&amp;$A$18, '[1]12-1.채소류'!$A$9:$BG$80, 26, FALSE)</f>
        <v>136</v>
      </c>
      <c r="AF20" s="112">
        <f>VLOOKUP($A20&amp;$A$18, '[1]12-1.채소류'!$A$9:$BG$80, 27, FALSE)</f>
        <v>7625</v>
      </c>
      <c r="AG20" s="112">
        <f>VLOOKUP($A20&amp;$A$18, '[1]12-1.채소류'!$A$9:$BG$80, 29, FALSE) + VLOOKUP($A20&amp;$A$18, '[1]12-1.채소류'!$A$9:$BG$80, 32, FALSE) +
VLOOKUP($A20&amp;$A$18, '[1]12-1.채소류'!$A$9:$BG$80, 35, FALSE)</f>
        <v>231</v>
      </c>
      <c r="AH20" s="112">
        <f>VLOOKUP($A20&amp;$A$18, '[1]12-1.채소류'!$A$9:$BG$80, 30, FALSE) + VLOOKUP($A20&amp;$A$18, '[1]12-1.채소류'!$A$9:$BG$80, 33, FALSE) +
VLOOKUP($A20&amp;$A$18, '[1]12-1.채소류'!$A$9:$BG$80, 36, FALSE)</f>
        <v>6637</v>
      </c>
      <c r="AI20" s="112">
        <f>VLOOKUP($A20&amp;$A$18, '[1]12-1.채소류'!$A$9:$BG$80, 38, FALSE)</f>
        <v>65</v>
      </c>
      <c r="AJ20" s="112">
        <f>VLOOKUP($A20&amp;$A$18, '[1]12-1.채소류'!$A$9:$BG$80, 39, FALSE)</f>
        <v>2982</v>
      </c>
      <c r="AK20" s="112">
        <f>VLOOKUP($A20&amp;$A$18, '[1]12-1.채소류'!$A$9:$BG$80, 40, FALSE)</f>
        <v>65</v>
      </c>
      <c r="AL20" s="112">
        <f>VLOOKUP($A20&amp;$A$18, '[1]12-1.채소류'!$A$9:$BG$80, 41, FALSE)</f>
        <v>2982</v>
      </c>
      <c r="AM20" s="112">
        <f>VLOOKUP($A20&amp;$A$18, '[1]12-1.채소류'!$A$9:$BG$80, 43, FALSE)</f>
        <v>0</v>
      </c>
      <c r="AN20" s="112">
        <f>VLOOKUP($A20&amp;$A$18, '[1]12-1.채소류'!$A$9:$BG$80, 44, FALSE)</f>
        <v>0</v>
      </c>
      <c r="AO20" s="112">
        <f>VLOOKUP($A20&amp;$A$18, '[1]12-1.채소류'!$A$9:$BJ$80, 46, FALSE)</f>
        <v>982</v>
      </c>
      <c r="AP20" s="112">
        <f>VLOOKUP($A20&amp;$A$18, '[1]12-1.채소류'!$A$9:$BJ$80, 47, FALSE)</f>
        <v>27886</v>
      </c>
      <c r="AQ20" s="112">
        <f>VLOOKUP($A20&amp;$A$18, '[1]12-1.채소류'!$A$9:$BJ$80, 54, FALSE)</f>
        <v>217</v>
      </c>
      <c r="AR20" s="112">
        <f>VLOOKUP($A20&amp;$A$18, '[1]12-1.채소류'!$A$9:$BJ$80, 55, FALSE)</f>
        <v>15425</v>
      </c>
      <c r="AS20" s="112">
        <f>VLOOKUP($A20&amp;$A$18, '[1]12-1.채소류'!$A$9:$BJ$80, 48, FALSE) + VLOOKUP($A20&amp;$A$18, '[1]12-1.채소류'!$A$9:$BJ$80, 51, FALSE) +
VLOOKUP($A20&amp;$A$18, '[1]12-1.채소류'!$A$9:$BJ$80, 57, FALSE) + VLOOKUP($A20&amp;$A$18, '[1]12-1.채소류'!$A$9:$BJ$80, 60, FALSE)</f>
        <v>765</v>
      </c>
      <c r="AT20" s="112">
        <f>VLOOKUP($A20&amp;$A$18, '[1]12-1.채소류'!$A$9:$BJ$80, 49, FALSE) + VLOOKUP($A20&amp;$A$18, '[1]12-1.채소류'!$A$9:$BJ$80, 52, FALSE) +
VLOOKUP($A20&amp;$A$18, '[1]12-1.채소류'!$A$9:$BJ$80, 58, FALSE) + VLOOKUP($A20&amp;$A$18, '[1]12-1.채소류'!$A$9:$BJ$80, 61, FALSE)</f>
        <v>12460</v>
      </c>
      <c r="AU20" s="4">
        <v>2016</v>
      </c>
      <c r="AV20" s="112">
        <f>VLOOKUP($A20&amp;$A$18, '[1]12-2.특용작물'!$A$9:$L$80, 4, FALSE)</f>
        <v>144</v>
      </c>
      <c r="AW20" s="112">
        <f>VLOOKUP($A20&amp;$A$18, '[1]12-2.특용작물'!$A$9:$L$80, 5, FALSE)</f>
        <v>82</v>
      </c>
      <c r="AX20" s="112">
        <f>VLOOKUP($A20&amp;$A$18, '[1]12-2.특용작물'!$A$9:$L$80, 7, FALSE)</f>
        <v>197</v>
      </c>
      <c r="AY20" s="112">
        <f>VLOOKUP($A20&amp;$A$18, '[1]12-2.특용작물'!$A$9:$L$80, 8, FALSE)</f>
        <v>164</v>
      </c>
      <c r="AZ20" s="112">
        <f>VLOOKUP($A20&amp;$A$18, '[1]12-2.특용작물'!$A$9:$L$80, 10, FALSE)</f>
        <v>37</v>
      </c>
      <c r="BA20" s="112">
        <f>VLOOKUP($A20&amp;$A$18, '[1]12-2.특용작물'!$A$9:$L$80, 11, FALSE)</f>
        <v>131</v>
      </c>
      <c r="BB20" s="112">
        <f>VLOOKUP($A20&amp;$A$18, '[1]12-3.과실류'!$A$9:$Z$80, 4, FALSE)</f>
        <v>1076</v>
      </c>
      <c r="BC20" s="112">
        <f>VLOOKUP($A20&amp;$A$18, '[1]12-3.과실류'!$A$9:$Z$80, 5, FALSE)</f>
        <v>11162</v>
      </c>
      <c r="BD20" s="112">
        <f>VLOOKUP($A20&amp;$A$18, '[1]12-3.과실류'!$A$9:$Z$80, 6, FALSE)</f>
        <v>81</v>
      </c>
      <c r="BE20" s="112">
        <f>VLOOKUP($A20&amp;$A$18, '[1]12-3.과실류'!$A$9:$Z$80, 7, FALSE)</f>
        <v>1627</v>
      </c>
      <c r="BF20" s="112">
        <f>VLOOKUP($A20&amp;$A$18, '[1]12-3.과실류'!$A$9:$Z$80, 12, FALSE)</f>
        <v>289</v>
      </c>
      <c r="BG20" s="112">
        <f>VLOOKUP($A20&amp;$A$18, '[1]12-3.과실류'!$A$9:$Z$80, 13, FALSE)</f>
        <v>3906</v>
      </c>
      <c r="BH20" s="112">
        <f>VLOOKUP($A20&amp;$A$18, '[1]12-3.과실류'!$A$9:$Z$80, 15, FALSE)</f>
        <v>104</v>
      </c>
      <c r="BI20" s="112">
        <f>VLOOKUP($A20&amp;$A$18, '[1]12-3.과실류'!$A$9:$Z$80, 16, FALSE)</f>
        <v>1177</v>
      </c>
      <c r="BJ20" s="112">
        <f>VLOOKUP($A20&amp;$A$18, '[1]12-3.과실류'!$A$9:$Z$80, 21, FALSE)</f>
        <v>138</v>
      </c>
      <c r="BK20" s="112">
        <f>VLOOKUP($A20&amp;$A$18, '[1]12-3.과실류'!$A$9:$Z$80, 22, FALSE)</f>
        <v>1296</v>
      </c>
      <c r="BL20" s="112">
        <f>VLOOKUP($A20&amp;$A$18, '[1]12-3.과실류'!$A$9:$Z$80, 9, FALSE) + VLOOKUP($A20&amp;$A$18, '[1]12-3.과실류'!$A$9:$Z$80, 18, FALSE) +
VLOOKUP($A20&amp;$A$18, '[1]12-3.과실류'!$A$9:$Z$80, 24, FALSE)</f>
        <v>464</v>
      </c>
      <c r="BM20" s="112">
        <f>VLOOKUP($A20&amp;$A$18, '[1]12-3.과실류'!$A$9:$Z$80, 10, FALSE) + VLOOKUP($A20&amp;$A$18, '[1]12-3.과실류'!$A$9:$Z$80, 19, FALSE) +
VLOOKUP($A20&amp;$A$18, '[1]12-3.과실류'!$A$9:$Z$80, 25, FALSE)</f>
        <v>3156</v>
      </c>
    </row>
    <row r="21" spans="1:65" ht="21.2" customHeight="1" x14ac:dyDescent="0.15">
      <c r="A21" s="4">
        <v>2017</v>
      </c>
      <c r="B21" s="112">
        <f>VLOOKUP($A21&amp;$A$18, '[1]12.작물생산량'!$A$9:$BG$71, 4, FALSE)</f>
        <v>3690</v>
      </c>
      <c r="C21" s="112">
        <f>VLOOKUP($A21&amp;$A$18, '[1]12.작물생산량'!$A$9:$BG$71, 5, FALSE)</f>
        <v>17895</v>
      </c>
      <c r="D21" s="113">
        <f t="shared" ref="D21:E21" si="38">B21/B12*100</f>
        <v>3.0559259289932008</v>
      </c>
      <c r="E21" s="113">
        <f t="shared" si="38"/>
        <v>2.931117510048844</v>
      </c>
      <c r="F21" s="112">
        <f>VLOOKUP($A21&amp;$A$18, '[1]12.작물생산량'!$A$9:$BG$71, 6, FALSE)</f>
        <v>2970</v>
      </c>
      <c r="G21" s="112">
        <f>VLOOKUP($A21&amp;$A$18, '[1]12.작물생산량'!$A$9:$BG$71, 7, FALSE)</f>
        <v>15831</v>
      </c>
      <c r="H21" s="113">
        <f t="shared" si="36"/>
        <v>2.8969674505711027</v>
      </c>
      <c r="I21" s="113">
        <f t="shared" si="37"/>
        <v>2.8004351633189164</v>
      </c>
      <c r="J21" s="112">
        <f>VLOOKUP($A21&amp;$A$18, '[1]12.작물생산량'!$A$9:$BG$71, 8, FALSE)</f>
        <v>350</v>
      </c>
      <c r="K21" s="112">
        <f>VLOOKUP($A21&amp;$A$18, '[1]12.작물생산량'!$A$9:$BG$71, 9, FALSE)</f>
        <v>975</v>
      </c>
      <c r="L21" s="112">
        <f>VLOOKUP($A21&amp;$A$18, '[1]12.작물생산량'!$A$9:$BG$71, 10, FALSE)</f>
        <v>42</v>
      </c>
      <c r="M21" s="112">
        <f>VLOOKUP($A21&amp;$A$18, '[1]12.작물생산량'!$A$9:$BG$71, 11, FALSE)</f>
        <v>128</v>
      </c>
      <c r="N21" s="112">
        <f>VLOOKUP($A21&amp;$A$18, '[1]12.작물생산량'!$A$9:$BG$71, 12, FALSE)</f>
        <v>150</v>
      </c>
      <c r="O21" s="112">
        <f>VLOOKUP($A21&amp;$A$18, '[1]12.작물생산량'!$A$9:$BG$71, 13, FALSE)</f>
        <v>282</v>
      </c>
      <c r="P21" s="112">
        <f>VLOOKUP($A21&amp;$A$18, '[1]12.작물생산량'!$A$9:$BG$71, 14, FALSE)</f>
        <v>179</v>
      </c>
      <c r="Q21" s="112">
        <f>VLOOKUP($A21&amp;$A$18, '[1]12.작물생산량'!$A$9:$BG$71, 15, FALSE)</f>
        <v>679</v>
      </c>
      <c r="R21" s="4">
        <v>2017</v>
      </c>
      <c r="S21" s="112">
        <f>VLOOKUP($A21&amp;$A$18, '[1]12-1.채소류'!$A$9:$BG$80, 4, FALSE)</f>
        <v>690</v>
      </c>
      <c r="T21" s="112">
        <f>VLOOKUP($A21&amp;$A$18, '[1]12-1.채소류'!$A$9:$BG$80, 5, FALSE)</f>
        <v>29885</v>
      </c>
      <c r="U21" s="112">
        <f>VLOOKUP($A21&amp;$A$18, '[1]12-1.채소류'!$A$9:$BG$80, 6, FALSE)</f>
        <v>294</v>
      </c>
      <c r="V21" s="112">
        <f>VLOOKUP($A21&amp;$A$18, '[1]12-1.채소류'!$A$9:$BG$80, 7, FALSE)</f>
        <v>11607</v>
      </c>
      <c r="W21" s="112">
        <f>VLOOKUP($A21&amp;$A$18, '[1]12-1.채소류'!$A$9:$BG$80, 9, FALSE)</f>
        <v>136</v>
      </c>
      <c r="X21" s="112">
        <f>VLOOKUP($A21&amp;$A$18, '[1]12-1.채소류'!$A$9:$BG$80, 10, FALSE)</f>
        <v>4471</v>
      </c>
      <c r="Y21" s="112">
        <f>VLOOKUP($A21&amp;$A$18, '[1]12-1.채소류'!$A$9:$BG$80, 18, FALSE)</f>
        <v>35</v>
      </c>
      <c r="Z21" s="112">
        <f>VLOOKUP($A21&amp;$A$18, '[1]12-1.채소류'!$A$9:$BG$80, 19, FALSE)</f>
        <v>1526</v>
      </c>
      <c r="AA21" s="112">
        <f>VLOOKUP($A21&amp;$A$18, '[1]12-1.채소류'!$A$9:$BG$80, 12, FALSE) + VLOOKUP($A21&amp;$A$18, '[1]12-1.채소류'!$A$9:$BG$80, 15, FALSE) +
VLOOKUP($A21&amp;$A$18, '[1]12-1.채소류'!$A$9:$BG$80, 21, FALSE)</f>
        <v>225</v>
      </c>
      <c r="AB21" s="112">
        <f>VLOOKUP($A21&amp;$A$18, '[1]12-1.채소류'!$A$9:$BG$80, 13, FALSE) + VLOOKUP($A21&amp;$A$18, '[1]12-1.채소류'!$A$9:$BG$80, 16, FALSE) +
VLOOKUP($A21&amp;$A$18, '[1]12-1.채소류'!$A$9:$BG$80, 22, FALSE)</f>
        <v>12281</v>
      </c>
      <c r="AC21" s="112">
        <f>VLOOKUP($A21&amp;$A$18, '[1]12-1.채소류'!$A$9:$BG$80, 24, FALSE)</f>
        <v>545</v>
      </c>
      <c r="AD21" s="112">
        <f>VLOOKUP($A21&amp;$A$18, '[1]12-1.채소류'!$A$9:$BG$80, 25, FALSE)</f>
        <v>22901</v>
      </c>
      <c r="AE21" s="112">
        <f>VLOOKUP($A21&amp;$A$18, '[1]12-1.채소류'!$A$9:$BG$80, 26, FALSE)</f>
        <v>280</v>
      </c>
      <c r="AF21" s="112">
        <f>VLOOKUP($A21&amp;$A$18, '[1]12-1.채소류'!$A$9:$BG$80, 27, FALSE)</f>
        <v>15161</v>
      </c>
      <c r="AG21" s="112">
        <f>VLOOKUP($A21&amp;$A$18, '[1]12-1.채소류'!$A$9:$BG$80, 29, FALSE) + VLOOKUP($A21&amp;$A$18, '[1]12-1.채소류'!$A$9:$BG$80, 32, FALSE) +
VLOOKUP($A21&amp;$A$18, '[1]12-1.채소류'!$A$9:$BG$80, 35, FALSE)</f>
        <v>266</v>
      </c>
      <c r="AH21" s="112">
        <f>VLOOKUP($A21&amp;$A$18, '[1]12-1.채소류'!$A$9:$BG$80, 30, FALSE) + VLOOKUP($A21&amp;$A$18, '[1]12-1.채소류'!$A$9:$BG$80, 33, FALSE) +
VLOOKUP($A21&amp;$A$18, '[1]12-1.채소류'!$A$9:$BG$80, 36, FALSE)</f>
        <v>7740</v>
      </c>
      <c r="AI21" s="112">
        <f>VLOOKUP($A21&amp;$A$18, '[1]12-1.채소류'!$A$9:$BG$80, 38, FALSE)</f>
        <v>51</v>
      </c>
      <c r="AJ21" s="112">
        <f>VLOOKUP($A21&amp;$A$18, '[1]12-1.채소류'!$A$9:$BG$80, 39, FALSE)</f>
        <v>2525</v>
      </c>
      <c r="AK21" s="112">
        <f>VLOOKUP($A21&amp;$A$18, '[1]12-1.채소류'!$A$9:$BG$80, 40, FALSE)</f>
        <v>51</v>
      </c>
      <c r="AL21" s="112">
        <f>VLOOKUP($A21&amp;$A$18, '[1]12-1.채소류'!$A$9:$BG$80, 41, FALSE)</f>
        <v>2525</v>
      </c>
      <c r="AM21" s="112">
        <f>VLOOKUP($A21&amp;$A$18, '[1]12-1.채소류'!$A$9:$BG$80, 43, FALSE)</f>
        <v>0</v>
      </c>
      <c r="AN21" s="112">
        <f>VLOOKUP($A21&amp;$A$18, '[1]12-1.채소류'!$A$9:$BG$80, 44, FALSE)</f>
        <v>0</v>
      </c>
      <c r="AO21" s="112">
        <f>VLOOKUP($A21&amp;$A$18, '[1]12-1.채소류'!$A$9:$BJ$80, 46, FALSE)</f>
        <v>1051</v>
      </c>
      <c r="AP21" s="112">
        <f>VLOOKUP($A21&amp;$A$18, '[1]12-1.채소류'!$A$9:$BJ$80, 47, FALSE)</f>
        <v>33983</v>
      </c>
      <c r="AQ21" s="112">
        <f>VLOOKUP($A21&amp;$A$18, '[1]12-1.채소류'!$A$9:$BJ$80, 54, FALSE)</f>
        <v>236</v>
      </c>
      <c r="AR21" s="112">
        <f>VLOOKUP($A21&amp;$A$18, '[1]12-1.채소류'!$A$9:$BJ$80, 55, FALSE)</f>
        <v>20634</v>
      </c>
      <c r="AS21" s="112">
        <f>VLOOKUP($A21&amp;$A$18, '[1]12-1.채소류'!$A$9:$BJ$80, 48, FALSE) + VLOOKUP($A21&amp;$A$18, '[1]12-1.채소류'!$A$9:$BJ$80, 51, FALSE) +
VLOOKUP($A21&amp;$A$18, '[1]12-1.채소류'!$A$9:$BJ$80, 57, FALSE) + VLOOKUP($A21&amp;$A$18, '[1]12-1.채소류'!$A$9:$BJ$80, 60, FALSE)</f>
        <v>815</v>
      </c>
      <c r="AT21" s="112">
        <f>VLOOKUP($A21&amp;$A$18, '[1]12-1.채소류'!$A$9:$BJ$80, 49, FALSE) + VLOOKUP($A21&amp;$A$18, '[1]12-1.채소류'!$A$9:$BJ$80, 52, FALSE) +
VLOOKUP($A21&amp;$A$18, '[1]12-1.채소류'!$A$9:$BJ$80, 58, FALSE) + VLOOKUP($A21&amp;$A$18, '[1]12-1.채소류'!$A$9:$BJ$80, 61, FALSE)</f>
        <v>13350</v>
      </c>
      <c r="AU21" s="4">
        <v>2017</v>
      </c>
      <c r="AV21" s="112">
        <f>VLOOKUP($A21&amp;$A$18, '[1]12-2.특용작물'!$A$9:$L$80, 4, FALSE)</f>
        <v>162</v>
      </c>
      <c r="AW21" s="112">
        <f>VLOOKUP($A21&amp;$A$18, '[1]12-2.특용작물'!$A$9:$L$80, 5, FALSE)</f>
        <v>82</v>
      </c>
      <c r="AX21" s="112">
        <f>VLOOKUP($A21&amp;$A$18, '[1]12-2.특용작물'!$A$9:$L$80, 7, FALSE)</f>
        <v>169</v>
      </c>
      <c r="AY21" s="112">
        <f>VLOOKUP($A21&amp;$A$18, '[1]12-2.특용작물'!$A$9:$L$80, 8, FALSE)</f>
        <v>139</v>
      </c>
      <c r="AZ21" s="112">
        <f>VLOOKUP($A21&amp;$A$18, '[1]12-2.특용작물'!$A$9:$L$80, 10, FALSE)</f>
        <v>31</v>
      </c>
      <c r="BA21" s="112">
        <f>VLOOKUP($A21&amp;$A$18, '[1]12-2.특용작물'!$A$9:$L$80, 11, FALSE)</f>
        <v>85</v>
      </c>
      <c r="BB21" s="112">
        <f>VLOOKUP($A21&amp;$A$18, '[1]12-3.과실류'!$A$9:$Z$80, 4, FALSE)</f>
        <v>1176</v>
      </c>
      <c r="BC21" s="112">
        <f>VLOOKUP($A21&amp;$A$18, '[1]12-3.과실류'!$A$9:$Z$80, 5, FALSE)</f>
        <v>10402</v>
      </c>
      <c r="BD21" s="112">
        <f>VLOOKUP($A21&amp;$A$18, '[1]12-3.과실류'!$A$9:$Z$80, 6, FALSE)</f>
        <v>82</v>
      </c>
      <c r="BE21" s="112">
        <f>VLOOKUP($A21&amp;$A$18, '[1]12-3.과실류'!$A$9:$Z$80, 7, FALSE)</f>
        <v>1322</v>
      </c>
      <c r="BF21" s="112">
        <f>VLOOKUP($A21&amp;$A$18, '[1]12-3.과실류'!$A$9:$Z$80, 12, FALSE)</f>
        <v>270</v>
      </c>
      <c r="BG21" s="112">
        <f>VLOOKUP($A21&amp;$A$18, '[1]12-3.과실류'!$A$9:$Z$80, 13, FALSE)</f>
        <v>3351</v>
      </c>
      <c r="BH21" s="112">
        <f>VLOOKUP($A21&amp;$A$18, '[1]12-3.과실류'!$A$9:$Z$80, 15, FALSE)</f>
        <v>117</v>
      </c>
      <c r="BI21" s="112">
        <f>VLOOKUP($A21&amp;$A$18, '[1]12-3.과실류'!$A$9:$Z$80, 16, FALSE)</f>
        <v>1222</v>
      </c>
      <c r="BJ21" s="112">
        <f>VLOOKUP($A21&amp;$A$18, '[1]12-3.과실류'!$A$9:$Z$80, 21, FALSE)</f>
        <v>185</v>
      </c>
      <c r="BK21" s="112">
        <f>VLOOKUP($A21&amp;$A$18, '[1]12-3.과실류'!$A$9:$Z$80, 22, FALSE)</f>
        <v>1153</v>
      </c>
      <c r="BL21" s="112">
        <f>VLOOKUP($A21&amp;$A$18, '[1]12-3.과실류'!$A$9:$Z$80, 9, FALSE) + VLOOKUP($A21&amp;$A$18, '[1]12-3.과실류'!$A$9:$Z$80, 18, FALSE) +
VLOOKUP($A21&amp;$A$18, '[1]12-3.과실류'!$A$9:$Z$80, 24, FALSE)</f>
        <v>524</v>
      </c>
      <c r="BM21" s="112">
        <f>VLOOKUP($A21&amp;$A$18, '[1]12-3.과실류'!$A$9:$Z$80, 10, FALSE) + VLOOKUP($A21&amp;$A$18, '[1]12-3.과실류'!$A$9:$Z$80, 19, FALSE) +
VLOOKUP($A21&amp;$A$18, '[1]12-3.과실류'!$A$9:$Z$80, 25, FALSE)</f>
        <v>3354</v>
      </c>
    </row>
    <row r="22" spans="1:65" ht="21.2" customHeight="1" x14ac:dyDescent="0.15">
      <c r="A22" s="4">
        <v>2018</v>
      </c>
      <c r="B22" s="112">
        <f>VLOOKUP($A22&amp;$A$18, '[1]12.작물생산량'!$A$9:$BG$71, 4, FALSE)</f>
        <v>3461</v>
      </c>
      <c r="C22" s="112">
        <f>VLOOKUP($A22&amp;$A$18, '[1]12.작물생산량'!$A$9:$BG$71, 5, FALSE)</f>
        <v>16052</v>
      </c>
      <c r="D22" s="113">
        <f t="shared" ref="D22:E22" si="39">B22/B13*100</f>
        <v>2.8815732507409995</v>
      </c>
      <c r="E22" s="113">
        <f t="shared" si="39"/>
        <v>2.6734173842079842</v>
      </c>
      <c r="F22" s="112">
        <f>VLOOKUP($A22&amp;$A$18, '[1]12.작물생산량'!$A$9:$BG$71, 6, FALSE)</f>
        <v>2848</v>
      </c>
      <c r="G22" s="112">
        <f>VLOOKUP($A22&amp;$A$18, '[1]12.작물생산량'!$A$9:$BG$71, 7, FALSE)</f>
        <v>14479</v>
      </c>
      <c r="H22" s="113">
        <f t="shared" si="36"/>
        <v>2.8222050458806507</v>
      </c>
      <c r="I22" s="113">
        <f t="shared" si="37"/>
        <v>2.6351950233598509</v>
      </c>
      <c r="J22" s="112">
        <f>VLOOKUP($A22&amp;$A$18, '[1]12.작물생산량'!$A$9:$BG$71, 8, FALSE)</f>
        <v>325</v>
      </c>
      <c r="K22" s="112">
        <f>VLOOKUP($A22&amp;$A$18, '[1]12.작물생산량'!$A$9:$BG$71, 9, FALSE)</f>
        <v>790</v>
      </c>
      <c r="L22" s="112">
        <f>VLOOKUP($A22&amp;$A$18, '[1]12.작물생산량'!$A$9:$BG$71, 10, FALSE)</f>
        <v>35</v>
      </c>
      <c r="M22" s="112">
        <f>VLOOKUP($A22&amp;$A$18, '[1]12.작물생산량'!$A$9:$BG$71, 11, FALSE)</f>
        <v>118</v>
      </c>
      <c r="N22" s="112">
        <f>VLOOKUP($A22&amp;$A$18, '[1]12.작물생산량'!$A$9:$BG$71, 12, FALSE)</f>
        <v>134</v>
      </c>
      <c r="O22" s="112">
        <f>VLOOKUP($A22&amp;$A$18, '[1]12.작물생산량'!$A$9:$BG$71, 13, FALSE)</f>
        <v>228</v>
      </c>
      <c r="P22" s="112">
        <f>VLOOKUP($A22&amp;$A$18, '[1]12.작물생산량'!$A$9:$BG$71, 14, FALSE)</f>
        <v>119</v>
      </c>
      <c r="Q22" s="112">
        <f>VLOOKUP($A22&amp;$A$18, '[1]12.작물생산량'!$A$9:$BG$71, 15, FALSE)</f>
        <v>437</v>
      </c>
      <c r="R22" s="4">
        <v>2018</v>
      </c>
      <c r="S22" s="112">
        <f>VLOOKUP($A22&amp;$A$18, '[1]12-1.채소류'!$A$9:$BG$80, 4, FALSE)</f>
        <v>615</v>
      </c>
      <c r="T22" s="112">
        <f>VLOOKUP($A22&amp;$A$18, '[1]12-1.채소류'!$A$9:$BG$80, 5, FALSE)</f>
        <v>33006</v>
      </c>
      <c r="U22" s="112">
        <f>VLOOKUP($A22&amp;$A$18, '[1]12-1.채소류'!$A$9:$BG$80, 6, FALSE)</f>
        <v>199</v>
      </c>
      <c r="V22" s="112">
        <f>VLOOKUP($A22&amp;$A$18, '[1]12-1.채소류'!$A$9:$BG$80, 7, FALSE)</f>
        <v>10104</v>
      </c>
      <c r="W22" s="112">
        <f>VLOOKUP($A22&amp;$A$18, '[1]12-1.채소류'!$A$9:$BG$80, 9, FALSE)</f>
        <v>177</v>
      </c>
      <c r="X22" s="112">
        <f>VLOOKUP($A22&amp;$A$18, '[1]12-1.채소류'!$A$9:$BG$80, 10, FALSE)</f>
        <v>7129</v>
      </c>
      <c r="Y22" s="112">
        <f>VLOOKUP($A22&amp;$A$18, '[1]12-1.채소류'!$A$9:$BG$80, 18, FALSE)</f>
        <v>43</v>
      </c>
      <c r="Z22" s="112">
        <f>VLOOKUP($A22&amp;$A$18, '[1]12-1.채소류'!$A$9:$BG$80, 19, FALSE)</f>
        <v>2672</v>
      </c>
      <c r="AA22" s="112">
        <f>VLOOKUP($A22&amp;$A$18, '[1]12-1.채소류'!$A$9:$BG$80, 12, FALSE) + VLOOKUP($A22&amp;$A$18, '[1]12-1.채소류'!$A$9:$BG$80, 15, FALSE) +
VLOOKUP($A22&amp;$A$18, '[1]12-1.채소류'!$A$9:$BG$80, 21, FALSE)</f>
        <v>196</v>
      </c>
      <c r="AB22" s="112">
        <f>VLOOKUP($A22&amp;$A$18, '[1]12-1.채소류'!$A$9:$BG$80, 13, FALSE) + VLOOKUP($A22&amp;$A$18, '[1]12-1.채소류'!$A$9:$BG$80, 16, FALSE) +
VLOOKUP($A22&amp;$A$18, '[1]12-1.채소류'!$A$9:$BG$80, 22, FALSE)</f>
        <v>13101</v>
      </c>
      <c r="AC22" s="112">
        <f>VLOOKUP($A22&amp;$A$18, '[1]12-1.채소류'!$A$9:$BG$80, 24, FALSE)</f>
        <v>556</v>
      </c>
      <c r="AD22" s="112">
        <f>VLOOKUP($A22&amp;$A$18, '[1]12-1.채소류'!$A$9:$BG$80, 25, FALSE)</f>
        <v>20763</v>
      </c>
      <c r="AE22" s="112">
        <f>VLOOKUP($A22&amp;$A$18, '[1]12-1.채소류'!$A$9:$BG$80, 26, FALSE)</f>
        <v>239</v>
      </c>
      <c r="AF22" s="112">
        <f>VLOOKUP($A22&amp;$A$18, '[1]12-1.채소류'!$A$9:$BG$80, 27, FALSE)</f>
        <v>10686</v>
      </c>
      <c r="AG22" s="112">
        <f>VLOOKUP($A22&amp;$A$18, '[1]12-1.채소류'!$A$9:$BG$80, 29, FALSE) + VLOOKUP($A22&amp;$A$18, '[1]12-1.채소류'!$A$9:$BG$80, 32, FALSE) +
VLOOKUP($A22&amp;$A$18, '[1]12-1.채소류'!$A$9:$BG$80, 35, FALSE)</f>
        <v>317</v>
      </c>
      <c r="AH22" s="112">
        <f>VLOOKUP($A22&amp;$A$18, '[1]12-1.채소류'!$A$9:$BG$80, 30, FALSE) + VLOOKUP($A22&amp;$A$18, '[1]12-1.채소류'!$A$9:$BG$80, 33, FALSE) +
VLOOKUP($A22&amp;$A$18, '[1]12-1.채소류'!$A$9:$BG$80, 36, FALSE)</f>
        <v>10077</v>
      </c>
      <c r="AI22" s="112">
        <f>VLOOKUP($A22&amp;$A$18, '[1]12-1.채소류'!$A$9:$BG$80, 38, FALSE)</f>
        <v>98</v>
      </c>
      <c r="AJ22" s="112">
        <f>VLOOKUP($A22&amp;$A$18, '[1]12-1.채소류'!$A$9:$BG$80, 39, FALSE)</f>
        <v>5497</v>
      </c>
      <c r="AK22" s="112">
        <f>VLOOKUP($A22&amp;$A$18, '[1]12-1.채소류'!$A$9:$BG$80, 40, FALSE)</f>
        <v>97</v>
      </c>
      <c r="AL22" s="112">
        <f>VLOOKUP($A22&amp;$A$18, '[1]12-1.채소류'!$A$9:$BG$80, 41, FALSE)</f>
        <v>5474</v>
      </c>
      <c r="AM22" s="112">
        <f>VLOOKUP($A22&amp;$A$18, '[1]12-1.채소류'!$A$9:$BG$80, 43, FALSE)</f>
        <v>1</v>
      </c>
      <c r="AN22" s="112">
        <f>VLOOKUP($A22&amp;$A$18, '[1]12-1.채소류'!$A$9:$BG$80, 44, FALSE)</f>
        <v>23</v>
      </c>
      <c r="AO22" s="112">
        <f>VLOOKUP($A22&amp;$A$18, '[1]12-1.채소류'!$A$9:$BJ$80, 46, FALSE)</f>
        <v>1162</v>
      </c>
      <c r="AP22" s="112">
        <f>VLOOKUP($A22&amp;$A$18, '[1]12-1.채소류'!$A$9:$BJ$80, 47, FALSE)</f>
        <v>41026</v>
      </c>
      <c r="AQ22" s="112">
        <f>VLOOKUP($A22&amp;$A$18, '[1]12-1.채소류'!$A$9:$BJ$80, 54, FALSE)</f>
        <v>263</v>
      </c>
      <c r="AR22" s="112">
        <f>VLOOKUP($A22&amp;$A$18, '[1]12-1.채소류'!$A$9:$BJ$80, 55, FALSE)</f>
        <v>24662</v>
      </c>
      <c r="AS22" s="112">
        <f>VLOOKUP($A22&amp;$A$18, '[1]12-1.채소류'!$A$9:$BJ$80, 48, FALSE) + VLOOKUP($A22&amp;$A$18, '[1]12-1.채소류'!$A$9:$BJ$80, 51, FALSE) +
VLOOKUP($A22&amp;$A$18, '[1]12-1.채소류'!$A$9:$BJ$80, 57, FALSE) + VLOOKUP($A22&amp;$A$18, '[1]12-1.채소류'!$A$9:$BJ$80, 60, FALSE)</f>
        <v>899</v>
      </c>
      <c r="AT22" s="112">
        <f>VLOOKUP($A22&amp;$A$18, '[1]12-1.채소류'!$A$9:$BJ$80, 49, FALSE) + VLOOKUP($A22&amp;$A$18, '[1]12-1.채소류'!$A$9:$BJ$80, 52, FALSE) +
VLOOKUP($A22&amp;$A$18, '[1]12-1.채소류'!$A$9:$BJ$80, 58, FALSE) + VLOOKUP($A22&amp;$A$18, '[1]12-1.채소류'!$A$9:$BJ$80, 61, FALSE)</f>
        <v>16364</v>
      </c>
      <c r="AU22" s="4">
        <v>2018</v>
      </c>
      <c r="AV22" s="112">
        <f>VLOOKUP($A22&amp;$A$18, '[1]12-2.특용작물'!$A$9:$L$80, 4, FALSE)</f>
        <v>113</v>
      </c>
      <c r="AW22" s="112">
        <f>VLOOKUP($A22&amp;$A$18, '[1]12-2.특용작물'!$A$9:$L$80, 5, FALSE)</f>
        <v>69</v>
      </c>
      <c r="AX22" s="112">
        <f>VLOOKUP($A22&amp;$A$18, '[1]12-2.특용작물'!$A$9:$L$80, 7, FALSE)</f>
        <v>133</v>
      </c>
      <c r="AY22" s="112">
        <f>VLOOKUP($A22&amp;$A$18, '[1]12-2.특용작물'!$A$9:$L$80, 8, FALSE)</f>
        <v>116</v>
      </c>
      <c r="AZ22" s="112">
        <f>VLOOKUP($A22&amp;$A$18, '[1]12-2.특용작물'!$A$9:$L$80, 10, FALSE)</f>
        <v>23</v>
      </c>
      <c r="BA22" s="112">
        <f>VLOOKUP($A22&amp;$A$18, '[1]12-2.특용작물'!$A$9:$L$80, 11, FALSE)</f>
        <v>63</v>
      </c>
      <c r="BB22" s="112">
        <f>VLOOKUP($A22&amp;$A$18, '[1]12-3.과실류'!$A$9:$Z$80, 4, FALSE)</f>
        <v>1134</v>
      </c>
      <c r="BC22" s="112">
        <f>VLOOKUP($A22&amp;$A$18, '[1]12-3.과실류'!$A$9:$Z$80, 5, FALSE)</f>
        <v>7894</v>
      </c>
      <c r="BD22" s="112">
        <f>VLOOKUP($A22&amp;$A$18, '[1]12-3.과실류'!$A$9:$Z$80, 6, FALSE)</f>
        <v>56</v>
      </c>
      <c r="BE22" s="112">
        <f>VLOOKUP($A22&amp;$A$18, '[1]12-3.과실류'!$A$9:$Z$80, 7, FALSE)</f>
        <v>509</v>
      </c>
      <c r="BF22" s="112">
        <f>VLOOKUP($A22&amp;$A$18, '[1]12-3.과실류'!$A$9:$Z$80, 12, FALSE)</f>
        <v>259</v>
      </c>
      <c r="BG22" s="112">
        <f>VLOOKUP($A22&amp;$A$18, '[1]12-3.과실류'!$A$9:$Z$80, 13, FALSE)</f>
        <v>2579</v>
      </c>
      <c r="BH22" s="112">
        <f>VLOOKUP($A22&amp;$A$18, '[1]12-3.과실류'!$A$9:$Z$80, 15, FALSE)</f>
        <v>92</v>
      </c>
      <c r="BI22" s="112">
        <f>VLOOKUP($A22&amp;$A$18, '[1]12-3.과실류'!$A$9:$Z$80, 16, FALSE)</f>
        <v>607</v>
      </c>
      <c r="BJ22" s="112">
        <f>VLOOKUP($A22&amp;$A$18, '[1]12-3.과실류'!$A$9:$Z$80, 21, FALSE)</f>
        <v>186</v>
      </c>
      <c r="BK22" s="112">
        <f>VLOOKUP($A22&amp;$A$18, '[1]12-3.과실류'!$A$9:$Z$80, 22, FALSE)</f>
        <v>1057</v>
      </c>
      <c r="BL22" s="112">
        <f>VLOOKUP($A22&amp;$A$18, '[1]12-3.과실류'!$A$9:$Z$80, 9, FALSE) + VLOOKUP($A22&amp;$A$18, '[1]12-3.과실류'!$A$9:$Z$80, 18, FALSE) +
VLOOKUP($A22&amp;$A$18, '[1]12-3.과실류'!$A$9:$Z$80, 24, FALSE)</f>
        <v>541</v>
      </c>
      <c r="BM22" s="112">
        <f>VLOOKUP($A22&amp;$A$18, '[1]12-3.과실류'!$A$9:$Z$80, 10, FALSE) + VLOOKUP($A22&amp;$A$18, '[1]12-3.과실류'!$A$9:$Z$80, 19, FALSE) +
VLOOKUP($A22&amp;$A$18, '[1]12-3.과실류'!$A$9:$Z$80, 25, FALSE)</f>
        <v>3142</v>
      </c>
    </row>
    <row r="23" spans="1:65" ht="21.2" customHeight="1" x14ac:dyDescent="0.15">
      <c r="A23" s="4">
        <v>2019</v>
      </c>
      <c r="B23" s="112">
        <f>VLOOKUP($A23&amp;$A$18, '[1]12.작물생산량'!$A$9:$BG$71, 4, FALSE)</f>
        <v>3321</v>
      </c>
      <c r="C23" s="112">
        <f>VLOOKUP($A23&amp;$A$18, '[1]12.작물생산량'!$A$9:$BG$71, 5, FALSE)</f>
        <v>15148</v>
      </c>
      <c r="D23" s="113">
        <f t="shared" ref="D23:E23" si="40">B23/B14*100</f>
        <v>2.7748765468202974</v>
      </c>
      <c r="E23" s="113">
        <f t="shared" si="40"/>
        <v>2.5274468582106984</v>
      </c>
      <c r="F23" s="112">
        <f>VLOOKUP($A23&amp;$A$18, '[1]12.작물생산량'!$A$9:$BG$71, 6, FALSE)</f>
        <v>2752</v>
      </c>
      <c r="G23" s="112">
        <f>VLOOKUP($A23&amp;$A$18, '[1]12.작물생산량'!$A$9:$BG$71, 7, FALSE)</f>
        <v>13704</v>
      </c>
      <c r="H23" s="113">
        <f t="shared" si="36"/>
        <v>2.7460410908328927</v>
      </c>
      <c r="I23" s="113">
        <f t="shared" si="37"/>
        <v>2.5241566804318918</v>
      </c>
      <c r="J23" s="112">
        <f>VLOOKUP($A23&amp;$A$18, '[1]12.작물생산량'!$A$9:$BG$71, 8, FALSE)</f>
        <v>267</v>
      </c>
      <c r="K23" s="112">
        <f>VLOOKUP($A23&amp;$A$18, '[1]12.작물생산량'!$A$9:$BG$71, 9, FALSE)</f>
        <v>705</v>
      </c>
      <c r="L23" s="112">
        <f>VLOOKUP($A23&amp;$A$18, '[1]12.작물생산량'!$A$9:$BG$71, 10, FALSE)</f>
        <v>27</v>
      </c>
      <c r="M23" s="112">
        <f>VLOOKUP($A23&amp;$A$18, '[1]12.작물생산량'!$A$9:$BG$71, 11, FALSE)</f>
        <v>78</v>
      </c>
      <c r="N23" s="112">
        <f>VLOOKUP($A23&amp;$A$18, '[1]12.작물생산량'!$A$9:$BG$71, 12, FALSE)</f>
        <v>124</v>
      </c>
      <c r="O23" s="112">
        <f>VLOOKUP($A23&amp;$A$18, '[1]12.작물생산량'!$A$9:$BG$71, 13, FALSE)</f>
        <v>214</v>
      </c>
      <c r="P23" s="112">
        <f>VLOOKUP($A23&amp;$A$18, '[1]12.작물생산량'!$A$9:$BG$71, 14, FALSE)</f>
        <v>151</v>
      </c>
      <c r="Q23" s="112">
        <f>VLOOKUP($A23&amp;$A$18, '[1]12.작물생산량'!$A$9:$BG$71, 15, FALSE)</f>
        <v>447</v>
      </c>
      <c r="R23" s="4">
        <v>2019</v>
      </c>
      <c r="S23" s="112">
        <f>VLOOKUP($A23&amp;$A$18, '[1]12-1.채소류'!$A$9:$BG$80, 4, FALSE)</f>
        <v>617</v>
      </c>
      <c r="T23" s="112">
        <f>VLOOKUP($A23&amp;$A$18, '[1]12-1.채소류'!$A$9:$BG$80, 5, FALSE)</f>
        <v>31475</v>
      </c>
      <c r="U23" s="112">
        <f>VLOOKUP($A23&amp;$A$18, '[1]12-1.채소류'!$A$9:$BG$80, 6, FALSE)</f>
        <v>210</v>
      </c>
      <c r="V23" s="112">
        <f>VLOOKUP($A23&amp;$A$18, '[1]12-1.채소류'!$A$9:$BG$80, 7, FALSE)</f>
        <v>10892</v>
      </c>
      <c r="W23" s="112">
        <f>VLOOKUP($A23&amp;$A$18, '[1]12-1.채소류'!$A$9:$BG$80, 9, FALSE)</f>
        <v>184</v>
      </c>
      <c r="X23" s="112">
        <f>VLOOKUP($A23&amp;$A$18, '[1]12-1.채소류'!$A$9:$BG$80, 10, FALSE)</f>
        <v>7437</v>
      </c>
      <c r="Y23" s="112">
        <f>VLOOKUP($A23&amp;$A$18, '[1]12-1.채소류'!$A$9:$BG$80, 18, FALSE)</f>
        <v>24</v>
      </c>
      <c r="Z23" s="112">
        <f>VLOOKUP($A23&amp;$A$18, '[1]12-1.채소류'!$A$9:$BG$80, 19, FALSE)</f>
        <v>1723</v>
      </c>
      <c r="AA23" s="112">
        <f>VLOOKUP($A23&amp;$A$18, '[1]12-1.채소류'!$A$9:$BG$80, 12, FALSE) + VLOOKUP($A23&amp;$A$18, '[1]12-1.채소류'!$A$9:$BG$80, 15, FALSE) +
VLOOKUP($A23&amp;$A$18, '[1]12-1.채소류'!$A$9:$BG$80, 21, FALSE)</f>
        <v>199</v>
      </c>
      <c r="AB23" s="112">
        <f>VLOOKUP($A23&amp;$A$18, '[1]12-1.채소류'!$A$9:$BG$80, 13, FALSE) + VLOOKUP($A23&amp;$A$18, '[1]12-1.채소류'!$A$9:$BG$80, 16, FALSE) +
VLOOKUP($A23&amp;$A$18, '[1]12-1.채소류'!$A$9:$BG$80, 22, FALSE)</f>
        <v>11423</v>
      </c>
      <c r="AC23" s="112">
        <f>VLOOKUP($A23&amp;$A$18, '[1]12-1.채소류'!$A$9:$BG$80, 24, FALSE)</f>
        <v>576</v>
      </c>
      <c r="AD23" s="112">
        <f>VLOOKUP($A23&amp;$A$18, '[1]12-1.채소류'!$A$9:$BG$80, 25, FALSE)</f>
        <v>22720</v>
      </c>
      <c r="AE23" s="112">
        <f>VLOOKUP($A23&amp;$A$18, '[1]12-1.채소류'!$A$9:$BG$80, 26, FALSE)</f>
        <v>255</v>
      </c>
      <c r="AF23" s="112">
        <f>VLOOKUP($A23&amp;$A$18, '[1]12-1.채소류'!$A$9:$BG$80, 27, FALSE)</f>
        <v>12127</v>
      </c>
      <c r="AG23" s="112">
        <f>VLOOKUP($A23&amp;$A$18, '[1]12-1.채소류'!$A$9:$BG$80, 29, FALSE) + VLOOKUP($A23&amp;$A$18, '[1]12-1.채소류'!$A$9:$BG$80, 32, FALSE) +
VLOOKUP($A23&amp;$A$18, '[1]12-1.채소류'!$A$9:$BG$80, 35, FALSE)</f>
        <v>321</v>
      </c>
      <c r="AH23" s="112">
        <f>VLOOKUP($A23&amp;$A$18, '[1]12-1.채소류'!$A$9:$BG$80, 30, FALSE) + VLOOKUP($A23&amp;$A$18, '[1]12-1.채소류'!$A$9:$BG$80, 33, FALSE) +
VLOOKUP($A23&amp;$A$18, '[1]12-1.채소류'!$A$9:$BG$80, 36, FALSE)</f>
        <v>10593</v>
      </c>
      <c r="AI23" s="112">
        <f>VLOOKUP($A23&amp;$A$18, '[1]12-1.채소류'!$A$9:$BG$80, 38, FALSE)</f>
        <v>88</v>
      </c>
      <c r="AJ23" s="112">
        <f>VLOOKUP($A23&amp;$A$18, '[1]12-1.채소류'!$A$9:$BG$80, 39, FALSE)</f>
        <v>4474</v>
      </c>
      <c r="AK23" s="112">
        <f>VLOOKUP($A23&amp;$A$18, '[1]12-1.채소류'!$A$9:$BG$80, 40, FALSE)</f>
        <v>88</v>
      </c>
      <c r="AL23" s="112">
        <f>VLOOKUP($A23&amp;$A$18, '[1]12-1.채소류'!$A$9:$BG$80, 41, FALSE)</f>
        <v>4474</v>
      </c>
      <c r="AM23" s="112">
        <f>VLOOKUP($A23&amp;$A$18, '[1]12-1.채소류'!$A$9:$BG$80, 43, FALSE)</f>
        <v>0</v>
      </c>
      <c r="AN23" s="112">
        <f>VLOOKUP($A23&amp;$A$18, '[1]12-1.채소류'!$A$9:$BG$80, 44, FALSE)</f>
        <v>0</v>
      </c>
      <c r="AO23" s="112">
        <f>VLOOKUP($A23&amp;$A$18, '[1]12-1.채소류'!$A$9:$BJ$80, 46, FALSE)</f>
        <v>1155</v>
      </c>
      <c r="AP23" s="112">
        <f>VLOOKUP($A23&amp;$A$18, '[1]12-1.채소류'!$A$9:$BJ$80, 47, FALSE)</f>
        <v>39639</v>
      </c>
      <c r="AQ23" s="112">
        <f>VLOOKUP($A23&amp;$A$18, '[1]12-1.채소류'!$A$9:$BJ$80, 54, FALSE)</f>
        <v>311</v>
      </c>
      <c r="AR23" s="112">
        <f>VLOOKUP($A23&amp;$A$18, '[1]12-1.채소류'!$A$9:$BJ$80, 55, FALSE)</f>
        <v>26244</v>
      </c>
      <c r="AS23" s="112">
        <f>VLOOKUP($A23&amp;$A$18, '[1]12-1.채소류'!$A$9:$BJ$80, 48, FALSE) + VLOOKUP($A23&amp;$A$18, '[1]12-1.채소류'!$A$9:$BJ$80, 51, FALSE) +
VLOOKUP($A23&amp;$A$18, '[1]12-1.채소류'!$A$9:$BJ$80, 57, FALSE) + VLOOKUP($A23&amp;$A$18, '[1]12-1.채소류'!$A$9:$BJ$80, 60, FALSE)</f>
        <v>844</v>
      </c>
      <c r="AT23" s="112">
        <f>VLOOKUP($A23&amp;$A$18, '[1]12-1.채소류'!$A$9:$BJ$80, 49, FALSE) + VLOOKUP($A23&amp;$A$18, '[1]12-1.채소류'!$A$9:$BJ$80, 52, FALSE) +
VLOOKUP($A23&amp;$A$18, '[1]12-1.채소류'!$A$9:$BJ$80, 58, FALSE) + VLOOKUP($A23&amp;$A$18, '[1]12-1.채소류'!$A$9:$BJ$80, 61, FALSE)</f>
        <v>13395</v>
      </c>
      <c r="AU23" s="4">
        <v>2019</v>
      </c>
      <c r="AV23" s="112">
        <f>VLOOKUP($A23&amp;$A$18, '[1]12-2.특용작물'!$A$9:$L$80, 4, FALSE)</f>
        <v>148</v>
      </c>
      <c r="AW23" s="112">
        <f>VLOOKUP($A23&amp;$A$18, '[1]12-2.특용작물'!$A$9:$L$80, 5, FALSE)</f>
        <v>86</v>
      </c>
      <c r="AX23" s="112">
        <f>VLOOKUP($A23&amp;$A$18, '[1]12-2.특용작물'!$A$9:$L$80, 7, FALSE)</f>
        <v>116</v>
      </c>
      <c r="AY23" s="112">
        <f>VLOOKUP($A23&amp;$A$18, '[1]12-2.특용작물'!$A$9:$L$80, 8, FALSE)</f>
        <v>85</v>
      </c>
      <c r="AZ23" s="112">
        <f>VLOOKUP($A23&amp;$A$18, '[1]12-2.특용작물'!$A$9:$L$80, 10, FALSE)</f>
        <v>20</v>
      </c>
      <c r="BA23" s="112">
        <f>VLOOKUP($A23&amp;$A$18, '[1]12-2.특용작물'!$A$9:$L$80, 11, FALSE)</f>
        <v>43</v>
      </c>
      <c r="BB23" s="112">
        <f>VLOOKUP($A23&amp;$A$18, '[1]12-3.과실류'!$A$9:$Z$80, 4, FALSE)</f>
        <v>1059</v>
      </c>
      <c r="BC23" s="112">
        <f>VLOOKUP($A23&amp;$A$18, '[1]12-3.과실류'!$A$9:$Z$80, 5, FALSE)</f>
        <v>7867</v>
      </c>
      <c r="BD23" s="112">
        <f>VLOOKUP($A23&amp;$A$18, '[1]12-3.과실류'!$A$9:$Z$80, 6, FALSE)</f>
        <v>52</v>
      </c>
      <c r="BE23" s="112">
        <f>VLOOKUP($A23&amp;$A$18, '[1]12-3.과실류'!$A$9:$Z$80, 7, FALSE)</f>
        <v>378</v>
      </c>
      <c r="BF23" s="112">
        <f>VLOOKUP($A23&amp;$A$18, '[1]12-3.과실류'!$A$9:$Z$80, 12, FALSE)</f>
        <v>227</v>
      </c>
      <c r="BG23" s="112">
        <f>VLOOKUP($A23&amp;$A$18, '[1]12-3.과실류'!$A$9:$Z$80, 13, FALSE)</f>
        <v>2529</v>
      </c>
      <c r="BH23" s="112">
        <f>VLOOKUP($A23&amp;$A$18, '[1]12-3.과실류'!$A$9:$Z$80, 15, FALSE)</f>
        <v>96</v>
      </c>
      <c r="BI23" s="112">
        <f>VLOOKUP($A23&amp;$A$18, '[1]12-3.과실류'!$A$9:$Z$80, 16, FALSE)</f>
        <v>697</v>
      </c>
      <c r="BJ23" s="112">
        <f>VLOOKUP($A23&amp;$A$18, '[1]12-3.과실류'!$A$9:$Z$80, 21, FALSE)</f>
        <v>204</v>
      </c>
      <c r="BK23" s="112">
        <f>VLOOKUP($A23&amp;$A$18, '[1]12-3.과실류'!$A$9:$Z$80, 22, FALSE)</f>
        <v>1562</v>
      </c>
      <c r="BL23" s="112">
        <f>VLOOKUP($A23&amp;$A$18, '[1]12-3.과실류'!$A$9:$Z$80, 9, FALSE) + VLOOKUP($A23&amp;$A$18, '[1]12-3.과실류'!$A$9:$Z$80, 18, FALSE) +
VLOOKUP($A23&amp;$A$18, '[1]12-3.과실류'!$A$9:$Z$80, 24, FALSE)</f>
        <v>480</v>
      </c>
      <c r="BM23" s="112">
        <f>VLOOKUP($A23&amp;$A$18, '[1]12-3.과실류'!$A$9:$Z$80, 10, FALSE) + VLOOKUP($A23&amp;$A$18, '[1]12-3.과실류'!$A$9:$Z$80, 19, FALSE) +
VLOOKUP($A23&amp;$A$18, '[1]12-3.과실류'!$A$9:$Z$80, 25, FALSE)</f>
        <v>2701</v>
      </c>
    </row>
    <row r="24" spans="1:65" ht="21.2" customHeight="1" x14ac:dyDescent="0.15">
      <c r="A24" s="4">
        <v>2020</v>
      </c>
      <c r="B24" s="112">
        <f>VLOOKUP($A24&amp;$A$18, '[1]12.작물생산량'!$A$9:$BG$71, 4, FALSE)</f>
        <v>3537</v>
      </c>
      <c r="C24" s="112">
        <f>VLOOKUP($A24&amp;$A$18, '[1]12.작물생산량'!$A$9:$BG$71, 5, FALSE)</f>
        <v>15695</v>
      </c>
      <c r="D24" s="113">
        <f t="shared" ref="D24:E24" si="41">B24/B15*100</f>
        <v>3.1052192616654231</v>
      </c>
      <c r="E24" s="113">
        <f t="shared" si="41"/>
        <v>2.7491679803818529</v>
      </c>
      <c r="F24" s="112">
        <f>VLOOKUP($A24&amp;$A$18, '[1]12.작물생산량'!$A$9:$BG$71, 6, FALSE)</f>
        <v>2919</v>
      </c>
      <c r="G24" s="112">
        <f>VLOOKUP($A24&amp;$A$18, '[1]12.작물생산량'!$A$9:$BG$71, 7, FALSE)</f>
        <v>14149</v>
      </c>
      <c r="H24" s="113">
        <f t="shared" si="36"/>
        <v>2.9138715860086246</v>
      </c>
      <c r="I24" s="113">
        <f t="shared" si="37"/>
        <v>2.7786342293016393</v>
      </c>
      <c r="J24" s="112">
        <f>VLOOKUP($A24&amp;$A$18, '[1]12.작물생산량'!$A$9:$BG$71, 8, FALSE)</f>
        <v>320</v>
      </c>
      <c r="K24" s="112">
        <f>VLOOKUP($A24&amp;$A$18, '[1]12.작물생산량'!$A$9:$BG$71, 9, FALSE)</f>
        <v>783</v>
      </c>
      <c r="L24" s="112">
        <f>VLOOKUP($A24&amp;$A$18, '[1]12.작물생산량'!$A$9:$BG$71, 10, FALSE)</f>
        <v>31</v>
      </c>
      <c r="M24" s="112">
        <f>VLOOKUP($A24&amp;$A$18, '[1]12.작물생산량'!$A$9:$BG$71, 11, FALSE)</f>
        <v>86</v>
      </c>
      <c r="N24" s="112">
        <f>VLOOKUP($A24&amp;$A$18, '[1]12.작물생산량'!$A$9:$BG$71, 12, FALSE)</f>
        <v>111</v>
      </c>
      <c r="O24" s="112">
        <f>VLOOKUP($A24&amp;$A$18, '[1]12.작물생산량'!$A$9:$BG$71, 13, FALSE)</f>
        <v>137</v>
      </c>
      <c r="P24" s="112">
        <f>VLOOKUP($A24&amp;$A$18, '[1]12.작물생산량'!$A$9:$BG$71, 14, FALSE)</f>
        <v>158</v>
      </c>
      <c r="Q24" s="112">
        <f>VLOOKUP($A24&amp;$A$18, '[1]12.작물생산량'!$A$9:$BG$71, 15, FALSE)</f>
        <v>539</v>
      </c>
      <c r="R24" s="4">
        <v>2020</v>
      </c>
      <c r="S24" s="112">
        <f>VLOOKUP($A24&amp;$A$18, '[1]12-1.채소류'!$A$9:$BG$80, 4, FALSE)</f>
        <v>555</v>
      </c>
      <c r="T24" s="112">
        <f>VLOOKUP($A24&amp;$A$18, '[1]12-1.채소류'!$A$9:$BG$80, 5, FALSE)</f>
        <v>27423</v>
      </c>
      <c r="U24" s="112">
        <f>VLOOKUP($A24&amp;$A$18, '[1]12-1.채소류'!$A$9:$BG$80, 6, FALSE)</f>
        <v>187</v>
      </c>
      <c r="V24" s="112">
        <f>VLOOKUP($A24&amp;$A$18, '[1]12-1.채소류'!$A$9:$BG$80, 7, FALSE)</f>
        <v>9697</v>
      </c>
      <c r="W24" s="112">
        <f>VLOOKUP($A24&amp;$A$18, '[1]12-1.채소류'!$A$9:$BG$80, 9, FALSE)</f>
        <v>175</v>
      </c>
      <c r="X24" s="112">
        <f>VLOOKUP($A24&amp;$A$18, '[1]12-1.채소류'!$A$9:$BG$80, 10, FALSE)</f>
        <v>7051</v>
      </c>
      <c r="Y24" s="112">
        <f>VLOOKUP($A24&amp;$A$18, '[1]12-1.채소류'!$A$9:$BG$80, 18, FALSE)</f>
        <v>30</v>
      </c>
      <c r="Z24" s="112">
        <f>VLOOKUP($A24&amp;$A$18, '[1]12-1.채소류'!$A$9:$BG$80, 19, FALSE)</f>
        <v>1393</v>
      </c>
      <c r="AA24" s="112">
        <f>VLOOKUP($A24&amp;$A$18, '[1]12-1.채소류'!$A$9:$BG$80, 12, FALSE) + VLOOKUP($A24&amp;$A$18, '[1]12-1.채소류'!$A$9:$BG$80, 15, FALSE) +
VLOOKUP($A24&amp;$A$18, '[1]12-1.채소류'!$A$9:$BG$80, 21, FALSE)</f>
        <v>162</v>
      </c>
      <c r="AB24" s="112">
        <f>VLOOKUP($A24&amp;$A$18, '[1]12-1.채소류'!$A$9:$BG$80, 13, FALSE) + VLOOKUP($A24&amp;$A$18, '[1]12-1.채소류'!$A$9:$BG$80, 16, FALSE) +
VLOOKUP($A24&amp;$A$18, '[1]12-1.채소류'!$A$9:$BG$80, 22, FALSE)</f>
        <v>9282</v>
      </c>
      <c r="AC24" s="112">
        <f>VLOOKUP($A24&amp;$A$18, '[1]12-1.채소류'!$A$9:$BG$80, 24, FALSE)</f>
        <v>532</v>
      </c>
      <c r="AD24" s="112">
        <f>VLOOKUP($A24&amp;$A$18, '[1]12-1.채소류'!$A$9:$BG$80, 25, FALSE)</f>
        <v>22894</v>
      </c>
      <c r="AE24" s="112">
        <f>VLOOKUP($A24&amp;$A$18, '[1]12-1.채소류'!$A$9:$BG$80, 26, FALSE)</f>
        <v>239</v>
      </c>
      <c r="AF24" s="112">
        <f>VLOOKUP($A24&amp;$A$18, '[1]12-1.채소류'!$A$9:$BG$80, 27, FALSE)</f>
        <v>12758</v>
      </c>
      <c r="AG24" s="112">
        <f>VLOOKUP($A24&amp;$A$18, '[1]12-1.채소류'!$A$9:$BG$80, 29, FALSE) + VLOOKUP($A24&amp;$A$18, '[1]12-1.채소류'!$A$9:$BG$80, 32, FALSE) +
VLOOKUP($A24&amp;$A$18, '[1]12-1.채소류'!$A$9:$BG$80, 35, FALSE)</f>
        <v>293</v>
      </c>
      <c r="AH24" s="112">
        <f>VLOOKUP($A24&amp;$A$18, '[1]12-1.채소류'!$A$9:$BG$80, 30, FALSE) + VLOOKUP($A24&amp;$A$18, '[1]12-1.채소류'!$A$9:$BG$80, 33, FALSE) +
VLOOKUP($A24&amp;$A$18, '[1]12-1.채소류'!$A$9:$BG$80, 36, FALSE)</f>
        <v>10136</v>
      </c>
      <c r="AI24" s="112">
        <f>VLOOKUP($A24&amp;$A$18, '[1]12-1.채소류'!$A$9:$BG$80, 38, FALSE)</f>
        <v>65</v>
      </c>
      <c r="AJ24" s="112">
        <f>VLOOKUP($A24&amp;$A$18, '[1]12-1.채소류'!$A$9:$BG$80, 39, FALSE)</f>
        <v>3331</v>
      </c>
      <c r="AK24" s="112">
        <f>VLOOKUP($A24&amp;$A$18, '[1]12-1.채소류'!$A$9:$BG$80, 40, FALSE)</f>
        <v>65</v>
      </c>
      <c r="AL24" s="112">
        <f>VLOOKUP($A24&amp;$A$18, '[1]12-1.채소류'!$A$9:$BG$80, 41, FALSE)</f>
        <v>3312</v>
      </c>
      <c r="AM24" s="112">
        <f>VLOOKUP($A24&amp;$A$18, '[1]12-1.채소류'!$A$9:$BG$80, 43, FALSE)</f>
        <v>1</v>
      </c>
      <c r="AN24" s="112">
        <f>VLOOKUP($A24&amp;$A$18, '[1]12-1.채소류'!$A$9:$BG$80, 44, FALSE)</f>
        <v>19</v>
      </c>
      <c r="AO24" s="112">
        <f>VLOOKUP($A24&amp;$A$18, '[1]12-1.채소류'!$A$9:$BJ$80, 46, FALSE)</f>
        <v>1166</v>
      </c>
      <c r="AP24" s="112">
        <f>VLOOKUP($A24&amp;$A$18, '[1]12-1.채소류'!$A$9:$BJ$80, 47, FALSE)</f>
        <v>45705</v>
      </c>
      <c r="AQ24" s="112">
        <f>VLOOKUP($A24&amp;$A$18, '[1]12-1.채소류'!$A$9:$BJ$80, 54, FALSE)</f>
        <v>356</v>
      </c>
      <c r="AR24" s="112">
        <f>VLOOKUP($A24&amp;$A$18, '[1]12-1.채소류'!$A$9:$BJ$80, 55, FALSE)</f>
        <v>31861</v>
      </c>
      <c r="AS24" s="112">
        <f>VLOOKUP($A24&amp;$A$18, '[1]12-1.채소류'!$A$9:$BJ$80, 48, FALSE) + VLOOKUP($A24&amp;$A$18, '[1]12-1.채소류'!$A$9:$BJ$80, 51, FALSE) +
VLOOKUP($A24&amp;$A$18, '[1]12-1.채소류'!$A$9:$BJ$80, 57, FALSE) + VLOOKUP($A24&amp;$A$18, '[1]12-1.채소류'!$A$9:$BJ$80, 60, FALSE)</f>
        <v>810</v>
      </c>
      <c r="AT24" s="112">
        <f>VLOOKUP($A24&amp;$A$18, '[1]12-1.채소류'!$A$9:$BJ$80, 49, FALSE) + VLOOKUP($A24&amp;$A$18, '[1]12-1.채소류'!$A$9:$BJ$80, 52, FALSE) +
VLOOKUP($A24&amp;$A$18, '[1]12-1.채소류'!$A$9:$BJ$80, 58, FALSE) + VLOOKUP($A24&amp;$A$18, '[1]12-1.채소류'!$A$9:$BJ$80, 61, FALSE)</f>
        <v>13843</v>
      </c>
      <c r="AU24" s="4">
        <v>2020</v>
      </c>
      <c r="AV24" s="112">
        <f>VLOOKUP($A24&amp;$A$18, '[1]12-2.특용작물'!$A$9:$L$80, 4, FALSE)</f>
        <v>151</v>
      </c>
      <c r="AW24" s="112">
        <f>VLOOKUP($A24&amp;$A$18, '[1]12-2.특용작물'!$A$9:$L$80, 5, FALSE)</f>
        <v>42</v>
      </c>
      <c r="AX24" s="112">
        <f>VLOOKUP($A24&amp;$A$18, '[1]12-2.특용작물'!$A$9:$L$80, 7, FALSE)</f>
        <v>112</v>
      </c>
      <c r="AY24" s="112">
        <f>VLOOKUP($A24&amp;$A$18, '[1]12-2.특용작물'!$A$9:$L$80, 8, FALSE)</f>
        <v>82</v>
      </c>
      <c r="AZ24" s="112">
        <f>VLOOKUP($A24&amp;$A$18, '[1]12-2.특용작물'!$A$9:$L$80, 10, FALSE)</f>
        <v>16</v>
      </c>
      <c r="BA24" s="112">
        <f>VLOOKUP($A24&amp;$A$18, '[1]12-2.특용작물'!$A$9:$L$80, 11, FALSE)</f>
        <v>25</v>
      </c>
      <c r="BB24" s="112">
        <f>VLOOKUP($A24&amp;$A$18, '[1]12-3.과실류'!$A$9:$Z$80, 4, FALSE)</f>
        <v>1042</v>
      </c>
      <c r="BC24" s="112">
        <f>VLOOKUP($A24&amp;$A$18, '[1]12-3.과실류'!$A$9:$Z$80, 5, FALSE)</f>
        <v>7516</v>
      </c>
      <c r="BD24" s="112">
        <f>VLOOKUP($A24&amp;$A$18, '[1]12-3.과실류'!$A$9:$Z$80, 6, FALSE)</f>
        <v>52</v>
      </c>
      <c r="BE24" s="112">
        <f>VLOOKUP($A24&amp;$A$18, '[1]12-3.과실류'!$A$9:$Z$80, 7, FALSE)</f>
        <v>647</v>
      </c>
      <c r="BF24" s="112">
        <f>VLOOKUP($A24&amp;$A$18, '[1]12-3.과실류'!$A$9:$Z$80, 12, FALSE)</f>
        <v>209</v>
      </c>
      <c r="BG24" s="112">
        <f>VLOOKUP($A24&amp;$A$18, '[1]12-3.과실류'!$A$9:$Z$80, 13, FALSE)</f>
        <v>2346</v>
      </c>
      <c r="BH24" s="112">
        <f>VLOOKUP($A24&amp;$A$18, '[1]12-3.과실류'!$A$9:$Z$80, 15, FALSE)</f>
        <v>99</v>
      </c>
      <c r="BI24" s="112">
        <f>VLOOKUP($A24&amp;$A$18, '[1]12-3.과실류'!$A$9:$Z$80, 16, FALSE)</f>
        <v>583</v>
      </c>
      <c r="BJ24" s="112">
        <f>VLOOKUP($A24&amp;$A$18, '[1]12-3.과실류'!$A$9:$Z$80, 21, FALSE)</f>
        <v>194</v>
      </c>
      <c r="BK24" s="112">
        <f>VLOOKUP($A24&amp;$A$18, '[1]12-3.과실류'!$A$9:$Z$80, 22, FALSE)</f>
        <v>1535</v>
      </c>
      <c r="BL24" s="112">
        <f>VLOOKUP($A24&amp;$A$18, '[1]12-3.과실류'!$A$9:$Z$80, 9, FALSE) + VLOOKUP($A24&amp;$A$18, '[1]12-3.과실류'!$A$9:$Z$80, 18, FALSE) +
VLOOKUP($A24&amp;$A$18, '[1]12-3.과실류'!$A$9:$Z$80, 24, FALSE)</f>
        <v>487</v>
      </c>
      <c r="BM24" s="112">
        <f>VLOOKUP($A24&amp;$A$18, '[1]12-3.과실류'!$A$9:$Z$80, 10, FALSE) + VLOOKUP($A24&amp;$A$18, '[1]12-3.과실류'!$A$9:$Z$80, 19, FALSE) +
VLOOKUP($A24&amp;$A$18, '[1]12-3.과실류'!$A$9:$Z$80, 25, FALSE)</f>
        <v>2406</v>
      </c>
    </row>
    <row r="25" spans="1:65" ht="21.2" customHeight="1" x14ac:dyDescent="0.15">
      <c r="A25" s="4">
        <v>2021</v>
      </c>
      <c r="B25" s="112">
        <f>VLOOKUP($A25&amp;$A$18, '[1]12.작물생산량'!$A$9:$BG$71, 4, FALSE)</f>
        <v>3574</v>
      </c>
      <c r="C25" s="112">
        <f>VLOOKUP($A25&amp;$A$18, '[1]12.작물생산량'!$A$9:$BG$71, 5, FALSE)</f>
        <v>16699</v>
      </c>
      <c r="D25" s="113">
        <f t="shared" ref="D25" si="42">B25/B16*100</f>
        <v>3.0575754983317651</v>
      </c>
      <c r="E25" s="113">
        <f t="shared" ref="E25" si="43">C25/C16*100</f>
        <v>2.840787302451389</v>
      </c>
      <c r="F25" s="112">
        <f>VLOOKUP($A25&amp;$A$18, '[1]12.작물생산량'!$A$9:$BG$71, 6, FALSE)</f>
        <v>2847</v>
      </c>
      <c r="G25" s="112">
        <f>VLOOKUP($A25&amp;$A$18, '[1]12.작물생산량'!$A$9:$BG$71, 7, FALSE)</f>
        <v>14895</v>
      </c>
      <c r="H25" s="113">
        <f t="shared" ref="H25" si="44">F25/F16*100</f>
        <v>2.8849661545944634</v>
      </c>
      <c r="I25" s="113">
        <f t="shared" ref="I25" si="45">G25/G16*100</f>
        <v>2.7949786084215269</v>
      </c>
      <c r="J25" s="112">
        <f>VLOOKUP($A25&amp;$A$18, '[1]12.작물생산량'!$A$9:$BG$71, 8, FALSE)</f>
        <v>455</v>
      </c>
      <c r="K25" s="112">
        <f>VLOOKUP($A25&amp;$A$18, '[1]12.작물생산량'!$A$9:$BG$71, 9, FALSE)</f>
        <v>1160</v>
      </c>
      <c r="L25" s="112">
        <f>VLOOKUP($A25&amp;$A$18, '[1]12.작물생산량'!$A$9:$BG$71, 10, FALSE)</f>
        <v>40</v>
      </c>
      <c r="M25" s="112">
        <f>VLOOKUP($A25&amp;$A$18, '[1]12.작물생산량'!$A$9:$BG$71, 11, FALSE)</f>
        <v>154</v>
      </c>
      <c r="N25" s="112">
        <f>VLOOKUP($A25&amp;$A$18, '[1]12.작물생산량'!$A$9:$BG$71, 12, FALSE)</f>
        <v>116</v>
      </c>
      <c r="O25" s="112">
        <f>VLOOKUP($A25&amp;$A$18, '[1]12.작물생산량'!$A$9:$BG$71, 13, FALSE)</f>
        <v>173</v>
      </c>
      <c r="P25" s="112">
        <f>VLOOKUP($A25&amp;$A$18, '[1]12.작물생산량'!$A$9:$BG$71, 14, FALSE)</f>
        <v>116</v>
      </c>
      <c r="Q25" s="112">
        <f>VLOOKUP($A25&amp;$A$18, '[1]12.작물생산량'!$A$9:$BG$71, 15, FALSE)</f>
        <v>317</v>
      </c>
      <c r="R25" s="4">
        <v>2021</v>
      </c>
      <c r="S25" s="112">
        <f>VLOOKUP($A25&amp;$A$18, '[1]12-1.채소류'!$A$9:$BG$80, 4, FALSE)</f>
        <v>386</v>
      </c>
      <c r="T25" s="112">
        <f>VLOOKUP($A25&amp;$A$18, '[1]12-1.채소류'!$A$9:$BG$80, 5, FALSE)</f>
        <v>20337</v>
      </c>
      <c r="U25" s="112">
        <f>VLOOKUP($A25&amp;$A$18, '[1]12-1.채소류'!$A$9:$BG$80, 6, FALSE)</f>
        <v>183</v>
      </c>
      <c r="V25" s="112">
        <f>VLOOKUP($A25&amp;$A$18, '[1]12-1.채소류'!$A$9:$BG$80, 7, FALSE)</f>
        <v>9495</v>
      </c>
      <c r="W25" s="112">
        <f>VLOOKUP($A25&amp;$A$18, '[1]12-1.채소류'!$A$9:$BG$80, 9, FALSE)</f>
        <v>69</v>
      </c>
      <c r="X25" s="112">
        <f>VLOOKUP($A25&amp;$A$18, '[1]12-1.채소류'!$A$9:$BG$80, 10, FALSE)</f>
        <v>2767</v>
      </c>
      <c r="Y25" s="112">
        <f>VLOOKUP($A25&amp;$A$18, '[1]12-1.채소류'!$A$9:$BG$80, 18, FALSE)</f>
        <v>29</v>
      </c>
      <c r="Z25" s="112">
        <f>VLOOKUP($A25&amp;$A$18, '[1]12-1.채소류'!$A$9:$BG$80, 19, FALSE)</f>
        <v>1120</v>
      </c>
      <c r="AA25" s="112">
        <f>VLOOKUP($A25&amp;$A$18, '[1]12-1.채소류'!$A$9:$BG$80, 12, FALSE) + VLOOKUP($A25&amp;$A$18, '[1]12-1.채소류'!$A$9:$BG$80, 15, FALSE) +
VLOOKUP($A25&amp;$A$18, '[1]12-1.채소류'!$A$9:$BG$80, 21, FALSE)</f>
        <v>106</v>
      </c>
      <c r="AB25" s="112">
        <f>VLOOKUP($A25&amp;$A$18, '[1]12-1.채소류'!$A$9:$BG$80, 13, FALSE) + VLOOKUP($A25&amp;$A$18, '[1]12-1.채소류'!$A$9:$BG$80, 16, FALSE) +
VLOOKUP($A25&amp;$A$18, '[1]12-1.채소류'!$A$9:$BG$80, 22, FALSE)</f>
        <v>6955</v>
      </c>
      <c r="AC25" s="112">
        <f>VLOOKUP($A25&amp;$A$18, '[1]12-1.채소류'!$A$9:$BG$80, 24, FALSE)</f>
        <v>411</v>
      </c>
      <c r="AD25" s="112">
        <f>VLOOKUP($A25&amp;$A$18, '[1]12-1.채소류'!$A$9:$BG$80, 25, FALSE)</f>
        <v>16017</v>
      </c>
      <c r="AE25" s="112">
        <f>VLOOKUP($A25&amp;$A$18, '[1]12-1.채소류'!$A$9:$BG$80, 26, FALSE)</f>
        <v>347</v>
      </c>
      <c r="AF25" s="112">
        <f>VLOOKUP($A25&amp;$A$18, '[1]12-1.채소류'!$A$9:$BG$80, 27, FALSE)</f>
        <v>14304</v>
      </c>
      <c r="AG25" s="112">
        <f>VLOOKUP($A25&amp;$A$18, '[1]12-1.채소류'!$A$9:$BG$80, 29, FALSE) + VLOOKUP($A25&amp;$A$18, '[1]12-1.채소류'!$A$9:$BG$80, 32, FALSE) +
VLOOKUP($A25&amp;$A$18, '[1]12-1.채소류'!$A$9:$BG$80, 35, FALSE)</f>
        <v>63</v>
      </c>
      <c r="AH25" s="112">
        <f>VLOOKUP($A25&amp;$A$18, '[1]12-1.채소류'!$A$9:$BG$80, 30, FALSE) + VLOOKUP($A25&amp;$A$18, '[1]12-1.채소류'!$A$9:$BG$80, 33, FALSE) +
VLOOKUP($A25&amp;$A$18, '[1]12-1.채소류'!$A$9:$BG$80, 36, FALSE)</f>
        <v>1713</v>
      </c>
      <c r="AI25" s="112">
        <f>VLOOKUP($A25&amp;$A$18, '[1]12-1.채소류'!$A$9:$BG$80, 38, FALSE)</f>
        <v>31</v>
      </c>
      <c r="AJ25" s="112">
        <f>VLOOKUP($A25&amp;$A$18, '[1]12-1.채소류'!$A$9:$BG$80, 39, FALSE)</f>
        <v>2480</v>
      </c>
      <c r="AK25" s="112">
        <f>VLOOKUP($A25&amp;$A$18, '[1]12-1.채소류'!$A$9:$BG$80, 40, FALSE)</f>
        <v>28</v>
      </c>
      <c r="AL25" s="112">
        <f>VLOOKUP($A25&amp;$A$18, '[1]12-1.채소류'!$A$9:$BG$80, 41, FALSE)</f>
        <v>2417</v>
      </c>
      <c r="AM25" s="112">
        <f>VLOOKUP($A25&amp;$A$18, '[1]12-1.채소류'!$A$9:$BG$80, 43, FALSE)</f>
        <v>2</v>
      </c>
      <c r="AN25" s="112">
        <f>VLOOKUP($A25&amp;$A$18, '[1]12-1.채소류'!$A$9:$BG$80, 44, FALSE)</f>
        <v>63</v>
      </c>
      <c r="AO25" s="112">
        <f>VLOOKUP($A25&amp;$A$18, '[1]12-1.채소류'!$A$9:$BJ$80, 46, FALSE)</f>
        <v>1215</v>
      </c>
      <c r="AP25" s="112">
        <f>VLOOKUP($A25&amp;$A$18, '[1]12-1.채소류'!$A$9:$BJ$80, 47, FALSE)</f>
        <v>42081</v>
      </c>
      <c r="AQ25" s="112">
        <f>VLOOKUP($A25&amp;$A$18, '[1]12-1.채소류'!$A$9:$BJ$80, 54, FALSE)</f>
        <v>332</v>
      </c>
      <c r="AR25" s="112">
        <f>VLOOKUP($A25&amp;$A$18, '[1]12-1.채소류'!$A$9:$BJ$80, 55, FALSE)</f>
        <v>26488</v>
      </c>
      <c r="AS25" s="112">
        <f>VLOOKUP($A25&amp;$A$18, '[1]12-1.채소류'!$A$9:$BJ$80, 48, FALSE) + VLOOKUP($A25&amp;$A$18, '[1]12-1.채소류'!$A$9:$BJ$80, 51, FALSE) +
VLOOKUP($A25&amp;$A$18, '[1]12-1.채소류'!$A$9:$BJ$80, 57, FALSE) + VLOOKUP($A25&amp;$A$18, '[1]12-1.채소류'!$A$9:$BJ$80, 60, FALSE)</f>
        <v>882</v>
      </c>
      <c r="AT25" s="112">
        <f>VLOOKUP($A25&amp;$A$18, '[1]12-1.채소류'!$A$9:$BJ$80, 49, FALSE) + VLOOKUP($A25&amp;$A$18, '[1]12-1.채소류'!$A$9:$BJ$80, 52, FALSE) +
VLOOKUP($A25&amp;$A$18, '[1]12-1.채소류'!$A$9:$BJ$80, 58, FALSE) + VLOOKUP($A25&amp;$A$18, '[1]12-1.채소류'!$A$9:$BJ$80, 61, FALSE)</f>
        <v>15592</v>
      </c>
      <c r="AU25" s="4">
        <v>2021</v>
      </c>
      <c r="AV25" s="112">
        <f>VLOOKUP($A25&amp;$A$18, '[1]12-2.특용작물'!$A$9:$L$80, 4, FALSE)</f>
        <v>135</v>
      </c>
      <c r="AW25" s="112">
        <f>VLOOKUP($A25&amp;$A$18, '[1]12-2.특용작물'!$A$9:$L$80, 5, FALSE)</f>
        <v>73</v>
      </c>
      <c r="AX25" s="112">
        <f>VLOOKUP($A25&amp;$A$18, '[1]12-2.특용작물'!$A$9:$L$80, 7, FALSE)</f>
        <v>134</v>
      </c>
      <c r="AY25" s="112">
        <f>VLOOKUP($A25&amp;$A$18, '[1]12-2.특용작물'!$A$9:$L$80, 8, FALSE)</f>
        <v>98</v>
      </c>
      <c r="AZ25" s="112">
        <f>VLOOKUP($A25&amp;$A$18, '[1]12-2.특용작물'!$A$9:$L$80, 10, FALSE)</f>
        <v>26</v>
      </c>
      <c r="BA25" s="112">
        <f>VLOOKUP($A25&amp;$A$18, '[1]12-2.특용작물'!$A$9:$L$80, 11, FALSE)</f>
        <v>79</v>
      </c>
      <c r="BB25" s="112">
        <f>VLOOKUP($A25&amp;$A$18, '[1]12-3.과실류'!$A$9:$Z$80, 4, FALSE)</f>
        <v>1004</v>
      </c>
      <c r="BC25" s="112">
        <f>VLOOKUP($A25&amp;$A$18, '[1]12-3.과실류'!$A$9:$Z$80, 5, FALSE)</f>
        <v>6097</v>
      </c>
      <c r="BD25" s="112">
        <f>VLOOKUP($A25&amp;$A$18, '[1]12-3.과실류'!$A$9:$Z$80, 6, FALSE)</f>
        <v>80</v>
      </c>
      <c r="BE25" s="112">
        <f>VLOOKUP($A25&amp;$A$18, '[1]12-3.과실류'!$A$9:$Z$80, 7, FALSE)</f>
        <v>752</v>
      </c>
      <c r="BF25" s="112">
        <f>VLOOKUP($A25&amp;$A$18, '[1]12-3.과실류'!$A$9:$Z$80, 12, FALSE)</f>
        <v>233</v>
      </c>
      <c r="BG25" s="112">
        <f>VLOOKUP($A25&amp;$A$18, '[1]12-3.과실류'!$A$9:$Z$80, 13, FALSE)</f>
        <v>1945</v>
      </c>
      <c r="BH25" s="112">
        <f>VLOOKUP($A25&amp;$A$18, '[1]12-3.과실류'!$A$9:$Z$80, 15, FALSE)</f>
        <v>145</v>
      </c>
      <c r="BI25" s="112">
        <f>VLOOKUP($A25&amp;$A$18, '[1]12-3.과실류'!$A$9:$Z$80, 16, FALSE)</f>
        <v>889</v>
      </c>
      <c r="BJ25" s="112">
        <f>VLOOKUP($A25&amp;$A$18, '[1]12-3.과실류'!$A$9:$Z$80, 21, FALSE)</f>
        <v>123</v>
      </c>
      <c r="BK25" s="112">
        <f>VLOOKUP($A25&amp;$A$18, '[1]12-3.과실류'!$A$9:$Z$80, 22, FALSE)</f>
        <v>473</v>
      </c>
      <c r="BL25" s="112">
        <f>VLOOKUP($A25&amp;$A$18, '[1]12-3.과실류'!$A$9:$Z$80, 9, FALSE) + VLOOKUP($A25&amp;$A$18, '[1]12-3.과실류'!$A$9:$Z$80, 18, FALSE) +
VLOOKUP($A25&amp;$A$18, '[1]12-3.과실류'!$A$9:$Z$80, 24, FALSE)</f>
        <v>423</v>
      </c>
      <c r="BM25" s="112">
        <f>VLOOKUP($A25&amp;$A$18, '[1]12-3.과실류'!$A$9:$Z$80, 10, FALSE) + VLOOKUP($A25&amp;$A$18, '[1]12-3.과실류'!$A$9:$Z$80, 19, FALSE) +
VLOOKUP($A25&amp;$A$18, '[1]12-3.과실류'!$A$9:$Z$80, 25, FALSE)</f>
        <v>2038</v>
      </c>
    </row>
    <row r="26" spans="1:65" ht="21.2" customHeight="1" x14ac:dyDescent="0.15">
      <c r="A26" s="4"/>
      <c r="B26" s="112"/>
      <c r="C26" s="112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4"/>
      <c r="S26" s="112"/>
      <c r="T26" s="112"/>
      <c r="U26" s="94"/>
      <c r="V26" s="94"/>
      <c r="W26" s="94"/>
      <c r="X26" s="94"/>
      <c r="Y26" s="94"/>
      <c r="Z26" s="94"/>
      <c r="AA26" s="94"/>
      <c r="AB26" s="94"/>
      <c r="AC26" s="170"/>
      <c r="AD26" s="170"/>
      <c r="AE26" s="94"/>
      <c r="AF26" s="94"/>
      <c r="AG26" s="94"/>
      <c r="AH26" s="94"/>
      <c r="AI26" s="264"/>
      <c r="AJ26" s="264"/>
      <c r="AK26" s="94"/>
      <c r="AL26" s="94"/>
      <c r="AM26" s="94"/>
      <c r="AN26" s="94"/>
      <c r="AO26" s="264"/>
      <c r="AP26" s="264"/>
      <c r="AQ26" s="94"/>
      <c r="AR26" s="94"/>
      <c r="AS26" s="94"/>
      <c r="AT26" s="94"/>
      <c r="AU26" s="4"/>
      <c r="AV26" s="170"/>
      <c r="AW26" s="170"/>
      <c r="AX26" s="168"/>
      <c r="AY26" s="168"/>
      <c r="AZ26" s="168"/>
      <c r="BA26" s="168"/>
      <c r="BB26" s="170"/>
      <c r="BC26" s="170"/>
      <c r="BD26" s="168"/>
      <c r="BE26" s="168"/>
      <c r="BF26" s="168"/>
      <c r="BG26" s="168"/>
      <c r="BH26" s="168"/>
      <c r="BI26" s="168"/>
      <c r="BJ26" s="168"/>
      <c r="BK26" s="168"/>
      <c r="BL26" s="94"/>
      <c r="BM26" s="94"/>
    </row>
    <row r="27" spans="1:65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39" t="s">
        <v>49</v>
      </c>
      <c r="S27" s="112"/>
      <c r="T27" s="112"/>
      <c r="U27" s="92"/>
      <c r="V27" s="92"/>
      <c r="W27" s="92"/>
      <c r="X27" s="92"/>
      <c r="Y27" s="92"/>
      <c r="Z27" s="92"/>
      <c r="AA27" s="92"/>
      <c r="AB27" s="92"/>
      <c r="AC27" s="112"/>
      <c r="AD27" s="11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112"/>
      <c r="AP27" s="112"/>
      <c r="AQ27" s="92"/>
      <c r="AR27" s="92"/>
      <c r="AS27" s="92"/>
      <c r="AT27" s="92"/>
      <c r="AU27" s="39" t="s">
        <v>49</v>
      </c>
      <c r="AV27" s="112"/>
      <c r="AW27" s="112"/>
      <c r="AX27" s="112"/>
      <c r="AY27" s="112"/>
      <c r="AZ27" s="112"/>
      <c r="BA27" s="112"/>
      <c r="BB27" s="112"/>
      <c r="BC27" s="112"/>
      <c r="BD27" s="112"/>
      <c r="BE27" s="112"/>
      <c r="BF27" s="112"/>
      <c r="BG27" s="112"/>
      <c r="BH27" s="112"/>
      <c r="BI27" s="112"/>
      <c r="BJ27" s="112"/>
      <c r="BK27" s="112"/>
      <c r="BL27" s="92"/>
      <c r="BM27" s="92"/>
    </row>
    <row r="28" spans="1:65" ht="21.2" customHeight="1" x14ac:dyDescent="0.15">
      <c r="A28" s="4">
        <v>2015</v>
      </c>
      <c r="B28" s="112">
        <f>VLOOKUP($A28&amp;$A$27, '[2]12.작물생산량'!$A$9:$BG$182, 4, FALSE)</f>
        <v>124445</v>
      </c>
      <c r="C28" s="112">
        <f>VLOOKUP($A28&amp;$A$27, '[2]12.작물생산량'!$A$9:$BG$182, 5, FALSE)</f>
        <v>639784</v>
      </c>
      <c r="D28" s="113">
        <f>B28/B10*100</f>
        <v>97.15586159515334</v>
      </c>
      <c r="E28" s="113">
        <f>C28/C10*100</f>
        <v>97.415931359487175</v>
      </c>
      <c r="F28" s="112">
        <f>VLOOKUP($A28&amp;$A$27, '[2]12.작물생산량'!$A$9:$BG$182, 6, FALSE)</f>
        <v>104712</v>
      </c>
      <c r="G28" s="112">
        <f>VLOOKUP($A28&amp;$A$27, '[2]12.작물생산량'!$A$9:$BG$182, 7, FALSE)</f>
        <v>589466</v>
      </c>
      <c r="H28" s="113">
        <f>F28/F10*100</f>
        <v>97.356701222630278</v>
      </c>
      <c r="I28" s="113">
        <f>G28/G10*100</f>
        <v>97.529765253244562</v>
      </c>
      <c r="J28" s="112">
        <f>VLOOKUP($A28&amp;$A$27, '[2]12.작물생산량'!$A$9:$BG$182, 8, FALSE)</f>
        <v>968</v>
      </c>
      <c r="K28" s="112">
        <f>VLOOKUP($A28&amp;$A$27, '[2]12.작물생산량'!$A$9:$BG$182, 9, FALSE)</f>
        <v>2040</v>
      </c>
      <c r="L28" s="112">
        <f>VLOOKUP($A28&amp;$A$27, '[2]12.작물생산량'!$A$9:$BG$182, 10, FALSE)</f>
        <v>2686</v>
      </c>
      <c r="M28" s="112">
        <f>VLOOKUP($A28&amp;$A$27, '[2]12.작물생산량'!$A$9:$BG$182, 11, FALSE)</f>
        <v>6278</v>
      </c>
      <c r="N28" s="112">
        <f>VLOOKUP($A28&amp;$A$27, '[2]12.작물생산량'!$A$9:$BG$182, 12, FALSE)</f>
        <v>11597</v>
      </c>
      <c r="O28" s="112">
        <f>VLOOKUP($A28&amp;$A$27, '[2]12.작물생산량'!$A$9:$BG$182, 13, FALSE)</f>
        <v>20011</v>
      </c>
      <c r="P28" s="112">
        <f>VLOOKUP($A28&amp;$A$27, '[2]12.작물생산량'!$A$9:$BG$182, 14, FALSE)</f>
        <v>4482</v>
      </c>
      <c r="Q28" s="112">
        <f>VLOOKUP($A28&amp;$A$27, '[2]12.작물생산량'!$A$9:$BG$182, 15, FALSE)</f>
        <v>21989</v>
      </c>
      <c r="R28" s="4">
        <v>2015</v>
      </c>
      <c r="S28" s="112">
        <f>VLOOKUP($A28&amp;$A$27, '[2]12-1.채소류'!$A$9:$BG$182, 4, FALSE)</f>
        <v>10065</v>
      </c>
      <c r="T28" s="112">
        <f>VLOOKUP($A28&amp;$A$27, '[2]12-1.채소류'!$A$9:$BG$182, 5, FALSE)</f>
        <v>362747</v>
      </c>
      <c r="U28" s="112">
        <f>VLOOKUP($A28&amp;$A$27, '[2]12-1.채소류'!$A$9:$BG$182, 6, FALSE)</f>
        <v>1997</v>
      </c>
      <c r="V28" s="112">
        <f>VLOOKUP($A28&amp;$A$27, '[2]12-1.채소류'!$A$9:$BG$182, 7, FALSE)</f>
        <v>79060</v>
      </c>
      <c r="W28" s="112">
        <f>VLOOKUP($A28&amp;$A$27, '[2]12-1.채소류'!$A$9:$BG$182, 9, FALSE)</f>
        <v>4652</v>
      </c>
      <c r="X28" s="112">
        <f>VLOOKUP($A28&amp;$A$27, '[2]12-1.채소류'!$A$9:$BG$182, 10, FALSE)</f>
        <v>141119</v>
      </c>
      <c r="Y28" s="112">
        <f>VLOOKUP($A28&amp;$A$27, '[2]12-1.채소류'!$A$9:$BG$182, 18, FALSE)</f>
        <v>1860</v>
      </c>
      <c r="Z28" s="112">
        <f>VLOOKUP($A28&amp;$A$27, '[2]12-1.채소류'!$A$9:$BG$182, 19, FALSE)</f>
        <v>52695</v>
      </c>
      <c r="AA28" s="112">
        <f>VLOOKUP($A28&amp;$A$27, '[2]12-1.채소류'!$A$9:$BG$182, 12, FALSE) + VLOOKUP($A28&amp;$A$27, '[2]12-1.채소류'!$A$9:$BG$182, 15, FALSE) +
VLOOKUP($A28&amp;$A$27, '[2]12-1.채소류'!$A$9:$BG$182, 21, FALSE)</f>
        <v>1556</v>
      </c>
      <c r="AB28" s="112">
        <f>VLOOKUP($A28&amp;$A$27, '[2]12-1.채소류'!$A$9:$BG$182, 13, FALSE) + VLOOKUP($A28&amp;$A$27, '[2]12-1.채소류'!$A$9:$BG$182, 16, FALSE) +
VLOOKUP($A28&amp;$A$27, '[2]12-1.채소류'!$A$9:$BG$182, 22, FALSE)</f>
        <v>89873</v>
      </c>
      <c r="AC28" s="112">
        <f>VLOOKUP($A28&amp;$A$27, '[2]12-1.채소류'!$A$9:$BG$182, 24, FALSE)</f>
        <v>4438</v>
      </c>
      <c r="AD28" s="112">
        <f>VLOOKUP($A28&amp;$A$27, '[2]12-1.채소류'!$A$9:$BG$182, 25, FALSE)</f>
        <v>249686</v>
      </c>
      <c r="AE28" s="112">
        <f>VLOOKUP($A28&amp;$A$27, '[2]12-1.채소류'!$A$9:$BG$182, 26, FALSE)</f>
        <v>2965</v>
      </c>
      <c r="AF28" s="112">
        <f>VLOOKUP($A28&amp;$A$27, '[2]12-1.채소류'!$A$9:$BG$182, 27, FALSE)</f>
        <v>205760</v>
      </c>
      <c r="AG28" s="112">
        <f>VLOOKUP($A28&amp;$A$27, '[2]12-1.채소류'!$A$9:$BG$182, 29, FALSE) + VLOOKUP($A28&amp;$A$27, '[2]12-1.채소류'!$A$9:$BG$182, 32, FALSE) +
VLOOKUP($A28&amp;$A$27, '[2]12-1.채소류'!$A$9:$BG$182, 35, FALSE)</f>
        <v>1473</v>
      </c>
      <c r="AH28" s="112">
        <f>VLOOKUP($A28&amp;$A$27, '[2]12-1.채소류'!$A$9:$BG$182, 30, FALSE) + VLOOKUP($A28&amp;$A$27, '[2]12-1.채소류'!$A$9:$BG$182, 33, FALSE) +
VLOOKUP($A28&amp;$A$27, '[2]12-1.채소류'!$A$9:$BG$182, 36, FALSE)</f>
        <v>43926</v>
      </c>
      <c r="AI28" s="112">
        <f>VLOOKUP($A28&amp;$A$27, '[2]12-1.채소류'!$A$9:$BG$182, 38, FALSE)</f>
        <v>1581</v>
      </c>
      <c r="AJ28" s="112">
        <f>VLOOKUP($A28&amp;$A$27, '[2]12-1.채소류'!$A$9:$BG$182, 39, FALSE)</f>
        <v>74360</v>
      </c>
      <c r="AK28" s="112">
        <f>VLOOKUP($A28&amp;$A$27, '[2]12-1.채소류'!$A$9:$BG$182, 40, FALSE)</f>
        <v>1303</v>
      </c>
      <c r="AL28" s="112">
        <f>VLOOKUP($A28&amp;$A$27, '[2]12-1.채소류'!$A$9:$BG$182, 41, FALSE)</f>
        <v>67090</v>
      </c>
      <c r="AM28" s="112">
        <f>VLOOKUP($A28&amp;$A$27, '[2]12-1.채소류'!$A$9:$BG$182, 43, FALSE)</f>
        <v>278</v>
      </c>
      <c r="AN28" s="112">
        <f>VLOOKUP($A28&amp;$A$27, '[2]12-1.채소류'!$A$9:$BG$182, 44, FALSE)</f>
        <v>7270</v>
      </c>
      <c r="AO28" s="112">
        <f>VLOOKUP($A28&amp;$A$27, '[2]12-1.채소류'!$A$9:$BG$182, 46, FALSE)</f>
        <v>16319</v>
      </c>
      <c r="AP28" s="112">
        <f>VLOOKUP($A28&amp;$A$27, '[2]12-1.채소류'!$A$9:$BG$182, 47, FALSE)</f>
        <v>251474</v>
      </c>
      <c r="AQ28" s="112">
        <f>VLOOKUP($A28&amp;$A$27, '[2]12-1.채소류'!$A$9:$BG$182, 54, FALSE)</f>
        <v>2080</v>
      </c>
      <c r="AR28" s="112">
        <f>VLOOKUP($A28&amp;$A$27, '[2]12-1.채소류'!$A$9:$BG$182, 55, FALSE)</f>
        <v>134423</v>
      </c>
      <c r="AS28" s="112">
        <f>VLOOKUP($A28&amp;$A$27, '[2]12-1.채소류'!$A$9:$BG$182, 48, FALSE) + VLOOKUP($A28&amp;$A$27, '[2]12-1.채소류'!$A$9:$BG$182, 51, FALSE) +
VLOOKUP($A28&amp;$A$27, '[2]12-1.채소류'!$A$9:$BG$182, 57, FALSE)</f>
        <v>14239</v>
      </c>
      <c r="AT28" s="112">
        <f>VLOOKUP($A28&amp;$A$27, '[2]12-1.채소류'!$A$9:$BG$182, 49, FALSE) + VLOOKUP($A28&amp;$A$27, '[2]12-1.채소류'!$A$9:$BG$182, 52, FALSE) +
VLOOKUP($A28&amp;$A$27, '[2]12-1.채소류'!$A$9:$BG$182, 58, FALSE)</f>
        <v>117051</v>
      </c>
      <c r="AU28" s="4">
        <v>2015</v>
      </c>
      <c r="AV28" s="112">
        <f>VLOOKUP($A28&amp;$A$27, '[2]12-2.특용작물'!$A$9:$L$182, 4, FALSE)</f>
        <v>4821</v>
      </c>
      <c r="AW28" s="112">
        <f>VLOOKUP($A28&amp;$A$27, '[2]12-2.특용작물'!$A$9:$L$182, 5, FALSE)</f>
        <v>2628</v>
      </c>
      <c r="AX28" s="112">
        <f>VLOOKUP($A28&amp;$A$27, '[2]12-2.특용작물'!$A$9:$L$182, 7, FALSE)</f>
        <v>4984</v>
      </c>
      <c r="AY28" s="112">
        <f>VLOOKUP($A28&amp;$A$27, '[2]12-2.특용작물'!$A$9:$L$182, 8, FALSE)</f>
        <v>5383</v>
      </c>
      <c r="AZ28" s="112">
        <f>VLOOKUP($A28&amp;$A$27, '[2]12-2.특용작물'!$A$9:$L$182, 10, FALSE)</f>
        <v>1144</v>
      </c>
      <c r="BA28" s="112">
        <f>VLOOKUP($A28&amp;$A$27, '[2]12-2.특용작물'!$A$9:$L$182, 11, FALSE)</f>
        <v>2746</v>
      </c>
      <c r="BB28" s="290">
        <f>VLOOKUP($A28&amp;$A$27, '[2]12-3.과실류'!$A$9:$Z$182, 4, FALSE)</f>
        <v>54396</v>
      </c>
      <c r="BC28" s="290">
        <f>VLOOKUP($A28&amp;$A$27, '[2]12-3.과실류'!$A$9:$Z$182, 5, FALSE)</f>
        <v>897089</v>
      </c>
      <c r="BD28" s="290">
        <f>VLOOKUP($A28&amp;$A$27, '[2]12-3.과실류'!$A$9:$Z$182, 6, FALSE)</f>
        <v>19247</v>
      </c>
      <c r="BE28" s="290">
        <f>VLOOKUP($A28&amp;$A$27, '[2]12-3.과실류'!$A$9:$Z$182, 7, FALSE)</f>
        <v>372627</v>
      </c>
      <c r="BF28" s="290">
        <f>VLOOKUP($A28&amp;$A$27, '[2]12-3.과실류'!$A$9:$Z$182, 12, FALSE)</f>
        <v>8412</v>
      </c>
      <c r="BG28" s="290">
        <f>VLOOKUP($A28&amp;$A$27, '[2]12-3.과실류'!$A$9:$Z$182, 13, FALSE)</f>
        <v>139134</v>
      </c>
      <c r="BH28" s="290">
        <f>VLOOKUP($A28&amp;$A$27, '[2]12-3.과실류'!$A$9:$Z$182, 15, FALSE)</f>
        <v>7714</v>
      </c>
      <c r="BI28" s="290">
        <f>VLOOKUP($A28&amp;$A$27, '[2]12-3.과실류'!$A$9:$Z$182, 16, FALSE)</f>
        <v>143712</v>
      </c>
      <c r="BJ28" s="290">
        <f>VLOOKUP($A28&amp;$A$27, '[2]12-3.과실류'!$A$9:$Z$182, 21, FALSE)</f>
        <v>14332</v>
      </c>
      <c r="BK28" s="290">
        <f>VLOOKUP($A28&amp;$A$27, '[2]12-3.과실류'!$A$9:$Z$182, 22, FALSE)</f>
        <v>183848</v>
      </c>
      <c r="BL28" s="290">
        <f>VLOOKUP($A28&amp;$A$27, '[2]12-3.과실류'!$A$9:$Z$182, 9, FALSE) + VLOOKUP($A28&amp;$A$27, '[2]12-3.과실류'!$A$9:$Z$182, 18, FALSE) +
VLOOKUP($A28&amp;$A$27, '[2]12-3.과실류'!$A$9:$Z$182, 24, FALSE)</f>
        <v>11857</v>
      </c>
      <c r="BM28" s="290">
        <f>VLOOKUP($A28&amp;$A$27, '[2]12-3.과실류'!$A$9:$Z$182, 10, FALSE) + VLOOKUP($A28&amp;$A$27, '[2]12-3.과실류'!$A$9:$Z$182, 19, FALSE) +
VLOOKUP($A28&amp;$A$27, '[2]12-3.과실류'!$A$9:$Z$182, 25, FALSE)</f>
        <v>113204</v>
      </c>
    </row>
    <row r="29" spans="1:65" ht="21.2" customHeight="1" x14ac:dyDescent="0.15">
      <c r="A29" s="4">
        <v>2016</v>
      </c>
      <c r="B29" s="112">
        <f>VLOOKUP($A29&amp;$A$27, '[2]12.작물생산량'!$A$9:$BG$182, 4, FALSE)</f>
        <v>121768</v>
      </c>
      <c r="C29" s="112">
        <f>VLOOKUP($A29&amp;$A$27, '[2]12.작물생산량'!$A$9:$BG$182, 5, FALSE)</f>
        <v>623278</v>
      </c>
      <c r="D29" s="113">
        <f t="shared" ref="D29:E29" si="46">B29/B11*100</f>
        <v>96.902753461722099</v>
      </c>
      <c r="E29" s="113">
        <f t="shared" si="46"/>
        <v>97.221303650646078</v>
      </c>
      <c r="F29" s="112">
        <f>VLOOKUP($A29&amp;$A$27, '[2]12.작물생산량'!$A$9:$BG$182, 6, FALSE)</f>
        <v>102941</v>
      </c>
      <c r="G29" s="112">
        <f>VLOOKUP($A29&amp;$A$27, '[2]12.작물생산량'!$A$9:$BG$182, 7, FALSE)</f>
        <v>576643</v>
      </c>
      <c r="H29" s="113">
        <f t="shared" ref="H29:H33" si="47">F29/F11*100</f>
        <v>97.208608364731759</v>
      </c>
      <c r="I29" s="113">
        <f t="shared" ref="I29:I33" si="48">G29/G11*100</f>
        <v>97.407886646350931</v>
      </c>
      <c r="J29" s="112">
        <f>VLOOKUP($A29&amp;$A$27, '[2]12.작물생산량'!$A$9:$BG$182, 8, FALSE)</f>
        <v>1303</v>
      </c>
      <c r="K29" s="112">
        <f>VLOOKUP($A29&amp;$A$27, '[2]12.작물생산량'!$A$9:$BG$182, 9, FALSE)</f>
        <v>3533</v>
      </c>
      <c r="L29" s="112">
        <f>VLOOKUP($A29&amp;$A$27, '[2]12.작물생산량'!$A$9:$BG$182, 10, FALSE)</f>
        <v>2246</v>
      </c>
      <c r="M29" s="112">
        <f>VLOOKUP($A29&amp;$A$27, '[2]12.작물생산량'!$A$9:$BG$182, 11, FALSE)</f>
        <v>5647</v>
      </c>
      <c r="N29" s="112">
        <f>VLOOKUP($A29&amp;$A$27, '[2]12.작물생산량'!$A$9:$BG$182, 12, FALSE)</f>
        <v>9914</v>
      </c>
      <c r="O29" s="112">
        <f>VLOOKUP($A29&amp;$A$27, '[2]12.작물생산량'!$A$9:$BG$182, 13, FALSE)</f>
        <v>13405</v>
      </c>
      <c r="P29" s="112">
        <f>VLOOKUP($A29&amp;$A$27, '[2]12.작물생산량'!$A$9:$BG$182, 14, FALSE)</f>
        <v>5364</v>
      </c>
      <c r="Q29" s="112">
        <f>VLOOKUP($A29&amp;$A$27, '[2]12.작물생산량'!$A$9:$BG$182, 15, FALSE)</f>
        <v>24050</v>
      </c>
      <c r="R29" s="4">
        <v>2016</v>
      </c>
      <c r="S29" s="112">
        <f>VLOOKUP($A29&amp;$A$27, '[2]12-1.채소류'!$A$9:$BG$182, 4, FALSE)</f>
        <v>9320</v>
      </c>
      <c r="T29" s="112">
        <f>VLOOKUP($A29&amp;$A$27, '[2]12-1.채소류'!$A$9:$BG$182, 5, FALSE)</f>
        <v>352115</v>
      </c>
      <c r="U29" s="112">
        <f>VLOOKUP($A29&amp;$A$27, '[2]12-1.채소류'!$A$9:$BG$182, 6, FALSE)</f>
        <v>1467</v>
      </c>
      <c r="V29" s="112">
        <f>VLOOKUP($A29&amp;$A$27, '[2]12-1.채소류'!$A$9:$BG$182, 7, FALSE)</f>
        <v>58484</v>
      </c>
      <c r="W29" s="112">
        <f>VLOOKUP($A29&amp;$A$27, '[2]12-1.채소류'!$A$9:$BG$182, 9, FALSE)</f>
        <v>4398</v>
      </c>
      <c r="X29" s="112">
        <f>VLOOKUP($A29&amp;$A$27, '[2]12-1.채소류'!$A$9:$BG$182, 10, FALSE)</f>
        <v>140502</v>
      </c>
      <c r="Y29" s="112">
        <f>VLOOKUP($A29&amp;$A$27, '[2]12-1.채소류'!$A$9:$BG$182, 18, FALSE)</f>
        <v>1776</v>
      </c>
      <c r="Z29" s="112">
        <f>VLOOKUP($A29&amp;$A$27, '[2]12-1.채소류'!$A$9:$BG$182, 19, FALSE)</f>
        <v>44758</v>
      </c>
      <c r="AA29" s="112">
        <f>VLOOKUP($A29&amp;$A$27, '[2]12-1.채소류'!$A$9:$BG$182, 12, FALSE) + VLOOKUP($A29&amp;$A$27, '[2]12-1.채소류'!$A$9:$BG$182, 15, FALSE) +
VLOOKUP($A29&amp;$A$27, '[2]12-1.채소류'!$A$9:$BG$182, 21, FALSE)</f>
        <v>1679</v>
      </c>
      <c r="AB29" s="112">
        <f>VLOOKUP($A29&amp;$A$27, '[2]12-1.채소류'!$A$9:$BG$182, 13, FALSE) + VLOOKUP($A29&amp;$A$27, '[2]12-1.채소류'!$A$9:$BG$182, 16, FALSE) +
VLOOKUP($A29&amp;$A$27, '[2]12-1.채소류'!$A$9:$BG$182, 22, FALSE)</f>
        <v>108371</v>
      </c>
      <c r="AC29" s="112">
        <f>VLOOKUP($A29&amp;$A$27, '[2]12-1.채소류'!$A$9:$BG$182, 24, FALSE)</f>
        <v>4082</v>
      </c>
      <c r="AD29" s="112">
        <f>VLOOKUP($A29&amp;$A$27, '[2]12-1.채소류'!$A$9:$BG$182, 25, FALSE)</f>
        <v>228668</v>
      </c>
      <c r="AE29" s="112">
        <f>VLOOKUP($A29&amp;$A$27, '[2]12-1.채소류'!$A$9:$BG$182, 26, FALSE)</f>
        <v>2811</v>
      </c>
      <c r="AF29" s="112">
        <f>VLOOKUP($A29&amp;$A$27, '[2]12-1.채소류'!$A$9:$BG$182, 27, FALSE)</f>
        <v>193397</v>
      </c>
      <c r="AG29" s="112">
        <f>VLOOKUP($A29&amp;$A$27, '[2]12-1.채소류'!$A$9:$BG$182, 29, FALSE) + VLOOKUP($A29&amp;$A$27, '[2]12-1.채소류'!$A$9:$BG$182, 32, FALSE) +
VLOOKUP($A29&amp;$A$27, '[2]12-1.채소류'!$A$9:$BG$182, 35, FALSE)</f>
        <v>1271</v>
      </c>
      <c r="AH29" s="112">
        <f>VLOOKUP($A29&amp;$A$27, '[2]12-1.채소류'!$A$9:$BG$182, 30, FALSE) + VLOOKUP($A29&amp;$A$27, '[2]12-1.채소류'!$A$9:$BG$182, 33, FALSE) +
VLOOKUP($A29&amp;$A$27, '[2]12-1.채소류'!$A$9:$BG$182, 36, FALSE)</f>
        <v>35271</v>
      </c>
      <c r="AI29" s="112">
        <f>VLOOKUP($A29&amp;$A$27, '[2]12-1.채소류'!$A$9:$BG$182, 38, FALSE)</f>
        <v>1798</v>
      </c>
      <c r="AJ29" s="112">
        <f>VLOOKUP($A29&amp;$A$27, '[2]12-1.채소류'!$A$9:$BG$182, 39, FALSE)</f>
        <v>70528</v>
      </c>
      <c r="AK29" s="112">
        <f>VLOOKUP($A29&amp;$A$27, '[2]12-1.채소류'!$A$9:$BG$182, 40, FALSE)</f>
        <v>1577</v>
      </c>
      <c r="AL29" s="112">
        <f>VLOOKUP($A29&amp;$A$27, '[2]12-1.채소류'!$A$9:$BG$182, 41, FALSE)</f>
        <v>64610</v>
      </c>
      <c r="AM29" s="112">
        <f>VLOOKUP($A29&amp;$A$27, '[2]12-1.채소류'!$A$9:$BG$182, 43, FALSE)</f>
        <v>221</v>
      </c>
      <c r="AN29" s="112">
        <f>VLOOKUP($A29&amp;$A$27, '[2]12-1.채소류'!$A$9:$BG$182, 44, FALSE)</f>
        <v>5918</v>
      </c>
      <c r="AO29" s="112">
        <f>VLOOKUP($A29&amp;$A$27, '[2]12-1.채소류'!$A$9:$BG$182, 46, FALSE)</f>
        <v>16098</v>
      </c>
      <c r="AP29" s="112">
        <f>VLOOKUP($A29&amp;$A$27, '[2]12-1.채소류'!$A$9:$BG$182, 47, FALSE)</f>
        <v>273475</v>
      </c>
      <c r="AQ29" s="112">
        <f>VLOOKUP($A29&amp;$A$27, '[2]12-1.채소류'!$A$9:$BG$182, 54, FALSE)</f>
        <v>2057</v>
      </c>
      <c r="AR29" s="112">
        <f>VLOOKUP($A29&amp;$A$27, '[2]12-1.채소류'!$A$9:$BG$182, 55, FALSE)</f>
        <v>146390</v>
      </c>
      <c r="AS29" s="112">
        <f>VLOOKUP($A29&amp;$A$27, '[2]12-1.채소류'!$A$9:$BG$182, 48, FALSE) + VLOOKUP($A29&amp;$A$27, '[2]12-1.채소류'!$A$9:$BG$182, 51, FALSE) +
VLOOKUP($A29&amp;$A$27, '[2]12-1.채소류'!$A$9:$BG$182, 57, FALSE)</f>
        <v>14041</v>
      </c>
      <c r="AT29" s="112">
        <f>VLOOKUP($A29&amp;$A$27, '[2]12-1.채소류'!$A$9:$BG$182, 49, FALSE) + VLOOKUP($A29&amp;$A$27, '[2]12-1.채소류'!$A$9:$BG$182, 52, FALSE) +
VLOOKUP($A29&amp;$A$27, '[2]12-1.채소류'!$A$9:$BG$182, 58, FALSE)</f>
        <v>127085</v>
      </c>
      <c r="AU29" s="4">
        <v>2016</v>
      </c>
      <c r="AV29" s="112">
        <f>VLOOKUP($A29&amp;$A$27, '[2]12-2.특용작물'!$A$9:$L$182, 4, FALSE)</f>
        <v>5750</v>
      </c>
      <c r="AW29" s="112">
        <f>VLOOKUP($A29&amp;$A$27, '[2]12-2.특용작물'!$A$9:$L$182, 5, FALSE)</f>
        <v>3214</v>
      </c>
      <c r="AX29" s="112">
        <f>VLOOKUP($A29&amp;$A$27, '[2]12-2.특용작물'!$A$9:$L$182, 7, FALSE)</f>
        <v>5115</v>
      </c>
      <c r="AY29" s="112">
        <f>VLOOKUP($A29&amp;$A$27, '[2]12-2.특용작물'!$A$9:$L$182, 8, FALSE)</f>
        <v>5166</v>
      </c>
      <c r="AZ29" s="112">
        <f>VLOOKUP($A29&amp;$A$27, '[2]12-2.특용작물'!$A$9:$L$182, 10, FALSE)</f>
        <v>1299</v>
      </c>
      <c r="BA29" s="112">
        <f>VLOOKUP($A29&amp;$A$27, '[2]12-2.특용작물'!$A$9:$L$182, 11, FALSE)</f>
        <v>3338</v>
      </c>
      <c r="BB29" s="290">
        <f>VLOOKUP($A29&amp;$A$27, '[2]12-3.과실류'!$A$9:$Z$182, 4, FALSE)</f>
        <v>57029</v>
      </c>
      <c r="BC29" s="290">
        <f>VLOOKUP($A29&amp;$A$27, '[2]12-3.과실류'!$A$9:$Z$182, 5, FALSE)</f>
        <v>912660</v>
      </c>
      <c r="BD29" s="290">
        <f>VLOOKUP($A29&amp;$A$27, '[2]12-3.과실류'!$A$9:$Z$182, 6, FALSE)</f>
        <v>20083</v>
      </c>
      <c r="BE29" s="290">
        <f>VLOOKUP($A29&amp;$A$27, '[2]12-3.과실류'!$A$9:$Z$182, 7, FALSE)</f>
        <v>367710</v>
      </c>
      <c r="BF29" s="290">
        <f>VLOOKUP($A29&amp;$A$27, '[2]12-3.과실류'!$A$9:$Z$182, 12, FALSE)</f>
        <v>9288</v>
      </c>
      <c r="BG29" s="290">
        <f>VLOOKUP($A29&amp;$A$27, '[2]12-3.과실류'!$A$9:$Z$182, 13, FALSE)</f>
        <v>154775</v>
      </c>
      <c r="BH29" s="290">
        <f>VLOOKUP($A29&amp;$A$27, '[2]12-3.과실류'!$A$9:$Z$182, 15, FALSE)</f>
        <v>7786</v>
      </c>
      <c r="BI29" s="290">
        <f>VLOOKUP($A29&amp;$A$27, '[2]12-3.과실류'!$A$9:$Z$182, 16, FALSE)</f>
        <v>146564</v>
      </c>
      <c r="BJ29" s="290">
        <f>VLOOKUP($A29&amp;$A$27, '[2]12-3.과실류'!$A$9:$Z$182, 21, FALSE)</f>
        <v>13250</v>
      </c>
      <c r="BK29" s="290">
        <f>VLOOKUP($A29&amp;$A$27, '[2]12-3.과실류'!$A$9:$Z$182, 22, FALSE)</f>
        <v>181878</v>
      </c>
      <c r="BL29" s="290">
        <f>VLOOKUP($A29&amp;$A$27, '[2]12-3.과실류'!$A$9:$Z$182, 9, FALSE) + VLOOKUP($A29&amp;$A$27, '[2]12-3.과실류'!$A$9:$Z$182, 18, FALSE) +
VLOOKUP($A29&amp;$A$27, '[2]12-3.과실류'!$A$9:$Z$182, 24, FALSE)</f>
        <v>13247</v>
      </c>
      <c r="BM29" s="290">
        <f>VLOOKUP($A29&amp;$A$27, '[2]12-3.과실류'!$A$9:$Z$182, 10, FALSE) + VLOOKUP($A29&amp;$A$27, '[2]12-3.과실류'!$A$9:$Z$182, 19, FALSE) +
VLOOKUP($A29&amp;$A$27, '[2]12-3.과실류'!$A$9:$Z$182, 25, FALSE)</f>
        <v>125516</v>
      </c>
    </row>
    <row r="30" spans="1:65" ht="21.2" customHeight="1" x14ac:dyDescent="0.15">
      <c r="A30" s="4">
        <v>2017</v>
      </c>
      <c r="B30" s="112">
        <f>VLOOKUP($A30&amp;$A$27, '[2]12.작물생산량'!$A$9:$BG$182, 4, FALSE)</f>
        <v>117059</v>
      </c>
      <c r="C30" s="112">
        <f>VLOOKUP($A30&amp;$A$27, '[2]12.작물생산량'!$A$9:$BG$182, 5, FALSE)</f>
        <v>592623</v>
      </c>
      <c r="D30" s="113">
        <f t="shared" ref="D30:E30" si="49">B30/B12*100</f>
        <v>96.94407407100681</v>
      </c>
      <c r="E30" s="113">
        <f t="shared" si="49"/>
        <v>97.068882489951164</v>
      </c>
      <c r="F30" s="112">
        <f>VLOOKUP($A30&amp;$A$27, '[2]12.작물생산량'!$A$9:$BG$182, 6, FALSE)</f>
        <v>99551</v>
      </c>
      <c r="G30" s="112">
        <f>VLOOKUP($A30&amp;$A$27, '[2]12.작물생산량'!$A$9:$BG$182, 7, FALSE)</f>
        <v>549474</v>
      </c>
      <c r="H30" s="113">
        <f t="shared" si="47"/>
        <v>97.103032549428903</v>
      </c>
      <c r="I30" s="113">
        <f t="shared" si="48"/>
        <v>97.199564836681091</v>
      </c>
      <c r="J30" s="112">
        <f>VLOOKUP($A30&amp;$A$27, '[2]12.작물생산량'!$A$9:$BG$182, 8, FALSE)</f>
        <v>1394</v>
      </c>
      <c r="K30" s="112">
        <f>VLOOKUP($A30&amp;$A$27, '[2]12.작물생산량'!$A$9:$BG$182, 9, FALSE)</f>
        <v>3357</v>
      </c>
      <c r="L30" s="112">
        <f>VLOOKUP($A30&amp;$A$27, '[2]12.작물생산량'!$A$9:$BG$182, 10, FALSE)</f>
        <v>1960</v>
      </c>
      <c r="M30" s="112">
        <f>VLOOKUP($A30&amp;$A$27, '[2]12.작물생산량'!$A$9:$BG$182, 11, FALSE)</f>
        <v>5210</v>
      </c>
      <c r="N30" s="112">
        <f>VLOOKUP($A30&amp;$A$27, '[2]12.작물생산량'!$A$9:$BG$182, 12, FALSE)</f>
        <v>9831</v>
      </c>
      <c r="O30" s="112">
        <f>VLOOKUP($A30&amp;$A$27, '[2]12.작물생산량'!$A$9:$BG$182, 13, FALSE)</f>
        <v>17511</v>
      </c>
      <c r="P30" s="112">
        <f>VLOOKUP($A30&amp;$A$27, '[2]12.작물생산량'!$A$9:$BG$182, 14, FALSE)</f>
        <v>4323</v>
      </c>
      <c r="Q30" s="112">
        <f>VLOOKUP($A30&amp;$A$27, '[2]12.작물생산량'!$A$9:$BG$182, 15, FALSE)</f>
        <v>17071</v>
      </c>
      <c r="R30" s="4">
        <v>2017</v>
      </c>
      <c r="S30" s="112">
        <f>VLOOKUP($A30&amp;$A$27, '[2]12-1.채소류'!$A$9:$BG$182, 4, FALSE)</f>
        <v>8467</v>
      </c>
      <c r="T30" s="112">
        <f>VLOOKUP($A30&amp;$A$27, '[2]12-1.채소류'!$A$9:$BG$182, 5, FALSE)</f>
        <v>405234</v>
      </c>
      <c r="U30" s="112">
        <f>VLOOKUP($A30&amp;$A$27, '[2]12-1.채소류'!$A$9:$BG$182, 6, FALSE)</f>
        <v>1754</v>
      </c>
      <c r="V30" s="112">
        <f>VLOOKUP($A30&amp;$A$27, '[2]12-1.채소류'!$A$9:$BG$182, 7, FALSE)</f>
        <v>67977</v>
      </c>
      <c r="W30" s="112">
        <f>VLOOKUP($A30&amp;$A$27, '[2]12-1.채소류'!$A$9:$BG$182, 9, FALSE)</f>
        <v>3126</v>
      </c>
      <c r="X30" s="112">
        <f>VLOOKUP($A30&amp;$A$27, '[2]12-1.채소류'!$A$9:$BG$182, 10, FALSE)</f>
        <v>155622</v>
      </c>
      <c r="Y30" s="112">
        <f>VLOOKUP($A30&amp;$A$27, '[2]12-1.채소류'!$A$9:$BG$182, 18, FALSE)</f>
        <v>1742</v>
      </c>
      <c r="Z30" s="112">
        <f>VLOOKUP($A30&amp;$A$27, '[2]12-1.채소류'!$A$9:$BG$182, 19, FALSE)</f>
        <v>41048</v>
      </c>
      <c r="AA30" s="112">
        <f>VLOOKUP($A30&amp;$A$27, '[2]12-1.채소류'!$A$9:$BG$182, 12, FALSE) + VLOOKUP($A30&amp;$A$27, '[2]12-1.채소류'!$A$9:$BG$182, 15, FALSE) +
VLOOKUP($A30&amp;$A$27, '[2]12-1.채소류'!$A$9:$BG$182, 21, FALSE)</f>
        <v>1844</v>
      </c>
      <c r="AB30" s="112">
        <f>VLOOKUP($A30&amp;$A$27, '[2]12-1.채소류'!$A$9:$BG$182, 13, FALSE) + VLOOKUP($A30&amp;$A$27, '[2]12-1.채소류'!$A$9:$BG$182, 16, FALSE) +
VLOOKUP($A30&amp;$A$27, '[2]12-1.채소류'!$A$9:$BG$182, 22, FALSE)</f>
        <v>140587</v>
      </c>
      <c r="AC30" s="112">
        <f>VLOOKUP($A30&amp;$A$27, '[2]12-1.채소류'!$A$9:$BG$182, 24, FALSE)</f>
        <v>5620</v>
      </c>
      <c r="AD30" s="112">
        <f>VLOOKUP($A30&amp;$A$27, '[2]12-1.채소류'!$A$9:$BG$182, 25, FALSE)</f>
        <v>329485</v>
      </c>
      <c r="AE30" s="112">
        <f>VLOOKUP($A30&amp;$A$27, '[2]12-1.채소류'!$A$9:$BG$182, 26, FALSE)</f>
        <v>4238</v>
      </c>
      <c r="AF30" s="112">
        <f>VLOOKUP($A30&amp;$A$27, '[2]12-1.채소류'!$A$9:$BG$182, 27, FALSE)</f>
        <v>292176</v>
      </c>
      <c r="AG30" s="112">
        <f>VLOOKUP($A30&amp;$A$27, '[2]12-1.채소류'!$A$9:$BG$182, 29, FALSE) + VLOOKUP($A30&amp;$A$27, '[2]12-1.채소류'!$A$9:$BG$182, 32, FALSE) +
VLOOKUP($A30&amp;$A$27, '[2]12-1.채소류'!$A$9:$BG$182, 35, FALSE)</f>
        <v>1382</v>
      </c>
      <c r="AH30" s="112">
        <f>VLOOKUP($A30&amp;$A$27, '[2]12-1.채소류'!$A$9:$BG$182, 30, FALSE) + VLOOKUP($A30&amp;$A$27, '[2]12-1.채소류'!$A$9:$BG$182, 33, FALSE) +
VLOOKUP($A30&amp;$A$27, '[2]12-1.채소류'!$A$9:$BG$182, 36, FALSE)</f>
        <v>37309</v>
      </c>
      <c r="AI30" s="112">
        <f>VLOOKUP($A30&amp;$A$27, '[2]12-1.채소류'!$A$9:$BG$182, 38, FALSE)</f>
        <v>2508</v>
      </c>
      <c r="AJ30" s="112">
        <f>VLOOKUP($A30&amp;$A$27, '[2]12-1.채소류'!$A$9:$BG$182, 39, FALSE)</f>
        <v>86978</v>
      </c>
      <c r="AK30" s="112">
        <f>VLOOKUP($A30&amp;$A$27, '[2]12-1.채소류'!$A$9:$BG$182, 40, FALSE)</f>
        <v>2278</v>
      </c>
      <c r="AL30" s="112">
        <f>VLOOKUP($A30&amp;$A$27, '[2]12-1.채소류'!$A$9:$BG$182, 41, FALSE)</f>
        <v>82542</v>
      </c>
      <c r="AM30" s="112">
        <f>VLOOKUP($A30&amp;$A$27, '[2]12-1.채소류'!$A$9:$BG$182, 43, FALSE)</f>
        <v>230</v>
      </c>
      <c r="AN30" s="112">
        <f>VLOOKUP($A30&amp;$A$27, '[2]12-1.채소류'!$A$9:$BG$182, 44, FALSE)</f>
        <v>4436</v>
      </c>
      <c r="AO30" s="112">
        <f>VLOOKUP($A30&amp;$A$27, '[2]12-1.채소류'!$A$9:$BG$182, 46, FALSE)</f>
        <v>15867</v>
      </c>
      <c r="AP30" s="112">
        <f>VLOOKUP($A30&amp;$A$27, '[2]12-1.채소류'!$A$9:$BG$182, 47, FALSE)</f>
        <v>254463</v>
      </c>
      <c r="AQ30" s="112">
        <f>VLOOKUP($A30&amp;$A$27, '[2]12-1.채소류'!$A$9:$BG$182, 54, FALSE)</f>
        <v>2087</v>
      </c>
      <c r="AR30" s="112">
        <f>VLOOKUP($A30&amp;$A$27, '[2]12-1.채소류'!$A$9:$BG$182, 55, FALSE)</f>
        <v>124702</v>
      </c>
      <c r="AS30" s="112">
        <f>VLOOKUP($A30&amp;$A$27, '[2]12-1.채소류'!$A$9:$BG$182, 48, FALSE) + VLOOKUP($A30&amp;$A$27, '[2]12-1.채소류'!$A$9:$BG$182, 51, FALSE) +
VLOOKUP($A30&amp;$A$27, '[2]12-1.채소류'!$A$9:$BG$182, 57, FALSE)</f>
        <v>13780</v>
      </c>
      <c r="AT30" s="112">
        <f>VLOOKUP($A30&amp;$A$27, '[2]12-1.채소류'!$A$9:$BG$182, 49, FALSE) + VLOOKUP($A30&amp;$A$27, '[2]12-1.채소류'!$A$9:$BG$182, 52, FALSE) +
VLOOKUP($A30&amp;$A$27, '[2]12-1.채소류'!$A$9:$BG$182, 58, FALSE)</f>
        <v>129761</v>
      </c>
      <c r="AU30" s="4">
        <v>2017</v>
      </c>
      <c r="AV30" s="112">
        <f>VLOOKUP($A30&amp;$A$27, '[2]12-2.특용작물'!$A$9:$L$182, 4, FALSE)</f>
        <v>6089</v>
      </c>
      <c r="AW30" s="112">
        <f>VLOOKUP($A30&amp;$A$27, '[2]12-2.특용작물'!$A$9:$L$182, 5, FALSE)</f>
        <v>3088</v>
      </c>
      <c r="AX30" s="112">
        <f>VLOOKUP($A30&amp;$A$27, '[2]12-2.특용작물'!$A$9:$L$182, 7, FALSE)</f>
        <v>4854</v>
      </c>
      <c r="AY30" s="112">
        <f>VLOOKUP($A30&amp;$A$27, '[2]12-2.특용작물'!$A$9:$L$182, 8, FALSE)</f>
        <v>5874</v>
      </c>
      <c r="AZ30" s="112">
        <f>VLOOKUP($A30&amp;$A$27, '[2]12-2.특용작물'!$A$9:$L$182, 10, FALSE)</f>
        <v>1125</v>
      </c>
      <c r="BA30" s="112">
        <f>VLOOKUP($A30&amp;$A$27, '[2]12-2.특용작물'!$A$9:$L$182, 11, FALSE)</f>
        <v>3274</v>
      </c>
      <c r="BB30" s="290">
        <f>VLOOKUP($A30&amp;$A$27, '[2]12-3.과실류'!$A$9:$Z$182, 4, FALSE)</f>
        <v>56887</v>
      </c>
      <c r="BC30" s="290">
        <f>VLOOKUP($A30&amp;$A$27, '[2]12-3.과실류'!$A$9:$Z$182, 5, FALSE)</f>
        <v>769889</v>
      </c>
      <c r="BD30" s="290">
        <f>VLOOKUP($A30&amp;$A$27, '[2]12-3.과실류'!$A$9:$Z$182, 6, FALSE)</f>
        <v>20178</v>
      </c>
      <c r="BE30" s="290">
        <f>VLOOKUP($A30&amp;$A$27, '[2]12-3.과실류'!$A$9:$Z$182, 7, FALSE)</f>
        <v>338034</v>
      </c>
      <c r="BF30" s="290">
        <f>VLOOKUP($A30&amp;$A$27, '[2]12-3.과실류'!$A$9:$Z$182, 12, FALSE)</f>
        <v>9658</v>
      </c>
      <c r="BG30" s="290">
        <f>VLOOKUP($A30&amp;$A$27, '[2]12-3.과실류'!$A$9:$Z$182, 13, FALSE)</f>
        <v>114007</v>
      </c>
      <c r="BH30" s="290">
        <f>VLOOKUP($A30&amp;$A$27, '[2]12-3.과실류'!$A$9:$Z$182, 15, FALSE)</f>
        <v>6809</v>
      </c>
      <c r="BI30" s="290">
        <f>VLOOKUP($A30&amp;$A$27, '[2]12-3.과실류'!$A$9:$Z$182, 16, FALSE)</f>
        <v>108602</v>
      </c>
      <c r="BJ30" s="290">
        <f>VLOOKUP($A30&amp;$A$27, '[2]12-3.과실류'!$A$9:$Z$182, 21, FALSE)</f>
        <v>13431</v>
      </c>
      <c r="BK30" s="290">
        <f>VLOOKUP($A30&amp;$A$27, '[2]12-3.과실류'!$A$9:$Z$182, 22, FALSE)</f>
        <v>194772</v>
      </c>
      <c r="BL30" s="290">
        <f>VLOOKUP($A30&amp;$A$27, '[2]12-3.과실류'!$A$9:$Z$182, 9, FALSE) + VLOOKUP($A30&amp;$A$27, '[2]12-3.과실류'!$A$9:$Z$182, 18, FALSE) +
VLOOKUP($A30&amp;$A$27, '[2]12-3.과실류'!$A$9:$Z$182, 24, FALSE)</f>
        <v>13527</v>
      </c>
      <c r="BM30" s="290">
        <f>VLOOKUP($A30&amp;$A$27, '[2]12-3.과실류'!$A$9:$Z$182, 10, FALSE) + VLOOKUP($A30&amp;$A$27, '[2]12-3.과실류'!$A$9:$Z$182, 19, FALSE) +
VLOOKUP($A30&amp;$A$27, '[2]12-3.과실류'!$A$9:$Z$182, 25, FALSE)</f>
        <v>111860</v>
      </c>
    </row>
    <row r="31" spans="1:65" ht="21.2" customHeight="1" x14ac:dyDescent="0.15">
      <c r="A31" s="4">
        <v>2018</v>
      </c>
      <c r="B31" s="112">
        <f>VLOOKUP($A31&amp;$A$27, '[2]12.작물생산량'!$A$9:$BG$182, 4, FALSE)</f>
        <v>116647</v>
      </c>
      <c r="C31" s="112">
        <f>VLOOKUP($A31&amp;$A$27, '[2]12.작물생산량'!$A$9:$BG$182, 5, FALSE)</f>
        <v>584378</v>
      </c>
      <c r="D31" s="113">
        <f t="shared" ref="D31:E31" si="50">B31/B13*100</f>
        <v>97.118426749259001</v>
      </c>
      <c r="E31" s="113">
        <f t="shared" si="50"/>
        <v>97.326582615792006</v>
      </c>
      <c r="F31" s="112">
        <f>VLOOKUP($A31&amp;$A$27, '[2]12.작물생산량'!$A$9:$BG$182, 6, FALSE)</f>
        <v>98066</v>
      </c>
      <c r="G31" s="112">
        <f>VLOOKUP($A31&amp;$A$27, '[2]12.작물생산량'!$A$9:$BG$182, 7, FALSE)</f>
        <v>534968</v>
      </c>
      <c r="H31" s="113">
        <f t="shared" si="47"/>
        <v>97.177794954119349</v>
      </c>
      <c r="I31" s="113">
        <f t="shared" si="48"/>
        <v>97.364804976640158</v>
      </c>
      <c r="J31" s="112">
        <f>VLOOKUP($A31&amp;$A$27, '[2]12.작물생산량'!$A$9:$BG$182, 8, FALSE)</f>
        <v>1200</v>
      </c>
      <c r="K31" s="112">
        <f>VLOOKUP($A31&amp;$A$27, '[2]12.작물생산량'!$A$9:$BG$182, 9, FALSE)</f>
        <v>3004</v>
      </c>
      <c r="L31" s="112">
        <f>VLOOKUP($A31&amp;$A$27, '[2]12.작물생산량'!$A$9:$BG$182, 10, FALSE)</f>
        <v>1942</v>
      </c>
      <c r="M31" s="112">
        <f>VLOOKUP($A31&amp;$A$27, '[2]12.작물생산량'!$A$9:$BG$182, 11, FALSE)</f>
        <v>5836</v>
      </c>
      <c r="N31" s="112">
        <f>VLOOKUP($A31&amp;$A$27, '[2]12.작물생산량'!$A$9:$BG$182, 12, FALSE)</f>
        <v>10542</v>
      </c>
      <c r="O31" s="112">
        <f>VLOOKUP($A31&amp;$A$27, '[2]12.작물생산량'!$A$9:$BG$182, 13, FALSE)</f>
        <v>18776</v>
      </c>
      <c r="P31" s="112">
        <f>VLOOKUP($A31&amp;$A$27, '[2]12.작물생산량'!$A$9:$BG$182, 14, FALSE)</f>
        <v>4898</v>
      </c>
      <c r="Q31" s="112">
        <f>VLOOKUP($A31&amp;$A$27, '[2]12.작물생산량'!$A$9:$BG$182, 15, FALSE)</f>
        <v>21794</v>
      </c>
      <c r="R31" s="4">
        <v>2018</v>
      </c>
      <c r="S31" s="112">
        <f>VLOOKUP($A31&amp;$A$27, '[2]12-1.채소류'!$A$9:$BG$182, 4, FALSE)</f>
        <v>7831</v>
      </c>
      <c r="T31" s="112">
        <f>VLOOKUP($A31&amp;$A$27, '[2]12-1.채소류'!$A$9:$BG$182, 5, FALSE)</f>
        <v>344399</v>
      </c>
      <c r="U31" s="112">
        <f>VLOOKUP($A31&amp;$A$27, '[2]12-1.채소류'!$A$9:$BG$182, 6, FALSE)</f>
        <v>1454</v>
      </c>
      <c r="V31" s="112">
        <f>VLOOKUP($A31&amp;$A$27, '[2]12-1.채소류'!$A$9:$BG$182, 7, FALSE)</f>
        <v>53649</v>
      </c>
      <c r="W31" s="112">
        <f>VLOOKUP($A31&amp;$A$27, '[2]12-1.채소류'!$A$9:$BG$182, 9, FALSE)</f>
        <v>3180</v>
      </c>
      <c r="X31" s="112">
        <f>VLOOKUP($A31&amp;$A$27, '[2]12-1.채소류'!$A$9:$BG$182, 10, FALSE)</f>
        <v>117702</v>
      </c>
      <c r="Y31" s="112">
        <f>VLOOKUP($A31&amp;$A$27, '[2]12-1.채소류'!$A$9:$BG$182, 18, FALSE)</f>
        <v>1725</v>
      </c>
      <c r="Z31" s="112">
        <f>VLOOKUP($A31&amp;$A$27, '[2]12-1.채소류'!$A$9:$BG$182, 19, FALSE)</f>
        <v>46832</v>
      </c>
      <c r="AA31" s="112">
        <f>VLOOKUP($A31&amp;$A$27, '[2]12-1.채소류'!$A$9:$BG$182, 12, FALSE) + VLOOKUP($A31&amp;$A$27, '[2]12-1.채소류'!$A$9:$BG$182, 15, FALSE) +
VLOOKUP($A31&amp;$A$27, '[2]12-1.채소류'!$A$9:$BG$182, 21, FALSE)</f>
        <v>1473</v>
      </c>
      <c r="AB31" s="112">
        <f>VLOOKUP($A31&amp;$A$27, '[2]12-1.채소류'!$A$9:$BG$182, 13, FALSE) + VLOOKUP($A31&amp;$A$27, '[2]12-1.채소류'!$A$9:$BG$182, 16, FALSE) +
VLOOKUP($A31&amp;$A$27, '[2]12-1.채소류'!$A$9:$BG$182, 22, FALSE)</f>
        <v>126216</v>
      </c>
      <c r="AC31" s="112">
        <f>VLOOKUP($A31&amp;$A$27, '[2]12-1.채소류'!$A$9:$BG$182, 24, FALSE)</f>
        <v>5431</v>
      </c>
      <c r="AD31" s="112">
        <f>VLOOKUP($A31&amp;$A$27, '[2]12-1.채소류'!$A$9:$BG$182, 25, FALSE)</f>
        <v>330032</v>
      </c>
      <c r="AE31" s="112">
        <f>VLOOKUP($A31&amp;$A$27, '[2]12-1.채소류'!$A$9:$BG$182, 26, FALSE)</f>
        <v>4100</v>
      </c>
      <c r="AF31" s="112">
        <f>VLOOKUP($A31&amp;$A$27, '[2]12-1.채소류'!$A$9:$BG$182, 27, FALSE)</f>
        <v>298532</v>
      </c>
      <c r="AG31" s="112">
        <f>VLOOKUP($A31&amp;$A$27, '[2]12-1.채소류'!$A$9:$BG$182, 29, FALSE) + VLOOKUP($A31&amp;$A$27, '[2]12-1.채소류'!$A$9:$BG$182, 32, FALSE) +
VLOOKUP($A31&amp;$A$27, '[2]12-1.채소류'!$A$9:$BG$182, 35, FALSE)</f>
        <v>1332</v>
      </c>
      <c r="AH31" s="112">
        <f>VLOOKUP($A31&amp;$A$27, '[2]12-1.채소류'!$A$9:$BG$182, 30, FALSE) + VLOOKUP($A31&amp;$A$27, '[2]12-1.채소류'!$A$9:$BG$182, 33, FALSE) +
VLOOKUP($A31&amp;$A$27, '[2]12-1.채소류'!$A$9:$BG$182, 36, FALSE)</f>
        <v>31500</v>
      </c>
      <c r="AI31" s="112">
        <f>VLOOKUP($A31&amp;$A$27, '[2]12-1.채소류'!$A$9:$BG$182, 38, FALSE)</f>
        <v>1948</v>
      </c>
      <c r="AJ31" s="112">
        <f>VLOOKUP($A31&amp;$A$27, '[2]12-1.채소류'!$A$9:$BG$182, 39, FALSE)</f>
        <v>81363</v>
      </c>
      <c r="AK31" s="112">
        <f>VLOOKUP($A31&amp;$A$27, '[2]12-1.채소류'!$A$9:$BG$182, 40, FALSE)</f>
        <v>1670</v>
      </c>
      <c r="AL31" s="112">
        <f>VLOOKUP($A31&amp;$A$27, '[2]12-1.채소류'!$A$9:$BG$182, 41, FALSE)</f>
        <v>76233</v>
      </c>
      <c r="AM31" s="112">
        <f>VLOOKUP($A31&amp;$A$27, '[2]12-1.채소류'!$A$9:$BG$182, 43, FALSE)</f>
        <v>278</v>
      </c>
      <c r="AN31" s="112">
        <f>VLOOKUP($A31&amp;$A$27, '[2]12-1.채소류'!$A$9:$BG$182, 44, FALSE)</f>
        <v>5130</v>
      </c>
      <c r="AO31" s="112">
        <f>VLOOKUP($A31&amp;$A$27, '[2]12-1.채소류'!$A$9:$BG$182, 46, FALSE)</f>
        <v>18441</v>
      </c>
      <c r="AP31" s="112">
        <f>VLOOKUP($A31&amp;$A$27, '[2]12-1.채소류'!$A$9:$BG$182, 47, FALSE)</f>
        <v>353027</v>
      </c>
      <c r="AQ31" s="112">
        <f>VLOOKUP($A31&amp;$A$27, '[2]12-1.채소류'!$A$9:$BG$182, 54, FALSE)</f>
        <v>3369</v>
      </c>
      <c r="AR31" s="112">
        <f>VLOOKUP($A31&amp;$A$27, '[2]12-1.채소류'!$A$9:$BG$182, 55, FALSE)</f>
        <v>212066</v>
      </c>
      <c r="AS31" s="112">
        <f>VLOOKUP($A31&amp;$A$27, '[2]12-1.채소류'!$A$9:$BG$182, 48, FALSE) + VLOOKUP($A31&amp;$A$27, '[2]12-1.채소류'!$A$9:$BG$182, 51, FALSE) +
VLOOKUP($A31&amp;$A$27, '[2]12-1.채소류'!$A$9:$BG$182, 57, FALSE)</f>
        <v>15073</v>
      </c>
      <c r="AT31" s="112">
        <f>VLOOKUP($A31&amp;$A$27, '[2]12-1.채소류'!$A$9:$BG$182, 49, FALSE) + VLOOKUP($A31&amp;$A$27, '[2]12-1.채소류'!$A$9:$BG$182, 52, FALSE) +
VLOOKUP($A31&amp;$A$27, '[2]12-1.채소류'!$A$9:$BG$182, 58, FALSE)</f>
        <v>140962</v>
      </c>
      <c r="AU31" s="4">
        <v>2018</v>
      </c>
      <c r="AV31" s="112">
        <f>VLOOKUP($A31&amp;$A$27, '[2]12-2.특용작물'!$A$9:$L$182, 4, FALSE)</f>
        <v>4971</v>
      </c>
      <c r="AW31" s="112">
        <f>VLOOKUP($A31&amp;$A$27, '[2]12-2.특용작물'!$A$9:$L$182, 5, FALSE)</f>
        <v>2619</v>
      </c>
      <c r="AX31" s="112">
        <f>VLOOKUP($A31&amp;$A$27, '[2]12-2.특용작물'!$A$9:$L$182, 7, FALSE)</f>
        <v>4156</v>
      </c>
      <c r="AY31" s="112">
        <f>VLOOKUP($A31&amp;$A$27, '[2]12-2.특용작물'!$A$9:$L$182, 8, FALSE)</f>
        <v>5195</v>
      </c>
      <c r="AZ31" s="112">
        <f>VLOOKUP($A31&amp;$A$27, '[2]12-2.특용작물'!$A$9:$L$182, 10, FALSE)</f>
        <v>956</v>
      </c>
      <c r="BA31" s="112">
        <f>VLOOKUP($A31&amp;$A$27, '[2]12-2.특용작물'!$A$9:$L$182, 11, FALSE)</f>
        <v>2783</v>
      </c>
      <c r="BB31" s="290">
        <f>VLOOKUP($A31&amp;$A$27, '[2]12-3.과실류'!$A$9:$Z$182, 4, FALSE)</f>
        <v>55968</v>
      </c>
      <c r="BC31" s="290">
        <f>VLOOKUP($A31&amp;$A$27, '[2]12-3.과실류'!$A$9:$Z$182, 5, FALSE)</f>
        <v>696130</v>
      </c>
      <c r="BD31" s="290">
        <f>VLOOKUP($A31&amp;$A$27, '[2]12-3.과실류'!$A$9:$Z$182, 6, FALSE)</f>
        <v>19780</v>
      </c>
      <c r="BE31" s="290">
        <f>VLOOKUP($A31&amp;$A$27, '[2]12-3.과실류'!$A$9:$Z$182, 7, FALSE)</f>
        <v>315230</v>
      </c>
      <c r="BF31" s="290">
        <f>VLOOKUP($A31&amp;$A$27, '[2]12-3.과실류'!$A$9:$Z$182, 12, FALSE)</f>
        <v>9767</v>
      </c>
      <c r="BG31" s="290">
        <f>VLOOKUP($A31&amp;$A$27, '[2]12-3.과실류'!$A$9:$Z$182, 13, FALSE)</f>
        <v>108693</v>
      </c>
      <c r="BH31" s="290">
        <f>VLOOKUP($A31&amp;$A$27, '[2]12-3.과실류'!$A$9:$Z$182, 15, FALSE)</f>
        <v>6769</v>
      </c>
      <c r="BI31" s="290">
        <f>VLOOKUP($A31&amp;$A$27, '[2]12-3.과실류'!$A$9:$Z$182, 16, FALSE)</f>
        <v>95840</v>
      </c>
      <c r="BJ31" s="290">
        <f>VLOOKUP($A31&amp;$A$27, '[2]12-3.과실류'!$A$9:$Z$182, 21, FALSE)</f>
        <v>12875</v>
      </c>
      <c r="BK31" s="290">
        <f>VLOOKUP($A31&amp;$A$27, '[2]12-3.과실류'!$A$9:$Z$182, 22, FALSE)</f>
        <v>173074</v>
      </c>
      <c r="BL31" s="290">
        <f>VLOOKUP($A31&amp;$A$27, '[2]12-3.과실류'!$A$9:$Z$182, 9, FALSE) + VLOOKUP($A31&amp;$A$27, '[2]12-3.과실류'!$A$9:$Z$182, 18, FALSE) +
VLOOKUP($A31&amp;$A$27, '[2]12-3.과실류'!$A$9:$Z$182, 24, FALSE)</f>
        <v>13214</v>
      </c>
      <c r="BM31" s="290">
        <f>VLOOKUP($A31&amp;$A$27, '[2]12-3.과실류'!$A$9:$Z$182, 10, FALSE) + VLOOKUP($A31&amp;$A$27, '[2]12-3.과실류'!$A$9:$Z$182, 19, FALSE) +
VLOOKUP($A31&amp;$A$27, '[2]12-3.과실류'!$A$9:$Z$182, 25, FALSE)</f>
        <v>66837</v>
      </c>
    </row>
    <row r="32" spans="1:65" ht="21.2" customHeight="1" x14ac:dyDescent="0.15">
      <c r="A32" s="4">
        <v>2019</v>
      </c>
      <c r="B32" s="112">
        <f>VLOOKUP($A32&amp;$A$27, '[2]12.작물생산량'!$A$9:$BG$182, 4, FALSE)</f>
        <v>116360</v>
      </c>
      <c r="C32" s="112">
        <f>VLOOKUP($A32&amp;$A$27, '[2]12.작물생산량'!$A$9:$BG$182, 5, FALSE)</f>
        <v>584192</v>
      </c>
      <c r="D32" s="113">
        <f t="shared" ref="D32:E32" si="51">B32/B14*100</f>
        <v>97.225123453179705</v>
      </c>
      <c r="E32" s="113">
        <f t="shared" si="51"/>
        <v>97.472553141789291</v>
      </c>
      <c r="F32" s="112">
        <f>VLOOKUP($A32&amp;$A$27, '[2]12.작물생산량'!$A$9:$BG$182, 6, FALSE)</f>
        <v>97465</v>
      </c>
      <c r="G32" s="112">
        <f>VLOOKUP($A32&amp;$A$27, '[2]12.작물생산량'!$A$9:$BG$182, 7, FALSE)</f>
        <v>529210</v>
      </c>
      <c r="H32" s="113">
        <f t="shared" si="47"/>
        <v>97.25395890916711</v>
      </c>
      <c r="I32" s="113">
        <f t="shared" si="48"/>
        <v>97.475843319568114</v>
      </c>
      <c r="J32" s="112">
        <f>VLOOKUP($A32&amp;$A$27, '[2]12.작물생산량'!$A$9:$BG$182, 8, FALSE)</f>
        <v>1201</v>
      </c>
      <c r="K32" s="112">
        <f>VLOOKUP($A32&amp;$A$27, '[2]12.작물생산량'!$A$9:$BG$182, 9, FALSE)</f>
        <v>3511</v>
      </c>
      <c r="L32" s="112">
        <f>VLOOKUP($A32&amp;$A$27, '[2]12.작물생산량'!$A$9:$BG$182, 10, FALSE)</f>
        <v>1777</v>
      </c>
      <c r="M32" s="112">
        <f>VLOOKUP($A32&amp;$A$27, '[2]12.작물생산량'!$A$9:$BG$182, 11, FALSE)</f>
        <v>6896</v>
      </c>
      <c r="N32" s="112">
        <f>VLOOKUP($A32&amp;$A$27, '[2]12.작물생산량'!$A$9:$BG$182, 12, FALSE)</f>
        <v>10762</v>
      </c>
      <c r="O32" s="112">
        <f>VLOOKUP($A32&amp;$A$27, '[2]12.작물생산량'!$A$9:$BG$182, 13, FALSE)</f>
        <v>21264</v>
      </c>
      <c r="P32" s="112">
        <f>VLOOKUP($A32&amp;$A$27, '[2]12.작물생산량'!$A$9:$BG$182, 14, FALSE)</f>
        <v>5155</v>
      </c>
      <c r="Q32" s="112">
        <f>VLOOKUP($A32&amp;$A$27, '[2]12.작물생산량'!$A$9:$BG$182, 15, FALSE)</f>
        <v>23311</v>
      </c>
      <c r="R32" s="4">
        <v>2019</v>
      </c>
      <c r="S32" s="112">
        <f>VLOOKUP($A32&amp;$A$27, '[2]12-1.채소류'!$A$9:$BG$182, 4, FALSE)</f>
        <v>7934</v>
      </c>
      <c r="T32" s="112">
        <f>VLOOKUP($A32&amp;$A$27, '[2]12-1.채소류'!$A$9:$BG$182, 5, FALSE)</f>
        <v>340476</v>
      </c>
      <c r="U32" s="112">
        <f>VLOOKUP($A32&amp;$A$27, '[2]12-1.채소류'!$A$9:$BG$182, 6, FALSE)</f>
        <v>1495</v>
      </c>
      <c r="V32" s="112">
        <f>VLOOKUP($A32&amp;$A$27, '[2]12-1.채소류'!$A$9:$BG$182, 7, FALSE)</f>
        <v>47975</v>
      </c>
      <c r="W32" s="112">
        <f>VLOOKUP($A32&amp;$A$27, '[2]12-1.채소류'!$A$9:$BG$182, 9, FALSE)</f>
        <v>3201</v>
      </c>
      <c r="X32" s="112">
        <f>VLOOKUP($A32&amp;$A$27, '[2]12-1.채소류'!$A$9:$BG$182, 10, FALSE)</f>
        <v>137056</v>
      </c>
      <c r="Y32" s="112">
        <f>VLOOKUP($A32&amp;$A$27, '[2]12-1.채소류'!$A$9:$BG$182, 18, FALSE)</f>
        <v>1753</v>
      </c>
      <c r="Z32" s="112">
        <f>VLOOKUP($A32&amp;$A$27, '[2]12-1.채소류'!$A$9:$BG$182, 19, FALSE)</f>
        <v>44614</v>
      </c>
      <c r="AA32" s="112">
        <f>VLOOKUP($A32&amp;$A$27, '[2]12-1.채소류'!$A$9:$BG$182, 12, FALSE) + VLOOKUP($A32&amp;$A$27, '[2]12-1.채소류'!$A$9:$BG$182, 15, FALSE) +
VLOOKUP($A32&amp;$A$27, '[2]12-1.채소류'!$A$9:$BG$182, 21, FALSE)</f>
        <v>1485</v>
      </c>
      <c r="AB32" s="112">
        <f>VLOOKUP($A32&amp;$A$27, '[2]12-1.채소류'!$A$9:$BG$182, 13, FALSE) + VLOOKUP($A32&amp;$A$27, '[2]12-1.채소류'!$A$9:$BG$182, 16, FALSE) +
VLOOKUP($A32&amp;$A$27, '[2]12-1.채소류'!$A$9:$BG$182, 22, FALSE)</f>
        <v>110831</v>
      </c>
      <c r="AC32" s="112">
        <f>VLOOKUP($A32&amp;$A$27, '[2]12-1.채소류'!$A$9:$BG$182, 24, FALSE)</f>
        <v>4242</v>
      </c>
      <c r="AD32" s="112">
        <f>VLOOKUP($A32&amp;$A$27, '[2]12-1.채소류'!$A$9:$BG$182, 25, FALSE)</f>
        <v>260292</v>
      </c>
      <c r="AE32" s="112">
        <f>VLOOKUP($A32&amp;$A$27, '[2]12-1.채소류'!$A$9:$BG$182, 26, FALSE)</f>
        <v>3247</v>
      </c>
      <c r="AF32" s="112">
        <f>VLOOKUP($A32&amp;$A$27, '[2]12-1.채소류'!$A$9:$BG$182, 27, FALSE)</f>
        <v>233688</v>
      </c>
      <c r="AG32" s="112">
        <f>VLOOKUP($A32&amp;$A$27, '[2]12-1.채소류'!$A$9:$BG$182, 29, FALSE) + VLOOKUP($A32&amp;$A$27, '[2]12-1.채소류'!$A$9:$BG$182, 32, FALSE) +
VLOOKUP($A32&amp;$A$27, '[2]12-1.채소류'!$A$9:$BG$182, 35, FALSE)</f>
        <v>995</v>
      </c>
      <c r="AH32" s="112">
        <f>VLOOKUP($A32&amp;$A$27, '[2]12-1.채소류'!$A$9:$BG$182, 30, FALSE) + VLOOKUP($A32&amp;$A$27, '[2]12-1.채소류'!$A$9:$BG$182, 33, FALSE) +
VLOOKUP($A32&amp;$A$27, '[2]12-1.채소류'!$A$9:$BG$182, 36, FALSE)</f>
        <v>26604</v>
      </c>
      <c r="AI32" s="112">
        <f>VLOOKUP($A32&amp;$A$27, '[2]12-1.채소류'!$A$9:$BG$182, 38, FALSE)</f>
        <v>1657</v>
      </c>
      <c r="AJ32" s="112">
        <f>VLOOKUP($A32&amp;$A$27, '[2]12-1.채소류'!$A$9:$BG$182, 39, FALSE)</f>
        <v>55827</v>
      </c>
      <c r="AK32" s="112">
        <f>VLOOKUP($A32&amp;$A$27, '[2]12-1.채소류'!$A$9:$BG$182, 40, FALSE)</f>
        <v>1485</v>
      </c>
      <c r="AL32" s="112">
        <f>VLOOKUP($A32&amp;$A$27, '[2]12-1.채소류'!$A$9:$BG$182, 41, FALSE)</f>
        <v>52460</v>
      </c>
      <c r="AM32" s="112">
        <f>VLOOKUP($A32&amp;$A$27, '[2]12-1.채소류'!$A$9:$BG$182, 43, FALSE)</f>
        <v>171</v>
      </c>
      <c r="AN32" s="112">
        <f>VLOOKUP($A32&amp;$A$27, '[2]12-1.채소류'!$A$9:$BG$182, 44, FALSE)</f>
        <v>3367</v>
      </c>
      <c r="AO32" s="112">
        <f>VLOOKUP($A32&amp;$A$27, '[2]12-1.채소류'!$A$9:$BG$182, 46, FALSE)</f>
        <v>18613</v>
      </c>
      <c r="AP32" s="112">
        <f>VLOOKUP($A32&amp;$A$27, '[2]12-1.채소류'!$A$9:$BG$182, 47, FALSE)</f>
        <v>409819</v>
      </c>
      <c r="AQ32" s="112">
        <f>VLOOKUP($A32&amp;$A$27, '[2]12-1.채소류'!$A$9:$BG$182, 54, FALSE)</f>
        <v>3309</v>
      </c>
      <c r="AR32" s="112">
        <f>VLOOKUP($A32&amp;$A$27, '[2]12-1.채소류'!$A$9:$BG$182, 55, FALSE)</f>
        <v>247231</v>
      </c>
      <c r="AS32" s="112">
        <f>VLOOKUP($A32&amp;$A$27, '[2]12-1.채소류'!$A$9:$BG$182, 48, FALSE) + VLOOKUP($A32&amp;$A$27, '[2]12-1.채소류'!$A$9:$BG$182, 51, FALSE) +
VLOOKUP($A32&amp;$A$27, '[2]12-1.채소류'!$A$9:$BG$182, 57, FALSE)</f>
        <v>15304</v>
      </c>
      <c r="AT32" s="112">
        <f>VLOOKUP($A32&amp;$A$27, '[2]12-1.채소류'!$A$9:$BG$182, 49, FALSE) + VLOOKUP($A32&amp;$A$27, '[2]12-1.채소류'!$A$9:$BG$182, 52, FALSE) +
VLOOKUP($A32&amp;$A$27, '[2]12-1.채소류'!$A$9:$BG$182, 58, FALSE)</f>
        <v>162588</v>
      </c>
      <c r="AU32" s="4">
        <v>2019</v>
      </c>
      <c r="AV32" s="112">
        <f>VLOOKUP($A32&amp;$A$27, '[2]12-2.특용작물'!$A$9:$L$182, 4, FALSE)</f>
        <v>5007</v>
      </c>
      <c r="AW32" s="112">
        <f>VLOOKUP($A32&amp;$A$27, '[2]12-2.특용작물'!$A$9:$L$182, 5, FALSE)</f>
        <v>2700</v>
      </c>
      <c r="AX32" s="112">
        <f>VLOOKUP($A32&amp;$A$27, '[2]12-2.특용작물'!$A$9:$L$182, 7, FALSE)</f>
        <v>4214</v>
      </c>
      <c r="AY32" s="112">
        <f>VLOOKUP($A32&amp;$A$27, '[2]12-2.특용작물'!$A$9:$L$182, 8, FALSE)</f>
        <v>5604</v>
      </c>
      <c r="AZ32" s="112">
        <f>VLOOKUP($A32&amp;$A$27, '[2]12-2.특용작물'!$A$9:$L$182, 10, FALSE)</f>
        <v>775</v>
      </c>
      <c r="BA32" s="112">
        <f>VLOOKUP($A32&amp;$A$27, '[2]12-2.특용작물'!$A$9:$L$182, 11, FALSE)</f>
        <v>1752</v>
      </c>
      <c r="BB32" s="290">
        <f>VLOOKUP($A32&amp;$A$27, '[2]12-3.과실류'!$A$9:$Z$182, 4, FALSE)</f>
        <v>54768</v>
      </c>
      <c r="BC32" s="290">
        <f>VLOOKUP($A32&amp;$A$27, '[2]12-3.과실류'!$A$9:$Z$182, 5, FALSE)</f>
        <v>709289</v>
      </c>
      <c r="BD32" s="290">
        <f>VLOOKUP($A32&amp;$A$27, '[2]12-3.과실류'!$A$9:$Z$182, 6, FALSE)</f>
        <v>19462</v>
      </c>
      <c r="BE32" s="290">
        <f>VLOOKUP($A32&amp;$A$27, '[2]12-3.과실류'!$A$9:$Z$182, 7, FALSE)</f>
        <v>338085</v>
      </c>
      <c r="BF32" s="290">
        <f>VLOOKUP($A32&amp;$A$27, '[2]12-3.과실류'!$A$9:$Z$182, 12, FALSE)</f>
        <v>9578</v>
      </c>
      <c r="BG32" s="290">
        <f>VLOOKUP($A32&amp;$A$27, '[2]12-3.과실류'!$A$9:$Z$182, 13, FALSE)</f>
        <v>105669</v>
      </c>
      <c r="BH32" s="290">
        <f>VLOOKUP($A32&amp;$A$27, '[2]12-3.과실류'!$A$9:$Z$182, 15, FALSE)</f>
        <v>6773</v>
      </c>
      <c r="BI32" s="290">
        <f>VLOOKUP($A32&amp;$A$27, '[2]12-3.과실류'!$A$9:$Z$182, 16, FALSE)</f>
        <v>88416</v>
      </c>
      <c r="BJ32" s="290">
        <f>VLOOKUP($A32&amp;$A$27, '[2]12-3.과실류'!$A$9:$Z$182, 21, FALSE)</f>
        <v>12256</v>
      </c>
      <c r="BK32" s="290">
        <f>VLOOKUP($A32&amp;$A$27, '[2]12-3.과실류'!$A$9:$Z$182, 22, FALSE)</f>
        <v>183874</v>
      </c>
      <c r="BL32" s="290">
        <f>VLOOKUP($A32&amp;$A$27, '[2]12-3.과실류'!$A$9:$Z$182, 9, FALSE) + VLOOKUP($A32&amp;$A$27, '[2]12-3.과실류'!$A$9:$Z$182, 18, FALSE) +
VLOOKUP($A32&amp;$A$27, '[2]12-3.과실류'!$A$9:$Z$182, 24, FALSE)</f>
        <v>12828</v>
      </c>
      <c r="BM32" s="290">
        <f>VLOOKUP($A32&amp;$A$27, '[2]12-3.과실류'!$A$9:$Z$182, 10, FALSE) + VLOOKUP($A32&amp;$A$27, '[2]12-3.과실류'!$A$9:$Z$182, 19, FALSE) +
VLOOKUP($A32&amp;$A$27, '[2]12-3.과실류'!$A$9:$Z$182, 25, FALSE)</f>
        <v>65912</v>
      </c>
    </row>
    <row r="33" spans="1:65" s="341" customFormat="1" ht="21.2" customHeight="1" x14ac:dyDescent="0.15">
      <c r="A33" s="340">
        <v>2020</v>
      </c>
      <c r="B33" s="290">
        <f>VLOOKUP($A33&amp;$A$27, '[2]12.작물생산량'!$A$9:$BG$182, 4, FALSE)</f>
        <v>110368</v>
      </c>
      <c r="C33" s="290">
        <f>VLOOKUP($A33&amp;$A$27, '[2]12.작물생산량'!$A$9:$BG$182, 5, FALSE)</f>
        <v>555205</v>
      </c>
      <c r="D33" s="293">
        <f t="shared" ref="D33:E33" si="52">B33/B15*100</f>
        <v>96.894780738334575</v>
      </c>
      <c r="E33" s="293">
        <f t="shared" si="52"/>
        <v>97.250832019618144</v>
      </c>
      <c r="F33" s="290">
        <v>97257</v>
      </c>
      <c r="G33" s="290">
        <v>495058</v>
      </c>
      <c r="H33" s="293">
        <f t="shared" si="47"/>
        <v>97.086128413991375</v>
      </c>
      <c r="I33" s="293">
        <f t="shared" si="48"/>
        <v>97.22136577069837</v>
      </c>
      <c r="J33" s="290">
        <v>1456</v>
      </c>
      <c r="K33" s="290">
        <v>3319</v>
      </c>
      <c r="L33" s="290">
        <v>1471</v>
      </c>
      <c r="M33" s="290">
        <v>5623</v>
      </c>
      <c r="N33" s="290">
        <v>10118</v>
      </c>
      <c r="O33" s="290">
        <v>17258</v>
      </c>
      <c r="P33" s="290">
        <v>4770</v>
      </c>
      <c r="Q33" s="290">
        <v>20378</v>
      </c>
      <c r="R33" s="340">
        <v>2020</v>
      </c>
      <c r="S33" s="290">
        <f>VLOOKUP($A33&amp;$A$27, '[2]12-1.채소류'!$A$9:$BG$182, 4, FALSE)</f>
        <v>7120</v>
      </c>
      <c r="T33" s="290">
        <f>VLOOKUP($A33&amp;$A$27, '[2]12-1.채소류'!$A$9:$BG$182, 5, FALSE)</f>
        <v>304043</v>
      </c>
      <c r="U33" s="290">
        <f>VLOOKUP($A33&amp;$A$27, '[2]12-1.채소류'!$A$9:$BG$182, 6, FALSE)</f>
        <v>1271</v>
      </c>
      <c r="V33" s="290">
        <f>VLOOKUP($A33&amp;$A$27, '[2]12-1.채소류'!$A$9:$BG$182, 7, FALSE)</f>
        <v>40444</v>
      </c>
      <c r="W33" s="290">
        <f>VLOOKUP($A33&amp;$A$27, '[2]12-1.채소류'!$A$9:$BG$182, 9, FALSE)</f>
        <v>3149</v>
      </c>
      <c r="X33" s="290">
        <f>VLOOKUP($A33&amp;$A$27, '[2]12-1.채소류'!$A$9:$BG$182, 10, FALSE)</f>
        <v>135608</v>
      </c>
      <c r="Y33" s="290">
        <f>VLOOKUP($A33&amp;$A$27, '[2]12-1.채소류'!$A$9:$BG$182, 18, FALSE)</f>
        <v>1315</v>
      </c>
      <c r="Z33" s="290">
        <f>VLOOKUP($A33&amp;$A$27, '[2]12-1.채소류'!$A$9:$BG$182, 19, FALSE)</f>
        <v>34371</v>
      </c>
      <c r="AA33" s="290">
        <f>VLOOKUP($A33&amp;$A$27, '[2]12-1.채소류'!$A$9:$BG$182, 12, FALSE) + VLOOKUP($A33&amp;$A$27, '[2]12-1.채소류'!$A$9:$BG$182, 15, FALSE) +
VLOOKUP($A33&amp;$A$27, '[2]12-1.채소류'!$A$9:$BG$182, 21, FALSE)</f>
        <v>1386</v>
      </c>
      <c r="AB33" s="290">
        <f>VLOOKUP($A33&amp;$A$27, '[2]12-1.채소류'!$A$9:$BG$182, 13, FALSE) + VLOOKUP($A33&amp;$A$27, '[2]12-1.채소류'!$A$9:$BG$182, 16, FALSE) +
VLOOKUP($A33&amp;$A$27, '[2]12-1.채소류'!$A$9:$BG$182, 22, FALSE)</f>
        <v>93620</v>
      </c>
      <c r="AC33" s="290">
        <f>VLOOKUP($A33&amp;$A$27, '[2]12-1.채소류'!$A$9:$BG$182, 24, FALSE)</f>
        <v>5020</v>
      </c>
      <c r="AD33" s="290">
        <f>VLOOKUP($A33&amp;$A$27, '[2]12-1.채소류'!$A$9:$BG$182, 25, FALSE)</f>
        <v>297721</v>
      </c>
      <c r="AE33" s="290">
        <f>VLOOKUP($A33&amp;$A$27, '[2]12-1.채소류'!$A$9:$BG$182, 26, FALSE)</f>
        <v>4172</v>
      </c>
      <c r="AF33" s="290">
        <f>VLOOKUP($A33&amp;$A$27, '[2]12-1.채소류'!$A$9:$BG$182, 27, FALSE)</f>
        <v>277456</v>
      </c>
      <c r="AG33" s="290">
        <f>VLOOKUP($A33&amp;$A$27, '[2]12-1.채소류'!$A$9:$BG$182, 29, FALSE) + VLOOKUP($A33&amp;$A$27, '[2]12-1.채소류'!$A$9:$BG$182, 32, FALSE) +
VLOOKUP($A33&amp;$A$27, '[2]12-1.채소류'!$A$9:$BG$182, 35, FALSE)</f>
        <v>848</v>
      </c>
      <c r="AH33" s="290">
        <f>VLOOKUP($A33&amp;$A$27, '[2]12-1.채소류'!$A$9:$BG$182, 30, FALSE) + VLOOKUP($A33&amp;$A$27, '[2]12-1.채소류'!$A$9:$BG$182, 33, FALSE) +
VLOOKUP($A33&amp;$A$27, '[2]12-1.채소류'!$A$9:$BG$182, 36, FALSE)</f>
        <v>20265</v>
      </c>
      <c r="AI33" s="290">
        <f>VLOOKUP($A33&amp;$A$27, '[2]12-1.채소류'!$A$9:$BG$182, 38, FALSE)</f>
        <v>1757</v>
      </c>
      <c r="AJ33" s="290">
        <f>VLOOKUP($A33&amp;$A$27, '[2]12-1.채소류'!$A$9:$BG$182, 39, FALSE)</f>
        <v>61129</v>
      </c>
      <c r="AK33" s="290">
        <f>VLOOKUP($A33&amp;$A$27, '[2]12-1.채소류'!$A$9:$BG$182, 40, FALSE)</f>
        <v>1569</v>
      </c>
      <c r="AL33" s="290">
        <f>VLOOKUP($A33&amp;$A$27, '[2]12-1.채소류'!$A$9:$BG$182, 41, FALSE)</f>
        <v>56162</v>
      </c>
      <c r="AM33" s="290">
        <f>VLOOKUP($A33&amp;$A$27, '[2]12-1.채소류'!$A$9:$BG$182, 43, FALSE)</f>
        <v>188</v>
      </c>
      <c r="AN33" s="290">
        <f>VLOOKUP($A33&amp;$A$27, '[2]12-1.채소류'!$A$9:$BG$182, 44, FALSE)</f>
        <v>4967</v>
      </c>
      <c r="AO33" s="290">
        <f>VLOOKUP($A33&amp;$A$27, '[2]12-1.채소류'!$A$9:$BG$182, 46, FALSE)</f>
        <v>17757</v>
      </c>
      <c r="AP33" s="290">
        <f>VLOOKUP($A33&amp;$A$27, '[2]12-1.채소류'!$A$9:$BG$182, 47, FALSE)</f>
        <v>336673</v>
      </c>
      <c r="AQ33" s="290">
        <f>VLOOKUP($A33&amp;$A$27, '[2]12-1.채소류'!$A$9:$BG$182, 54, FALSE)</f>
        <v>2365</v>
      </c>
      <c r="AR33" s="290">
        <f>VLOOKUP($A33&amp;$A$27, '[2]12-1.채소류'!$A$9:$BG$182, 55, FALSE)</f>
        <v>191509</v>
      </c>
      <c r="AS33" s="290">
        <f>VLOOKUP($A33&amp;$A$27, '[2]12-1.채소류'!$A$9:$BG$182, 48, FALSE) + VLOOKUP($A33&amp;$A$27, '[2]12-1.채소류'!$A$9:$BG$182, 51, FALSE) +
VLOOKUP($A33&amp;$A$27, '[2]12-1.채소류'!$A$9:$BG$182, 57, FALSE)</f>
        <v>15393</v>
      </c>
      <c r="AT33" s="290">
        <f>VLOOKUP($A33&amp;$A$27, '[2]12-1.채소류'!$A$9:$BG$182, 49, FALSE) + VLOOKUP($A33&amp;$A$27, '[2]12-1.채소류'!$A$9:$BG$182, 52, FALSE) +
VLOOKUP($A33&amp;$A$27, '[2]12-1.채소류'!$A$9:$BG$182, 58, FALSE)</f>
        <v>145164</v>
      </c>
      <c r="AU33" s="340">
        <v>2020</v>
      </c>
      <c r="AV33" s="290">
        <f>VLOOKUP($A33&amp;$A$27, '[2]12-2.특용작물'!$A$9:$L$182, 4, FALSE)</f>
        <v>4717</v>
      </c>
      <c r="AW33" s="290">
        <f>VLOOKUP($A33&amp;$A$27, '[2]12-2.특용작물'!$A$9:$L$182, 5, FALSE)</f>
        <v>1739</v>
      </c>
      <c r="AX33" s="290">
        <f>VLOOKUP($A33&amp;$A$27, '[2]12-2.특용작물'!$A$9:$L$182, 7, FALSE)</f>
        <v>3896</v>
      </c>
      <c r="AY33" s="290">
        <f>VLOOKUP($A33&amp;$A$27, '[2]12-2.특용작물'!$A$9:$L$182, 8, FALSE)</f>
        <v>4947</v>
      </c>
      <c r="AZ33" s="290">
        <f>VLOOKUP($A33&amp;$A$27, '[2]12-2.특용작물'!$A$9:$L$182, 10, FALSE)</f>
        <v>817</v>
      </c>
      <c r="BA33" s="290">
        <f>VLOOKUP($A33&amp;$A$27, '[2]12-2.특용작물'!$A$9:$L$182, 11, FALSE)</f>
        <v>2150</v>
      </c>
      <c r="BB33" s="290">
        <f>VLOOKUP($A33&amp;$A$27, '[2]12-3.과실류'!$A$9:$Z$182, 4, FALSE)</f>
        <v>54294</v>
      </c>
      <c r="BC33" s="290">
        <f>VLOOKUP($A33&amp;$A$27, '[2]12-3.과실류'!$A$9:$Z$182, 5, FALSE)</f>
        <v>610536</v>
      </c>
      <c r="BD33" s="290">
        <f>VLOOKUP($A33&amp;$A$27, '[2]12-3.과실류'!$A$9:$Z$182, 6, FALSE)</f>
        <v>18705</v>
      </c>
      <c r="BE33" s="290">
        <f>VLOOKUP($A33&amp;$A$27, '[2]12-3.과실류'!$A$9:$Z$182, 7, FALSE)</f>
        <v>277942</v>
      </c>
      <c r="BF33" s="290">
        <f>VLOOKUP($A33&amp;$A$27, '[2]12-3.과실류'!$A$9:$Z$182, 12, FALSE)</f>
        <v>9764</v>
      </c>
      <c r="BG33" s="290">
        <f>VLOOKUP($A33&amp;$A$27, '[2]12-3.과실류'!$A$9:$Z$182, 13, FALSE)</f>
        <v>98440</v>
      </c>
      <c r="BH33" s="290">
        <f>VLOOKUP($A33&amp;$A$27, '[2]12-3.과실류'!$A$9:$Z$182, 15, FALSE)</f>
        <v>7202</v>
      </c>
      <c r="BI33" s="290">
        <f>VLOOKUP($A33&amp;$A$27, '[2]12-3.과실류'!$A$9:$Z$182, 16, FALSE)</f>
        <v>90022</v>
      </c>
      <c r="BJ33" s="290">
        <f>VLOOKUP($A33&amp;$A$27, '[2]12-3.과실류'!$A$9:$Z$182, 21, FALSE)</f>
        <v>11904</v>
      </c>
      <c r="BK33" s="290">
        <f>VLOOKUP($A33&amp;$A$27, '[2]12-3.과실류'!$A$9:$Z$182, 22, FALSE)</f>
        <v>116389</v>
      </c>
      <c r="BL33" s="290">
        <f>VLOOKUP($A33&amp;$A$27, '[2]12-3.과실류'!$A$9:$Z$182, 9, FALSE) + VLOOKUP($A33&amp;$A$27, '[2]12-3.과실류'!$A$9:$Z$182, 18, FALSE) +
VLOOKUP($A33&amp;$A$27, '[2]12-3.과실류'!$A$9:$Z$182, 24, FALSE)</f>
        <v>12672</v>
      </c>
      <c r="BM33" s="290">
        <f>VLOOKUP($A33&amp;$A$27, '[2]12-3.과실류'!$A$9:$Z$182, 10, FALSE) + VLOOKUP($A33&amp;$A$27, '[2]12-3.과실류'!$A$9:$Z$182, 19, FALSE) +
VLOOKUP($A33&amp;$A$27, '[2]12-3.과실류'!$A$9:$Z$182, 25, FALSE)</f>
        <v>85937</v>
      </c>
    </row>
    <row r="34" spans="1:65" s="341" customFormat="1" ht="21.2" customHeight="1" x14ac:dyDescent="0.15">
      <c r="A34" s="340">
        <v>2021</v>
      </c>
      <c r="B34" s="290">
        <v>113316</v>
      </c>
      <c r="C34" s="290">
        <v>571131</v>
      </c>
      <c r="D34" s="293">
        <f t="shared" ref="D34" si="53">B34/B16*100</f>
        <v>96.942424501668228</v>
      </c>
      <c r="E34" s="293">
        <f t="shared" ref="E34" si="54">C34/C16*100</f>
        <v>97.159212697548611</v>
      </c>
      <c r="F34" s="290">
        <v>95837</v>
      </c>
      <c r="G34" s="290">
        <v>518025</v>
      </c>
      <c r="H34" s="293">
        <f t="shared" ref="H34" si="55">F34/F16*100</f>
        <v>97.115033845405534</v>
      </c>
      <c r="I34" s="293">
        <f t="shared" ref="I34" si="56">G34/G16*100</f>
        <v>97.20502139157847</v>
      </c>
      <c r="J34" s="290">
        <v>823</v>
      </c>
      <c r="K34" s="290">
        <v>2085</v>
      </c>
      <c r="L34" s="290">
        <v>1467</v>
      </c>
      <c r="M34" s="290">
        <v>5480</v>
      </c>
      <c r="N34" s="290">
        <v>10953</v>
      </c>
      <c r="O34" s="290">
        <v>24981</v>
      </c>
      <c r="P34" s="290">
        <v>4235</v>
      </c>
      <c r="Q34" s="290">
        <v>20559</v>
      </c>
      <c r="R34" s="340">
        <v>2021</v>
      </c>
      <c r="S34" s="290">
        <f>U34+W34+Y34+AA34</f>
        <v>8491</v>
      </c>
      <c r="T34" s="290">
        <f>V34+X34+Z34+AB34</f>
        <v>366350</v>
      </c>
      <c r="U34" s="290">
        <v>1360</v>
      </c>
      <c r="V34" s="290">
        <v>49363</v>
      </c>
      <c r="W34" s="290">
        <v>4201</v>
      </c>
      <c r="X34" s="290">
        <v>187912</v>
      </c>
      <c r="Y34" s="290">
        <v>1274</v>
      </c>
      <c r="Z34" s="290">
        <v>32205</v>
      </c>
      <c r="AA34" s="290">
        <v>1656</v>
      </c>
      <c r="AB34" s="290">
        <v>96870</v>
      </c>
      <c r="AC34" s="290">
        <v>4425</v>
      </c>
      <c r="AD34" s="290">
        <f>SUM(AF34,AH34)</f>
        <v>229021</v>
      </c>
      <c r="AE34" s="290">
        <v>3388</v>
      </c>
      <c r="AF34" s="290">
        <v>202666</v>
      </c>
      <c r="AG34" s="290">
        <v>1036</v>
      </c>
      <c r="AH34" s="290">
        <v>26355</v>
      </c>
      <c r="AI34" s="290">
        <v>1562</v>
      </c>
      <c r="AJ34" s="290">
        <v>56079</v>
      </c>
      <c r="AK34" s="290">
        <v>1411</v>
      </c>
      <c r="AL34" s="290">
        <v>52063</v>
      </c>
      <c r="AM34" s="290">
        <f>AI34-AK34</f>
        <v>151</v>
      </c>
      <c r="AN34" s="290">
        <f>AJ34-AL34</f>
        <v>4016</v>
      </c>
      <c r="AO34" s="290">
        <v>19301</v>
      </c>
      <c r="AP34" s="290">
        <v>455561</v>
      </c>
      <c r="AQ34" s="290">
        <v>3159</v>
      </c>
      <c r="AR34" s="290">
        <v>307652</v>
      </c>
      <c r="AS34" s="290">
        <f>AO34-AQ34</f>
        <v>16142</v>
      </c>
      <c r="AT34" s="290">
        <f>AP34-AR34</f>
        <v>147909</v>
      </c>
      <c r="AU34" s="340">
        <v>2021</v>
      </c>
      <c r="AV34" s="290">
        <v>4381</v>
      </c>
      <c r="AW34" s="290">
        <v>2168</v>
      </c>
      <c r="AX34" s="290">
        <v>4294</v>
      </c>
      <c r="AY34" s="290">
        <v>5548</v>
      </c>
      <c r="AZ34" s="290">
        <v>1001</v>
      </c>
      <c r="BA34" s="290">
        <v>2612</v>
      </c>
      <c r="BB34" s="290">
        <f>SUM(BD33,BF33,BH33,BJ33,BL33)</f>
        <v>60247</v>
      </c>
      <c r="BC34" s="290">
        <v>645467</v>
      </c>
      <c r="BD34" s="290">
        <v>20955</v>
      </c>
      <c r="BE34" s="290">
        <v>309034</v>
      </c>
      <c r="BF34" s="290">
        <v>9432</v>
      </c>
      <c r="BG34" s="290">
        <v>101503</v>
      </c>
      <c r="BH34" s="290">
        <v>7258</v>
      </c>
      <c r="BI34" s="290">
        <v>91140</v>
      </c>
      <c r="BJ34" s="290">
        <v>10086</v>
      </c>
      <c r="BK34" s="290">
        <v>103726</v>
      </c>
      <c r="BL34" s="290">
        <f>BB34-BD34-BF34-BH34-BJ34</f>
        <v>12516</v>
      </c>
      <c r="BM34" s="290">
        <f>BC34-BE34-BG34-BI34-BK34</f>
        <v>40064</v>
      </c>
    </row>
    <row r="35" spans="1:65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7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7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  <c r="BM35" s="105"/>
    </row>
    <row r="36" spans="1:65" s="111" customFormat="1" ht="18.75" customHeight="1" x14ac:dyDescent="0.15">
      <c r="A36" s="165" t="s">
        <v>743</v>
      </c>
      <c r="R36" s="165"/>
      <c r="AU36" s="165"/>
    </row>
  </sheetData>
  <mergeCells count="43">
    <mergeCell ref="AI6:AJ6"/>
    <mergeCell ref="AV5:BA5"/>
    <mergeCell ref="AK6:AL6"/>
    <mergeCell ref="AM6:AN6"/>
    <mergeCell ref="AI5:AL5"/>
    <mergeCell ref="AO5:AR5"/>
    <mergeCell ref="AO6:AP6"/>
    <mergeCell ref="AQ6:AR6"/>
    <mergeCell ref="AS6:AT6"/>
    <mergeCell ref="AV6:AW6"/>
    <mergeCell ref="AX6:AY6"/>
    <mergeCell ref="AZ6:BA6"/>
    <mergeCell ref="AU2:BA2"/>
    <mergeCell ref="AU5:AU7"/>
    <mergeCell ref="BB6:BC6"/>
    <mergeCell ref="BF6:BG6"/>
    <mergeCell ref="BH6:BI6"/>
    <mergeCell ref="BD6:BE6"/>
    <mergeCell ref="BB5:BM5"/>
    <mergeCell ref="BL6:BM6"/>
    <mergeCell ref="BJ6:BK6"/>
    <mergeCell ref="R2:Z2"/>
    <mergeCell ref="R5:R7"/>
    <mergeCell ref="AC6:AD6"/>
    <mergeCell ref="AE6:AF6"/>
    <mergeCell ref="AG6:AH6"/>
    <mergeCell ref="S5:Z5"/>
    <mergeCell ref="S6:T6"/>
    <mergeCell ref="U6:V6"/>
    <mergeCell ref="W6:X6"/>
    <mergeCell ref="Y6:Z6"/>
    <mergeCell ref="AA6:AB6"/>
    <mergeCell ref="AC5:AH5"/>
    <mergeCell ref="A2:I2"/>
    <mergeCell ref="B6:E6"/>
    <mergeCell ref="F6:I6"/>
    <mergeCell ref="J6:K6"/>
    <mergeCell ref="L6:M6"/>
    <mergeCell ref="N6:O6"/>
    <mergeCell ref="P6:Q6"/>
    <mergeCell ref="B5:I5"/>
    <mergeCell ref="J5:Q5"/>
    <mergeCell ref="A5:A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0.77734375" customWidth="1"/>
    <col min="2" max="2" width="9.109375" bestFit="1" customWidth="1"/>
    <col min="3" max="3" width="9.88671875" bestFit="1" customWidth="1"/>
    <col min="4" max="4" width="6.5546875" customWidth="1"/>
    <col min="5" max="5" width="8.44140625" customWidth="1"/>
    <col min="6" max="6" width="6.5546875" customWidth="1"/>
    <col min="7" max="7" width="10.6640625" customWidth="1"/>
    <col min="8" max="8" width="6.77734375" customWidth="1"/>
    <col min="9" max="9" width="11.33203125" customWidth="1"/>
    <col min="10" max="10" width="6.88671875" customWidth="1"/>
    <col min="11" max="11" width="9" bestFit="1" customWidth="1"/>
    <col min="12" max="12" width="6.88671875" customWidth="1"/>
    <col min="13" max="13" width="9" bestFit="1" customWidth="1"/>
    <col min="14" max="14" width="6.88671875" customWidth="1"/>
    <col min="15" max="15" width="9" bestFit="1" customWidth="1"/>
    <col min="16" max="16" width="6.88671875" customWidth="1"/>
    <col min="17" max="17" width="9" bestFit="1" customWidth="1"/>
    <col min="18" max="18" width="6.109375" customWidth="1"/>
    <col min="19" max="21" width="9" bestFit="1" customWidth="1"/>
    <col min="22" max="22" width="6.88671875" customWidth="1"/>
    <col min="23" max="23" width="9" bestFit="1" customWidth="1"/>
    <col min="24" max="26" width="6.88671875" customWidth="1"/>
    <col min="27" max="27" width="7" customWidth="1"/>
    <col min="28" max="28" width="9" bestFit="1" customWidth="1"/>
    <col min="29" max="29" width="9.33203125" bestFit="1" customWidth="1"/>
  </cols>
  <sheetData>
    <row r="1" spans="1:29" s="19" customFormat="1" ht="15" customHeight="1" x14ac:dyDescent="0.15">
      <c r="A1" s="133" t="s">
        <v>214</v>
      </c>
    </row>
    <row r="2" spans="1:29" s="223" customFormat="1" ht="30" customHeight="1" x14ac:dyDescent="0.15">
      <c r="A2" s="419" t="s">
        <v>792</v>
      </c>
      <c r="B2" s="419"/>
      <c r="C2" s="419"/>
      <c r="D2" s="419"/>
      <c r="E2" s="419"/>
      <c r="F2" s="419"/>
      <c r="G2" s="419"/>
      <c r="H2" s="419"/>
      <c r="I2" s="419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1"/>
      <c r="Y2" s="231"/>
      <c r="Z2" s="231"/>
      <c r="AA2" s="231"/>
      <c r="AB2" s="231"/>
      <c r="AC2" s="231"/>
    </row>
    <row r="3" spans="1:29" s="19" customFormat="1" ht="15" customHeight="1" x14ac:dyDescent="0.15">
      <c r="A3" s="17"/>
      <c r="B3" s="18"/>
      <c r="C3" s="18"/>
      <c r="D3" s="18"/>
      <c r="E3" s="18"/>
      <c r="F3" s="18"/>
      <c r="G3" s="18"/>
      <c r="H3" s="18"/>
      <c r="I3" s="18"/>
      <c r="J3" s="18"/>
      <c r="K3" s="17"/>
      <c r="L3" s="17"/>
      <c r="M3" s="17"/>
      <c r="N3" s="18"/>
      <c r="O3" s="18"/>
      <c r="P3" s="18"/>
      <c r="Q3" s="18"/>
      <c r="R3" s="18"/>
      <c r="S3" s="17"/>
      <c r="T3" s="17"/>
      <c r="U3" s="17"/>
      <c r="V3" s="17"/>
      <c r="W3" s="17"/>
      <c r="X3" s="18"/>
      <c r="Y3" s="17"/>
      <c r="Z3" s="17"/>
      <c r="AA3" s="17"/>
      <c r="AB3" s="17"/>
      <c r="AC3" s="17"/>
    </row>
    <row r="4" spans="1:29" s="19" customFormat="1" ht="15" customHeight="1" thickBot="1" x14ac:dyDescent="0.2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241" t="s">
        <v>825</v>
      </c>
      <c r="R4" s="7"/>
      <c r="T4" s="7"/>
      <c r="U4" s="7"/>
      <c r="V4" s="7"/>
      <c r="W4" s="7"/>
      <c r="X4" s="7"/>
      <c r="Y4" s="7"/>
      <c r="Z4" s="7"/>
      <c r="AA4" s="7"/>
      <c r="AB4" s="7"/>
      <c r="AC4" s="241" t="s">
        <v>825</v>
      </c>
    </row>
    <row r="5" spans="1:29" s="12" customFormat="1" ht="20.100000000000001" customHeight="1" x14ac:dyDescent="0.15">
      <c r="A5" s="410"/>
      <c r="B5" s="429" t="s">
        <v>223</v>
      </c>
      <c r="C5" s="413"/>
      <c r="D5" s="429" t="s">
        <v>224</v>
      </c>
      <c r="E5" s="413"/>
      <c r="F5" s="429" t="s">
        <v>225</v>
      </c>
      <c r="G5" s="413"/>
      <c r="H5" s="429" t="s">
        <v>226</v>
      </c>
      <c r="I5" s="413"/>
      <c r="J5" s="429" t="s">
        <v>227</v>
      </c>
      <c r="K5" s="413"/>
      <c r="L5" s="429" t="s">
        <v>228</v>
      </c>
      <c r="M5" s="413"/>
      <c r="N5" s="429" t="s">
        <v>229</v>
      </c>
      <c r="O5" s="413"/>
      <c r="P5" s="429" t="s">
        <v>230</v>
      </c>
      <c r="Q5" s="413"/>
      <c r="R5" s="429" t="s">
        <v>231</v>
      </c>
      <c r="S5" s="413"/>
      <c r="T5" s="429" t="s">
        <v>232</v>
      </c>
      <c r="U5" s="413"/>
      <c r="V5" s="429" t="s">
        <v>233</v>
      </c>
      <c r="W5" s="413"/>
      <c r="X5" s="429" t="s">
        <v>234</v>
      </c>
      <c r="Y5" s="413"/>
      <c r="Z5" s="429" t="s">
        <v>235</v>
      </c>
      <c r="AA5" s="413"/>
      <c r="AB5" s="429" t="s">
        <v>236</v>
      </c>
      <c r="AC5" s="413"/>
    </row>
    <row r="6" spans="1:29" s="12" customFormat="1" ht="20.100000000000001" customHeight="1" x14ac:dyDescent="0.15">
      <c r="A6" s="411"/>
      <c r="B6" s="595" t="s">
        <v>237</v>
      </c>
      <c r="C6" s="596" t="s">
        <v>238</v>
      </c>
      <c r="D6" s="595" t="s">
        <v>237</v>
      </c>
      <c r="E6" s="596" t="s">
        <v>238</v>
      </c>
      <c r="F6" s="595" t="s">
        <v>237</v>
      </c>
      <c r="G6" s="596" t="s">
        <v>238</v>
      </c>
      <c r="H6" s="595" t="s">
        <v>239</v>
      </c>
      <c r="I6" s="596" t="s">
        <v>238</v>
      </c>
      <c r="J6" s="595" t="s">
        <v>239</v>
      </c>
      <c r="K6" s="596" t="s">
        <v>238</v>
      </c>
      <c r="L6" s="595" t="s">
        <v>239</v>
      </c>
      <c r="M6" s="596" t="s">
        <v>238</v>
      </c>
      <c r="N6" s="595" t="s">
        <v>239</v>
      </c>
      <c r="O6" s="596" t="s">
        <v>238</v>
      </c>
      <c r="P6" s="595" t="s">
        <v>239</v>
      </c>
      <c r="Q6" s="596" t="s">
        <v>238</v>
      </c>
      <c r="R6" s="595" t="s">
        <v>239</v>
      </c>
      <c r="S6" s="596" t="s">
        <v>238</v>
      </c>
      <c r="T6" s="595" t="s">
        <v>239</v>
      </c>
      <c r="U6" s="596" t="s">
        <v>238</v>
      </c>
      <c r="V6" s="595" t="s">
        <v>239</v>
      </c>
      <c r="W6" s="596" t="s">
        <v>238</v>
      </c>
      <c r="X6" s="595" t="s">
        <v>239</v>
      </c>
      <c r="Y6" s="596" t="s">
        <v>238</v>
      </c>
      <c r="Z6" s="595" t="s">
        <v>239</v>
      </c>
      <c r="AA6" s="596" t="s">
        <v>238</v>
      </c>
      <c r="AB6" s="595" t="s">
        <v>239</v>
      </c>
      <c r="AC6" s="595" t="s">
        <v>824</v>
      </c>
    </row>
    <row r="7" spans="1:29" s="12" customFormat="1" ht="20.100000000000001" customHeight="1" thickBot="1" x14ac:dyDescent="0.2">
      <c r="A7" s="412"/>
      <c r="B7" s="431"/>
      <c r="C7" s="418"/>
      <c r="D7" s="431"/>
      <c r="E7" s="418"/>
      <c r="F7" s="431"/>
      <c r="G7" s="418"/>
      <c r="H7" s="431"/>
      <c r="I7" s="418"/>
      <c r="J7" s="431"/>
      <c r="K7" s="418"/>
      <c r="L7" s="431"/>
      <c r="M7" s="418"/>
      <c r="N7" s="431"/>
      <c r="O7" s="418"/>
      <c r="P7" s="431"/>
      <c r="Q7" s="418"/>
      <c r="R7" s="431"/>
      <c r="S7" s="418"/>
      <c r="T7" s="431"/>
      <c r="U7" s="418"/>
      <c r="V7" s="431"/>
      <c r="W7" s="418"/>
      <c r="X7" s="431"/>
      <c r="Y7" s="418"/>
      <c r="Z7" s="431"/>
      <c r="AA7" s="418"/>
      <c r="AB7" s="431"/>
      <c r="AC7" s="431"/>
    </row>
    <row r="8" spans="1:29" ht="6.95" customHeight="1" x14ac:dyDescent="0.15">
      <c r="B8" s="248"/>
    </row>
    <row r="9" spans="1:29" ht="21.2" customHeight="1" x14ac:dyDescent="0.15">
      <c r="A9" s="39" t="s">
        <v>63</v>
      </c>
      <c r="B9" s="94"/>
      <c r="C9" s="94"/>
      <c r="D9" s="94"/>
      <c r="E9" s="94"/>
      <c r="F9" s="94"/>
      <c r="G9" s="94"/>
    </row>
    <row r="10" spans="1:29" ht="21.2" customHeight="1" x14ac:dyDescent="0.15">
      <c r="A10" s="4">
        <v>2015</v>
      </c>
      <c r="B10" s="92">
        <f t="shared" ref="B10:B16" si="0">SUM(B19,B28)</f>
        <v>20854</v>
      </c>
      <c r="C10" s="92">
        <f t="shared" ref="C10:E10" si="1">SUM(C19,C28)</f>
        <v>592744</v>
      </c>
      <c r="D10" s="92">
        <f t="shared" si="1"/>
        <v>550</v>
      </c>
      <c r="E10" s="92">
        <f t="shared" si="1"/>
        <v>36777</v>
      </c>
      <c r="F10" s="92">
        <f t="shared" ref="F10:G16" si="2">SUM(F19,F28)</f>
        <v>508</v>
      </c>
      <c r="G10" s="92">
        <f t="shared" si="2"/>
        <v>1215822</v>
      </c>
      <c r="H10" s="92">
        <f t="shared" ref="H10:AC10" si="3">SUM(H19,H28)</f>
        <v>645</v>
      </c>
      <c r="I10" s="92">
        <f t="shared" si="3"/>
        <v>23235443</v>
      </c>
      <c r="J10" s="92">
        <f t="shared" si="3"/>
        <v>202</v>
      </c>
      <c r="K10" s="92">
        <f t="shared" si="3"/>
        <v>1425</v>
      </c>
      <c r="L10" s="92">
        <f t="shared" si="3"/>
        <v>1403</v>
      </c>
      <c r="M10" s="92">
        <f t="shared" si="3"/>
        <v>52761</v>
      </c>
      <c r="N10" s="92">
        <f t="shared" si="3"/>
        <v>12</v>
      </c>
      <c r="O10" s="92">
        <f t="shared" si="3"/>
        <v>207</v>
      </c>
      <c r="P10" s="92">
        <f t="shared" si="3"/>
        <v>262</v>
      </c>
      <c r="Q10" s="92">
        <f t="shared" si="3"/>
        <v>3759</v>
      </c>
      <c r="R10" s="92">
        <f t="shared" si="3"/>
        <v>290</v>
      </c>
      <c r="S10" s="92">
        <f t="shared" si="3"/>
        <v>7774</v>
      </c>
      <c r="T10" s="92">
        <f t="shared" si="3"/>
        <v>64007</v>
      </c>
      <c r="U10" s="92">
        <f t="shared" si="3"/>
        <v>167330</v>
      </c>
      <c r="V10" s="92">
        <f t="shared" si="3"/>
        <v>170</v>
      </c>
      <c r="W10" s="92">
        <f t="shared" si="3"/>
        <v>106219</v>
      </c>
      <c r="X10" s="92">
        <f t="shared" si="3"/>
        <v>56</v>
      </c>
      <c r="Y10" s="92">
        <f t="shared" si="3"/>
        <v>310</v>
      </c>
      <c r="Z10" s="92">
        <f t="shared" si="3"/>
        <v>104</v>
      </c>
      <c r="AA10" s="92">
        <f t="shared" si="3"/>
        <v>723</v>
      </c>
      <c r="AB10" s="92">
        <f t="shared" si="3"/>
        <v>4542</v>
      </c>
      <c r="AC10" s="92">
        <f t="shared" si="3"/>
        <v>423699</v>
      </c>
    </row>
    <row r="11" spans="1:29" ht="21.2" customHeight="1" x14ac:dyDescent="0.15">
      <c r="A11" s="4">
        <v>2016</v>
      </c>
      <c r="B11" s="92">
        <f t="shared" si="0"/>
        <v>24225</v>
      </c>
      <c r="C11" s="92">
        <f t="shared" ref="C11:E11" si="4">SUM(C20,C29)</f>
        <v>676383</v>
      </c>
      <c r="D11" s="92">
        <f t="shared" si="4"/>
        <v>712</v>
      </c>
      <c r="E11" s="92">
        <f t="shared" si="4"/>
        <v>36229</v>
      </c>
      <c r="F11" s="92">
        <f t="shared" si="2"/>
        <v>782</v>
      </c>
      <c r="G11" s="92">
        <f t="shared" si="2"/>
        <v>1432203</v>
      </c>
      <c r="H11" s="92">
        <f t="shared" ref="H11:AC11" si="5">SUM(H20,H29)</f>
        <v>6558</v>
      </c>
      <c r="I11" s="92">
        <f t="shared" si="5"/>
        <v>33352910</v>
      </c>
      <c r="J11" s="92">
        <f t="shared" si="5"/>
        <v>221</v>
      </c>
      <c r="K11" s="92">
        <f t="shared" si="5"/>
        <v>1317</v>
      </c>
      <c r="L11" s="92">
        <f t="shared" si="5"/>
        <v>1500</v>
      </c>
      <c r="M11" s="92">
        <f t="shared" si="5"/>
        <v>59848</v>
      </c>
      <c r="N11" s="92">
        <f t="shared" si="5"/>
        <v>9</v>
      </c>
      <c r="O11" s="92">
        <f t="shared" si="5"/>
        <v>435</v>
      </c>
      <c r="P11" s="92">
        <f t="shared" si="5"/>
        <v>207</v>
      </c>
      <c r="Q11" s="92">
        <f t="shared" si="5"/>
        <v>2708</v>
      </c>
      <c r="R11" s="92">
        <f t="shared" si="5"/>
        <v>265</v>
      </c>
      <c r="S11" s="92">
        <f t="shared" si="5"/>
        <v>8215</v>
      </c>
      <c r="T11" s="92">
        <f t="shared" si="5"/>
        <v>60694</v>
      </c>
      <c r="U11" s="92">
        <f t="shared" si="5"/>
        <v>172294</v>
      </c>
      <c r="V11" s="92">
        <f t="shared" si="5"/>
        <v>175</v>
      </c>
      <c r="W11" s="92">
        <f t="shared" si="5"/>
        <v>77409</v>
      </c>
      <c r="X11" s="92">
        <f t="shared" si="5"/>
        <v>94</v>
      </c>
      <c r="Y11" s="92">
        <f t="shared" si="5"/>
        <v>1365</v>
      </c>
      <c r="Z11" s="92">
        <f t="shared" si="5"/>
        <v>128</v>
      </c>
      <c r="AA11" s="92">
        <f t="shared" si="5"/>
        <v>1507</v>
      </c>
      <c r="AB11" s="92">
        <f t="shared" si="5"/>
        <v>5938</v>
      </c>
      <c r="AC11" s="92">
        <f t="shared" si="5"/>
        <v>558825</v>
      </c>
    </row>
    <row r="12" spans="1:29" ht="21.2" customHeight="1" x14ac:dyDescent="0.15">
      <c r="A12" s="4">
        <v>2017</v>
      </c>
      <c r="B12" s="92">
        <f t="shared" si="0"/>
        <v>23553</v>
      </c>
      <c r="C12" s="92">
        <f t="shared" ref="C12:E12" si="6">SUM(C21,C30)</f>
        <v>678960</v>
      </c>
      <c r="D12" s="92">
        <f t="shared" si="6"/>
        <v>693</v>
      </c>
      <c r="E12" s="92">
        <f t="shared" si="6"/>
        <v>35174</v>
      </c>
      <c r="F12" s="92">
        <f t="shared" si="2"/>
        <v>776</v>
      </c>
      <c r="G12" s="92">
        <f t="shared" si="2"/>
        <v>1411521</v>
      </c>
      <c r="H12" s="92">
        <f t="shared" ref="H12:AC12" si="7">SUM(H21,H30)</f>
        <v>853</v>
      </c>
      <c r="I12" s="92">
        <f t="shared" si="7"/>
        <v>33505845</v>
      </c>
      <c r="J12" s="92">
        <f t="shared" si="7"/>
        <v>239</v>
      </c>
      <c r="K12" s="92">
        <f t="shared" si="7"/>
        <v>1398</v>
      </c>
      <c r="L12" s="92">
        <f t="shared" si="7"/>
        <v>1682</v>
      </c>
      <c r="M12" s="92">
        <f t="shared" si="7"/>
        <v>71980</v>
      </c>
      <c r="N12" s="92">
        <f t="shared" si="7"/>
        <v>10</v>
      </c>
      <c r="O12" s="92">
        <f t="shared" si="7"/>
        <v>221</v>
      </c>
      <c r="P12" s="92">
        <f t="shared" si="7"/>
        <v>200</v>
      </c>
      <c r="Q12" s="92">
        <f t="shared" si="7"/>
        <v>2747</v>
      </c>
      <c r="R12" s="92">
        <f t="shared" si="7"/>
        <v>313</v>
      </c>
      <c r="S12" s="92">
        <f t="shared" si="7"/>
        <v>6728</v>
      </c>
      <c r="T12" s="92">
        <f t="shared" si="7"/>
        <v>69569</v>
      </c>
      <c r="U12" s="92">
        <f t="shared" si="7"/>
        <v>181651</v>
      </c>
      <c r="V12" s="92">
        <f t="shared" si="7"/>
        <v>207</v>
      </c>
      <c r="W12" s="92">
        <f t="shared" si="7"/>
        <v>85548</v>
      </c>
      <c r="X12" s="92">
        <f t="shared" si="7"/>
        <v>150</v>
      </c>
      <c r="Y12" s="92">
        <f t="shared" si="7"/>
        <v>1043</v>
      </c>
      <c r="Z12" s="92">
        <f t="shared" si="7"/>
        <v>172</v>
      </c>
      <c r="AA12" s="92">
        <f t="shared" si="7"/>
        <v>1036</v>
      </c>
      <c r="AB12" s="92">
        <f t="shared" si="7"/>
        <v>6574</v>
      </c>
      <c r="AC12" s="92">
        <f t="shared" si="7"/>
        <v>616782</v>
      </c>
    </row>
    <row r="13" spans="1:29" ht="21.2" customHeight="1" x14ac:dyDescent="0.15">
      <c r="A13" s="4">
        <v>2018</v>
      </c>
      <c r="B13" s="92">
        <f t="shared" si="0"/>
        <v>20756</v>
      </c>
      <c r="C13" s="92">
        <f t="shared" ref="C13:E13" si="8">SUM(C22,C31)</f>
        <v>696144</v>
      </c>
      <c r="D13" s="92">
        <f t="shared" si="8"/>
        <v>661</v>
      </c>
      <c r="E13" s="92">
        <f t="shared" si="8"/>
        <v>35078</v>
      </c>
      <c r="F13" s="92">
        <f t="shared" si="2"/>
        <v>712</v>
      </c>
      <c r="G13" s="92">
        <f t="shared" si="2"/>
        <v>1448889</v>
      </c>
      <c r="H13" s="92">
        <f t="shared" ref="H13:AC13" si="9">SUM(H22,H31)</f>
        <v>638</v>
      </c>
      <c r="I13" s="92">
        <f t="shared" si="9"/>
        <v>23755395</v>
      </c>
      <c r="J13" s="92">
        <f t="shared" si="9"/>
        <v>246</v>
      </c>
      <c r="K13" s="92">
        <f t="shared" si="9"/>
        <v>1568</v>
      </c>
      <c r="L13" s="92">
        <f t="shared" si="9"/>
        <v>1901</v>
      </c>
      <c r="M13" s="92">
        <f t="shared" si="9"/>
        <v>85703</v>
      </c>
      <c r="N13" s="92">
        <f t="shared" si="9"/>
        <v>15</v>
      </c>
      <c r="O13" s="92">
        <f t="shared" si="9"/>
        <v>319</v>
      </c>
      <c r="P13" s="92">
        <f t="shared" si="9"/>
        <v>173</v>
      </c>
      <c r="Q13" s="92">
        <f t="shared" si="9"/>
        <v>2658</v>
      </c>
      <c r="R13" s="92">
        <f t="shared" si="9"/>
        <v>256</v>
      </c>
      <c r="S13" s="92">
        <f t="shared" si="9"/>
        <v>4900</v>
      </c>
      <c r="T13" s="92">
        <f t="shared" si="9"/>
        <v>70616</v>
      </c>
      <c r="U13" s="92">
        <f t="shared" si="9"/>
        <v>162913</v>
      </c>
      <c r="V13" s="92">
        <f t="shared" si="9"/>
        <v>160</v>
      </c>
      <c r="W13" s="92">
        <f t="shared" si="9"/>
        <v>107828</v>
      </c>
      <c r="X13" s="92">
        <f t="shared" si="9"/>
        <v>88</v>
      </c>
      <c r="Y13" s="92">
        <f t="shared" si="9"/>
        <v>900</v>
      </c>
      <c r="Z13" s="92">
        <f t="shared" si="9"/>
        <v>132</v>
      </c>
      <c r="AA13" s="92">
        <f t="shared" si="9"/>
        <v>1574</v>
      </c>
      <c r="AB13" s="92">
        <f t="shared" si="9"/>
        <v>6840</v>
      </c>
      <c r="AC13" s="92">
        <f t="shared" si="9"/>
        <v>671691</v>
      </c>
    </row>
    <row r="14" spans="1:29" ht="21.2" customHeight="1" x14ac:dyDescent="0.15">
      <c r="A14" s="4">
        <v>2019</v>
      </c>
      <c r="B14" s="92">
        <f t="shared" si="0"/>
        <v>20145</v>
      </c>
      <c r="C14" s="92">
        <f t="shared" ref="C14:E14" si="10">SUM(C23,C32)</f>
        <v>710015</v>
      </c>
      <c r="D14" s="92">
        <f t="shared" si="10"/>
        <v>663</v>
      </c>
      <c r="E14" s="92">
        <f t="shared" si="10"/>
        <v>34376</v>
      </c>
      <c r="F14" s="92">
        <f t="shared" si="2"/>
        <v>712</v>
      </c>
      <c r="G14" s="92">
        <f t="shared" si="2"/>
        <v>1500659</v>
      </c>
      <c r="H14" s="92">
        <f t="shared" ref="H14:AC14" si="11">SUM(H23,H32)</f>
        <v>653</v>
      </c>
      <c r="I14" s="92">
        <f t="shared" si="11"/>
        <v>24728637</v>
      </c>
      <c r="J14" s="92">
        <f t="shared" si="11"/>
        <v>205</v>
      </c>
      <c r="K14" s="92">
        <f t="shared" si="11"/>
        <v>1485</v>
      </c>
      <c r="L14" s="92">
        <f t="shared" si="11"/>
        <v>1939</v>
      </c>
      <c r="M14" s="92">
        <f t="shared" si="11"/>
        <v>79498</v>
      </c>
      <c r="N14" s="92">
        <f t="shared" si="11"/>
        <v>26</v>
      </c>
      <c r="O14" s="92">
        <f t="shared" si="11"/>
        <v>158</v>
      </c>
      <c r="P14" s="92">
        <f t="shared" si="11"/>
        <v>176</v>
      </c>
      <c r="Q14" s="92">
        <f t="shared" si="11"/>
        <v>2833</v>
      </c>
      <c r="R14" s="92">
        <f t="shared" si="11"/>
        <v>213</v>
      </c>
      <c r="S14" s="92">
        <f t="shared" si="11"/>
        <v>4765</v>
      </c>
      <c r="T14" s="92">
        <f t="shared" si="11"/>
        <v>91796</v>
      </c>
      <c r="U14" s="92">
        <f t="shared" si="11"/>
        <v>185294</v>
      </c>
      <c r="V14" s="92">
        <f t="shared" si="11"/>
        <v>136</v>
      </c>
      <c r="W14" s="92">
        <f t="shared" si="11"/>
        <v>115691</v>
      </c>
      <c r="X14" s="92">
        <f t="shared" si="11"/>
        <v>65</v>
      </c>
      <c r="Y14" s="92">
        <f t="shared" si="11"/>
        <v>236</v>
      </c>
      <c r="Z14" s="92">
        <f t="shared" si="11"/>
        <v>110</v>
      </c>
      <c r="AA14" s="92">
        <f t="shared" si="11"/>
        <v>748</v>
      </c>
      <c r="AB14" s="92">
        <f t="shared" si="11"/>
        <v>6938</v>
      </c>
      <c r="AC14" s="92">
        <f t="shared" si="11"/>
        <v>677815</v>
      </c>
    </row>
    <row r="15" spans="1:29" ht="21.2" customHeight="1" x14ac:dyDescent="0.15">
      <c r="A15" s="4">
        <v>2020</v>
      </c>
      <c r="B15" s="92">
        <f t="shared" si="0"/>
        <v>20059</v>
      </c>
      <c r="C15" s="92">
        <f t="shared" ref="C15:E16" si="12">SUM(C24,C33)</f>
        <v>744573</v>
      </c>
      <c r="D15" s="92">
        <f t="shared" si="12"/>
        <v>671</v>
      </c>
      <c r="E15" s="92">
        <f t="shared" si="12"/>
        <v>34742</v>
      </c>
      <c r="F15" s="92">
        <f t="shared" si="2"/>
        <v>704</v>
      </c>
      <c r="G15" s="92">
        <f t="shared" si="2"/>
        <v>1465428</v>
      </c>
      <c r="H15" s="92">
        <f t="shared" ref="H15:AC16" si="13">SUM(H24,H33)</f>
        <v>723</v>
      </c>
      <c r="I15" s="92">
        <f t="shared" si="13"/>
        <v>24855548</v>
      </c>
      <c r="J15" s="92">
        <f t="shared" si="13"/>
        <v>188</v>
      </c>
      <c r="K15" s="92">
        <f t="shared" si="13"/>
        <v>1370</v>
      </c>
      <c r="L15" s="92">
        <f t="shared" si="13"/>
        <v>2300</v>
      </c>
      <c r="M15" s="92">
        <f t="shared" si="13"/>
        <v>82147</v>
      </c>
      <c r="N15" s="92">
        <f t="shared" si="13"/>
        <v>20</v>
      </c>
      <c r="O15" s="92">
        <f t="shared" si="13"/>
        <v>386</v>
      </c>
      <c r="P15" s="92">
        <f t="shared" si="13"/>
        <v>159</v>
      </c>
      <c r="Q15" s="92">
        <f t="shared" si="13"/>
        <v>2751</v>
      </c>
      <c r="R15" s="92">
        <f t="shared" si="13"/>
        <v>195</v>
      </c>
      <c r="S15" s="92">
        <f t="shared" si="13"/>
        <v>3245</v>
      </c>
      <c r="T15" s="92">
        <f t="shared" si="13"/>
        <v>31312</v>
      </c>
      <c r="U15" s="92">
        <f t="shared" si="13"/>
        <v>96296</v>
      </c>
      <c r="V15" s="92">
        <f t="shared" si="13"/>
        <v>157</v>
      </c>
      <c r="W15" s="92">
        <f t="shared" si="13"/>
        <v>115740</v>
      </c>
      <c r="X15" s="92">
        <f t="shared" si="13"/>
        <v>66</v>
      </c>
      <c r="Y15" s="92">
        <f t="shared" si="13"/>
        <v>221</v>
      </c>
      <c r="Z15" s="92">
        <f t="shared" si="13"/>
        <v>133</v>
      </c>
      <c r="AA15" s="92">
        <f t="shared" si="13"/>
        <v>836</v>
      </c>
      <c r="AB15" s="92">
        <f t="shared" si="13"/>
        <v>6651</v>
      </c>
      <c r="AC15" s="92">
        <f t="shared" si="13"/>
        <v>663757</v>
      </c>
    </row>
    <row r="16" spans="1:29" ht="21.2" customHeight="1" x14ac:dyDescent="0.15">
      <c r="A16" s="4">
        <v>2021</v>
      </c>
      <c r="B16" s="92">
        <f t="shared" si="0"/>
        <v>20279</v>
      </c>
      <c r="C16" s="92">
        <f t="shared" si="12"/>
        <v>789466</v>
      </c>
      <c r="D16" s="92">
        <f t="shared" si="12"/>
        <v>680</v>
      </c>
      <c r="E16" s="92">
        <f t="shared" si="12"/>
        <v>34437</v>
      </c>
      <c r="F16" s="92">
        <f t="shared" si="2"/>
        <v>705</v>
      </c>
      <c r="G16" s="92">
        <f t="shared" si="2"/>
        <v>1487239</v>
      </c>
      <c r="H16" s="92">
        <f t="shared" si="13"/>
        <v>714</v>
      </c>
      <c r="I16" s="92">
        <f t="shared" si="13"/>
        <v>25370082</v>
      </c>
      <c r="J16" s="92">
        <f t="shared" si="13"/>
        <v>160</v>
      </c>
      <c r="K16" s="92">
        <f t="shared" si="13"/>
        <v>1212</v>
      </c>
      <c r="L16" s="92">
        <f t="shared" si="13"/>
        <v>1619</v>
      </c>
      <c r="M16" s="92">
        <f t="shared" si="13"/>
        <v>58877</v>
      </c>
      <c r="N16" s="92">
        <f t="shared" si="13"/>
        <v>7</v>
      </c>
      <c r="O16" s="92">
        <f t="shared" si="13"/>
        <v>151</v>
      </c>
      <c r="P16" s="92">
        <f t="shared" si="13"/>
        <v>117</v>
      </c>
      <c r="Q16" s="92">
        <f t="shared" si="13"/>
        <v>1820</v>
      </c>
      <c r="R16" s="92">
        <f t="shared" si="13"/>
        <v>129</v>
      </c>
      <c r="S16" s="92">
        <f t="shared" si="13"/>
        <v>2273</v>
      </c>
      <c r="T16" s="92">
        <f t="shared" si="13"/>
        <v>18198</v>
      </c>
      <c r="U16" s="92">
        <f t="shared" si="13"/>
        <v>64966</v>
      </c>
      <c r="V16" s="92">
        <f t="shared" si="13"/>
        <v>115</v>
      </c>
      <c r="W16" s="92">
        <f t="shared" si="13"/>
        <v>93818</v>
      </c>
      <c r="X16" s="92">
        <f t="shared" si="13"/>
        <v>55</v>
      </c>
      <c r="Y16" s="92">
        <f t="shared" si="13"/>
        <v>255</v>
      </c>
      <c r="Z16" s="92">
        <f t="shared" si="13"/>
        <v>136</v>
      </c>
      <c r="AA16" s="92">
        <f t="shared" si="13"/>
        <v>858</v>
      </c>
      <c r="AB16" s="92">
        <f t="shared" si="13"/>
        <v>6470</v>
      </c>
      <c r="AC16" s="92">
        <f t="shared" si="13"/>
        <v>642165</v>
      </c>
    </row>
    <row r="17" spans="1:29" ht="21.2" customHeight="1" x14ac:dyDescent="0.15">
      <c r="A17" s="4"/>
      <c r="B17" s="94"/>
      <c r="C17" s="94"/>
      <c r="D17" s="94"/>
      <c r="E17" s="94"/>
      <c r="F17" s="94"/>
      <c r="G17" s="94"/>
    </row>
    <row r="18" spans="1:29" ht="21.2" customHeight="1" x14ac:dyDescent="0.15">
      <c r="A18" s="39" t="s">
        <v>48</v>
      </c>
      <c r="B18" s="92"/>
      <c r="C18" s="92"/>
      <c r="D18" s="92"/>
      <c r="E18" s="92"/>
      <c r="F18" s="92"/>
      <c r="G18" s="92"/>
    </row>
    <row r="19" spans="1:29" ht="21.2" customHeight="1" x14ac:dyDescent="0.15">
      <c r="A19" s="4">
        <v>2015</v>
      </c>
      <c r="B19" s="112">
        <f>VLOOKUP($A19&amp;$A$18, '[1]13.가축사육'!$A$9:$AE$71, 4, FALSE)</f>
        <v>655</v>
      </c>
      <c r="C19" s="112">
        <f>VLOOKUP($A19&amp;$A$18, '[1]13.가축사육'!$A$9:$AE$71, 5, FALSE)</f>
        <v>15486</v>
      </c>
      <c r="D19" s="112">
        <f>VLOOKUP($A19&amp;$A$18, '[1]13.가축사육'!$A$9:$AE$71, 6, FALSE)</f>
        <v>21</v>
      </c>
      <c r="E19" s="112">
        <f>VLOOKUP($A19&amp;$A$18, '[1]13.가축사육'!$A$9:$AE$71, 7, FALSE)</f>
        <v>1208</v>
      </c>
      <c r="F19" s="112">
        <f>VLOOKUP($A19&amp;$A$18, '[1]13.가축사육'!$A$9:$AE$71, 8, FALSE)</f>
        <v>26</v>
      </c>
      <c r="G19" s="112">
        <f>VLOOKUP($A19&amp;$A$18, '[1]13.가축사육'!$A$9:$AE$71, 9, FALSE)</f>
        <v>14260</v>
      </c>
      <c r="H19" s="112">
        <f>VLOOKUP($A19&amp;$A$18, '[1]13.가축사육'!$A$9:$AE$71, 10, FALSE)</f>
        <v>231</v>
      </c>
      <c r="I19" s="112">
        <f>VLOOKUP($A19&amp;$A$18, '[1]13.가축사육'!$A$9:$AE$71, 11, FALSE)</f>
        <v>494989</v>
      </c>
      <c r="J19" s="112">
        <f>VLOOKUP($A19&amp;$A$18, '[1]13.가축사육'!$A$9:$AE$71, 12, FALSE)</f>
        <v>7</v>
      </c>
      <c r="K19" s="112">
        <f>VLOOKUP($A19&amp;$A$18, '[1]13.가축사육'!$A$9:$AE$71, 13, FALSE)</f>
        <v>142</v>
      </c>
      <c r="L19" s="112">
        <f>VLOOKUP($A19&amp;$A$18, '[1]13.가축사육'!$A$9:$AE$71, 14, FALSE)</f>
        <v>61</v>
      </c>
      <c r="M19" s="112">
        <f>VLOOKUP($A19&amp;$A$18, '[1]13.가축사육'!$A$9:$AE$71, 15, FALSE)</f>
        <v>1296</v>
      </c>
      <c r="N19" s="112" t="str">
        <f>VLOOKUP($A19&amp;$A$18, '[1]13.가축사육'!$A$9:$AE$71, 16, FALSE)</f>
        <v>-</v>
      </c>
      <c r="O19" s="112" t="str">
        <f>VLOOKUP($A19&amp;$A$18, '[1]13.가축사육'!$A$9:$AE$71, 17, FALSE)</f>
        <v>-</v>
      </c>
      <c r="P19" s="112">
        <f>VLOOKUP($A19&amp;$A$18, '[1]13.가축사육'!$A$9:$AE$71, 18, FALSE)</f>
        <v>7</v>
      </c>
      <c r="Q19" s="112">
        <f>VLOOKUP($A19&amp;$A$18, '[1]13.가축사육'!$A$9:$AE$71, 19, FALSE)</f>
        <v>62</v>
      </c>
      <c r="R19" s="112">
        <f>VLOOKUP($A19&amp;$A$18, '[1]13.가축사육'!$A$9:$AE$71, 20, FALSE)</f>
        <v>10</v>
      </c>
      <c r="S19" s="112">
        <f>VLOOKUP($A19&amp;$A$18, '[1]13.가축사육'!$A$9:$AE$71, 21, FALSE)</f>
        <v>141</v>
      </c>
      <c r="T19" s="112">
        <f>VLOOKUP($A19&amp;$A$18, '[1]13.가축사육'!$A$9:$AE$71, 22, FALSE)</f>
        <v>38843</v>
      </c>
      <c r="U19" s="112">
        <f>VLOOKUP($A19&amp;$A$18, '[1]13.가축사육'!$A$9:$AE$71, 23, FALSE)</f>
        <v>51199</v>
      </c>
      <c r="V19" s="112">
        <f>VLOOKUP($A19&amp;$A$18, '[1]13.가축사육'!$A$9:$AE$71, 24, FALSE)</f>
        <v>9</v>
      </c>
      <c r="W19" s="112">
        <f>VLOOKUP($A19&amp;$A$18, '[1]13.가축사육'!$A$9:$AE$71, 25, FALSE)</f>
        <v>177</v>
      </c>
      <c r="X19" s="112" t="str">
        <f>VLOOKUP($A19&amp;$A$18, '[1]13.가축사육'!$A$9:$AE$71, 26, FALSE)</f>
        <v>-</v>
      </c>
      <c r="Y19" s="112" t="str">
        <f>VLOOKUP($A19&amp;$A$18, '[1]13.가축사육'!$A$9:$AE$71, 27, FALSE)</f>
        <v>-</v>
      </c>
      <c r="Z19" s="112">
        <f>VLOOKUP($A19&amp;$A$18, '[1]13.가축사육'!$A$9:$AE$71, 28, FALSE)</f>
        <v>7</v>
      </c>
      <c r="AA19" s="112">
        <f>VLOOKUP($A19&amp;$A$18, '[1]13.가축사육'!$A$9:$AE$71, 29, FALSE)</f>
        <v>63</v>
      </c>
      <c r="AB19" s="112">
        <f>VLOOKUP($A19&amp;$A$18, '[1]13.가축사육'!$A$9:$AE$71, 30, FALSE)</f>
        <v>362</v>
      </c>
      <c r="AC19" s="112">
        <f>VLOOKUP($A19&amp;$A$18, '[1]13.가축사육'!$A$9:$AE$71, 31, FALSE)</f>
        <v>48800</v>
      </c>
    </row>
    <row r="20" spans="1:29" ht="21.2" customHeight="1" x14ac:dyDescent="0.15">
      <c r="A20" s="4">
        <v>2016</v>
      </c>
      <c r="B20" s="112">
        <f>VLOOKUP($A20&amp;$A$18, '[1]13.가축사육'!$A$9:$AE$71, 4, FALSE)</f>
        <v>592</v>
      </c>
      <c r="C20" s="112">
        <f>VLOOKUP($A20&amp;$A$18, '[1]13.가축사육'!$A$9:$AE$71, 5, FALSE)</f>
        <v>15003</v>
      </c>
      <c r="D20" s="112">
        <f>VLOOKUP($A20&amp;$A$18, '[1]13.가축사육'!$A$9:$AE$71, 6, FALSE)</f>
        <v>18</v>
      </c>
      <c r="E20" s="112">
        <f>VLOOKUP($A20&amp;$A$18, '[1]13.가축사육'!$A$9:$AE$71, 7, FALSE)</f>
        <v>1046</v>
      </c>
      <c r="F20" s="112">
        <f>VLOOKUP($A20&amp;$A$18, '[1]13.가축사육'!$A$9:$AE$71, 8, FALSE)</f>
        <v>18</v>
      </c>
      <c r="G20" s="112">
        <f>VLOOKUP($A20&amp;$A$18, '[1]13.가축사육'!$A$9:$AE$71, 9, FALSE)</f>
        <v>13495</v>
      </c>
      <c r="H20" s="112">
        <f>VLOOKUP($A20&amp;$A$18, '[1]13.가축사육'!$A$9:$AE$71, 10, FALSE)</f>
        <v>407</v>
      </c>
      <c r="I20" s="112">
        <f>VLOOKUP($A20&amp;$A$18, '[1]13.가축사육'!$A$9:$AE$71, 11, FALSE)</f>
        <v>396069</v>
      </c>
      <c r="J20" s="112">
        <f>VLOOKUP($A20&amp;$A$18, '[1]13.가축사육'!$A$9:$AE$71, 12, FALSE)</f>
        <v>7</v>
      </c>
      <c r="K20" s="112">
        <f>VLOOKUP($A20&amp;$A$18, '[1]13.가축사육'!$A$9:$AE$71, 13, FALSE)</f>
        <v>124</v>
      </c>
      <c r="L20" s="112">
        <f>VLOOKUP($A20&amp;$A$18, '[1]13.가축사육'!$A$9:$AE$71, 14, FALSE)</f>
        <v>60</v>
      </c>
      <c r="M20" s="112">
        <f>VLOOKUP($A20&amp;$A$18, '[1]13.가축사육'!$A$9:$AE$71, 15, FALSE)</f>
        <v>1403</v>
      </c>
      <c r="N20" s="112" t="str">
        <f>VLOOKUP($A20&amp;$A$18, '[1]13.가축사육'!$A$9:$AE$71, 16, FALSE)</f>
        <v>-</v>
      </c>
      <c r="O20" s="112" t="str">
        <f>VLOOKUP($A20&amp;$A$18, '[1]13.가축사육'!$A$9:$AE$71, 17, FALSE)</f>
        <v>-</v>
      </c>
      <c r="P20" s="112">
        <f>VLOOKUP($A20&amp;$A$18, '[1]13.가축사육'!$A$9:$AE$71, 18, FALSE)</f>
        <v>6</v>
      </c>
      <c r="Q20" s="112">
        <f>VLOOKUP($A20&amp;$A$18, '[1]13.가축사육'!$A$9:$AE$71, 19, FALSE)</f>
        <v>32</v>
      </c>
      <c r="R20" s="112">
        <f>VLOOKUP($A20&amp;$A$18, '[1]13.가축사육'!$A$9:$AE$71, 20, FALSE)</f>
        <v>5</v>
      </c>
      <c r="S20" s="112">
        <f>VLOOKUP($A20&amp;$A$18, '[1]13.가축사육'!$A$9:$AE$71, 21, FALSE)</f>
        <v>26</v>
      </c>
      <c r="T20" s="112">
        <f>VLOOKUP($A20&amp;$A$18, '[1]13.가축사육'!$A$9:$AE$71, 22, FALSE)</f>
        <v>39714</v>
      </c>
      <c r="U20" s="112">
        <f>VLOOKUP($A20&amp;$A$18, '[1]13.가축사육'!$A$9:$AE$71, 23, FALSE)</f>
        <v>50628</v>
      </c>
      <c r="V20" s="112">
        <f>VLOOKUP($A20&amp;$A$18, '[1]13.가축사육'!$A$9:$AE$71, 24, FALSE)</f>
        <v>22</v>
      </c>
      <c r="W20" s="112">
        <f>VLOOKUP($A20&amp;$A$18, '[1]13.가축사육'!$A$9:$AE$71, 25, FALSE)</f>
        <v>291</v>
      </c>
      <c r="X20" s="112">
        <f>VLOOKUP($A20&amp;$A$18, '[1]13.가축사육'!$A$9:$AE$71, 26, FALSE)</f>
        <v>5</v>
      </c>
      <c r="Y20" s="112">
        <f>VLOOKUP($A20&amp;$A$18, '[1]13.가축사육'!$A$9:$AE$71, 27, FALSE)</f>
        <v>10</v>
      </c>
      <c r="Z20" s="112">
        <f>VLOOKUP($A20&amp;$A$18, '[1]13.가축사육'!$A$9:$AE$71, 28, FALSE)</f>
        <v>17</v>
      </c>
      <c r="AA20" s="112">
        <f>VLOOKUP($A20&amp;$A$18, '[1]13.가축사육'!$A$9:$AE$71, 29, FALSE)</f>
        <v>68</v>
      </c>
      <c r="AB20" s="112">
        <f>VLOOKUP($A20&amp;$A$18, '[1]13.가축사육'!$A$9:$AE$71, 30, FALSE)</f>
        <v>371</v>
      </c>
      <c r="AC20" s="112">
        <f>VLOOKUP($A20&amp;$A$18, '[1]13.가축사육'!$A$9:$AE$71, 31, FALSE)</f>
        <v>50381</v>
      </c>
    </row>
    <row r="21" spans="1:29" ht="21.2" customHeight="1" x14ac:dyDescent="0.15">
      <c r="A21" s="4">
        <v>2017</v>
      </c>
      <c r="B21" s="112">
        <f>VLOOKUP($A21&amp;$A$18, '[1]13.가축사육'!$A$9:$AE$71, 4, FALSE)</f>
        <v>547</v>
      </c>
      <c r="C21" s="112">
        <f>VLOOKUP($A21&amp;$A$18, '[1]13.가축사육'!$A$9:$AE$71, 5, FALSE)</f>
        <v>13712</v>
      </c>
      <c r="D21" s="112">
        <f>VLOOKUP($A21&amp;$A$18, '[1]13.가축사육'!$A$9:$AE$71, 6, FALSE)</f>
        <v>17</v>
      </c>
      <c r="E21" s="112">
        <f>VLOOKUP($A21&amp;$A$18, '[1]13.가축사육'!$A$9:$AE$71, 7, FALSE)</f>
        <v>852</v>
      </c>
      <c r="F21" s="112">
        <f>VLOOKUP($A21&amp;$A$18, '[1]13.가축사육'!$A$9:$AE$71, 8, FALSE)</f>
        <v>16</v>
      </c>
      <c r="G21" s="112">
        <f>VLOOKUP($A21&amp;$A$18, '[1]13.가축사육'!$A$9:$AE$71, 9, FALSE)</f>
        <v>9158</v>
      </c>
      <c r="H21" s="112">
        <f>VLOOKUP($A21&amp;$A$18, '[1]13.가축사육'!$A$9:$AE$71, 10, FALSE)</f>
        <v>303</v>
      </c>
      <c r="I21" s="112">
        <f>VLOOKUP($A21&amp;$A$18, '[1]13.가축사육'!$A$9:$AE$71, 11, FALSE)</f>
        <v>380946</v>
      </c>
      <c r="J21" s="112">
        <f>VLOOKUP($A21&amp;$A$18, '[1]13.가축사육'!$A$9:$AE$71, 12, FALSE)</f>
        <v>6</v>
      </c>
      <c r="K21" s="112">
        <f>VLOOKUP($A21&amp;$A$18, '[1]13.가축사육'!$A$9:$AE$71, 13, FALSE)</f>
        <v>128</v>
      </c>
      <c r="L21" s="112">
        <f>VLOOKUP($A21&amp;$A$18, '[1]13.가축사육'!$A$9:$AE$71, 14, FALSE)</f>
        <v>59</v>
      </c>
      <c r="M21" s="112">
        <f>VLOOKUP($A21&amp;$A$18, '[1]13.가축사육'!$A$9:$AE$71, 15, FALSE)</f>
        <v>1426</v>
      </c>
      <c r="N21" s="112" t="str">
        <f>VLOOKUP($A21&amp;$A$18, '[1]13.가축사육'!$A$9:$AE$71, 16, FALSE)</f>
        <v>-</v>
      </c>
      <c r="O21" s="112" t="str">
        <f>VLOOKUP($A21&amp;$A$18, '[1]13.가축사육'!$A$9:$AE$71, 17, FALSE)</f>
        <v>-</v>
      </c>
      <c r="P21" s="112">
        <f>VLOOKUP($A21&amp;$A$18, '[1]13.가축사육'!$A$9:$AE$71, 18, FALSE)</f>
        <v>5</v>
      </c>
      <c r="Q21" s="112">
        <f>VLOOKUP($A21&amp;$A$18, '[1]13.가축사육'!$A$9:$AE$71, 19, FALSE)</f>
        <v>27</v>
      </c>
      <c r="R21" s="112">
        <f>VLOOKUP($A21&amp;$A$18, '[1]13.가축사육'!$A$9:$AE$71, 20, FALSE)</f>
        <v>12</v>
      </c>
      <c r="S21" s="112">
        <f>VLOOKUP($A21&amp;$A$18, '[1]13.가축사육'!$A$9:$AE$71, 21, FALSE)</f>
        <v>97</v>
      </c>
      <c r="T21" s="112">
        <f>VLOOKUP($A21&amp;$A$18, '[1]13.가축사육'!$A$9:$AE$71, 22, FALSE)</f>
        <v>46691</v>
      </c>
      <c r="U21" s="112">
        <f>VLOOKUP($A21&amp;$A$18, '[1]13.가축사육'!$A$9:$AE$71, 23, FALSE)</f>
        <v>62782</v>
      </c>
      <c r="V21" s="112">
        <f>VLOOKUP($A21&amp;$A$18, '[1]13.가축사육'!$A$9:$AE$71, 24, FALSE)</f>
        <v>8</v>
      </c>
      <c r="W21" s="112">
        <f>VLOOKUP($A21&amp;$A$18, '[1]13.가축사육'!$A$9:$AE$71, 25, FALSE)</f>
        <v>280</v>
      </c>
      <c r="X21" s="112">
        <f>VLOOKUP($A21&amp;$A$18, '[1]13.가축사육'!$A$9:$AE$71, 26, FALSE)</f>
        <v>2</v>
      </c>
      <c r="Y21" s="112">
        <f>VLOOKUP($A21&amp;$A$18, '[1]13.가축사육'!$A$9:$AE$71, 27, FALSE)</f>
        <v>3</v>
      </c>
      <c r="Z21" s="112">
        <f>VLOOKUP($A21&amp;$A$18, '[1]13.가축사육'!$A$9:$AE$71, 28, FALSE)</f>
        <v>7</v>
      </c>
      <c r="AA21" s="112">
        <f>VLOOKUP($A21&amp;$A$18, '[1]13.가축사육'!$A$9:$AE$71, 29, FALSE)</f>
        <v>32</v>
      </c>
      <c r="AB21" s="112">
        <f>VLOOKUP($A21&amp;$A$18, '[1]13.가축사육'!$A$9:$AE$71, 30, FALSE)</f>
        <v>389</v>
      </c>
      <c r="AC21" s="112">
        <f>VLOOKUP($A21&amp;$A$18, '[1]13.가축사육'!$A$9:$AE$71, 31, FALSE)</f>
        <v>54634</v>
      </c>
    </row>
    <row r="22" spans="1:29" ht="21.2" customHeight="1" x14ac:dyDescent="0.15">
      <c r="A22" s="4">
        <v>2018</v>
      </c>
      <c r="B22" s="112">
        <f>VLOOKUP($A22&amp;$A$18, '[1]13.가축사육'!$A$9:$AE$71, 4, FALSE)</f>
        <v>524</v>
      </c>
      <c r="C22" s="112">
        <f>VLOOKUP($A22&amp;$A$18, '[1]13.가축사육'!$A$9:$AE$71, 5, FALSE)</f>
        <v>12607</v>
      </c>
      <c r="D22" s="112">
        <f>VLOOKUP($A22&amp;$A$18, '[1]13.가축사육'!$A$9:$AE$71, 6, FALSE)</f>
        <v>16</v>
      </c>
      <c r="E22" s="112">
        <f>VLOOKUP($A22&amp;$A$18, '[1]13.가축사육'!$A$9:$AE$71, 7, FALSE)</f>
        <v>824</v>
      </c>
      <c r="F22" s="112">
        <f>VLOOKUP($A22&amp;$A$18, '[1]13.가축사육'!$A$9:$AE$71, 8, FALSE)</f>
        <v>14</v>
      </c>
      <c r="G22" s="112">
        <f>VLOOKUP($A22&amp;$A$18, '[1]13.가축사육'!$A$9:$AE$71, 9, FALSE)</f>
        <v>10777</v>
      </c>
      <c r="H22" s="112">
        <f>VLOOKUP($A22&amp;$A$18, '[1]13.가축사육'!$A$9:$AE$71, 10, FALSE)</f>
        <v>286</v>
      </c>
      <c r="I22" s="112">
        <f>VLOOKUP($A22&amp;$A$18, '[1]13.가축사육'!$A$9:$AE$71, 11, FALSE)</f>
        <v>346661</v>
      </c>
      <c r="J22" s="112">
        <f>VLOOKUP($A22&amp;$A$18, '[1]13.가축사육'!$A$9:$AE$71, 12, FALSE)</f>
        <v>6</v>
      </c>
      <c r="K22" s="112">
        <f>VLOOKUP($A22&amp;$A$18, '[1]13.가축사육'!$A$9:$AE$71, 13, FALSE)</f>
        <v>125</v>
      </c>
      <c r="L22" s="112">
        <f>VLOOKUP($A22&amp;$A$18, '[1]13.가축사육'!$A$9:$AE$71, 14, FALSE)</f>
        <v>90</v>
      </c>
      <c r="M22" s="112">
        <f>VLOOKUP($A22&amp;$A$18, '[1]13.가축사육'!$A$9:$AE$71, 15, FALSE)</f>
        <v>2573</v>
      </c>
      <c r="N22" s="112">
        <f>VLOOKUP($A22&amp;$A$18, '[1]13.가축사육'!$A$9:$AE$71, 16, FALSE)</f>
        <v>1</v>
      </c>
      <c r="O22" s="112">
        <f>VLOOKUP($A22&amp;$A$18, '[1]13.가축사육'!$A$9:$AE$71, 17, FALSE)</f>
        <v>2</v>
      </c>
      <c r="P22" s="112">
        <f>VLOOKUP($A22&amp;$A$18, '[1]13.가축사육'!$A$9:$AE$71, 18, FALSE)</f>
        <v>8</v>
      </c>
      <c r="Q22" s="112">
        <f>VLOOKUP($A22&amp;$A$18, '[1]13.가축사육'!$A$9:$AE$71, 19, FALSE)</f>
        <v>53</v>
      </c>
      <c r="R22" s="112">
        <f>VLOOKUP($A22&amp;$A$18, '[1]13.가축사육'!$A$9:$AE$71, 20, FALSE)</f>
        <v>9</v>
      </c>
      <c r="S22" s="112">
        <f>VLOOKUP($A22&amp;$A$18, '[1]13.가축사육'!$A$9:$AE$71, 21, FALSE)</f>
        <v>97</v>
      </c>
      <c r="T22" s="112">
        <f>VLOOKUP($A22&amp;$A$18, '[1]13.가축사육'!$A$9:$AE$71, 22, FALSE)</f>
        <v>48410</v>
      </c>
      <c r="U22" s="112">
        <f>VLOOKUP($A22&amp;$A$18, '[1]13.가축사육'!$A$9:$AE$71, 23, FALSE)</f>
        <v>59979</v>
      </c>
      <c r="V22" s="112">
        <f>VLOOKUP($A22&amp;$A$18, '[1]13.가축사육'!$A$9:$AE$71, 24, FALSE)</f>
        <v>5</v>
      </c>
      <c r="W22" s="112">
        <f>VLOOKUP($A22&amp;$A$18, '[1]13.가축사육'!$A$9:$AE$71, 25, FALSE)</f>
        <v>64</v>
      </c>
      <c r="X22" s="112">
        <f>VLOOKUP($A22&amp;$A$18, '[1]13.가축사육'!$A$9:$AE$71, 26, FALSE)</f>
        <v>2</v>
      </c>
      <c r="Y22" s="112">
        <f>VLOOKUP($A22&amp;$A$18, '[1]13.가축사육'!$A$9:$AE$71, 27, FALSE)</f>
        <v>3</v>
      </c>
      <c r="Z22" s="112">
        <f>VLOOKUP($A22&amp;$A$18, '[1]13.가축사육'!$A$9:$AE$71, 28, FALSE)</f>
        <v>8</v>
      </c>
      <c r="AA22" s="112">
        <f>VLOOKUP($A22&amp;$A$18, '[1]13.가축사육'!$A$9:$AE$71, 29, FALSE)</f>
        <v>26</v>
      </c>
      <c r="AB22" s="112">
        <f>VLOOKUP($A22&amp;$A$18, '[1]13.가축사육'!$A$9:$AE$71, 30, FALSE)</f>
        <v>398</v>
      </c>
      <c r="AC22" s="112">
        <f>VLOOKUP($A22&amp;$A$18, '[1]13.가축사육'!$A$9:$AE$71, 31, FALSE)</f>
        <v>53737</v>
      </c>
    </row>
    <row r="23" spans="1:29" ht="21.2" customHeight="1" x14ac:dyDescent="0.15">
      <c r="A23" s="4">
        <v>2019</v>
      </c>
      <c r="B23" s="112">
        <f>VLOOKUP($A23&amp;$A$18, '[1]13.가축사육'!$A$9:$AE$71, 4, FALSE)</f>
        <v>472</v>
      </c>
      <c r="C23" s="112">
        <f>VLOOKUP($A23&amp;$A$18, '[1]13.가축사육'!$A$9:$AE$71, 5, FALSE)</f>
        <v>11679</v>
      </c>
      <c r="D23" s="112">
        <f>VLOOKUP($A23&amp;$A$18, '[1]13.가축사육'!$A$9:$AE$71, 6, FALSE)</f>
        <v>21</v>
      </c>
      <c r="E23" s="112">
        <f>VLOOKUP($A23&amp;$A$18, '[1]13.가축사육'!$A$9:$AE$71, 7, FALSE)</f>
        <v>782</v>
      </c>
      <c r="F23" s="112">
        <f>VLOOKUP($A23&amp;$A$18, '[1]13.가축사육'!$A$9:$AE$71, 8, FALSE)</f>
        <v>14</v>
      </c>
      <c r="G23" s="112">
        <f>VLOOKUP($A23&amp;$A$18, '[1]13.가축사육'!$A$9:$AE$71, 9, FALSE)</f>
        <v>10100</v>
      </c>
      <c r="H23" s="112">
        <f>VLOOKUP($A23&amp;$A$18, '[1]13.가축사육'!$A$9:$AE$71, 10, FALSE)</f>
        <v>312</v>
      </c>
      <c r="I23" s="112">
        <f>VLOOKUP($A23&amp;$A$18, '[1]13.가축사육'!$A$9:$AE$71, 11, FALSE)</f>
        <v>320185</v>
      </c>
      <c r="J23" s="112">
        <f>VLOOKUP($A23&amp;$A$18, '[1]13.가축사육'!$A$9:$AE$71, 12, FALSE)</f>
        <v>5</v>
      </c>
      <c r="K23" s="112">
        <f>VLOOKUP($A23&amp;$A$18, '[1]13.가축사육'!$A$9:$AE$71, 13, FALSE)</f>
        <v>122</v>
      </c>
      <c r="L23" s="112">
        <f>VLOOKUP($A23&amp;$A$18, '[1]13.가축사육'!$A$9:$AE$71, 14, FALSE)</f>
        <v>93</v>
      </c>
      <c r="M23" s="112">
        <f>VLOOKUP($A23&amp;$A$18, '[1]13.가축사육'!$A$9:$AE$71, 15, FALSE)</f>
        <v>2603</v>
      </c>
      <c r="N23" s="112" t="str">
        <f>VLOOKUP($A23&amp;$A$18, '[1]13.가축사육'!$A$9:$AE$71, 16, FALSE)</f>
        <v>-</v>
      </c>
      <c r="O23" s="112" t="str">
        <f>VLOOKUP($A23&amp;$A$18, '[1]13.가축사육'!$A$9:$AE$71, 17, FALSE)</f>
        <v>-</v>
      </c>
      <c r="P23" s="112">
        <f>VLOOKUP($A23&amp;$A$18, '[1]13.가축사육'!$A$9:$AE$71, 18, FALSE)</f>
        <v>9</v>
      </c>
      <c r="Q23" s="112">
        <f>VLOOKUP($A23&amp;$A$18, '[1]13.가축사육'!$A$9:$AE$71, 19, FALSE)</f>
        <v>69</v>
      </c>
      <c r="R23" s="112">
        <f>VLOOKUP($A23&amp;$A$18, '[1]13.가축사육'!$A$9:$AE$71, 20, FALSE)</f>
        <v>16</v>
      </c>
      <c r="S23" s="112">
        <f>VLOOKUP($A23&amp;$A$18, '[1]13.가축사육'!$A$9:$AE$71, 21, FALSE)</f>
        <v>130</v>
      </c>
      <c r="T23" s="112">
        <f>VLOOKUP($A23&amp;$A$18, '[1]13.가축사육'!$A$9:$AE$71, 22, FALSE)</f>
        <v>60647</v>
      </c>
      <c r="U23" s="112">
        <f>VLOOKUP($A23&amp;$A$18, '[1]13.가축사육'!$A$9:$AE$71, 23, FALSE)</f>
        <v>74199</v>
      </c>
      <c r="V23" s="112">
        <f>VLOOKUP($A23&amp;$A$18, '[1]13.가축사육'!$A$9:$AE$71, 24, FALSE)</f>
        <v>5</v>
      </c>
      <c r="W23" s="112">
        <f>VLOOKUP($A23&amp;$A$18, '[1]13.가축사육'!$A$9:$AE$71, 25, FALSE)</f>
        <v>51</v>
      </c>
      <c r="X23" s="112">
        <f>VLOOKUP($A23&amp;$A$18, '[1]13.가축사육'!$A$9:$AE$71, 26, FALSE)</f>
        <v>2</v>
      </c>
      <c r="Y23" s="112">
        <f>VLOOKUP($A23&amp;$A$18, '[1]13.가축사육'!$A$9:$AE$71, 27, FALSE)</f>
        <v>3</v>
      </c>
      <c r="Z23" s="112">
        <f>VLOOKUP($A23&amp;$A$18, '[1]13.가축사육'!$A$9:$AE$71, 28, FALSE)</f>
        <v>11</v>
      </c>
      <c r="AA23" s="112">
        <f>VLOOKUP($A23&amp;$A$18, '[1]13.가축사육'!$A$9:$AE$71, 29, FALSE)</f>
        <v>24</v>
      </c>
      <c r="AB23" s="112">
        <f>VLOOKUP($A23&amp;$A$18, '[1]13.가축사육'!$A$9:$AE$71, 30, FALSE)</f>
        <v>391</v>
      </c>
      <c r="AC23" s="112">
        <f>VLOOKUP($A23&amp;$A$18, '[1]13.가축사육'!$A$9:$AE$71, 31, FALSE)</f>
        <v>55115</v>
      </c>
    </row>
    <row r="24" spans="1:29" ht="21.2" customHeight="1" x14ac:dyDescent="0.15">
      <c r="A24" s="4">
        <v>2020</v>
      </c>
      <c r="B24" s="112">
        <f>VLOOKUP($A24&amp;$A$18, '[1]13.가축사육'!$A$9:$AE$71, 4, FALSE)</f>
        <v>505</v>
      </c>
      <c r="C24" s="112">
        <f>VLOOKUP($A24&amp;$A$18, '[1]13.가축사육'!$A$9:$AE$71, 5, FALSE)</f>
        <v>12334</v>
      </c>
      <c r="D24" s="112">
        <f>VLOOKUP($A24&amp;$A$18, '[1]13.가축사육'!$A$9:$AE$71, 6, FALSE)</f>
        <v>20</v>
      </c>
      <c r="E24" s="112">
        <f>VLOOKUP($A24&amp;$A$18, '[1]13.가축사육'!$A$9:$AE$71, 7, FALSE)</f>
        <v>767</v>
      </c>
      <c r="F24" s="112">
        <f>VLOOKUP($A24&amp;$A$18, '[1]13.가축사육'!$A$9:$AE$71, 8, FALSE)</f>
        <v>10</v>
      </c>
      <c r="G24" s="112">
        <f>VLOOKUP($A24&amp;$A$18, '[1]13.가축사육'!$A$9:$AE$71, 9, FALSE)</f>
        <v>8336</v>
      </c>
      <c r="H24" s="112">
        <f>VLOOKUP($A24&amp;$A$18, '[1]13.가축사육'!$A$9:$AE$71, 10, FALSE)</f>
        <v>376</v>
      </c>
      <c r="I24" s="112">
        <f>VLOOKUP($A24&amp;$A$18, '[1]13.가축사육'!$A$9:$AE$71, 11, FALSE)</f>
        <v>401660</v>
      </c>
      <c r="J24" s="112">
        <f>VLOOKUP($A24&amp;$A$18, '[1]13.가축사육'!$A$9:$AE$71, 12, FALSE)</f>
        <v>6</v>
      </c>
      <c r="K24" s="112">
        <f>VLOOKUP($A24&amp;$A$18, '[1]13.가축사육'!$A$9:$AE$71, 13, FALSE)</f>
        <v>68</v>
      </c>
      <c r="L24" s="112">
        <f>VLOOKUP($A24&amp;$A$18, '[1]13.가축사육'!$A$9:$AE$71, 14, FALSE)</f>
        <v>73</v>
      </c>
      <c r="M24" s="112">
        <f>VLOOKUP($A24&amp;$A$18, '[1]13.가축사육'!$A$9:$AE$71, 15, FALSE)</f>
        <v>1600</v>
      </c>
      <c r="N24" s="112">
        <f>VLOOKUP($A24&amp;$A$18, '[1]13.가축사육'!$A$9:$AE$71, 16, FALSE)</f>
        <v>1</v>
      </c>
      <c r="O24" s="112">
        <f>VLOOKUP($A24&amp;$A$18, '[1]13.가축사육'!$A$9:$AE$71, 17, FALSE)</f>
        <v>2</v>
      </c>
      <c r="P24" s="112">
        <f>VLOOKUP($A24&amp;$A$18, '[1]13.가축사육'!$A$9:$AE$71, 18, FALSE)</f>
        <v>6</v>
      </c>
      <c r="Q24" s="112">
        <f>VLOOKUP($A24&amp;$A$18, '[1]13.가축사육'!$A$9:$AE$71, 19, FALSE)</f>
        <v>46</v>
      </c>
      <c r="R24" s="112">
        <f>VLOOKUP($A24&amp;$A$18, '[1]13.가축사육'!$A$9:$AE$71, 20, FALSE)</f>
        <v>12</v>
      </c>
      <c r="S24" s="112">
        <f>VLOOKUP($A24&amp;$A$18, '[1]13.가축사육'!$A$9:$AE$71, 21, FALSE)</f>
        <v>95</v>
      </c>
      <c r="T24" s="112">
        <f>VLOOKUP($A24&amp;$A$18, '[1]13.가축사육'!$A$9:$AE$71, 22, FALSE)</f>
        <v>109</v>
      </c>
      <c r="U24" s="112">
        <f>VLOOKUP($A24&amp;$A$18, '[1]13.가축사육'!$A$9:$AE$71, 23, FALSE)</f>
        <v>284</v>
      </c>
      <c r="V24" s="112">
        <f>VLOOKUP($A24&amp;$A$18, '[1]13.가축사육'!$A$9:$AE$71, 24, FALSE)</f>
        <v>11</v>
      </c>
      <c r="W24" s="112">
        <f>VLOOKUP($A24&amp;$A$18, '[1]13.가축사육'!$A$9:$AE$71, 25, FALSE)</f>
        <v>85</v>
      </c>
      <c r="X24" s="112">
        <f>VLOOKUP($A24&amp;$A$18, '[1]13.가축사육'!$A$9:$AE$71, 26, FALSE)</f>
        <v>4</v>
      </c>
      <c r="Y24" s="112">
        <f>VLOOKUP($A24&amp;$A$18, '[1]13.가축사육'!$A$9:$AE$71, 27, FALSE)</f>
        <v>21</v>
      </c>
      <c r="Z24" s="112">
        <f>VLOOKUP($A24&amp;$A$18, '[1]13.가축사육'!$A$9:$AE$71, 28, FALSE)</f>
        <v>11</v>
      </c>
      <c r="AA24" s="112">
        <f>VLOOKUP($A24&amp;$A$18, '[1]13.가축사육'!$A$9:$AE$71, 29, FALSE)</f>
        <v>31</v>
      </c>
      <c r="AB24" s="112">
        <f>VLOOKUP($A24&amp;$A$18, '[1]13.가축사육'!$A$9:$AE$71, 30, FALSE)</f>
        <v>351</v>
      </c>
      <c r="AC24" s="112">
        <f>VLOOKUP($A24&amp;$A$18, '[1]13.가축사육'!$A$9:$AE$71, 31, FALSE)</f>
        <v>48906</v>
      </c>
    </row>
    <row r="25" spans="1:29" ht="21.2" customHeight="1" x14ac:dyDescent="0.15">
      <c r="A25" s="4">
        <v>2021</v>
      </c>
      <c r="B25" s="112">
        <v>443</v>
      </c>
      <c r="C25" s="112">
        <v>13272</v>
      </c>
      <c r="D25" s="112">
        <v>15</v>
      </c>
      <c r="E25" s="112">
        <v>613</v>
      </c>
      <c r="F25" s="112">
        <v>13</v>
      </c>
      <c r="G25" s="112">
        <v>8060</v>
      </c>
      <c r="H25" s="112">
        <v>381</v>
      </c>
      <c r="I25" s="112">
        <v>386443</v>
      </c>
      <c r="J25" s="112">
        <v>6</v>
      </c>
      <c r="K25" s="112">
        <v>101</v>
      </c>
      <c r="L25" s="112">
        <v>71</v>
      </c>
      <c r="M25" s="112">
        <v>1752</v>
      </c>
      <c r="N25" s="112">
        <v>1</v>
      </c>
      <c r="O25" s="112">
        <v>5</v>
      </c>
      <c r="P25" s="112">
        <v>5</v>
      </c>
      <c r="Q25" s="112">
        <v>41</v>
      </c>
      <c r="R25" s="112">
        <v>7</v>
      </c>
      <c r="S25" s="112">
        <v>85</v>
      </c>
      <c r="T25" s="112">
        <v>631</v>
      </c>
      <c r="U25" s="112">
        <v>5337</v>
      </c>
      <c r="V25" s="112">
        <v>13</v>
      </c>
      <c r="W25" s="112">
        <v>75</v>
      </c>
      <c r="X25" s="112">
        <v>3</v>
      </c>
      <c r="Y25" s="112">
        <v>21</v>
      </c>
      <c r="Z25" s="112">
        <v>12</v>
      </c>
      <c r="AA25" s="112">
        <v>61</v>
      </c>
      <c r="AB25" s="112">
        <v>341</v>
      </c>
      <c r="AC25" s="112">
        <v>42754</v>
      </c>
    </row>
    <row r="26" spans="1:29" ht="21.2" customHeight="1" x14ac:dyDescent="0.15">
      <c r="A26" s="4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</row>
    <row r="27" spans="1:29" ht="21.2" customHeight="1" x14ac:dyDescent="0.15">
      <c r="A27" s="39" t="s">
        <v>49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</row>
    <row r="28" spans="1:29" ht="21.2" customHeight="1" x14ac:dyDescent="0.15">
      <c r="A28" s="4">
        <v>2015</v>
      </c>
      <c r="B28" s="92">
        <f>VLOOKUP($A28&amp;$A$27, '[2]13.가축사육'!$A$9:$AE$160, 4, FALSE)</f>
        <v>20199</v>
      </c>
      <c r="C28" s="92">
        <f>VLOOKUP($A28&amp;$A$27, '[2]13.가축사육'!$A$9:$AE$160, 5, FALSE)</f>
        <v>577258</v>
      </c>
      <c r="D28" s="92">
        <f>VLOOKUP($A28&amp;$A$27, '[2]13.가축사육'!$A$9:$AE$160, 6, FALSE)</f>
        <v>529</v>
      </c>
      <c r="E28" s="92">
        <f>VLOOKUP($A28&amp;$A$27, '[2]13.가축사육'!$A$9:$AE$160, 7, FALSE)</f>
        <v>35569</v>
      </c>
      <c r="F28" s="92">
        <f>VLOOKUP($A28&amp;$A$27, '[2]13.가축사육'!$A$9:$AE$160, 8, FALSE)</f>
        <v>482</v>
      </c>
      <c r="G28" s="92">
        <f>VLOOKUP($A28&amp;$A$27, '[2]13.가축사육'!$A$9:$AE$160, 9, FALSE)</f>
        <v>1201562</v>
      </c>
      <c r="H28" s="92">
        <f>VLOOKUP($A28&amp;$A$27, '[2]13.가축사육'!$A$9:$AE$160, 10, FALSE)</f>
        <v>414</v>
      </c>
      <c r="I28" s="92">
        <f>VLOOKUP($A28&amp;$A$27, '[2]13.가축사육'!$A$9:$AE$160, 11, FALSE)</f>
        <v>22740454</v>
      </c>
      <c r="J28" s="92">
        <f>VLOOKUP($A28&amp;$A$27, '[2]13.가축사육'!$A$9:$AE$160, 12, FALSE)</f>
        <v>195</v>
      </c>
      <c r="K28" s="92">
        <f>VLOOKUP($A28&amp;$A$27, '[2]13.가축사육'!$A$9:$AE$160, 13, FALSE)</f>
        <v>1283</v>
      </c>
      <c r="L28" s="92">
        <f>VLOOKUP($A28&amp;$A$27, '[2]13.가축사육'!$A$9:$AE$160, 14, FALSE)</f>
        <v>1342</v>
      </c>
      <c r="M28" s="92">
        <f>VLOOKUP($A28&amp;$A$27, '[2]13.가축사육'!$A$9:$AE$160, 15, FALSE)</f>
        <v>51465</v>
      </c>
      <c r="N28" s="92">
        <f>VLOOKUP($A28&amp;$A$27, '[2]13.가축사육'!$A$9:$AE$160, 16, FALSE)</f>
        <v>12</v>
      </c>
      <c r="O28" s="92">
        <f>VLOOKUP($A28&amp;$A$27, '[2]13.가축사육'!$A$9:$AE$160, 17, FALSE)</f>
        <v>207</v>
      </c>
      <c r="P28" s="92">
        <f>VLOOKUP($A28&amp;$A$27, '[2]13.가축사육'!$A$9:$AE$160, 18, FALSE)</f>
        <v>255</v>
      </c>
      <c r="Q28" s="92">
        <f>VLOOKUP($A28&amp;$A$27, '[2]13.가축사육'!$A$9:$AE$160, 19, FALSE)</f>
        <v>3697</v>
      </c>
      <c r="R28" s="92">
        <f>VLOOKUP($A28&amp;$A$27, '[2]13.가축사육'!$A$9:$AE$160, 20, FALSE)</f>
        <v>280</v>
      </c>
      <c r="S28" s="92">
        <f>VLOOKUP($A28&amp;$A$27, '[2]13.가축사육'!$A$9:$AE$160, 21, FALSE)</f>
        <v>7633</v>
      </c>
      <c r="T28" s="92">
        <f>VLOOKUP($A28&amp;$A$27, '[2]13.가축사육'!$A$9:$AE$160, 22, FALSE)</f>
        <v>25164</v>
      </c>
      <c r="U28" s="92">
        <f>VLOOKUP($A28&amp;$A$27, '[2]13.가축사육'!$A$9:$AE$160, 23, FALSE)</f>
        <v>116131</v>
      </c>
      <c r="V28" s="92">
        <f>VLOOKUP($A28&amp;$A$27, '[2]13.가축사육'!$A$9:$AE$160, 24, FALSE)</f>
        <v>161</v>
      </c>
      <c r="W28" s="92">
        <f>VLOOKUP($A28&amp;$A$27, '[2]13.가축사육'!$A$9:$AE$160, 25, FALSE)</f>
        <v>106042</v>
      </c>
      <c r="X28" s="92">
        <f>VLOOKUP($A28&amp;$A$27, '[2]13.가축사육'!$A$9:$AE$160, 26, FALSE)</f>
        <v>56</v>
      </c>
      <c r="Y28" s="92">
        <f>VLOOKUP($A28&amp;$A$27, '[2]13.가축사육'!$A$9:$AE$160, 27, FALSE)</f>
        <v>310</v>
      </c>
      <c r="Z28" s="92">
        <f>VLOOKUP($A28&amp;$A$27, '[2]13.가축사육'!$A$9:$AE$160, 28, FALSE)</f>
        <v>97</v>
      </c>
      <c r="AA28" s="92">
        <f>VLOOKUP($A28&amp;$A$27, '[2]13.가축사육'!$A$9:$AE$160, 29, FALSE)</f>
        <v>660</v>
      </c>
      <c r="AB28" s="92">
        <f>VLOOKUP($A28&amp;$A$27, '[2]13.가축사육'!$A$9:$AE$160, 30, FALSE)</f>
        <v>4180</v>
      </c>
      <c r="AC28" s="92">
        <f>VLOOKUP($A28&amp;$A$27, '[2]13.가축사육'!$A$9:$AE$160, 31, FALSE)</f>
        <v>374899</v>
      </c>
    </row>
    <row r="29" spans="1:29" ht="21.2" customHeight="1" x14ac:dyDescent="0.15">
      <c r="A29" s="4">
        <v>2016</v>
      </c>
      <c r="B29" s="92">
        <f>VLOOKUP($A29&amp;$A$27, '[2]13.가축사육'!$A$9:$AE$160, 4, FALSE)</f>
        <v>23633</v>
      </c>
      <c r="C29" s="92">
        <f>VLOOKUP($A29&amp;$A$27, '[2]13.가축사육'!$A$9:$AE$160, 5, FALSE)</f>
        <v>661380</v>
      </c>
      <c r="D29" s="92">
        <f>VLOOKUP($A29&amp;$A$27, '[2]13.가축사육'!$A$9:$AE$160, 6, FALSE)</f>
        <v>694</v>
      </c>
      <c r="E29" s="92">
        <f>VLOOKUP($A29&amp;$A$27, '[2]13.가축사육'!$A$9:$AE$160, 7, FALSE)</f>
        <v>35183</v>
      </c>
      <c r="F29" s="92">
        <f>VLOOKUP($A29&amp;$A$27, '[2]13.가축사육'!$A$9:$AE$160, 8, FALSE)</f>
        <v>764</v>
      </c>
      <c r="G29" s="92">
        <f>VLOOKUP($A29&amp;$A$27, '[2]13.가축사육'!$A$9:$AE$160, 9, FALSE)</f>
        <v>1418708</v>
      </c>
      <c r="H29" s="92">
        <f>VLOOKUP($A29&amp;$A$27, '[2]13.가축사육'!$A$9:$AE$160, 10, FALSE)</f>
        <v>6151</v>
      </c>
      <c r="I29" s="92">
        <f>VLOOKUP($A29&amp;$A$27, '[2]13.가축사육'!$A$9:$AE$160, 11, FALSE)</f>
        <v>32956841</v>
      </c>
      <c r="J29" s="92">
        <f>VLOOKUP($A29&amp;$A$27, '[2]13.가축사육'!$A$9:$AE$160, 12, FALSE)</f>
        <v>214</v>
      </c>
      <c r="K29" s="92">
        <f>VLOOKUP($A29&amp;$A$27, '[2]13.가축사육'!$A$9:$AE$160, 13, FALSE)</f>
        <v>1193</v>
      </c>
      <c r="L29" s="92">
        <f>VLOOKUP($A29&amp;$A$27, '[2]13.가축사육'!$A$9:$AE$160, 14, FALSE)</f>
        <v>1440</v>
      </c>
      <c r="M29" s="92">
        <f>VLOOKUP($A29&amp;$A$27, '[2]13.가축사육'!$A$9:$AE$160, 15, FALSE)</f>
        <v>58445</v>
      </c>
      <c r="N29" s="92">
        <f>VLOOKUP($A29&amp;$A$27, '[2]13.가축사육'!$A$9:$AE$160, 16, FALSE)</f>
        <v>9</v>
      </c>
      <c r="O29" s="92">
        <f>VLOOKUP($A29&amp;$A$27, '[2]13.가축사육'!$A$9:$AE$160, 17, FALSE)</f>
        <v>435</v>
      </c>
      <c r="P29" s="92">
        <f>VLOOKUP($A29&amp;$A$27, '[2]13.가축사육'!$A$9:$AE$160, 18, FALSE)</f>
        <v>201</v>
      </c>
      <c r="Q29" s="92">
        <f>VLOOKUP($A29&amp;$A$27, '[2]13.가축사육'!$A$9:$AE$160, 19, FALSE)</f>
        <v>2676</v>
      </c>
      <c r="R29" s="92">
        <f>VLOOKUP($A29&amp;$A$27, '[2]13.가축사육'!$A$9:$AE$160, 20, FALSE)</f>
        <v>260</v>
      </c>
      <c r="S29" s="92">
        <f>VLOOKUP($A29&amp;$A$27, '[2]13.가축사육'!$A$9:$AE$160, 21, FALSE)</f>
        <v>8189</v>
      </c>
      <c r="T29" s="92">
        <f>VLOOKUP($A29&amp;$A$27, '[2]13.가축사육'!$A$9:$AE$160, 22, FALSE)</f>
        <v>20980</v>
      </c>
      <c r="U29" s="92">
        <f>VLOOKUP($A29&amp;$A$27, '[2]13.가축사육'!$A$9:$AE$160, 23, FALSE)</f>
        <v>121666</v>
      </c>
      <c r="V29" s="92">
        <f>VLOOKUP($A29&amp;$A$27, '[2]13.가축사육'!$A$9:$AE$160, 24, FALSE)</f>
        <v>153</v>
      </c>
      <c r="W29" s="92">
        <f>VLOOKUP($A29&amp;$A$27, '[2]13.가축사육'!$A$9:$AE$160, 25, FALSE)</f>
        <v>77118</v>
      </c>
      <c r="X29" s="92">
        <f>VLOOKUP($A29&amp;$A$27, '[2]13.가축사육'!$A$9:$AE$160, 26, FALSE)</f>
        <v>89</v>
      </c>
      <c r="Y29" s="92">
        <f>VLOOKUP($A29&amp;$A$27, '[2]13.가축사육'!$A$9:$AE$160, 27, FALSE)</f>
        <v>1355</v>
      </c>
      <c r="Z29" s="92">
        <f>VLOOKUP($A29&amp;$A$27, '[2]13.가축사육'!$A$9:$AE$160, 28, FALSE)</f>
        <v>111</v>
      </c>
      <c r="AA29" s="92">
        <f>VLOOKUP($A29&amp;$A$27, '[2]13.가축사육'!$A$9:$AE$160, 29, FALSE)</f>
        <v>1439</v>
      </c>
      <c r="AB29" s="92">
        <f>VLOOKUP($A29&amp;$A$27, '[2]13.가축사육'!$A$9:$AE$160, 30, FALSE)</f>
        <v>5567</v>
      </c>
      <c r="AC29" s="92">
        <f>VLOOKUP($A29&amp;$A$27, '[2]13.가축사육'!$A$9:$AE$160, 31, FALSE)</f>
        <v>508444</v>
      </c>
    </row>
    <row r="30" spans="1:29" ht="21.2" customHeight="1" x14ac:dyDescent="0.15">
      <c r="A30" s="4">
        <v>2017</v>
      </c>
      <c r="B30" s="92">
        <f>VLOOKUP($A30&amp;$A$27, '[2]13.가축사육'!$A$9:$AE$160, 4, FALSE)</f>
        <v>23006</v>
      </c>
      <c r="C30" s="92">
        <f>VLOOKUP($A30&amp;$A$27, '[2]13.가축사육'!$A$9:$AE$160, 5, FALSE)</f>
        <v>665248</v>
      </c>
      <c r="D30" s="92">
        <f>VLOOKUP($A30&amp;$A$27, '[2]13.가축사육'!$A$9:$AE$160, 6, FALSE)</f>
        <v>676</v>
      </c>
      <c r="E30" s="92">
        <f>VLOOKUP($A30&amp;$A$27, '[2]13.가축사육'!$A$9:$AE$160, 7, FALSE)</f>
        <v>34322</v>
      </c>
      <c r="F30" s="92">
        <f>VLOOKUP($A30&amp;$A$27, '[2]13.가축사육'!$A$9:$AE$160, 8, FALSE)</f>
        <v>760</v>
      </c>
      <c r="G30" s="92">
        <f>VLOOKUP($A30&amp;$A$27, '[2]13.가축사육'!$A$9:$AE$160, 9, FALSE)</f>
        <v>1402363</v>
      </c>
      <c r="H30" s="92">
        <f>VLOOKUP($A30&amp;$A$27, '[2]13.가축사육'!$A$9:$AE$160, 10, FALSE)</f>
        <v>550</v>
      </c>
      <c r="I30" s="92">
        <f>VLOOKUP($A30&amp;$A$27, '[2]13.가축사육'!$A$9:$AE$160, 11, FALSE)</f>
        <v>33124899</v>
      </c>
      <c r="J30" s="92">
        <f>VLOOKUP($A30&amp;$A$27, '[2]13.가축사육'!$A$9:$AE$160, 12, FALSE)</f>
        <v>233</v>
      </c>
      <c r="K30" s="92">
        <f>VLOOKUP($A30&amp;$A$27, '[2]13.가축사육'!$A$9:$AE$160, 13, FALSE)</f>
        <v>1270</v>
      </c>
      <c r="L30" s="92">
        <f>VLOOKUP($A30&amp;$A$27, '[2]13.가축사육'!$A$9:$AE$160, 14, FALSE)</f>
        <v>1623</v>
      </c>
      <c r="M30" s="92">
        <f>VLOOKUP($A30&amp;$A$27, '[2]13.가축사육'!$A$9:$AE$160, 15, FALSE)</f>
        <v>70554</v>
      </c>
      <c r="N30" s="92">
        <f>VLOOKUP($A30&amp;$A$27, '[2]13.가축사육'!$A$9:$AE$160, 16, FALSE)</f>
        <v>10</v>
      </c>
      <c r="O30" s="92">
        <f>VLOOKUP($A30&amp;$A$27, '[2]13.가축사육'!$A$9:$AE$160, 17, FALSE)</f>
        <v>221</v>
      </c>
      <c r="P30" s="92">
        <f>VLOOKUP($A30&amp;$A$27, '[2]13.가축사육'!$A$9:$AE$160, 18, FALSE)</f>
        <v>195</v>
      </c>
      <c r="Q30" s="92">
        <f>VLOOKUP($A30&amp;$A$27, '[2]13.가축사육'!$A$9:$AE$160, 19, FALSE)</f>
        <v>2720</v>
      </c>
      <c r="R30" s="92">
        <f>VLOOKUP($A30&amp;$A$27, '[2]13.가축사육'!$A$9:$AE$160, 20, FALSE)</f>
        <v>301</v>
      </c>
      <c r="S30" s="92">
        <f>VLOOKUP($A30&amp;$A$27, '[2]13.가축사육'!$A$9:$AE$160, 21, FALSE)</f>
        <v>6631</v>
      </c>
      <c r="T30" s="92">
        <f>VLOOKUP($A30&amp;$A$27, '[2]13.가축사육'!$A$9:$AE$160, 22, FALSE)</f>
        <v>22878</v>
      </c>
      <c r="U30" s="92">
        <f>VLOOKUP($A30&amp;$A$27, '[2]13.가축사육'!$A$9:$AE$160, 23, FALSE)</f>
        <v>118869</v>
      </c>
      <c r="V30" s="92">
        <f>VLOOKUP($A30&amp;$A$27, '[2]13.가축사육'!$A$9:$AE$160, 24, FALSE)</f>
        <v>199</v>
      </c>
      <c r="W30" s="92">
        <f>VLOOKUP($A30&amp;$A$27, '[2]13.가축사육'!$A$9:$AE$160, 25, FALSE)</f>
        <v>85268</v>
      </c>
      <c r="X30" s="92">
        <f>VLOOKUP($A30&amp;$A$27, '[2]13.가축사육'!$A$9:$AE$160, 26, FALSE)</f>
        <v>148</v>
      </c>
      <c r="Y30" s="92">
        <f>VLOOKUP($A30&amp;$A$27, '[2]13.가축사육'!$A$9:$AE$160, 27, FALSE)</f>
        <v>1040</v>
      </c>
      <c r="Z30" s="92">
        <f>VLOOKUP($A30&amp;$A$27, '[2]13.가축사육'!$A$9:$AE$160, 28, FALSE)</f>
        <v>165</v>
      </c>
      <c r="AA30" s="92">
        <f>VLOOKUP($A30&amp;$A$27, '[2]13.가축사육'!$A$9:$AE$160, 29, FALSE)</f>
        <v>1004</v>
      </c>
      <c r="AB30" s="92">
        <f>VLOOKUP($A30&amp;$A$27, '[2]13.가축사육'!$A$9:$AE$160, 30, FALSE)</f>
        <v>6185</v>
      </c>
      <c r="AC30" s="92">
        <f>VLOOKUP($A30&amp;$A$27, '[2]13.가축사육'!$A$9:$AE$160, 31, FALSE)</f>
        <v>562148</v>
      </c>
    </row>
    <row r="31" spans="1:29" ht="21.2" customHeight="1" x14ac:dyDescent="0.15">
      <c r="A31" s="4">
        <v>2018</v>
      </c>
      <c r="B31" s="92">
        <f>VLOOKUP($A31&amp;$A$27, '[2]13.가축사육'!$A$9:$AE$160, 4, FALSE)</f>
        <v>20232</v>
      </c>
      <c r="C31" s="92">
        <f>VLOOKUP($A31&amp;$A$27, '[2]13.가축사육'!$A$9:$AE$160, 5, FALSE)</f>
        <v>683537</v>
      </c>
      <c r="D31" s="92">
        <f>VLOOKUP($A31&amp;$A$27, '[2]13.가축사육'!$A$9:$AE$160, 6, FALSE)</f>
        <v>645</v>
      </c>
      <c r="E31" s="92">
        <f>VLOOKUP($A31&amp;$A$27, '[2]13.가축사육'!$A$9:$AE$160, 7, FALSE)</f>
        <v>34254</v>
      </c>
      <c r="F31" s="92">
        <f>VLOOKUP($A31&amp;$A$27, '[2]13.가축사육'!$A$9:$AE$160, 8, FALSE)</f>
        <v>698</v>
      </c>
      <c r="G31" s="92">
        <f>VLOOKUP($A31&amp;$A$27, '[2]13.가축사육'!$A$9:$AE$160, 9, FALSE)</f>
        <v>1438112</v>
      </c>
      <c r="H31" s="92">
        <f>VLOOKUP($A31&amp;$A$27, '[2]13.가축사육'!$A$9:$AE$160, 10, FALSE)</f>
        <v>352</v>
      </c>
      <c r="I31" s="92">
        <f>VLOOKUP($A31&amp;$A$27, '[2]13.가축사육'!$A$9:$AE$160, 11, FALSE)</f>
        <v>23408734</v>
      </c>
      <c r="J31" s="92">
        <f>VLOOKUP($A31&amp;$A$27, '[2]13.가축사육'!$A$9:$AE$160, 12, FALSE)</f>
        <v>240</v>
      </c>
      <c r="K31" s="92">
        <f>VLOOKUP($A31&amp;$A$27, '[2]13.가축사육'!$A$9:$AE$160, 13, FALSE)</f>
        <v>1443</v>
      </c>
      <c r="L31" s="92">
        <f>VLOOKUP($A31&amp;$A$27, '[2]13.가축사육'!$A$9:$AE$160, 14, FALSE)</f>
        <v>1811</v>
      </c>
      <c r="M31" s="92">
        <f>VLOOKUP($A31&amp;$A$27, '[2]13.가축사육'!$A$9:$AE$160, 15, FALSE)</f>
        <v>83130</v>
      </c>
      <c r="N31" s="92">
        <f>VLOOKUP($A31&amp;$A$27, '[2]13.가축사육'!$A$9:$AE$160, 16, FALSE)</f>
        <v>14</v>
      </c>
      <c r="O31" s="92">
        <f>VLOOKUP($A31&amp;$A$27, '[2]13.가축사육'!$A$9:$AE$160, 17, FALSE)</f>
        <v>317</v>
      </c>
      <c r="P31" s="92">
        <f>VLOOKUP($A31&amp;$A$27, '[2]13.가축사육'!$A$9:$AE$160, 18, FALSE)</f>
        <v>165</v>
      </c>
      <c r="Q31" s="92">
        <f>VLOOKUP($A31&amp;$A$27, '[2]13.가축사육'!$A$9:$AE$160, 19, FALSE)</f>
        <v>2605</v>
      </c>
      <c r="R31" s="92">
        <f>VLOOKUP($A31&amp;$A$27, '[2]13.가축사육'!$A$9:$AE$160, 20, FALSE)</f>
        <v>247</v>
      </c>
      <c r="S31" s="92">
        <f>VLOOKUP($A31&amp;$A$27, '[2]13.가축사육'!$A$9:$AE$160, 21, FALSE)</f>
        <v>4803</v>
      </c>
      <c r="T31" s="92">
        <f>VLOOKUP($A31&amp;$A$27, '[2]13.가축사육'!$A$9:$AE$160, 22, FALSE)</f>
        <v>22206</v>
      </c>
      <c r="U31" s="92">
        <f>VLOOKUP($A31&amp;$A$27, '[2]13.가축사육'!$A$9:$AE$160, 23, FALSE)</f>
        <v>102934</v>
      </c>
      <c r="V31" s="92">
        <f>VLOOKUP($A31&amp;$A$27, '[2]13.가축사육'!$A$9:$AE$160, 24, FALSE)</f>
        <v>155</v>
      </c>
      <c r="W31" s="92">
        <f>VLOOKUP($A31&amp;$A$27, '[2]13.가축사육'!$A$9:$AE$160, 25, FALSE)</f>
        <v>107764</v>
      </c>
      <c r="X31" s="92">
        <f>VLOOKUP($A31&amp;$A$27, '[2]13.가축사육'!$A$9:$AE$160, 26, FALSE)</f>
        <v>86</v>
      </c>
      <c r="Y31" s="92">
        <f>VLOOKUP($A31&amp;$A$27, '[2]13.가축사육'!$A$9:$AE$160, 27, FALSE)</f>
        <v>897</v>
      </c>
      <c r="Z31" s="92">
        <f>VLOOKUP($A31&amp;$A$27, '[2]13.가축사육'!$A$9:$AE$160, 28, FALSE)</f>
        <v>124</v>
      </c>
      <c r="AA31" s="92">
        <f>VLOOKUP($A31&amp;$A$27, '[2]13.가축사육'!$A$9:$AE$160, 29, FALSE)</f>
        <v>1548</v>
      </c>
      <c r="AB31" s="92">
        <f>VLOOKUP($A31&amp;$A$27, '[2]13.가축사육'!$A$9:$AE$160, 30, FALSE)</f>
        <v>6442</v>
      </c>
      <c r="AC31" s="92">
        <f>VLOOKUP($A31&amp;$A$27, '[2]13.가축사육'!$A$9:$AE$160, 31, FALSE)</f>
        <v>617954</v>
      </c>
    </row>
    <row r="32" spans="1:29" ht="21.2" customHeight="1" x14ac:dyDescent="0.15">
      <c r="A32" s="4">
        <v>2019</v>
      </c>
      <c r="B32" s="92">
        <f>VLOOKUP($A32&amp;$A$27, '[2]13.가축사육'!$A$9:$AE$160, 4, FALSE)</f>
        <v>19673</v>
      </c>
      <c r="C32" s="92">
        <f>VLOOKUP($A32&amp;$A$27, '[2]13.가축사육'!$A$9:$AE$160, 5, FALSE)</f>
        <v>698336</v>
      </c>
      <c r="D32" s="92">
        <f>VLOOKUP($A32&amp;$A$27, '[2]13.가축사육'!$A$9:$AE$160, 6, FALSE)</f>
        <v>642</v>
      </c>
      <c r="E32" s="92">
        <f>VLOOKUP($A32&amp;$A$27, '[2]13.가축사육'!$A$9:$AE$160, 7, FALSE)</f>
        <v>33594</v>
      </c>
      <c r="F32" s="92">
        <f>VLOOKUP($A32&amp;$A$27, '[2]13.가축사육'!$A$9:$AE$160, 8, FALSE)</f>
        <v>698</v>
      </c>
      <c r="G32" s="92">
        <f>VLOOKUP($A32&amp;$A$27, '[2]13.가축사육'!$A$9:$AE$160, 9, FALSE)</f>
        <v>1490559</v>
      </c>
      <c r="H32" s="92">
        <f>VLOOKUP($A32&amp;$A$27, '[2]13.가축사육'!$A$9:$AE$160, 10, FALSE)</f>
        <v>341</v>
      </c>
      <c r="I32" s="92">
        <f>VLOOKUP($A32&amp;$A$27, '[2]13.가축사육'!$A$9:$AE$160, 11, FALSE)</f>
        <v>24408452</v>
      </c>
      <c r="J32" s="92">
        <f>VLOOKUP($A32&amp;$A$27, '[2]13.가축사육'!$A$9:$AE$160, 12, FALSE)</f>
        <v>200</v>
      </c>
      <c r="K32" s="92">
        <f>VLOOKUP($A32&amp;$A$27, '[2]13.가축사육'!$A$9:$AE$160, 13, FALSE)</f>
        <v>1363</v>
      </c>
      <c r="L32" s="92">
        <f>VLOOKUP($A32&amp;$A$27, '[2]13.가축사육'!$A$9:$AE$160, 14, FALSE)</f>
        <v>1846</v>
      </c>
      <c r="M32" s="92">
        <f>VLOOKUP($A32&amp;$A$27, '[2]13.가축사육'!$A$9:$AE$160, 15, FALSE)</f>
        <v>76895</v>
      </c>
      <c r="N32" s="92">
        <f>VLOOKUP($A32&amp;$A$27, '[2]13.가축사육'!$A$9:$AE$160, 16, FALSE)</f>
        <v>26</v>
      </c>
      <c r="O32" s="92">
        <f>VLOOKUP($A32&amp;$A$27, '[2]13.가축사육'!$A$9:$AE$160, 17, FALSE)</f>
        <v>158</v>
      </c>
      <c r="P32" s="92">
        <f>VLOOKUP($A32&amp;$A$27, '[2]13.가축사육'!$A$9:$AE$160, 18, FALSE)</f>
        <v>167</v>
      </c>
      <c r="Q32" s="92">
        <f>VLOOKUP($A32&amp;$A$27, '[2]13.가축사육'!$A$9:$AE$160, 19, FALSE)</f>
        <v>2764</v>
      </c>
      <c r="R32" s="92">
        <f>VLOOKUP($A32&amp;$A$27, '[2]13.가축사육'!$A$9:$AE$160, 20, FALSE)</f>
        <v>197</v>
      </c>
      <c r="S32" s="92">
        <f>VLOOKUP($A32&amp;$A$27, '[2]13.가축사육'!$A$9:$AE$160, 21, FALSE)</f>
        <v>4635</v>
      </c>
      <c r="T32" s="92">
        <f>VLOOKUP($A32&amp;$A$27, '[2]13.가축사육'!$A$9:$AE$160, 22, FALSE)</f>
        <v>31149</v>
      </c>
      <c r="U32" s="92">
        <f>VLOOKUP($A32&amp;$A$27, '[2]13.가축사육'!$A$9:$AE$160, 23, FALSE)</f>
        <v>111095</v>
      </c>
      <c r="V32" s="92">
        <f>VLOOKUP($A32&amp;$A$27, '[2]13.가축사육'!$A$9:$AE$160, 24, FALSE)</f>
        <v>131</v>
      </c>
      <c r="W32" s="92">
        <f>VLOOKUP($A32&amp;$A$27, '[2]13.가축사육'!$A$9:$AE$160, 25, FALSE)</f>
        <v>115640</v>
      </c>
      <c r="X32" s="92">
        <f>VLOOKUP($A32&amp;$A$27, '[2]13.가축사육'!$A$9:$AE$160, 26, FALSE)</f>
        <v>63</v>
      </c>
      <c r="Y32" s="92">
        <f>VLOOKUP($A32&amp;$A$27, '[2]13.가축사육'!$A$9:$AE$160, 27, FALSE)</f>
        <v>233</v>
      </c>
      <c r="Z32" s="92">
        <f>VLOOKUP($A32&amp;$A$27, '[2]13.가축사육'!$A$9:$AE$160, 28, FALSE)</f>
        <v>99</v>
      </c>
      <c r="AA32" s="92">
        <f>VLOOKUP($A32&amp;$A$27, '[2]13.가축사육'!$A$9:$AE$160, 29, FALSE)</f>
        <v>724</v>
      </c>
      <c r="AB32" s="92">
        <f>VLOOKUP($A32&amp;$A$27, '[2]13.가축사육'!$A$9:$AE$160, 30, FALSE)</f>
        <v>6547</v>
      </c>
      <c r="AC32" s="92">
        <f>VLOOKUP($A32&amp;$A$27, '[2]13.가축사육'!$A$9:$AE$160, 31, FALSE)</f>
        <v>622700</v>
      </c>
    </row>
    <row r="33" spans="1:29" ht="21.2" customHeight="1" x14ac:dyDescent="0.15">
      <c r="A33" s="4">
        <v>2020</v>
      </c>
      <c r="B33" s="92">
        <f>VLOOKUP($A33&amp;$A$27, '[2]13.가축사육'!$A$9:$AE$160, 4, FALSE)</f>
        <v>19554</v>
      </c>
      <c r="C33" s="92">
        <f>VLOOKUP($A33&amp;$A$27, '[2]13.가축사육'!$A$9:$AE$160, 5, FALSE)</f>
        <v>732239</v>
      </c>
      <c r="D33" s="92">
        <f>VLOOKUP($A33&amp;$A$27, '[2]13.가축사육'!$A$9:$AE$160, 6, FALSE)</f>
        <v>651</v>
      </c>
      <c r="E33" s="92">
        <f>VLOOKUP($A33&amp;$A$27, '[2]13.가축사육'!$A$9:$AE$160, 7, FALSE)</f>
        <v>33975</v>
      </c>
      <c r="F33" s="92">
        <f>VLOOKUP($A33&amp;$A$27, '[2]13.가축사육'!$A$9:$AE$160, 8, FALSE)</f>
        <v>694</v>
      </c>
      <c r="G33" s="92">
        <f>VLOOKUP($A33&amp;$A$27, '[2]13.가축사육'!$A$9:$AE$160, 9, FALSE)</f>
        <v>1457092</v>
      </c>
      <c r="H33" s="92">
        <f>VLOOKUP($A33&amp;$A$27, '[2]13.가축사육'!$A$9:$AE$160, 10, FALSE)</f>
        <v>347</v>
      </c>
      <c r="I33" s="92">
        <f>VLOOKUP($A33&amp;$A$27, '[2]13.가축사육'!$A$9:$AE$160, 11, FALSE)</f>
        <v>24453888</v>
      </c>
      <c r="J33" s="92">
        <f>VLOOKUP($A33&amp;$A$27, '[2]13.가축사육'!$A$9:$AE$160, 12, FALSE)</f>
        <v>182</v>
      </c>
      <c r="K33" s="92">
        <f>VLOOKUP($A33&amp;$A$27, '[2]13.가축사육'!$A$9:$AE$160, 13, FALSE)</f>
        <v>1302</v>
      </c>
      <c r="L33" s="92">
        <f>VLOOKUP($A33&amp;$A$27, '[2]13.가축사육'!$A$9:$AE$160, 14, FALSE)</f>
        <v>2227</v>
      </c>
      <c r="M33" s="92">
        <f>VLOOKUP($A33&amp;$A$27, '[2]13.가축사육'!$A$9:$AE$160, 15, FALSE)</f>
        <v>80547</v>
      </c>
      <c r="N33" s="92">
        <f>VLOOKUP($A33&amp;$A$27, '[2]13.가축사육'!$A$9:$AE$160, 16, FALSE)</f>
        <v>19</v>
      </c>
      <c r="O33" s="92">
        <f>VLOOKUP($A33&amp;$A$27, '[2]13.가축사육'!$A$9:$AE$160, 17, FALSE)</f>
        <v>384</v>
      </c>
      <c r="P33" s="92">
        <f>VLOOKUP($A33&amp;$A$27, '[2]13.가축사육'!$A$9:$AE$160, 18, FALSE)</f>
        <v>153</v>
      </c>
      <c r="Q33" s="92">
        <f>VLOOKUP($A33&amp;$A$27, '[2]13.가축사육'!$A$9:$AE$160, 19, FALSE)</f>
        <v>2705</v>
      </c>
      <c r="R33" s="92">
        <f>VLOOKUP($A33&amp;$A$27, '[2]13.가축사육'!$A$9:$AE$160, 20, FALSE)</f>
        <v>183</v>
      </c>
      <c r="S33" s="92">
        <f>VLOOKUP($A33&amp;$A$27, '[2]13.가축사육'!$A$9:$AE$160, 21, FALSE)</f>
        <v>3150</v>
      </c>
      <c r="T33" s="92">
        <f>VLOOKUP($A33&amp;$A$27, '[2]13.가축사육'!$A$9:$AE$160, 22, FALSE)</f>
        <v>31203</v>
      </c>
      <c r="U33" s="92">
        <f>VLOOKUP($A33&amp;$A$27, '[2]13.가축사육'!$A$9:$AE$160, 23, FALSE)</f>
        <v>96012</v>
      </c>
      <c r="V33" s="92">
        <f>VLOOKUP($A33&amp;$A$27, '[2]13.가축사육'!$A$9:$AE$160, 24, FALSE)</f>
        <v>146</v>
      </c>
      <c r="W33" s="92">
        <f>VLOOKUP($A33&amp;$A$27, '[2]13.가축사육'!$A$9:$AE$160, 25, FALSE)</f>
        <v>115655</v>
      </c>
      <c r="X33" s="92">
        <f>VLOOKUP($A33&amp;$A$27, '[2]13.가축사육'!$A$9:$AE$160, 26, FALSE)</f>
        <v>62</v>
      </c>
      <c r="Y33" s="92">
        <f>VLOOKUP($A33&amp;$A$27, '[2]13.가축사육'!$A$9:$AE$160, 27, FALSE)</f>
        <v>200</v>
      </c>
      <c r="Z33" s="92">
        <f>VLOOKUP($A33&amp;$A$27, '[2]13.가축사육'!$A$9:$AE$160, 28, FALSE)</f>
        <v>122</v>
      </c>
      <c r="AA33" s="92">
        <f>VLOOKUP($A33&amp;$A$27, '[2]13.가축사육'!$A$9:$AE$160, 29, FALSE)</f>
        <v>805</v>
      </c>
      <c r="AB33" s="92">
        <f>VLOOKUP($A33&amp;$A$27, '[2]13.가축사육'!$A$9:$AE$160, 30, FALSE)</f>
        <v>6300</v>
      </c>
      <c r="AC33" s="92">
        <f>VLOOKUP($A33&amp;$A$27, '[2]13.가축사육'!$A$9:$AE$160, 31, FALSE)</f>
        <v>614851</v>
      </c>
    </row>
    <row r="34" spans="1:29" ht="21.2" customHeight="1" x14ac:dyDescent="0.15">
      <c r="A34" s="4">
        <v>2021</v>
      </c>
      <c r="B34" s="271">
        <v>19836</v>
      </c>
      <c r="C34" s="271">
        <v>776194</v>
      </c>
      <c r="D34" s="271">
        <v>665</v>
      </c>
      <c r="E34" s="271">
        <v>33824</v>
      </c>
      <c r="F34" s="271">
        <v>692</v>
      </c>
      <c r="G34" s="271">
        <v>1479179</v>
      </c>
      <c r="H34" s="272">
        <v>333</v>
      </c>
      <c r="I34" s="272">
        <v>24983639</v>
      </c>
      <c r="J34" s="273">
        <v>154</v>
      </c>
      <c r="K34" s="273">
        <v>1111</v>
      </c>
      <c r="L34" s="273">
        <v>1548</v>
      </c>
      <c r="M34" s="273">
        <v>57125</v>
      </c>
      <c r="N34" s="273">
        <v>6</v>
      </c>
      <c r="O34" s="273">
        <v>146</v>
      </c>
      <c r="P34" s="273">
        <v>112</v>
      </c>
      <c r="Q34" s="273">
        <v>1779</v>
      </c>
      <c r="R34" s="273">
        <v>122</v>
      </c>
      <c r="S34" s="273">
        <v>2188</v>
      </c>
      <c r="T34" s="273">
        <v>17567</v>
      </c>
      <c r="U34" s="273">
        <v>59629</v>
      </c>
      <c r="V34" s="273">
        <v>102</v>
      </c>
      <c r="W34" s="273">
        <v>93743</v>
      </c>
      <c r="X34" s="273">
        <v>52</v>
      </c>
      <c r="Y34" s="273">
        <v>234</v>
      </c>
      <c r="Z34" s="273">
        <v>124</v>
      </c>
      <c r="AA34" s="273">
        <v>797</v>
      </c>
      <c r="AB34" s="273">
        <v>6129</v>
      </c>
      <c r="AC34" s="273">
        <v>599411</v>
      </c>
    </row>
    <row r="35" spans="1:29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</row>
    <row r="36" spans="1:29" s="111" customFormat="1" ht="18.75" customHeight="1" x14ac:dyDescent="0.15">
      <c r="A36" s="165" t="s">
        <v>743</v>
      </c>
    </row>
  </sheetData>
  <mergeCells count="44">
    <mergeCell ref="AA6:AA7"/>
    <mergeCell ref="AB6:AB7"/>
    <mergeCell ref="AC6:AC7"/>
    <mergeCell ref="V6:V7"/>
    <mergeCell ref="W6:W7"/>
    <mergeCell ref="X6:X7"/>
    <mergeCell ref="Y6:Y7"/>
    <mergeCell ref="Z6:Z7"/>
    <mergeCell ref="Q6:Q7"/>
    <mergeCell ref="R6:R7"/>
    <mergeCell ref="S6:S7"/>
    <mergeCell ref="T6:T7"/>
    <mergeCell ref="U6:U7"/>
    <mergeCell ref="L6:L7"/>
    <mergeCell ref="M6:M7"/>
    <mergeCell ref="N6:N7"/>
    <mergeCell ref="O6:O7"/>
    <mergeCell ref="P6:P7"/>
    <mergeCell ref="G6:G7"/>
    <mergeCell ref="H6:H7"/>
    <mergeCell ref="I6:I7"/>
    <mergeCell ref="J6:J7"/>
    <mergeCell ref="K6:K7"/>
    <mergeCell ref="A2:I2"/>
    <mergeCell ref="R5:S5"/>
    <mergeCell ref="T5:U5"/>
    <mergeCell ref="V5:W5"/>
    <mergeCell ref="X5:Y5"/>
    <mergeCell ref="Z5:AA5"/>
    <mergeCell ref="AB5:AC5"/>
    <mergeCell ref="A5:A7"/>
    <mergeCell ref="B5:C5"/>
    <mergeCell ref="D5:E5"/>
    <mergeCell ref="F5:G5"/>
    <mergeCell ref="H5:I5"/>
    <mergeCell ref="J5:K5"/>
    <mergeCell ref="L5:M5"/>
    <mergeCell ref="N5:O5"/>
    <mergeCell ref="P5:Q5"/>
    <mergeCell ref="B6:B7"/>
    <mergeCell ref="C6:C7"/>
    <mergeCell ref="D6:D7"/>
    <mergeCell ref="E6:E7"/>
    <mergeCell ref="F6:F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2" width="9.88671875" bestFit="1" customWidth="1"/>
    <col min="3" max="4" width="9.109375" bestFit="1" customWidth="1"/>
    <col min="5" max="5" width="12.44140625" bestFit="1" customWidth="1"/>
    <col min="6" max="6" width="10.33203125" customWidth="1"/>
    <col min="7" max="7" width="7.33203125" customWidth="1"/>
    <col min="8" max="8" width="10.21875" customWidth="1"/>
    <col min="9" max="11" width="7.88671875" customWidth="1"/>
    <col min="12" max="12" width="7.109375" customWidth="1"/>
    <col min="13" max="13" width="10.109375" customWidth="1"/>
    <col min="14" max="14" width="10.6640625" customWidth="1"/>
    <col min="15" max="15" width="10.21875" customWidth="1"/>
    <col min="16" max="16" width="7.44140625" customWidth="1"/>
    <col min="17" max="17" width="9.6640625" customWidth="1"/>
  </cols>
  <sheetData>
    <row r="1" spans="1:17" s="19" customFormat="1" ht="15" customHeight="1" x14ac:dyDescent="0.15">
      <c r="A1" s="133" t="s">
        <v>214</v>
      </c>
    </row>
    <row r="2" spans="1:17" s="223" customFormat="1" ht="30" customHeight="1" x14ac:dyDescent="0.15">
      <c r="A2" s="419" t="s">
        <v>791</v>
      </c>
      <c r="B2" s="419"/>
      <c r="C2" s="419"/>
      <c r="D2" s="419"/>
      <c r="E2" s="419"/>
      <c r="F2" s="419"/>
      <c r="G2" s="419"/>
      <c r="H2" s="419"/>
      <c r="I2" s="230"/>
      <c r="J2" s="230"/>
      <c r="K2" s="230"/>
      <c r="L2" s="230"/>
      <c r="M2" s="230"/>
      <c r="N2" s="230"/>
      <c r="O2" s="230"/>
      <c r="P2" s="230"/>
      <c r="Q2" s="230"/>
    </row>
    <row r="3" spans="1:17" s="19" customFormat="1" ht="15" customHeight="1" x14ac:dyDescent="0.15">
      <c r="A3" s="17"/>
      <c r="B3" s="18"/>
      <c r="C3" s="18"/>
      <c r="D3" s="18"/>
      <c r="E3" s="18"/>
      <c r="F3" s="18"/>
      <c r="G3" s="18"/>
      <c r="H3" s="18"/>
      <c r="I3" s="18"/>
      <c r="J3" s="18"/>
      <c r="K3" s="17"/>
      <c r="L3" s="17"/>
      <c r="M3" s="17"/>
      <c r="N3" s="18"/>
      <c r="O3" s="18"/>
      <c r="P3" s="18"/>
      <c r="Q3" s="17"/>
    </row>
    <row r="4" spans="1:17" s="19" customFormat="1" ht="15" customHeight="1" thickBot="1" x14ac:dyDescent="0.2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s="12" customFormat="1" ht="20.100000000000001" customHeight="1" x14ac:dyDescent="0.15">
      <c r="A5" s="410"/>
      <c r="B5" s="416" t="s">
        <v>240</v>
      </c>
      <c r="C5" s="416" t="s">
        <v>241</v>
      </c>
      <c r="D5" s="416" t="s">
        <v>242</v>
      </c>
      <c r="E5" s="416" t="s">
        <v>243</v>
      </c>
      <c r="F5" s="416" t="s">
        <v>244</v>
      </c>
      <c r="G5" s="416" t="s">
        <v>245</v>
      </c>
      <c r="H5" s="416" t="s">
        <v>246</v>
      </c>
      <c r="I5" s="416" t="s">
        <v>247</v>
      </c>
      <c r="J5" s="416" t="s">
        <v>248</v>
      </c>
      <c r="K5" s="416" t="s">
        <v>249</v>
      </c>
      <c r="L5" s="416" t="s">
        <v>250</v>
      </c>
      <c r="M5" s="416" t="s">
        <v>251</v>
      </c>
      <c r="N5" s="416" t="s">
        <v>252</v>
      </c>
      <c r="O5" s="416" t="s">
        <v>253</v>
      </c>
      <c r="P5" s="416" t="s">
        <v>254</v>
      </c>
      <c r="Q5" s="429" t="s">
        <v>255</v>
      </c>
    </row>
    <row r="6" spans="1:17" s="12" customFormat="1" ht="20.100000000000001" customHeight="1" x14ac:dyDescent="0.15">
      <c r="A6" s="411"/>
      <c r="B6" s="417"/>
      <c r="C6" s="417"/>
      <c r="D6" s="417"/>
      <c r="E6" s="417"/>
      <c r="F6" s="417"/>
      <c r="G6" s="417"/>
      <c r="H6" s="417"/>
      <c r="I6" s="417"/>
      <c r="J6" s="417"/>
      <c r="K6" s="417"/>
      <c r="L6" s="417"/>
      <c r="M6" s="417"/>
      <c r="N6" s="417"/>
      <c r="O6" s="417"/>
      <c r="P6" s="417"/>
      <c r="Q6" s="430"/>
    </row>
    <row r="7" spans="1:17" s="12" customFormat="1" ht="20.100000000000001" customHeight="1" thickBot="1" x14ac:dyDescent="0.2">
      <c r="A7" s="412"/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8"/>
      <c r="M7" s="418"/>
      <c r="N7" s="418"/>
      <c r="O7" s="418"/>
      <c r="P7" s="418"/>
      <c r="Q7" s="431"/>
    </row>
    <row r="8" spans="1:17" s="82" customFormat="1" ht="6" customHeight="1" x14ac:dyDescent="0.15">
      <c r="A8" s="8" t="s">
        <v>0</v>
      </c>
      <c r="B8" s="79" t="s">
        <v>0</v>
      </c>
      <c r="C8" s="79"/>
      <c r="D8" s="79"/>
      <c r="E8" s="79"/>
      <c r="F8" s="79"/>
      <c r="G8" s="79"/>
      <c r="H8" s="79"/>
      <c r="I8" s="79"/>
      <c r="J8" s="79"/>
      <c r="K8" s="79" t="s">
        <v>0</v>
      </c>
      <c r="L8" s="79" t="s">
        <v>0</v>
      </c>
      <c r="M8" s="79" t="s">
        <v>0</v>
      </c>
      <c r="N8" s="79"/>
      <c r="O8" s="79"/>
      <c r="P8" s="79"/>
      <c r="Q8" s="79" t="s">
        <v>0</v>
      </c>
    </row>
    <row r="9" spans="1:17" ht="21.2" customHeight="1" x14ac:dyDescent="0.15">
      <c r="A9" s="39" t="s">
        <v>63</v>
      </c>
      <c r="B9" s="168"/>
      <c r="C9" s="168"/>
      <c r="D9" s="168"/>
      <c r="E9" s="168"/>
      <c r="F9" s="168"/>
      <c r="G9" s="168"/>
      <c r="H9" s="169"/>
      <c r="I9" s="169"/>
      <c r="J9" s="169"/>
      <c r="K9" s="169"/>
      <c r="L9" s="169"/>
      <c r="M9" s="169"/>
      <c r="N9" s="169"/>
      <c r="O9" s="169"/>
      <c r="P9" s="169"/>
      <c r="Q9" s="169"/>
    </row>
    <row r="10" spans="1:17" ht="21.2" customHeight="1" x14ac:dyDescent="0.15">
      <c r="A10" s="4">
        <v>2015</v>
      </c>
      <c r="B10" s="112">
        <f t="shared" ref="B10:B16" si="0">SUM(B19,B28)</f>
        <v>588013</v>
      </c>
      <c r="C10" s="112">
        <f t="shared" ref="C10:Q10" si="1">SUM(C19,C28)</f>
        <v>0</v>
      </c>
      <c r="D10" s="112">
        <f t="shared" si="1"/>
        <v>0</v>
      </c>
      <c r="E10" s="112">
        <f t="shared" si="1"/>
        <v>111944534</v>
      </c>
      <c r="F10" s="112">
        <f t="shared" si="1"/>
        <v>4240301</v>
      </c>
      <c r="G10" s="112">
        <f t="shared" si="1"/>
        <v>0</v>
      </c>
      <c r="H10" s="112">
        <f t="shared" si="1"/>
        <v>19143936</v>
      </c>
      <c r="I10" s="112">
        <f t="shared" si="1"/>
        <v>3219</v>
      </c>
      <c r="J10" s="112">
        <f t="shared" si="1"/>
        <v>12704</v>
      </c>
      <c r="K10" s="112">
        <f t="shared" si="1"/>
        <v>17606</v>
      </c>
      <c r="L10" s="112">
        <f t="shared" si="1"/>
        <v>612</v>
      </c>
      <c r="M10" s="112">
        <f t="shared" si="1"/>
        <v>3719528</v>
      </c>
      <c r="N10" s="112">
        <f t="shared" si="1"/>
        <v>1653915</v>
      </c>
      <c r="O10" s="112">
        <f t="shared" si="1"/>
        <v>19290000</v>
      </c>
      <c r="P10" s="112">
        <f t="shared" si="1"/>
        <v>16133</v>
      </c>
      <c r="Q10" s="112">
        <f t="shared" si="1"/>
        <v>59155</v>
      </c>
    </row>
    <row r="11" spans="1:17" ht="21.2" customHeight="1" x14ac:dyDescent="0.15">
      <c r="A11" s="4">
        <v>2016</v>
      </c>
      <c r="B11" s="112">
        <f t="shared" si="0"/>
        <v>481912</v>
      </c>
      <c r="C11" s="112">
        <f t="shared" ref="C11:Q11" si="2">SUM(C20,C29)</f>
        <v>15</v>
      </c>
      <c r="D11" s="112">
        <f t="shared" si="2"/>
        <v>615</v>
      </c>
      <c r="E11" s="112">
        <f t="shared" si="2"/>
        <v>101638837</v>
      </c>
      <c r="F11" s="112">
        <f t="shared" si="2"/>
        <v>3402154</v>
      </c>
      <c r="G11" s="112">
        <f t="shared" si="2"/>
        <v>1035</v>
      </c>
      <c r="H11" s="112">
        <f t="shared" si="2"/>
        <v>18698611</v>
      </c>
      <c r="I11" s="112">
        <f t="shared" si="2"/>
        <v>1752</v>
      </c>
      <c r="J11" s="112">
        <f t="shared" si="2"/>
        <v>15996</v>
      </c>
      <c r="K11" s="112">
        <f t="shared" si="2"/>
        <v>89075</v>
      </c>
      <c r="L11" s="112">
        <f t="shared" si="2"/>
        <v>10000</v>
      </c>
      <c r="M11" s="112">
        <f t="shared" si="2"/>
        <v>3751059</v>
      </c>
      <c r="N11" s="112">
        <f t="shared" si="2"/>
        <v>1807921</v>
      </c>
      <c r="O11" s="112">
        <f t="shared" si="2"/>
        <v>18058000</v>
      </c>
      <c r="P11" s="112">
        <f t="shared" si="2"/>
        <v>2000</v>
      </c>
      <c r="Q11" s="112">
        <f t="shared" si="2"/>
        <v>1209490</v>
      </c>
    </row>
    <row r="12" spans="1:17" ht="21.2" customHeight="1" x14ac:dyDescent="0.15">
      <c r="A12" s="4">
        <v>2017</v>
      </c>
      <c r="B12" s="112">
        <f t="shared" si="0"/>
        <v>621036</v>
      </c>
      <c r="C12" s="112">
        <f t="shared" ref="C12:Q12" si="3">SUM(C21,C30)</f>
        <v>0</v>
      </c>
      <c r="D12" s="112">
        <f t="shared" si="3"/>
        <v>3870</v>
      </c>
      <c r="E12" s="112">
        <f t="shared" si="3"/>
        <v>115343052</v>
      </c>
      <c r="F12" s="112">
        <f t="shared" si="3"/>
        <v>3239055</v>
      </c>
      <c r="G12" s="112">
        <f t="shared" si="3"/>
        <v>30</v>
      </c>
      <c r="H12" s="112">
        <f t="shared" si="3"/>
        <v>17813825</v>
      </c>
      <c r="I12" s="112">
        <f t="shared" si="3"/>
        <v>260953</v>
      </c>
      <c r="J12" s="112">
        <f t="shared" si="3"/>
        <v>7369</v>
      </c>
      <c r="K12" s="112">
        <f t="shared" si="3"/>
        <v>64283</v>
      </c>
      <c r="L12" s="112">
        <f t="shared" si="3"/>
        <v>8000</v>
      </c>
      <c r="M12" s="112">
        <f t="shared" si="3"/>
        <v>3940211</v>
      </c>
      <c r="N12" s="112">
        <f t="shared" si="3"/>
        <v>15121344</v>
      </c>
      <c r="O12" s="112">
        <f t="shared" si="3"/>
        <v>32496800</v>
      </c>
      <c r="P12" s="112">
        <f t="shared" si="3"/>
        <v>15000</v>
      </c>
      <c r="Q12" s="112">
        <f t="shared" si="3"/>
        <v>1138873</v>
      </c>
    </row>
    <row r="13" spans="1:17" ht="21.2" customHeight="1" x14ac:dyDescent="0.15">
      <c r="A13" s="4">
        <v>2018</v>
      </c>
      <c r="B13" s="112">
        <f t="shared" si="0"/>
        <v>681648</v>
      </c>
      <c r="C13" s="112">
        <f t="shared" ref="C13:Q13" si="4">SUM(C22,C31)</f>
        <v>0</v>
      </c>
      <c r="D13" s="112">
        <f t="shared" si="4"/>
        <v>600</v>
      </c>
      <c r="E13" s="112">
        <f t="shared" si="4"/>
        <v>101655338</v>
      </c>
      <c r="F13" s="112">
        <f t="shared" si="4"/>
        <v>3966134</v>
      </c>
      <c r="G13" s="112">
        <f t="shared" si="4"/>
        <v>0</v>
      </c>
      <c r="H13" s="112">
        <f t="shared" si="4"/>
        <v>15225951</v>
      </c>
      <c r="I13" s="112">
        <f t="shared" si="4"/>
        <v>283153</v>
      </c>
      <c r="J13" s="112">
        <f t="shared" si="4"/>
        <v>18492</v>
      </c>
      <c r="K13" s="112">
        <f t="shared" si="4"/>
        <v>66432</v>
      </c>
      <c r="L13" s="112">
        <f t="shared" si="4"/>
        <v>0</v>
      </c>
      <c r="M13" s="112">
        <f t="shared" si="4"/>
        <v>3780909</v>
      </c>
      <c r="N13" s="112">
        <f t="shared" si="4"/>
        <v>2786048</v>
      </c>
      <c r="O13" s="112">
        <f t="shared" si="4"/>
        <v>11129000</v>
      </c>
      <c r="P13" s="112">
        <f t="shared" si="4"/>
        <v>12000</v>
      </c>
      <c r="Q13" s="112">
        <f t="shared" si="4"/>
        <v>1275939</v>
      </c>
    </row>
    <row r="14" spans="1:17" ht="21.2" customHeight="1" x14ac:dyDescent="0.15">
      <c r="A14" s="4">
        <v>2019</v>
      </c>
      <c r="B14" s="112">
        <f t="shared" si="0"/>
        <v>742708</v>
      </c>
      <c r="C14" s="112">
        <f t="shared" ref="C14:Q14" si="5">SUM(C23,C32)</f>
        <v>0</v>
      </c>
      <c r="D14" s="112">
        <f t="shared" si="5"/>
        <v>608</v>
      </c>
      <c r="E14" s="112">
        <f t="shared" si="5"/>
        <v>84474447</v>
      </c>
      <c r="F14" s="112">
        <f t="shared" si="5"/>
        <v>3741590</v>
      </c>
      <c r="G14" s="112">
        <f t="shared" si="5"/>
        <v>10</v>
      </c>
      <c r="H14" s="112">
        <f t="shared" si="5"/>
        <v>17960150</v>
      </c>
      <c r="I14" s="112">
        <f t="shared" si="5"/>
        <v>115591</v>
      </c>
      <c r="J14" s="112">
        <f t="shared" si="5"/>
        <v>13521</v>
      </c>
      <c r="K14" s="112">
        <f t="shared" si="5"/>
        <v>80214</v>
      </c>
      <c r="L14" s="112">
        <f t="shared" si="5"/>
        <v>5000</v>
      </c>
      <c r="M14" s="112">
        <f t="shared" si="5"/>
        <v>3633545</v>
      </c>
      <c r="N14" s="112">
        <f t="shared" si="5"/>
        <v>3542649</v>
      </c>
      <c r="O14" s="112">
        <f t="shared" si="5"/>
        <v>5689000</v>
      </c>
      <c r="P14" s="112">
        <f t="shared" si="5"/>
        <v>13333</v>
      </c>
      <c r="Q14" s="112">
        <f t="shared" si="5"/>
        <v>850492</v>
      </c>
    </row>
    <row r="15" spans="1:17" ht="21.2" customHeight="1" x14ac:dyDescent="0.15">
      <c r="A15" s="4">
        <v>2020</v>
      </c>
      <c r="B15" s="112">
        <f t="shared" si="0"/>
        <v>667655</v>
      </c>
      <c r="C15" s="112">
        <f t="shared" ref="C15:Q16" si="6">SUM(C24,C33)</f>
        <v>0</v>
      </c>
      <c r="D15" s="112">
        <f t="shared" si="6"/>
        <v>388</v>
      </c>
      <c r="E15" s="112">
        <f t="shared" si="6"/>
        <v>76633876</v>
      </c>
      <c r="F15" s="112">
        <f t="shared" si="6"/>
        <v>3215642</v>
      </c>
      <c r="G15" s="112">
        <f t="shared" si="6"/>
        <v>30</v>
      </c>
      <c r="H15" s="112">
        <f t="shared" si="6"/>
        <v>12784563</v>
      </c>
      <c r="I15" s="112">
        <f t="shared" si="6"/>
        <v>33099</v>
      </c>
      <c r="J15" s="112">
        <f t="shared" si="6"/>
        <v>5219</v>
      </c>
      <c r="K15" s="112">
        <f t="shared" si="6"/>
        <v>40224</v>
      </c>
      <c r="L15" s="112">
        <f t="shared" si="6"/>
        <v>0</v>
      </c>
      <c r="M15" s="112">
        <f t="shared" si="6"/>
        <v>3324920</v>
      </c>
      <c r="N15" s="112">
        <f t="shared" si="6"/>
        <v>5760619</v>
      </c>
      <c r="O15" s="112">
        <f t="shared" si="6"/>
        <v>8311</v>
      </c>
      <c r="P15" s="112">
        <f t="shared" si="6"/>
        <v>0</v>
      </c>
      <c r="Q15" s="112">
        <f t="shared" si="6"/>
        <v>768411</v>
      </c>
    </row>
    <row r="16" spans="1:17" ht="21.2" customHeight="1" x14ac:dyDescent="0.15">
      <c r="A16" s="4">
        <v>2021</v>
      </c>
      <c r="B16" s="112">
        <f t="shared" si="0"/>
        <v>626502</v>
      </c>
      <c r="C16" s="112">
        <f t="shared" si="6"/>
        <v>0</v>
      </c>
      <c r="D16" s="112">
        <f t="shared" si="6"/>
        <v>0</v>
      </c>
      <c r="E16" s="112">
        <f t="shared" si="6"/>
        <v>80175460</v>
      </c>
      <c r="F16" s="112">
        <f t="shared" si="6"/>
        <v>2779126</v>
      </c>
      <c r="G16" s="112">
        <f t="shared" si="6"/>
        <v>0</v>
      </c>
      <c r="H16" s="112">
        <f t="shared" si="6"/>
        <v>12901219</v>
      </c>
      <c r="I16" s="112">
        <f t="shared" si="6"/>
        <v>69915</v>
      </c>
      <c r="J16" s="112">
        <f t="shared" si="6"/>
        <v>3569</v>
      </c>
      <c r="K16" s="112">
        <f t="shared" si="6"/>
        <v>41317</v>
      </c>
      <c r="L16" s="112">
        <f t="shared" si="6"/>
        <v>0</v>
      </c>
      <c r="M16" s="112">
        <f t="shared" si="6"/>
        <v>3053961</v>
      </c>
      <c r="N16" s="112">
        <f t="shared" si="6"/>
        <v>1991247</v>
      </c>
      <c r="O16" s="112">
        <f t="shared" si="6"/>
        <v>9761000</v>
      </c>
      <c r="P16" s="112">
        <f t="shared" si="6"/>
        <v>0</v>
      </c>
      <c r="Q16" s="112">
        <f t="shared" si="6"/>
        <v>1257848</v>
      </c>
    </row>
    <row r="17" spans="1:17" ht="21.2" customHeight="1" x14ac:dyDescent="0.15">
      <c r="A17" s="4"/>
      <c r="B17" s="168"/>
      <c r="C17" s="168"/>
      <c r="D17" s="168"/>
      <c r="E17" s="168"/>
      <c r="F17" s="168"/>
      <c r="G17" s="168"/>
      <c r="H17" s="169"/>
      <c r="I17" s="169"/>
      <c r="J17" s="169"/>
      <c r="K17" s="169"/>
      <c r="L17" s="169"/>
      <c r="M17" s="169"/>
      <c r="N17" s="169"/>
      <c r="O17" s="169"/>
      <c r="P17" s="169"/>
      <c r="Q17" s="169"/>
    </row>
    <row r="18" spans="1:17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69"/>
      <c r="I18" s="169"/>
      <c r="J18" s="169"/>
      <c r="K18" s="169"/>
      <c r="L18" s="169"/>
      <c r="M18" s="169"/>
      <c r="N18" s="169"/>
      <c r="O18" s="169"/>
      <c r="P18" s="169"/>
      <c r="Q18" s="169"/>
    </row>
    <row r="19" spans="1:17" ht="21.2" customHeight="1" x14ac:dyDescent="0.15">
      <c r="A19" s="4">
        <v>2015</v>
      </c>
      <c r="B19" s="112" t="str">
        <f>VLOOKUP($A19&amp;$A$18, '[1]14.임산물생산량'!$A$9:$U$71, 4, FALSE)</f>
        <v>-</v>
      </c>
      <c r="C19" s="112" t="str">
        <f>VLOOKUP($A19&amp;$A$18, '[1]14.임산물생산량'!$A$9:$U$71, 5, FALSE)</f>
        <v>-</v>
      </c>
      <c r="D19" s="112" t="str">
        <f>VLOOKUP($A19&amp;$A$18, '[1]14.임산물생산량'!$A$9:$U$71, 6, FALSE)</f>
        <v>-</v>
      </c>
      <c r="E19" s="112">
        <f>VLOOKUP($A19&amp;$A$18, '[1]14.임산물생산량'!$A$9:$U$71, 7, FALSE)</f>
        <v>241948</v>
      </c>
      <c r="F19" s="112">
        <f>VLOOKUP($A19&amp;$A$18, '[1]14.임산물생산량'!$A$9:$U$71,8, FALSE)</f>
        <v>13344</v>
      </c>
      <c r="G19" s="112" t="str">
        <f>VLOOKUP($A19&amp;$A$18, '[1]14.임산물생산량'!$A$9:$U$71,9, FALSE)</f>
        <v>-</v>
      </c>
      <c r="H19" s="112">
        <f>VLOOKUP($A19&amp;$A$18, '[1]14.임산물생산량'!$A$9:$U$71, 10, FALSE)</f>
        <v>6756</v>
      </c>
      <c r="I19" s="112" t="str">
        <f>VLOOKUP($A19&amp;$A$18, '[1]14.임산물생산량'!$A$9:$U$71, 11, FALSE)</f>
        <v>-</v>
      </c>
      <c r="J19" s="112" t="str">
        <f>VLOOKUP($A19&amp;$A$18, '[1]14.임산물생산량'!$A$9:$U$71, 12, FALSE)</f>
        <v>-</v>
      </c>
      <c r="K19" s="112">
        <f>VLOOKUP($A19&amp;$A$18, '[1]14.임산물생산량'!$A$9:$U$71, 13, FALSE)</f>
        <v>20</v>
      </c>
      <c r="L19" s="112" t="str">
        <f>VLOOKUP($A19&amp;$A$18, '[1]14.임산물생산량'!$A$9:$U$71, 14, FALSE)</f>
        <v>-</v>
      </c>
      <c r="M19" s="112">
        <f>VLOOKUP($A19&amp;$A$18, '[1]14.임산물생산량'!$A$9:$U$71, 15, FALSE)</f>
        <v>19136</v>
      </c>
      <c r="N19" s="112">
        <f>VLOOKUP($A19&amp;$A$18, '[1]14.임산물생산량'!$A$9:$U$71, 16, FALSE)</f>
        <v>36767</v>
      </c>
      <c r="O19" s="112" t="str">
        <f>VLOOKUP($A19&amp;$A$18, '[1]14.임산물생산량'!$A$9:$U$71, 18, FALSE)</f>
        <v>-</v>
      </c>
      <c r="P19" s="112">
        <f>VLOOKUP($A19&amp;$A$18, '[1]14.임산물생산량'!$A$9:$U$71, 19, FALSE)</f>
        <v>16133</v>
      </c>
      <c r="Q19" s="112">
        <f>VLOOKUP($A19&amp;$A$18, '[1]14.임산물생산량'!$A$9:$U$71, 20, FALSE)</f>
        <v>50</v>
      </c>
    </row>
    <row r="20" spans="1:17" ht="21.2" customHeight="1" x14ac:dyDescent="0.15">
      <c r="A20" s="4">
        <v>2016</v>
      </c>
      <c r="B20" s="112" t="str">
        <f>VLOOKUP($A20&amp;$A$18, '[1]14.임산물생산량'!$A$9:$U$71, 4, FALSE)</f>
        <v>-</v>
      </c>
      <c r="C20" s="112" t="str">
        <f>VLOOKUP($A20&amp;$A$18, '[1]14.임산물생산량'!$A$9:$U$71, 5, FALSE)</f>
        <v>-</v>
      </c>
      <c r="D20" s="112" t="str">
        <f>VLOOKUP($A20&amp;$A$18, '[1]14.임산물생산량'!$A$9:$U$71, 6, FALSE)</f>
        <v>-</v>
      </c>
      <c r="E20" s="112">
        <f>VLOOKUP($A20&amp;$A$18, '[1]14.임산물생산량'!$A$9:$U$71, 7, FALSE)</f>
        <v>128331</v>
      </c>
      <c r="F20" s="112">
        <f>VLOOKUP($A20&amp;$A$18, '[1]14.임산물생산량'!$A$9:$U$71,8, FALSE)</f>
        <v>28490</v>
      </c>
      <c r="G20" s="112" t="str">
        <f>VLOOKUP($A20&amp;$A$18, '[1]14.임산물생산량'!$A$9:$U$71,9, FALSE)</f>
        <v>-</v>
      </c>
      <c r="H20" s="112">
        <f>VLOOKUP($A20&amp;$A$18, '[1]14.임산물생산량'!$A$9:$U$71, 10, FALSE)</f>
        <v>29144</v>
      </c>
      <c r="I20" s="112" t="str">
        <f>VLOOKUP($A20&amp;$A$18, '[1]14.임산물생산량'!$A$9:$U$71, 11, FALSE)</f>
        <v>-</v>
      </c>
      <c r="J20" s="112" t="str">
        <f>VLOOKUP($A20&amp;$A$18, '[1]14.임산물생산량'!$A$9:$U$71, 12, FALSE)</f>
        <v>-</v>
      </c>
      <c r="K20" s="112">
        <f>VLOOKUP($A20&amp;$A$18, '[1]14.임산물생산량'!$A$9:$U$71, 13, FALSE)</f>
        <v>20</v>
      </c>
      <c r="L20" s="112" t="str">
        <f>VLOOKUP($A20&amp;$A$18, '[1]14.임산물생산량'!$A$9:$U$71, 14, FALSE)</f>
        <v>-</v>
      </c>
      <c r="M20" s="112">
        <f>VLOOKUP($A20&amp;$A$18, '[1]14.임산물생산량'!$A$9:$U$71, 15, FALSE)</f>
        <v>24601</v>
      </c>
      <c r="N20" s="112">
        <f>VLOOKUP($A20&amp;$A$18, '[1]14.임산물생산량'!$A$9:$U$71, 16, FALSE)</f>
        <v>27869</v>
      </c>
      <c r="O20" s="112" t="str">
        <f>VLOOKUP($A20&amp;$A$18, '[1]14.임산물생산량'!$A$9:$U$71, 18, FALSE)</f>
        <v>-</v>
      </c>
      <c r="P20" s="112">
        <f>VLOOKUP($A20&amp;$A$18, '[1]14.임산물생산량'!$A$9:$U$71, 19, FALSE)</f>
        <v>2000</v>
      </c>
      <c r="Q20" s="112">
        <f>VLOOKUP($A20&amp;$A$18, '[1]14.임산물생산량'!$A$9:$U$71, 20, FALSE)</f>
        <v>50</v>
      </c>
    </row>
    <row r="21" spans="1:17" ht="21.2" customHeight="1" x14ac:dyDescent="0.15">
      <c r="A21" s="4">
        <v>2017</v>
      </c>
      <c r="B21" s="112" t="str">
        <f>VLOOKUP($A21&amp;$A$18, '[1]14.임산물생산량'!$A$9:$U$71, 4, FALSE)</f>
        <v>-</v>
      </c>
      <c r="C21" s="112" t="str">
        <f>VLOOKUP($A21&amp;$A$18, '[1]14.임산물생산량'!$A$9:$U$71, 5, FALSE)</f>
        <v>-</v>
      </c>
      <c r="D21" s="112" t="str">
        <f>VLOOKUP($A21&amp;$A$18, '[1]14.임산물생산량'!$A$9:$U$71, 6, FALSE)</f>
        <v>-</v>
      </c>
      <c r="E21" s="112">
        <f>VLOOKUP($A21&amp;$A$18, '[1]14.임산물생산량'!$A$9:$U$71, 7, FALSE)</f>
        <v>148152</v>
      </c>
      <c r="F21" s="112">
        <f>VLOOKUP($A21&amp;$A$18, '[1]14.임산물생산량'!$A$9:$U$71,8, FALSE)</f>
        <v>63458</v>
      </c>
      <c r="G21" s="112" t="str">
        <f>VLOOKUP($A21&amp;$A$18, '[1]14.임산물생산량'!$A$9:$U$71,9, FALSE)</f>
        <v>-</v>
      </c>
      <c r="H21" s="112">
        <f>VLOOKUP($A21&amp;$A$18, '[1]14.임산물생산량'!$A$9:$U$71, 10, FALSE)</f>
        <v>25192</v>
      </c>
      <c r="I21" s="112" t="str">
        <f>VLOOKUP($A21&amp;$A$18, '[1]14.임산물생산량'!$A$9:$U$71, 11, FALSE)</f>
        <v>-</v>
      </c>
      <c r="J21" s="112" t="str">
        <f>VLOOKUP($A21&amp;$A$18, '[1]14.임산물생산량'!$A$9:$U$71, 12, FALSE)</f>
        <v>-</v>
      </c>
      <c r="K21" s="112" t="str">
        <f>VLOOKUP($A21&amp;$A$18, '[1]14.임산물생산량'!$A$9:$U$71, 13, FALSE)</f>
        <v>-</v>
      </c>
      <c r="L21" s="112" t="str">
        <f>VLOOKUP($A21&amp;$A$18, '[1]14.임산물생산량'!$A$9:$U$71, 14, FALSE)</f>
        <v>-</v>
      </c>
      <c r="M21" s="112">
        <f>VLOOKUP($A21&amp;$A$18, '[1]14.임산물생산량'!$A$9:$U$71, 15, FALSE)</f>
        <v>22882</v>
      </c>
      <c r="N21" s="112">
        <f>VLOOKUP($A21&amp;$A$18, '[1]14.임산물생산량'!$A$9:$U$71, 16, FALSE)</f>
        <v>5244</v>
      </c>
      <c r="O21" s="112" t="str">
        <f>VLOOKUP($A21&amp;$A$18, '[1]14.임산물생산량'!$A$9:$U$71, 18, FALSE)</f>
        <v>-</v>
      </c>
      <c r="P21" s="112">
        <f>VLOOKUP($A21&amp;$A$18, '[1]14.임산물생산량'!$A$9:$U$71, 19, FALSE)</f>
        <v>15000</v>
      </c>
      <c r="Q21" s="112" t="str">
        <f>VLOOKUP($A21&amp;$A$18, '[1]14.임산물생산량'!$A$9:$U$71, 20, FALSE)</f>
        <v>-</v>
      </c>
    </row>
    <row r="22" spans="1:17" ht="21.2" customHeight="1" x14ac:dyDescent="0.15">
      <c r="A22" s="4">
        <v>2018</v>
      </c>
      <c r="B22" s="112" t="str">
        <f>VLOOKUP($A22&amp;$A$18, '[1]14.임산물생산량'!$A$9:$U$71, 4, FALSE)</f>
        <v>-</v>
      </c>
      <c r="C22" s="112" t="str">
        <f>VLOOKUP($A22&amp;$A$18, '[1]14.임산물생산량'!$A$9:$U$71, 5, FALSE)</f>
        <v>-</v>
      </c>
      <c r="D22" s="112" t="str">
        <f>VLOOKUP($A22&amp;$A$18, '[1]14.임산물생산량'!$A$9:$U$71, 6, FALSE)</f>
        <v>-</v>
      </c>
      <c r="E22" s="112">
        <f>VLOOKUP($A22&amp;$A$18, '[1]14.임산물생산량'!$A$9:$U$71, 7, FALSE)</f>
        <v>157164</v>
      </c>
      <c r="F22" s="112">
        <f>VLOOKUP($A22&amp;$A$18, '[1]14.임산물생산량'!$A$9:$U$71,8, FALSE)</f>
        <v>27329</v>
      </c>
      <c r="G22" s="112" t="str">
        <f>VLOOKUP($A22&amp;$A$18, '[1]14.임산물생산량'!$A$9:$U$71,9, FALSE)</f>
        <v>-</v>
      </c>
      <c r="H22" s="112">
        <f>VLOOKUP($A22&amp;$A$18, '[1]14.임산물생산량'!$A$9:$U$71, 10, FALSE)</f>
        <v>37472</v>
      </c>
      <c r="I22" s="112">
        <f>VLOOKUP($A22&amp;$A$18, '[1]14.임산물생산량'!$A$9:$U$71, 11, FALSE)</f>
        <v>6188</v>
      </c>
      <c r="J22" s="112" t="str">
        <f>VLOOKUP($A22&amp;$A$18, '[1]14.임산물생산량'!$A$9:$U$71, 12, FALSE)</f>
        <v>-</v>
      </c>
      <c r="K22" s="112" t="str">
        <f>VLOOKUP($A22&amp;$A$18, '[1]14.임산물생산량'!$A$9:$U$71, 13, FALSE)</f>
        <v>-</v>
      </c>
      <c r="L22" s="112" t="str">
        <f>VLOOKUP($A22&amp;$A$18, '[1]14.임산물생산량'!$A$9:$U$71, 14, FALSE)</f>
        <v>-</v>
      </c>
      <c r="M22" s="112">
        <f>VLOOKUP($A22&amp;$A$18, '[1]14.임산물생산량'!$A$9:$U$71, 15, FALSE)</f>
        <v>23325</v>
      </c>
      <c r="N22" s="112">
        <f>VLOOKUP($A22&amp;$A$18, '[1]14.임산물생산량'!$A$9:$U$71, 16, FALSE)</f>
        <v>14647</v>
      </c>
      <c r="O22" s="112" t="str">
        <f>VLOOKUP($A22&amp;$A$18, '[1]14.임산물생산량'!$A$9:$U$71, 18, FALSE)</f>
        <v>-</v>
      </c>
      <c r="P22" s="112">
        <f>VLOOKUP($A22&amp;$A$18, '[1]14.임산물생산량'!$A$9:$U$71, 19, FALSE)</f>
        <v>12000</v>
      </c>
      <c r="Q22" s="112">
        <f>VLOOKUP($A22&amp;$A$18, '[1]14.임산물생산량'!$A$9:$U$71, 20, FALSE)</f>
        <v>1550</v>
      </c>
    </row>
    <row r="23" spans="1:17" ht="21.2" customHeight="1" x14ac:dyDescent="0.15">
      <c r="A23" s="4">
        <v>2019</v>
      </c>
      <c r="B23" s="112" t="str">
        <f>VLOOKUP($A23&amp;$A$18, '[1]14.임산물생산량'!$A$9:$U$71, 4, FALSE)</f>
        <v>-</v>
      </c>
      <c r="C23" s="112" t="str">
        <f>VLOOKUP($A23&amp;$A$18, '[1]14.임산물생산량'!$A$9:$U$71, 5, FALSE)</f>
        <v>-</v>
      </c>
      <c r="D23" s="112" t="str">
        <f>VLOOKUP($A23&amp;$A$18, '[1]14.임산물생산량'!$A$9:$U$71, 6, FALSE)</f>
        <v>-</v>
      </c>
      <c r="E23" s="112">
        <f>VLOOKUP($A23&amp;$A$18, '[1]14.임산물생산량'!$A$9:$U$71, 7, FALSE)</f>
        <v>787232</v>
      </c>
      <c r="F23" s="112">
        <f>VLOOKUP($A23&amp;$A$18, '[1]14.임산물생산량'!$A$9:$U$71,8, FALSE)</f>
        <v>6766</v>
      </c>
      <c r="G23" s="112" t="str">
        <f>VLOOKUP($A23&amp;$A$18, '[1]14.임산물생산량'!$A$9:$U$71,9, FALSE)</f>
        <v>-</v>
      </c>
      <c r="H23" s="112">
        <f>VLOOKUP($A23&amp;$A$18, '[1]14.임산물생산량'!$A$9:$U$71, 10, FALSE)</f>
        <v>20398</v>
      </c>
      <c r="I23" s="112" t="str">
        <f>VLOOKUP($A23&amp;$A$18, '[1]14.임산물생산량'!$A$9:$U$71, 11, FALSE)</f>
        <v>-</v>
      </c>
      <c r="J23" s="112" t="str">
        <f>VLOOKUP($A23&amp;$A$18, '[1]14.임산물생산량'!$A$9:$U$71, 12, FALSE)</f>
        <v>-</v>
      </c>
      <c r="K23" s="112" t="str">
        <f>VLOOKUP($A23&amp;$A$18, '[1]14.임산물생산량'!$A$9:$U$71, 13, FALSE)</f>
        <v>-</v>
      </c>
      <c r="L23" s="112" t="str">
        <f>VLOOKUP($A23&amp;$A$18, '[1]14.임산물생산량'!$A$9:$U$71, 14, FALSE)</f>
        <v>-</v>
      </c>
      <c r="M23" s="112">
        <f>VLOOKUP($A23&amp;$A$18, '[1]14.임산물생산량'!$A$9:$U$71, 15, FALSE)</f>
        <v>31468</v>
      </c>
      <c r="N23" s="112">
        <f>VLOOKUP($A23&amp;$A$18, '[1]14.임산물생산량'!$A$9:$U$71, 16, FALSE)</f>
        <v>59415</v>
      </c>
      <c r="O23" s="112" t="str">
        <f>VLOOKUP($A23&amp;$A$18, '[1]14.임산물생산량'!$A$9:$U$71, 18, FALSE)</f>
        <v>-</v>
      </c>
      <c r="P23" s="112">
        <f>VLOOKUP($A23&amp;$A$18, '[1]14.임산물생산량'!$A$9:$U$71, 19, FALSE)</f>
        <v>13333</v>
      </c>
      <c r="Q23" s="112">
        <f>VLOOKUP($A23&amp;$A$18, '[1]14.임산물생산량'!$A$9:$U$71, 20, FALSE)</f>
        <v>1545</v>
      </c>
    </row>
    <row r="24" spans="1:17" ht="21.2" customHeight="1" x14ac:dyDescent="0.15">
      <c r="A24" s="4">
        <v>2020</v>
      </c>
      <c r="B24" s="112" t="str">
        <f>VLOOKUP($A24&amp;$A$18, '[1]14.임산물생산량'!$A$9:$U$71, 4, FALSE)</f>
        <v>-</v>
      </c>
      <c r="C24" s="112" t="str">
        <f>VLOOKUP($A24&amp;$A$18, '[1]14.임산물생산량'!$A$9:$U$71, 5, FALSE)</f>
        <v>-</v>
      </c>
      <c r="D24" s="112" t="str">
        <f>VLOOKUP($A24&amp;$A$18, '[1]14.임산물생산량'!$A$9:$U$71, 6, FALSE)</f>
        <v>-</v>
      </c>
      <c r="E24" s="112">
        <f>VLOOKUP($A24&amp;$A$18, '[1]14.임산물생산량'!$A$9:$U$71, 7, FALSE)</f>
        <v>468856</v>
      </c>
      <c r="F24" s="112">
        <f>VLOOKUP($A24&amp;$A$18, '[1]14.임산물생산량'!$A$9:$U$71,8, FALSE)</f>
        <v>6446</v>
      </c>
      <c r="G24" s="112" t="str">
        <f>VLOOKUP($A24&amp;$A$18, '[1]14.임산물생산량'!$A$9:$U$71,9, FALSE)</f>
        <v>-</v>
      </c>
      <c r="H24" s="112">
        <f>VLOOKUP($A24&amp;$A$18, '[1]14.임산물생산량'!$A$9:$U$71, 10, FALSE)</f>
        <v>7280</v>
      </c>
      <c r="I24" s="112" t="str">
        <f>VLOOKUP($A24&amp;$A$18, '[1]14.임산물생산량'!$A$9:$U$71, 11, FALSE)</f>
        <v>-</v>
      </c>
      <c r="J24" s="112" t="str">
        <f>VLOOKUP($A24&amp;$A$18, '[1]14.임산물생산량'!$A$9:$U$71, 12, FALSE)</f>
        <v>-</v>
      </c>
      <c r="K24" s="112" t="str">
        <f>VLOOKUP($A24&amp;$A$18, '[1]14.임산물생산량'!$A$9:$U$71, 13, FALSE)</f>
        <v>-</v>
      </c>
      <c r="L24" s="112" t="str">
        <f>VLOOKUP($A24&amp;$A$18, '[1]14.임산물생산량'!$A$9:$U$71, 14, FALSE)</f>
        <v>-</v>
      </c>
      <c r="M24" s="112">
        <f>VLOOKUP($A24&amp;$A$18, '[1]14.임산물생산량'!$A$9:$U$71, 15, FALSE)</f>
        <v>39796</v>
      </c>
      <c r="N24" s="112">
        <f>VLOOKUP($A24&amp;$A$18, '[1]14.임산물생산량'!$A$9:$U$71, 16, FALSE)</f>
        <v>5290</v>
      </c>
      <c r="O24" s="112" t="str">
        <f>VLOOKUP($A24&amp;$A$18, '[1]14.임산물생산량'!$A$9:$U$71, 18, FALSE)</f>
        <v>-</v>
      </c>
      <c r="P24" s="112" t="str">
        <f>VLOOKUP($A24&amp;$A$18, '[1]14.임산물생산량'!$A$9:$U$71, 19, FALSE)</f>
        <v>-</v>
      </c>
      <c r="Q24" s="112">
        <f>VLOOKUP($A24&amp;$A$18, '[1]14.임산물생산량'!$A$9:$U$71, 20, FALSE)</f>
        <v>1333</v>
      </c>
    </row>
    <row r="25" spans="1:17" ht="21.2" customHeight="1" x14ac:dyDescent="0.15">
      <c r="A25" s="4">
        <v>2021</v>
      </c>
      <c r="B25" s="112">
        <v>0</v>
      </c>
      <c r="C25" s="112">
        <v>0</v>
      </c>
      <c r="D25" s="112">
        <v>0</v>
      </c>
      <c r="E25" s="112">
        <v>1008757</v>
      </c>
      <c r="F25" s="112">
        <v>5209</v>
      </c>
      <c r="G25" s="112">
        <v>0</v>
      </c>
      <c r="H25" s="112">
        <v>13739</v>
      </c>
      <c r="I25" s="112">
        <v>0</v>
      </c>
      <c r="J25" s="112">
        <v>0</v>
      </c>
      <c r="K25" s="112">
        <v>0</v>
      </c>
      <c r="L25" s="112">
        <v>0</v>
      </c>
      <c r="M25" s="112">
        <v>54366</v>
      </c>
      <c r="N25" s="112">
        <v>77247</v>
      </c>
      <c r="O25" s="112">
        <v>0</v>
      </c>
      <c r="P25" s="112">
        <v>0</v>
      </c>
      <c r="Q25" s="112">
        <v>30</v>
      </c>
    </row>
    <row r="26" spans="1:17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</row>
    <row r="27" spans="1:17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</row>
    <row r="28" spans="1:17" ht="21.2" customHeight="1" x14ac:dyDescent="0.15">
      <c r="A28" s="4">
        <v>2015</v>
      </c>
      <c r="B28" s="112">
        <f>VLOOKUP($A28&amp;$A$27, '[2]14.임산물생산량'!$A$9:$U$160, 4, FALSE)</f>
        <v>588013</v>
      </c>
      <c r="C28" s="112" t="str">
        <f>VLOOKUP($A28&amp;$A$27, '[2]14.임산물생산량'!$A$9:$U$160, 5, FALSE)</f>
        <v>-</v>
      </c>
      <c r="D28" s="112" t="str">
        <f>VLOOKUP($A28&amp;$A$27, '[2]14.임산물생산량'!$A$9:$U$160, 6, FALSE)</f>
        <v>-</v>
      </c>
      <c r="E28" s="112">
        <f>VLOOKUP($A28&amp;$A$27, '[2]14.임산물생산량'!$A$9:$U$160, 7, FALSE)</f>
        <v>111702586</v>
      </c>
      <c r="F28" s="112">
        <f>VLOOKUP($A28&amp;$A$27, '[2]14.임산물생산량'!$A$9:$U$160,8, FALSE)</f>
        <v>4226957</v>
      </c>
      <c r="G28" s="112" t="str">
        <f>VLOOKUP($A28&amp;$A$27, '[2]14.임산물생산량'!$A$9:$U$160,9, FALSE)</f>
        <v>-</v>
      </c>
      <c r="H28" s="112">
        <f>VLOOKUP($A28&amp;$A$27, '[2]14.임산물생산량'!$A$9:$U$160, 10, FALSE)</f>
        <v>19137180</v>
      </c>
      <c r="I28" s="112">
        <f>VLOOKUP($A28&amp;$A$27, '[2]14.임산물생산량'!$A$9:$U$160, 11, FALSE)</f>
        <v>3219</v>
      </c>
      <c r="J28" s="112">
        <f>VLOOKUP($A28&amp;$A$27, '[2]14.임산물생산량'!$A$9:$U$160, 12, FALSE)</f>
        <v>12704</v>
      </c>
      <c r="K28" s="112">
        <f>VLOOKUP($A28&amp;$A$27, '[2]14.임산물생산량'!$A$9:$U$160, 13, FALSE)</f>
        <v>17586</v>
      </c>
      <c r="L28" s="112">
        <f>VLOOKUP($A28&amp;$A$27, '[2]14.임산물생산량'!$A$9:$U$160, 14, FALSE)</f>
        <v>612</v>
      </c>
      <c r="M28" s="112">
        <f>VLOOKUP($A28&amp;$A$27, '[2]14.임산물생산량'!$A$9:$U$160, 15, FALSE)</f>
        <v>3700392</v>
      </c>
      <c r="N28" s="112">
        <f>VLOOKUP($A28&amp;$A$27, '[2]14.임산물생산량'!$A$9:$U$160, 16, FALSE)</f>
        <v>1617148</v>
      </c>
      <c r="O28" s="112">
        <f>VLOOKUP($A28&amp;$A$27, '[2]14.임산물생산량'!$A$9:$U$160, 18, FALSE)</f>
        <v>19290000</v>
      </c>
      <c r="P28" s="112">
        <f>VLOOKUP($A28&amp;$A$27, '[2]14.임산물생산량'!$A$9:$U$160, 19, FALSE)</f>
        <v>0</v>
      </c>
      <c r="Q28" s="112">
        <f>VLOOKUP($A28&amp;$A$27, '[2]14.임산물생산량'!$A$9:$U$160, 20, FALSE)</f>
        <v>59105</v>
      </c>
    </row>
    <row r="29" spans="1:17" ht="21.2" customHeight="1" x14ac:dyDescent="0.15">
      <c r="A29" s="4">
        <v>2016</v>
      </c>
      <c r="B29" s="112">
        <f>VLOOKUP($A29&amp;$A$27, '[2]14.임산물생산량'!$A$9:$U$160, 4, FALSE)</f>
        <v>481912</v>
      </c>
      <c r="C29" s="112">
        <f>VLOOKUP($A29&amp;$A$27, '[2]14.임산물생산량'!$A$9:$U$160, 5, FALSE)</f>
        <v>15</v>
      </c>
      <c r="D29" s="112">
        <f>VLOOKUP($A29&amp;$A$27, '[2]14.임산물생산량'!$A$9:$U$160, 6, FALSE)</f>
        <v>615</v>
      </c>
      <c r="E29" s="112">
        <f>VLOOKUP($A29&amp;$A$27, '[2]14.임산물생산량'!$A$9:$U$160, 7, FALSE)</f>
        <v>101510506</v>
      </c>
      <c r="F29" s="112">
        <f>VLOOKUP($A29&amp;$A$27, '[2]14.임산물생산량'!$A$9:$U$160,8, FALSE)</f>
        <v>3373664</v>
      </c>
      <c r="G29" s="112">
        <f>VLOOKUP($A29&amp;$A$27, '[2]14.임산물생산량'!$A$9:$U$160,9, FALSE)</f>
        <v>1035</v>
      </c>
      <c r="H29" s="112">
        <f>VLOOKUP($A29&amp;$A$27, '[2]14.임산물생산량'!$A$9:$U$160, 10, FALSE)</f>
        <v>18669467</v>
      </c>
      <c r="I29" s="112">
        <f>VLOOKUP($A29&amp;$A$27, '[2]14.임산물생산량'!$A$9:$U$160, 11, FALSE)</f>
        <v>1752</v>
      </c>
      <c r="J29" s="112">
        <f>VLOOKUP($A29&amp;$A$27, '[2]14.임산물생산량'!$A$9:$U$160, 12, FALSE)</f>
        <v>15996</v>
      </c>
      <c r="K29" s="112">
        <f>VLOOKUP($A29&amp;$A$27, '[2]14.임산물생산량'!$A$9:$U$160, 13, FALSE)</f>
        <v>89055</v>
      </c>
      <c r="L29" s="112">
        <f>VLOOKUP($A29&amp;$A$27, '[2]14.임산물생산량'!$A$9:$U$160, 14, FALSE)</f>
        <v>10000</v>
      </c>
      <c r="M29" s="112">
        <f>VLOOKUP($A29&amp;$A$27, '[2]14.임산물생산량'!$A$9:$U$160, 15, FALSE)</f>
        <v>3726458</v>
      </c>
      <c r="N29" s="112">
        <f>VLOOKUP($A29&amp;$A$27, '[2]14.임산물생산량'!$A$9:$U$160, 16, FALSE)</f>
        <v>1780052</v>
      </c>
      <c r="O29" s="112">
        <f>VLOOKUP($A29&amp;$A$27, '[2]14.임산물생산량'!$A$9:$U$160, 18, FALSE)</f>
        <v>18058000</v>
      </c>
      <c r="P29" s="112">
        <f>VLOOKUP($A29&amp;$A$27, '[2]14.임산물생산량'!$A$9:$U$160, 19, FALSE)</f>
        <v>0</v>
      </c>
      <c r="Q29" s="112">
        <f>VLOOKUP($A29&amp;$A$27, '[2]14.임산물생산량'!$A$9:$U$160, 20, FALSE)</f>
        <v>1209440</v>
      </c>
    </row>
    <row r="30" spans="1:17" ht="21.2" customHeight="1" x14ac:dyDescent="0.15">
      <c r="A30" s="4">
        <v>2017</v>
      </c>
      <c r="B30" s="112">
        <f>VLOOKUP($A30&amp;$A$27, '[2]14.임산물생산량'!$A$9:$U$160, 4, FALSE)</f>
        <v>621036</v>
      </c>
      <c r="C30" s="112" t="str">
        <f>VLOOKUP($A30&amp;$A$27, '[2]14.임산물생산량'!$A$9:$U$160, 5, FALSE)</f>
        <v>-</v>
      </c>
      <c r="D30" s="112">
        <f>VLOOKUP($A30&amp;$A$27, '[2]14.임산물생산량'!$A$9:$U$160, 6, FALSE)</f>
        <v>3870</v>
      </c>
      <c r="E30" s="112">
        <f>VLOOKUP($A30&amp;$A$27, '[2]14.임산물생산량'!$A$9:$U$160, 7, FALSE)</f>
        <v>115194900</v>
      </c>
      <c r="F30" s="112">
        <f>VLOOKUP($A30&amp;$A$27, '[2]14.임산물생산량'!$A$9:$U$160,8, FALSE)</f>
        <v>3175597</v>
      </c>
      <c r="G30" s="112">
        <f>VLOOKUP($A30&amp;$A$27, '[2]14.임산물생산량'!$A$9:$U$160,9, FALSE)</f>
        <v>30</v>
      </c>
      <c r="H30" s="112">
        <f>VLOOKUP($A30&amp;$A$27, '[2]14.임산물생산량'!$A$9:$U$160, 10, FALSE)</f>
        <v>17788633</v>
      </c>
      <c r="I30" s="112">
        <f>VLOOKUP($A30&amp;$A$27, '[2]14.임산물생산량'!$A$9:$U$160, 11, FALSE)</f>
        <v>260953</v>
      </c>
      <c r="J30" s="112">
        <f>VLOOKUP($A30&amp;$A$27, '[2]14.임산물생산량'!$A$9:$U$160, 12, FALSE)</f>
        <v>7369</v>
      </c>
      <c r="K30" s="112">
        <f>VLOOKUP($A30&amp;$A$27, '[2]14.임산물생산량'!$A$9:$U$160, 13, FALSE)</f>
        <v>64283</v>
      </c>
      <c r="L30" s="112">
        <f>VLOOKUP($A30&amp;$A$27, '[2]14.임산물생산량'!$A$9:$U$160, 14, FALSE)</f>
        <v>8000</v>
      </c>
      <c r="M30" s="112">
        <f>VLOOKUP($A30&amp;$A$27, '[2]14.임산물생산량'!$A$9:$U$160, 15, FALSE)</f>
        <v>3917329</v>
      </c>
      <c r="N30" s="112">
        <f>VLOOKUP($A30&amp;$A$27, '[2]14.임산물생산량'!$A$9:$U$160, 16, FALSE)</f>
        <v>15116100</v>
      </c>
      <c r="O30" s="112">
        <f>VLOOKUP($A30&amp;$A$27, '[2]14.임산물생산량'!$A$9:$U$160, 18, FALSE)</f>
        <v>32496800</v>
      </c>
      <c r="P30" s="112">
        <f>VLOOKUP($A30&amp;$A$27, '[2]14.임산물생산량'!$A$9:$U$160, 19, FALSE)</f>
        <v>0</v>
      </c>
      <c r="Q30" s="112">
        <f>VLOOKUP($A30&amp;$A$27, '[2]14.임산물생산량'!$A$9:$U$160, 20, FALSE)</f>
        <v>1138873</v>
      </c>
    </row>
    <row r="31" spans="1:17" ht="21.2" customHeight="1" x14ac:dyDescent="0.15">
      <c r="A31" s="4">
        <v>2018</v>
      </c>
      <c r="B31" s="112">
        <f>VLOOKUP($A31&amp;$A$27, '[2]14.임산물생산량'!$A$9:$U$160, 4, FALSE)</f>
        <v>681648</v>
      </c>
      <c r="C31" s="112" t="str">
        <f>VLOOKUP($A31&amp;$A$27, '[2]14.임산물생산량'!$A$9:$U$160, 5, FALSE)</f>
        <v>-</v>
      </c>
      <c r="D31" s="112">
        <f>VLOOKUP($A31&amp;$A$27, '[2]14.임산물생산량'!$A$9:$U$160, 6, FALSE)</f>
        <v>600</v>
      </c>
      <c r="E31" s="112">
        <f>VLOOKUP($A31&amp;$A$27, '[2]14.임산물생산량'!$A$9:$U$160, 7, FALSE)</f>
        <v>101498174</v>
      </c>
      <c r="F31" s="112">
        <f>VLOOKUP($A31&amp;$A$27, '[2]14.임산물생산량'!$A$9:$U$160,8, FALSE)</f>
        <v>3938805</v>
      </c>
      <c r="G31" s="112" t="str">
        <f>VLOOKUP($A31&amp;$A$27, '[2]14.임산물생산량'!$A$9:$U$160,9, FALSE)</f>
        <v>-</v>
      </c>
      <c r="H31" s="112">
        <f>VLOOKUP($A31&amp;$A$27, '[2]14.임산물생산량'!$A$9:$U$160, 10, FALSE)</f>
        <v>15188479</v>
      </c>
      <c r="I31" s="112">
        <f>VLOOKUP($A31&amp;$A$27, '[2]14.임산물생산량'!$A$9:$U$160, 11, FALSE)</f>
        <v>276965</v>
      </c>
      <c r="J31" s="112">
        <f>VLOOKUP($A31&amp;$A$27, '[2]14.임산물생산량'!$A$9:$U$160, 12, FALSE)</f>
        <v>18492</v>
      </c>
      <c r="K31" s="112">
        <f>VLOOKUP($A31&amp;$A$27, '[2]14.임산물생산량'!$A$9:$U$160, 13, FALSE)</f>
        <v>66432</v>
      </c>
      <c r="L31" s="112" t="str">
        <f>VLOOKUP($A31&amp;$A$27, '[2]14.임산물생산량'!$A$9:$U$160, 14, FALSE)</f>
        <v>-</v>
      </c>
      <c r="M31" s="112">
        <f>VLOOKUP($A31&amp;$A$27, '[2]14.임산물생산량'!$A$9:$U$160, 15, FALSE)</f>
        <v>3757584</v>
      </c>
      <c r="N31" s="112">
        <f>VLOOKUP($A31&amp;$A$27, '[2]14.임산물생산량'!$A$9:$U$160, 16, FALSE)</f>
        <v>2771401</v>
      </c>
      <c r="O31" s="112">
        <f>VLOOKUP($A31&amp;$A$27, '[2]14.임산물생산량'!$A$9:$U$160, 18, FALSE)</f>
        <v>11129000</v>
      </c>
      <c r="P31" s="112">
        <f>VLOOKUP($A31&amp;$A$27, '[2]14.임산물생산량'!$A$9:$U$160, 19, FALSE)</f>
        <v>0</v>
      </c>
      <c r="Q31" s="112">
        <f>VLOOKUP($A31&amp;$A$27, '[2]14.임산물생산량'!$A$9:$U$160, 20, FALSE)</f>
        <v>1274389</v>
      </c>
    </row>
    <row r="32" spans="1:17" ht="21.2" customHeight="1" x14ac:dyDescent="0.15">
      <c r="A32" s="4">
        <v>2019</v>
      </c>
      <c r="B32" s="112">
        <f>VLOOKUP($A32&amp;$A$27, '[2]14.임산물생산량'!$A$9:$U$160, 4, FALSE)</f>
        <v>742708</v>
      </c>
      <c r="C32" s="112" t="str">
        <f>VLOOKUP($A32&amp;$A$27, '[2]14.임산물생산량'!$A$9:$U$160, 5, FALSE)</f>
        <v>-</v>
      </c>
      <c r="D32" s="112">
        <f>VLOOKUP($A32&amp;$A$27, '[2]14.임산물생산량'!$A$9:$U$160, 6, FALSE)</f>
        <v>608</v>
      </c>
      <c r="E32" s="112">
        <f>VLOOKUP($A32&amp;$A$27, '[2]14.임산물생산량'!$A$9:$U$160, 7, FALSE)</f>
        <v>83687215</v>
      </c>
      <c r="F32" s="112">
        <f>VLOOKUP($A32&amp;$A$27, '[2]14.임산물생산량'!$A$9:$U$160,8, FALSE)</f>
        <v>3734824</v>
      </c>
      <c r="G32" s="112">
        <f>VLOOKUP($A32&amp;$A$27, '[2]14.임산물생산량'!$A$9:$U$160,9, FALSE)</f>
        <v>10</v>
      </c>
      <c r="H32" s="112">
        <f>VLOOKUP($A32&amp;$A$27, '[2]14.임산물생산량'!$A$9:$U$160, 10, FALSE)</f>
        <v>17939752</v>
      </c>
      <c r="I32" s="112">
        <f>VLOOKUP($A32&amp;$A$27, '[2]14.임산물생산량'!$A$9:$U$160, 11, FALSE)</f>
        <v>115591</v>
      </c>
      <c r="J32" s="112">
        <f>VLOOKUP($A32&amp;$A$27, '[2]14.임산물생산량'!$A$9:$U$160, 12, FALSE)</f>
        <v>13521</v>
      </c>
      <c r="K32" s="112">
        <f>VLOOKUP($A32&amp;$A$27, '[2]14.임산물생산량'!$A$9:$U$160, 13, FALSE)</f>
        <v>80214</v>
      </c>
      <c r="L32" s="112">
        <f>VLOOKUP($A32&amp;$A$27, '[2]14.임산물생산량'!$A$9:$U$160, 14, FALSE)</f>
        <v>5000</v>
      </c>
      <c r="M32" s="112">
        <f>VLOOKUP($A32&amp;$A$27, '[2]14.임산물생산량'!$A$9:$U$160, 15, FALSE)</f>
        <v>3602077</v>
      </c>
      <c r="N32" s="112">
        <f>VLOOKUP($A32&amp;$A$27, '[2]14.임산물생산량'!$A$9:$U$160, 16, FALSE)</f>
        <v>3483234</v>
      </c>
      <c r="O32" s="112">
        <f>VLOOKUP($A32&amp;$A$27, '[2]14.임산물생산량'!$A$9:$U$160, 18, FALSE)</f>
        <v>5689000</v>
      </c>
      <c r="P32" s="112">
        <f>VLOOKUP($A32&amp;$A$27, '[2]14.임산물생산량'!$A$9:$U$160, 19, FALSE)</f>
        <v>0</v>
      </c>
      <c r="Q32" s="112">
        <f>VLOOKUP($A32&amp;$A$27, '[2]14.임산물생산량'!$A$9:$U$160, 20, FALSE)</f>
        <v>848947</v>
      </c>
    </row>
    <row r="33" spans="1:17" ht="21.2" customHeight="1" x14ac:dyDescent="0.15">
      <c r="A33" s="4">
        <v>2020</v>
      </c>
      <c r="B33" s="112">
        <f>VLOOKUP($A33&amp;$A$27, '[2]14.임산물생산량'!$A$9:$U$160, 4, FALSE)</f>
        <v>667655</v>
      </c>
      <c r="C33" s="112" t="str">
        <f>VLOOKUP($A33&amp;$A$27, '[2]14.임산물생산량'!$A$9:$U$160, 5, FALSE)</f>
        <v>-</v>
      </c>
      <c r="D33" s="112">
        <f>VLOOKUP($A33&amp;$A$27, '[2]14.임산물생산량'!$A$9:$U$160, 6, FALSE)</f>
        <v>388</v>
      </c>
      <c r="E33" s="112">
        <f>VLOOKUP($A33&amp;$A$27, '[2]14.임산물생산량'!$A$9:$U$160, 7, FALSE)</f>
        <v>76165020</v>
      </c>
      <c r="F33" s="112">
        <f>VLOOKUP($A33&amp;$A$27, '[2]14.임산물생산량'!$A$9:$U$160,8, FALSE)</f>
        <v>3209196</v>
      </c>
      <c r="G33" s="112">
        <f>VLOOKUP($A33&amp;$A$27, '[2]14.임산물생산량'!$A$9:$U$160,9, FALSE)</f>
        <v>30</v>
      </c>
      <c r="H33" s="112">
        <f>VLOOKUP($A33&amp;$A$27, '[2]14.임산물생산량'!$A$9:$U$160, 10, FALSE)</f>
        <v>12777283</v>
      </c>
      <c r="I33" s="112">
        <f>VLOOKUP($A33&amp;$A$27, '[2]14.임산물생산량'!$A$9:$U$160, 11, FALSE)</f>
        <v>33099</v>
      </c>
      <c r="J33" s="112">
        <f>VLOOKUP($A33&amp;$A$27, '[2]14.임산물생산량'!$A$9:$U$160, 12, FALSE)</f>
        <v>5219</v>
      </c>
      <c r="K33" s="112">
        <f>VLOOKUP($A33&amp;$A$27, '[2]14.임산물생산량'!$A$9:$U$160, 13, FALSE)</f>
        <v>40224</v>
      </c>
      <c r="L33" s="112" t="str">
        <f>VLOOKUP($A33&amp;$A$27, '[2]14.임산물생산량'!$A$9:$U$160, 14, FALSE)</f>
        <v>-</v>
      </c>
      <c r="M33" s="112">
        <f>VLOOKUP($A33&amp;$A$27, '[2]14.임산물생산량'!$A$9:$U$160, 15, FALSE)</f>
        <v>3285124</v>
      </c>
      <c r="N33" s="112">
        <f>VLOOKUP($A33&amp;$A$27, '[2]14.임산물생산량'!$A$9:$U$160, 16, FALSE)</f>
        <v>5755329</v>
      </c>
      <c r="O33" s="112">
        <f>VLOOKUP($A33&amp;$A$27, '[2]14.임산물생산량'!$A$9:$U$160, 18, FALSE)</f>
        <v>8311</v>
      </c>
      <c r="P33" s="112">
        <f>VLOOKUP($A33&amp;$A$27, '[2]14.임산물생산량'!$A$9:$U$160, 19, FALSE)</f>
        <v>0</v>
      </c>
      <c r="Q33" s="112">
        <f>VLOOKUP($A33&amp;$A$27, '[2]14.임산물생산량'!$A$9:$U$160, 20, FALSE)</f>
        <v>767078</v>
      </c>
    </row>
    <row r="34" spans="1:17" ht="21.2" customHeight="1" x14ac:dyDescent="0.15">
      <c r="A34" s="4">
        <v>2021</v>
      </c>
      <c r="B34" s="112">
        <v>626502</v>
      </c>
      <c r="C34" s="112">
        <v>0</v>
      </c>
      <c r="D34" s="112">
        <v>0</v>
      </c>
      <c r="E34" s="112">
        <v>79166703</v>
      </c>
      <c r="F34" s="112">
        <v>2773917</v>
      </c>
      <c r="G34" s="112">
        <v>0</v>
      </c>
      <c r="H34" s="112">
        <v>12887480</v>
      </c>
      <c r="I34" s="112">
        <v>69915</v>
      </c>
      <c r="J34" s="112">
        <v>3569</v>
      </c>
      <c r="K34" s="112">
        <v>41317</v>
      </c>
      <c r="L34" s="112">
        <v>0</v>
      </c>
      <c r="M34" s="112">
        <v>2999595</v>
      </c>
      <c r="N34" s="112">
        <v>1914000</v>
      </c>
      <c r="O34" s="112">
        <v>9761000</v>
      </c>
      <c r="P34" s="112"/>
      <c r="Q34" s="112">
        <v>1257818</v>
      </c>
    </row>
    <row r="35" spans="1:17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</row>
    <row r="36" spans="1:17" s="111" customFormat="1" ht="18.75" customHeight="1" x14ac:dyDescent="0.15">
      <c r="A36" s="165" t="s">
        <v>743</v>
      </c>
    </row>
  </sheetData>
  <mergeCells count="18">
    <mergeCell ref="O5:O7"/>
    <mergeCell ref="P5:P7"/>
    <mergeCell ref="Q5:Q7"/>
    <mergeCell ref="N5:N7"/>
    <mergeCell ref="A2:H2"/>
    <mergeCell ref="J5:J7"/>
    <mergeCell ref="K5:K7"/>
    <mergeCell ref="L5:L7"/>
    <mergeCell ref="M5:M7"/>
    <mergeCell ref="A5:A7"/>
    <mergeCell ref="B5:B7"/>
    <mergeCell ref="C5:C7"/>
    <mergeCell ref="D5:D7"/>
    <mergeCell ref="E5:E7"/>
    <mergeCell ref="F5:F7"/>
    <mergeCell ref="G5:G7"/>
    <mergeCell ref="H5:H7"/>
    <mergeCell ref="I5:I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3" width="9" bestFit="1" customWidth="1"/>
    <col min="4" max="4" width="10.77734375" bestFit="1" customWidth="1"/>
    <col min="5" max="6" width="11.5546875" bestFit="1" customWidth="1"/>
    <col min="7" max="7" width="10.77734375" bestFit="1" customWidth="1"/>
    <col min="8" max="8" width="12.109375" customWidth="1"/>
    <col min="9" max="15" width="8.6640625" customWidth="1"/>
  </cols>
  <sheetData>
    <row r="1" spans="1:15" s="19" customFormat="1" ht="15" customHeight="1" x14ac:dyDescent="0.15">
      <c r="A1" s="133" t="s">
        <v>214</v>
      </c>
    </row>
    <row r="2" spans="1:15" s="223" customFormat="1" ht="30" customHeight="1" x14ac:dyDescent="0.15">
      <c r="A2" s="419" t="s">
        <v>884</v>
      </c>
      <c r="B2" s="419"/>
      <c r="C2" s="419"/>
      <c r="D2" s="419"/>
      <c r="E2" s="419"/>
      <c r="F2" s="419"/>
      <c r="G2" s="419"/>
      <c r="H2" s="230"/>
      <c r="I2" s="230"/>
      <c r="J2" s="230"/>
      <c r="K2" s="230"/>
      <c r="L2" s="230"/>
      <c r="M2" s="230"/>
      <c r="N2" s="230"/>
      <c r="O2" s="230"/>
    </row>
    <row r="3" spans="1:15" s="19" customFormat="1" ht="15" customHeight="1" x14ac:dyDescent="0.15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 s="19" customFormat="1" ht="15" customHeight="1" thickBot="1" x14ac:dyDescent="0.2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241" t="s">
        <v>823</v>
      </c>
    </row>
    <row r="5" spans="1:15" s="12" customFormat="1" ht="20.100000000000001" customHeight="1" x14ac:dyDescent="0.15">
      <c r="A5" s="410"/>
      <c r="B5" s="597" t="s">
        <v>883</v>
      </c>
      <c r="C5" s="598"/>
      <c r="D5" s="598"/>
      <c r="E5" s="598"/>
      <c r="F5" s="598"/>
      <c r="G5" s="598"/>
      <c r="H5" s="599"/>
      <c r="I5" s="597" t="s">
        <v>707</v>
      </c>
      <c r="J5" s="598"/>
      <c r="K5" s="598"/>
      <c r="L5" s="598"/>
      <c r="M5" s="598"/>
      <c r="N5" s="598"/>
      <c r="O5" s="598"/>
    </row>
    <row r="6" spans="1:15" s="12" customFormat="1" ht="20.100000000000001" customHeight="1" x14ac:dyDescent="0.15">
      <c r="A6" s="411"/>
      <c r="B6" s="595" t="s">
        <v>256</v>
      </c>
      <c r="C6" s="595" t="s">
        <v>257</v>
      </c>
      <c r="D6" s="595" t="s">
        <v>258</v>
      </c>
      <c r="E6" s="595" t="s">
        <v>708</v>
      </c>
      <c r="F6" s="595" t="s">
        <v>709</v>
      </c>
      <c r="G6" s="595" t="s">
        <v>710</v>
      </c>
      <c r="H6" s="596" t="s">
        <v>259</v>
      </c>
      <c r="I6" s="600" t="s">
        <v>256</v>
      </c>
      <c r="J6" s="600" t="s">
        <v>257</v>
      </c>
      <c r="K6" s="600" t="s">
        <v>258</v>
      </c>
      <c r="L6" s="600" t="s">
        <v>708</v>
      </c>
      <c r="M6" s="600" t="s">
        <v>709</v>
      </c>
      <c r="N6" s="600" t="s">
        <v>710</v>
      </c>
      <c r="O6" s="600" t="s">
        <v>259</v>
      </c>
    </row>
    <row r="7" spans="1:15" s="12" customFormat="1" ht="20.100000000000001" customHeight="1" thickBot="1" x14ac:dyDescent="0.2">
      <c r="A7" s="412"/>
      <c r="B7" s="431"/>
      <c r="C7" s="431"/>
      <c r="D7" s="431"/>
      <c r="E7" s="431"/>
      <c r="F7" s="431"/>
      <c r="G7" s="431"/>
      <c r="H7" s="418"/>
      <c r="I7" s="601"/>
      <c r="J7" s="601"/>
      <c r="K7" s="601"/>
      <c r="L7" s="601"/>
      <c r="M7" s="601"/>
      <c r="N7" s="601"/>
      <c r="O7" s="601"/>
    </row>
    <row r="8" spans="1:15" ht="6.95" customHeight="1" x14ac:dyDescent="0.15">
      <c r="B8" s="248"/>
    </row>
    <row r="9" spans="1:15" ht="21.2" customHeight="1" x14ac:dyDescent="0.15">
      <c r="A9" s="39" t="s">
        <v>63</v>
      </c>
      <c r="B9" s="168"/>
      <c r="C9" s="168"/>
      <c r="D9" s="168"/>
      <c r="E9" s="168"/>
      <c r="F9" s="168"/>
      <c r="G9" s="168"/>
      <c r="H9" s="169"/>
      <c r="I9" s="169"/>
      <c r="J9" s="169"/>
      <c r="K9" s="169"/>
      <c r="L9" s="169"/>
      <c r="M9" s="169"/>
      <c r="N9" s="169"/>
      <c r="O9" s="169"/>
    </row>
    <row r="10" spans="1:15" ht="21.2" customHeight="1" x14ac:dyDescent="0.15">
      <c r="A10" s="4">
        <v>2015</v>
      </c>
      <c r="B10" s="112">
        <f t="shared" ref="B10:B16" si="0">SUM(B19,B28)</f>
        <v>8536</v>
      </c>
      <c r="C10" s="112">
        <f t="shared" ref="C10:G10" si="1">SUM(C19,C28)</f>
        <v>363716</v>
      </c>
      <c r="D10" s="112">
        <f t="shared" si="1"/>
        <v>14176264</v>
      </c>
      <c r="E10" s="112">
        <f t="shared" si="1"/>
        <v>176186928</v>
      </c>
      <c r="F10" s="112">
        <f t="shared" si="1"/>
        <v>117971809</v>
      </c>
      <c r="G10" s="112">
        <f t="shared" si="1"/>
        <v>58085789</v>
      </c>
      <c r="H10" s="112">
        <f t="shared" ref="H10" si="2">SUM(H19,H28)</f>
        <v>56087091</v>
      </c>
      <c r="I10" s="113">
        <f>B10/B10*100</f>
        <v>100</v>
      </c>
      <c r="J10" s="113">
        <f t="shared" ref="J10:O15" si="3">C10/C10*100</f>
        <v>100</v>
      </c>
      <c r="K10" s="113">
        <f t="shared" si="3"/>
        <v>100</v>
      </c>
      <c r="L10" s="113">
        <f t="shared" si="3"/>
        <v>100</v>
      </c>
      <c r="M10" s="113">
        <f t="shared" si="3"/>
        <v>100</v>
      </c>
      <c r="N10" s="113">
        <f t="shared" si="3"/>
        <v>100</v>
      </c>
      <c r="O10" s="113">
        <f t="shared" si="3"/>
        <v>100</v>
      </c>
    </row>
    <row r="11" spans="1:15" ht="21.2" customHeight="1" x14ac:dyDescent="0.15">
      <c r="A11" s="4">
        <v>2016</v>
      </c>
      <c r="B11" s="112">
        <f t="shared" si="0"/>
        <v>8559</v>
      </c>
      <c r="C11" s="112">
        <f t="shared" ref="C11:G11" si="4">SUM(C20,C29)</f>
        <v>368763</v>
      </c>
      <c r="D11" s="112">
        <f t="shared" si="4"/>
        <v>14851874</v>
      </c>
      <c r="E11" s="112">
        <f t="shared" si="4"/>
        <v>170870472</v>
      </c>
      <c r="F11" s="112">
        <f t="shared" si="4"/>
        <v>111486077</v>
      </c>
      <c r="G11" s="112">
        <f t="shared" si="4"/>
        <v>60220512</v>
      </c>
      <c r="H11" s="112">
        <f t="shared" ref="H11" si="5">SUM(H20,H29)</f>
        <v>57253534</v>
      </c>
      <c r="I11" s="113">
        <f t="shared" ref="I11:I15" si="6">B11/B11*100</f>
        <v>100</v>
      </c>
      <c r="J11" s="113">
        <f t="shared" si="3"/>
        <v>100</v>
      </c>
      <c r="K11" s="113">
        <f t="shared" si="3"/>
        <v>100</v>
      </c>
      <c r="L11" s="113">
        <f t="shared" si="3"/>
        <v>100</v>
      </c>
      <c r="M11" s="113">
        <f t="shared" si="3"/>
        <v>100</v>
      </c>
      <c r="N11" s="113">
        <f t="shared" si="3"/>
        <v>100</v>
      </c>
      <c r="O11" s="113">
        <f t="shared" si="3"/>
        <v>100</v>
      </c>
    </row>
    <row r="12" spans="1:15" ht="21.2" customHeight="1" x14ac:dyDescent="0.15">
      <c r="A12" s="4">
        <v>2017</v>
      </c>
      <c r="B12" s="112">
        <f t="shared" si="0"/>
        <v>3755</v>
      </c>
      <c r="C12" s="112">
        <f t="shared" ref="C12:G12" si="7">SUM(C21,C30)</f>
        <v>139953</v>
      </c>
      <c r="D12" s="112">
        <f t="shared" si="7"/>
        <v>5774993</v>
      </c>
      <c r="E12" s="112">
        <f t="shared" si="7"/>
        <v>59581243</v>
      </c>
      <c r="F12" s="112">
        <f t="shared" si="7"/>
        <v>41465785</v>
      </c>
      <c r="G12" s="112">
        <f t="shared" si="7"/>
        <v>18592461</v>
      </c>
      <c r="H12" s="112">
        <f t="shared" ref="H12" si="8">SUM(H21,H30)</f>
        <v>26895725</v>
      </c>
      <c r="I12" s="113">
        <f t="shared" si="6"/>
        <v>100</v>
      </c>
      <c r="J12" s="113">
        <f t="shared" si="3"/>
        <v>100</v>
      </c>
      <c r="K12" s="113">
        <f t="shared" si="3"/>
        <v>100</v>
      </c>
      <c r="L12" s="113">
        <f t="shared" si="3"/>
        <v>100</v>
      </c>
      <c r="M12" s="113">
        <f t="shared" si="3"/>
        <v>100</v>
      </c>
      <c r="N12" s="113">
        <f t="shared" si="3"/>
        <v>100</v>
      </c>
      <c r="O12" s="113">
        <f t="shared" si="3"/>
        <v>100</v>
      </c>
    </row>
    <row r="13" spans="1:15" ht="21.2" customHeight="1" x14ac:dyDescent="0.15">
      <c r="A13" s="4">
        <v>2018</v>
      </c>
      <c r="B13" s="112">
        <f t="shared" si="0"/>
        <v>8464</v>
      </c>
      <c r="C13" s="112">
        <f t="shared" ref="C13:G13" si="9">SUM(C22,C31)</f>
        <v>356280</v>
      </c>
      <c r="D13" s="112">
        <f t="shared" si="9"/>
        <v>15697920</v>
      </c>
      <c r="E13" s="112">
        <f t="shared" si="9"/>
        <v>172704636</v>
      </c>
      <c r="F13" s="112">
        <f t="shared" si="9"/>
        <v>115529605</v>
      </c>
      <c r="G13" s="112">
        <f t="shared" si="9"/>
        <v>58248830</v>
      </c>
      <c r="H13" s="112">
        <f t="shared" ref="H13" si="10">SUM(H22,H31)</f>
        <v>61358245</v>
      </c>
      <c r="I13" s="113">
        <f t="shared" si="6"/>
        <v>100</v>
      </c>
      <c r="J13" s="113">
        <f t="shared" si="3"/>
        <v>100</v>
      </c>
      <c r="K13" s="113">
        <f t="shared" si="3"/>
        <v>100</v>
      </c>
      <c r="L13" s="113">
        <f t="shared" si="3"/>
        <v>100</v>
      </c>
      <c r="M13" s="113">
        <f t="shared" si="3"/>
        <v>100</v>
      </c>
      <c r="N13" s="113">
        <f t="shared" si="3"/>
        <v>100</v>
      </c>
      <c r="O13" s="113">
        <f t="shared" si="3"/>
        <v>100</v>
      </c>
    </row>
    <row r="14" spans="1:15" ht="21.2" customHeight="1" x14ac:dyDescent="0.15">
      <c r="A14" s="4">
        <v>2019</v>
      </c>
      <c r="B14" s="112">
        <f t="shared" si="0"/>
        <v>8403</v>
      </c>
      <c r="C14" s="112">
        <f t="shared" ref="C14:G14" si="11">SUM(C23,C32)</f>
        <v>342659</v>
      </c>
      <c r="D14" s="112">
        <f t="shared" si="11"/>
        <v>15577665</v>
      </c>
      <c r="E14" s="112">
        <f t="shared" si="11"/>
        <v>168638341</v>
      </c>
      <c r="F14" s="112">
        <f t="shared" si="11"/>
        <v>112353501</v>
      </c>
      <c r="G14" s="112">
        <f t="shared" si="11"/>
        <v>56833055</v>
      </c>
      <c r="H14" s="112">
        <f t="shared" ref="H14" si="12">SUM(H23,H32)</f>
        <v>60754616</v>
      </c>
      <c r="I14" s="113">
        <f t="shared" si="6"/>
        <v>100</v>
      </c>
      <c r="J14" s="113">
        <f t="shared" si="3"/>
        <v>100</v>
      </c>
      <c r="K14" s="113">
        <f t="shared" si="3"/>
        <v>100</v>
      </c>
      <c r="L14" s="113">
        <f t="shared" si="3"/>
        <v>100</v>
      </c>
      <c r="M14" s="113">
        <f t="shared" si="3"/>
        <v>100</v>
      </c>
      <c r="N14" s="113">
        <f t="shared" si="3"/>
        <v>100</v>
      </c>
      <c r="O14" s="113">
        <f t="shared" si="3"/>
        <v>100</v>
      </c>
    </row>
    <row r="15" spans="1:15" ht="21.2" customHeight="1" x14ac:dyDescent="0.15">
      <c r="A15" s="4">
        <v>2020</v>
      </c>
      <c r="B15" s="112">
        <f t="shared" si="0"/>
        <v>8596</v>
      </c>
      <c r="C15" s="112">
        <f t="shared" ref="C15:G16" si="13">SUM(C24,C33)</f>
        <v>335944</v>
      </c>
      <c r="D15" s="112">
        <f t="shared" si="13"/>
        <v>15780729</v>
      </c>
      <c r="E15" s="112">
        <f t="shared" si="13"/>
        <v>159042389</v>
      </c>
      <c r="F15" s="112">
        <f t="shared" si="13"/>
        <v>103518276</v>
      </c>
      <c r="G15" s="112">
        <f t="shared" si="13"/>
        <v>55168879</v>
      </c>
      <c r="H15" s="112">
        <f t="shared" ref="H15:H16" si="14">SUM(H24,H33)</f>
        <v>65096408</v>
      </c>
      <c r="I15" s="113">
        <f t="shared" si="6"/>
        <v>100</v>
      </c>
      <c r="J15" s="113">
        <f t="shared" si="3"/>
        <v>100</v>
      </c>
      <c r="K15" s="113">
        <f t="shared" si="3"/>
        <v>100</v>
      </c>
      <c r="L15" s="113">
        <f t="shared" si="3"/>
        <v>100</v>
      </c>
      <c r="M15" s="113">
        <f t="shared" si="3"/>
        <v>100</v>
      </c>
      <c r="N15" s="113">
        <f t="shared" si="3"/>
        <v>100</v>
      </c>
      <c r="O15" s="113">
        <f t="shared" si="3"/>
        <v>100</v>
      </c>
    </row>
    <row r="16" spans="1:15" ht="21.2" customHeight="1" x14ac:dyDescent="0.15">
      <c r="A16" s="4">
        <v>2021</v>
      </c>
      <c r="B16" s="112">
        <f t="shared" si="0"/>
        <v>8612</v>
      </c>
      <c r="C16" s="112">
        <f t="shared" si="13"/>
        <v>336007</v>
      </c>
      <c r="D16" s="112">
        <f t="shared" si="13"/>
        <v>17039659</v>
      </c>
      <c r="E16" s="112">
        <f t="shared" si="13"/>
        <v>189328667</v>
      </c>
      <c r="F16" s="112">
        <f t="shared" si="13"/>
        <v>126263420</v>
      </c>
      <c r="G16" s="112">
        <f t="shared" si="13"/>
        <v>65505056</v>
      </c>
      <c r="H16" s="112">
        <f t="shared" si="14"/>
        <v>65918454</v>
      </c>
      <c r="I16" s="113">
        <f t="shared" ref="I16" si="15">B16/B16*100</f>
        <v>100</v>
      </c>
      <c r="J16" s="113">
        <f t="shared" ref="J16" si="16">C16/C16*100</f>
        <v>100</v>
      </c>
      <c r="K16" s="113">
        <f t="shared" ref="K16" si="17">D16/D16*100</f>
        <v>100</v>
      </c>
      <c r="L16" s="113">
        <f t="shared" ref="L16" si="18">E16/E16*100</f>
        <v>100</v>
      </c>
      <c r="M16" s="113">
        <f t="shared" ref="M16" si="19">F16/F16*100</f>
        <v>100</v>
      </c>
      <c r="N16" s="113">
        <f t="shared" ref="N16" si="20">G16/G16*100</f>
        <v>100</v>
      </c>
      <c r="O16" s="113">
        <f t="shared" ref="O16" si="21">H16/H16*100</f>
        <v>100</v>
      </c>
    </row>
    <row r="17" spans="1:15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</row>
    <row r="18" spans="1:15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</row>
    <row r="19" spans="1:15" ht="21.2" customHeight="1" x14ac:dyDescent="0.15">
      <c r="A19" s="4">
        <v>2015</v>
      </c>
      <c r="B19" s="112">
        <v>3298</v>
      </c>
      <c r="C19" s="112">
        <v>108607</v>
      </c>
      <c r="D19" s="112">
        <v>3630664</v>
      </c>
      <c r="E19" s="112">
        <v>28789524</v>
      </c>
      <c r="F19" s="112">
        <v>18444043</v>
      </c>
      <c r="G19" s="112">
        <v>10489186</v>
      </c>
      <c r="H19" s="112">
        <v>12650737</v>
      </c>
      <c r="I19" s="113">
        <f t="shared" ref="I19:O19" si="22">B19/B10*100</f>
        <v>38.636363636363633</v>
      </c>
      <c r="J19" s="113">
        <f t="shared" si="22"/>
        <v>29.860385575558951</v>
      </c>
      <c r="K19" s="113">
        <f t="shared" si="22"/>
        <v>25.610866163327657</v>
      </c>
      <c r="L19" s="113">
        <f t="shared" si="22"/>
        <v>16.34032917583988</v>
      </c>
      <c r="M19" s="113">
        <f t="shared" si="22"/>
        <v>15.634280050753482</v>
      </c>
      <c r="N19" s="113">
        <f t="shared" si="22"/>
        <v>18.058093348787946</v>
      </c>
      <c r="O19" s="113">
        <f t="shared" si="22"/>
        <v>22.555523516097491</v>
      </c>
    </row>
    <row r="20" spans="1:15" ht="21.2" customHeight="1" x14ac:dyDescent="0.15">
      <c r="A20" s="4">
        <v>2016</v>
      </c>
      <c r="B20" s="112">
        <v>3307</v>
      </c>
      <c r="C20" s="112">
        <v>110562</v>
      </c>
      <c r="D20" s="112">
        <v>3794349</v>
      </c>
      <c r="E20" s="112">
        <v>28880428</v>
      </c>
      <c r="F20" s="112">
        <v>18100407</v>
      </c>
      <c r="G20" s="112">
        <v>10825010</v>
      </c>
      <c r="H20" s="112">
        <v>12977207</v>
      </c>
      <c r="I20" s="113">
        <f t="shared" ref="I20:O20" si="23">B20/B11*100</f>
        <v>38.63769131907933</v>
      </c>
      <c r="J20" s="113">
        <f t="shared" si="23"/>
        <v>29.981858266691614</v>
      </c>
      <c r="K20" s="113">
        <f t="shared" si="23"/>
        <v>25.547947686601702</v>
      </c>
      <c r="L20" s="113">
        <f t="shared" si="23"/>
        <v>16.901941957531434</v>
      </c>
      <c r="M20" s="113">
        <f t="shared" si="23"/>
        <v>16.235576214597629</v>
      </c>
      <c r="N20" s="113">
        <f t="shared" si="23"/>
        <v>17.975619337145456</v>
      </c>
      <c r="O20" s="113">
        <f t="shared" si="23"/>
        <v>22.666211311951503</v>
      </c>
    </row>
    <row r="21" spans="1:15" ht="21.2" customHeight="1" x14ac:dyDescent="0.15">
      <c r="A21" s="4">
        <v>2017</v>
      </c>
      <c r="B21" s="112">
        <v>3312</v>
      </c>
      <c r="C21" s="112">
        <v>108038</v>
      </c>
      <c r="D21" s="112">
        <v>3894809</v>
      </c>
      <c r="E21" s="112">
        <v>29964852</v>
      </c>
      <c r="F21" s="112">
        <v>18808731</v>
      </c>
      <c r="G21" s="112">
        <v>11276657</v>
      </c>
      <c r="H21" s="112">
        <v>13722550</v>
      </c>
      <c r="I21" s="113">
        <f t="shared" ref="I21:O21" si="24">B21/B12*100</f>
        <v>88.202396804260985</v>
      </c>
      <c r="J21" s="113">
        <f t="shared" si="24"/>
        <v>77.195915771723364</v>
      </c>
      <c r="K21" s="113">
        <f t="shared" si="24"/>
        <v>67.442661835261092</v>
      </c>
      <c r="L21" s="113">
        <f t="shared" si="24"/>
        <v>50.292425084182959</v>
      </c>
      <c r="M21" s="113">
        <f t="shared" si="24"/>
        <v>45.359640484317367</v>
      </c>
      <c r="N21" s="113">
        <f t="shared" si="24"/>
        <v>60.651771704671056</v>
      </c>
      <c r="O21" s="113">
        <f t="shared" si="24"/>
        <v>51.021305430509869</v>
      </c>
    </row>
    <row r="22" spans="1:15" ht="21.2" customHeight="1" x14ac:dyDescent="0.15">
      <c r="A22" s="4">
        <v>2018</v>
      </c>
      <c r="B22" s="112">
        <v>3316</v>
      </c>
      <c r="C22" s="112">
        <v>107815</v>
      </c>
      <c r="D22" s="112">
        <v>4054680</v>
      </c>
      <c r="E22" s="112">
        <v>31088125</v>
      </c>
      <c r="F22" s="112">
        <v>19725401</v>
      </c>
      <c r="G22" s="112">
        <v>11670675</v>
      </c>
      <c r="H22" s="112">
        <v>14434428</v>
      </c>
      <c r="I22" s="113">
        <f t="shared" ref="I22:O22" si="25">B22/B13*100</f>
        <v>39.177693761814744</v>
      </c>
      <c r="J22" s="113">
        <f t="shared" si="25"/>
        <v>30.261311328168855</v>
      </c>
      <c r="K22" s="113">
        <f t="shared" si="25"/>
        <v>25.829409246575342</v>
      </c>
      <c r="L22" s="113">
        <f t="shared" si="25"/>
        <v>18.000747241087378</v>
      </c>
      <c r="M22" s="113">
        <f t="shared" si="25"/>
        <v>17.073892877933755</v>
      </c>
      <c r="N22" s="113">
        <f t="shared" si="25"/>
        <v>20.03589599997116</v>
      </c>
      <c r="O22" s="113">
        <f t="shared" si="25"/>
        <v>23.524838430434247</v>
      </c>
    </row>
    <row r="23" spans="1:15" ht="21.2" customHeight="1" x14ac:dyDescent="0.15">
      <c r="A23" s="4">
        <v>2019</v>
      </c>
      <c r="B23" s="112">
        <v>3264</v>
      </c>
      <c r="C23" s="112">
        <v>103209</v>
      </c>
      <c r="D23" s="112">
        <v>4086849</v>
      </c>
      <c r="E23" s="112">
        <v>29523592</v>
      </c>
      <c r="F23" s="112">
        <v>18462260</v>
      </c>
      <c r="G23" s="112">
        <v>11058508</v>
      </c>
      <c r="H23" s="112">
        <v>14426429</v>
      </c>
      <c r="I23" s="113">
        <f t="shared" ref="I23:O23" si="26">B23/B14*100</f>
        <v>38.843270260621203</v>
      </c>
      <c r="J23" s="113">
        <f t="shared" si="26"/>
        <v>30.120031868417289</v>
      </c>
      <c r="K23" s="113">
        <f t="shared" si="26"/>
        <v>26.235311903292306</v>
      </c>
      <c r="L23" s="113">
        <f t="shared" si="26"/>
        <v>17.507046040022416</v>
      </c>
      <c r="M23" s="113">
        <f t="shared" si="26"/>
        <v>16.432296132899321</v>
      </c>
      <c r="N23" s="113">
        <f t="shared" si="26"/>
        <v>19.457880629503379</v>
      </c>
      <c r="O23" s="113">
        <f t="shared" si="26"/>
        <v>23.745403970621755</v>
      </c>
    </row>
    <row r="24" spans="1:15" ht="21.2" customHeight="1" x14ac:dyDescent="0.15">
      <c r="A24" s="4">
        <v>2020</v>
      </c>
      <c r="B24" s="112">
        <v>3290</v>
      </c>
      <c r="C24" s="112">
        <v>101574</v>
      </c>
      <c r="D24" s="112">
        <v>4007275</v>
      </c>
      <c r="E24" s="112">
        <v>28334917</v>
      </c>
      <c r="F24" s="112">
        <v>17523769</v>
      </c>
      <c r="G24" s="112">
        <v>10723241</v>
      </c>
      <c r="H24" s="112">
        <v>15674820</v>
      </c>
      <c r="I24" s="113">
        <f t="shared" ref="I24:O24" si="27">B24/B15*100</f>
        <v>38.273615635179155</v>
      </c>
      <c r="J24" s="113">
        <f t="shared" si="27"/>
        <v>30.235396375586411</v>
      </c>
      <c r="K24" s="113">
        <f t="shared" si="27"/>
        <v>25.393471999931055</v>
      </c>
      <c r="L24" s="113">
        <f t="shared" si="27"/>
        <v>17.81595282751946</v>
      </c>
      <c r="M24" s="113">
        <f t="shared" si="27"/>
        <v>16.928188603140956</v>
      </c>
      <c r="N24" s="113">
        <f t="shared" si="27"/>
        <v>19.437119612308962</v>
      </c>
      <c r="O24" s="113">
        <f t="shared" si="27"/>
        <v>24.079393136407774</v>
      </c>
    </row>
    <row r="25" spans="1:15" ht="21.2" customHeight="1" x14ac:dyDescent="0.15">
      <c r="A25" s="4">
        <v>2021</v>
      </c>
      <c r="B25" s="112">
        <v>3295</v>
      </c>
      <c r="C25" s="112">
        <v>101778</v>
      </c>
      <c r="D25" s="112">
        <v>4201302</v>
      </c>
      <c r="E25" s="112">
        <v>33169060</v>
      </c>
      <c r="F25" s="112">
        <v>21516781</v>
      </c>
      <c r="G25" s="112">
        <v>12025108</v>
      </c>
      <c r="H25" s="112">
        <v>16089071</v>
      </c>
      <c r="I25" s="113">
        <f t="shared" ref="I25" si="28">B25/B16*100</f>
        <v>38.260566651184391</v>
      </c>
      <c r="J25" s="113">
        <f t="shared" ref="J25" si="29">C25/C16*100</f>
        <v>30.290440377730228</v>
      </c>
      <c r="K25" s="113">
        <f t="shared" ref="K25" si="30">D25/D16*100</f>
        <v>24.656021578835585</v>
      </c>
      <c r="L25" s="113">
        <f t="shared" ref="L25" si="31">E25/E16*100</f>
        <v>17.519301501235415</v>
      </c>
      <c r="M25" s="113">
        <f t="shared" ref="M25" si="32">F25/F16*100</f>
        <v>17.041183424304521</v>
      </c>
      <c r="N25" s="113">
        <f t="shared" ref="N25" si="33">G25/G16*100</f>
        <v>18.357526478566786</v>
      </c>
      <c r="O25" s="113">
        <f t="shared" ref="O25" si="34">H25/H16*100</f>
        <v>24.407536924333815</v>
      </c>
    </row>
    <row r="26" spans="1:15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</row>
    <row r="27" spans="1:15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</row>
    <row r="28" spans="1:15" ht="21.2" customHeight="1" x14ac:dyDescent="0.15">
      <c r="A28" s="4">
        <v>2015</v>
      </c>
      <c r="B28" s="112">
        <v>5238</v>
      </c>
      <c r="C28" s="112">
        <v>255109</v>
      </c>
      <c r="D28" s="112">
        <v>10545600</v>
      </c>
      <c r="E28" s="112">
        <v>147397404</v>
      </c>
      <c r="F28" s="112">
        <v>99527766</v>
      </c>
      <c r="G28" s="112">
        <v>47596603</v>
      </c>
      <c r="H28" s="112">
        <v>43436354</v>
      </c>
      <c r="I28" s="113">
        <f>B28/B10*100</f>
        <v>61.363636363636367</v>
      </c>
      <c r="J28" s="113">
        <f>C28/C10*100</f>
        <v>70.139614424441049</v>
      </c>
      <c r="K28" s="113">
        <f>D28/D10*100</f>
        <v>74.389133836672343</v>
      </c>
      <c r="L28" s="113">
        <f>E28/E10*100</f>
        <v>83.659670824160131</v>
      </c>
      <c r="M28" s="113">
        <f>F28/F19*10</f>
        <v>53.962011474382273</v>
      </c>
      <c r="N28" s="113">
        <f>G28/G10*100</f>
        <v>81.941906651212065</v>
      </c>
      <c r="O28" s="113">
        <f>H28/H10*100</f>
        <v>77.44447648390252</v>
      </c>
    </row>
    <row r="29" spans="1:15" ht="21.2" customHeight="1" x14ac:dyDescent="0.15">
      <c r="A29" s="4">
        <v>2016</v>
      </c>
      <c r="B29" s="112">
        <v>5252</v>
      </c>
      <c r="C29" s="112">
        <v>258201</v>
      </c>
      <c r="D29" s="112">
        <v>11057525</v>
      </c>
      <c r="E29" s="112">
        <v>141990044</v>
      </c>
      <c r="F29" s="112">
        <v>93385670</v>
      </c>
      <c r="G29" s="112">
        <v>49395502</v>
      </c>
      <c r="H29" s="112">
        <v>44276327</v>
      </c>
      <c r="I29" s="113">
        <f t="shared" ref="I29:L29" si="35">B29/B11*100</f>
        <v>61.362308680920663</v>
      </c>
      <c r="J29" s="113">
        <f t="shared" si="35"/>
        <v>70.018141733308383</v>
      </c>
      <c r="K29" s="113">
        <f t="shared" si="35"/>
        <v>74.452052313398298</v>
      </c>
      <c r="L29" s="113">
        <f t="shared" si="35"/>
        <v>83.098058042468566</v>
      </c>
      <c r="M29" s="113">
        <f t="shared" ref="M29:M33" si="36">F29/F20*10</f>
        <v>51.593132684806484</v>
      </c>
      <c r="N29" s="113">
        <f t="shared" ref="N29:O29" si="37">G29/G11*100</f>
        <v>82.02438066285454</v>
      </c>
      <c r="O29" s="113">
        <f t="shared" si="37"/>
        <v>77.3337886880485</v>
      </c>
    </row>
    <row r="30" spans="1:15" ht="21.2" customHeight="1" x14ac:dyDescent="0.15">
      <c r="A30" s="4">
        <v>2017</v>
      </c>
      <c r="B30" s="112">
        <v>443</v>
      </c>
      <c r="C30" s="112">
        <v>31915</v>
      </c>
      <c r="D30" s="112">
        <v>1880184</v>
      </c>
      <c r="E30" s="112">
        <v>29616391</v>
      </c>
      <c r="F30" s="112">
        <v>22657054</v>
      </c>
      <c r="G30" s="112">
        <v>7315804</v>
      </c>
      <c r="H30" s="112">
        <v>13173175</v>
      </c>
      <c r="I30" s="113">
        <f t="shared" ref="I30:L30" si="38">B30/B12*100</f>
        <v>11.797603195739015</v>
      </c>
      <c r="J30" s="113">
        <f t="shared" si="38"/>
        <v>22.804084228276636</v>
      </c>
      <c r="K30" s="113">
        <f t="shared" si="38"/>
        <v>32.557338164738901</v>
      </c>
      <c r="L30" s="113">
        <f t="shared" si="38"/>
        <v>49.707574915817048</v>
      </c>
      <c r="M30" s="113">
        <f t="shared" si="36"/>
        <v>12.046030112291998</v>
      </c>
      <c r="N30" s="113">
        <f t="shared" ref="N30:O30" si="39">G30/G12*100</f>
        <v>39.348228295328951</v>
      </c>
      <c r="O30" s="113">
        <f t="shared" si="39"/>
        <v>48.978694569490131</v>
      </c>
    </row>
    <row r="31" spans="1:15" ht="21.2" customHeight="1" x14ac:dyDescent="0.15">
      <c r="A31" s="4">
        <v>2018</v>
      </c>
      <c r="B31" s="112">
        <v>5148</v>
      </c>
      <c r="C31" s="112">
        <v>248465</v>
      </c>
      <c r="D31" s="112">
        <v>11643240</v>
      </c>
      <c r="E31" s="112">
        <v>141616511</v>
      </c>
      <c r="F31" s="112">
        <v>95804204</v>
      </c>
      <c r="G31" s="112">
        <v>46578155</v>
      </c>
      <c r="H31" s="112">
        <v>46923817</v>
      </c>
      <c r="I31" s="113">
        <f t="shared" ref="I31:L31" si="40">B31/B13*100</f>
        <v>60.822306238185256</v>
      </c>
      <c r="J31" s="113">
        <f t="shared" si="40"/>
        <v>69.738688671831142</v>
      </c>
      <c r="K31" s="113">
        <f t="shared" si="40"/>
        <v>74.170590753424662</v>
      </c>
      <c r="L31" s="113">
        <f t="shared" si="40"/>
        <v>81.999252758912618</v>
      </c>
      <c r="M31" s="113">
        <f t="shared" si="36"/>
        <v>48.568951272524188</v>
      </c>
      <c r="N31" s="113">
        <f t="shared" ref="N31:O31" si="41">G31/G13*100</f>
        <v>79.96410400002884</v>
      </c>
      <c r="O31" s="113">
        <f t="shared" si="41"/>
        <v>76.475161569565756</v>
      </c>
    </row>
    <row r="32" spans="1:15" ht="21.2" customHeight="1" x14ac:dyDescent="0.15">
      <c r="A32" s="4">
        <v>2019</v>
      </c>
      <c r="B32" s="112">
        <v>5139</v>
      </c>
      <c r="C32" s="112">
        <v>239450</v>
      </c>
      <c r="D32" s="112">
        <v>11490816</v>
      </c>
      <c r="E32" s="112">
        <v>139114749</v>
      </c>
      <c r="F32" s="112">
        <v>93891241</v>
      </c>
      <c r="G32" s="112">
        <v>45774547</v>
      </c>
      <c r="H32" s="112">
        <v>46328187</v>
      </c>
      <c r="I32" s="113">
        <f t="shared" ref="I32:L32" si="42">B32/B14*100</f>
        <v>61.15672973937879</v>
      </c>
      <c r="J32" s="113">
        <f t="shared" si="42"/>
        <v>69.879968131582714</v>
      </c>
      <c r="K32" s="113">
        <f t="shared" si="42"/>
        <v>73.764688096707687</v>
      </c>
      <c r="L32" s="113">
        <f t="shared" si="42"/>
        <v>82.492953959977584</v>
      </c>
      <c r="M32" s="113">
        <f t="shared" si="36"/>
        <v>50.855767928736782</v>
      </c>
      <c r="N32" s="113">
        <f t="shared" ref="N32:O32" si="43">G32/G14*100</f>
        <v>80.542119370496621</v>
      </c>
      <c r="O32" s="113">
        <f t="shared" si="43"/>
        <v>76.254596029378234</v>
      </c>
    </row>
    <row r="33" spans="1:15" ht="21.2" customHeight="1" x14ac:dyDescent="0.15">
      <c r="A33" s="4">
        <v>2020</v>
      </c>
      <c r="B33" s="129">
        <v>5306</v>
      </c>
      <c r="C33" s="129">
        <v>234370</v>
      </c>
      <c r="D33" s="129">
        <v>11773454</v>
      </c>
      <c r="E33" s="129">
        <v>130707472</v>
      </c>
      <c r="F33" s="129">
        <v>85994507</v>
      </c>
      <c r="G33" s="129">
        <v>44445638</v>
      </c>
      <c r="H33" s="129">
        <v>49421588</v>
      </c>
      <c r="I33" s="113">
        <f t="shared" ref="I33:L33" si="44">B33/B15*100</f>
        <v>61.726384364820852</v>
      </c>
      <c r="J33" s="113">
        <f t="shared" si="44"/>
        <v>69.764603624413596</v>
      </c>
      <c r="K33" s="113">
        <f t="shared" si="44"/>
        <v>74.606528000068948</v>
      </c>
      <c r="L33" s="113">
        <f t="shared" si="44"/>
        <v>82.184047172480533</v>
      </c>
      <c r="M33" s="113">
        <f t="shared" si="36"/>
        <v>49.073065845595202</v>
      </c>
      <c r="N33" s="113">
        <f t="shared" ref="N33:O33" si="45">G33/G15*100</f>
        <v>80.562880387691038</v>
      </c>
      <c r="O33" s="113">
        <f t="shared" si="45"/>
        <v>75.920606863592226</v>
      </c>
    </row>
    <row r="34" spans="1:15" ht="21.2" customHeight="1" x14ac:dyDescent="0.15">
      <c r="A34" s="4">
        <v>2021</v>
      </c>
      <c r="B34" s="129">
        <v>5317</v>
      </c>
      <c r="C34" s="129">
        <v>234229</v>
      </c>
      <c r="D34" s="129">
        <v>12838357</v>
      </c>
      <c r="E34" s="129">
        <v>156159607</v>
      </c>
      <c r="F34" s="129">
        <v>104746639</v>
      </c>
      <c r="G34" s="129">
        <v>53479948</v>
      </c>
      <c r="H34" s="349">
        <v>49829383</v>
      </c>
      <c r="I34" s="113">
        <f t="shared" ref="I34" si="46">B34/B16*100</f>
        <v>61.739433348815609</v>
      </c>
      <c r="J34" s="113">
        <f t="shared" ref="J34" si="47">C34/C16*100</f>
        <v>69.709559622269779</v>
      </c>
      <c r="K34" s="113">
        <f t="shared" ref="K34" si="48">D34/D16*100</f>
        <v>75.343978421164408</v>
      </c>
      <c r="L34" s="113">
        <f t="shared" ref="L34" si="49">E34/E16*100</f>
        <v>82.480698498764582</v>
      </c>
      <c r="M34" s="113">
        <f t="shared" ref="M34" si="50">F34/F25*10</f>
        <v>48.681370600927714</v>
      </c>
      <c r="N34" s="113">
        <f t="shared" ref="N34" si="51">G34/G16*100</f>
        <v>81.642473521433217</v>
      </c>
      <c r="O34" s="113">
        <f t="shared" ref="O34" si="52">H34/H16*100</f>
        <v>75.592463075666188</v>
      </c>
    </row>
    <row r="35" spans="1:15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</row>
    <row r="36" spans="1:15" s="111" customFormat="1" ht="15.95" customHeight="1" x14ac:dyDescent="0.15">
      <c r="A36" s="165" t="s">
        <v>759</v>
      </c>
    </row>
    <row r="37" spans="1:15" ht="15.95" customHeight="1" x14ac:dyDescent="0.15">
      <c r="A37" s="351" t="s">
        <v>942</v>
      </c>
    </row>
  </sheetData>
  <mergeCells count="18">
    <mergeCell ref="N6:N7"/>
    <mergeCell ref="O6:O7"/>
    <mergeCell ref="A5:A7"/>
    <mergeCell ref="B5:H5"/>
    <mergeCell ref="A2:G2"/>
    <mergeCell ref="I5:O5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37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</cols>
  <sheetData>
    <row r="1" spans="1:55" s="19" customFormat="1" ht="15" customHeight="1" x14ac:dyDescent="0.15">
      <c r="A1" s="133" t="s">
        <v>214</v>
      </c>
    </row>
    <row r="2" spans="1:55" s="223" customFormat="1" ht="30" customHeight="1" x14ac:dyDescent="0.15">
      <c r="A2" s="419" t="s">
        <v>790</v>
      </c>
      <c r="B2" s="419"/>
      <c r="C2" s="419"/>
      <c r="D2" s="419"/>
      <c r="E2" s="419"/>
      <c r="F2" s="419"/>
      <c r="G2" s="419"/>
      <c r="H2" s="419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</row>
    <row r="3" spans="1:55" s="19" customFormat="1" ht="15" customHeight="1" x14ac:dyDescent="0.15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7"/>
      <c r="N3" s="17"/>
      <c r="O3" s="17"/>
      <c r="P3" s="18"/>
      <c r="Q3" s="18"/>
      <c r="R3" s="18"/>
      <c r="S3" s="18"/>
      <c r="T3" s="18"/>
      <c r="U3" s="17"/>
    </row>
    <row r="4" spans="1:55" s="19" customFormat="1" ht="15" customHeight="1" thickBot="1" x14ac:dyDescent="0.2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241" t="s">
        <v>260</v>
      </c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241" t="s">
        <v>260</v>
      </c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241" t="s">
        <v>260</v>
      </c>
      <c r="AW4" s="7"/>
      <c r="AX4" s="7"/>
      <c r="AY4" s="7"/>
      <c r="AZ4" s="7"/>
      <c r="BA4" s="7"/>
      <c r="BB4" s="7"/>
      <c r="BC4" s="241" t="s">
        <v>260</v>
      </c>
    </row>
    <row r="5" spans="1:55" s="12" customFormat="1" ht="20.100000000000001" customHeight="1" x14ac:dyDescent="0.15">
      <c r="A5" s="410"/>
      <c r="B5" s="429" t="s">
        <v>74</v>
      </c>
      <c r="C5" s="413"/>
      <c r="D5" s="602" t="s">
        <v>711</v>
      </c>
      <c r="E5" s="603"/>
      <c r="F5" s="429" t="s">
        <v>261</v>
      </c>
      <c r="G5" s="410"/>
      <c r="H5" s="429" t="s">
        <v>262</v>
      </c>
      <c r="I5" s="410"/>
      <c r="J5" s="429" t="s">
        <v>263</v>
      </c>
      <c r="K5" s="410"/>
      <c r="L5" s="429" t="s">
        <v>264</v>
      </c>
      <c r="M5" s="410"/>
      <c r="N5" s="429" t="s">
        <v>265</v>
      </c>
      <c r="O5" s="410"/>
      <c r="P5" s="429" t="s">
        <v>266</v>
      </c>
      <c r="Q5" s="410"/>
      <c r="R5" s="429" t="s">
        <v>267</v>
      </c>
      <c r="S5" s="410"/>
      <c r="T5" s="429" t="s">
        <v>268</v>
      </c>
      <c r="U5" s="410"/>
      <c r="V5" s="429" t="s">
        <v>269</v>
      </c>
      <c r="W5" s="410"/>
      <c r="X5" s="429" t="s">
        <v>270</v>
      </c>
      <c r="Y5" s="410"/>
      <c r="Z5" s="429" t="s">
        <v>271</v>
      </c>
      <c r="AA5" s="410"/>
      <c r="AB5" s="429" t="s">
        <v>272</v>
      </c>
      <c r="AC5" s="410"/>
      <c r="AD5" s="429" t="s">
        <v>273</v>
      </c>
      <c r="AE5" s="410"/>
      <c r="AF5" s="429" t="s">
        <v>274</v>
      </c>
      <c r="AG5" s="410"/>
      <c r="AH5" s="429" t="s">
        <v>275</v>
      </c>
      <c r="AI5" s="410"/>
      <c r="AJ5" s="429" t="s">
        <v>276</v>
      </c>
      <c r="AK5" s="410"/>
      <c r="AL5" s="429" t="s">
        <v>277</v>
      </c>
      <c r="AM5" s="410"/>
      <c r="AN5" s="429" t="s">
        <v>278</v>
      </c>
      <c r="AO5" s="410"/>
      <c r="AP5" s="429" t="s">
        <v>279</v>
      </c>
      <c r="AQ5" s="410"/>
      <c r="AR5" s="429" t="s">
        <v>280</v>
      </c>
      <c r="AS5" s="410"/>
      <c r="AT5" s="429" t="s">
        <v>281</v>
      </c>
      <c r="AU5" s="410"/>
      <c r="AV5" s="429" t="s">
        <v>282</v>
      </c>
      <c r="AW5" s="410"/>
      <c r="AX5" s="429" t="s">
        <v>283</v>
      </c>
      <c r="AY5" s="410"/>
      <c r="AZ5" s="429" t="s">
        <v>284</v>
      </c>
      <c r="BA5" s="410"/>
      <c r="BB5" s="429" t="s">
        <v>285</v>
      </c>
      <c r="BC5" s="413"/>
    </row>
    <row r="6" spans="1:55" s="12" customFormat="1" ht="20.100000000000001" customHeight="1" x14ac:dyDescent="0.15">
      <c r="A6" s="411"/>
      <c r="B6" s="430"/>
      <c r="C6" s="414"/>
      <c r="D6" s="604"/>
      <c r="E6" s="605"/>
      <c r="F6" s="430"/>
      <c r="G6" s="411"/>
      <c r="H6" s="430"/>
      <c r="I6" s="411"/>
      <c r="J6" s="430"/>
      <c r="K6" s="411"/>
      <c r="L6" s="430"/>
      <c r="M6" s="411"/>
      <c r="N6" s="430"/>
      <c r="O6" s="411"/>
      <c r="P6" s="430"/>
      <c r="Q6" s="411"/>
      <c r="R6" s="430"/>
      <c r="S6" s="411"/>
      <c r="T6" s="430"/>
      <c r="U6" s="411"/>
      <c r="V6" s="430"/>
      <c r="W6" s="411"/>
      <c r="X6" s="430"/>
      <c r="Y6" s="411"/>
      <c r="Z6" s="430"/>
      <c r="AA6" s="411"/>
      <c r="AB6" s="430"/>
      <c r="AC6" s="411"/>
      <c r="AD6" s="430"/>
      <c r="AE6" s="411"/>
      <c r="AF6" s="430"/>
      <c r="AG6" s="411"/>
      <c r="AH6" s="430"/>
      <c r="AI6" s="411"/>
      <c r="AJ6" s="430"/>
      <c r="AK6" s="411"/>
      <c r="AL6" s="430"/>
      <c r="AM6" s="411"/>
      <c r="AN6" s="430"/>
      <c r="AO6" s="411"/>
      <c r="AP6" s="430"/>
      <c r="AQ6" s="411"/>
      <c r="AR6" s="430"/>
      <c r="AS6" s="411"/>
      <c r="AT6" s="430"/>
      <c r="AU6" s="411"/>
      <c r="AV6" s="430"/>
      <c r="AW6" s="411"/>
      <c r="AX6" s="430"/>
      <c r="AY6" s="411"/>
      <c r="AZ6" s="430"/>
      <c r="BA6" s="411"/>
      <c r="BB6" s="430"/>
      <c r="BC6" s="414"/>
    </row>
    <row r="7" spans="1:55" s="12" customFormat="1" ht="20.100000000000001" customHeight="1" thickBot="1" x14ac:dyDescent="0.2">
      <c r="A7" s="412"/>
      <c r="B7" s="137" t="s">
        <v>174</v>
      </c>
      <c r="C7" s="256" t="s">
        <v>177</v>
      </c>
      <c r="D7" s="342" t="s">
        <v>712</v>
      </c>
      <c r="E7" s="343" t="s">
        <v>713</v>
      </c>
      <c r="F7" s="137" t="s">
        <v>174</v>
      </c>
      <c r="G7" s="256" t="s">
        <v>177</v>
      </c>
      <c r="H7" s="137" t="s">
        <v>174</v>
      </c>
      <c r="I7" s="256" t="s">
        <v>177</v>
      </c>
      <c r="J7" s="137" t="s">
        <v>174</v>
      </c>
      <c r="K7" s="256" t="s">
        <v>177</v>
      </c>
      <c r="L7" s="137" t="s">
        <v>174</v>
      </c>
      <c r="M7" s="256" t="s">
        <v>177</v>
      </c>
      <c r="N7" s="137" t="s">
        <v>174</v>
      </c>
      <c r="O7" s="256" t="s">
        <v>177</v>
      </c>
      <c r="P7" s="137" t="s">
        <v>174</v>
      </c>
      <c r="Q7" s="256" t="s">
        <v>177</v>
      </c>
      <c r="R7" s="137" t="s">
        <v>174</v>
      </c>
      <c r="S7" s="256" t="s">
        <v>177</v>
      </c>
      <c r="T7" s="137" t="s">
        <v>174</v>
      </c>
      <c r="U7" s="256" t="s">
        <v>177</v>
      </c>
      <c r="V7" s="137" t="s">
        <v>174</v>
      </c>
      <c r="W7" s="256" t="s">
        <v>177</v>
      </c>
      <c r="X7" s="137" t="s">
        <v>174</v>
      </c>
      <c r="Y7" s="256" t="s">
        <v>177</v>
      </c>
      <c r="Z7" s="137" t="s">
        <v>174</v>
      </c>
      <c r="AA7" s="256" t="s">
        <v>177</v>
      </c>
      <c r="AB7" s="137" t="s">
        <v>174</v>
      </c>
      <c r="AC7" s="256" t="s">
        <v>177</v>
      </c>
      <c r="AD7" s="137" t="s">
        <v>174</v>
      </c>
      <c r="AE7" s="256" t="s">
        <v>177</v>
      </c>
      <c r="AF7" s="137" t="s">
        <v>174</v>
      </c>
      <c r="AG7" s="256" t="s">
        <v>177</v>
      </c>
      <c r="AH7" s="137" t="s">
        <v>174</v>
      </c>
      <c r="AI7" s="256" t="s">
        <v>177</v>
      </c>
      <c r="AJ7" s="137" t="s">
        <v>174</v>
      </c>
      <c r="AK7" s="256" t="s">
        <v>177</v>
      </c>
      <c r="AL7" s="137" t="s">
        <v>174</v>
      </c>
      <c r="AM7" s="256" t="s">
        <v>177</v>
      </c>
      <c r="AN7" s="137" t="s">
        <v>174</v>
      </c>
      <c r="AO7" s="256" t="s">
        <v>177</v>
      </c>
      <c r="AP7" s="137" t="s">
        <v>174</v>
      </c>
      <c r="AQ7" s="256" t="s">
        <v>177</v>
      </c>
      <c r="AR7" s="137" t="s">
        <v>174</v>
      </c>
      <c r="AS7" s="256" t="s">
        <v>177</v>
      </c>
      <c r="AT7" s="137" t="s">
        <v>174</v>
      </c>
      <c r="AU7" s="256" t="s">
        <v>177</v>
      </c>
      <c r="AV7" s="137" t="s">
        <v>174</v>
      </c>
      <c r="AW7" s="256" t="s">
        <v>177</v>
      </c>
      <c r="AX7" s="137" t="s">
        <v>174</v>
      </c>
      <c r="AY7" s="256" t="s">
        <v>177</v>
      </c>
      <c r="AZ7" s="137" t="s">
        <v>174</v>
      </c>
      <c r="BA7" s="256" t="s">
        <v>177</v>
      </c>
      <c r="BB7" s="137" t="s">
        <v>174</v>
      </c>
      <c r="BC7" s="256" t="s">
        <v>177</v>
      </c>
    </row>
    <row r="8" spans="1:55" ht="6.95" customHeight="1" x14ac:dyDescent="0.15"/>
    <row r="9" spans="1:55" ht="21.2" customHeight="1" x14ac:dyDescent="0.15">
      <c r="A9" s="39" t="s">
        <v>63</v>
      </c>
      <c r="B9" s="94"/>
      <c r="C9" s="94"/>
      <c r="D9" s="94"/>
      <c r="E9" s="94"/>
      <c r="F9" s="94"/>
      <c r="G9" s="94"/>
      <c r="H9" s="94"/>
      <c r="I9" s="94"/>
    </row>
    <row r="10" spans="1:55" ht="21.2" customHeight="1" x14ac:dyDescent="0.15">
      <c r="A10" s="4">
        <v>2015</v>
      </c>
      <c r="B10" s="112">
        <f t="shared" ref="B10:J16" si="0">SUM(B19,B28)</f>
        <v>8578</v>
      </c>
      <c r="C10" s="112">
        <f t="shared" si="0"/>
        <v>364662</v>
      </c>
      <c r="D10" s="113">
        <f>B10/B10*100</f>
        <v>100</v>
      </c>
      <c r="E10" s="113">
        <f>C10/C10*100</f>
        <v>100</v>
      </c>
      <c r="F10" s="112">
        <f t="shared" si="0"/>
        <v>428</v>
      </c>
      <c r="G10" s="112">
        <f t="shared" si="0"/>
        <v>16133</v>
      </c>
      <c r="H10" s="112">
        <f t="shared" si="0"/>
        <v>26</v>
      </c>
      <c r="I10" s="112">
        <f t="shared" si="0"/>
        <v>1409</v>
      </c>
      <c r="J10" s="112">
        <f t="shared" si="0"/>
        <v>2</v>
      </c>
      <c r="K10" s="112">
        <f t="shared" ref="K10:BC10" si="1">SUM(K19,K28)</f>
        <v>0</v>
      </c>
      <c r="L10" s="112">
        <f t="shared" si="1"/>
        <v>1100</v>
      </c>
      <c r="M10" s="112">
        <f t="shared" si="1"/>
        <v>29821</v>
      </c>
      <c r="N10" s="112">
        <f t="shared" si="1"/>
        <v>134</v>
      </c>
      <c r="O10" s="112">
        <f t="shared" si="1"/>
        <v>3335</v>
      </c>
      <c r="P10" s="112">
        <f t="shared" si="1"/>
        <v>9</v>
      </c>
      <c r="Q10" s="112">
        <f t="shared" si="1"/>
        <v>183</v>
      </c>
      <c r="R10" s="112">
        <f t="shared" si="1"/>
        <v>89</v>
      </c>
      <c r="S10" s="112">
        <f t="shared" si="1"/>
        <v>1555</v>
      </c>
      <c r="T10" s="112">
        <f t="shared" si="1"/>
        <v>205</v>
      </c>
      <c r="U10" s="112">
        <f t="shared" si="1"/>
        <v>6620</v>
      </c>
      <c r="V10" s="112">
        <f t="shared" si="1"/>
        <v>61</v>
      </c>
      <c r="W10" s="112">
        <f t="shared" si="1"/>
        <v>1547</v>
      </c>
      <c r="X10" s="112">
        <f t="shared" si="1"/>
        <v>24</v>
      </c>
      <c r="Y10" s="112">
        <f t="shared" si="1"/>
        <v>461</v>
      </c>
      <c r="Z10" s="112">
        <f t="shared" si="1"/>
        <v>286</v>
      </c>
      <c r="AA10" s="112">
        <f t="shared" si="1"/>
        <v>10599</v>
      </c>
      <c r="AB10" s="112">
        <f t="shared" si="1"/>
        <v>24</v>
      </c>
      <c r="AC10" s="112">
        <f t="shared" si="1"/>
        <v>906</v>
      </c>
      <c r="AD10" s="112">
        <f t="shared" si="1"/>
        <v>742</v>
      </c>
      <c r="AE10" s="112">
        <f t="shared" si="1"/>
        <v>29574</v>
      </c>
      <c r="AF10" s="112">
        <f t="shared" si="1"/>
        <v>369</v>
      </c>
      <c r="AG10" s="112">
        <f t="shared" si="1"/>
        <v>13587</v>
      </c>
      <c r="AH10" s="112">
        <f t="shared" si="1"/>
        <v>460</v>
      </c>
      <c r="AI10" s="112">
        <f t="shared" si="1"/>
        <v>28828</v>
      </c>
      <c r="AJ10" s="112">
        <f t="shared" si="1"/>
        <v>1402</v>
      </c>
      <c r="AK10" s="112">
        <f t="shared" si="1"/>
        <v>44420</v>
      </c>
      <c r="AL10" s="112">
        <f t="shared" si="1"/>
        <v>404</v>
      </c>
      <c r="AM10" s="112">
        <f t="shared" si="1"/>
        <v>55566</v>
      </c>
      <c r="AN10" s="112">
        <f t="shared" si="1"/>
        <v>206</v>
      </c>
      <c r="AO10" s="112">
        <f t="shared" si="1"/>
        <v>8257</v>
      </c>
      <c r="AP10" s="112">
        <f t="shared" si="1"/>
        <v>355</v>
      </c>
      <c r="AQ10" s="112">
        <f t="shared" si="1"/>
        <v>18473</v>
      </c>
      <c r="AR10" s="112">
        <f t="shared" si="1"/>
        <v>1091</v>
      </c>
      <c r="AS10" s="112">
        <f t="shared" si="1"/>
        <v>32507</v>
      </c>
      <c r="AT10" s="112">
        <f t="shared" si="1"/>
        <v>893</v>
      </c>
      <c r="AU10" s="112">
        <f t="shared" si="1"/>
        <v>51232</v>
      </c>
      <c r="AV10" s="112">
        <f t="shared" si="1"/>
        <v>86</v>
      </c>
      <c r="AW10" s="112">
        <f t="shared" si="1"/>
        <v>2253</v>
      </c>
      <c r="AX10" s="112">
        <f t="shared" si="1"/>
        <v>99</v>
      </c>
      <c r="AY10" s="112">
        <f t="shared" si="1"/>
        <v>4833</v>
      </c>
      <c r="AZ10" s="112">
        <f t="shared" si="1"/>
        <v>41</v>
      </c>
      <c r="BA10" s="112">
        <f t="shared" si="1"/>
        <v>1203</v>
      </c>
      <c r="BB10" s="112">
        <f t="shared" si="1"/>
        <v>0</v>
      </c>
      <c r="BC10" s="112">
        <f t="shared" si="1"/>
        <v>0</v>
      </c>
    </row>
    <row r="11" spans="1:55" ht="21.2" customHeight="1" x14ac:dyDescent="0.15">
      <c r="A11" s="4">
        <v>2016</v>
      </c>
      <c r="B11" s="112">
        <f t="shared" si="0"/>
        <v>8559</v>
      </c>
      <c r="C11" s="112">
        <f t="shared" si="0"/>
        <v>368763</v>
      </c>
      <c r="D11" s="113">
        <f t="shared" ref="D11:D15" si="2">B11/B11*100</f>
        <v>100</v>
      </c>
      <c r="E11" s="113">
        <f t="shared" ref="E11:E15" si="3">C11/C11*100</f>
        <v>100</v>
      </c>
      <c r="F11" s="112">
        <f t="shared" si="0"/>
        <v>460</v>
      </c>
      <c r="G11" s="112">
        <f t="shared" si="0"/>
        <v>16449</v>
      </c>
      <c r="H11" s="112">
        <f t="shared" si="0"/>
        <v>26</v>
      </c>
      <c r="I11" s="112">
        <f t="shared" si="0"/>
        <v>1522</v>
      </c>
      <c r="J11" s="112">
        <f t="shared" si="0"/>
        <v>2</v>
      </c>
      <c r="K11" s="112">
        <f t="shared" ref="K11:BC11" si="4">SUM(K20,K29)</f>
        <v>0</v>
      </c>
      <c r="L11" s="112">
        <f t="shared" si="4"/>
        <v>1068</v>
      </c>
      <c r="M11" s="112">
        <f t="shared" si="4"/>
        <v>29688</v>
      </c>
      <c r="N11" s="112">
        <f t="shared" si="4"/>
        <v>133</v>
      </c>
      <c r="O11" s="112">
        <f t="shared" si="4"/>
        <v>3339</v>
      </c>
      <c r="P11" s="112">
        <f t="shared" si="4"/>
        <v>6</v>
      </c>
      <c r="Q11" s="112">
        <f t="shared" si="4"/>
        <v>126</v>
      </c>
      <c r="R11" s="112">
        <f t="shared" si="4"/>
        <v>82</v>
      </c>
      <c r="S11" s="112">
        <f t="shared" si="4"/>
        <v>1494</v>
      </c>
      <c r="T11" s="112">
        <f t="shared" si="4"/>
        <v>212</v>
      </c>
      <c r="U11" s="112">
        <f t="shared" si="4"/>
        <v>7240</v>
      </c>
      <c r="V11" s="112">
        <f t="shared" si="4"/>
        <v>62</v>
      </c>
      <c r="W11" s="112">
        <f t="shared" si="4"/>
        <v>1742</v>
      </c>
      <c r="X11" s="112">
        <f t="shared" si="4"/>
        <v>23</v>
      </c>
      <c r="Y11" s="112">
        <f t="shared" si="4"/>
        <v>382</v>
      </c>
      <c r="Z11" s="112">
        <f t="shared" si="4"/>
        <v>283</v>
      </c>
      <c r="AA11" s="112">
        <f t="shared" si="4"/>
        <v>11035</v>
      </c>
      <c r="AB11" s="112">
        <f t="shared" si="4"/>
        <v>24</v>
      </c>
      <c r="AC11" s="112">
        <f t="shared" si="4"/>
        <v>875</v>
      </c>
      <c r="AD11" s="112">
        <f t="shared" si="4"/>
        <v>751</v>
      </c>
      <c r="AE11" s="112">
        <f t="shared" si="4"/>
        <v>30138</v>
      </c>
      <c r="AF11" s="112">
        <f t="shared" si="4"/>
        <v>363</v>
      </c>
      <c r="AG11" s="112">
        <f t="shared" si="4"/>
        <v>13162</v>
      </c>
      <c r="AH11" s="112">
        <f t="shared" si="4"/>
        <v>449</v>
      </c>
      <c r="AI11" s="112">
        <f t="shared" si="4"/>
        <v>29757</v>
      </c>
      <c r="AJ11" s="112">
        <f t="shared" si="4"/>
        <v>1383</v>
      </c>
      <c r="AK11" s="112">
        <f t="shared" si="4"/>
        <v>44221</v>
      </c>
      <c r="AL11" s="112">
        <f t="shared" si="4"/>
        <v>353</v>
      </c>
      <c r="AM11" s="112">
        <f t="shared" si="4"/>
        <v>50566</v>
      </c>
      <c r="AN11" s="112">
        <f t="shared" si="4"/>
        <v>227</v>
      </c>
      <c r="AO11" s="112">
        <f t="shared" si="4"/>
        <v>9298</v>
      </c>
      <c r="AP11" s="112">
        <f t="shared" si="4"/>
        <v>365</v>
      </c>
      <c r="AQ11" s="112">
        <f t="shared" si="4"/>
        <v>21174</v>
      </c>
      <c r="AR11" s="112">
        <f t="shared" si="4"/>
        <v>1113</v>
      </c>
      <c r="AS11" s="112">
        <f t="shared" si="4"/>
        <v>32525</v>
      </c>
      <c r="AT11" s="112">
        <f t="shared" si="4"/>
        <v>943</v>
      </c>
      <c r="AU11" s="112">
        <f t="shared" si="4"/>
        <v>56213</v>
      </c>
      <c r="AV11" s="112">
        <f t="shared" si="4"/>
        <v>89</v>
      </c>
      <c r="AW11" s="112">
        <f t="shared" si="4"/>
        <v>2183</v>
      </c>
      <c r="AX11" s="112">
        <f t="shared" si="4"/>
        <v>47</v>
      </c>
      <c r="AY11" s="112">
        <f t="shared" si="4"/>
        <v>1130</v>
      </c>
      <c r="AZ11" s="112">
        <f t="shared" si="4"/>
        <v>38</v>
      </c>
      <c r="BA11" s="112">
        <f t="shared" si="4"/>
        <v>1050</v>
      </c>
      <c r="BB11" s="112">
        <f t="shared" si="4"/>
        <v>57</v>
      </c>
      <c r="BC11" s="112">
        <f t="shared" si="4"/>
        <v>2945</v>
      </c>
    </row>
    <row r="12" spans="1:55" ht="21.2" customHeight="1" x14ac:dyDescent="0.15">
      <c r="A12" s="4">
        <v>2017</v>
      </c>
      <c r="B12" s="112">
        <f t="shared" si="0"/>
        <v>8382</v>
      </c>
      <c r="C12" s="112">
        <f t="shared" si="0"/>
        <v>358960</v>
      </c>
      <c r="D12" s="113">
        <f t="shared" si="2"/>
        <v>100</v>
      </c>
      <c r="E12" s="113">
        <f t="shared" si="3"/>
        <v>100</v>
      </c>
      <c r="F12" s="112">
        <f t="shared" si="0"/>
        <v>468</v>
      </c>
      <c r="G12" s="112">
        <f t="shared" si="0"/>
        <v>16515</v>
      </c>
      <c r="H12" s="112">
        <f t="shared" si="0"/>
        <v>26</v>
      </c>
      <c r="I12" s="112">
        <f t="shared" si="0"/>
        <v>1532</v>
      </c>
      <c r="J12" s="112">
        <f t="shared" si="0"/>
        <v>2</v>
      </c>
      <c r="K12" s="112">
        <f t="shared" ref="K12:BC12" si="5">SUM(K21,K30)</f>
        <v>0</v>
      </c>
      <c r="L12" s="112">
        <f t="shared" si="5"/>
        <v>998</v>
      </c>
      <c r="M12" s="112">
        <f t="shared" si="5"/>
        <v>27041</v>
      </c>
      <c r="N12" s="112">
        <f t="shared" si="5"/>
        <v>121</v>
      </c>
      <c r="O12" s="112">
        <f t="shared" si="5"/>
        <v>3076</v>
      </c>
      <c r="P12" s="112">
        <f t="shared" si="5"/>
        <v>5</v>
      </c>
      <c r="Q12" s="112">
        <f t="shared" si="5"/>
        <v>119</v>
      </c>
      <c r="R12" s="112">
        <f t="shared" si="5"/>
        <v>81</v>
      </c>
      <c r="S12" s="112">
        <f t="shared" si="5"/>
        <v>1333</v>
      </c>
      <c r="T12" s="112">
        <f t="shared" si="5"/>
        <v>195</v>
      </c>
      <c r="U12" s="112">
        <f t="shared" si="5"/>
        <v>6374</v>
      </c>
      <c r="V12" s="112">
        <f t="shared" si="5"/>
        <v>60</v>
      </c>
      <c r="W12" s="112">
        <f t="shared" si="5"/>
        <v>1730</v>
      </c>
      <c r="X12" s="112">
        <f t="shared" si="5"/>
        <v>24</v>
      </c>
      <c r="Y12" s="112">
        <f t="shared" si="5"/>
        <v>424</v>
      </c>
      <c r="Z12" s="112">
        <f t="shared" si="5"/>
        <v>284</v>
      </c>
      <c r="AA12" s="112">
        <f t="shared" si="5"/>
        <v>10574</v>
      </c>
      <c r="AB12" s="112">
        <f t="shared" si="5"/>
        <v>28</v>
      </c>
      <c r="AC12" s="112">
        <f t="shared" si="5"/>
        <v>980</v>
      </c>
      <c r="AD12" s="112">
        <f t="shared" si="5"/>
        <v>744</v>
      </c>
      <c r="AE12" s="112">
        <f t="shared" si="5"/>
        <v>29555</v>
      </c>
      <c r="AF12" s="112">
        <f t="shared" si="5"/>
        <v>359</v>
      </c>
      <c r="AG12" s="112">
        <f t="shared" si="5"/>
        <v>12496</v>
      </c>
      <c r="AH12" s="112">
        <f t="shared" si="5"/>
        <v>429</v>
      </c>
      <c r="AI12" s="112">
        <f t="shared" si="5"/>
        <v>28312</v>
      </c>
      <c r="AJ12" s="112">
        <f t="shared" si="5"/>
        <v>1362</v>
      </c>
      <c r="AK12" s="112">
        <f t="shared" si="5"/>
        <v>42558</v>
      </c>
      <c r="AL12" s="112">
        <f t="shared" si="5"/>
        <v>314</v>
      </c>
      <c r="AM12" s="112">
        <f t="shared" si="5"/>
        <v>50227</v>
      </c>
      <c r="AN12" s="112">
        <f t="shared" si="5"/>
        <v>233</v>
      </c>
      <c r="AO12" s="112">
        <f t="shared" si="5"/>
        <v>8957</v>
      </c>
      <c r="AP12" s="112">
        <f t="shared" si="5"/>
        <v>364</v>
      </c>
      <c r="AQ12" s="112">
        <f t="shared" si="5"/>
        <v>21495</v>
      </c>
      <c r="AR12" s="112">
        <f t="shared" si="5"/>
        <v>1146</v>
      </c>
      <c r="AS12" s="112">
        <f t="shared" si="5"/>
        <v>33769</v>
      </c>
      <c r="AT12" s="112">
        <f t="shared" si="5"/>
        <v>917</v>
      </c>
      <c r="AU12" s="112">
        <f t="shared" si="5"/>
        <v>53697</v>
      </c>
      <c r="AV12" s="112">
        <f t="shared" si="5"/>
        <v>64</v>
      </c>
      <c r="AW12" s="112">
        <f t="shared" si="5"/>
        <v>1602</v>
      </c>
      <c r="AX12" s="112">
        <f t="shared" si="5"/>
        <v>54</v>
      </c>
      <c r="AY12" s="112">
        <f t="shared" si="5"/>
        <v>1263</v>
      </c>
      <c r="AZ12" s="112">
        <f t="shared" si="5"/>
        <v>43</v>
      </c>
      <c r="BA12" s="112">
        <f t="shared" si="5"/>
        <v>1587</v>
      </c>
      <c r="BB12" s="112">
        <f t="shared" si="5"/>
        <v>61</v>
      </c>
      <c r="BC12" s="112">
        <f t="shared" si="5"/>
        <v>3651</v>
      </c>
    </row>
    <row r="13" spans="1:55" ht="21.2" customHeight="1" x14ac:dyDescent="0.15">
      <c r="A13" s="4">
        <v>2018</v>
      </c>
      <c r="B13" s="112">
        <f t="shared" si="0"/>
        <v>8464</v>
      </c>
      <c r="C13" s="112">
        <f t="shared" si="0"/>
        <v>356280</v>
      </c>
      <c r="D13" s="113">
        <f t="shared" si="2"/>
        <v>100</v>
      </c>
      <c r="E13" s="113">
        <f t="shared" si="3"/>
        <v>100</v>
      </c>
      <c r="F13" s="112">
        <f t="shared" si="0"/>
        <v>494</v>
      </c>
      <c r="G13" s="112">
        <f t="shared" si="0"/>
        <v>17393</v>
      </c>
      <c r="H13" s="112">
        <f t="shared" si="0"/>
        <v>28</v>
      </c>
      <c r="I13" s="112">
        <f t="shared" si="0"/>
        <v>1617</v>
      </c>
      <c r="J13" s="112">
        <f t="shared" si="0"/>
        <v>2</v>
      </c>
      <c r="K13" s="112">
        <f t="shared" ref="K13:BC13" si="6">SUM(K22,K31)</f>
        <v>0</v>
      </c>
      <c r="L13" s="112">
        <f t="shared" si="6"/>
        <v>989</v>
      </c>
      <c r="M13" s="112">
        <f t="shared" si="6"/>
        <v>26347</v>
      </c>
      <c r="N13" s="112">
        <f t="shared" si="6"/>
        <v>115</v>
      </c>
      <c r="O13" s="112">
        <f t="shared" si="6"/>
        <v>2875</v>
      </c>
      <c r="P13" s="112">
        <f t="shared" si="6"/>
        <v>6</v>
      </c>
      <c r="Q13" s="112">
        <f t="shared" si="6"/>
        <v>133</v>
      </c>
      <c r="R13" s="112">
        <f t="shared" si="6"/>
        <v>80</v>
      </c>
      <c r="S13" s="112">
        <f t="shared" si="6"/>
        <v>1366</v>
      </c>
      <c r="T13" s="112">
        <f t="shared" si="6"/>
        <v>204</v>
      </c>
      <c r="U13" s="112">
        <f t="shared" si="6"/>
        <v>6483</v>
      </c>
      <c r="V13" s="112">
        <f t="shared" si="6"/>
        <v>56</v>
      </c>
      <c r="W13" s="112">
        <f t="shared" si="6"/>
        <v>1523</v>
      </c>
      <c r="X13" s="112">
        <f t="shared" si="6"/>
        <v>22</v>
      </c>
      <c r="Y13" s="112">
        <f t="shared" si="6"/>
        <v>408</v>
      </c>
      <c r="Z13" s="112">
        <f t="shared" si="6"/>
        <v>298</v>
      </c>
      <c r="AA13" s="112">
        <f t="shared" si="6"/>
        <v>11674</v>
      </c>
      <c r="AB13" s="112">
        <f t="shared" si="6"/>
        <v>28</v>
      </c>
      <c r="AC13" s="112">
        <f t="shared" si="6"/>
        <v>1136</v>
      </c>
      <c r="AD13" s="112">
        <f t="shared" si="6"/>
        <v>759</v>
      </c>
      <c r="AE13" s="112">
        <f t="shared" si="6"/>
        <v>29629</v>
      </c>
      <c r="AF13" s="112">
        <f t="shared" si="6"/>
        <v>363</v>
      </c>
      <c r="AG13" s="112">
        <f t="shared" si="6"/>
        <v>12439</v>
      </c>
      <c r="AH13" s="112">
        <f t="shared" si="6"/>
        <v>437</v>
      </c>
      <c r="AI13" s="112">
        <f t="shared" si="6"/>
        <v>29937</v>
      </c>
      <c r="AJ13" s="112">
        <f t="shared" si="6"/>
        <v>1361</v>
      </c>
      <c r="AK13" s="112">
        <f t="shared" si="6"/>
        <v>41627</v>
      </c>
      <c r="AL13" s="112">
        <f t="shared" si="6"/>
        <v>306</v>
      </c>
      <c r="AM13" s="112">
        <f t="shared" si="6"/>
        <v>44557</v>
      </c>
      <c r="AN13" s="112">
        <f t="shared" si="6"/>
        <v>228</v>
      </c>
      <c r="AO13" s="112">
        <f t="shared" si="6"/>
        <v>8671</v>
      </c>
      <c r="AP13" s="112">
        <f t="shared" si="6"/>
        <v>377</v>
      </c>
      <c r="AQ13" s="112">
        <f t="shared" si="6"/>
        <v>22022</v>
      </c>
      <c r="AR13" s="112">
        <f t="shared" si="6"/>
        <v>1141</v>
      </c>
      <c r="AS13" s="112">
        <f t="shared" si="6"/>
        <v>33852</v>
      </c>
      <c r="AT13" s="112">
        <f t="shared" si="6"/>
        <v>940</v>
      </c>
      <c r="AU13" s="112">
        <f t="shared" si="6"/>
        <v>53646</v>
      </c>
      <c r="AV13" s="112">
        <f t="shared" si="6"/>
        <v>65</v>
      </c>
      <c r="AW13" s="112">
        <f t="shared" si="6"/>
        <v>1690</v>
      </c>
      <c r="AX13" s="112">
        <f t="shared" si="6"/>
        <v>48</v>
      </c>
      <c r="AY13" s="112">
        <f t="shared" si="6"/>
        <v>1249</v>
      </c>
      <c r="AZ13" s="112">
        <f t="shared" si="6"/>
        <v>48</v>
      </c>
      <c r="BA13" s="112">
        <f t="shared" si="6"/>
        <v>1246</v>
      </c>
      <c r="BB13" s="112">
        <f t="shared" si="6"/>
        <v>68</v>
      </c>
      <c r="BC13" s="112">
        <f t="shared" si="6"/>
        <v>4227</v>
      </c>
    </row>
    <row r="14" spans="1:55" ht="21.2" customHeight="1" x14ac:dyDescent="0.15">
      <c r="A14" s="4">
        <v>2019</v>
      </c>
      <c r="B14" s="112">
        <f t="shared" si="0"/>
        <v>8403</v>
      </c>
      <c r="C14" s="112">
        <f t="shared" si="0"/>
        <v>342659</v>
      </c>
      <c r="D14" s="113">
        <f t="shared" si="2"/>
        <v>100</v>
      </c>
      <c r="E14" s="113">
        <f t="shared" si="3"/>
        <v>100</v>
      </c>
      <c r="F14" s="112">
        <f t="shared" si="0"/>
        <v>519</v>
      </c>
      <c r="G14" s="112">
        <f t="shared" si="0"/>
        <v>17713</v>
      </c>
      <c r="H14" s="112">
        <f t="shared" si="0"/>
        <v>30</v>
      </c>
      <c r="I14" s="112">
        <f t="shared" si="0"/>
        <v>1628</v>
      </c>
      <c r="J14" s="112">
        <f t="shared" si="0"/>
        <v>3</v>
      </c>
      <c r="K14" s="112">
        <f t="shared" ref="K14:BC14" si="7">SUM(K23,K32)</f>
        <v>589</v>
      </c>
      <c r="L14" s="112">
        <f t="shared" si="7"/>
        <v>952</v>
      </c>
      <c r="M14" s="112">
        <f t="shared" si="7"/>
        <v>25875</v>
      </c>
      <c r="N14" s="112">
        <f t="shared" si="7"/>
        <v>117</v>
      </c>
      <c r="O14" s="112">
        <f t="shared" si="7"/>
        <v>2914</v>
      </c>
      <c r="P14" s="112">
        <f t="shared" si="7"/>
        <v>5</v>
      </c>
      <c r="Q14" s="112">
        <f t="shared" si="7"/>
        <v>97</v>
      </c>
      <c r="R14" s="112">
        <f t="shared" si="7"/>
        <v>87</v>
      </c>
      <c r="S14" s="112">
        <f t="shared" si="7"/>
        <v>1457</v>
      </c>
      <c r="T14" s="112">
        <f t="shared" si="7"/>
        <v>204</v>
      </c>
      <c r="U14" s="112">
        <f t="shared" si="7"/>
        <v>6496</v>
      </c>
      <c r="V14" s="112">
        <f t="shared" si="7"/>
        <v>59</v>
      </c>
      <c r="W14" s="112">
        <f t="shared" si="7"/>
        <v>1502</v>
      </c>
      <c r="X14" s="112">
        <f t="shared" si="7"/>
        <v>20</v>
      </c>
      <c r="Y14" s="112">
        <f t="shared" si="7"/>
        <v>384</v>
      </c>
      <c r="Z14" s="112">
        <f t="shared" si="7"/>
        <v>295</v>
      </c>
      <c r="AA14" s="112">
        <f t="shared" si="7"/>
        <v>10824</v>
      </c>
      <c r="AB14" s="112">
        <f t="shared" si="7"/>
        <v>26</v>
      </c>
      <c r="AC14" s="112">
        <f t="shared" si="7"/>
        <v>1226</v>
      </c>
      <c r="AD14" s="112">
        <f t="shared" si="7"/>
        <v>731</v>
      </c>
      <c r="AE14" s="112">
        <f t="shared" si="7"/>
        <v>26416</v>
      </c>
      <c r="AF14" s="112">
        <f t="shared" si="7"/>
        <v>368</v>
      </c>
      <c r="AG14" s="112">
        <f t="shared" si="7"/>
        <v>12301</v>
      </c>
      <c r="AH14" s="112">
        <f t="shared" si="7"/>
        <v>443</v>
      </c>
      <c r="AI14" s="112">
        <f t="shared" si="7"/>
        <v>28938</v>
      </c>
      <c r="AJ14" s="112">
        <f t="shared" si="7"/>
        <v>1381</v>
      </c>
      <c r="AK14" s="112">
        <f t="shared" si="7"/>
        <v>41065</v>
      </c>
      <c r="AL14" s="112">
        <f t="shared" si="7"/>
        <v>296</v>
      </c>
      <c r="AM14" s="112">
        <f t="shared" si="7"/>
        <v>40746</v>
      </c>
      <c r="AN14" s="112">
        <f t="shared" si="7"/>
        <v>249</v>
      </c>
      <c r="AO14" s="112">
        <f t="shared" si="7"/>
        <v>9264</v>
      </c>
      <c r="AP14" s="112">
        <f t="shared" si="7"/>
        <v>364</v>
      </c>
      <c r="AQ14" s="112">
        <f t="shared" si="7"/>
        <v>23305</v>
      </c>
      <c r="AR14" s="112">
        <f t="shared" si="7"/>
        <v>1141</v>
      </c>
      <c r="AS14" s="112">
        <f t="shared" si="7"/>
        <v>33173</v>
      </c>
      <c r="AT14" s="112">
        <f t="shared" si="7"/>
        <v>876</v>
      </c>
      <c r="AU14" s="112">
        <f t="shared" si="7"/>
        <v>47832</v>
      </c>
      <c r="AV14" s="112">
        <f t="shared" si="7"/>
        <v>68</v>
      </c>
      <c r="AW14" s="112">
        <f t="shared" si="7"/>
        <v>1850</v>
      </c>
      <c r="AX14" s="112">
        <f t="shared" si="7"/>
        <v>49</v>
      </c>
      <c r="AY14" s="112">
        <f t="shared" si="7"/>
        <v>1196</v>
      </c>
      <c r="AZ14" s="112">
        <f t="shared" si="7"/>
        <v>52</v>
      </c>
      <c r="BA14" s="112">
        <f t="shared" si="7"/>
        <v>1220</v>
      </c>
      <c r="BB14" s="112">
        <f t="shared" si="7"/>
        <v>68</v>
      </c>
      <c r="BC14" s="112">
        <f t="shared" si="7"/>
        <v>4594</v>
      </c>
    </row>
    <row r="15" spans="1:55" ht="21.2" customHeight="1" x14ac:dyDescent="0.15">
      <c r="A15" s="4">
        <v>2020</v>
      </c>
      <c r="B15" s="112">
        <f t="shared" si="0"/>
        <v>8596</v>
      </c>
      <c r="C15" s="112">
        <f t="shared" si="0"/>
        <v>335944</v>
      </c>
      <c r="D15" s="113">
        <f t="shared" si="2"/>
        <v>100</v>
      </c>
      <c r="E15" s="113">
        <f t="shared" si="3"/>
        <v>100</v>
      </c>
      <c r="F15" s="112">
        <f t="shared" ref="F15:BC15" si="8">SUM(F24,F33)</f>
        <v>547</v>
      </c>
      <c r="G15" s="112">
        <f t="shared" si="8"/>
        <v>18066</v>
      </c>
      <c r="H15" s="112">
        <f t="shared" si="8"/>
        <v>35</v>
      </c>
      <c r="I15" s="112">
        <f t="shared" si="8"/>
        <v>1692</v>
      </c>
      <c r="J15" s="112">
        <f t="shared" si="8"/>
        <v>3</v>
      </c>
      <c r="K15" s="112">
        <f t="shared" si="8"/>
        <v>485</v>
      </c>
      <c r="L15" s="112">
        <f t="shared" si="8"/>
        <v>945</v>
      </c>
      <c r="M15" s="112">
        <f t="shared" si="8"/>
        <v>24419</v>
      </c>
      <c r="N15" s="112">
        <f t="shared" si="8"/>
        <v>107</v>
      </c>
      <c r="O15" s="112">
        <f t="shared" si="8"/>
        <v>2560</v>
      </c>
      <c r="P15" s="112">
        <f t="shared" si="8"/>
        <v>7</v>
      </c>
      <c r="Q15" s="112">
        <f t="shared" si="8"/>
        <v>161</v>
      </c>
      <c r="R15" s="112">
        <f t="shared" si="8"/>
        <v>81</v>
      </c>
      <c r="S15" s="112">
        <f t="shared" si="8"/>
        <v>1490</v>
      </c>
      <c r="T15" s="112">
        <f t="shared" si="8"/>
        <v>212</v>
      </c>
      <c r="U15" s="112">
        <f t="shared" si="8"/>
        <v>6641</v>
      </c>
      <c r="V15" s="112">
        <f t="shared" si="8"/>
        <v>57</v>
      </c>
      <c r="W15" s="112">
        <f t="shared" si="8"/>
        <v>1379</v>
      </c>
      <c r="X15" s="112">
        <f t="shared" si="8"/>
        <v>21</v>
      </c>
      <c r="Y15" s="112">
        <f t="shared" si="8"/>
        <v>429</v>
      </c>
      <c r="Z15" s="112">
        <f t="shared" si="8"/>
        <v>302</v>
      </c>
      <c r="AA15" s="112">
        <f t="shared" si="8"/>
        <v>10321</v>
      </c>
      <c r="AB15" s="112">
        <f t="shared" si="8"/>
        <v>37</v>
      </c>
      <c r="AC15" s="112">
        <f t="shared" si="8"/>
        <v>1846</v>
      </c>
      <c r="AD15" s="112">
        <f t="shared" si="8"/>
        <v>744</v>
      </c>
      <c r="AE15" s="112">
        <f t="shared" si="8"/>
        <v>26277</v>
      </c>
      <c r="AF15" s="112">
        <f t="shared" si="8"/>
        <v>371</v>
      </c>
      <c r="AG15" s="112">
        <f t="shared" si="8"/>
        <v>12117</v>
      </c>
      <c r="AH15" s="112">
        <f t="shared" si="8"/>
        <v>448</v>
      </c>
      <c r="AI15" s="112">
        <f t="shared" si="8"/>
        <v>28750</v>
      </c>
      <c r="AJ15" s="112">
        <f t="shared" si="8"/>
        <v>1403</v>
      </c>
      <c r="AK15" s="112">
        <f t="shared" si="8"/>
        <v>39578</v>
      </c>
      <c r="AL15" s="112">
        <f t="shared" si="8"/>
        <v>311</v>
      </c>
      <c r="AM15" s="112">
        <f t="shared" si="8"/>
        <v>40035</v>
      </c>
      <c r="AN15" s="112">
        <f t="shared" si="8"/>
        <v>264</v>
      </c>
      <c r="AO15" s="112">
        <f t="shared" si="8"/>
        <v>9127</v>
      </c>
      <c r="AP15" s="112">
        <f t="shared" si="8"/>
        <v>376</v>
      </c>
      <c r="AQ15" s="112">
        <f t="shared" si="8"/>
        <v>20982</v>
      </c>
      <c r="AR15" s="112">
        <f t="shared" si="8"/>
        <v>1158</v>
      </c>
      <c r="AS15" s="112">
        <f t="shared" si="8"/>
        <v>34376</v>
      </c>
      <c r="AT15" s="112">
        <f t="shared" si="8"/>
        <v>910</v>
      </c>
      <c r="AU15" s="112">
        <f t="shared" si="8"/>
        <v>46042</v>
      </c>
      <c r="AV15" s="112">
        <f t="shared" si="8"/>
        <v>76</v>
      </c>
      <c r="AW15" s="112">
        <f t="shared" si="8"/>
        <v>2086</v>
      </c>
      <c r="AX15" s="112">
        <f t="shared" si="8"/>
        <v>52</v>
      </c>
      <c r="AY15" s="112">
        <f t="shared" si="8"/>
        <v>1278</v>
      </c>
      <c r="AZ15" s="112">
        <f t="shared" si="8"/>
        <v>51</v>
      </c>
      <c r="BA15" s="112">
        <f t="shared" si="8"/>
        <v>1285</v>
      </c>
      <c r="BB15" s="112">
        <f t="shared" si="8"/>
        <v>78</v>
      </c>
      <c r="BC15" s="112">
        <f t="shared" si="8"/>
        <v>4522</v>
      </c>
    </row>
    <row r="16" spans="1:55" ht="21.2" customHeight="1" x14ac:dyDescent="0.15">
      <c r="A16" s="4">
        <v>2021</v>
      </c>
      <c r="B16" s="112">
        <f t="shared" si="0"/>
        <v>8612</v>
      </c>
      <c r="C16" s="112">
        <f t="shared" si="0"/>
        <v>336007</v>
      </c>
      <c r="D16" s="113">
        <f t="shared" ref="D16" si="9">B16/B16*100</f>
        <v>100</v>
      </c>
      <c r="E16" s="113">
        <f t="shared" ref="E16" si="10">C16/C16*100</f>
        <v>100</v>
      </c>
      <c r="F16" s="112">
        <f t="shared" ref="F16:BC16" si="11">SUM(F25,F34)</f>
        <v>559</v>
      </c>
      <c r="G16" s="112">
        <f t="shared" si="11"/>
        <v>18206</v>
      </c>
      <c r="H16" s="112">
        <f t="shared" si="11"/>
        <v>36</v>
      </c>
      <c r="I16" s="112">
        <f t="shared" si="11"/>
        <v>1547</v>
      </c>
      <c r="J16" s="112">
        <f t="shared" si="11"/>
        <v>3</v>
      </c>
      <c r="K16" s="112">
        <f t="shared" si="11"/>
        <v>465</v>
      </c>
      <c r="L16" s="112">
        <f t="shared" si="11"/>
        <v>920</v>
      </c>
      <c r="M16" s="112">
        <f t="shared" si="11"/>
        <v>23669</v>
      </c>
      <c r="N16" s="112">
        <f t="shared" si="11"/>
        <v>108</v>
      </c>
      <c r="O16" s="112">
        <f t="shared" si="11"/>
        <v>2465</v>
      </c>
      <c r="P16" s="112">
        <f t="shared" si="11"/>
        <v>8</v>
      </c>
      <c r="Q16" s="112">
        <f t="shared" si="11"/>
        <v>181</v>
      </c>
      <c r="R16" s="112">
        <f t="shared" si="11"/>
        <v>84</v>
      </c>
      <c r="S16" s="112">
        <f t="shared" si="11"/>
        <v>1410</v>
      </c>
      <c r="T16" s="112">
        <f t="shared" si="11"/>
        <v>213</v>
      </c>
      <c r="U16" s="112">
        <f t="shared" si="11"/>
        <v>6661</v>
      </c>
      <c r="V16" s="112">
        <f t="shared" si="11"/>
        <v>60</v>
      </c>
      <c r="W16" s="112">
        <f t="shared" si="11"/>
        <v>1465</v>
      </c>
      <c r="X16" s="112">
        <f t="shared" si="11"/>
        <v>21</v>
      </c>
      <c r="Y16" s="112">
        <f t="shared" si="11"/>
        <v>416</v>
      </c>
      <c r="Z16" s="112">
        <f t="shared" si="11"/>
        <v>315</v>
      </c>
      <c r="AA16" s="112">
        <f t="shared" si="11"/>
        <v>12363</v>
      </c>
      <c r="AB16" s="112">
        <f t="shared" si="11"/>
        <v>40</v>
      </c>
      <c r="AC16" s="112">
        <f t="shared" si="11"/>
        <v>2064</v>
      </c>
      <c r="AD16" s="112">
        <f t="shared" si="11"/>
        <v>725</v>
      </c>
      <c r="AE16" s="112">
        <f t="shared" si="11"/>
        <v>25252</v>
      </c>
      <c r="AF16" s="112">
        <f t="shared" si="11"/>
        <v>381</v>
      </c>
      <c r="AG16" s="112">
        <f t="shared" si="11"/>
        <v>12170</v>
      </c>
      <c r="AH16" s="112">
        <f t="shared" si="11"/>
        <v>451</v>
      </c>
      <c r="AI16" s="112">
        <f t="shared" si="11"/>
        <v>28564</v>
      </c>
      <c r="AJ16" s="112">
        <f t="shared" si="11"/>
        <v>1415</v>
      </c>
      <c r="AK16" s="112">
        <f t="shared" si="11"/>
        <v>39054</v>
      </c>
      <c r="AL16" s="112">
        <f t="shared" si="11"/>
        <v>301</v>
      </c>
      <c r="AM16" s="112">
        <f t="shared" si="11"/>
        <v>39754</v>
      </c>
      <c r="AN16" s="112">
        <f t="shared" si="11"/>
        <v>259</v>
      </c>
      <c r="AO16" s="112">
        <f t="shared" si="11"/>
        <v>9145</v>
      </c>
      <c r="AP16" s="112">
        <f t="shared" si="11"/>
        <v>405</v>
      </c>
      <c r="AQ16" s="112">
        <f t="shared" si="11"/>
        <v>25399</v>
      </c>
      <c r="AR16" s="112">
        <f t="shared" si="11"/>
        <v>1145</v>
      </c>
      <c r="AS16" s="112">
        <f t="shared" si="11"/>
        <v>31771</v>
      </c>
      <c r="AT16" s="112">
        <f t="shared" si="11"/>
        <v>919</v>
      </c>
      <c r="AU16" s="112">
        <f t="shared" si="11"/>
        <v>44637</v>
      </c>
      <c r="AV16" s="112">
        <f t="shared" si="11"/>
        <v>70</v>
      </c>
      <c r="AW16" s="112">
        <f t="shared" si="11"/>
        <v>1729</v>
      </c>
      <c r="AX16" s="112">
        <f t="shared" si="11"/>
        <v>54</v>
      </c>
      <c r="AY16" s="112">
        <f t="shared" si="11"/>
        <v>1324</v>
      </c>
      <c r="AZ16" s="112">
        <f t="shared" si="11"/>
        <v>52</v>
      </c>
      <c r="BA16" s="112">
        <f t="shared" si="11"/>
        <v>1281</v>
      </c>
      <c r="BB16" s="112">
        <f t="shared" si="11"/>
        <v>68</v>
      </c>
      <c r="BC16" s="112">
        <f t="shared" si="11"/>
        <v>5015</v>
      </c>
    </row>
    <row r="17" spans="1:57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  <c r="AB17" s="168"/>
      <c r="AC17" s="168"/>
      <c r="AD17" s="168"/>
      <c r="AE17" s="168"/>
      <c r="AF17" s="168"/>
      <c r="AG17" s="168"/>
      <c r="AH17" s="168"/>
      <c r="AI17" s="168"/>
      <c r="AJ17" s="168"/>
      <c r="AK17" s="168"/>
      <c r="AL17" s="168"/>
      <c r="AM17" s="168"/>
      <c r="AN17" s="168"/>
      <c r="AO17" s="168"/>
      <c r="AP17" s="168"/>
      <c r="AQ17" s="168"/>
      <c r="AR17" s="168"/>
      <c r="AS17" s="168"/>
      <c r="AT17" s="168"/>
      <c r="AU17" s="168"/>
      <c r="AV17" s="168"/>
      <c r="AW17" s="168"/>
      <c r="AX17" s="168"/>
      <c r="AY17" s="168"/>
      <c r="AZ17" s="168"/>
      <c r="BA17" s="168"/>
      <c r="BB17" s="168"/>
      <c r="BC17" s="168"/>
    </row>
    <row r="18" spans="1:57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290"/>
      <c r="K18" s="290"/>
      <c r="L18" s="290"/>
      <c r="M18" s="290"/>
      <c r="N18" s="290"/>
      <c r="O18" s="290"/>
      <c r="P18" s="290"/>
      <c r="Q18" s="290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  <c r="AP18" s="112"/>
      <c r="AQ18" s="112"/>
      <c r="AR18" s="112"/>
      <c r="AS18" s="112"/>
      <c r="AT18" s="112"/>
      <c r="AU18" s="112"/>
      <c r="AV18" s="112"/>
      <c r="AW18" s="112"/>
      <c r="AX18" s="112"/>
      <c r="AY18" s="112"/>
      <c r="AZ18" s="112"/>
      <c r="BA18" s="112"/>
      <c r="BB18" s="112"/>
      <c r="BC18" s="112"/>
    </row>
    <row r="19" spans="1:57" ht="21.2" customHeight="1" x14ac:dyDescent="0.15">
      <c r="A19" s="4">
        <v>2015</v>
      </c>
      <c r="B19" s="112">
        <f>VLOOKUP($A19&amp;$A$18, '[1]16.제조업중분류'!$A$9:$BC$71, 4, FALSE)</f>
        <v>3298</v>
      </c>
      <c r="C19" s="112">
        <f>VLOOKUP($A19&amp;$A$18, '[1]16.제조업중분류'!$A$9:$BC$71, 5, FALSE)</f>
        <v>108607</v>
      </c>
      <c r="D19" s="113">
        <f>B19/B10*100</f>
        <v>38.447190487293078</v>
      </c>
      <c r="E19" s="113">
        <f>C19/C10*100</f>
        <v>29.782922267743828</v>
      </c>
      <c r="F19" s="112">
        <f>VLOOKUP($A19&amp;$A$18, '[1]16.제조업중분류'!$A$9:$BC$71, 6, FALSE)</f>
        <v>113</v>
      </c>
      <c r="G19" s="112">
        <f>VLOOKUP($A19&amp;$A$18, '[1]16.제조업중분류'!$A$9:$BC$71, 7, FALSE)</f>
        <v>4009</v>
      </c>
      <c r="H19" s="112">
        <f>VLOOKUP($A19&amp;$A$18, '[1]16.제조업중분류'!$A$9:$BC$71, 8, FALSE)</f>
        <v>6</v>
      </c>
      <c r="I19" s="112">
        <f>VLOOKUP($A19&amp;$A$18, '[1]16.제조업중분류'!$A$9:$BC$71, 9, FALSE)</f>
        <v>486</v>
      </c>
      <c r="J19" s="290" t="str">
        <f>VLOOKUP($A19&amp;$A$18, '[1]16.제조업중분류'!$A$9:$BC$71, 10, FALSE)</f>
        <v>-</v>
      </c>
      <c r="K19" s="290" t="str">
        <f>VLOOKUP($A19&amp;$A$18, '[1]16.제조업중분류'!$A$9:$BC$71, 11, FALSE)</f>
        <v>-</v>
      </c>
      <c r="L19" s="290">
        <f>VLOOKUP($A19&amp;$A$18, '[1]16.제조업중분류'!$A$9:$BC$71, 12, FALSE)</f>
        <v>599</v>
      </c>
      <c r="M19" s="290">
        <f>VLOOKUP($A19&amp;$A$18, '[1]16.제조업중분류'!$A$9:$BC$71, 13, FALSE)</f>
        <v>16615</v>
      </c>
      <c r="N19" s="290">
        <f>VLOOKUP($A19&amp;$A$18, '[1]16.제조업중분류'!$A$9:$BC$71, 14, FALSE)</f>
        <v>110</v>
      </c>
      <c r="O19" s="290">
        <f>VLOOKUP($A19&amp;$A$18, '[1]16.제조업중분류'!$A$9:$BC$71, 15, FALSE)</f>
        <v>2513</v>
      </c>
      <c r="P19" s="290">
        <f>VLOOKUP($A19&amp;$A$18, '[1]16.제조업중분류'!$A$9:$BC$71, 16, FALSE)</f>
        <v>3</v>
      </c>
      <c r="Q19" s="290">
        <f>VLOOKUP($A19&amp;$A$18, '[1]16.제조업중분류'!$A$9:$BC$71, 17, FALSE)</f>
        <v>52</v>
      </c>
      <c r="R19" s="112">
        <f>VLOOKUP($A19&amp;$A$18, '[1]16.제조업중분류'!$A$9:$BC$71, 18, FALSE)</f>
        <v>21</v>
      </c>
      <c r="S19" s="112">
        <f>VLOOKUP($A19&amp;$A$18, '[1]16.제조업중분류'!$A$9:$BC$71, 19, FALSE)</f>
        <v>393</v>
      </c>
      <c r="T19" s="112">
        <f>VLOOKUP($A19&amp;$A$18, '[1]16.제조업중분류'!$A$9:$BC$71, 20, FALSE)</f>
        <v>78</v>
      </c>
      <c r="U19" s="112">
        <f>VLOOKUP($A19&amp;$A$18, '[1]16.제조업중분류'!$A$9:$BC$71, 21, FALSE)</f>
        <v>2801</v>
      </c>
      <c r="V19" s="112">
        <f>VLOOKUP($A19&amp;$A$18, '[1]16.제조업중분류'!$A$9:$BC$71, 22, FALSE)</f>
        <v>51</v>
      </c>
      <c r="W19" s="112">
        <f>VLOOKUP($A19&amp;$A$18, '[1]16.제조업중분류'!$A$9:$BC$71, 23, FALSE)</f>
        <v>1301</v>
      </c>
      <c r="X19" s="112">
        <f>VLOOKUP($A19&amp;$A$18, '[1]16.제조업중분류'!$A$9:$BC$71, 24, FALSE)</f>
        <v>4</v>
      </c>
      <c r="Y19" s="112">
        <f>VLOOKUP($A19&amp;$A$18, '[1]16.제조업중분류'!$A$9:$BC$71, 25, FALSE)</f>
        <v>58</v>
      </c>
      <c r="Z19" s="112">
        <f>VLOOKUP($A19&amp;$A$18, '[1]16.제조업중분류'!$A$9:$BC$71, 26, FALSE)</f>
        <v>41</v>
      </c>
      <c r="AA19" s="112">
        <f>VLOOKUP($A19&amp;$A$18, '[1]16.제조업중분류'!$A$9:$BC$71, 27, FALSE)</f>
        <v>870</v>
      </c>
      <c r="AB19" s="112">
        <f>VLOOKUP($A19&amp;$A$18, '[1]16.제조업중분류'!$A$9:$BC$71, 28, FALSE)</f>
        <v>7</v>
      </c>
      <c r="AC19" s="112">
        <f>VLOOKUP($A19&amp;$A$18, '[1]16.제조업중분류'!$A$9:$BC$71, 29, FALSE)</f>
        <v>302</v>
      </c>
      <c r="AD19" s="112">
        <f>VLOOKUP($A19&amp;$A$18, '[1]16.제조업중분류'!$A$9:$BC$71, 30, FALSE)</f>
        <v>257</v>
      </c>
      <c r="AE19" s="112">
        <f>VLOOKUP($A19&amp;$A$18, '[1]16.제조업중분류'!$A$9:$BC$71, 31, FALSE)</f>
        <v>9365</v>
      </c>
      <c r="AF19" s="112">
        <f>VLOOKUP($A19&amp;$A$18, '[1]16.제조업중분류'!$A$9:$BC$71, 32, FALSE)</f>
        <v>49</v>
      </c>
      <c r="AG19" s="112">
        <f>VLOOKUP($A19&amp;$A$18, '[1]16.제조업중분류'!$A$9:$BC$71, 33, FALSE)</f>
        <v>1342</v>
      </c>
      <c r="AH19" s="112">
        <f>VLOOKUP($A19&amp;$A$18, '[1]16.제조업중분류'!$A$9:$BC$71, 34, FALSE)</f>
        <v>86</v>
      </c>
      <c r="AI19" s="112">
        <f>VLOOKUP($A19&amp;$A$18, '[1]16.제조업중분류'!$A$9:$BC$71, 35, FALSE)</f>
        <v>2229</v>
      </c>
      <c r="AJ19" s="112">
        <f>VLOOKUP($A19&amp;$A$18, '[1]16.제조업중분류'!$A$9:$BC$71, 36, FALSE)</f>
        <v>708</v>
      </c>
      <c r="AK19" s="112">
        <f>VLOOKUP($A19&amp;$A$18, '[1]16.제조업중분류'!$A$9:$BC$71, 37, FALSE)</f>
        <v>18899</v>
      </c>
      <c r="AL19" s="112">
        <f>VLOOKUP($A19&amp;$A$18, '[1]16.제조업중분류'!$A$9:$BC$71, 38, FALSE)</f>
        <v>72</v>
      </c>
      <c r="AM19" s="112">
        <f>VLOOKUP($A19&amp;$A$18, '[1]16.제조업중분류'!$A$9:$BC$71, 39, FALSE)</f>
        <v>5140</v>
      </c>
      <c r="AN19" s="112">
        <f>VLOOKUP($A19&amp;$A$18, '[1]16.제조업중분류'!$A$9:$BC$71, 40, FALSE)</f>
        <v>137</v>
      </c>
      <c r="AO19" s="112">
        <f>VLOOKUP($A19&amp;$A$18, '[1]16.제조업중분류'!$A$9:$BC$71, 41, FALSE)</f>
        <v>3457</v>
      </c>
      <c r="AP19" s="112">
        <f>VLOOKUP($A19&amp;$A$18, '[1]16.제조업중분류'!$A$9:$BC$71, 42, FALSE)</f>
        <v>126</v>
      </c>
      <c r="AQ19" s="112">
        <f>VLOOKUP($A19&amp;$A$18, '[1]16.제조업중분류'!$A$9:$BC$71, 43, FALSE)</f>
        <v>4508</v>
      </c>
      <c r="AR19" s="112">
        <f>VLOOKUP($A19&amp;$A$18, '[1]16.제조업중분류'!$A$9:$BC$71, 44, FALSE)</f>
        <v>486</v>
      </c>
      <c r="AS19" s="112">
        <f>VLOOKUP($A19&amp;$A$18, '[1]16.제조업중분류'!$A$9:$BC$71, 45, FALSE)</f>
        <v>14447</v>
      </c>
      <c r="AT19" s="112">
        <f>VLOOKUP($A19&amp;$A$18, '[1]16.제조업중분류'!$A$9:$BC$71, 46, FALSE)</f>
        <v>299</v>
      </c>
      <c r="AU19" s="112">
        <f>VLOOKUP($A19&amp;$A$18, '[1]16.제조업중분류'!$A$9:$BC$71, 47, FALSE)</f>
        <v>18736</v>
      </c>
      <c r="AV19" s="112">
        <f>VLOOKUP($A19&amp;$A$18, '[1]16.제조업중분류'!$A$9:$BC$71, 48, FALSE)</f>
        <v>11</v>
      </c>
      <c r="AW19" s="112">
        <f>VLOOKUP($A19&amp;$A$18, '[1]16.제조업중분류'!$A$9:$BC$71, 49, FALSE)</f>
        <v>248</v>
      </c>
      <c r="AX19" s="112">
        <f>VLOOKUP($A19&amp;$A$18, '[1]16.제조업중분류'!$A$9:$BC$71, 50, FALSE)</f>
        <v>17</v>
      </c>
      <c r="AY19" s="112">
        <f>VLOOKUP($A19&amp;$A$18, '[1]16.제조업중분류'!$A$9:$BC$71, 51, FALSE)</f>
        <v>428</v>
      </c>
      <c r="AZ19" s="112">
        <f>VLOOKUP($A19&amp;$A$18, '[1]16.제조업중분류'!$A$9:$BC$71, 52, FALSE)</f>
        <v>17</v>
      </c>
      <c r="BA19" s="112">
        <f>VLOOKUP($A19&amp;$A$18, '[1]16.제조업중분류'!$A$9:$BC$71, 53, FALSE)</f>
        <v>408</v>
      </c>
      <c r="BB19" s="112" t="str">
        <f>VLOOKUP($A19&amp;$A$18, '[1]16.제조업중분류'!$A$9:$BC$71, 54, FALSE)</f>
        <v>-</v>
      </c>
      <c r="BC19" s="112" t="str">
        <f>VLOOKUP($A19&amp;$A$18, '[1]16.제조업중분류'!$A$9:$BC$71, 55, FALSE)</f>
        <v>-</v>
      </c>
    </row>
    <row r="20" spans="1:57" ht="21.2" customHeight="1" x14ac:dyDescent="0.15">
      <c r="A20" s="4">
        <v>2016</v>
      </c>
      <c r="B20" s="112">
        <f>VLOOKUP($A20&amp;$A$18, '[1]16.제조업중분류'!$A$9:$BC$71, 4, FALSE)</f>
        <v>3307</v>
      </c>
      <c r="C20" s="112">
        <f>VLOOKUP($A20&amp;$A$18, '[1]16.제조업중분류'!$A$9:$BC$71, 5, FALSE)</f>
        <v>110562</v>
      </c>
      <c r="D20" s="113">
        <f t="shared" ref="D20:E20" si="12">B20/B11*100</f>
        <v>38.63769131907933</v>
      </c>
      <c r="E20" s="113">
        <f t="shared" si="12"/>
        <v>29.981858266691614</v>
      </c>
      <c r="F20" s="112">
        <f>VLOOKUP($A20&amp;$A$18, '[1]16.제조업중분류'!$A$9:$BC$71, 6, FALSE)</f>
        <v>120</v>
      </c>
      <c r="G20" s="112">
        <f>VLOOKUP($A20&amp;$A$18, '[1]16.제조업중분류'!$A$9:$BC$71, 7, FALSE)</f>
        <v>4178</v>
      </c>
      <c r="H20" s="112">
        <f>VLOOKUP($A20&amp;$A$18, '[1]16.제조업중분류'!$A$9:$BC$71, 8, FALSE)</f>
        <v>6</v>
      </c>
      <c r="I20" s="112">
        <f>VLOOKUP($A20&amp;$A$18, '[1]16.제조업중분류'!$A$9:$BC$71, 9, FALSE)</f>
        <v>540</v>
      </c>
      <c r="J20" s="290" t="str">
        <f>VLOOKUP($A20&amp;$A$18, '[1]16.제조업중분류'!$A$9:$BC$71, 10, FALSE)</f>
        <v>-</v>
      </c>
      <c r="K20" s="290" t="str">
        <f>VLOOKUP($A20&amp;$A$18, '[1]16.제조업중분류'!$A$9:$BC$71, 11, FALSE)</f>
        <v>-</v>
      </c>
      <c r="L20" s="290">
        <f>VLOOKUP($A20&amp;$A$18, '[1]16.제조업중분류'!$A$9:$BC$71, 12, FALSE)</f>
        <v>591</v>
      </c>
      <c r="M20" s="290">
        <f>VLOOKUP($A20&amp;$A$18, '[1]16.제조업중분류'!$A$9:$BC$71, 13, FALSE)</f>
        <v>16445</v>
      </c>
      <c r="N20" s="290">
        <f>VLOOKUP($A20&amp;$A$18, '[1]16.제조업중분류'!$A$9:$BC$71, 14, FALSE)</f>
        <v>107</v>
      </c>
      <c r="O20" s="290">
        <f>VLOOKUP($A20&amp;$A$18, '[1]16.제조업중분류'!$A$9:$BC$71, 15, FALSE)</f>
        <v>2557</v>
      </c>
      <c r="P20" s="290">
        <f>VLOOKUP($A20&amp;$A$18, '[1]16.제조업중분류'!$A$9:$BC$71, 16, FALSE)</f>
        <v>2</v>
      </c>
      <c r="Q20" s="290" t="str">
        <f>VLOOKUP($A20&amp;$A$18, '[1]16.제조업중분류'!$A$9:$BC$71, 17, FALSE)</f>
        <v>X</v>
      </c>
      <c r="R20" s="112">
        <f>VLOOKUP($A20&amp;$A$18, '[1]16.제조업중분류'!$A$9:$BC$71, 18, FALSE)</f>
        <v>19</v>
      </c>
      <c r="S20" s="112">
        <f>VLOOKUP($A20&amp;$A$18, '[1]16.제조업중분류'!$A$9:$BC$71, 19, FALSE)</f>
        <v>364</v>
      </c>
      <c r="T20" s="112">
        <f>VLOOKUP($A20&amp;$A$18, '[1]16.제조업중분류'!$A$9:$BC$71, 20, FALSE)</f>
        <v>88</v>
      </c>
      <c r="U20" s="112">
        <f>VLOOKUP($A20&amp;$A$18, '[1]16.제조업중분류'!$A$9:$BC$71, 21, FALSE)</f>
        <v>3521</v>
      </c>
      <c r="V20" s="112">
        <f>VLOOKUP($A20&amp;$A$18, '[1]16.제조업중분류'!$A$9:$BC$71, 22, FALSE)</f>
        <v>53</v>
      </c>
      <c r="W20" s="112">
        <f>VLOOKUP($A20&amp;$A$18, '[1]16.제조업중분류'!$A$9:$BC$71, 23, FALSE)</f>
        <v>1532</v>
      </c>
      <c r="X20" s="112">
        <f>VLOOKUP($A20&amp;$A$18, '[1]16.제조업중분류'!$A$9:$BC$71, 24, FALSE)</f>
        <v>4</v>
      </c>
      <c r="Y20" s="112" t="str">
        <f>VLOOKUP($A20&amp;$A$18, '[1]16.제조업중분류'!$A$9:$BC$71, 25, FALSE)</f>
        <v>X</v>
      </c>
      <c r="Z20" s="112">
        <f>VLOOKUP($A20&amp;$A$18, '[1]16.제조업중분류'!$A$9:$BC$71, 26, FALSE)</f>
        <v>42</v>
      </c>
      <c r="AA20" s="112">
        <f>VLOOKUP($A20&amp;$A$18, '[1]16.제조업중분류'!$A$9:$BC$71, 27, FALSE)</f>
        <v>951</v>
      </c>
      <c r="AB20" s="112">
        <f>VLOOKUP($A20&amp;$A$18, '[1]16.제조업중분류'!$A$9:$BC$71, 28, FALSE)</f>
        <v>7</v>
      </c>
      <c r="AC20" s="112">
        <f>VLOOKUP($A20&amp;$A$18, '[1]16.제조업중분류'!$A$9:$BC$71, 29, FALSE)</f>
        <v>290</v>
      </c>
      <c r="AD20" s="112">
        <f>VLOOKUP($A20&amp;$A$18, '[1]16.제조업중분류'!$A$9:$BC$71, 30, FALSE)</f>
        <v>252</v>
      </c>
      <c r="AE20" s="112">
        <f>VLOOKUP($A20&amp;$A$18, '[1]16.제조업중분류'!$A$9:$BC$71, 31, FALSE)</f>
        <v>9434</v>
      </c>
      <c r="AF20" s="112">
        <f>VLOOKUP($A20&amp;$A$18, '[1]16.제조업중분류'!$A$9:$BC$71, 32, FALSE)</f>
        <v>45</v>
      </c>
      <c r="AG20" s="112">
        <f>VLOOKUP($A20&amp;$A$18, '[1]16.제조업중분류'!$A$9:$BC$71, 33, FALSE)</f>
        <v>1175</v>
      </c>
      <c r="AH20" s="112">
        <f>VLOOKUP($A20&amp;$A$18, '[1]16.제조업중분류'!$A$9:$BC$71, 34, FALSE)</f>
        <v>85</v>
      </c>
      <c r="AI20" s="112">
        <f>VLOOKUP($A20&amp;$A$18, '[1]16.제조업중분류'!$A$9:$BC$71, 35, FALSE)</f>
        <v>2362</v>
      </c>
      <c r="AJ20" s="112">
        <f>VLOOKUP($A20&amp;$A$18, '[1]16.제조업중분류'!$A$9:$BC$71, 36, FALSE)</f>
        <v>695</v>
      </c>
      <c r="AK20" s="112">
        <f>VLOOKUP($A20&amp;$A$18, '[1]16.제조업중분류'!$A$9:$BC$71, 37, FALSE)</f>
        <v>18763</v>
      </c>
      <c r="AL20" s="112">
        <f>VLOOKUP($A20&amp;$A$18, '[1]16.제조업중분류'!$A$9:$BC$71, 38, FALSE)</f>
        <v>66</v>
      </c>
      <c r="AM20" s="112">
        <f>VLOOKUP($A20&amp;$A$18, '[1]16.제조업중분류'!$A$9:$BC$71, 39, FALSE)</f>
        <v>4567</v>
      </c>
      <c r="AN20" s="112">
        <f>VLOOKUP($A20&amp;$A$18, '[1]16.제조업중분류'!$A$9:$BC$71, 40, FALSE)</f>
        <v>149</v>
      </c>
      <c r="AO20" s="112">
        <f>VLOOKUP($A20&amp;$A$18, '[1]16.제조업중분류'!$A$9:$BC$71, 41, FALSE)</f>
        <v>4081</v>
      </c>
      <c r="AP20" s="112">
        <f>VLOOKUP($A20&amp;$A$18, '[1]16.제조업중분류'!$A$9:$BC$71, 42, FALSE)</f>
        <v>129</v>
      </c>
      <c r="AQ20" s="112">
        <f>VLOOKUP($A20&amp;$A$18, '[1]16.제조업중분류'!$A$9:$BC$71, 43, FALSE)</f>
        <v>5711</v>
      </c>
      <c r="AR20" s="112">
        <f>VLOOKUP($A20&amp;$A$18, '[1]16.제조업중분류'!$A$9:$BC$71, 44, FALSE)</f>
        <v>487</v>
      </c>
      <c r="AS20" s="112">
        <f>VLOOKUP($A20&amp;$A$18, '[1]16.제조업중분류'!$A$9:$BC$71, 45, FALSE)</f>
        <v>14210</v>
      </c>
      <c r="AT20" s="112">
        <f>VLOOKUP($A20&amp;$A$18, '[1]16.제조업중분류'!$A$9:$BC$71, 46, FALSE)</f>
        <v>299</v>
      </c>
      <c r="AU20" s="112">
        <f>VLOOKUP($A20&amp;$A$18, '[1]16.제조업중분류'!$A$9:$BC$71, 47, FALSE)</f>
        <v>18415</v>
      </c>
      <c r="AV20" s="112">
        <f>VLOOKUP($A20&amp;$A$18, '[1]16.제조업중분류'!$A$9:$BC$71, 48, FALSE)</f>
        <v>13</v>
      </c>
      <c r="AW20" s="112">
        <f>VLOOKUP($A20&amp;$A$18, '[1]16.제조업중분류'!$A$9:$BC$71, 49, FALSE)</f>
        <v>321</v>
      </c>
      <c r="AX20" s="112">
        <f>VLOOKUP($A20&amp;$A$18, '[1]16.제조업중분류'!$A$9:$BC$71, 50, FALSE)</f>
        <v>18</v>
      </c>
      <c r="AY20" s="112">
        <f>VLOOKUP($A20&amp;$A$18, '[1]16.제조업중분류'!$A$9:$BC$71, 51, FALSE)</f>
        <v>458</v>
      </c>
      <c r="AZ20" s="112">
        <f>VLOOKUP($A20&amp;$A$18, '[1]16.제조업중분류'!$A$9:$BC$71, 52, FALSE)</f>
        <v>18</v>
      </c>
      <c r="BA20" s="112">
        <f>VLOOKUP($A20&amp;$A$18, '[1]16.제조업중분류'!$A$9:$BC$71, 53, FALSE)</f>
        <v>353</v>
      </c>
      <c r="BB20" s="112">
        <f>VLOOKUP($A20&amp;$A$18, '[1]16.제조업중분류'!$A$9:$BC$71, 54, FALSE)</f>
        <v>12</v>
      </c>
      <c r="BC20" s="112">
        <f>VLOOKUP($A20&amp;$A$18, '[1]16.제조업중분류'!$A$9:$BC$71, 55, FALSE)</f>
        <v>226</v>
      </c>
    </row>
    <row r="21" spans="1:57" ht="21.2" customHeight="1" x14ac:dyDescent="0.15">
      <c r="A21" s="4">
        <v>2017</v>
      </c>
      <c r="B21" s="112">
        <f>VLOOKUP($A21&amp;$A$18, '[1]16.제조업중분류'!$A$9:$BC$71, 4, FALSE)</f>
        <v>3312</v>
      </c>
      <c r="C21" s="112">
        <f>VLOOKUP($A21&amp;$A$18, '[1]16.제조업중분류'!$A$9:$BC$71, 5, FALSE)</f>
        <v>108038</v>
      </c>
      <c r="D21" s="113">
        <f t="shared" ref="D21:E21" si="13">B21/B12*100</f>
        <v>39.51324266284896</v>
      </c>
      <c r="E21" s="113">
        <f t="shared" si="13"/>
        <v>30.09750390015601</v>
      </c>
      <c r="F21" s="112">
        <f>VLOOKUP($A21&amp;$A$18, '[1]16.제조업중분류'!$A$9:$BC$71, 6, FALSE)</f>
        <v>130</v>
      </c>
      <c r="G21" s="112">
        <f>VLOOKUP($A21&amp;$A$18, '[1]16.제조업중분류'!$A$9:$BC$71, 7, FALSE)</f>
        <v>4435</v>
      </c>
      <c r="H21" s="112">
        <f>VLOOKUP($A21&amp;$A$18, '[1]16.제조업중분류'!$A$9:$BC$71, 8, FALSE)</f>
        <v>6</v>
      </c>
      <c r="I21" s="112">
        <f>VLOOKUP($A21&amp;$A$18, '[1]16.제조업중분류'!$A$9:$BC$71, 9, FALSE)</f>
        <v>556</v>
      </c>
      <c r="J21" s="290" t="str">
        <f>VLOOKUP($A21&amp;$A$18, '[1]16.제조업중분류'!$A$9:$BC$71, 10, FALSE)</f>
        <v>-</v>
      </c>
      <c r="K21" s="290" t="str">
        <f>VLOOKUP($A21&amp;$A$18, '[1]16.제조업중분류'!$A$9:$BC$71, 11, FALSE)</f>
        <v>-</v>
      </c>
      <c r="L21" s="290">
        <f>VLOOKUP($A21&amp;$A$18, '[1]16.제조업중분류'!$A$9:$BC$71, 12, FALSE)</f>
        <v>559</v>
      </c>
      <c r="M21" s="290">
        <f>VLOOKUP($A21&amp;$A$18, '[1]16.제조업중분류'!$A$9:$BC$71, 13, FALSE)</f>
        <v>15097</v>
      </c>
      <c r="N21" s="290">
        <f>VLOOKUP($A21&amp;$A$18, '[1]16.제조업중분류'!$A$9:$BC$71, 14, FALSE)</f>
        <v>98</v>
      </c>
      <c r="O21" s="290">
        <f>VLOOKUP($A21&amp;$A$18, '[1]16.제조업중분류'!$A$9:$BC$71, 15, FALSE)</f>
        <v>2353</v>
      </c>
      <c r="P21" s="290">
        <f>VLOOKUP($A21&amp;$A$18, '[1]16.제조업중분류'!$A$9:$BC$71, 16, FALSE)</f>
        <v>1</v>
      </c>
      <c r="Q21" s="290" t="str">
        <f>VLOOKUP($A21&amp;$A$18, '[1]16.제조업중분류'!$A$9:$BC$71, 17, FALSE)</f>
        <v>X</v>
      </c>
      <c r="R21" s="112">
        <f>VLOOKUP($A21&amp;$A$18, '[1]16.제조업중분류'!$A$9:$BC$71, 18, FALSE)</f>
        <v>18</v>
      </c>
      <c r="S21" s="112">
        <f>VLOOKUP($A21&amp;$A$18, '[1]16.제조업중분류'!$A$9:$BC$71, 19, FALSE)</f>
        <v>349</v>
      </c>
      <c r="T21" s="112">
        <f>VLOOKUP($A21&amp;$A$18, '[1]16.제조업중분류'!$A$9:$BC$71, 20, FALSE)</f>
        <v>81</v>
      </c>
      <c r="U21" s="112">
        <f>VLOOKUP($A21&amp;$A$18, '[1]16.제조업중분류'!$A$9:$BC$71, 21, FALSE)</f>
        <v>2944</v>
      </c>
      <c r="V21" s="112">
        <f>VLOOKUP($A21&amp;$A$18, '[1]16.제조업중분류'!$A$9:$BC$71, 22, FALSE)</f>
        <v>51</v>
      </c>
      <c r="W21" s="112">
        <f>VLOOKUP($A21&amp;$A$18, '[1]16.제조업중분류'!$A$9:$BC$71, 23, FALSE)</f>
        <v>1483</v>
      </c>
      <c r="X21" s="112">
        <f>VLOOKUP($A21&amp;$A$18, '[1]16.제조업중분류'!$A$9:$BC$71, 24, FALSE)</f>
        <v>4</v>
      </c>
      <c r="Y21" s="112" t="str">
        <f>VLOOKUP($A21&amp;$A$18, '[1]16.제조업중분류'!$A$9:$BC$71, 25, FALSE)</f>
        <v>X</v>
      </c>
      <c r="Z21" s="112">
        <f>VLOOKUP($A21&amp;$A$18, '[1]16.제조업중분류'!$A$9:$BC$71, 26, FALSE)</f>
        <v>42</v>
      </c>
      <c r="AA21" s="112">
        <f>VLOOKUP($A21&amp;$A$18, '[1]16.제조업중분류'!$A$9:$BC$71, 27, FALSE)</f>
        <v>925</v>
      </c>
      <c r="AB21" s="112">
        <f>VLOOKUP($A21&amp;$A$18, '[1]16.제조업중분류'!$A$9:$BC$71, 28, FALSE)</f>
        <v>12</v>
      </c>
      <c r="AC21" s="112">
        <f>VLOOKUP($A21&amp;$A$18, '[1]16.제조업중분류'!$A$9:$BC$71, 29, FALSE)</f>
        <v>355</v>
      </c>
      <c r="AD21" s="112">
        <f>VLOOKUP($A21&amp;$A$18, '[1]16.제조업중분류'!$A$9:$BC$71, 30, FALSE)</f>
        <v>257</v>
      </c>
      <c r="AE21" s="112">
        <f>VLOOKUP($A21&amp;$A$18, '[1]16.제조업중분류'!$A$9:$BC$71, 31, FALSE)</f>
        <v>9549</v>
      </c>
      <c r="AF21" s="112">
        <f>VLOOKUP($A21&amp;$A$18, '[1]16.제조업중분류'!$A$9:$BC$71, 32, FALSE)</f>
        <v>48</v>
      </c>
      <c r="AG21" s="112">
        <f>VLOOKUP($A21&amp;$A$18, '[1]16.제조업중분류'!$A$9:$BC$71, 33, FALSE)</f>
        <v>1126</v>
      </c>
      <c r="AH21" s="112">
        <f>VLOOKUP($A21&amp;$A$18, '[1]16.제조업중분류'!$A$9:$BC$71, 34, FALSE)</f>
        <v>86</v>
      </c>
      <c r="AI21" s="112">
        <f>VLOOKUP($A21&amp;$A$18, '[1]16.제조업중분류'!$A$9:$BC$71, 35, FALSE)</f>
        <v>2529</v>
      </c>
      <c r="AJ21" s="112">
        <f>VLOOKUP($A21&amp;$A$18, '[1]16.제조업중분류'!$A$9:$BC$71, 36, FALSE)</f>
        <v>719</v>
      </c>
      <c r="AK21" s="112">
        <f>VLOOKUP($A21&amp;$A$18, '[1]16.제조업중분류'!$A$9:$BC$71, 37, FALSE)</f>
        <v>18606</v>
      </c>
      <c r="AL21" s="112">
        <f>VLOOKUP($A21&amp;$A$18, '[1]16.제조업중분류'!$A$9:$BC$71, 38, FALSE)</f>
        <v>63</v>
      </c>
      <c r="AM21" s="112">
        <f>VLOOKUP($A21&amp;$A$18, '[1]16.제조업중분류'!$A$9:$BC$71, 39, FALSE)</f>
        <v>4280</v>
      </c>
      <c r="AN21" s="112">
        <f>VLOOKUP($A21&amp;$A$18, '[1]16.제조업중분류'!$A$9:$BC$71, 40, FALSE)</f>
        <v>149</v>
      </c>
      <c r="AO21" s="112">
        <f>VLOOKUP($A21&amp;$A$18, '[1]16.제조업중분류'!$A$9:$BC$71, 41, FALSE)</f>
        <v>3803</v>
      </c>
      <c r="AP21" s="112">
        <f>VLOOKUP($A21&amp;$A$18, '[1]16.제조업중분류'!$A$9:$BC$71, 42, FALSE)</f>
        <v>130</v>
      </c>
      <c r="AQ21" s="112">
        <f>VLOOKUP($A21&amp;$A$18, '[1]16.제조업중분류'!$A$9:$BC$71, 43, FALSE)</f>
        <v>6036</v>
      </c>
      <c r="AR21" s="112">
        <f>VLOOKUP($A21&amp;$A$18, '[1]16.제조업중분류'!$A$9:$BC$71, 44, FALSE)</f>
        <v>518</v>
      </c>
      <c r="AS21" s="112">
        <f>VLOOKUP($A21&amp;$A$18, '[1]16.제조업중분류'!$A$9:$BC$71, 45, FALSE)</f>
        <v>15285</v>
      </c>
      <c r="AT21" s="112">
        <f>VLOOKUP($A21&amp;$A$18, '[1]16.제조업중분류'!$A$9:$BC$71, 46, FALSE)</f>
        <v>285</v>
      </c>
      <c r="AU21" s="112">
        <f>VLOOKUP($A21&amp;$A$18, '[1]16.제조업중분류'!$A$9:$BC$71, 47, FALSE)</f>
        <v>16955</v>
      </c>
      <c r="AV21" s="112">
        <f>VLOOKUP($A21&amp;$A$18, '[1]16.제조업중분류'!$A$9:$BC$71, 48, FALSE)</f>
        <v>9</v>
      </c>
      <c r="AW21" s="112">
        <f>VLOOKUP($A21&amp;$A$18, '[1]16.제조업중분류'!$A$9:$BC$71, 49, FALSE)</f>
        <v>220</v>
      </c>
      <c r="AX21" s="112">
        <f>VLOOKUP($A21&amp;$A$18, '[1]16.제조업중분류'!$A$9:$BC$71, 50, FALSE)</f>
        <v>19</v>
      </c>
      <c r="AY21" s="112">
        <f>VLOOKUP($A21&amp;$A$18, '[1]16.제조업중분류'!$A$9:$BC$71, 51, FALSE)</f>
        <v>494</v>
      </c>
      <c r="AZ21" s="112">
        <f>VLOOKUP($A21&amp;$A$18, '[1]16.제조업중분류'!$A$9:$BC$71, 52, FALSE)</f>
        <v>19</v>
      </c>
      <c r="BA21" s="112">
        <f>VLOOKUP($A21&amp;$A$18, '[1]16.제조업중분류'!$A$9:$BC$71, 53, FALSE)</f>
        <v>394</v>
      </c>
      <c r="BB21" s="112">
        <f>VLOOKUP($A21&amp;$A$18, '[1]16.제조업중분류'!$A$9:$BC$71, 54, FALSE)</f>
        <v>8</v>
      </c>
      <c r="BC21" s="112">
        <f>VLOOKUP($A21&amp;$A$18, '[1]16.제조업중분류'!$A$9:$BC$71, 55, FALSE)</f>
        <v>171</v>
      </c>
    </row>
    <row r="22" spans="1:57" ht="21.2" customHeight="1" x14ac:dyDescent="0.15">
      <c r="A22" s="4">
        <v>2018</v>
      </c>
      <c r="B22" s="112">
        <f>VLOOKUP($A22&amp;$A$18, '[1]16.제조업중분류'!$A$9:$BC$71, 4, FALSE)</f>
        <v>3316</v>
      </c>
      <c r="C22" s="112">
        <f>VLOOKUP($A22&amp;$A$18, '[1]16.제조업중분류'!$A$9:$BC$71, 5, FALSE)</f>
        <v>107815</v>
      </c>
      <c r="D22" s="113">
        <f t="shared" ref="D22:E22" si="14">B22/B13*100</f>
        <v>39.177693761814744</v>
      </c>
      <c r="E22" s="113">
        <f t="shared" si="14"/>
        <v>30.261311328168855</v>
      </c>
      <c r="F22" s="112">
        <f>VLOOKUP($A22&amp;$A$18, '[1]16.제조업중분류'!$A$9:$BC$71, 6, FALSE)</f>
        <v>133</v>
      </c>
      <c r="G22" s="112">
        <f>VLOOKUP($A22&amp;$A$18, '[1]16.제조업중분류'!$A$9:$BC$71, 7, FALSE)</f>
        <v>4515</v>
      </c>
      <c r="H22" s="112">
        <f>VLOOKUP($A22&amp;$A$18, '[1]16.제조업중분류'!$A$9:$BC$71, 8, FALSE)</f>
        <v>7</v>
      </c>
      <c r="I22" s="112">
        <f>VLOOKUP($A22&amp;$A$18, '[1]16.제조업중분류'!$A$9:$BC$71, 9, FALSE)</f>
        <v>648</v>
      </c>
      <c r="J22" s="290" t="str">
        <f>VLOOKUP($A22&amp;$A$18, '[1]16.제조업중분류'!$A$9:$BC$71, 10, FALSE)</f>
        <v>-</v>
      </c>
      <c r="K22" s="290" t="str">
        <f>VLOOKUP($A22&amp;$A$18, '[1]16.제조업중분류'!$A$9:$BC$71, 11, FALSE)</f>
        <v>-</v>
      </c>
      <c r="L22" s="290">
        <f>VLOOKUP($A22&amp;$A$18, '[1]16.제조업중분류'!$A$9:$BC$71, 12, FALSE)</f>
        <v>563</v>
      </c>
      <c r="M22" s="290">
        <f>VLOOKUP($A22&amp;$A$18, '[1]16.제조업중분류'!$A$9:$BC$71, 13, FALSE)</f>
        <v>14782</v>
      </c>
      <c r="N22" s="290">
        <f>VLOOKUP($A22&amp;$A$18, '[1]16.제조업중분류'!$A$9:$BC$71, 14, FALSE)</f>
        <v>94</v>
      </c>
      <c r="O22" s="290">
        <f>VLOOKUP($A22&amp;$A$18, '[1]16.제조업중분류'!$A$9:$BC$71, 15, FALSE)</f>
        <v>2237</v>
      </c>
      <c r="P22" s="290">
        <f>VLOOKUP($A22&amp;$A$18, '[1]16.제조업중분류'!$A$9:$BC$71, 16, FALSE)</f>
        <v>1</v>
      </c>
      <c r="Q22" s="290" t="str">
        <f>VLOOKUP($A22&amp;$A$18, '[1]16.제조업중분류'!$A$9:$BC$71, 17, FALSE)</f>
        <v>X</v>
      </c>
      <c r="R22" s="112">
        <f>VLOOKUP($A22&amp;$A$18, '[1]16.제조업중분류'!$A$9:$BC$71, 18, FALSE)</f>
        <v>21</v>
      </c>
      <c r="S22" s="112">
        <f>VLOOKUP($A22&amp;$A$18, '[1]16.제조업중분류'!$A$9:$BC$71, 19, FALSE)</f>
        <v>445</v>
      </c>
      <c r="T22" s="112">
        <f>VLOOKUP($A22&amp;$A$18, '[1]16.제조업중분류'!$A$9:$BC$71, 20, FALSE)</f>
        <v>87</v>
      </c>
      <c r="U22" s="112">
        <f>VLOOKUP($A22&amp;$A$18, '[1]16.제조업중분류'!$A$9:$BC$71, 21, FALSE)</f>
        <v>3011</v>
      </c>
      <c r="V22" s="112">
        <f>VLOOKUP($A22&amp;$A$18, '[1]16.제조업중분류'!$A$9:$BC$71, 22, FALSE)</f>
        <v>48</v>
      </c>
      <c r="W22" s="112">
        <f>VLOOKUP($A22&amp;$A$18, '[1]16.제조업중분류'!$A$9:$BC$71, 23, FALSE)</f>
        <v>1324</v>
      </c>
      <c r="X22" s="112">
        <f>VLOOKUP($A22&amp;$A$18, '[1]16.제조업중분류'!$A$9:$BC$71, 24, FALSE)</f>
        <v>2</v>
      </c>
      <c r="Y22" s="112" t="str">
        <f>VLOOKUP($A22&amp;$A$18, '[1]16.제조업중분류'!$A$9:$BC$71, 25, FALSE)</f>
        <v>X</v>
      </c>
      <c r="Z22" s="112">
        <f>VLOOKUP($A22&amp;$A$18, '[1]16.제조업중분류'!$A$9:$BC$71, 26, FALSE)</f>
        <v>42</v>
      </c>
      <c r="AA22" s="112">
        <f>VLOOKUP($A22&amp;$A$18, '[1]16.제조업중분류'!$A$9:$BC$71, 27, FALSE)</f>
        <v>964</v>
      </c>
      <c r="AB22" s="112">
        <f>VLOOKUP($A22&amp;$A$18, '[1]16.제조업중분류'!$A$9:$BC$71, 28, FALSE)</f>
        <v>11</v>
      </c>
      <c r="AC22" s="112">
        <f>VLOOKUP($A22&amp;$A$18, '[1]16.제조업중분류'!$A$9:$BC$71, 29, FALSE)</f>
        <v>389</v>
      </c>
      <c r="AD22" s="112">
        <f>VLOOKUP($A22&amp;$A$18, '[1]16.제조업중분류'!$A$9:$BC$71, 30, FALSE)</f>
        <v>263</v>
      </c>
      <c r="AE22" s="112">
        <f>VLOOKUP($A22&amp;$A$18, '[1]16.제조업중분류'!$A$9:$BC$71, 31, FALSE)</f>
        <v>9417</v>
      </c>
      <c r="AF22" s="112">
        <f>VLOOKUP($A22&amp;$A$18, '[1]16.제조업중분류'!$A$9:$BC$71, 32, FALSE)</f>
        <v>49</v>
      </c>
      <c r="AG22" s="112">
        <f>VLOOKUP($A22&amp;$A$18, '[1]16.제조업중분류'!$A$9:$BC$71, 33, FALSE)</f>
        <v>1107</v>
      </c>
      <c r="AH22" s="112">
        <f>VLOOKUP($A22&amp;$A$18, '[1]16.제조업중분류'!$A$9:$BC$71, 34, FALSE)</f>
        <v>89</v>
      </c>
      <c r="AI22" s="112">
        <f>VLOOKUP($A22&amp;$A$18, '[1]16.제조업중분류'!$A$9:$BC$71, 35, FALSE)</f>
        <v>3108</v>
      </c>
      <c r="AJ22" s="112">
        <f>VLOOKUP($A22&amp;$A$18, '[1]16.제조업중분류'!$A$9:$BC$71, 36, FALSE)</f>
        <v>707</v>
      </c>
      <c r="AK22" s="112">
        <f>VLOOKUP($A22&amp;$A$18, '[1]16.제조업중분류'!$A$9:$BC$71, 37, FALSE)</f>
        <v>17968</v>
      </c>
      <c r="AL22" s="112">
        <f>VLOOKUP($A22&amp;$A$18, '[1]16.제조업중분류'!$A$9:$BC$71, 38, FALSE)</f>
        <v>63</v>
      </c>
      <c r="AM22" s="112">
        <f>VLOOKUP($A22&amp;$A$18, '[1]16.제조업중분류'!$A$9:$BC$71, 39, FALSE)</f>
        <v>4220</v>
      </c>
      <c r="AN22" s="112">
        <f>VLOOKUP($A22&amp;$A$18, '[1]16.제조업중분류'!$A$9:$BC$71, 40, FALSE)</f>
        <v>145</v>
      </c>
      <c r="AO22" s="112">
        <f>VLOOKUP($A22&amp;$A$18, '[1]16.제조업중분류'!$A$9:$BC$71, 41, FALSE)</f>
        <v>3908</v>
      </c>
      <c r="AP22" s="112">
        <f>VLOOKUP($A22&amp;$A$18, '[1]16.제조업중분류'!$A$9:$BC$71, 42, FALSE)</f>
        <v>130</v>
      </c>
      <c r="AQ22" s="112">
        <f>VLOOKUP($A22&amp;$A$18, '[1]16.제조업중분류'!$A$9:$BC$71, 43, FALSE)</f>
        <v>6131</v>
      </c>
      <c r="AR22" s="112">
        <f>VLOOKUP($A22&amp;$A$18, '[1]16.제조업중분류'!$A$9:$BC$71, 44, FALSE)</f>
        <v>516</v>
      </c>
      <c r="AS22" s="112">
        <f>VLOOKUP($A22&amp;$A$18, '[1]16.제조업중분류'!$A$9:$BC$71, 45, FALSE)</f>
        <v>15818</v>
      </c>
      <c r="AT22" s="112">
        <f>VLOOKUP($A22&amp;$A$18, '[1]16.제조업중분류'!$A$9:$BC$71, 46, FALSE)</f>
        <v>292</v>
      </c>
      <c r="AU22" s="112">
        <f>VLOOKUP($A22&amp;$A$18, '[1]16.제조업중분류'!$A$9:$BC$71, 47, FALSE)</f>
        <v>16481</v>
      </c>
      <c r="AV22" s="112">
        <f>VLOOKUP($A22&amp;$A$18, '[1]16.제조업중분류'!$A$9:$BC$71, 48, FALSE)</f>
        <v>8</v>
      </c>
      <c r="AW22" s="112">
        <f>VLOOKUP($A22&amp;$A$18, '[1]16.제조업중분류'!$A$9:$BC$71, 49, FALSE)</f>
        <v>197</v>
      </c>
      <c r="AX22" s="112">
        <f>VLOOKUP($A22&amp;$A$18, '[1]16.제조업중분류'!$A$9:$BC$71, 50, FALSE)</f>
        <v>17</v>
      </c>
      <c r="AY22" s="112">
        <f>VLOOKUP($A22&amp;$A$18, '[1]16.제조업중분류'!$A$9:$BC$71, 51, FALSE)</f>
        <v>492</v>
      </c>
      <c r="AZ22" s="112">
        <f>VLOOKUP($A22&amp;$A$18, '[1]16.제조업중분류'!$A$9:$BC$71, 52, FALSE)</f>
        <v>22</v>
      </c>
      <c r="BA22" s="112">
        <f>VLOOKUP($A22&amp;$A$18, '[1]16.제조업중분류'!$A$9:$BC$71, 53, FALSE)</f>
        <v>466</v>
      </c>
      <c r="BB22" s="112">
        <f>VLOOKUP($A22&amp;$A$18, '[1]16.제조업중분류'!$A$9:$BC$71, 54, FALSE)</f>
        <v>6</v>
      </c>
      <c r="BC22" s="112">
        <f>VLOOKUP($A22&amp;$A$18, '[1]16.제조업중분류'!$A$9:$BC$71, 55, FALSE)</f>
        <v>121</v>
      </c>
    </row>
    <row r="23" spans="1:57" ht="21.2" customHeight="1" x14ac:dyDescent="0.15">
      <c r="A23" s="4">
        <v>2019</v>
      </c>
      <c r="B23" s="112">
        <f>VLOOKUP($A23&amp;$A$18, '[1]16.제조업중분류'!$A$9:$BC$71, 4, FALSE)</f>
        <v>3264</v>
      </c>
      <c r="C23" s="112">
        <f>VLOOKUP($A23&amp;$A$18, '[1]16.제조업중분류'!$A$9:$BC$71, 5, FALSE)</f>
        <v>103209</v>
      </c>
      <c r="D23" s="113">
        <f t="shared" ref="D23:E23" si="15">B23/B14*100</f>
        <v>38.843270260621203</v>
      </c>
      <c r="E23" s="113">
        <f t="shared" si="15"/>
        <v>30.120031868417289</v>
      </c>
      <c r="F23" s="112">
        <f>VLOOKUP($A23&amp;$A$18, '[1]16.제조업중분류'!$A$9:$BC$71, 6, FALSE)</f>
        <v>135</v>
      </c>
      <c r="G23" s="112">
        <f>VLOOKUP($A23&amp;$A$18, '[1]16.제조업중분류'!$A$9:$BC$71, 7, FALSE)</f>
        <v>4539</v>
      </c>
      <c r="H23" s="112">
        <f>VLOOKUP($A23&amp;$A$18, '[1]16.제조업중분류'!$A$9:$BC$71, 8, FALSE)</f>
        <v>7</v>
      </c>
      <c r="I23" s="112">
        <f>VLOOKUP($A23&amp;$A$18, '[1]16.제조업중분류'!$A$9:$BC$71, 9, FALSE)</f>
        <v>645</v>
      </c>
      <c r="J23" s="290" t="str">
        <f>VLOOKUP($A23&amp;$A$18, '[1]16.제조업중분류'!$A$9:$BC$71, 10, FALSE)</f>
        <v>-</v>
      </c>
      <c r="K23" s="290" t="str">
        <f>VLOOKUP($A23&amp;$A$18, '[1]16.제조업중분류'!$A$9:$BC$71, 11, FALSE)</f>
        <v>-</v>
      </c>
      <c r="L23" s="290">
        <f>VLOOKUP($A23&amp;$A$18, '[1]16.제조업중분류'!$A$9:$BC$71, 12, FALSE)</f>
        <v>537</v>
      </c>
      <c r="M23" s="290">
        <f>VLOOKUP($A23&amp;$A$18, '[1]16.제조업중분류'!$A$9:$BC$71, 13, FALSE)</f>
        <v>13854</v>
      </c>
      <c r="N23" s="290">
        <f>VLOOKUP($A23&amp;$A$18, '[1]16.제조업중분류'!$A$9:$BC$71, 14, FALSE)</f>
        <v>96</v>
      </c>
      <c r="O23" s="290">
        <f>VLOOKUP($A23&amp;$A$18, '[1]16.제조업중분류'!$A$9:$BC$71, 15, FALSE)</f>
        <v>2308</v>
      </c>
      <c r="P23" s="290">
        <f>VLOOKUP($A23&amp;$A$18, '[1]16.제조업중분류'!$A$9:$BC$71, 16, FALSE)</f>
        <v>2</v>
      </c>
      <c r="Q23" s="290" t="str">
        <f>VLOOKUP($A23&amp;$A$18, '[1]16.제조업중분류'!$A$9:$BC$71, 17, FALSE)</f>
        <v>X</v>
      </c>
      <c r="R23" s="112">
        <f>VLOOKUP($A23&amp;$A$18, '[1]16.제조업중분류'!$A$9:$BC$71, 18, FALSE)</f>
        <v>21</v>
      </c>
      <c r="S23" s="112">
        <f>VLOOKUP($A23&amp;$A$18, '[1]16.제조업중분류'!$A$9:$BC$71, 19, FALSE)</f>
        <v>443</v>
      </c>
      <c r="T23" s="112">
        <f>VLOOKUP($A23&amp;$A$18, '[1]16.제조업중분류'!$A$9:$BC$71, 20, FALSE)</f>
        <v>83</v>
      </c>
      <c r="U23" s="112">
        <f>VLOOKUP($A23&amp;$A$18, '[1]16.제조업중분류'!$A$9:$BC$71, 21, FALSE)</f>
        <v>2900</v>
      </c>
      <c r="V23" s="112">
        <f>VLOOKUP($A23&amp;$A$18, '[1]16.제조업중분류'!$A$9:$BC$71, 22, FALSE)</f>
        <v>51</v>
      </c>
      <c r="W23" s="112">
        <f>VLOOKUP($A23&amp;$A$18, '[1]16.제조업중분류'!$A$9:$BC$71, 23, FALSE)</f>
        <v>1331</v>
      </c>
      <c r="X23" s="112">
        <f>VLOOKUP($A23&amp;$A$18, '[1]16.제조업중분류'!$A$9:$BC$71, 24, FALSE)</f>
        <v>1</v>
      </c>
      <c r="Y23" s="112" t="str">
        <f>VLOOKUP($A23&amp;$A$18, '[1]16.제조업중분류'!$A$9:$BC$71, 25, FALSE)</f>
        <v>X</v>
      </c>
      <c r="Z23" s="112">
        <f>VLOOKUP($A23&amp;$A$18, '[1]16.제조업중분류'!$A$9:$BC$71, 26, FALSE)</f>
        <v>42</v>
      </c>
      <c r="AA23" s="112">
        <f>VLOOKUP($A23&amp;$A$18, '[1]16.제조업중분류'!$A$9:$BC$71, 27, FALSE)</f>
        <v>968</v>
      </c>
      <c r="AB23" s="112">
        <f>VLOOKUP($A23&amp;$A$18, '[1]16.제조업중분류'!$A$9:$BC$71, 28, FALSE)</f>
        <v>11</v>
      </c>
      <c r="AC23" s="112">
        <f>VLOOKUP($A23&amp;$A$18, '[1]16.제조업중분류'!$A$9:$BC$71, 29, FALSE)</f>
        <v>432</v>
      </c>
      <c r="AD23" s="112">
        <f>VLOOKUP($A23&amp;$A$18, '[1]16.제조업중분류'!$A$9:$BC$71, 30, FALSE)</f>
        <v>259</v>
      </c>
      <c r="AE23" s="112">
        <f>VLOOKUP($A23&amp;$A$18, '[1]16.제조업중분류'!$A$9:$BC$71, 31, FALSE)</f>
        <v>9339</v>
      </c>
      <c r="AF23" s="112">
        <f>VLOOKUP($A23&amp;$A$18, '[1]16.제조업중분류'!$A$9:$BC$71, 32, FALSE)</f>
        <v>49</v>
      </c>
      <c r="AG23" s="112">
        <f>VLOOKUP($A23&amp;$A$18, '[1]16.제조업중분류'!$A$9:$BC$71, 33, FALSE)</f>
        <v>1112</v>
      </c>
      <c r="AH23" s="112">
        <f>VLOOKUP($A23&amp;$A$18, '[1]16.제조업중분류'!$A$9:$BC$71, 34, FALSE)</f>
        <v>84</v>
      </c>
      <c r="AI23" s="112">
        <f>VLOOKUP($A23&amp;$A$18, '[1]16.제조업중분류'!$A$9:$BC$71, 35, FALSE)</f>
        <v>3017</v>
      </c>
      <c r="AJ23" s="112">
        <f>VLOOKUP($A23&amp;$A$18, '[1]16.제조업중분류'!$A$9:$BC$71, 36, FALSE)</f>
        <v>708</v>
      </c>
      <c r="AK23" s="112">
        <f>VLOOKUP($A23&amp;$A$18, '[1]16.제조업중분류'!$A$9:$BC$71, 37, FALSE)</f>
        <v>17661</v>
      </c>
      <c r="AL23" s="112">
        <f>VLOOKUP($A23&amp;$A$18, '[1]16.제조업중분류'!$A$9:$BC$71, 38, FALSE)</f>
        <v>56</v>
      </c>
      <c r="AM23" s="112">
        <f>VLOOKUP($A23&amp;$A$18, '[1]16.제조업중분류'!$A$9:$BC$71, 39, FALSE)</f>
        <v>3480</v>
      </c>
      <c r="AN23" s="112">
        <f>VLOOKUP($A23&amp;$A$18, '[1]16.제조업중분류'!$A$9:$BC$71, 40, FALSE)</f>
        <v>154</v>
      </c>
      <c r="AO23" s="112">
        <f>VLOOKUP($A23&amp;$A$18, '[1]16.제조업중분류'!$A$9:$BC$71, 41, FALSE)</f>
        <v>4551</v>
      </c>
      <c r="AP23" s="112">
        <f>VLOOKUP($A23&amp;$A$18, '[1]16.제조업중분류'!$A$9:$BC$71, 42, FALSE)</f>
        <v>127</v>
      </c>
      <c r="AQ23" s="112">
        <f>VLOOKUP($A23&amp;$A$18, '[1]16.제조업중분류'!$A$9:$BC$71, 43, FALSE)</f>
        <v>4899</v>
      </c>
      <c r="AR23" s="112">
        <f>VLOOKUP($A23&amp;$A$18, '[1]16.제조업중분류'!$A$9:$BC$71, 44, FALSE)</f>
        <v>503</v>
      </c>
      <c r="AS23" s="112">
        <f>VLOOKUP($A23&amp;$A$18, '[1]16.제조업중분류'!$A$9:$BC$71, 45, FALSE)</f>
        <v>15380</v>
      </c>
      <c r="AT23" s="112">
        <f>VLOOKUP($A23&amp;$A$18, '[1]16.제조업중분류'!$A$9:$BC$71, 46, FALSE)</f>
        <v>277</v>
      </c>
      <c r="AU23" s="112">
        <f>VLOOKUP($A23&amp;$A$18, '[1]16.제조업중분류'!$A$9:$BC$71, 47, FALSE)</f>
        <v>14940</v>
      </c>
      <c r="AV23" s="112">
        <f>VLOOKUP($A23&amp;$A$18, '[1]16.제조업중분류'!$A$9:$BC$71, 48, FALSE)</f>
        <v>9</v>
      </c>
      <c r="AW23" s="112">
        <f>VLOOKUP($A23&amp;$A$18, '[1]16.제조업중분류'!$A$9:$BC$71, 49, FALSE)</f>
        <v>229</v>
      </c>
      <c r="AX23" s="112">
        <f>VLOOKUP($A23&amp;$A$18, '[1]16.제조업중분류'!$A$9:$BC$71, 50, FALSE)</f>
        <v>17</v>
      </c>
      <c r="AY23" s="112">
        <f>VLOOKUP($A23&amp;$A$18, '[1]16.제조업중분류'!$A$9:$BC$71, 51, FALSE)</f>
        <v>458</v>
      </c>
      <c r="AZ23" s="112">
        <f>VLOOKUP($A23&amp;$A$18, '[1]16.제조업중분류'!$A$9:$BC$71, 52, FALSE)</f>
        <v>28</v>
      </c>
      <c r="BA23" s="112">
        <f>VLOOKUP($A23&amp;$A$18, '[1]16.제조업중분류'!$A$9:$BC$71, 53, FALSE)</f>
        <v>533</v>
      </c>
      <c r="BB23" s="112">
        <f>VLOOKUP($A23&amp;$A$18, '[1]16.제조업중분류'!$A$9:$BC$71, 54, FALSE)</f>
        <v>7</v>
      </c>
      <c r="BC23" s="112">
        <f>VLOOKUP($A23&amp;$A$18, '[1]16.제조업중분류'!$A$9:$BC$71, 55, FALSE)</f>
        <v>136</v>
      </c>
    </row>
    <row r="24" spans="1:57" ht="21.2" customHeight="1" x14ac:dyDescent="0.15">
      <c r="A24" s="4">
        <v>2020</v>
      </c>
      <c r="B24" s="102">
        <v>3290</v>
      </c>
      <c r="C24" s="102">
        <v>101574</v>
      </c>
      <c r="D24" s="113">
        <f t="shared" ref="D24:D25" si="16">B24/B15*100</f>
        <v>38.273615635179155</v>
      </c>
      <c r="E24" s="113">
        <f t="shared" ref="E24:E25" si="17">C24/C15*100</f>
        <v>30.235396375586411</v>
      </c>
      <c r="F24" s="102">
        <v>148</v>
      </c>
      <c r="G24" s="102">
        <v>4588</v>
      </c>
      <c r="H24" s="102">
        <v>9</v>
      </c>
      <c r="I24" s="102">
        <v>686</v>
      </c>
      <c r="J24" s="358" t="s">
        <v>848</v>
      </c>
      <c r="K24" s="358" t="s">
        <v>848</v>
      </c>
      <c r="L24" s="356">
        <v>543</v>
      </c>
      <c r="M24" s="356">
        <v>13340</v>
      </c>
      <c r="N24" s="356">
        <v>87</v>
      </c>
      <c r="O24" s="356">
        <v>1954</v>
      </c>
      <c r="P24" s="356">
        <v>3</v>
      </c>
      <c r="Q24" s="356">
        <v>59</v>
      </c>
      <c r="R24" s="356">
        <v>20</v>
      </c>
      <c r="S24" s="356">
        <v>458</v>
      </c>
      <c r="T24" s="102">
        <v>84</v>
      </c>
      <c r="U24" s="102">
        <v>2983</v>
      </c>
      <c r="V24" s="102">
        <v>50</v>
      </c>
      <c r="W24" s="102">
        <v>1265</v>
      </c>
      <c r="X24" s="358" t="s">
        <v>848</v>
      </c>
      <c r="Y24" s="358" t="s">
        <v>848</v>
      </c>
      <c r="Z24" s="102">
        <v>41</v>
      </c>
      <c r="AA24" s="102">
        <v>1030</v>
      </c>
      <c r="AB24" s="102">
        <v>18</v>
      </c>
      <c r="AC24" s="102">
        <v>605</v>
      </c>
      <c r="AD24" s="102">
        <v>263</v>
      </c>
      <c r="AE24" s="102">
        <v>8824</v>
      </c>
      <c r="AF24" s="102">
        <v>44</v>
      </c>
      <c r="AG24" s="102">
        <v>1035</v>
      </c>
      <c r="AH24" s="102">
        <v>85</v>
      </c>
      <c r="AI24" s="102">
        <v>2892</v>
      </c>
      <c r="AJ24" s="102">
        <v>710</v>
      </c>
      <c r="AK24" s="102">
        <v>17134</v>
      </c>
      <c r="AL24" s="102">
        <v>61</v>
      </c>
      <c r="AM24" s="102">
        <v>3521</v>
      </c>
      <c r="AN24" s="102">
        <v>152</v>
      </c>
      <c r="AO24" s="102">
        <v>4044</v>
      </c>
      <c r="AP24" s="102">
        <v>127</v>
      </c>
      <c r="AQ24" s="102">
        <v>5785</v>
      </c>
      <c r="AR24" s="102">
        <v>509</v>
      </c>
      <c r="AS24" s="102">
        <v>14716</v>
      </c>
      <c r="AT24" s="102">
        <v>280</v>
      </c>
      <c r="AU24" s="102">
        <v>15261</v>
      </c>
      <c r="AV24" s="102">
        <v>10</v>
      </c>
      <c r="AW24" s="102">
        <v>267</v>
      </c>
      <c r="AX24" s="102">
        <v>15</v>
      </c>
      <c r="AY24" s="102">
        <v>474</v>
      </c>
      <c r="AZ24" s="102">
        <v>24</v>
      </c>
      <c r="BA24" s="102">
        <v>505</v>
      </c>
      <c r="BB24" s="102">
        <v>7</v>
      </c>
      <c r="BC24" s="102">
        <v>148</v>
      </c>
      <c r="BD24" s="112"/>
      <c r="BE24" s="112"/>
    </row>
    <row r="25" spans="1:57" ht="21.2" customHeight="1" x14ac:dyDescent="0.15">
      <c r="A25" s="4">
        <v>2021</v>
      </c>
      <c r="B25" s="102">
        <v>3295</v>
      </c>
      <c r="C25" s="102">
        <v>101778</v>
      </c>
      <c r="D25" s="113">
        <f t="shared" si="16"/>
        <v>38.260566651184391</v>
      </c>
      <c r="E25" s="113">
        <f t="shared" si="17"/>
        <v>30.290440377730228</v>
      </c>
      <c r="F25" s="102">
        <v>148</v>
      </c>
      <c r="G25" s="102">
        <v>4976</v>
      </c>
      <c r="H25" s="102">
        <v>7</v>
      </c>
      <c r="I25" s="102">
        <v>434</v>
      </c>
      <c r="J25" s="358" t="s">
        <v>848</v>
      </c>
      <c r="K25" s="358" t="s">
        <v>848</v>
      </c>
      <c r="L25" s="356">
        <v>522</v>
      </c>
      <c r="M25" s="356">
        <v>12818</v>
      </c>
      <c r="N25" s="356">
        <v>85</v>
      </c>
      <c r="O25" s="356">
        <v>1771</v>
      </c>
      <c r="P25" s="356">
        <v>5</v>
      </c>
      <c r="Q25" s="356">
        <v>87</v>
      </c>
      <c r="R25" s="356">
        <v>18</v>
      </c>
      <c r="S25" s="356">
        <v>410</v>
      </c>
      <c r="T25" s="102">
        <v>83</v>
      </c>
      <c r="U25" s="102">
        <v>2859</v>
      </c>
      <c r="V25" s="102">
        <v>51</v>
      </c>
      <c r="W25" s="102">
        <v>1275</v>
      </c>
      <c r="X25" s="358" t="s">
        <v>848</v>
      </c>
      <c r="Y25" s="358" t="s">
        <v>848</v>
      </c>
      <c r="Z25" s="102">
        <v>44</v>
      </c>
      <c r="AA25" s="102">
        <v>1049</v>
      </c>
      <c r="AB25" s="102">
        <v>19</v>
      </c>
      <c r="AC25" s="102">
        <v>655</v>
      </c>
      <c r="AD25" s="102">
        <v>260</v>
      </c>
      <c r="AE25" s="102">
        <v>8955</v>
      </c>
      <c r="AF25" s="102">
        <v>45</v>
      </c>
      <c r="AG25" s="102">
        <v>1007</v>
      </c>
      <c r="AH25" s="102">
        <v>87</v>
      </c>
      <c r="AI25" s="102">
        <v>2839</v>
      </c>
      <c r="AJ25" s="102">
        <v>724</v>
      </c>
      <c r="AK25" s="102">
        <v>17148</v>
      </c>
      <c r="AL25" s="102">
        <v>60</v>
      </c>
      <c r="AM25" s="102">
        <v>3566</v>
      </c>
      <c r="AN25" s="102">
        <v>151</v>
      </c>
      <c r="AO25" s="102">
        <v>4020</v>
      </c>
      <c r="AP25" s="102">
        <v>133</v>
      </c>
      <c r="AQ25" s="102">
        <v>6476</v>
      </c>
      <c r="AR25" s="102">
        <v>510</v>
      </c>
      <c r="AS25" s="102">
        <v>14730</v>
      </c>
      <c r="AT25" s="102">
        <v>283</v>
      </c>
      <c r="AU25" s="102">
        <v>15242</v>
      </c>
      <c r="AV25" s="102">
        <v>10</v>
      </c>
      <c r="AW25" s="102">
        <v>253</v>
      </c>
      <c r="AX25" s="102">
        <v>18</v>
      </c>
      <c r="AY25" s="102">
        <v>494</v>
      </c>
      <c r="AZ25" s="102">
        <v>25</v>
      </c>
      <c r="BA25" s="102">
        <v>546</v>
      </c>
      <c r="BB25" s="102">
        <v>7</v>
      </c>
      <c r="BC25" s="102">
        <v>168</v>
      </c>
      <c r="BD25" s="113"/>
      <c r="BE25" s="113"/>
    </row>
    <row r="26" spans="1:57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303"/>
      <c r="K26" s="303"/>
      <c r="L26" s="303"/>
      <c r="M26" s="303"/>
      <c r="N26" s="303"/>
      <c r="O26" s="303"/>
      <c r="P26" s="303"/>
      <c r="Q26" s="303"/>
      <c r="R26" s="168"/>
      <c r="S26" s="168"/>
      <c r="T26" s="168"/>
      <c r="U26" s="168"/>
      <c r="V26" s="168"/>
      <c r="W26" s="168"/>
      <c r="X26" s="168"/>
      <c r="Y26" s="168"/>
      <c r="Z26" s="168"/>
      <c r="AA26" s="168"/>
      <c r="AB26" s="168"/>
      <c r="AC26" s="168"/>
      <c r="AD26" s="168"/>
      <c r="AE26" s="168"/>
      <c r="AF26" s="168"/>
      <c r="AG26" s="168"/>
      <c r="AH26" s="168"/>
      <c r="AI26" s="168"/>
      <c r="AJ26" s="168"/>
      <c r="AK26" s="168"/>
      <c r="AL26" s="168"/>
      <c r="AM26" s="168"/>
      <c r="AN26" s="168"/>
      <c r="AO26" s="168"/>
      <c r="AP26" s="168"/>
      <c r="AQ26" s="168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</row>
    <row r="27" spans="1:57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290"/>
      <c r="K27" s="290"/>
      <c r="L27" s="290"/>
      <c r="M27" s="290"/>
      <c r="N27" s="290"/>
      <c r="O27" s="290"/>
      <c r="P27" s="290"/>
      <c r="Q27" s="290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  <c r="AM27" s="112"/>
      <c r="AN27" s="112"/>
      <c r="AO27" s="112"/>
      <c r="AP27" s="112"/>
      <c r="AQ27" s="112"/>
      <c r="AR27" s="112"/>
      <c r="AS27" s="112"/>
      <c r="AT27" s="112"/>
      <c r="AU27" s="112"/>
      <c r="AV27" s="112"/>
      <c r="AW27" s="112"/>
      <c r="AX27" s="112"/>
      <c r="AY27" s="112"/>
      <c r="AZ27" s="112"/>
      <c r="BA27" s="112"/>
      <c r="BB27" s="112"/>
      <c r="BC27" s="112"/>
    </row>
    <row r="28" spans="1:57" ht="21.2" customHeight="1" x14ac:dyDescent="0.15">
      <c r="A28" s="4">
        <v>2015</v>
      </c>
      <c r="B28" s="112">
        <f>VLOOKUP($A28&amp;$A$27, '[2]16.제조업중분류'!$A$9:$BC$160, 4, FALSE)</f>
        <v>5280</v>
      </c>
      <c r="C28" s="112">
        <f>VLOOKUP($A28&amp;$A$27, '[2]16.제조업중분류'!$A$9:$BC$160, 5, FALSE)</f>
        <v>256055</v>
      </c>
      <c r="D28" s="113">
        <f>B28/B10*100</f>
        <v>61.552809512706929</v>
      </c>
      <c r="E28" s="113">
        <f>C28/C10*100</f>
        <v>70.217077732256172</v>
      </c>
      <c r="F28" s="112">
        <f>VLOOKUP($A28&amp;$A$27, '[2]16.제조업중분류'!$A$9:$BC$160, 6, FALSE)</f>
        <v>315</v>
      </c>
      <c r="G28" s="112">
        <f>VLOOKUP($A28&amp;$A$27, '[2]16.제조업중분류'!$A$9:$BC$160, 7, FALSE)</f>
        <v>12124</v>
      </c>
      <c r="H28" s="112">
        <f>VLOOKUP($A28&amp;$A$27, '[2]16.제조업중분류'!$A$9:$BC$160, 8, FALSE)</f>
        <v>20</v>
      </c>
      <c r="I28" s="112">
        <f>VLOOKUP($A28&amp;$A$27, '[2]16.제조업중분류'!$A$9:$BC$160, 9, FALSE)</f>
        <v>923</v>
      </c>
      <c r="J28" s="290">
        <f>VLOOKUP($A28&amp;$A$27, '[2]16.제조업중분류'!$A$9:$BC$160, 10, FALSE)</f>
        <v>2</v>
      </c>
      <c r="K28" s="290" t="str">
        <f>VLOOKUP($A28&amp;$A$27, '[2]16.제조업중분류'!$A$9:$BC$160, 11, FALSE)</f>
        <v>x</v>
      </c>
      <c r="L28" s="290">
        <f>VLOOKUP($A28&amp;$A$27, '[2]16.제조업중분류'!$A$9:$BC$160, 12, FALSE)</f>
        <v>501</v>
      </c>
      <c r="M28" s="290">
        <f>VLOOKUP($A28&amp;$A$27, '[2]16.제조업중분류'!$A$9:$BC$160, 13, FALSE)</f>
        <v>13206</v>
      </c>
      <c r="N28" s="290">
        <f>VLOOKUP($A28&amp;$A$27, '[2]16.제조업중분류'!$A$9:$BC$160, 14, FALSE)</f>
        <v>24</v>
      </c>
      <c r="O28" s="290">
        <f>VLOOKUP($A28&amp;$A$27, '[2]16.제조업중분류'!$A$9:$BC$160, 15, FALSE)</f>
        <v>822</v>
      </c>
      <c r="P28" s="290">
        <f>VLOOKUP($A28&amp;$A$27, '[2]16.제조업중분류'!$A$9:$BC$160, 16, FALSE)</f>
        <v>6</v>
      </c>
      <c r="Q28" s="290">
        <f>VLOOKUP($A28&amp;$A$27, '[2]16.제조업중분류'!$A$9:$BC$160, 17, FALSE)</f>
        <v>131</v>
      </c>
      <c r="R28" s="112">
        <f>VLOOKUP($A28&amp;$A$27, '[2]16.제조업중분류'!$A$9:$BC$160, 18, FALSE)</f>
        <v>68</v>
      </c>
      <c r="S28" s="112">
        <f>VLOOKUP($A28&amp;$A$27, '[2]16.제조업중분류'!$A$9:$BC$160, 19, FALSE)</f>
        <v>1162</v>
      </c>
      <c r="T28" s="112">
        <f>VLOOKUP($A28&amp;$A$27, '[2]16.제조업중분류'!$A$9:$BC$160, 20, FALSE)</f>
        <v>127</v>
      </c>
      <c r="U28" s="112">
        <f>VLOOKUP($A28&amp;$A$27, '[2]16.제조업중분류'!$A$9:$BC$160, 21, FALSE)</f>
        <v>3819</v>
      </c>
      <c r="V28" s="112">
        <f>VLOOKUP($A28&amp;$A$27, '[2]16.제조업중분류'!$A$9:$BC$160, 22, FALSE)</f>
        <v>10</v>
      </c>
      <c r="W28" s="112">
        <f>VLOOKUP($A28&amp;$A$27, '[2]16.제조업중분류'!$A$9:$BC$160, 23, FALSE)</f>
        <v>246</v>
      </c>
      <c r="X28" s="112">
        <f>VLOOKUP($A28&amp;$A$27, '[2]16.제조업중분류'!$A$9:$BC$160, 24, FALSE)</f>
        <v>20</v>
      </c>
      <c r="Y28" s="112">
        <f>VLOOKUP($A28&amp;$A$27, '[2]16.제조업중분류'!$A$9:$BC$160, 25, FALSE)</f>
        <v>403</v>
      </c>
      <c r="Z28" s="112">
        <f>VLOOKUP($A28&amp;$A$27, '[2]16.제조업중분류'!$A$9:$BC$160, 26, FALSE)</f>
        <v>245</v>
      </c>
      <c r="AA28" s="112">
        <f>VLOOKUP($A28&amp;$A$27, '[2]16.제조업중분류'!$A$9:$BC$160, 27, FALSE)</f>
        <v>9729</v>
      </c>
      <c r="AB28" s="112">
        <f>VLOOKUP($A28&amp;$A$27, '[2]16.제조업중분류'!$A$9:$BC$160, 28, FALSE)</f>
        <v>17</v>
      </c>
      <c r="AC28" s="112">
        <f>VLOOKUP($A28&amp;$A$27, '[2]16.제조업중분류'!$A$9:$BC$160, 29, FALSE)</f>
        <v>604</v>
      </c>
      <c r="AD28" s="112">
        <f>VLOOKUP($A28&amp;$A$27, '[2]16.제조업중분류'!$A$9:$BC$160, 30, FALSE)</f>
        <v>485</v>
      </c>
      <c r="AE28" s="112">
        <f>VLOOKUP($A28&amp;$A$27, '[2]16.제조업중분류'!$A$9:$BC$160, 31, FALSE)</f>
        <v>20209</v>
      </c>
      <c r="AF28" s="112">
        <f>VLOOKUP($A28&amp;$A$27, '[2]16.제조업중분류'!$A$9:$BC$160, 32, FALSE)</f>
        <v>320</v>
      </c>
      <c r="AG28" s="112">
        <f>VLOOKUP($A28&amp;$A$27, '[2]16.제조업중분류'!$A$9:$BC$160, 33, FALSE)</f>
        <v>12245</v>
      </c>
      <c r="AH28" s="112">
        <f>VLOOKUP($A28&amp;$A$27, '[2]16.제조업중분류'!$A$9:$BC$160, 34, FALSE)</f>
        <v>374</v>
      </c>
      <c r="AI28" s="112">
        <f>VLOOKUP($A28&amp;$A$27, '[2]16.제조업중분류'!$A$9:$BC$160, 35, FALSE)</f>
        <v>26599</v>
      </c>
      <c r="AJ28" s="112">
        <f>VLOOKUP($A28&amp;$A$27, '[2]16.제조업중분류'!$A$9:$BC$160, 36, FALSE)</f>
        <v>694</v>
      </c>
      <c r="AK28" s="112">
        <f>VLOOKUP($A28&amp;$A$27, '[2]16.제조업중분류'!$A$9:$BC$160, 37, FALSE)</f>
        <v>25521</v>
      </c>
      <c r="AL28" s="112">
        <f>VLOOKUP($A28&amp;$A$27, '[2]16.제조업중분류'!$A$9:$BC$160, 38, FALSE)</f>
        <v>332</v>
      </c>
      <c r="AM28" s="112">
        <f>VLOOKUP($A28&amp;$A$27, '[2]16.제조업중분류'!$A$9:$BC$160, 39, FALSE)</f>
        <v>50426</v>
      </c>
      <c r="AN28" s="112">
        <f>VLOOKUP($A28&amp;$A$27, '[2]16.제조업중분류'!$A$9:$BC$160, 40, FALSE)</f>
        <v>69</v>
      </c>
      <c r="AO28" s="112">
        <f>VLOOKUP($A28&amp;$A$27, '[2]16.제조업중분류'!$A$9:$BC$160, 41, FALSE)</f>
        <v>4800</v>
      </c>
      <c r="AP28" s="112">
        <f>VLOOKUP($A28&amp;$A$27, '[2]16.제조업중분류'!$A$9:$BC$160, 42, FALSE)</f>
        <v>229</v>
      </c>
      <c r="AQ28" s="112">
        <f>VLOOKUP($A28&amp;$A$27, '[2]16.제조업중분류'!$A$9:$BC$160, 43, FALSE)</f>
        <v>13965</v>
      </c>
      <c r="AR28" s="112">
        <f>VLOOKUP($A28&amp;$A$27, '[2]16.제조업중분류'!$A$9:$BC$160, 44, FALSE)</f>
        <v>605</v>
      </c>
      <c r="AS28" s="112">
        <f>VLOOKUP($A28&amp;$A$27, '[2]16.제조업중분류'!$A$9:$BC$160, 45, FALSE)</f>
        <v>18060</v>
      </c>
      <c r="AT28" s="112">
        <f>VLOOKUP($A28&amp;$A$27, '[2]16.제조업중분류'!$A$9:$BC$160, 46, FALSE)</f>
        <v>594</v>
      </c>
      <c r="AU28" s="112">
        <f>VLOOKUP($A28&amp;$A$27, '[2]16.제조업중분류'!$A$9:$BC$160, 47, FALSE)</f>
        <v>32496</v>
      </c>
      <c r="AV28" s="112">
        <f>VLOOKUP($A28&amp;$A$27, '[2]16.제조업중분류'!$A$9:$BC$160, 48, FALSE)</f>
        <v>75</v>
      </c>
      <c r="AW28" s="112">
        <f>VLOOKUP($A28&amp;$A$27, '[2]16.제조업중분류'!$A$9:$BC$160, 49, FALSE)</f>
        <v>2005</v>
      </c>
      <c r="AX28" s="112">
        <f>VLOOKUP($A28&amp;$A$27, '[2]16.제조업중분류'!$A$9:$BC$160, 50, FALSE)</f>
        <v>82</v>
      </c>
      <c r="AY28" s="112">
        <f>VLOOKUP($A28&amp;$A$27, '[2]16.제조업중분류'!$A$9:$BC$160, 51, FALSE)</f>
        <v>4405</v>
      </c>
      <c r="AZ28" s="112">
        <f>VLOOKUP($A28&amp;$A$27, '[2]16.제조업중분류'!$A$9:$BC$160, 52, FALSE)</f>
        <v>24</v>
      </c>
      <c r="BA28" s="112">
        <f>VLOOKUP($A28&amp;$A$27, '[2]16.제조업중분류'!$A$9:$BC$160, 53, FALSE)</f>
        <v>795</v>
      </c>
      <c r="BB28" s="112">
        <f>VLOOKUP($A28&amp;$A$27, '[2]16.제조업중분류'!$A$9:$BC$160, 54, FALSE)</f>
        <v>0</v>
      </c>
      <c r="BC28" s="112">
        <f>VLOOKUP($A28&amp;$A$27, '[2]16.제조업중분류'!$A$9:$BC$160, 55, FALSE)</f>
        <v>0</v>
      </c>
    </row>
    <row r="29" spans="1:57" ht="21.2" customHeight="1" x14ac:dyDescent="0.15">
      <c r="A29" s="4">
        <v>2016</v>
      </c>
      <c r="B29" s="112">
        <f>VLOOKUP($A29&amp;$A$27, '[2]16.제조업중분류'!$A$9:$BC$160, 4, FALSE)</f>
        <v>5252</v>
      </c>
      <c r="C29" s="112">
        <f>VLOOKUP($A29&amp;$A$27, '[2]16.제조업중분류'!$A$9:$BC$160, 5, FALSE)</f>
        <v>258201</v>
      </c>
      <c r="D29" s="113">
        <f t="shared" ref="D29:E29" si="18">B29/B11*100</f>
        <v>61.362308680920663</v>
      </c>
      <c r="E29" s="113">
        <f t="shared" si="18"/>
        <v>70.018141733308383</v>
      </c>
      <c r="F29" s="112">
        <f>VLOOKUP($A29&amp;$A$27, '[2]16.제조업중분류'!$A$9:$BC$160, 6, FALSE)</f>
        <v>340</v>
      </c>
      <c r="G29" s="112">
        <f>VLOOKUP($A29&amp;$A$27, '[2]16.제조업중분류'!$A$9:$BC$160, 7, FALSE)</f>
        <v>12271</v>
      </c>
      <c r="H29" s="112">
        <f>VLOOKUP($A29&amp;$A$27, '[2]16.제조업중분류'!$A$9:$BC$160, 8, FALSE)</f>
        <v>20</v>
      </c>
      <c r="I29" s="112">
        <f>VLOOKUP($A29&amp;$A$27, '[2]16.제조업중분류'!$A$9:$BC$160, 9, FALSE)</f>
        <v>982</v>
      </c>
      <c r="J29" s="290">
        <f>VLOOKUP($A29&amp;$A$27, '[2]16.제조업중분류'!$A$9:$BC$160, 10, FALSE)</f>
        <v>2</v>
      </c>
      <c r="K29" s="290" t="str">
        <f>VLOOKUP($A29&amp;$A$27, '[2]16.제조업중분류'!$A$9:$BC$160, 11, FALSE)</f>
        <v>x</v>
      </c>
      <c r="L29" s="290">
        <f>VLOOKUP($A29&amp;$A$27, '[2]16.제조업중분류'!$A$9:$BC$160, 12, FALSE)</f>
        <v>477</v>
      </c>
      <c r="M29" s="290">
        <f>VLOOKUP($A29&amp;$A$27, '[2]16.제조업중분류'!$A$9:$BC$160, 13, FALSE)</f>
        <v>13243</v>
      </c>
      <c r="N29" s="290">
        <f>VLOOKUP($A29&amp;$A$27, '[2]16.제조업중분류'!$A$9:$BC$160, 14, FALSE)</f>
        <v>26</v>
      </c>
      <c r="O29" s="290">
        <f>VLOOKUP($A29&amp;$A$27, '[2]16.제조업중분류'!$A$9:$BC$160, 15, FALSE)</f>
        <v>782</v>
      </c>
      <c r="P29" s="290">
        <f>VLOOKUP($A29&amp;$A$27, '[2]16.제조업중분류'!$A$9:$BC$160, 16, FALSE)</f>
        <v>4</v>
      </c>
      <c r="Q29" s="290">
        <f>VLOOKUP($A29&amp;$A$27, '[2]16.제조업중분류'!$A$9:$BC$160, 17, FALSE)</f>
        <v>126</v>
      </c>
      <c r="R29" s="112">
        <f>VLOOKUP($A29&amp;$A$27, '[2]16.제조업중분류'!$A$9:$BC$160, 18, FALSE)</f>
        <v>63</v>
      </c>
      <c r="S29" s="112">
        <f>VLOOKUP($A29&amp;$A$27, '[2]16.제조업중분류'!$A$9:$BC$160, 19, FALSE)</f>
        <v>1130</v>
      </c>
      <c r="T29" s="112">
        <f>VLOOKUP($A29&amp;$A$27, '[2]16.제조업중분류'!$A$9:$BC$160, 20, FALSE)</f>
        <v>124</v>
      </c>
      <c r="U29" s="112">
        <f>VLOOKUP($A29&amp;$A$27, '[2]16.제조업중분류'!$A$9:$BC$160, 21, FALSE)</f>
        <v>3719</v>
      </c>
      <c r="V29" s="112">
        <f>VLOOKUP($A29&amp;$A$27, '[2]16.제조업중분류'!$A$9:$BC$160, 22, FALSE)</f>
        <v>9</v>
      </c>
      <c r="W29" s="112">
        <f>VLOOKUP($A29&amp;$A$27, '[2]16.제조업중분류'!$A$9:$BC$160, 23, FALSE)</f>
        <v>210</v>
      </c>
      <c r="X29" s="112">
        <f>VLOOKUP($A29&amp;$A$27, '[2]16.제조업중분류'!$A$9:$BC$160, 24, FALSE)</f>
        <v>19</v>
      </c>
      <c r="Y29" s="112">
        <f>VLOOKUP($A29&amp;$A$27, '[2]16.제조업중분류'!$A$9:$BC$160, 25, FALSE)</f>
        <v>382</v>
      </c>
      <c r="Z29" s="112">
        <f>VLOOKUP($A29&amp;$A$27, '[2]16.제조업중분류'!$A$9:$BC$160, 26, FALSE)</f>
        <v>241</v>
      </c>
      <c r="AA29" s="112">
        <f>VLOOKUP($A29&amp;$A$27, '[2]16.제조업중분류'!$A$9:$BC$160, 27, FALSE)</f>
        <v>10084</v>
      </c>
      <c r="AB29" s="112">
        <f>VLOOKUP($A29&amp;$A$27, '[2]16.제조업중분류'!$A$9:$BC$160, 28, FALSE)</f>
        <v>17</v>
      </c>
      <c r="AC29" s="112">
        <f>VLOOKUP($A29&amp;$A$27, '[2]16.제조업중분류'!$A$9:$BC$160, 29, FALSE)</f>
        <v>585</v>
      </c>
      <c r="AD29" s="112">
        <f>VLOOKUP($A29&amp;$A$27, '[2]16.제조업중분류'!$A$9:$BC$160, 30, FALSE)</f>
        <v>499</v>
      </c>
      <c r="AE29" s="112">
        <f>VLOOKUP($A29&amp;$A$27, '[2]16.제조업중분류'!$A$9:$BC$160, 31, FALSE)</f>
        <v>20704</v>
      </c>
      <c r="AF29" s="112">
        <f>VLOOKUP($A29&amp;$A$27, '[2]16.제조업중분류'!$A$9:$BC$160, 32, FALSE)</f>
        <v>318</v>
      </c>
      <c r="AG29" s="112">
        <f>VLOOKUP($A29&amp;$A$27, '[2]16.제조업중분류'!$A$9:$BC$160, 33, FALSE)</f>
        <v>11987</v>
      </c>
      <c r="AH29" s="112">
        <f>VLOOKUP($A29&amp;$A$27, '[2]16.제조업중분류'!$A$9:$BC$160, 34, FALSE)</f>
        <v>364</v>
      </c>
      <c r="AI29" s="112">
        <f>VLOOKUP($A29&amp;$A$27, '[2]16.제조업중분류'!$A$9:$BC$160, 35, FALSE)</f>
        <v>27395</v>
      </c>
      <c r="AJ29" s="112">
        <f>VLOOKUP($A29&amp;$A$27, '[2]16.제조업중분류'!$A$9:$BC$160, 36, FALSE)</f>
        <v>688</v>
      </c>
      <c r="AK29" s="112">
        <f>VLOOKUP($A29&amp;$A$27, '[2]16.제조업중분류'!$A$9:$BC$160, 37, FALSE)</f>
        <v>25458</v>
      </c>
      <c r="AL29" s="112">
        <f>VLOOKUP($A29&amp;$A$27, '[2]16.제조업중분류'!$A$9:$BC$160, 38, FALSE)</f>
        <v>287</v>
      </c>
      <c r="AM29" s="112">
        <f>VLOOKUP($A29&amp;$A$27, '[2]16.제조업중분류'!$A$9:$BC$160, 39, FALSE)</f>
        <v>45999</v>
      </c>
      <c r="AN29" s="112">
        <f>VLOOKUP($A29&amp;$A$27, '[2]16.제조업중분류'!$A$9:$BC$160, 40, FALSE)</f>
        <v>78</v>
      </c>
      <c r="AO29" s="112">
        <f>VLOOKUP($A29&amp;$A$27, '[2]16.제조업중분류'!$A$9:$BC$160, 41, FALSE)</f>
        <v>5217</v>
      </c>
      <c r="AP29" s="112">
        <f>VLOOKUP($A29&amp;$A$27, '[2]16.제조업중분류'!$A$9:$BC$160, 42, FALSE)</f>
        <v>236</v>
      </c>
      <c r="AQ29" s="112">
        <f>VLOOKUP($A29&amp;$A$27, '[2]16.제조업중분류'!$A$9:$BC$160, 43, FALSE)</f>
        <v>15463</v>
      </c>
      <c r="AR29" s="112">
        <f>VLOOKUP($A29&amp;$A$27, '[2]16.제조업중분류'!$A$9:$BC$160, 44, FALSE)</f>
        <v>626</v>
      </c>
      <c r="AS29" s="112">
        <f>VLOOKUP($A29&amp;$A$27, '[2]16.제조업중분류'!$A$9:$BC$160, 45, FALSE)</f>
        <v>18315</v>
      </c>
      <c r="AT29" s="112">
        <f>VLOOKUP($A29&amp;$A$27, '[2]16.제조업중분류'!$A$9:$BC$160, 46, FALSE)</f>
        <v>644</v>
      </c>
      <c r="AU29" s="112">
        <f>VLOOKUP($A29&amp;$A$27, '[2]16.제조업중분류'!$A$9:$BC$160, 47, FALSE)</f>
        <v>37798</v>
      </c>
      <c r="AV29" s="112">
        <f>VLOOKUP($A29&amp;$A$27, '[2]16.제조업중분류'!$A$9:$BC$160, 48, FALSE)</f>
        <v>76</v>
      </c>
      <c r="AW29" s="112">
        <f>VLOOKUP($A29&amp;$A$27, '[2]16.제조업중분류'!$A$9:$BC$160, 49, FALSE)</f>
        <v>1862</v>
      </c>
      <c r="AX29" s="112">
        <f>VLOOKUP($A29&amp;$A$27, '[2]16.제조업중분류'!$A$9:$BC$160, 50, FALSE)</f>
        <v>29</v>
      </c>
      <c r="AY29" s="112">
        <f>VLOOKUP($A29&amp;$A$27, '[2]16.제조업중분류'!$A$9:$BC$160, 51, FALSE)</f>
        <v>672</v>
      </c>
      <c r="AZ29" s="112">
        <f>VLOOKUP($A29&amp;$A$27, '[2]16.제조업중분류'!$A$9:$BC$160, 52, FALSE)</f>
        <v>20</v>
      </c>
      <c r="BA29" s="112">
        <f>VLOOKUP($A29&amp;$A$27, '[2]16.제조업중분류'!$A$9:$BC$160, 53, FALSE)</f>
        <v>697</v>
      </c>
      <c r="BB29" s="112">
        <f>VLOOKUP($A29&amp;$A$27, '[2]16.제조업중분류'!$A$9:$BC$160, 54, FALSE)</f>
        <v>45</v>
      </c>
      <c r="BC29" s="112">
        <f>VLOOKUP($A29&amp;$A$27, '[2]16.제조업중분류'!$A$9:$BC$160, 55, FALSE)</f>
        <v>2719</v>
      </c>
    </row>
    <row r="30" spans="1:57" ht="21.2" customHeight="1" x14ac:dyDescent="0.15">
      <c r="A30" s="4">
        <v>2017</v>
      </c>
      <c r="B30" s="112">
        <f>VLOOKUP($A30&amp;$A$27, '[2]16.제조업중분류'!$A$9:$BC$160, 4, FALSE)</f>
        <v>5070</v>
      </c>
      <c r="C30" s="112">
        <f>VLOOKUP($A30&amp;$A$27, '[2]16.제조업중분류'!$A$9:$BC$160, 5, FALSE)</f>
        <v>250922</v>
      </c>
      <c r="D30" s="113">
        <f t="shared" ref="D30:E30" si="19">B30/B12*100</f>
        <v>60.48675733715104</v>
      </c>
      <c r="E30" s="113">
        <f t="shared" si="19"/>
        <v>69.902496099843987</v>
      </c>
      <c r="F30" s="112">
        <f>VLOOKUP($A30&amp;$A$27, '[2]16.제조업중분류'!$A$9:$BC$160, 6, FALSE)</f>
        <v>338</v>
      </c>
      <c r="G30" s="112">
        <f>VLOOKUP($A30&amp;$A$27, '[2]16.제조업중분류'!$A$9:$BC$160, 7, FALSE)</f>
        <v>12080</v>
      </c>
      <c r="H30" s="112">
        <f>VLOOKUP($A30&amp;$A$27, '[2]16.제조업중분류'!$A$9:$BC$160, 8, FALSE)</f>
        <v>20</v>
      </c>
      <c r="I30" s="112">
        <f>VLOOKUP($A30&amp;$A$27, '[2]16.제조업중분류'!$A$9:$BC$160, 9, FALSE)</f>
        <v>976</v>
      </c>
      <c r="J30" s="290">
        <f>VLOOKUP($A30&amp;$A$27, '[2]16.제조업중분류'!$A$9:$BC$160, 10, FALSE)</f>
        <v>2</v>
      </c>
      <c r="K30" s="290" t="str">
        <f>VLOOKUP($A30&amp;$A$27, '[2]16.제조업중분류'!$A$9:$BC$160, 11, FALSE)</f>
        <v>x</v>
      </c>
      <c r="L30" s="290">
        <f>VLOOKUP($A30&amp;$A$27, '[2]16.제조업중분류'!$A$9:$BC$160, 12, FALSE)</f>
        <v>439</v>
      </c>
      <c r="M30" s="290">
        <f>VLOOKUP($A30&amp;$A$27, '[2]16.제조업중분류'!$A$9:$BC$160, 13, FALSE)</f>
        <v>11944</v>
      </c>
      <c r="N30" s="290">
        <f>VLOOKUP($A30&amp;$A$27, '[2]16.제조업중분류'!$A$9:$BC$160, 14, FALSE)</f>
        <v>23</v>
      </c>
      <c r="O30" s="290">
        <f>VLOOKUP($A30&amp;$A$27, '[2]16.제조업중분류'!$A$9:$BC$160, 15, FALSE)</f>
        <v>723</v>
      </c>
      <c r="P30" s="290">
        <f>VLOOKUP($A30&amp;$A$27, '[2]16.제조업중분류'!$A$9:$BC$160, 16, FALSE)</f>
        <v>4</v>
      </c>
      <c r="Q30" s="290">
        <f>VLOOKUP($A30&amp;$A$27, '[2]16.제조업중분류'!$A$9:$BC$160, 17, FALSE)</f>
        <v>119</v>
      </c>
      <c r="R30" s="112">
        <f>VLOOKUP($A30&amp;$A$27, '[2]16.제조업중분류'!$A$9:$BC$160, 18, FALSE)</f>
        <v>63</v>
      </c>
      <c r="S30" s="112">
        <f>VLOOKUP($A30&amp;$A$27, '[2]16.제조업중분류'!$A$9:$BC$160, 19, FALSE)</f>
        <v>984</v>
      </c>
      <c r="T30" s="112">
        <f>VLOOKUP($A30&amp;$A$27, '[2]16.제조업중분류'!$A$9:$BC$160, 20, FALSE)</f>
        <v>114</v>
      </c>
      <c r="U30" s="112">
        <f>VLOOKUP($A30&amp;$A$27, '[2]16.제조업중분류'!$A$9:$BC$160, 21, FALSE)</f>
        <v>3430</v>
      </c>
      <c r="V30" s="112">
        <f>VLOOKUP($A30&amp;$A$27, '[2]16.제조업중분류'!$A$9:$BC$160, 22, FALSE)</f>
        <v>9</v>
      </c>
      <c r="W30" s="112">
        <f>VLOOKUP($A30&amp;$A$27, '[2]16.제조업중분류'!$A$9:$BC$160, 23, FALSE)</f>
        <v>247</v>
      </c>
      <c r="X30" s="112">
        <f>VLOOKUP($A30&amp;$A$27, '[2]16.제조업중분류'!$A$9:$BC$160, 24, FALSE)</f>
        <v>20</v>
      </c>
      <c r="Y30" s="112">
        <f>VLOOKUP($A30&amp;$A$27, '[2]16.제조업중분류'!$A$9:$BC$160, 25, FALSE)</f>
        <v>424</v>
      </c>
      <c r="Z30" s="112">
        <f>VLOOKUP($A30&amp;$A$27, '[2]16.제조업중분류'!$A$9:$BC$160, 26, FALSE)</f>
        <v>242</v>
      </c>
      <c r="AA30" s="112">
        <f>VLOOKUP($A30&amp;$A$27, '[2]16.제조업중분류'!$A$9:$BC$160, 27, FALSE)</f>
        <v>9649</v>
      </c>
      <c r="AB30" s="112">
        <f>VLOOKUP($A30&amp;$A$27, '[2]16.제조업중분류'!$A$9:$BC$160, 28, FALSE)</f>
        <v>16</v>
      </c>
      <c r="AC30" s="112">
        <f>VLOOKUP($A30&amp;$A$27, '[2]16.제조업중분류'!$A$9:$BC$160, 29, FALSE)</f>
        <v>625</v>
      </c>
      <c r="AD30" s="112">
        <f>VLOOKUP($A30&amp;$A$27, '[2]16.제조업중분류'!$A$9:$BC$160, 30, FALSE)</f>
        <v>487</v>
      </c>
      <c r="AE30" s="112">
        <f>VLOOKUP($A30&amp;$A$27, '[2]16.제조업중분류'!$A$9:$BC$160, 31, FALSE)</f>
        <v>20006</v>
      </c>
      <c r="AF30" s="112">
        <f>VLOOKUP($A30&amp;$A$27, '[2]16.제조업중분류'!$A$9:$BC$160, 32, FALSE)</f>
        <v>311</v>
      </c>
      <c r="AG30" s="112">
        <f>VLOOKUP($A30&amp;$A$27, '[2]16.제조업중분류'!$A$9:$BC$160, 33, FALSE)</f>
        <v>11370</v>
      </c>
      <c r="AH30" s="112">
        <f>VLOOKUP($A30&amp;$A$27, '[2]16.제조업중분류'!$A$9:$BC$160, 34, FALSE)</f>
        <v>343</v>
      </c>
      <c r="AI30" s="112">
        <f>VLOOKUP($A30&amp;$A$27, '[2]16.제조업중분류'!$A$9:$BC$160, 35, FALSE)</f>
        <v>25783</v>
      </c>
      <c r="AJ30" s="112">
        <f>VLOOKUP($A30&amp;$A$27, '[2]16.제조업중분류'!$A$9:$BC$160, 36, FALSE)</f>
        <v>643</v>
      </c>
      <c r="AK30" s="112">
        <f>VLOOKUP($A30&amp;$A$27, '[2]16.제조업중분류'!$A$9:$BC$160, 37, FALSE)</f>
        <v>23952</v>
      </c>
      <c r="AL30" s="112">
        <f>VLOOKUP($A30&amp;$A$27, '[2]16.제조업중분류'!$A$9:$BC$160, 38, FALSE)</f>
        <v>251</v>
      </c>
      <c r="AM30" s="112">
        <f>VLOOKUP($A30&amp;$A$27, '[2]16.제조업중분류'!$A$9:$BC$160, 39, FALSE)</f>
        <v>45947</v>
      </c>
      <c r="AN30" s="112">
        <f>VLOOKUP($A30&amp;$A$27, '[2]16.제조업중분류'!$A$9:$BC$160, 40, FALSE)</f>
        <v>84</v>
      </c>
      <c r="AO30" s="112">
        <f>VLOOKUP($A30&amp;$A$27, '[2]16.제조업중분류'!$A$9:$BC$160, 41, FALSE)</f>
        <v>5154</v>
      </c>
      <c r="AP30" s="112">
        <f>VLOOKUP($A30&amp;$A$27, '[2]16.제조업중분류'!$A$9:$BC$160, 42, FALSE)</f>
        <v>234</v>
      </c>
      <c r="AQ30" s="112">
        <f>VLOOKUP($A30&amp;$A$27, '[2]16.제조업중분류'!$A$9:$BC$160, 43, FALSE)</f>
        <v>15459</v>
      </c>
      <c r="AR30" s="112">
        <f>VLOOKUP($A30&amp;$A$27, '[2]16.제조업중분류'!$A$9:$BC$160, 44, FALSE)</f>
        <v>628</v>
      </c>
      <c r="AS30" s="112">
        <f>VLOOKUP($A30&amp;$A$27, '[2]16.제조업중분류'!$A$9:$BC$160, 45, FALSE)</f>
        <v>18484</v>
      </c>
      <c r="AT30" s="112">
        <f>VLOOKUP($A30&amp;$A$27, '[2]16.제조업중분류'!$A$9:$BC$160, 46, FALSE)</f>
        <v>632</v>
      </c>
      <c r="AU30" s="112">
        <f>VLOOKUP($A30&amp;$A$27, '[2]16.제조업중분류'!$A$9:$BC$160, 47, FALSE)</f>
        <v>36742</v>
      </c>
      <c r="AV30" s="112">
        <f>VLOOKUP($A30&amp;$A$27, '[2]16.제조업중분류'!$A$9:$BC$160, 48, FALSE)</f>
        <v>55</v>
      </c>
      <c r="AW30" s="112">
        <f>VLOOKUP($A30&amp;$A$27, '[2]16.제조업중분류'!$A$9:$BC$160, 49, FALSE)</f>
        <v>1382</v>
      </c>
      <c r="AX30" s="112">
        <f>VLOOKUP($A30&amp;$A$27, '[2]16.제조업중분류'!$A$9:$BC$160, 50, FALSE)</f>
        <v>35</v>
      </c>
      <c r="AY30" s="112">
        <f>VLOOKUP($A30&amp;$A$27, '[2]16.제조업중분류'!$A$9:$BC$160, 51, FALSE)</f>
        <v>769</v>
      </c>
      <c r="AZ30" s="112">
        <f>VLOOKUP($A30&amp;$A$27, '[2]16.제조업중분류'!$A$9:$BC$160, 52, FALSE)</f>
        <v>24</v>
      </c>
      <c r="BA30" s="112">
        <f>VLOOKUP($A30&amp;$A$27, '[2]16.제조업중분류'!$A$9:$BC$160, 53, FALSE)</f>
        <v>1193</v>
      </c>
      <c r="BB30" s="112">
        <f>VLOOKUP($A30&amp;$A$27, '[2]16.제조업중분류'!$A$9:$BC$160, 54, FALSE)</f>
        <v>53</v>
      </c>
      <c r="BC30" s="112">
        <f>VLOOKUP($A30&amp;$A$27, '[2]16.제조업중분류'!$A$9:$BC$160, 55, FALSE)</f>
        <v>3480</v>
      </c>
    </row>
    <row r="31" spans="1:57" ht="21.2" customHeight="1" x14ac:dyDescent="0.15">
      <c r="A31" s="4">
        <v>2018</v>
      </c>
      <c r="B31" s="112">
        <f>VLOOKUP($A31&amp;$A$27, '[2]16.제조업중분류'!$A$9:$BC$160, 4, FALSE)</f>
        <v>5148</v>
      </c>
      <c r="C31" s="112">
        <f>VLOOKUP($A31&amp;$A$27, '[2]16.제조업중분류'!$A$9:$BC$160, 5, FALSE)</f>
        <v>248465</v>
      </c>
      <c r="D31" s="113">
        <f t="shared" ref="D31:E31" si="20">B31/B13*100</f>
        <v>60.822306238185256</v>
      </c>
      <c r="E31" s="113">
        <f t="shared" si="20"/>
        <v>69.738688671831142</v>
      </c>
      <c r="F31" s="112">
        <f>VLOOKUP($A31&amp;$A$27, '[2]16.제조업중분류'!$A$9:$BC$160, 6, FALSE)</f>
        <v>361</v>
      </c>
      <c r="G31" s="112">
        <f>VLOOKUP($A31&amp;$A$27, '[2]16.제조업중분류'!$A$9:$BC$160, 7, FALSE)</f>
        <v>12878</v>
      </c>
      <c r="H31" s="112">
        <f>VLOOKUP($A31&amp;$A$27, '[2]16.제조업중분류'!$A$9:$BC$160, 8, FALSE)</f>
        <v>21</v>
      </c>
      <c r="I31" s="112">
        <f>VLOOKUP($A31&amp;$A$27, '[2]16.제조업중분류'!$A$9:$BC$160, 9, FALSE)</f>
        <v>969</v>
      </c>
      <c r="J31" s="290">
        <f>VLOOKUP($A31&amp;$A$27, '[2]16.제조업중분류'!$A$9:$BC$160, 10, FALSE)</f>
        <v>2</v>
      </c>
      <c r="K31" s="290" t="str">
        <f>VLOOKUP($A31&amp;$A$27, '[2]16.제조업중분류'!$A$9:$BC$160, 11, FALSE)</f>
        <v>X</v>
      </c>
      <c r="L31" s="290">
        <f>VLOOKUP($A31&amp;$A$27, '[2]16.제조업중분류'!$A$9:$BC$160, 12, FALSE)</f>
        <v>426</v>
      </c>
      <c r="M31" s="290">
        <f>VLOOKUP($A31&amp;$A$27, '[2]16.제조업중분류'!$A$9:$BC$160, 13, FALSE)</f>
        <v>11565</v>
      </c>
      <c r="N31" s="290">
        <f>VLOOKUP($A31&amp;$A$27, '[2]16.제조업중분류'!$A$9:$BC$160, 14, FALSE)</f>
        <v>21</v>
      </c>
      <c r="O31" s="290">
        <f>VLOOKUP($A31&amp;$A$27, '[2]16.제조업중분류'!$A$9:$BC$160, 15, FALSE)</f>
        <v>638</v>
      </c>
      <c r="P31" s="290">
        <f>VLOOKUP($A31&amp;$A$27, '[2]16.제조업중분류'!$A$9:$BC$160, 16, FALSE)</f>
        <v>5</v>
      </c>
      <c r="Q31" s="290">
        <f>VLOOKUP($A31&amp;$A$27, '[2]16.제조업중분류'!$A$9:$BC$160, 17, FALSE)</f>
        <v>133</v>
      </c>
      <c r="R31" s="112">
        <f>VLOOKUP($A31&amp;$A$27, '[2]16.제조업중분류'!$A$9:$BC$160, 18, FALSE)</f>
        <v>59</v>
      </c>
      <c r="S31" s="112">
        <f>VLOOKUP($A31&amp;$A$27, '[2]16.제조업중분류'!$A$9:$BC$160, 19, FALSE)</f>
        <v>921</v>
      </c>
      <c r="T31" s="112">
        <f>VLOOKUP($A31&amp;$A$27, '[2]16.제조업중분류'!$A$9:$BC$160, 20, FALSE)</f>
        <v>117</v>
      </c>
      <c r="U31" s="112">
        <f>VLOOKUP($A31&amp;$A$27, '[2]16.제조업중분류'!$A$9:$BC$160, 21, FALSE)</f>
        <v>3472</v>
      </c>
      <c r="V31" s="112">
        <f>VLOOKUP($A31&amp;$A$27, '[2]16.제조업중분류'!$A$9:$BC$160, 22, FALSE)</f>
        <v>8</v>
      </c>
      <c r="W31" s="112">
        <f>VLOOKUP($A31&amp;$A$27, '[2]16.제조업중분류'!$A$9:$BC$160, 23, FALSE)</f>
        <v>199</v>
      </c>
      <c r="X31" s="112">
        <f>VLOOKUP($A31&amp;$A$27, '[2]16.제조업중분류'!$A$9:$BC$160, 24, FALSE)</f>
        <v>20</v>
      </c>
      <c r="Y31" s="112">
        <f>VLOOKUP($A31&amp;$A$27, '[2]16.제조업중분류'!$A$9:$BC$160, 25, FALSE)</f>
        <v>408</v>
      </c>
      <c r="Z31" s="112">
        <f>VLOOKUP($A31&amp;$A$27, '[2]16.제조업중분류'!$A$9:$BC$160, 26, FALSE)</f>
        <v>256</v>
      </c>
      <c r="AA31" s="112">
        <f>VLOOKUP($A31&amp;$A$27, '[2]16.제조업중분류'!$A$9:$BC$160, 27, FALSE)</f>
        <v>10710</v>
      </c>
      <c r="AB31" s="112">
        <f>VLOOKUP($A31&amp;$A$27, '[2]16.제조업중분류'!$A$9:$BC$160, 28, FALSE)</f>
        <v>17</v>
      </c>
      <c r="AC31" s="112">
        <f>VLOOKUP($A31&amp;$A$27, '[2]16.제조업중분류'!$A$9:$BC$160, 29, FALSE)</f>
        <v>747</v>
      </c>
      <c r="AD31" s="112">
        <f>VLOOKUP($A31&amp;$A$27, '[2]16.제조업중분류'!$A$9:$BC$160, 30, FALSE)</f>
        <v>496</v>
      </c>
      <c r="AE31" s="112">
        <f>VLOOKUP($A31&amp;$A$27, '[2]16.제조업중분류'!$A$9:$BC$160, 31, FALSE)</f>
        <v>20212</v>
      </c>
      <c r="AF31" s="112">
        <f>VLOOKUP($A31&amp;$A$27, '[2]16.제조업중분류'!$A$9:$BC$160, 32, FALSE)</f>
        <v>314</v>
      </c>
      <c r="AG31" s="112">
        <f>VLOOKUP($A31&amp;$A$27, '[2]16.제조업중분류'!$A$9:$BC$160, 33, FALSE)</f>
        <v>11332</v>
      </c>
      <c r="AH31" s="112">
        <f>VLOOKUP($A31&amp;$A$27, '[2]16.제조업중분류'!$A$9:$BC$160, 34, FALSE)</f>
        <v>348</v>
      </c>
      <c r="AI31" s="112">
        <f>VLOOKUP($A31&amp;$A$27, '[2]16.제조업중분류'!$A$9:$BC$160, 35, FALSE)</f>
        <v>26829</v>
      </c>
      <c r="AJ31" s="112">
        <f>VLOOKUP($A31&amp;$A$27, '[2]16.제조업중분류'!$A$9:$BC$160, 36, FALSE)</f>
        <v>654</v>
      </c>
      <c r="AK31" s="112">
        <f>VLOOKUP($A31&amp;$A$27, '[2]16.제조업중분류'!$A$9:$BC$160, 37, FALSE)</f>
        <v>23659</v>
      </c>
      <c r="AL31" s="112">
        <f>VLOOKUP($A31&amp;$A$27, '[2]16.제조업중분류'!$A$9:$BC$160, 38, FALSE)</f>
        <v>243</v>
      </c>
      <c r="AM31" s="112">
        <f>VLOOKUP($A31&amp;$A$27, '[2]16.제조업중분류'!$A$9:$BC$160, 39, FALSE)</f>
        <v>40337</v>
      </c>
      <c r="AN31" s="112">
        <f>VLOOKUP($A31&amp;$A$27, '[2]16.제조업중분류'!$A$9:$BC$160, 40, FALSE)</f>
        <v>83</v>
      </c>
      <c r="AO31" s="112">
        <f>VLOOKUP($A31&amp;$A$27, '[2]16.제조업중분류'!$A$9:$BC$160, 41, FALSE)</f>
        <v>4763</v>
      </c>
      <c r="AP31" s="112">
        <f>VLOOKUP($A31&amp;$A$27, '[2]16.제조업중분류'!$A$9:$BC$160, 42, FALSE)</f>
        <v>247</v>
      </c>
      <c r="AQ31" s="112">
        <f>VLOOKUP($A31&amp;$A$27, '[2]16.제조업중분류'!$A$9:$BC$160, 43, FALSE)</f>
        <v>15891</v>
      </c>
      <c r="AR31" s="112">
        <f>VLOOKUP($A31&amp;$A$27, '[2]16.제조업중분류'!$A$9:$BC$160, 44, FALSE)</f>
        <v>625</v>
      </c>
      <c r="AS31" s="112">
        <f>VLOOKUP($A31&amp;$A$27, '[2]16.제조업중분류'!$A$9:$BC$160, 45, FALSE)</f>
        <v>18034</v>
      </c>
      <c r="AT31" s="112">
        <f>VLOOKUP($A31&amp;$A$27, '[2]16.제조업중분류'!$A$9:$BC$160, 46, FALSE)</f>
        <v>648</v>
      </c>
      <c r="AU31" s="112">
        <f>VLOOKUP($A31&amp;$A$27, '[2]16.제조업중분류'!$A$9:$BC$160, 47, FALSE)</f>
        <v>37165</v>
      </c>
      <c r="AV31" s="112">
        <f>VLOOKUP($A31&amp;$A$27, '[2]16.제조업중분류'!$A$9:$BC$160, 48, FALSE)</f>
        <v>57</v>
      </c>
      <c r="AW31" s="112">
        <f>VLOOKUP($A31&amp;$A$27, '[2]16.제조업중분류'!$A$9:$BC$160, 49, FALSE)</f>
        <v>1493</v>
      </c>
      <c r="AX31" s="112">
        <f>VLOOKUP($A31&amp;$A$27, '[2]16.제조업중분류'!$A$9:$BC$160, 50, FALSE)</f>
        <v>31</v>
      </c>
      <c r="AY31" s="112">
        <f>VLOOKUP($A31&amp;$A$27, '[2]16.제조업중분류'!$A$9:$BC$160, 51, FALSE)</f>
        <v>757</v>
      </c>
      <c r="AZ31" s="112">
        <f>VLOOKUP($A31&amp;$A$27, '[2]16.제조업중분류'!$A$9:$BC$160, 52, FALSE)</f>
        <v>26</v>
      </c>
      <c r="BA31" s="112">
        <f>VLOOKUP($A31&amp;$A$27, '[2]16.제조업중분류'!$A$9:$BC$160, 53, FALSE)</f>
        <v>780</v>
      </c>
      <c r="BB31" s="112">
        <f>VLOOKUP($A31&amp;$A$27, '[2]16.제조업중분류'!$A$9:$BC$160, 54, FALSE)</f>
        <v>62</v>
      </c>
      <c r="BC31" s="112">
        <f>VLOOKUP($A31&amp;$A$27, '[2]16.제조업중분류'!$A$9:$BC$160, 55, FALSE)</f>
        <v>4106</v>
      </c>
    </row>
    <row r="32" spans="1:57" ht="21.2" customHeight="1" x14ac:dyDescent="0.15">
      <c r="A32" s="4">
        <v>2019</v>
      </c>
      <c r="B32" s="112">
        <f>VLOOKUP($A32&amp;$A$27, '[2]16.제조업중분류'!$A$9:$BC$160, 4, FALSE)</f>
        <v>5139</v>
      </c>
      <c r="C32" s="112">
        <f>VLOOKUP($A32&amp;$A$27, '[2]16.제조업중분류'!$A$9:$BC$160, 5, FALSE)</f>
        <v>239450</v>
      </c>
      <c r="D32" s="113">
        <f t="shared" ref="D32:E32" si="21">B32/B14*100</f>
        <v>61.15672973937879</v>
      </c>
      <c r="E32" s="113">
        <f t="shared" si="21"/>
        <v>69.879968131582714</v>
      </c>
      <c r="F32" s="112">
        <f>VLOOKUP($A32&amp;$A$27, '[2]16.제조업중분류'!$A$9:$BC$160, 6, FALSE)</f>
        <v>384</v>
      </c>
      <c r="G32" s="112">
        <f>VLOOKUP($A32&amp;$A$27, '[2]16.제조업중분류'!$A$9:$BC$160, 7, FALSE)</f>
        <v>13174</v>
      </c>
      <c r="H32" s="112">
        <f>VLOOKUP($A32&amp;$A$27, '[2]16.제조업중분류'!$A$9:$BC$160, 8, FALSE)</f>
        <v>23</v>
      </c>
      <c r="I32" s="112">
        <f>VLOOKUP($A32&amp;$A$27, '[2]16.제조업중분류'!$A$9:$BC$160, 9, FALSE)</f>
        <v>983</v>
      </c>
      <c r="J32" s="290">
        <f>VLOOKUP($A32&amp;$A$27, '[2]16.제조업중분류'!$A$9:$BC$160, 10, FALSE)</f>
        <v>3</v>
      </c>
      <c r="K32" s="290">
        <f>VLOOKUP($A32&amp;$A$27, '[2]16.제조업중분류'!$A$9:$BC$160, 11, FALSE)</f>
        <v>589</v>
      </c>
      <c r="L32" s="290">
        <f>VLOOKUP($A32&amp;$A$27, '[2]16.제조업중분류'!$A$9:$BC$160, 12, FALSE)</f>
        <v>415</v>
      </c>
      <c r="M32" s="290">
        <f>VLOOKUP($A32&amp;$A$27, '[2]16.제조업중분류'!$A$9:$BC$160, 13, FALSE)</f>
        <v>12021</v>
      </c>
      <c r="N32" s="290">
        <f>VLOOKUP($A32&amp;$A$27, '[2]16.제조업중분류'!$A$9:$BC$160, 14, FALSE)</f>
        <v>21</v>
      </c>
      <c r="O32" s="290">
        <f>VLOOKUP($A32&amp;$A$27, '[2]16.제조업중분류'!$A$9:$BC$160, 15, FALSE)</f>
        <v>606</v>
      </c>
      <c r="P32" s="290">
        <f>VLOOKUP($A32&amp;$A$27, '[2]16.제조업중분류'!$A$9:$BC$160, 16, FALSE)</f>
        <v>3</v>
      </c>
      <c r="Q32" s="290">
        <f>VLOOKUP($A32&amp;$A$27, '[2]16.제조업중분류'!$A$9:$BC$160, 17, FALSE)</f>
        <v>97</v>
      </c>
      <c r="R32" s="112">
        <f>VLOOKUP($A32&amp;$A$27, '[2]16.제조업중분류'!$A$9:$BC$160, 18, FALSE)</f>
        <v>66</v>
      </c>
      <c r="S32" s="112">
        <f>VLOOKUP($A32&amp;$A$27, '[2]16.제조업중분류'!$A$9:$BC$160, 19, FALSE)</f>
        <v>1014</v>
      </c>
      <c r="T32" s="112">
        <f>VLOOKUP($A32&amp;$A$27, '[2]16.제조업중분류'!$A$9:$BC$160, 20, FALSE)</f>
        <v>121</v>
      </c>
      <c r="U32" s="112">
        <f>VLOOKUP($A32&amp;$A$27, '[2]16.제조업중분류'!$A$9:$BC$160, 21, FALSE)</f>
        <v>3596</v>
      </c>
      <c r="V32" s="112">
        <f>VLOOKUP($A32&amp;$A$27, '[2]16.제조업중분류'!$A$9:$BC$160, 22, FALSE)</f>
        <v>8</v>
      </c>
      <c r="W32" s="112">
        <f>VLOOKUP($A32&amp;$A$27, '[2]16.제조업중분류'!$A$9:$BC$160, 23, FALSE)</f>
        <v>171</v>
      </c>
      <c r="X32" s="112">
        <f>VLOOKUP($A32&amp;$A$27, '[2]16.제조업중분류'!$A$9:$BC$160, 24, FALSE)</f>
        <v>19</v>
      </c>
      <c r="Y32" s="112">
        <f>VLOOKUP($A32&amp;$A$27, '[2]16.제조업중분류'!$A$9:$BC$160, 25, FALSE)</f>
        <v>384</v>
      </c>
      <c r="Z32" s="112">
        <f>VLOOKUP($A32&amp;$A$27, '[2]16.제조업중분류'!$A$9:$BC$160, 26, FALSE)</f>
        <v>253</v>
      </c>
      <c r="AA32" s="112">
        <f>VLOOKUP($A32&amp;$A$27, '[2]16.제조업중분류'!$A$9:$BC$160, 27, FALSE)</f>
        <v>9856</v>
      </c>
      <c r="AB32" s="112">
        <f>VLOOKUP($A32&amp;$A$27, '[2]16.제조업중분류'!$A$9:$BC$160, 28, FALSE)</f>
        <v>15</v>
      </c>
      <c r="AC32" s="112">
        <f>VLOOKUP($A32&amp;$A$27, '[2]16.제조업중분류'!$A$9:$BC$160, 29, FALSE)</f>
        <v>794</v>
      </c>
      <c r="AD32" s="112">
        <f>VLOOKUP($A32&amp;$A$27, '[2]16.제조업중분류'!$A$9:$BC$160, 30, FALSE)</f>
        <v>472</v>
      </c>
      <c r="AE32" s="112">
        <f>VLOOKUP($A32&amp;$A$27, '[2]16.제조업중분류'!$A$9:$BC$160, 31, FALSE)</f>
        <v>17077</v>
      </c>
      <c r="AF32" s="112">
        <f>VLOOKUP($A32&amp;$A$27, '[2]16.제조업중분류'!$A$9:$BC$160, 32, FALSE)</f>
        <v>319</v>
      </c>
      <c r="AG32" s="112">
        <f>VLOOKUP($A32&amp;$A$27, '[2]16.제조업중분류'!$A$9:$BC$160, 33, FALSE)</f>
        <v>11189</v>
      </c>
      <c r="AH32" s="112">
        <f>VLOOKUP($A32&amp;$A$27, '[2]16.제조업중분류'!$A$9:$BC$160, 34, FALSE)</f>
        <v>359</v>
      </c>
      <c r="AI32" s="112">
        <f>VLOOKUP($A32&amp;$A$27, '[2]16.제조업중분류'!$A$9:$BC$160, 35, FALSE)</f>
        <v>25921</v>
      </c>
      <c r="AJ32" s="112">
        <f>VLOOKUP($A32&amp;$A$27, '[2]16.제조업중분류'!$A$9:$BC$160, 36, FALSE)</f>
        <v>673</v>
      </c>
      <c r="AK32" s="112">
        <f>VLOOKUP($A32&amp;$A$27, '[2]16.제조업중분류'!$A$9:$BC$160, 37, FALSE)</f>
        <v>23404</v>
      </c>
      <c r="AL32" s="112">
        <f>VLOOKUP($A32&amp;$A$27, '[2]16.제조업중분류'!$A$9:$BC$160, 38, FALSE)</f>
        <v>240</v>
      </c>
      <c r="AM32" s="112">
        <f>VLOOKUP($A32&amp;$A$27, '[2]16.제조업중분류'!$A$9:$BC$160, 39, FALSE)</f>
        <v>37266</v>
      </c>
      <c r="AN32" s="112">
        <f>VLOOKUP($A32&amp;$A$27, '[2]16.제조업중분류'!$A$9:$BC$160, 40, FALSE)</f>
        <v>95</v>
      </c>
      <c r="AO32" s="112">
        <f>VLOOKUP($A32&amp;$A$27, '[2]16.제조업중분류'!$A$9:$BC$160, 41, FALSE)</f>
        <v>4713</v>
      </c>
      <c r="AP32" s="112">
        <f>VLOOKUP($A32&amp;$A$27, '[2]16.제조업중분류'!$A$9:$BC$160, 42, FALSE)</f>
        <v>237</v>
      </c>
      <c r="AQ32" s="112">
        <f>VLOOKUP($A32&amp;$A$27, '[2]16.제조업중분류'!$A$9:$BC$160, 43, FALSE)</f>
        <v>18406</v>
      </c>
      <c r="AR32" s="112">
        <f>VLOOKUP($A32&amp;$A$27, '[2]16.제조업중분류'!$A$9:$BC$160, 44, FALSE)</f>
        <v>638</v>
      </c>
      <c r="AS32" s="112">
        <f>VLOOKUP($A32&amp;$A$27, '[2]16.제조업중분류'!$A$9:$BC$160, 45, FALSE)</f>
        <v>17793</v>
      </c>
      <c r="AT32" s="112">
        <f>VLOOKUP($A32&amp;$A$27, '[2]16.제조업중분류'!$A$9:$BC$160, 46, FALSE)</f>
        <v>599</v>
      </c>
      <c r="AU32" s="112">
        <f>VLOOKUP($A32&amp;$A$27, '[2]16.제조업중분류'!$A$9:$BC$160, 47, FALSE)</f>
        <v>32892</v>
      </c>
      <c r="AV32" s="112">
        <f>VLOOKUP($A32&amp;$A$27, '[2]16.제조업중분류'!$A$9:$BC$160, 48, FALSE)</f>
        <v>59</v>
      </c>
      <c r="AW32" s="112">
        <f>VLOOKUP($A32&amp;$A$27, '[2]16.제조업중분류'!$A$9:$BC$160, 49, FALSE)</f>
        <v>1621</v>
      </c>
      <c r="AX32" s="112">
        <f>VLOOKUP($A32&amp;$A$27, '[2]16.제조업중분류'!$A$9:$BC$160, 50, FALSE)</f>
        <v>32</v>
      </c>
      <c r="AY32" s="112">
        <f>VLOOKUP($A32&amp;$A$27, '[2]16.제조업중분류'!$A$9:$BC$160, 51, FALSE)</f>
        <v>738</v>
      </c>
      <c r="AZ32" s="112">
        <f>VLOOKUP($A32&amp;$A$27, '[2]16.제조업중분류'!$A$9:$BC$160, 52, FALSE)</f>
        <v>24</v>
      </c>
      <c r="BA32" s="112">
        <f>VLOOKUP($A32&amp;$A$27, '[2]16.제조업중분류'!$A$9:$BC$160, 53, FALSE)</f>
        <v>687</v>
      </c>
      <c r="BB32" s="112">
        <f>VLOOKUP($A32&amp;$A$27, '[2]16.제조업중분류'!$A$9:$BC$160, 54, FALSE)</f>
        <v>61</v>
      </c>
      <c r="BC32" s="112">
        <f>VLOOKUP($A32&amp;$A$27, '[2]16.제조업중분류'!$A$9:$BC$160, 55, FALSE)</f>
        <v>4458</v>
      </c>
    </row>
    <row r="33" spans="1:55" ht="21.2" customHeight="1" x14ac:dyDescent="0.15">
      <c r="A33" s="4">
        <v>2020</v>
      </c>
      <c r="B33" s="112">
        <v>5306</v>
      </c>
      <c r="C33" s="112">
        <v>234370</v>
      </c>
      <c r="D33" s="113">
        <f t="shared" ref="D33:D34" si="22">B33/B15*100</f>
        <v>61.726384364820852</v>
      </c>
      <c r="E33" s="113">
        <f t="shared" ref="E33:E34" si="23">C33/C15*100</f>
        <v>69.764603624413596</v>
      </c>
      <c r="F33" s="102">
        <v>399</v>
      </c>
      <c r="G33" s="102">
        <v>13478</v>
      </c>
      <c r="H33" s="102">
        <v>26</v>
      </c>
      <c r="I33" s="102">
        <v>1006</v>
      </c>
      <c r="J33" s="356">
        <v>3</v>
      </c>
      <c r="K33" s="356">
        <v>485</v>
      </c>
      <c r="L33" s="356">
        <v>402</v>
      </c>
      <c r="M33" s="356">
        <v>11079</v>
      </c>
      <c r="N33" s="356">
        <v>20</v>
      </c>
      <c r="O33" s="356">
        <v>606</v>
      </c>
      <c r="P33" s="356">
        <v>4</v>
      </c>
      <c r="Q33" s="356">
        <v>102</v>
      </c>
      <c r="R33" s="102">
        <v>61</v>
      </c>
      <c r="S33" s="102">
        <v>1032</v>
      </c>
      <c r="T33" s="102">
        <v>128</v>
      </c>
      <c r="U33" s="102">
        <v>3658</v>
      </c>
      <c r="V33" s="102">
        <v>7</v>
      </c>
      <c r="W33" s="102">
        <v>114</v>
      </c>
      <c r="X33" s="102">
        <v>21</v>
      </c>
      <c r="Y33" s="102">
        <v>429</v>
      </c>
      <c r="Z33" s="102">
        <v>261</v>
      </c>
      <c r="AA33" s="102">
        <v>9291</v>
      </c>
      <c r="AB33" s="102">
        <v>19</v>
      </c>
      <c r="AC33" s="102">
        <v>1241</v>
      </c>
      <c r="AD33" s="102">
        <v>481</v>
      </c>
      <c r="AE33" s="102">
        <v>17453</v>
      </c>
      <c r="AF33" s="102">
        <v>327</v>
      </c>
      <c r="AG33" s="102">
        <v>11082</v>
      </c>
      <c r="AH33" s="102">
        <v>363</v>
      </c>
      <c r="AI33" s="102">
        <v>25858</v>
      </c>
      <c r="AJ33" s="102">
        <v>693</v>
      </c>
      <c r="AK33" s="102">
        <v>22444</v>
      </c>
      <c r="AL33" s="102">
        <v>250</v>
      </c>
      <c r="AM33" s="102">
        <v>36514</v>
      </c>
      <c r="AN33" s="102">
        <v>112</v>
      </c>
      <c r="AO33" s="102">
        <v>5083</v>
      </c>
      <c r="AP33" s="102">
        <v>249</v>
      </c>
      <c r="AQ33" s="102">
        <v>15197</v>
      </c>
      <c r="AR33" s="102">
        <v>649</v>
      </c>
      <c r="AS33" s="102">
        <v>19660</v>
      </c>
      <c r="AT33" s="102">
        <v>630</v>
      </c>
      <c r="AU33" s="102">
        <v>30781</v>
      </c>
      <c r="AV33" s="102">
        <v>66</v>
      </c>
      <c r="AW33" s="102">
        <v>1819</v>
      </c>
      <c r="AX33" s="102">
        <v>37</v>
      </c>
      <c r="AY33" s="102">
        <v>804</v>
      </c>
      <c r="AZ33" s="102">
        <v>27</v>
      </c>
      <c r="BA33" s="102">
        <v>780</v>
      </c>
      <c r="BB33" s="102">
        <v>71</v>
      </c>
      <c r="BC33" s="102">
        <v>4374</v>
      </c>
    </row>
    <row r="34" spans="1:55" ht="21.2" customHeight="1" x14ac:dyDescent="0.15">
      <c r="A34" s="4">
        <v>2021</v>
      </c>
      <c r="B34" s="112">
        <v>5317</v>
      </c>
      <c r="C34" s="112">
        <v>234229</v>
      </c>
      <c r="D34" s="113">
        <f t="shared" si="22"/>
        <v>61.739433348815609</v>
      </c>
      <c r="E34" s="113">
        <f t="shared" si="23"/>
        <v>69.709559622269779</v>
      </c>
      <c r="F34" s="102">
        <v>411</v>
      </c>
      <c r="G34" s="102">
        <v>13230</v>
      </c>
      <c r="H34" s="102">
        <v>29</v>
      </c>
      <c r="I34" s="102">
        <v>1113</v>
      </c>
      <c r="J34" s="349">
        <v>3</v>
      </c>
      <c r="K34" s="349">
        <v>465</v>
      </c>
      <c r="L34" s="349">
        <v>398</v>
      </c>
      <c r="M34" s="349">
        <v>10851</v>
      </c>
      <c r="N34" s="349">
        <v>23</v>
      </c>
      <c r="O34" s="349">
        <v>694</v>
      </c>
      <c r="P34" s="349">
        <v>3</v>
      </c>
      <c r="Q34" s="349">
        <v>94</v>
      </c>
      <c r="R34" s="349">
        <v>66</v>
      </c>
      <c r="S34" s="349">
        <v>1000</v>
      </c>
      <c r="T34" s="349">
        <v>130</v>
      </c>
      <c r="U34" s="349">
        <v>3802</v>
      </c>
      <c r="V34" s="349">
        <v>9</v>
      </c>
      <c r="W34" s="349">
        <v>190</v>
      </c>
      <c r="X34" s="349">
        <v>21</v>
      </c>
      <c r="Y34" s="349">
        <v>416</v>
      </c>
      <c r="Z34" s="349">
        <v>271</v>
      </c>
      <c r="AA34" s="349">
        <v>11314</v>
      </c>
      <c r="AB34" s="349">
        <v>21</v>
      </c>
      <c r="AC34" s="349">
        <v>1409</v>
      </c>
      <c r="AD34" s="349">
        <v>465</v>
      </c>
      <c r="AE34" s="349">
        <v>16297</v>
      </c>
      <c r="AF34" s="349">
        <v>336</v>
      </c>
      <c r="AG34" s="349">
        <v>11163</v>
      </c>
      <c r="AH34" s="349">
        <v>364</v>
      </c>
      <c r="AI34" s="349">
        <v>25725</v>
      </c>
      <c r="AJ34" s="349">
        <v>691</v>
      </c>
      <c r="AK34" s="349">
        <v>21906</v>
      </c>
      <c r="AL34" s="349">
        <v>241</v>
      </c>
      <c r="AM34" s="349">
        <v>36188</v>
      </c>
      <c r="AN34" s="349">
        <v>108</v>
      </c>
      <c r="AO34" s="349">
        <v>5125</v>
      </c>
      <c r="AP34" s="349">
        <v>272</v>
      </c>
      <c r="AQ34" s="349">
        <v>18923</v>
      </c>
      <c r="AR34" s="349">
        <v>635</v>
      </c>
      <c r="AS34" s="349">
        <v>17041</v>
      </c>
      <c r="AT34" s="349">
        <v>636</v>
      </c>
      <c r="AU34" s="349">
        <v>29395</v>
      </c>
      <c r="AV34" s="349">
        <v>60</v>
      </c>
      <c r="AW34" s="349">
        <v>1476</v>
      </c>
      <c r="AX34" s="349">
        <v>36</v>
      </c>
      <c r="AY34" s="349">
        <v>830</v>
      </c>
      <c r="AZ34" s="349">
        <v>27</v>
      </c>
      <c r="BA34" s="349">
        <v>735</v>
      </c>
      <c r="BB34" s="349">
        <v>61</v>
      </c>
      <c r="BC34" s="349">
        <v>4847</v>
      </c>
    </row>
    <row r="35" spans="1:55" s="100" customFormat="1" ht="9.9499999999999993" customHeight="1" thickBot="1" x14ac:dyDescent="0.2">
      <c r="A35" s="107"/>
      <c r="B35" s="357"/>
      <c r="C35" s="357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</row>
    <row r="36" spans="1:55" s="111" customFormat="1" ht="15.95" customHeight="1" x14ac:dyDescent="0.15">
      <c r="A36" s="165" t="s">
        <v>759</v>
      </c>
    </row>
    <row r="37" spans="1:55" ht="15.95" customHeight="1" x14ac:dyDescent="0.15">
      <c r="A37" s="351" t="s">
        <v>942</v>
      </c>
    </row>
  </sheetData>
  <mergeCells count="29">
    <mergeCell ref="AX5:AY6"/>
    <mergeCell ref="AZ5:BA6"/>
    <mergeCell ref="BB5:BC6"/>
    <mergeCell ref="AN5:AO6"/>
    <mergeCell ref="AP5:AQ6"/>
    <mergeCell ref="AR5:AS6"/>
    <mergeCell ref="AT5:AU6"/>
    <mergeCell ref="AV5:AW6"/>
    <mergeCell ref="Z5:AA6"/>
    <mergeCell ref="AB5:AC6"/>
    <mergeCell ref="AD5:AE6"/>
    <mergeCell ref="AJ5:AK6"/>
    <mergeCell ref="AL5:AM6"/>
    <mergeCell ref="AF5:AG6"/>
    <mergeCell ref="AH5:AI6"/>
    <mergeCell ref="A5:A7"/>
    <mergeCell ref="A2:H2"/>
    <mergeCell ref="B5:C6"/>
    <mergeCell ref="D5:E6"/>
    <mergeCell ref="F5:G6"/>
    <mergeCell ref="H5:I6"/>
    <mergeCell ref="T5:U6"/>
    <mergeCell ref="V5:W6"/>
    <mergeCell ref="X5:Y6"/>
    <mergeCell ref="J5:K6"/>
    <mergeCell ref="L5:M6"/>
    <mergeCell ref="N5:O6"/>
    <mergeCell ref="P5:Q6"/>
    <mergeCell ref="R5:S6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7" width="10.88671875" customWidth="1"/>
    <col min="8" max="13" width="12.77734375" customWidth="1"/>
  </cols>
  <sheetData>
    <row r="1" spans="1:13" s="19" customFormat="1" ht="15" customHeight="1" x14ac:dyDescent="0.15">
      <c r="A1" s="133" t="s">
        <v>214</v>
      </c>
    </row>
    <row r="2" spans="1:13" s="223" customFormat="1" ht="30" customHeight="1" x14ac:dyDescent="0.15">
      <c r="A2" s="419" t="s">
        <v>885</v>
      </c>
      <c r="B2" s="419"/>
      <c r="C2" s="419"/>
      <c r="D2" s="419"/>
      <c r="E2" s="419"/>
      <c r="F2" s="419"/>
      <c r="G2" s="419"/>
    </row>
    <row r="3" spans="1:13" s="19" customFormat="1" ht="15" customHeight="1" x14ac:dyDescent="0.15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s="19" customFormat="1" ht="15" customHeight="1" thickBot="1" x14ac:dyDescent="0.2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241" t="s">
        <v>822</v>
      </c>
    </row>
    <row r="5" spans="1:13" s="12" customFormat="1" ht="20.100000000000001" customHeight="1" x14ac:dyDescent="0.15">
      <c r="A5" s="410"/>
      <c r="B5" s="597" t="s">
        <v>715</v>
      </c>
      <c r="C5" s="598"/>
      <c r="D5" s="598"/>
      <c r="E5" s="598"/>
      <c r="F5" s="598"/>
      <c r="G5" s="598"/>
      <c r="H5" s="606" t="s">
        <v>716</v>
      </c>
      <c r="I5" s="607"/>
      <c r="J5" s="607"/>
      <c r="K5" s="607"/>
      <c r="L5" s="607"/>
      <c r="M5" s="607"/>
    </row>
    <row r="6" spans="1:13" s="12" customFormat="1" ht="20.100000000000001" customHeight="1" x14ac:dyDescent="0.15">
      <c r="A6" s="411"/>
      <c r="B6" s="595" t="s">
        <v>286</v>
      </c>
      <c r="C6" s="595" t="s">
        <v>714</v>
      </c>
      <c r="D6" s="596" t="s">
        <v>287</v>
      </c>
      <c r="E6" s="595" t="s">
        <v>288</v>
      </c>
      <c r="F6" s="595" t="s">
        <v>289</v>
      </c>
      <c r="G6" s="596" t="s">
        <v>290</v>
      </c>
      <c r="H6" s="600" t="s">
        <v>286</v>
      </c>
      <c r="I6" s="600" t="s">
        <v>714</v>
      </c>
      <c r="J6" s="608" t="s">
        <v>287</v>
      </c>
      <c r="K6" s="600" t="s">
        <v>288</v>
      </c>
      <c r="L6" s="600" t="s">
        <v>289</v>
      </c>
      <c r="M6" s="600" t="s">
        <v>290</v>
      </c>
    </row>
    <row r="7" spans="1:13" s="12" customFormat="1" ht="20.100000000000001" customHeight="1" thickBot="1" x14ac:dyDescent="0.2">
      <c r="A7" s="412"/>
      <c r="B7" s="431"/>
      <c r="C7" s="431"/>
      <c r="D7" s="418"/>
      <c r="E7" s="431"/>
      <c r="F7" s="431"/>
      <c r="G7" s="418"/>
      <c r="H7" s="601"/>
      <c r="I7" s="601"/>
      <c r="J7" s="609"/>
      <c r="K7" s="601"/>
      <c r="L7" s="601"/>
      <c r="M7" s="601"/>
    </row>
    <row r="8" spans="1:13" ht="6.95" customHeight="1" x14ac:dyDescent="0.15"/>
    <row r="9" spans="1:13" ht="21.2" customHeight="1" x14ac:dyDescent="0.15">
      <c r="A9" s="39" t="s">
        <v>63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</row>
    <row r="10" spans="1:13" ht="21.2" customHeight="1" x14ac:dyDescent="0.15">
      <c r="A10" s="4">
        <v>2015</v>
      </c>
      <c r="B10" s="112">
        <f t="shared" ref="B10:G16" si="0">SUM(B19,B28)</f>
        <v>164</v>
      </c>
      <c r="C10" s="112">
        <f t="shared" si="0"/>
        <v>187974</v>
      </c>
      <c r="D10" s="112">
        <f t="shared" si="0"/>
        <v>13975</v>
      </c>
      <c r="E10" s="112">
        <f t="shared" si="0"/>
        <v>308910</v>
      </c>
      <c r="F10" s="112">
        <f t="shared" si="0"/>
        <v>1193679</v>
      </c>
      <c r="G10" s="112">
        <f t="shared" si="0"/>
        <v>53701367</v>
      </c>
      <c r="H10" s="113">
        <f t="shared" ref="H10:H15" si="1">B10/B10*100</f>
        <v>100</v>
      </c>
      <c r="I10" s="113">
        <f t="shared" ref="I10:M15" si="2">C10/C10*100</f>
        <v>100</v>
      </c>
      <c r="J10" s="113">
        <f t="shared" si="2"/>
        <v>100</v>
      </c>
      <c r="K10" s="113">
        <f t="shared" si="2"/>
        <v>100</v>
      </c>
      <c r="L10" s="113">
        <f t="shared" si="2"/>
        <v>100</v>
      </c>
      <c r="M10" s="113">
        <f t="shared" si="2"/>
        <v>100</v>
      </c>
    </row>
    <row r="11" spans="1:13" ht="21.2" customHeight="1" x14ac:dyDescent="0.15">
      <c r="A11" s="4">
        <v>2016</v>
      </c>
      <c r="B11" s="112">
        <f t="shared" si="0"/>
        <v>167</v>
      </c>
      <c r="C11" s="112">
        <f t="shared" si="0"/>
        <v>189041</v>
      </c>
      <c r="D11" s="112">
        <f t="shared" si="0"/>
        <v>14096</v>
      </c>
      <c r="E11" s="112">
        <f t="shared" si="0"/>
        <v>300191</v>
      </c>
      <c r="F11" s="112">
        <f t="shared" si="0"/>
        <v>1081024</v>
      </c>
      <c r="G11" s="112">
        <f t="shared" si="0"/>
        <v>45303045</v>
      </c>
      <c r="H11" s="113">
        <f t="shared" si="1"/>
        <v>100</v>
      </c>
      <c r="I11" s="113">
        <f t="shared" si="2"/>
        <v>100</v>
      </c>
      <c r="J11" s="113">
        <f t="shared" si="2"/>
        <v>100</v>
      </c>
      <c r="K11" s="113">
        <f t="shared" si="2"/>
        <v>100</v>
      </c>
      <c r="L11" s="113">
        <f t="shared" si="2"/>
        <v>100</v>
      </c>
      <c r="M11" s="113">
        <f t="shared" si="2"/>
        <v>100</v>
      </c>
    </row>
    <row r="12" spans="1:13" ht="21.2" customHeight="1" x14ac:dyDescent="0.15">
      <c r="A12" s="4">
        <v>2017</v>
      </c>
      <c r="B12" s="112">
        <f t="shared" si="0"/>
        <v>170</v>
      </c>
      <c r="C12" s="112">
        <f t="shared" si="0"/>
        <v>175267</v>
      </c>
      <c r="D12" s="112">
        <f t="shared" si="0"/>
        <v>14848</v>
      </c>
      <c r="E12" s="112">
        <f t="shared" si="0"/>
        <v>309477</v>
      </c>
      <c r="F12" s="112">
        <f t="shared" si="0"/>
        <v>1182697</v>
      </c>
      <c r="G12" s="112">
        <f t="shared" si="0"/>
        <v>47343445</v>
      </c>
      <c r="H12" s="113">
        <f t="shared" si="1"/>
        <v>100</v>
      </c>
      <c r="I12" s="113">
        <f t="shared" si="2"/>
        <v>100</v>
      </c>
      <c r="J12" s="113">
        <f t="shared" si="2"/>
        <v>100</v>
      </c>
      <c r="K12" s="113">
        <f t="shared" si="2"/>
        <v>100</v>
      </c>
      <c r="L12" s="113">
        <f t="shared" si="2"/>
        <v>100</v>
      </c>
      <c r="M12" s="113">
        <f t="shared" si="2"/>
        <v>100</v>
      </c>
    </row>
    <row r="13" spans="1:13" ht="21.2" customHeight="1" x14ac:dyDescent="0.15">
      <c r="A13" s="4">
        <v>2018</v>
      </c>
      <c r="B13" s="112">
        <f t="shared" si="0"/>
        <v>169</v>
      </c>
      <c r="C13" s="112">
        <f t="shared" si="0"/>
        <v>187996</v>
      </c>
      <c r="D13" s="112">
        <f t="shared" si="0"/>
        <v>14896</v>
      </c>
      <c r="E13" s="112">
        <f t="shared" si="0"/>
        <v>291343</v>
      </c>
      <c r="F13" s="112">
        <f t="shared" si="0"/>
        <v>1088942</v>
      </c>
      <c r="G13" s="112">
        <f t="shared" si="0"/>
        <v>42235417</v>
      </c>
      <c r="H13" s="113">
        <f t="shared" si="1"/>
        <v>100</v>
      </c>
      <c r="I13" s="113">
        <f t="shared" si="2"/>
        <v>100</v>
      </c>
      <c r="J13" s="113">
        <f t="shared" si="2"/>
        <v>100</v>
      </c>
      <c r="K13" s="113">
        <f t="shared" si="2"/>
        <v>100</v>
      </c>
      <c r="L13" s="113">
        <f t="shared" si="2"/>
        <v>100</v>
      </c>
      <c r="M13" s="113">
        <f t="shared" si="2"/>
        <v>100</v>
      </c>
    </row>
    <row r="14" spans="1:13" ht="21.2" customHeight="1" x14ac:dyDescent="0.15">
      <c r="A14" s="4">
        <v>2019</v>
      </c>
      <c r="B14" s="112">
        <f t="shared" si="0"/>
        <v>169</v>
      </c>
      <c r="C14" s="112">
        <f t="shared" si="0"/>
        <v>188228</v>
      </c>
      <c r="D14" s="112">
        <f t="shared" si="0"/>
        <v>14980</v>
      </c>
      <c r="E14" s="112">
        <f t="shared" si="0"/>
        <v>291068</v>
      </c>
      <c r="F14" s="112">
        <f t="shared" si="0"/>
        <v>1145391</v>
      </c>
      <c r="G14" s="112">
        <f t="shared" si="0"/>
        <v>35486384</v>
      </c>
      <c r="H14" s="113">
        <f t="shared" si="1"/>
        <v>100</v>
      </c>
      <c r="I14" s="113">
        <f t="shared" si="2"/>
        <v>100</v>
      </c>
      <c r="J14" s="113">
        <f t="shared" si="2"/>
        <v>100</v>
      </c>
      <c r="K14" s="113">
        <f t="shared" si="2"/>
        <v>100</v>
      </c>
      <c r="L14" s="113">
        <f t="shared" si="2"/>
        <v>100</v>
      </c>
      <c r="M14" s="113">
        <f t="shared" si="2"/>
        <v>100</v>
      </c>
    </row>
    <row r="15" spans="1:13" ht="21.2" customHeight="1" x14ac:dyDescent="0.15">
      <c r="A15" s="4">
        <v>2020</v>
      </c>
      <c r="B15" s="112">
        <f t="shared" si="0"/>
        <v>169</v>
      </c>
      <c r="C15" s="112">
        <f t="shared" si="0"/>
        <v>185853</v>
      </c>
      <c r="D15" s="112">
        <f t="shared" si="0"/>
        <v>14827</v>
      </c>
      <c r="E15" s="112">
        <f t="shared" si="0"/>
        <v>284793</v>
      </c>
      <c r="F15" s="112">
        <f t="shared" si="0"/>
        <v>1088425</v>
      </c>
      <c r="G15" s="112">
        <f t="shared" si="0"/>
        <v>32215799</v>
      </c>
      <c r="H15" s="113">
        <f t="shared" si="1"/>
        <v>100</v>
      </c>
      <c r="I15" s="113">
        <f t="shared" si="2"/>
        <v>100</v>
      </c>
      <c r="J15" s="113">
        <f t="shared" si="2"/>
        <v>100</v>
      </c>
      <c r="K15" s="113">
        <f t="shared" si="2"/>
        <v>100</v>
      </c>
      <c r="L15" s="113">
        <f t="shared" si="2"/>
        <v>100</v>
      </c>
      <c r="M15" s="113">
        <f t="shared" si="2"/>
        <v>100</v>
      </c>
    </row>
    <row r="16" spans="1:13" ht="21.2" customHeight="1" x14ac:dyDescent="0.15">
      <c r="A16" s="4">
        <v>2021</v>
      </c>
      <c r="B16" s="112">
        <f t="shared" si="0"/>
        <v>176</v>
      </c>
      <c r="C16" s="112">
        <f t="shared" si="0"/>
        <v>190766</v>
      </c>
      <c r="D16" s="112">
        <f t="shared" si="0"/>
        <v>15222</v>
      </c>
      <c r="E16" s="112">
        <f t="shared" si="0"/>
        <v>282979</v>
      </c>
      <c r="F16" s="112">
        <f t="shared" si="0"/>
        <v>1256838.1099999999</v>
      </c>
      <c r="G16" s="112">
        <f t="shared" si="0"/>
        <v>44348987</v>
      </c>
      <c r="H16" s="113">
        <f t="shared" ref="H16" si="3">B16/B16*100</f>
        <v>100</v>
      </c>
      <c r="I16" s="113">
        <f t="shared" ref="I16" si="4">C16/C16*100</f>
        <v>100</v>
      </c>
      <c r="J16" s="113">
        <f t="shared" ref="J16" si="5">D16/D16*100</f>
        <v>100</v>
      </c>
      <c r="K16" s="113">
        <f t="shared" ref="K16" si="6">E16/E16*100</f>
        <v>100</v>
      </c>
      <c r="L16" s="113">
        <f t="shared" ref="L16" si="7">F16/F16*100</f>
        <v>100</v>
      </c>
      <c r="M16" s="113">
        <f t="shared" ref="M16" si="8">G16/G16*100</f>
        <v>100</v>
      </c>
    </row>
    <row r="17" spans="1:13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</row>
    <row r="18" spans="1:13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</row>
    <row r="19" spans="1:13" ht="21.2" customHeight="1" x14ac:dyDescent="0.15">
      <c r="A19" s="4">
        <v>2015</v>
      </c>
      <c r="B19" s="112">
        <f>VLOOKUP($A19&amp;$A$18, '[1]17.산업단지'!$A$9:$BC$71, 4, FALSE)</f>
        <v>19</v>
      </c>
      <c r="C19" s="112">
        <f>VLOOKUP($A19&amp;$A$18, '[1]17.산업단지'!$A$9:$BC$71, 5, FALSE)</f>
        <v>43211</v>
      </c>
      <c r="D19" s="112">
        <f>VLOOKUP($A19&amp;$A$18, '[1]17.산업단지'!$A$9:$BC$71, 6, FALSE)</f>
        <v>9103</v>
      </c>
      <c r="E19" s="112">
        <f>VLOOKUP($A19&amp;$A$18, '[1]17.산업단지'!$A$9:$BC$71, 7, FALSE)</f>
        <v>125506</v>
      </c>
      <c r="F19" s="112">
        <f>VLOOKUP($A19&amp;$A$18, '[1]17.산업단지'!$A$9:$BC$71, 8, FALSE)</f>
        <v>286007</v>
      </c>
      <c r="G19" s="112">
        <f>VLOOKUP($A19&amp;$A$18, '[1]17.산업단지'!$A$9:$BC$71, 9, FALSE)</f>
        <v>6995263</v>
      </c>
      <c r="H19" s="113">
        <f t="shared" ref="H19:H24" si="9">B19/B10*100</f>
        <v>11.585365853658537</v>
      </c>
      <c r="I19" s="113">
        <f t="shared" ref="I19:M19" si="10">C19/C10*100</f>
        <v>22.987753625501401</v>
      </c>
      <c r="J19" s="113">
        <f t="shared" si="10"/>
        <v>65.13774597495528</v>
      </c>
      <c r="K19" s="113">
        <f t="shared" si="10"/>
        <v>40.628662069858535</v>
      </c>
      <c r="L19" s="113">
        <f t="shared" si="10"/>
        <v>23.960126633709734</v>
      </c>
      <c r="M19" s="113">
        <f t="shared" si="10"/>
        <v>13.026228922626867</v>
      </c>
    </row>
    <row r="20" spans="1:13" ht="21.2" customHeight="1" x14ac:dyDescent="0.15">
      <c r="A20" s="4">
        <v>2016</v>
      </c>
      <c r="B20" s="112">
        <f>VLOOKUP($A20&amp;$A$18, '[1]17.산업단지'!$A$9:$BC$71, 4, FALSE)</f>
        <v>20</v>
      </c>
      <c r="C20" s="112">
        <f>VLOOKUP($A20&amp;$A$18, '[1]17.산업단지'!$A$9:$BC$71, 5, FALSE)</f>
        <v>44327</v>
      </c>
      <c r="D20" s="112">
        <f>VLOOKUP($A20&amp;$A$18, '[1]17.산업단지'!$A$9:$BC$71, 6, FALSE)</f>
        <v>9109</v>
      </c>
      <c r="E20" s="112">
        <f>VLOOKUP($A20&amp;$A$18, '[1]17.산업단지'!$A$9:$BC$71, 7, FALSE)</f>
        <v>122694</v>
      </c>
      <c r="F20" s="112">
        <f>VLOOKUP($A20&amp;$A$18, '[1]17.산업단지'!$A$9:$BC$71, 8, FALSE)</f>
        <v>272085</v>
      </c>
      <c r="G20" s="112">
        <f>VLOOKUP($A20&amp;$A$18, '[1]17.산업단지'!$A$9:$BC$71, 9, FALSE)</f>
        <v>6232282</v>
      </c>
      <c r="H20" s="113">
        <f t="shared" si="9"/>
        <v>11.976047904191617</v>
      </c>
      <c r="I20" s="113">
        <f t="shared" ref="I20:M20" si="11">C20/C11*100</f>
        <v>23.448352473801979</v>
      </c>
      <c r="J20" s="113">
        <f t="shared" si="11"/>
        <v>64.621169125993191</v>
      </c>
      <c r="K20" s="113">
        <f t="shared" si="11"/>
        <v>40.871978173895954</v>
      </c>
      <c r="L20" s="113">
        <f t="shared" si="11"/>
        <v>25.169191433307681</v>
      </c>
      <c r="M20" s="113">
        <f t="shared" si="11"/>
        <v>13.756872192586615</v>
      </c>
    </row>
    <row r="21" spans="1:13" ht="21.2" customHeight="1" x14ac:dyDescent="0.15">
      <c r="A21" s="4">
        <v>2017</v>
      </c>
      <c r="B21" s="112">
        <f>VLOOKUP($A21&amp;$A$18, '[1]17.산업단지'!$A$9:$BC$71, 4, FALSE)</f>
        <v>21</v>
      </c>
      <c r="C21" s="112">
        <f>VLOOKUP($A21&amp;$A$18, '[1]17.산업단지'!$A$9:$BC$71, 5, FALSE)</f>
        <v>44499</v>
      </c>
      <c r="D21" s="112">
        <f>VLOOKUP($A21&amp;$A$18, '[1]17.산업단지'!$A$9:$BC$71, 6, FALSE)</f>
        <v>9421</v>
      </c>
      <c r="E21" s="112">
        <f>VLOOKUP($A21&amp;$A$18, '[1]17.산업단지'!$A$9:$BC$71, 7, FALSE)</f>
        <v>123232</v>
      </c>
      <c r="F21" s="112">
        <f>VLOOKUP($A21&amp;$A$18, '[1]17.산업단지'!$A$9:$BC$71, 8, FALSE)</f>
        <v>277112</v>
      </c>
      <c r="G21" s="112">
        <f>VLOOKUP($A21&amp;$A$18, '[1]17.산업단지'!$A$9:$BC$71, 9, FALSE)</f>
        <v>6364260</v>
      </c>
      <c r="H21" s="113">
        <f t="shared" si="9"/>
        <v>12.352941176470589</v>
      </c>
      <c r="I21" s="113">
        <f t="shared" ref="I21:M21" si="12">C21/C12*100</f>
        <v>25.389263238373456</v>
      </c>
      <c r="J21" s="113">
        <f t="shared" si="12"/>
        <v>63.449622844827594</v>
      </c>
      <c r="K21" s="113">
        <f t="shared" si="12"/>
        <v>39.819437308749919</v>
      </c>
      <c r="L21" s="113">
        <f t="shared" si="12"/>
        <v>23.430515169988595</v>
      </c>
      <c r="M21" s="113">
        <f t="shared" si="12"/>
        <v>13.442747987604198</v>
      </c>
    </row>
    <row r="22" spans="1:13" ht="21.2" customHeight="1" x14ac:dyDescent="0.15">
      <c r="A22" s="4">
        <v>2018</v>
      </c>
      <c r="B22" s="112">
        <f>VLOOKUP($A22&amp;$A$18, '[1]17.산업단지'!$A$9:$BC$71, 4, FALSE)</f>
        <v>21</v>
      </c>
      <c r="C22" s="112">
        <f>VLOOKUP($A22&amp;$A$18, '[1]17.산업단지'!$A$9:$BC$71, 5, FALSE)</f>
        <v>44499</v>
      </c>
      <c r="D22" s="112">
        <f>VLOOKUP($A22&amp;$A$18, '[1]17.산업단지'!$A$9:$BC$71, 6, FALSE)</f>
        <v>9428</v>
      </c>
      <c r="E22" s="112">
        <f>VLOOKUP($A22&amp;$A$18, '[1]17.산업단지'!$A$9:$BC$71, 7, FALSE)</f>
        <v>120284</v>
      </c>
      <c r="F22" s="112">
        <f>VLOOKUP($A22&amp;$A$18, '[1]17.산업단지'!$A$9:$BC$71, 8, FALSE)</f>
        <v>277733</v>
      </c>
      <c r="G22" s="112">
        <f>VLOOKUP($A22&amp;$A$18, '[1]17.산업단지'!$A$9:$BC$71, 9, FALSE)</f>
        <v>6518780</v>
      </c>
      <c r="H22" s="113">
        <f t="shared" si="9"/>
        <v>12.42603550295858</v>
      </c>
      <c r="I22" s="113">
        <f t="shared" ref="I22:M22" si="13">C22/C13*100</f>
        <v>23.670184472010042</v>
      </c>
      <c r="J22" s="113">
        <f t="shared" si="13"/>
        <v>63.2921589688507</v>
      </c>
      <c r="K22" s="113">
        <f t="shared" si="13"/>
        <v>41.286044284571794</v>
      </c>
      <c r="L22" s="113">
        <f t="shared" si="13"/>
        <v>25.50484782476936</v>
      </c>
      <c r="M22" s="113">
        <f t="shared" si="13"/>
        <v>15.434392419991971</v>
      </c>
    </row>
    <row r="23" spans="1:13" ht="21.2" customHeight="1" x14ac:dyDescent="0.15">
      <c r="A23" s="4">
        <v>2019</v>
      </c>
      <c r="B23" s="112">
        <f>VLOOKUP($A23&amp;$A$18, '[1]17.산업단지'!$A$9:$BC$71, 4, FALSE)</f>
        <v>21</v>
      </c>
      <c r="C23" s="112">
        <f>VLOOKUP($A23&amp;$A$18, '[1]17.산업단지'!$A$9:$BC$71, 5, FALSE)</f>
        <v>44578</v>
      </c>
      <c r="D23" s="112">
        <f>VLOOKUP($A23&amp;$A$18, '[1]17.산업단지'!$A$9:$BC$71, 6, FALSE)</f>
        <v>9476</v>
      </c>
      <c r="E23" s="112">
        <f>VLOOKUP($A23&amp;$A$18, '[1]17.산업단지'!$A$9:$BC$71, 7, FALSE)</f>
        <v>120359</v>
      </c>
      <c r="F23" s="112">
        <f>VLOOKUP($A23&amp;$A$18, '[1]17.산업단지'!$A$9:$BC$71, 8, FALSE)</f>
        <v>317437</v>
      </c>
      <c r="G23" s="112">
        <f>VLOOKUP($A23&amp;$A$18, '[1]17.산업단지'!$A$9:$BC$71, 9, FALSE)</f>
        <v>6943867</v>
      </c>
      <c r="H23" s="113">
        <f t="shared" si="9"/>
        <v>12.42603550295858</v>
      </c>
      <c r="I23" s="113">
        <f t="shared" ref="I23:M23" si="14">C23/C14*100</f>
        <v>23.682980215483351</v>
      </c>
      <c r="J23" s="113">
        <f t="shared" si="14"/>
        <v>63.257676902536716</v>
      </c>
      <c r="K23" s="113">
        <f t="shared" si="14"/>
        <v>41.350818365467859</v>
      </c>
      <c r="L23" s="113">
        <f t="shared" si="14"/>
        <v>27.714291451565447</v>
      </c>
      <c r="M23" s="113">
        <f t="shared" si="14"/>
        <v>19.567693907612565</v>
      </c>
    </row>
    <row r="24" spans="1:13" ht="21.2" customHeight="1" x14ac:dyDescent="0.15">
      <c r="A24" s="4">
        <v>2020</v>
      </c>
      <c r="B24" s="112">
        <f>VLOOKUP($A24&amp;$A$18, '[1]17.산업단지'!$A$9:$BC$71, 4, FALSE)</f>
        <v>21</v>
      </c>
      <c r="C24" s="112">
        <f>VLOOKUP($A24&amp;$A$18, '[1]17.산업단지'!$A$9:$BC$71, 5, FALSE)</f>
        <v>44579</v>
      </c>
      <c r="D24" s="112">
        <f>VLOOKUP($A24&amp;$A$18, '[1]17.산업단지'!$A$9:$BC$71, 6, FALSE)</f>
        <v>9267</v>
      </c>
      <c r="E24" s="112">
        <f>VLOOKUP($A24&amp;$A$18, '[1]17.산업단지'!$A$9:$BC$71, 7, FALSE)</f>
        <v>116487</v>
      </c>
      <c r="F24" s="112">
        <f>VLOOKUP($A24&amp;$A$18, '[1]17.산업단지'!$A$9:$BC$71, 8, FALSE)</f>
        <v>275857</v>
      </c>
      <c r="G24" s="112">
        <f>VLOOKUP($A24&amp;$A$18, '[1]17.산업단지'!$A$9:$BC$71, 9, FALSE)</f>
        <v>5816357</v>
      </c>
      <c r="H24" s="113">
        <f t="shared" si="9"/>
        <v>12.42603550295858</v>
      </c>
      <c r="I24" s="113">
        <f t="shared" ref="I24:M24" si="15">C24/C15*100</f>
        <v>23.986161105820191</v>
      </c>
      <c r="J24" s="113">
        <f t="shared" si="15"/>
        <v>62.50084305658595</v>
      </c>
      <c r="K24" s="113">
        <f t="shared" si="15"/>
        <v>40.902339594020923</v>
      </c>
      <c r="L24" s="113">
        <f t="shared" si="15"/>
        <v>25.344603440751545</v>
      </c>
      <c r="M24" s="113">
        <f t="shared" si="15"/>
        <v>18.054362084888844</v>
      </c>
    </row>
    <row r="25" spans="1:13" ht="21.2" customHeight="1" x14ac:dyDescent="0.15">
      <c r="A25" s="4">
        <v>2021</v>
      </c>
      <c r="B25" s="290">
        <v>21</v>
      </c>
      <c r="C25" s="290">
        <v>44534</v>
      </c>
      <c r="D25" s="112">
        <v>9472</v>
      </c>
      <c r="E25" s="112">
        <v>115644</v>
      </c>
      <c r="F25" s="112">
        <f>30516311/100</f>
        <v>305163.11</v>
      </c>
      <c r="G25" s="112">
        <f>7243043</f>
        <v>7243043</v>
      </c>
      <c r="H25" s="113">
        <f t="shared" ref="H25" si="16">B25/B16*100</f>
        <v>11.931818181818182</v>
      </c>
      <c r="I25" s="113">
        <f t="shared" ref="I25" si="17">C25/C16*100</f>
        <v>23.344830839877126</v>
      </c>
      <c r="J25" s="113">
        <f t="shared" ref="J25" si="18">D25/D16*100</f>
        <v>62.225725923006166</v>
      </c>
      <c r="K25" s="113">
        <f t="shared" ref="K25" si="19">E25/E16*100</f>
        <v>40.866636746896411</v>
      </c>
      <c r="L25" s="113">
        <f t="shared" ref="L25" si="20">F25/F16*100</f>
        <v>24.280224125285319</v>
      </c>
      <c r="M25" s="113">
        <f t="shared" ref="M25" si="21">G25/G16*100</f>
        <v>16.331924334596415</v>
      </c>
    </row>
    <row r="26" spans="1:13" ht="21.2" customHeight="1" x14ac:dyDescent="0.15">
      <c r="A26" s="4"/>
      <c r="B26" s="303"/>
      <c r="C26" s="303"/>
      <c r="D26" s="168"/>
      <c r="E26" s="168"/>
      <c r="F26" s="168"/>
      <c r="G26" s="168"/>
      <c r="H26" s="168"/>
      <c r="I26" s="168"/>
      <c r="J26" s="168"/>
      <c r="K26" s="168"/>
      <c r="L26" s="168"/>
      <c r="M26" s="168"/>
    </row>
    <row r="27" spans="1:13" ht="21.2" customHeight="1" x14ac:dyDescent="0.15">
      <c r="A27" s="39" t="s">
        <v>49</v>
      </c>
      <c r="B27" s="290"/>
      <c r="C27" s="290"/>
      <c r="D27" s="112"/>
      <c r="E27" s="112"/>
      <c r="F27" s="112"/>
      <c r="G27" s="112"/>
      <c r="H27" s="112"/>
      <c r="I27" s="112"/>
      <c r="J27" s="112"/>
      <c r="K27" s="112"/>
      <c r="L27" s="112"/>
      <c r="M27" s="112"/>
    </row>
    <row r="28" spans="1:13" ht="21.2" customHeight="1" x14ac:dyDescent="0.15">
      <c r="A28" s="4">
        <v>2015</v>
      </c>
      <c r="B28" s="290">
        <f>VLOOKUP($A28&amp;$A$27, '[2]17.산업단지'!$A$9:$BC$160, 4, FALSE)</f>
        <v>145</v>
      </c>
      <c r="C28" s="290">
        <f>VLOOKUP($A28&amp;$A$27, '[2]17.산업단지'!$A$9:$BC$160, 5, FALSE)</f>
        <v>144763</v>
      </c>
      <c r="D28" s="112">
        <f>VLOOKUP($A28&amp;$A$27, '[2]17.산업단지'!$A$9:$BC$160, 6, FALSE)</f>
        <v>4872</v>
      </c>
      <c r="E28" s="112">
        <f>VLOOKUP($A28&amp;$A$27, '[2]17.산업단지'!$A$9:$BC$160, 7, FALSE)</f>
        <v>183404</v>
      </c>
      <c r="F28" s="112">
        <f>VLOOKUP($A28&amp;$A$27, '[2]17.산업단지'!$A$9:$BC$160, 8, FALSE)</f>
        <v>907672</v>
      </c>
      <c r="G28" s="112">
        <f>VLOOKUP($A28&amp;$A$27, '[2]17.산업단지'!$A$9:$BC$160, 9, FALSE)</f>
        <v>46706104</v>
      </c>
      <c r="H28" s="113">
        <f t="shared" ref="H28:H33" si="22">B28/B10*100</f>
        <v>88.41463414634147</v>
      </c>
      <c r="I28" s="113">
        <f t="shared" ref="I28:M28" si="23">C28/C10*100</f>
        <v>77.012246374498602</v>
      </c>
      <c r="J28" s="113">
        <f t="shared" si="23"/>
        <v>34.862254025044727</v>
      </c>
      <c r="K28" s="113">
        <f t="shared" si="23"/>
        <v>59.371337930141465</v>
      </c>
      <c r="L28" s="113">
        <f t="shared" si="23"/>
        <v>76.039873366290266</v>
      </c>
      <c r="M28" s="113">
        <f t="shared" si="23"/>
        <v>86.973771077373129</v>
      </c>
    </row>
    <row r="29" spans="1:13" ht="21.2" customHeight="1" x14ac:dyDescent="0.15">
      <c r="A29" s="4">
        <v>2016</v>
      </c>
      <c r="B29" s="290">
        <f>VLOOKUP($A29&amp;$A$27, '[2]17.산업단지'!$A$9:$BC$160, 4, FALSE)</f>
        <v>147</v>
      </c>
      <c r="C29" s="290">
        <f>VLOOKUP($A29&amp;$A$27, '[2]17.산업단지'!$A$9:$BC$160, 5, FALSE)</f>
        <v>144714</v>
      </c>
      <c r="D29" s="112">
        <f>VLOOKUP($A29&amp;$A$27, '[2]17.산업단지'!$A$9:$BC$160, 6, FALSE)</f>
        <v>4987</v>
      </c>
      <c r="E29" s="112">
        <f>VLOOKUP($A29&amp;$A$27, '[2]17.산업단지'!$A$9:$BC$160, 7, FALSE)</f>
        <v>177497</v>
      </c>
      <c r="F29" s="112">
        <f>VLOOKUP($A29&amp;$A$27, '[2]17.산업단지'!$A$9:$BC$160, 8, FALSE)</f>
        <v>808939</v>
      </c>
      <c r="G29" s="112">
        <f>VLOOKUP($A29&amp;$A$27, '[2]17.산업단지'!$A$9:$BC$160, 9, FALSE)</f>
        <v>39070763</v>
      </c>
      <c r="H29" s="113">
        <f t="shared" si="22"/>
        <v>88.023952095808383</v>
      </c>
      <c r="I29" s="113">
        <f t="shared" ref="I29:M29" si="24">C29/C11*100</f>
        <v>76.551647526198025</v>
      </c>
      <c r="J29" s="113">
        <f t="shared" si="24"/>
        <v>35.378830874006809</v>
      </c>
      <c r="K29" s="113">
        <f t="shared" si="24"/>
        <v>59.128021826104046</v>
      </c>
      <c r="L29" s="113">
        <f t="shared" si="24"/>
        <v>74.830808566692326</v>
      </c>
      <c r="M29" s="113">
        <f t="shared" si="24"/>
        <v>86.243127807413387</v>
      </c>
    </row>
    <row r="30" spans="1:13" ht="21.2" customHeight="1" x14ac:dyDescent="0.15">
      <c r="A30" s="4">
        <v>2017</v>
      </c>
      <c r="B30" s="290">
        <f>VLOOKUP($A30&amp;$A$27, '[2]17.산업단지'!$A$9:$BC$160, 4, FALSE)</f>
        <v>149</v>
      </c>
      <c r="C30" s="290">
        <f>VLOOKUP($A30&amp;$A$27, '[2]17.산업단지'!$A$9:$BC$160, 5, FALSE)</f>
        <v>130768</v>
      </c>
      <c r="D30" s="112">
        <f>VLOOKUP($A30&amp;$A$27, '[2]17.산업단지'!$A$9:$BC$160, 6, FALSE)</f>
        <v>5427</v>
      </c>
      <c r="E30" s="112">
        <f>VLOOKUP($A30&amp;$A$27, '[2]17.산업단지'!$A$9:$BC$160, 7, FALSE)</f>
        <v>186245</v>
      </c>
      <c r="F30" s="112">
        <f>VLOOKUP($A30&amp;$A$27, '[2]17.산업단지'!$A$9:$BC$160, 8, FALSE)</f>
        <v>905585</v>
      </c>
      <c r="G30" s="112">
        <f>VLOOKUP($A30&amp;$A$27, '[2]17.산업단지'!$A$9:$BC$160, 9, FALSE)</f>
        <v>40979185</v>
      </c>
      <c r="H30" s="113">
        <f t="shared" si="22"/>
        <v>87.647058823529406</v>
      </c>
      <c r="I30" s="113">
        <f t="shared" ref="I30:M30" si="25">C30/C12*100</f>
        <v>74.610736761626555</v>
      </c>
      <c r="J30" s="113">
        <f t="shared" si="25"/>
        <v>36.550377155172413</v>
      </c>
      <c r="K30" s="113">
        <f t="shared" si="25"/>
        <v>60.180562691250074</v>
      </c>
      <c r="L30" s="113">
        <f t="shared" si="25"/>
        <v>76.569484830011405</v>
      </c>
      <c r="M30" s="113">
        <f t="shared" si="25"/>
        <v>86.557252012395807</v>
      </c>
    </row>
    <row r="31" spans="1:13" ht="21.2" customHeight="1" x14ac:dyDescent="0.15">
      <c r="A31" s="4">
        <v>2018</v>
      </c>
      <c r="B31" s="290">
        <f>VLOOKUP($A31&amp;$A$27, '[2]17.산업단지'!$A$9:$BC$160, 4, FALSE)</f>
        <v>148</v>
      </c>
      <c r="C31" s="290">
        <f>VLOOKUP($A31&amp;$A$27, '[2]17.산업단지'!$A$9:$BC$160, 5, FALSE)</f>
        <v>143497</v>
      </c>
      <c r="D31" s="112">
        <f>VLOOKUP($A31&amp;$A$27, '[2]17.산업단지'!$A$9:$BC$160, 6, FALSE)</f>
        <v>5468</v>
      </c>
      <c r="E31" s="112">
        <f>VLOOKUP($A31&amp;$A$27, '[2]17.산업단지'!$A$9:$BC$160, 7, FALSE)</f>
        <v>171059</v>
      </c>
      <c r="F31" s="112">
        <f>VLOOKUP($A31&amp;$A$27, '[2]17.산업단지'!$A$9:$BC$160, 8, FALSE)</f>
        <v>811209</v>
      </c>
      <c r="G31" s="112">
        <f>VLOOKUP($A31&amp;$A$27, '[2]17.산업단지'!$A$9:$BC$160, 9, FALSE)</f>
        <v>35716637</v>
      </c>
      <c r="H31" s="113">
        <f t="shared" si="22"/>
        <v>87.57396449704143</v>
      </c>
      <c r="I31" s="113">
        <f t="shared" ref="I31:M31" si="26">C31/C13*100</f>
        <v>76.32981552798995</v>
      </c>
      <c r="J31" s="113">
        <f t="shared" si="26"/>
        <v>36.7078410311493</v>
      </c>
      <c r="K31" s="113">
        <f t="shared" si="26"/>
        <v>58.713955715428213</v>
      </c>
      <c r="L31" s="113">
        <f t="shared" si="26"/>
        <v>74.495152175230643</v>
      </c>
      <c r="M31" s="113">
        <f t="shared" si="26"/>
        <v>84.565607580008034</v>
      </c>
    </row>
    <row r="32" spans="1:13" ht="21.2" customHeight="1" x14ac:dyDescent="0.15">
      <c r="A32" s="4">
        <v>2019</v>
      </c>
      <c r="B32" s="290">
        <f>VLOOKUP($A32&amp;$A$27, '[2]17.산업단지'!$A$9:$BC$160, 4, FALSE)</f>
        <v>148</v>
      </c>
      <c r="C32" s="290">
        <f>VLOOKUP($A32&amp;$A$27, '[2]17.산업단지'!$A$9:$BC$160, 5, FALSE)</f>
        <v>143650</v>
      </c>
      <c r="D32" s="112">
        <f>VLOOKUP($A32&amp;$A$27, '[2]17.산업단지'!$A$9:$BC$160, 6, FALSE)</f>
        <v>5504</v>
      </c>
      <c r="E32" s="112">
        <f>VLOOKUP($A32&amp;$A$27, '[2]17.산업단지'!$A$9:$BC$160, 7, FALSE)</f>
        <v>170709</v>
      </c>
      <c r="F32" s="112">
        <f>VLOOKUP($A32&amp;$A$27, '[2]17.산업단지'!$A$9:$BC$160, 8, FALSE)</f>
        <v>827954</v>
      </c>
      <c r="G32" s="112">
        <f>VLOOKUP($A32&amp;$A$27, '[2]17.산업단지'!$A$9:$BC$160, 9, FALSE)</f>
        <v>28542517</v>
      </c>
      <c r="H32" s="113">
        <f t="shared" si="22"/>
        <v>87.57396449704143</v>
      </c>
      <c r="I32" s="113">
        <f t="shared" ref="I32:M32" si="27">C32/C14*100</f>
        <v>76.317019784516646</v>
      </c>
      <c r="J32" s="113">
        <f t="shared" si="27"/>
        <v>36.742323097463284</v>
      </c>
      <c r="K32" s="113">
        <f t="shared" si="27"/>
        <v>58.649181634532134</v>
      </c>
      <c r="L32" s="113">
        <f t="shared" si="27"/>
        <v>72.285708548434556</v>
      </c>
      <c r="M32" s="113">
        <f t="shared" si="27"/>
        <v>80.432306092387435</v>
      </c>
    </row>
    <row r="33" spans="1:13" ht="21.2" customHeight="1" x14ac:dyDescent="0.15">
      <c r="A33" s="4">
        <v>2020</v>
      </c>
      <c r="B33" s="290">
        <v>148</v>
      </c>
      <c r="C33" s="290">
        <v>141274</v>
      </c>
      <c r="D33" s="112">
        <v>5560</v>
      </c>
      <c r="E33" s="112">
        <v>168306</v>
      </c>
      <c r="F33" s="112">
        <v>812568</v>
      </c>
      <c r="G33" s="112">
        <v>26399442</v>
      </c>
      <c r="H33" s="113">
        <f t="shared" si="22"/>
        <v>87.57396449704143</v>
      </c>
      <c r="I33" s="113">
        <f t="shared" ref="I33:M34" si="28">C33/C15*100</f>
        <v>76.013838894179813</v>
      </c>
      <c r="J33" s="113">
        <f t="shared" si="28"/>
        <v>37.499156943414043</v>
      </c>
      <c r="K33" s="113">
        <f t="shared" si="28"/>
        <v>59.097660405979077</v>
      </c>
      <c r="L33" s="113">
        <f t="shared" si="28"/>
        <v>74.655396559248459</v>
      </c>
      <c r="M33" s="113">
        <f t="shared" si="28"/>
        <v>81.945637915111163</v>
      </c>
    </row>
    <row r="34" spans="1:13" ht="21.2" customHeight="1" x14ac:dyDescent="0.15">
      <c r="A34" s="4">
        <v>2021</v>
      </c>
      <c r="B34" s="292">
        <v>155</v>
      </c>
      <c r="C34" s="292">
        <v>146232</v>
      </c>
      <c r="D34" s="129">
        <v>5750</v>
      </c>
      <c r="E34" s="129">
        <v>167335</v>
      </c>
      <c r="F34" s="129">
        <v>951675</v>
      </c>
      <c r="G34" s="129">
        <v>37105944</v>
      </c>
      <c r="H34" s="113">
        <f>B34/B16*100</f>
        <v>88.068181818181827</v>
      </c>
      <c r="I34" s="113">
        <f t="shared" si="28"/>
        <v>76.655169160122867</v>
      </c>
      <c r="J34" s="113">
        <f t="shared" si="28"/>
        <v>37.774274076993827</v>
      </c>
      <c r="K34" s="113">
        <f t="shared" si="28"/>
        <v>59.133363253103589</v>
      </c>
      <c r="L34" s="113">
        <f t="shared" si="28"/>
        <v>75.719775874714685</v>
      </c>
      <c r="M34" s="113">
        <f t="shared" si="28"/>
        <v>83.668075665403592</v>
      </c>
    </row>
    <row r="35" spans="1:13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</row>
    <row r="36" spans="1:13" s="111" customFormat="1" ht="18.75" customHeight="1" x14ac:dyDescent="0.15">
      <c r="A36" s="165" t="s">
        <v>743</v>
      </c>
    </row>
  </sheetData>
  <mergeCells count="16">
    <mergeCell ref="A2:G2"/>
    <mergeCell ref="A5:A7"/>
    <mergeCell ref="B5:G5"/>
    <mergeCell ref="H5:M5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7" width="10.77734375" customWidth="1"/>
  </cols>
  <sheetData>
    <row r="1" spans="1:7" s="19" customFormat="1" ht="15" customHeight="1" x14ac:dyDescent="0.15">
      <c r="A1" s="133" t="s">
        <v>214</v>
      </c>
    </row>
    <row r="2" spans="1:7" s="223" customFormat="1" ht="30" customHeight="1" x14ac:dyDescent="0.15">
      <c r="A2" s="419" t="s">
        <v>886</v>
      </c>
      <c r="B2" s="419"/>
      <c r="C2" s="419"/>
      <c r="D2" s="419"/>
      <c r="E2" s="419"/>
      <c r="F2" s="419"/>
      <c r="G2" s="419"/>
    </row>
    <row r="3" spans="1:7" s="19" customFormat="1" ht="15" customHeight="1" x14ac:dyDescent="0.15">
      <c r="A3" s="17"/>
      <c r="B3" s="18"/>
      <c r="C3" s="18"/>
      <c r="D3" s="18"/>
      <c r="E3" s="18"/>
      <c r="F3" s="18"/>
      <c r="G3" s="18"/>
    </row>
    <row r="4" spans="1:7" s="19" customFormat="1" ht="15" customHeight="1" thickBot="1" x14ac:dyDescent="0.2">
      <c r="B4" s="7"/>
      <c r="C4" s="7"/>
      <c r="D4" s="7"/>
      <c r="E4" s="7"/>
      <c r="F4" s="7"/>
      <c r="G4" s="241" t="s">
        <v>291</v>
      </c>
    </row>
    <row r="5" spans="1:7" s="12" customFormat="1" ht="20.100000000000001" customHeight="1" x14ac:dyDescent="0.15">
      <c r="A5" s="410"/>
      <c r="B5" s="611" t="s">
        <v>889</v>
      </c>
      <c r="C5" s="612"/>
      <c r="D5" s="611" t="s">
        <v>890</v>
      </c>
      <c r="E5" s="612"/>
      <c r="F5" s="611" t="s">
        <v>892</v>
      </c>
      <c r="G5" s="613"/>
    </row>
    <row r="6" spans="1:7" s="12" customFormat="1" ht="20.100000000000001" customHeight="1" x14ac:dyDescent="0.15">
      <c r="A6" s="411"/>
      <c r="B6" s="610" t="s">
        <v>887</v>
      </c>
      <c r="C6" s="596" t="s">
        <v>888</v>
      </c>
      <c r="D6" s="610" t="s">
        <v>887</v>
      </c>
      <c r="E6" s="596" t="s">
        <v>891</v>
      </c>
      <c r="F6" s="610" t="s">
        <v>887</v>
      </c>
      <c r="G6" s="595" t="s">
        <v>891</v>
      </c>
    </row>
    <row r="7" spans="1:7" s="12" customFormat="1" ht="20.100000000000001" customHeight="1" thickBot="1" x14ac:dyDescent="0.2">
      <c r="A7" s="412"/>
      <c r="B7" s="422"/>
      <c r="C7" s="418"/>
      <c r="D7" s="422"/>
      <c r="E7" s="418"/>
      <c r="F7" s="422"/>
      <c r="G7" s="431"/>
    </row>
    <row r="8" spans="1:7" ht="6.95" customHeight="1" x14ac:dyDescent="0.15"/>
    <row r="9" spans="1:7" ht="21.2" customHeight="1" x14ac:dyDescent="0.15">
      <c r="A9" s="39" t="s">
        <v>63</v>
      </c>
      <c r="B9" s="94"/>
      <c r="C9" s="94"/>
      <c r="D9" s="94"/>
      <c r="E9" s="94"/>
      <c r="F9" s="94"/>
    </row>
    <row r="10" spans="1:7" ht="21.2" customHeight="1" x14ac:dyDescent="0.15">
      <c r="A10" s="4">
        <v>2015</v>
      </c>
      <c r="B10" s="112">
        <f t="shared" ref="B10:F14" si="0">SUM(B19,B28)</f>
        <v>6</v>
      </c>
      <c r="C10" s="112">
        <f t="shared" si="0"/>
        <v>2382511</v>
      </c>
      <c r="D10" s="112">
        <f t="shared" si="0"/>
        <v>932</v>
      </c>
      <c r="E10" s="112">
        <f t="shared" si="0"/>
        <v>277270</v>
      </c>
      <c r="F10" s="112">
        <f t="shared" si="0"/>
        <v>269</v>
      </c>
      <c r="G10" s="112">
        <f t="shared" ref="G10" si="1">SUM(G19,G28)</f>
        <v>550337</v>
      </c>
    </row>
    <row r="11" spans="1:7" ht="21.2" customHeight="1" x14ac:dyDescent="0.15">
      <c r="A11" s="4">
        <v>2016</v>
      </c>
      <c r="B11" s="112">
        <f t="shared" si="0"/>
        <v>6</v>
      </c>
      <c r="C11" s="112">
        <f t="shared" si="0"/>
        <v>2424542</v>
      </c>
      <c r="D11" s="112">
        <f t="shared" si="0"/>
        <v>927</v>
      </c>
      <c r="E11" s="112">
        <f t="shared" si="0"/>
        <v>312638</v>
      </c>
      <c r="F11" s="112">
        <f t="shared" si="0"/>
        <v>293</v>
      </c>
      <c r="G11" s="112">
        <f t="shared" ref="G11" si="2">SUM(G20,G29)</f>
        <v>525431</v>
      </c>
    </row>
    <row r="12" spans="1:7" ht="21.2" customHeight="1" x14ac:dyDescent="0.15">
      <c r="A12" s="4">
        <v>2017</v>
      </c>
      <c r="B12" s="112">
        <f t="shared" si="0"/>
        <v>6</v>
      </c>
      <c r="C12" s="112">
        <f t="shared" si="0"/>
        <v>2534999</v>
      </c>
      <c r="D12" s="112">
        <f t="shared" si="0"/>
        <v>944</v>
      </c>
      <c r="E12" s="112">
        <f t="shared" si="0"/>
        <v>283416</v>
      </c>
      <c r="F12" s="112">
        <f t="shared" si="0"/>
        <v>273</v>
      </c>
      <c r="G12" s="112">
        <f t="shared" ref="G12" si="3">SUM(G21,G30)</f>
        <v>381472</v>
      </c>
    </row>
    <row r="13" spans="1:7" ht="21.2" customHeight="1" x14ac:dyDescent="0.15">
      <c r="A13" s="4">
        <v>2018</v>
      </c>
      <c r="B13" s="112">
        <f t="shared" si="0"/>
        <v>6</v>
      </c>
      <c r="C13" s="112">
        <f t="shared" si="0"/>
        <v>2658203</v>
      </c>
      <c r="D13" s="112">
        <f t="shared" si="0"/>
        <v>928</v>
      </c>
      <c r="E13" s="112">
        <f t="shared" si="0"/>
        <v>259039</v>
      </c>
      <c r="F13" s="112">
        <f t="shared" si="0"/>
        <v>280</v>
      </c>
      <c r="G13" s="112">
        <f t="shared" ref="G13" si="4">SUM(G22,G31)</f>
        <v>355337</v>
      </c>
    </row>
    <row r="14" spans="1:7" ht="21.2" customHeight="1" x14ac:dyDescent="0.15">
      <c r="A14" s="4">
        <v>2019</v>
      </c>
      <c r="B14" s="112">
        <f t="shared" si="0"/>
        <v>6</v>
      </c>
      <c r="C14" s="112">
        <f t="shared" si="0"/>
        <v>2620365</v>
      </c>
      <c r="D14" s="112">
        <f t="shared" si="0"/>
        <v>919</v>
      </c>
      <c r="E14" s="112">
        <f t="shared" si="0"/>
        <v>282113</v>
      </c>
      <c r="F14" s="112">
        <f t="shared" si="0"/>
        <v>281</v>
      </c>
      <c r="G14" s="112">
        <f t="shared" ref="G14:G16" si="5">SUM(G23,G32)</f>
        <v>350549</v>
      </c>
    </row>
    <row r="15" spans="1:7" ht="21.2" customHeight="1" x14ac:dyDescent="0.15">
      <c r="A15" s="4">
        <v>2020</v>
      </c>
      <c r="B15" s="112">
        <f t="shared" ref="B15:F15" si="6">SUM(B24,B33)</f>
        <v>6</v>
      </c>
      <c r="C15" s="112">
        <f t="shared" si="6"/>
        <v>2582343</v>
      </c>
      <c r="D15" s="112">
        <f t="shared" si="6"/>
        <v>807</v>
      </c>
      <c r="E15" s="112">
        <f t="shared" si="6"/>
        <v>469922</v>
      </c>
      <c r="F15" s="112">
        <f t="shared" si="6"/>
        <v>286</v>
      </c>
      <c r="G15" s="112">
        <f t="shared" si="5"/>
        <v>441862</v>
      </c>
    </row>
    <row r="16" spans="1:7" ht="21.2" customHeight="1" x14ac:dyDescent="0.15">
      <c r="A16" s="4">
        <v>2021</v>
      </c>
      <c r="B16" s="112">
        <f t="shared" ref="B16:F16" si="7">SUM(B25,B34)</f>
        <v>6</v>
      </c>
      <c r="C16" s="112">
        <f t="shared" si="7"/>
        <v>2721562</v>
      </c>
      <c r="D16" s="112">
        <f t="shared" si="7"/>
        <v>469</v>
      </c>
      <c r="E16" s="112">
        <f t="shared" si="7"/>
        <v>471650</v>
      </c>
      <c r="F16" s="112">
        <f t="shared" si="7"/>
        <v>289</v>
      </c>
      <c r="G16" s="112">
        <f t="shared" si="5"/>
        <v>427673</v>
      </c>
    </row>
    <row r="17" spans="1:7" ht="21.2" customHeight="1" x14ac:dyDescent="0.15">
      <c r="A17" s="4"/>
      <c r="B17" s="168"/>
      <c r="C17" s="168"/>
      <c r="D17" s="168"/>
      <c r="E17" s="168"/>
      <c r="F17" s="168"/>
      <c r="G17" s="168"/>
    </row>
    <row r="18" spans="1:7" ht="21.2" customHeight="1" x14ac:dyDescent="0.15">
      <c r="A18" s="39" t="s">
        <v>48</v>
      </c>
      <c r="B18" s="112"/>
      <c r="C18" s="112"/>
      <c r="D18" s="112"/>
      <c r="E18" s="112"/>
      <c r="F18" s="112"/>
      <c r="G18" s="112"/>
    </row>
    <row r="19" spans="1:7" ht="21.2" customHeight="1" x14ac:dyDescent="0.15">
      <c r="A19" s="4">
        <v>2015</v>
      </c>
      <c r="B19" s="112">
        <v>1</v>
      </c>
      <c r="C19" s="112">
        <v>1063129</v>
      </c>
      <c r="D19" s="112">
        <v>290</v>
      </c>
      <c r="E19" s="112">
        <v>58718</v>
      </c>
      <c r="F19" s="112">
        <v>52</v>
      </c>
      <c r="G19" s="112">
        <v>162193</v>
      </c>
    </row>
    <row r="20" spans="1:7" ht="21.2" customHeight="1" x14ac:dyDescent="0.15">
      <c r="A20" s="4">
        <v>2016</v>
      </c>
      <c r="B20" s="112">
        <v>1</v>
      </c>
      <c r="C20" s="112">
        <v>1076555</v>
      </c>
      <c r="D20" s="112">
        <v>280</v>
      </c>
      <c r="E20" s="112">
        <v>46486</v>
      </c>
      <c r="F20" s="112">
        <v>54</v>
      </c>
      <c r="G20" s="112">
        <v>155375</v>
      </c>
    </row>
    <row r="21" spans="1:7" ht="21.2" customHeight="1" x14ac:dyDescent="0.15">
      <c r="A21" s="4">
        <v>2017</v>
      </c>
      <c r="B21" s="112">
        <v>1</v>
      </c>
      <c r="C21" s="112">
        <v>1101474</v>
      </c>
      <c r="D21" s="112">
        <v>280</v>
      </c>
      <c r="E21" s="112">
        <v>77252</v>
      </c>
      <c r="F21" s="112">
        <v>54</v>
      </c>
      <c r="G21" s="112">
        <v>144917</v>
      </c>
    </row>
    <row r="22" spans="1:7" ht="21.2" customHeight="1" x14ac:dyDescent="0.15">
      <c r="A22" s="4">
        <v>2018</v>
      </c>
      <c r="B22" s="112">
        <v>1</v>
      </c>
      <c r="C22" s="112">
        <v>1158194</v>
      </c>
      <c r="D22" s="112">
        <v>267</v>
      </c>
      <c r="E22" s="112">
        <v>76135</v>
      </c>
      <c r="F22" s="112">
        <v>55</v>
      </c>
      <c r="G22" s="112">
        <v>135286</v>
      </c>
    </row>
    <row r="23" spans="1:7" ht="21.2" customHeight="1" x14ac:dyDescent="0.15">
      <c r="A23" s="4">
        <v>2019</v>
      </c>
      <c r="B23" s="112">
        <v>1</v>
      </c>
      <c r="C23" s="112">
        <v>1124697</v>
      </c>
      <c r="D23" s="112">
        <v>250</v>
      </c>
      <c r="E23" s="112">
        <v>80227</v>
      </c>
      <c r="F23" s="112">
        <v>55</v>
      </c>
      <c r="G23" s="112">
        <v>133195</v>
      </c>
    </row>
    <row r="24" spans="1:7" ht="21.2" customHeight="1" x14ac:dyDescent="0.15">
      <c r="A24" s="4">
        <v>2020</v>
      </c>
      <c r="B24" s="112">
        <v>1</v>
      </c>
      <c r="C24" s="112">
        <v>1103088</v>
      </c>
      <c r="D24" s="112">
        <v>161</v>
      </c>
      <c r="E24" s="112">
        <v>80089</v>
      </c>
      <c r="F24" s="112">
        <v>56</v>
      </c>
      <c r="G24" s="112">
        <v>115925</v>
      </c>
    </row>
    <row r="25" spans="1:7" ht="21.2" customHeight="1" x14ac:dyDescent="0.15">
      <c r="A25" s="4">
        <v>2021</v>
      </c>
      <c r="B25" s="112">
        <v>1</v>
      </c>
      <c r="C25" s="112">
        <v>1144164</v>
      </c>
      <c r="D25" s="112">
        <v>236</v>
      </c>
      <c r="E25" s="112">
        <v>82636</v>
      </c>
      <c r="F25" s="112">
        <v>56</v>
      </c>
      <c r="G25" s="112">
        <v>111937</v>
      </c>
    </row>
    <row r="26" spans="1:7" ht="21.2" customHeight="1" x14ac:dyDescent="0.15">
      <c r="A26" s="4"/>
      <c r="B26" s="168"/>
      <c r="C26" s="168"/>
      <c r="D26" s="168"/>
      <c r="E26" s="168"/>
      <c r="F26" s="168"/>
      <c r="G26" s="168"/>
    </row>
    <row r="27" spans="1:7" ht="21.2" customHeight="1" x14ac:dyDescent="0.15">
      <c r="A27" s="39" t="s">
        <v>49</v>
      </c>
      <c r="B27" s="112"/>
      <c r="C27" s="112"/>
      <c r="D27" s="112"/>
      <c r="E27" s="112"/>
      <c r="F27" s="112"/>
      <c r="G27" s="112"/>
    </row>
    <row r="28" spans="1:7" ht="21.2" customHeight="1" x14ac:dyDescent="0.15">
      <c r="A28" s="4">
        <v>2015</v>
      </c>
      <c r="B28" s="112">
        <v>5</v>
      </c>
      <c r="C28" s="112">
        <v>1319382</v>
      </c>
      <c r="D28" s="112">
        <v>642</v>
      </c>
      <c r="E28" s="112">
        <v>218552</v>
      </c>
      <c r="F28" s="112">
        <v>217</v>
      </c>
      <c r="G28" s="112">
        <v>388144</v>
      </c>
    </row>
    <row r="29" spans="1:7" ht="21.2" customHeight="1" x14ac:dyDescent="0.15">
      <c r="A29" s="4">
        <v>2016</v>
      </c>
      <c r="B29" s="112">
        <v>5</v>
      </c>
      <c r="C29" s="112">
        <v>1347987</v>
      </c>
      <c r="D29" s="112">
        <v>647</v>
      </c>
      <c r="E29" s="112">
        <v>266152</v>
      </c>
      <c r="F29" s="112">
        <v>239</v>
      </c>
      <c r="G29" s="112">
        <v>370056</v>
      </c>
    </row>
    <row r="30" spans="1:7" ht="21.2" customHeight="1" x14ac:dyDescent="0.15">
      <c r="A30" s="4">
        <v>2017</v>
      </c>
      <c r="B30" s="112">
        <v>5</v>
      </c>
      <c r="C30" s="112">
        <v>1433525</v>
      </c>
      <c r="D30" s="112">
        <v>664</v>
      </c>
      <c r="E30" s="112">
        <v>206164</v>
      </c>
      <c r="F30" s="112">
        <v>219</v>
      </c>
      <c r="G30" s="112">
        <v>236555</v>
      </c>
    </row>
    <row r="31" spans="1:7" ht="21.2" customHeight="1" x14ac:dyDescent="0.15">
      <c r="A31" s="4">
        <v>2018</v>
      </c>
      <c r="B31" s="112">
        <v>5</v>
      </c>
      <c r="C31" s="112">
        <v>1500009</v>
      </c>
      <c r="D31" s="112">
        <v>661</v>
      </c>
      <c r="E31" s="112">
        <v>182904</v>
      </c>
      <c r="F31" s="112">
        <v>225</v>
      </c>
      <c r="G31" s="112">
        <v>220051</v>
      </c>
    </row>
    <row r="32" spans="1:7" ht="21.2" customHeight="1" x14ac:dyDescent="0.15">
      <c r="A32" s="4">
        <v>2019</v>
      </c>
      <c r="B32" s="112">
        <v>5</v>
      </c>
      <c r="C32" s="112">
        <v>1495668</v>
      </c>
      <c r="D32" s="112">
        <v>669</v>
      </c>
      <c r="E32" s="112">
        <v>201886</v>
      </c>
      <c r="F32" s="112">
        <v>226</v>
      </c>
      <c r="G32" s="112">
        <v>217354</v>
      </c>
    </row>
    <row r="33" spans="1:7" ht="21.2" customHeight="1" x14ac:dyDescent="0.15">
      <c r="A33" s="4">
        <v>2020</v>
      </c>
      <c r="B33" s="112">
        <v>5</v>
      </c>
      <c r="C33" s="112">
        <v>1479255</v>
      </c>
      <c r="D33" s="112">
        <v>646</v>
      </c>
      <c r="E33" s="112">
        <v>389833</v>
      </c>
      <c r="F33" s="112">
        <v>230</v>
      </c>
      <c r="G33" s="112">
        <v>325937</v>
      </c>
    </row>
    <row r="34" spans="1:7" ht="21.2" customHeight="1" x14ac:dyDescent="0.15">
      <c r="A34" s="4">
        <v>2021</v>
      </c>
      <c r="B34" s="267">
        <v>5</v>
      </c>
      <c r="C34" s="267">
        <v>1577398</v>
      </c>
      <c r="D34" s="267">
        <v>233</v>
      </c>
      <c r="E34" s="267">
        <v>389014</v>
      </c>
      <c r="F34" s="267">
        <v>233</v>
      </c>
      <c r="G34" s="268">
        <v>315736</v>
      </c>
    </row>
    <row r="35" spans="1:7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</row>
    <row r="36" spans="1:7" s="111" customFormat="1" ht="18.75" customHeight="1" x14ac:dyDescent="0.15">
      <c r="A36" s="165" t="s">
        <v>743</v>
      </c>
    </row>
  </sheetData>
  <mergeCells count="11">
    <mergeCell ref="F6:F7"/>
    <mergeCell ref="G6:G7"/>
    <mergeCell ref="A2:G2"/>
    <mergeCell ref="A5:A7"/>
    <mergeCell ref="B5:C5"/>
    <mergeCell ref="D5:E5"/>
    <mergeCell ref="F5:G5"/>
    <mergeCell ref="B6:B7"/>
    <mergeCell ref="C6:C7"/>
    <mergeCell ref="D6:D7"/>
    <mergeCell ref="E6:E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2" width="10.33203125" customWidth="1"/>
    <col min="3" max="3" width="10.5546875" customWidth="1"/>
    <col min="4" max="4" width="8.21875" customWidth="1"/>
    <col min="5" max="5" width="10.21875" customWidth="1"/>
    <col min="6" max="6" width="10.33203125" customWidth="1"/>
    <col min="7" max="7" width="7.6640625" customWidth="1"/>
    <col min="8" max="8" width="9.88671875" customWidth="1"/>
  </cols>
  <sheetData>
    <row r="1" spans="1:8" s="19" customFormat="1" ht="15" customHeight="1" x14ac:dyDescent="0.15">
      <c r="A1" s="133" t="s">
        <v>214</v>
      </c>
    </row>
    <row r="2" spans="1:8" s="223" customFormat="1" ht="30" customHeight="1" x14ac:dyDescent="0.15">
      <c r="A2" s="419" t="s">
        <v>764</v>
      </c>
      <c r="B2" s="419"/>
      <c r="C2" s="419"/>
      <c r="D2" s="419"/>
      <c r="E2" s="419"/>
      <c r="F2" s="419"/>
      <c r="G2" s="419"/>
      <c r="H2" s="419"/>
    </row>
    <row r="3" spans="1:8" s="19" customFormat="1" ht="15" customHeight="1" x14ac:dyDescent="0.15">
      <c r="A3" s="17"/>
      <c r="B3" s="18"/>
      <c r="C3" s="18"/>
      <c r="D3" s="18"/>
      <c r="E3" s="18"/>
      <c r="F3" s="18"/>
      <c r="G3" s="18"/>
      <c r="H3" s="18"/>
    </row>
    <row r="4" spans="1:8" s="19" customFormat="1" ht="15" customHeight="1" thickBot="1" x14ac:dyDescent="0.2">
      <c r="A4" s="6"/>
      <c r="B4" s="7"/>
      <c r="C4" s="7"/>
      <c r="D4" s="7"/>
      <c r="E4" s="7"/>
      <c r="F4" s="7"/>
      <c r="G4" s="7"/>
      <c r="H4" s="241" t="s">
        <v>821</v>
      </c>
    </row>
    <row r="5" spans="1:8" s="12" customFormat="1" ht="20.100000000000001" customHeight="1" x14ac:dyDescent="0.15">
      <c r="A5" s="410"/>
      <c r="B5" s="416" t="s">
        <v>292</v>
      </c>
      <c r="C5" s="429" t="s">
        <v>293</v>
      </c>
      <c r="D5" s="136"/>
      <c r="E5" s="416" t="s">
        <v>294</v>
      </c>
      <c r="F5" s="416" t="s">
        <v>946</v>
      </c>
      <c r="G5" s="416" t="s">
        <v>820</v>
      </c>
      <c r="H5" s="429" t="s">
        <v>295</v>
      </c>
    </row>
    <row r="6" spans="1:8" s="12" customFormat="1" ht="20.100000000000001" customHeight="1" x14ac:dyDescent="0.15">
      <c r="A6" s="411"/>
      <c r="B6" s="417"/>
      <c r="C6" s="430"/>
      <c r="D6" s="614" t="s">
        <v>296</v>
      </c>
      <c r="E6" s="417"/>
      <c r="F6" s="417"/>
      <c r="G6" s="417"/>
      <c r="H6" s="430"/>
    </row>
    <row r="7" spans="1:8" s="12" customFormat="1" ht="20.100000000000001" customHeight="1" thickBot="1" x14ac:dyDescent="0.2">
      <c r="A7" s="412"/>
      <c r="B7" s="418"/>
      <c r="C7" s="431"/>
      <c r="D7" s="615"/>
      <c r="E7" s="418"/>
      <c r="F7" s="418"/>
      <c r="G7" s="418"/>
      <c r="H7" s="431"/>
    </row>
    <row r="8" spans="1:8" ht="6.95" customHeight="1" x14ac:dyDescent="0.15"/>
    <row r="9" spans="1:8" ht="21.2" customHeight="1" x14ac:dyDescent="0.15">
      <c r="A9" s="39" t="s">
        <v>63</v>
      </c>
      <c r="B9" s="94"/>
      <c r="C9" s="94"/>
      <c r="D9" s="94"/>
      <c r="E9" s="94"/>
      <c r="F9" s="94"/>
      <c r="G9" s="94"/>
    </row>
    <row r="10" spans="1:8" ht="21.2" customHeight="1" x14ac:dyDescent="0.15">
      <c r="A10" s="4">
        <v>2015</v>
      </c>
      <c r="B10" s="112">
        <f t="shared" ref="B10:H16" si="0">SUM(B19,B28)</f>
        <v>5266561</v>
      </c>
      <c r="C10" s="112">
        <f t="shared" si="0"/>
        <v>4996063</v>
      </c>
      <c r="D10" s="127">
        <f>C10/B10*100</f>
        <v>94.863858977423789</v>
      </c>
      <c r="E10" s="112">
        <f>SUM(E19,E28)</f>
        <v>2555100</v>
      </c>
      <c r="F10" s="112">
        <f>SUM(F19,F28)</f>
        <v>2025671</v>
      </c>
      <c r="G10" s="112">
        <f>F10/C10*1000</f>
        <v>405.4534540497188</v>
      </c>
      <c r="H10" s="112">
        <f t="shared" si="0"/>
        <v>1248710</v>
      </c>
    </row>
    <row r="11" spans="1:8" ht="21.2" customHeight="1" x14ac:dyDescent="0.15">
      <c r="A11" s="4">
        <v>2016</v>
      </c>
      <c r="B11" s="112">
        <f t="shared" si="0"/>
        <v>5262799</v>
      </c>
      <c r="C11" s="112">
        <f t="shared" si="0"/>
        <v>5000931</v>
      </c>
      <c r="D11" s="127">
        <f t="shared" ref="D11:D14" si="1">C11/B11*100</f>
        <v>95.024168698063519</v>
      </c>
      <c r="E11" s="112">
        <f t="shared" ref="E11:F11" si="2">SUM(E20,E29)</f>
        <v>2507700</v>
      </c>
      <c r="F11" s="112">
        <f t="shared" si="2"/>
        <v>2052848</v>
      </c>
      <c r="G11" s="112">
        <f t="shared" ref="G11:G15" si="3">F11/C11*1000</f>
        <v>410.4931661724587</v>
      </c>
      <c r="H11" s="112">
        <f t="shared" si="0"/>
        <v>1326420</v>
      </c>
    </row>
    <row r="12" spans="1:8" ht="21.2" customHeight="1" x14ac:dyDescent="0.15">
      <c r="A12" s="4">
        <v>2017</v>
      </c>
      <c r="B12" s="112">
        <f t="shared" si="0"/>
        <v>5246743</v>
      </c>
      <c r="C12" s="112">
        <f t="shared" si="0"/>
        <v>5011816</v>
      </c>
      <c r="D12" s="127">
        <f t="shared" si="1"/>
        <v>95.522422196017615</v>
      </c>
      <c r="E12" s="112">
        <f t="shared" ref="E12:F12" si="4">SUM(E21,E30)</f>
        <v>2544300</v>
      </c>
      <c r="F12" s="112">
        <f t="shared" si="4"/>
        <v>2007268</v>
      </c>
      <c r="G12" s="112">
        <f t="shared" si="3"/>
        <v>400.50712157030506</v>
      </c>
      <c r="H12" s="112">
        <f t="shared" si="0"/>
        <v>1352952</v>
      </c>
    </row>
    <row r="13" spans="1:8" ht="21.2" customHeight="1" x14ac:dyDescent="0.15">
      <c r="A13" s="4">
        <v>2018</v>
      </c>
      <c r="B13" s="112">
        <f t="shared" si="0"/>
        <v>5223602</v>
      </c>
      <c r="C13" s="112">
        <f t="shared" si="0"/>
        <v>5019749</v>
      </c>
      <c r="D13" s="127">
        <f t="shared" si="1"/>
        <v>96.097463014984669</v>
      </c>
      <c r="E13" s="112">
        <f t="shared" ref="E13:F13" si="5">SUM(E22,E31)</f>
        <v>2541900</v>
      </c>
      <c r="F13" s="112">
        <f t="shared" si="5"/>
        <v>2017360</v>
      </c>
      <c r="G13" s="112">
        <f t="shared" si="3"/>
        <v>401.88463606447255</v>
      </c>
      <c r="H13" s="112">
        <f t="shared" si="0"/>
        <v>1263918</v>
      </c>
    </row>
    <row r="14" spans="1:8" ht="21.2" customHeight="1" x14ac:dyDescent="0.15">
      <c r="A14" s="4">
        <v>2019</v>
      </c>
      <c r="B14" s="112">
        <f t="shared" si="0"/>
        <v>5192177</v>
      </c>
      <c r="C14" s="112">
        <f t="shared" si="0"/>
        <v>4998041</v>
      </c>
      <c r="D14" s="127">
        <f t="shared" si="1"/>
        <v>96.260990332186296</v>
      </c>
      <c r="E14" s="112">
        <f t="shared" ref="E14:F14" si="6">SUM(E23,E32)</f>
        <v>2555900</v>
      </c>
      <c r="F14" s="112">
        <f t="shared" si="6"/>
        <v>2021291</v>
      </c>
      <c r="G14" s="112">
        <f t="shared" si="3"/>
        <v>404.41665044364385</v>
      </c>
      <c r="H14" s="112">
        <f t="shared" si="0"/>
        <v>1295705</v>
      </c>
    </row>
    <row r="15" spans="1:8" ht="21.2" customHeight="1" x14ac:dyDescent="0.15">
      <c r="A15" s="4">
        <v>2020</v>
      </c>
      <c r="B15" s="112">
        <f t="shared" si="0"/>
        <v>5138035</v>
      </c>
      <c r="C15" s="112">
        <f t="shared" si="0"/>
        <v>4962063</v>
      </c>
      <c r="D15" s="127">
        <f t="shared" ref="D15" si="7">C15/B15*100</f>
        <v>96.575110913024147</v>
      </c>
      <c r="E15" s="112">
        <f t="shared" ref="E15:F16" si="8">SUM(E24,E33)</f>
        <v>2545400</v>
      </c>
      <c r="F15" s="112">
        <f t="shared" si="8"/>
        <v>1990694.0520547947</v>
      </c>
      <c r="G15" s="112">
        <f t="shared" si="3"/>
        <v>401.18274436555816</v>
      </c>
      <c r="H15" s="112">
        <f t="shared" si="0"/>
        <v>1411158</v>
      </c>
    </row>
    <row r="16" spans="1:8" ht="21.2" customHeight="1" x14ac:dyDescent="0.15">
      <c r="A16" s="4">
        <v>2021</v>
      </c>
      <c r="B16" s="112">
        <f t="shared" si="0"/>
        <v>5090351</v>
      </c>
      <c r="C16" s="112">
        <f t="shared" si="0"/>
        <v>4930952</v>
      </c>
      <c r="D16" s="127">
        <f t="shared" ref="D16" si="9">C16/B16*100</f>
        <v>96.868604935101715</v>
      </c>
      <c r="E16" s="112">
        <f t="shared" si="8"/>
        <v>2544600</v>
      </c>
      <c r="F16" s="112">
        <f t="shared" si="8"/>
        <v>2048000</v>
      </c>
      <c r="G16" s="112">
        <f t="shared" ref="G16" si="10">F16/C16*1000</f>
        <v>415.33561876083968</v>
      </c>
      <c r="H16" s="112">
        <f t="shared" si="0"/>
        <v>1445524</v>
      </c>
    </row>
    <row r="17" spans="1:8" ht="21.2" customHeight="1" x14ac:dyDescent="0.15">
      <c r="A17" s="4"/>
      <c r="B17" s="168"/>
      <c r="C17" s="168"/>
      <c r="D17" s="289"/>
      <c r="E17" s="168"/>
      <c r="F17" s="168"/>
      <c r="G17" s="168"/>
      <c r="H17" s="168"/>
    </row>
    <row r="18" spans="1:8" ht="21.2" customHeight="1" x14ac:dyDescent="0.15">
      <c r="A18" s="39" t="s">
        <v>48</v>
      </c>
      <c r="B18" s="112"/>
      <c r="C18" s="112"/>
      <c r="D18" s="127">
        <f>C19/B19*100</f>
        <v>99.925894103748263</v>
      </c>
      <c r="E18" s="112"/>
      <c r="F18" s="112"/>
      <c r="G18" s="112"/>
      <c r="H18" s="112"/>
    </row>
    <row r="19" spans="1:8" ht="21.2" customHeight="1" x14ac:dyDescent="0.15">
      <c r="A19" s="4">
        <v>2015</v>
      </c>
      <c r="B19" s="112">
        <f>VLOOKUP($A19&amp;$A$18, '[1]19.상수도'!$A$9:$BC$71, 4, FALSE)</f>
        <v>2513970</v>
      </c>
      <c r="C19" s="112">
        <f>VLOOKUP($A19&amp;$A$18, '[1]19.상수도'!$A$9:$BC$71, 5, FALSE)</f>
        <v>2512107</v>
      </c>
      <c r="D19" s="127">
        <f>VLOOKUP($A19&amp;$A$18, '[1]19.상수도'!$A$9:$BC$71, 6, FALSE)</f>
        <v>99.9</v>
      </c>
      <c r="E19" s="112">
        <f>VLOOKUP($A19&amp;$A$18, '[1]19.상수도'!$A$9:$BC$71, 7, FALSE)</f>
        <v>1540000</v>
      </c>
      <c r="F19" s="112">
        <f>VLOOKUP($A19&amp;$A$18, '[1]19.상수도'!$A$9:$BC$71, 8, FALSE)</f>
        <v>914571</v>
      </c>
      <c r="G19" s="112">
        <f>VLOOKUP($A19&amp;$A$18, '[1]19.상수도'!$A$9:$BC$71, 9, FALSE)</f>
        <v>308</v>
      </c>
      <c r="H19" s="112">
        <f>VLOOKUP($A19&amp;$A$18, '[1]19.상수도'!$A$9:$BC$71, 10, FALSE)</f>
        <v>768529</v>
      </c>
    </row>
    <row r="20" spans="1:8" ht="21.2" customHeight="1" x14ac:dyDescent="0.15">
      <c r="A20" s="4">
        <v>2016</v>
      </c>
      <c r="B20" s="112">
        <f>VLOOKUP($A20&amp;$A$18, '[1]19.상수도'!$A$9:$BC$71, 4, FALSE)</f>
        <v>2511050</v>
      </c>
      <c r="C20" s="112">
        <f>VLOOKUP($A20&amp;$A$18, '[1]19.상수도'!$A$9:$BC$71, 5, FALSE)</f>
        <v>2509849</v>
      </c>
      <c r="D20" s="127">
        <f>VLOOKUP($A20&amp;$A$18, '[1]19.상수도'!$A$9:$BC$71, 6, FALSE)</f>
        <v>100</v>
      </c>
      <c r="E20" s="112">
        <f>VLOOKUP($A20&amp;$A$18, '[1]19.상수도'!$A$9:$BC$71, 7, FALSE)</f>
        <v>1540000</v>
      </c>
      <c r="F20" s="112">
        <f>VLOOKUP($A20&amp;$A$18, '[1]19.상수도'!$A$9:$BC$71, 8, FALSE)</f>
        <v>911326</v>
      </c>
      <c r="G20" s="112">
        <f>VLOOKUP($A20&amp;$A$18, '[1]19.상수도'!$A$9:$BC$71, 9, FALSE)</f>
        <v>310</v>
      </c>
      <c r="H20" s="112">
        <f>VLOOKUP($A20&amp;$A$18, '[1]19.상수도'!$A$9:$BC$71, 10, FALSE)</f>
        <v>830282</v>
      </c>
    </row>
    <row r="21" spans="1:8" ht="21.2" customHeight="1" x14ac:dyDescent="0.15">
      <c r="A21" s="4">
        <v>2017</v>
      </c>
      <c r="B21" s="112">
        <f>VLOOKUP($A21&amp;$A$18, '[1]19.상수도'!$A$9:$BC$71, 4, FALSE)</f>
        <v>2501673</v>
      </c>
      <c r="C21" s="112">
        <f>VLOOKUP($A21&amp;$A$18, '[1]19.상수도'!$A$9:$BC$71, 5, FALSE)</f>
        <v>2500976</v>
      </c>
      <c r="D21" s="127">
        <f>VLOOKUP($A21&amp;$A$18, '[1]19.상수도'!$A$9:$BC$71, 6, FALSE)</f>
        <v>99.9</v>
      </c>
      <c r="E21" s="112">
        <f>VLOOKUP($A21&amp;$A$18, '[1]19.상수도'!$A$9:$BC$71, 7, FALSE)</f>
        <v>1540000</v>
      </c>
      <c r="F21" s="112">
        <f>VLOOKUP($A21&amp;$A$18, '[1]19.상수도'!$A$9:$BC$71, 8, FALSE)</f>
        <v>905404</v>
      </c>
      <c r="G21" s="112">
        <f>VLOOKUP($A21&amp;$A$18, '[1]19.상수도'!$A$9:$BC$71, 9, FALSE)</f>
        <v>311</v>
      </c>
      <c r="H21" s="112">
        <f>VLOOKUP($A21&amp;$A$18, '[1]19.상수도'!$A$9:$BC$71, 10, FALSE)</f>
        <v>839211</v>
      </c>
    </row>
    <row r="22" spans="1:8" ht="21.2" customHeight="1" x14ac:dyDescent="0.15">
      <c r="A22" s="4">
        <v>2018</v>
      </c>
      <c r="B22" s="112">
        <f>VLOOKUP($A22&amp;$A$18, '[1]19.상수도'!$A$9:$BC$71, 4, FALSE)</f>
        <v>2489802</v>
      </c>
      <c r="C22" s="112">
        <f>VLOOKUP($A22&amp;$A$18, '[1]19.상수도'!$A$9:$BC$71, 5, FALSE)</f>
        <v>2489156</v>
      </c>
      <c r="D22" s="127">
        <f>VLOOKUP($A22&amp;$A$18, '[1]19.상수도'!$A$9:$BC$71, 6, FALSE)</f>
        <v>99.9</v>
      </c>
      <c r="E22" s="112">
        <f>VLOOKUP($A22&amp;$A$18, '[1]19.상수도'!$A$9:$BC$71, 7, FALSE)</f>
        <v>1560000</v>
      </c>
      <c r="F22" s="112">
        <f>VLOOKUP($A22&amp;$A$18, '[1]19.상수도'!$A$9:$BC$71, 8, FALSE)</f>
        <v>897346</v>
      </c>
      <c r="G22" s="112">
        <f>VLOOKUP($A22&amp;$A$18, '[1]19.상수도'!$A$9:$BC$71, 9, FALSE)</f>
        <v>310</v>
      </c>
      <c r="H22" s="112">
        <f>VLOOKUP($A22&amp;$A$18, '[1]19.상수도'!$A$9:$BC$71, 10, FALSE)</f>
        <v>735703</v>
      </c>
    </row>
    <row r="23" spans="1:8" ht="21.2" customHeight="1" x14ac:dyDescent="0.15">
      <c r="A23" s="4">
        <v>2019</v>
      </c>
      <c r="B23" s="112">
        <f>VLOOKUP($A23&amp;$A$18, '[1]19.상수도'!$A$9:$BC$71, 4, FALSE)</f>
        <v>2468222</v>
      </c>
      <c r="C23" s="112">
        <f>VLOOKUP($A23&amp;$A$18, '[1]19.상수도'!$A$9:$BC$71, 5, FALSE)</f>
        <v>2467531</v>
      </c>
      <c r="D23" s="127">
        <f>VLOOKUP($A23&amp;$A$18, '[1]19.상수도'!$A$9:$BC$71, 6, FALSE)</f>
        <v>99.97</v>
      </c>
      <c r="E23" s="112">
        <f>VLOOKUP($A23&amp;$A$18, '[1]19.상수도'!$A$9:$BC$71, 7, FALSE)</f>
        <v>1560000</v>
      </c>
      <c r="F23" s="112">
        <f>VLOOKUP($A23&amp;$A$18, '[1]19.상수도'!$A$9:$BC$71, 8, FALSE)</f>
        <v>890697</v>
      </c>
      <c r="G23" s="112">
        <f>VLOOKUP($A23&amp;$A$18, '[1]19.상수도'!$A$9:$BC$71, 9, FALSE)</f>
        <v>312</v>
      </c>
      <c r="H23" s="112">
        <f>VLOOKUP($A23&amp;$A$18, '[1]19.상수도'!$A$9:$BC$71, 10, FALSE)</f>
        <v>750236</v>
      </c>
    </row>
    <row r="24" spans="1:8" ht="21.2" customHeight="1" x14ac:dyDescent="0.15">
      <c r="A24" s="4">
        <v>2020</v>
      </c>
      <c r="B24" s="112">
        <f>VLOOKUP($A24&amp;$A$18, '[1]19.상수도'!$A$9:$BC$71, 4, FALSE)</f>
        <v>2446144</v>
      </c>
      <c r="C24" s="112">
        <f>VLOOKUP($A24&amp;$A$18, '[1]19.상수도'!$A$9:$BC$71, 5, FALSE)</f>
        <v>2445503</v>
      </c>
      <c r="D24" s="127">
        <f>VLOOKUP($A24&amp;$A$18, '[1]19.상수도'!$A$9:$BC$71, 6, FALSE)</f>
        <v>99.97</v>
      </c>
      <c r="E24" s="112">
        <f>VLOOKUP($A24&amp;$A$18, '[1]19.상수도'!$A$9:$BC$71, 7, FALSE)</f>
        <v>1560000</v>
      </c>
      <c r="F24" s="112">
        <f>VLOOKUP($A24&amp;$A$18, '[1]19.상수도'!$A$9:$BC$71, 8, FALSE)</f>
        <v>858478</v>
      </c>
      <c r="G24" s="112">
        <f>VLOOKUP($A24&amp;$A$18, '[1]19.상수도'!$A$9:$BC$71, 9, FALSE)</f>
        <v>311</v>
      </c>
      <c r="H24" s="112">
        <f>VLOOKUP($A24&amp;$A$18, '[1]19.상수도'!$A$9:$BC$71, 10, FALSE)</f>
        <v>852299</v>
      </c>
    </row>
    <row r="25" spans="1:8" ht="21.2" customHeight="1" x14ac:dyDescent="0.15">
      <c r="A25" s="4">
        <v>2021</v>
      </c>
      <c r="B25" s="112">
        <v>2412642</v>
      </c>
      <c r="C25" s="112">
        <v>2412001</v>
      </c>
      <c r="D25" s="127">
        <v>99.973431615631327</v>
      </c>
      <c r="E25" s="112">
        <v>1560000</v>
      </c>
      <c r="F25" s="112">
        <v>877609</v>
      </c>
      <c r="G25" s="112">
        <v>319</v>
      </c>
      <c r="H25" s="112">
        <v>871912</v>
      </c>
    </row>
    <row r="26" spans="1:8" ht="21.2" customHeight="1" x14ac:dyDescent="0.15">
      <c r="A26" s="4"/>
      <c r="B26" s="168"/>
      <c r="C26" s="168"/>
      <c r="D26" s="289"/>
      <c r="E26" s="168"/>
      <c r="F26" s="168"/>
      <c r="G26" s="168"/>
      <c r="H26" s="168"/>
    </row>
    <row r="27" spans="1:8" ht="21.2" customHeight="1" x14ac:dyDescent="0.15">
      <c r="A27" s="39" t="s">
        <v>49</v>
      </c>
      <c r="B27" s="112"/>
      <c r="C27" s="112"/>
      <c r="D27" s="127"/>
      <c r="E27" s="112"/>
      <c r="F27" s="112"/>
      <c r="G27" s="112"/>
      <c r="H27" s="112"/>
    </row>
    <row r="28" spans="1:8" ht="21.2" customHeight="1" x14ac:dyDescent="0.15">
      <c r="A28" s="4">
        <v>2015</v>
      </c>
      <c r="B28" s="112">
        <f>VLOOKUP($A28&amp;$A$27, '[2]19.상수도'!$A$9:$BC$160, 4, FALSE)</f>
        <v>2752591</v>
      </c>
      <c r="C28" s="112">
        <f>VLOOKUP($A28&amp;$A$27, '[2]19.상수도'!$A$9:$BC$160, 5, FALSE)</f>
        <v>2483956</v>
      </c>
      <c r="D28" s="127">
        <f>VLOOKUP($A28&amp;$A$27, '[2]19.상수도'!$A$9:$BC$160, 6, FALSE)</f>
        <v>90</v>
      </c>
      <c r="E28" s="112">
        <f>VLOOKUP($A28&amp;$A$27, '[2]19.상수도'!$A$9:$BC$160, 7, FALSE)</f>
        <v>1015100</v>
      </c>
      <c r="F28" s="112">
        <f>VLOOKUP($A28&amp;$A$27, '[2]19.상수도'!$A$9:$BC$160, 8, FALSE)</f>
        <v>1111100</v>
      </c>
      <c r="G28" s="112">
        <f>VLOOKUP($A28&amp;$A$27, '[2]19.상수도'!$A$9:$BC$160, 9, FALSE)</f>
        <v>443</v>
      </c>
      <c r="H28" s="112">
        <f>VLOOKUP($A28&amp;$A$27, '[2]19.상수도'!$A$9:$BC$160, 10, FALSE)</f>
        <v>480181</v>
      </c>
    </row>
    <row r="29" spans="1:8" ht="21.2" customHeight="1" x14ac:dyDescent="0.15">
      <c r="A29" s="4">
        <v>2016</v>
      </c>
      <c r="B29" s="112">
        <f>VLOOKUP($A29&amp;$A$27, '[2]19.상수도'!$A$9:$BC$160, 4, FALSE)</f>
        <v>2751749</v>
      </c>
      <c r="C29" s="112">
        <f>VLOOKUP($A29&amp;$A$27, '[2]19.상수도'!$A$9:$BC$160, 5, FALSE)</f>
        <v>2491082</v>
      </c>
      <c r="D29" s="127">
        <f>VLOOKUP($A29&amp;$A$27, '[2]19.상수도'!$A$9:$BC$160, 6, FALSE)</f>
        <v>90.5</v>
      </c>
      <c r="E29" s="112">
        <f>VLOOKUP($A29&amp;$A$27, '[2]19.상수도'!$A$9:$BC$160, 7, FALSE)</f>
        <v>967700</v>
      </c>
      <c r="F29" s="112">
        <f>VLOOKUP($A29&amp;$A$27, '[2]19.상수도'!$A$9:$BC$160, 8, FALSE)</f>
        <v>1141522</v>
      </c>
      <c r="G29" s="112">
        <f>VLOOKUP($A29&amp;$A$27, '[2]19.상수도'!$A$9:$BC$160, 9, FALSE)</f>
        <v>447</v>
      </c>
      <c r="H29" s="112">
        <f>VLOOKUP($A29&amp;$A$27, '[2]19.상수도'!$A$9:$BC$160, 10, FALSE)</f>
        <v>496138</v>
      </c>
    </row>
    <row r="30" spans="1:8" ht="21.2" customHeight="1" x14ac:dyDescent="0.15">
      <c r="A30" s="4">
        <v>2017</v>
      </c>
      <c r="B30" s="112">
        <f>VLOOKUP($A30&amp;$A$27, '[2]19.상수도'!$A$9:$BC$160, 4, FALSE)</f>
        <v>2745070</v>
      </c>
      <c r="C30" s="112">
        <f>VLOOKUP($A30&amp;$A$27, '[2]19.상수도'!$A$9:$BC$160, 5, FALSE)</f>
        <v>2510840</v>
      </c>
      <c r="D30" s="127">
        <f>VLOOKUP($A30&amp;$A$27, '[2]19.상수도'!$A$9:$BC$160, 6, FALSE)</f>
        <v>91.5</v>
      </c>
      <c r="E30" s="112">
        <f>VLOOKUP($A30&amp;$A$27, '[2]19.상수도'!$A$9:$BC$160, 7, FALSE)</f>
        <v>1004300</v>
      </c>
      <c r="F30" s="112">
        <f>VLOOKUP($A30&amp;$A$27, '[2]19.상수도'!$A$9:$BC$160, 8, FALSE)</f>
        <v>1101864</v>
      </c>
      <c r="G30" s="112">
        <f>VLOOKUP($A30&amp;$A$27, '[2]19.상수도'!$A$9:$BC$160, 9, FALSE)</f>
        <v>438</v>
      </c>
      <c r="H30" s="112">
        <f>VLOOKUP($A30&amp;$A$27, '[2]19.상수도'!$A$9:$BC$160, 10, FALSE)</f>
        <v>513741</v>
      </c>
    </row>
    <row r="31" spans="1:8" ht="21.2" customHeight="1" x14ac:dyDescent="0.15">
      <c r="A31" s="4">
        <v>2018</v>
      </c>
      <c r="B31" s="112">
        <f>VLOOKUP($A31&amp;$A$27, '[2]19.상수도'!$A$9:$BC$160, 4, FALSE)</f>
        <v>2733800</v>
      </c>
      <c r="C31" s="112">
        <f>VLOOKUP($A31&amp;$A$27, '[2]19.상수도'!$A$9:$BC$160, 5, FALSE)</f>
        <v>2530593</v>
      </c>
      <c r="D31" s="127">
        <f>VLOOKUP($A31&amp;$A$27, '[2]19.상수도'!$A$9:$BC$160, 6, FALSE)</f>
        <v>92.6</v>
      </c>
      <c r="E31" s="112">
        <f>VLOOKUP($A31&amp;$A$27, '[2]19.상수도'!$A$9:$BC$160, 7, FALSE)</f>
        <v>981900</v>
      </c>
      <c r="F31" s="112">
        <f>VLOOKUP($A31&amp;$A$27, '[2]19.상수도'!$A$9:$BC$160, 8, FALSE)</f>
        <v>1120014</v>
      </c>
      <c r="G31" s="112">
        <f>VLOOKUP($A31&amp;$A$27, '[2]19.상수도'!$A$9:$BC$160, 9, FALSE)</f>
        <v>442</v>
      </c>
      <c r="H31" s="112">
        <f>VLOOKUP($A31&amp;$A$27, '[2]19.상수도'!$A$9:$BC$160, 10, FALSE)</f>
        <v>528215</v>
      </c>
    </row>
    <row r="32" spans="1:8" ht="21.2" customHeight="1" x14ac:dyDescent="0.15">
      <c r="A32" s="4">
        <v>2019</v>
      </c>
      <c r="B32" s="112">
        <f>VLOOKUP($A32&amp;$A$27, '[2]19.상수도'!$A$9:$BC$160, 4, FALSE)</f>
        <v>2723955</v>
      </c>
      <c r="C32" s="112">
        <f>VLOOKUP($A32&amp;$A$27, '[2]19.상수도'!$A$9:$BC$160, 5, FALSE)</f>
        <v>2530510</v>
      </c>
      <c r="D32" s="127">
        <f>VLOOKUP($A32&amp;$A$27, '[2]19.상수도'!$A$9:$BC$160, 6, FALSE)</f>
        <v>92.9</v>
      </c>
      <c r="E32" s="112">
        <f>VLOOKUP($A32&amp;$A$27, '[2]19.상수도'!$A$9:$BC$160, 7, FALSE)</f>
        <v>995900</v>
      </c>
      <c r="F32" s="112">
        <f>VLOOKUP($A32&amp;$A$27, '[2]19.상수도'!$A$9:$BC$160, 8, FALSE)</f>
        <v>1130594</v>
      </c>
      <c r="G32" s="112">
        <f>VLOOKUP($A32&amp;$A$27, '[2]19.상수도'!$A$9:$BC$160, 9, FALSE)</f>
        <v>442</v>
      </c>
      <c r="H32" s="112">
        <f>VLOOKUP($A32&amp;$A$27, '[2]19.상수도'!$A$9:$BC$160, 10, FALSE)</f>
        <v>545469</v>
      </c>
    </row>
    <row r="33" spans="1:8" ht="21.2" customHeight="1" x14ac:dyDescent="0.15">
      <c r="A33" s="4">
        <v>2020</v>
      </c>
      <c r="B33" s="290">
        <v>2691891</v>
      </c>
      <c r="C33" s="290">
        <v>2516560</v>
      </c>
      <c r="D33" s="291">
        <f>C33/B33*100</f>
        <v>93.486697641174914</v>
      </c>
      <c r="E33" s="290">
        <v>985400</v>
      </c>
      <c r="F33" s="290">
        <v>1132216.0520547947</v>
      </c>
      <c r="G33" s="290">
        <v>442</v>
      </c>
      <c r="H33" s="290">
        <v>558859</v>
      </c>
    </row>
    <row r="34" spans="1:8" ht="21.2" customHeight="1" x14ac:dyDescent="0.15">
      <c r="A34" s="4">
        <v>2021</v>
      </c>
      <c r="B34" s="112">
        <v>2677709</v>
      </c>
      <c r="C34" s="112">
        <v>2518951</v>
      </c>
      <c r="D34" s="112">
        <v>94.071125727254156</v>
      </c>
      <c r="E34" s="112">
        <v>984600</v>
      </c>
      <c r="F34" s="129">
        <v>1170391</v>
      </c>
      <c r="G34" s="112">
        <v>453</v>
      </c>
      <c r="H34" s="265">
        <v>573612</v>
      </c>
    </row>
    <row r="35" spans="1:8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</row>
    <row r="36" spans="1:8" s="111" customFormat="1" ht="18.75" customHeight="1" x14ac:dyDescent="0.15">
      <c r="A36" s="165" t="s">
        <v>743</v>
      </c>
    </row>
  </sheetData>
  <mergeCells count="9">
    <mergeCell ref="A2:H2"/>
    <mergeCell ref="A5:A7"/>
    <mergeCell ref="B5:B7"/>
    <mergeCell ref="C5:C7"/>
    <mergeCell ref="E5:E7"/>
    <mergeCell ref="F5:F7"/>
    <mergeCell ref="G5:G7"/>
    <mergeCell ref="H5:H7"/>
    <mergeCell ref="D6:D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7" width="11" customWidth="1"/>
  </cols>
  <sheetData>
    <row r="1" spans="1:7" s="19" customFormat="1" ht="15" customHeight="1" x14ac:dyDescent="0.15">
      <c r="A1" s="133" t="s">
        <v>214</v>
      </c>
    </row>
    <row r="2" spans="1:7" s="223" customFormat="1" ht="30" customHeight="1" x14ac:dyDescent="0.15">
      <c r="A2" s="419" t="s">
        <v>943</v>
      </c>
      <c r="B2" s="419"/>
      <c r="C2" s="419"/>
      <c r="D2" s="419"/>
      <c r="E2" s="419"/>
      <c r="F2" s="419"/>
      <c r="G2" s="419"/>
    </row>
    <row r="3" spans="1:7" s="19" customFormat="1" ht="15" customHeight="1" x14ac:dyDescent="0.15">
      <c r="A3" s="17"/>
      <c r="B3" s="18"/>
      <c r="C3" s="18"/>
      <c r="D3" s="18"/>
      <c r="E3" s="18"/>
      <c r="F3" s="18"/>
      <c r="G3" s="18"/>
    </row>
    <row r="4" spans="1:7" s="19" customFormat="1" ht="15" customHeight="1" thickBot="1" x14ac:dyDescent="0.2">
      <c r="B4" s="7"/>
      <c r="C4" s="7"/>
      <c r="D4" s="7"/>
      <c r="E4" s="7"/>
      <c r="F4" s="7"/>
      <c r="G4" s="241" t="s">
        <v>297</v>
      </c>
    </row>
    <row r="5" spans="1:7" s="12" customFormat="1" ht="20.100000000000001" customHeight="1" x14ac:dyDescent="0.15">
      <c r="A5" s="413"/>
      <c r="B5" s="416" t="s">
        <v>847</v>
      </c>
      <c r="C5" s="611" t="s">
        <v>298</v>
      </c>
      <c r="D5" s="613"/>
      <c r="E5" s="613"/>
      <c r="F5" s="612"/>
      <c r="G5" s="429" t="s">
        <v>299</v>
      </c>
    </row>
    <row r="6" spans="1:7" s="12" customFormat="1" ht="20.100000000000001" customHeight="1" x14ac:dyDescent="0.15">
      <c r="A6" s="414"/>
      <c r="B6" s="417"/>
      <c r="C6" s="421"/>
      <c r="D6" s="616" t="s">
        <v>300</v>
      </c>
      <c r="E6" s="616" t="s">
        <v>301</v>
      </c>
      <c r="F6" s="614" t="s">
        <v>302</v>
      </c>
      <c r="G6" s="430"/>
    </row>
    <row r="7" spans="1:7" s="12" customFormat="1" ht="20.100000000000001" customHeight="1" thickBot="1" x14ac:dyDescent="0.2">
      <c r="A7" s="415"/>
      <c r="B7" s="418"/>
      <c r="C7" s="422"/>
      <c r="D7" s="617"/>
      <c r="E7" s="617"/>
      <c r="F7" s="615"/>
      <c r="G7" s="431"/>
    </row>
    <row r="8" spans="1:7" ht="6.95" customHeight="1" x14ac:dyDescent="0.15"/>
    <row r="9" spans="1:7" ht="21.2" customHeight="1" x14ac:dyDescent="0.15">
      <c r="A9" s="39" t="s">
        <v>63</v>
      </c>
      <c r="B9" s="94"/>
      <c r="C9" s="94"/>
      <c r="D9" s="94"/>
      <c r="E9" s="94"/>
      <c r="F9" s="94"/>
      <c r="G9" s="94"/>
    </row>
    <row r="10" spans="1:7" ht="21.2" customHeight="1" x14ac:dyDescent="0.15">
      <c r="A10" s="4">
        <v>2015</v>
      </c>
      <c r="B10" s="112">
        <f t="shared" ref="B10:C16" si="0">SUM(B19,B28)</f>
        <v>5266561</v>
      </c>
      <c r="C10" s="112">
        <f t="shared" si="0"/>
        <v>4655017</v>
      </c>
      <c r="D10" s="112">
        <f t="shared" ref="D10:F10" si="1">SUM(D19,D28)</f>
        <v>36</v>
      </c>
      <c r="E10" s="112">
        <f t="shared" si="1"/>
        <v>25443</v>
      </c>
      <c r="F10" s="112">
        <f t="shared" si="1"/>
        <v>4629538</v>
      </c>
      <c r="G10" s="113">
        <f>C10/B10*100</f>
        <v>88.388172091807164</v>
      </c>
    </row>
    <row r="11" spans="1:7" ht="21.2" customHeight="1" x14ac:dyDescent="0.15">
      <c r="A11" s="4">
        <v>2016</v>
      </c>
      <c r="B11" s="112">
        <f t="shared" si="0"/>
        <v>5262799</v>
      </c>
      <c r="C11" s="112">
        <f t="shared" si="0"/>
        <v>4681847</v>
      </c>
      <c r="D11" s="112">
        <f t="shared" ref="D11:F11" si="2">SUM(D20,D29)</f>
        <v>36</v>
      </c>
      <c r="E11" s="112">
        <f t="shared" si="2"/>
        <v>30376</v>
      </c>
      <c r="F11" s="112">
        <f t="shared" si="2"/>
        <v>4651435</v>
      </c>
      <c r="G11" s="113">
        <f t="shared" ref="G11:G15" si="3">C11/B11*100</f>
        <v>88.961159261450035</v>
      </c>
    </row>
    <row r="12" spans="1:7" ht="21.2" customHeight="1" x14ac:dyDescent="0.15">
      <c r="A12" s="4">
        <v>2017</v>
      </c>
      <c r="B12" s="112">
        <f t="shared" si="0"/>
        <v>5246743</v>
      </c>
      <c r="C12" s="112">
        <f t="shared" si="0"/>
        <v>4645014</v>
      </c>
      <c r="D12" s="112">
        <f t="shared" ref="D12:F12" si="4">SUM(D21,D30)</f>
        <v>0</v>
      </c>
      <c r="E12" s="112">
        <f t="shared" si="4"/>
        <v>27350</v>
      </c>
      <c r="F12" s="112">
        <f t="shared" si="4"/>
        <v>4617664</v>
      </c>
      <c r="G12" s="113">
        <f t="shared" si="3"/>
        <v>88.531380324898706</v>
      </c>
    </row>
    <row r="13" spans="1:7" ht="21.2" customHeight="1" x14ac:dyDescent="0.15">
      <c r="A13" s="4">
        <v>2018</v>
      </c>
      <c r="B13" s="112">
        <f t="shared" si="0"/>
        <v>5223602</v>
      </c>
      <c r="C13" s="112">
        <f t="shared" si="0"/>
        <v>4643070</v>
      </c>
      <c r="D13" s="112">
        <f t="shared" ref="D13:F13" si="5">SUM(D22,D31)</f>
        <v>0</v>
      </c>
      <c r="E13" s="112">
        <f t="shared" si="5"/>
        <v>21084</v>
      </c>
      <c r="F13" s="112">
        <f t="shared" si="5"/>
        <v>4621986</v>
      </c>
      <c r="G13" s="113">
        <f t="shared" si="3"/>
        <v>88.886366151173078</v>
      </c>
    </row>
    <row r="14" spans="1:7" ht="21.2" customHeight="1" x14ac:dyDescent="0.15">
      <c r="A14" s="4">
        <v>2019</v>
      </c>
      <c r="B14" s="112">
        <f t="shared" si="0"/>
        <v>5192177</v>
      </c>
      <c r="C14" s="112">
        <f t="shared" si="0"/>
        <v>4642491</v>
      </c>
      <c r="D14" s="112">
        <f t="shared" ref="D14:F14" si="6">SUM(D23,D32)</f>
        <v>0</v>
      </c>
      <c r="E14" s="112">
        <f t="shared" si="6"/>
        <v>22044</v>
      </c>
      <c r="F14" s="112">
        <f t="shared" si="6"/>
        <v>4620447</v>
      </c>
      <c r="G14" s="113">
        <f t="shared" si="3"/>
        <v>89.4131883408443</v>
      </c>
    </row>
    <row r="15" spans="1:7" ht="21.2" customHeight="1" x14ac:dyDescent="0.15">
      <c r="A15" s="4">
        <v>2020</v>
      </c>
      <c r="B15" s="112">
        <f t="shared" si="0"/>
        <v>5138035</v>
      </c>
      <c r="C15" s="112">
        <f t="shared" si="0"/>
        <v>4615394</v>
      </c>
      <c r="D15" s="112">
        <f t="shared" ref="D15:F16" si="7">SUM(D24,D33)</f>
        <v>0</v>
      </c>
      <c r="E15" s="112">
        <f t="shared" si="7"/>
        <v>24931</v>
      </c>
      <c r="F15" s="112">
        <f t="shared" si="7"/>
        <v>4590463</v>
      </c>
      <c r="G15" s="113">
        <f t="shared" si="3"/>
        <v>89.827998446877061</v>
      </c>
    </row>
    <row r="16" spans="1:7" ht="21.2" customHeight="1" x14ac:dyDescent="0.15">
      <c r="A16" s="4">
        <v>2021</v>
      </c>
      <c r="B16" s="112">
        <f t="shared" si="0"/>
        <v>5090351</v>
      </c>
      <c r="C16" s="112">
        <f t="shared" si="0"/>
        <v>4619277</v>
      </c>
      <c r="D16" s="112">
        <f t="shared" si="7"/>
        <v>58</v>
      </c>
      <c r="E16" s="112">
        <f t="shared" si="7"/>
        <v>19473</v>
      </c>
      <c r="F16" s="112">
        <f t="shared" si="7"/>
        <v>4599746</v>
      </c>
      <c r="G16" s="113">
        <f t="shared" ref="G16" si="8">C16/B16*100</f>
        <v>90.745746216714721</v>
      </c>
    </row>
    <row r="17" spans="1:7" ht="21.2" customHeight="1" x14ac:dyDescent="0.15">
      <c r="A17" s="4"/>
      <c r="B17" s="168"/>
      <c r="C17" s="168"/>
      <c r="D17" s="168"/>
      <c r="E17" s="168"/>
      <c r="F17" s="168"/>
      <c r="G17" s="168"/>
    </row>
    <row r="18" spans="1:7" ht="21.2" customHeight="1" x14ac:dyDescent="0.15">
      <c r="A18" s="39" t="s">
        <v>48</v>
      </c>
      <c r="B18" s="112"/>
      <c r="C18" s="112"/>
      <c r="D18" s="112"/>
      <c r="E18" s="112"/>
      <c r="F18" s="112"/>
      <c r="G18" s="112"/>
    </row>
    <row r="19" spans="1:7" ht="21.2" customHeight="1" x14ac:dyDescent="0.15">
      <c r="A19" s="4">
        <v>2015</v>
      </c>
      <c r="B19" s="112">
        <f>VLOOKUP($A19&amp;$A$18, '[1]20.하수도보급율'!$A$9:$BC$71, 4, FALSE)</f>
        <v>2513970</v>
      </c>
      <c r="C19" s="112">
        <f>VLOOKUP($A19&amp;$A$18, '[1]20.하수도보급율'!$A$9:$BC$71, 5, FALSE)</f>
        <v>2470958</v>
      </c>
      <c r="D19" s="113" t="str">
        <f>VLOOKUP($A19&amp;$A$18, '[1]20.하수도보급율'!$A$9:$BC$71, 6, FALSE)</f>
        <v>-</v>
      </c>
      <c r="E19" s="112" t="str">
        <f>VLOOKUP($A19&amp;$A$18, '[1]20.하수도보급율'!$A$9:$BC$71, 7, FALSE)</f>
        <v>-</v>
      </c>
      <c r="F19" s="112">
        <f>VLOOKUP($A19&amp;$A$18, '[1]20.하수도보급율'!$A$9:$BC$71, 8, FALSE)</f>
        <v>2470958</v>
      </c>
      <c r="G19" s="113">
        <f>VLOOKUP($A19&amp;$A$18, '[1]20.하수도보급율'!$A$9:$BC$71, 9, FALSE)</f>
        <v>98.3</v>
      </c>
    </row>
    <row r="20" spans="1:7" ht="21.2" customHeight="1" x14ac:dyDescent="0.15">
      <c r="A20" s="4">
        <v>2016</v>
      </c>
      <c r="B20" s="112">
        <f>VLOOKUP($A20&amp;$A$18, '[1]20.하수도보급율'!$A$9:$BC$71, 4, FALSE)</f>
        <v>2511050</v>
      </c>
      <c r="C20" s="112">
        <f>VLOOKUP($A20&amp;$A$18, '[1]20.하수도보급율'!$A$9:$BC$71, 5, FALSE)</f>
        <v>2469270</v>
      </c>
      <c r="D20" s="113" t="str">
        <f>VLOOKUP($A20&amp;$A$18, '[1]20.하수도보급율'!$A$9:$BC$71, 6, FALSE)</f>
        <v>-</v>
      </c>
      <c r="E20" s="112" t="str">
        <f>VLOOKUP($A20&amp;$A$18, '[1]20.하수도보급율'!$A$9:$BC$71, 7, FALSE)</f>
        <v>-</v>
      </c>
      <c r="F20" s="112">
        <f>VLOOKUP($A20&amp;$A$18, '[1]20.하수도보급율'!$A$9:$BC$71, 8, FALSE)</f>
        <v>2469270</v>
      </c>
      <c r="G20" s="113">
        <f>VLOOKUP($A20&amp;$A$18, '[1]20.하수도보급율'!$A$9:$BC$71, 9, FALSE)</f>
        <v>98.3</v>
      </c>
    </row>
    <row r="21" spans="1:7" ht="21.2" customHeight="1" x14ac:dyDescent="0.15">
      <c r="A21" s="4">
        <v>2017</v>
      </c>
      <c r="B21" s="112">
        <f>VLOOKUP($A21&amp;$A$18, '[1]20.하수도보급율'!$A$9:$BC$71, 4, FALSE)</f>
        <v>2501673</v>
      </c>
      <c r="C21" s="112">
        <f>VLOOKUP($A21&amp;$A$18, '[1]20.하수도보급율'!$A$9:$BC$71, 5, FALSE)</f>
        <v>2463575</v>
      </c>
      <c r="D21" s="113" t="str">
        <f>VLOOKUP($A21&amp;$A$18, '[1]20.하수도보급율'!$A$9:$BC$71, 6, FALSE)</f>
        <v>-</v>
      </c>
      <c r="E21" s="112" t="str">
        <f>VLOOKUP($A21&amp;$A$18, '[1]20.하수도보급율'!$A$9:$BC$71, 7, FALSE)</f>
        <v>-</v>
      </c>
      <c r="F21" s="112">
        <f>VLOOKUP($A21&amp;$A$18, '[1]20.하수도보급율'!$A$9:$BC$71, 8, FALSE)</f>
        <v>2463575</v>
      </c>
      <c r="G21" s="113">
        <f>VLOOKUP($A21&amp;$A$18, '[1]20.하수도보급율'!$A$9:$BC$71, 9, FALSE)</f>
        <v>98.5</v>
      </c>
    </row>
    <row r="22" spans="1:7" ht="21.2" customHeight="1" x14ac:dyDescent="0.15">
      <c r="A22" s="4">
        <v>2018</v>
      </c>
      <c r="B22" s="112">
        <f>VLOOKUP($A22&amp;$A$18, '[1]20.하수도보급율'!$A$9:$BC$71, 4, FALSE)</f>
        <v>2489802</v>
      </c>
      <c r="C22" s="112">
        <f>VLOOKUP($A22&amp;$A$18, '[1]20.하수도보급율'!$A$9:$BC$71, 5, FALSE)</f>
        <v>2456647</v>
      </c>
      <c r="D22" s="113" t="str">
        <f>VLOOKUP($A22&amp;$A$18, '[1]20.하수도보급율'!$A$9:$BC$71, 6, FALSE)</f>
        <v>-</v>
      </c>
      <c r="E22" s="112" t="str">
        <f>VLOOKUP($A22&amp;$A$18, '[1]20.하수도보급율'!$A$9:$BC$71, 7, FALSE)</f>
        <v>-</v>
      </c>
      <c r="F22" s="112">
        <f>VLOOKUP($A22&amp;$A$18, '[1]20.하수도보급율'!$A$9:$BC$71, 8, FALSE)</f>
        <v>2456647</v>
      </c>
      <c r="G22" s="113">
        <f>VLOOKUP($A22&amp;$A$18, '[1]20.하수도보급율'!$A$9:$BC$71, 9, FALSE)</f>
        <v>98.7</v>
      </c>
    </row>
    <row r="23" spans="1:7" ht="21.2" customHeight="1" x14ac:dyDescent="0.15">
      <c r="A23" s="4">
        <v>2019</v>
      </c>
      <c r="B23" s="112">
        <f>VLOOKUP($A23&amp;$A$18, '[1]20.하수도보급율'!$A$9:$BC$71, 4, FALSE)</f>
        <v>2468222</v>
      </c>
      <c r="C23" s="112">
        <f>VLOOKUP($A23&amp;$A$18, '[1]20.하수도보급율'!$A$9:$BC$71, 5, FALSE)</f>
        <v>2438916</v>
      </c>
      <c r="D23" s="113" t="str">
        <f>VLOOKUP($A23&amp;$A$18, '[1]20.하수도보급율'!$A$9:$BC$71, 6, FALSE)</f>
        <v>-</v>
      </c>
      <c r="E23" s="112" t="str">
        <f>VLOOKUP($A23&amp;$A$18, '[1]20.하수도보급율'!$A$9:$BC$71, 7, FALSE)</f>
        <v>-</v>
      </c>
      <c r="F23" s="112">
        <f>VLOOKUP($A23&amp;$A$18, '[1]20.하수도보급율'!$A$9:$BC$71, 8, FALSE)</f>
        <v>2438916</v>
      </c>
      <c r="G23" s="113">
        <f>VLOOKUP($A23&amp;$A$18, '[1]20.하수도보급율'!$A$9:$BC$71, 9, FALSE)</f>
        <v>98.8</v>
      </c>
    </row>
    <row r="24" spans="1:7" ht="21.2" customHeight="1" x14ac:dyDescent="0.15">
      <c r="A24" s="4">
        <v>2020</v>
      </c>
      <c r="B24" s="112">
        <f>VLOOKUP($A24&amp;$A$18, '[1]20.하수도보급율'!$A$9:$BC$71, 4, FALSE)</f>
        <v>2446144</v>
      </c>
      <c r="C24" s="112">
        <f>VLOOKUP($A24&amp;$A$18, '[1]20.하수도보급율'!$A$9:$BC$71, 5, FALSE)</f>
        <v>2417577</v>
      </c>
      <c r="D24" s="113" t="str">
        <f>VLOOKUP($A24&amp;$A$18, '[1]20.하수도보급율'!$A$9:$BC$71, 6, FALSE)</f>
        <v>-</v>
      </c>
      <c r="E24" s="112" t="str">
        <f>VLOOKUP($A24&amp;$A$18, '[1]20.하수도보급율'!$A$9:$BC$71, 7, FALSE)</f>
        <v>-</v>
      </c>
      <c r="F24" s="112">
        <f>VLOOKUP($A24&amp;$A$18, '[1]20.하수도보급율'!$A$9:$BC$71, 8, FALSE)</f>
        <v>2417577</v>
      </c>
      <c r="G24" s="113">
        <f>VLOOKUP($A24&amp;$A$18, '[1]20.하수도보급율'!$A$9:$BC$71, 9, FALSE)</f>
        <v>98.8</v>
      </c>
    </row>
    <row r="25" spans="1:7" ht="21.2" customHeight="1" x14ac:dyDescent="0.15">
      <c r="A25" s="4">
        <v>2021</v>
      </c>
      <c r="B25" s="112">
        <v>2412642</v>
      </c>
      <c r="C25" s="112">
        <v>2385817</v>
      </c>
      <c r="D25" s="112">
        <v>0</v>
      </c>
      <c r="E25" s="112">
        <v>0</v>
      </c>
      <c r="F25" s="112">
        <v>2385817</v>
      </c>
      <c r="G25" s="113">
        <v>98.888148345258017</v>
      </c>
    </row>
    <row r="26" spans="1:7" ht="21.2" customHeight="1" x14ac:dyDescent="0.15">
      <c r="A26" s="4"/>
      <c r="B26" s="168"/>
      <c r="C26" s="168"/>
      <c r="D26" s="181"/>
      <c r="E26" s="168"/>
      <c r="F26" s="168"/>
      <c r="G26" s="181"/>
    </row>
    <row r="27" spans="1:7" ht="21.2" customHeight="1" x14ac:dyDescent="0.15">
      <c r="A27" s="39" t="s">
        <v>49</v>
      </c>
      <c r="B27" s="112"/>
      <c r="C27" s="112"/>
      <c r="D27" s="113"/>
      <c r="E27" s="112"/>
      <c r="F27" s="112"/>
      <c r="G27" s="113"/>
    </row>
    <row r="28" spans="1:7" ht="21.2" customHeight="1" x14ac:dyDescent="0.15">
      <c r="A28" s="4">
        <v>2015</v>
      </c>
      <c r="B28" s="112">
        <f>VLOOKUP($A28&amp;$A$27, '[2]20.하수도보급율'!$A$9:$BC$160, 4, FALSE)</f>
        <v>2752591</v>
      </c>
      <c r="C28" s="112">
        <f>VLOOKUP($A28&amp;$A$27, '[2]20.하수도보급율'!$A$9:$BC$160, 5, FALSE)</f>
        <v>2184059</v>
      </c>
      <c r="D28" s="112">
        <f>VLOOKUP($A28&amp;$A$27, '[2]20.하수도보급율'!$A$9:$BC$160, 6, FALSE)</f>
        <v>36</v>
      </c>
      <c r="E28" s="112">
        <f>VLOOKUP($A28&amp;$A$27, '[2]20.하수도보급율'!$A$9:$BC$160, 7, FALSE)</f>
        <v>25443</v>
      </c>
      <c r="F28" s="112">
        <f>VLOOKUP($A28&amp;$A$27, '[2]20.하수도보급율'!$A$9:$BC$160, 8, FALSE)</f>
        <v>2158580</v>
      </c>
      <c r="G28" s="113">
        <f>VLOOKUP($A28&amp;$A$27, '[2]20.하수도보급율'!$A$9:$BC$160, 9, FALSE)</f>
        <v>79.400000000000006</v>
      </c>
    </row>
    <row r="29" spans="1:7" ht="21.2" customHeight="1" x14ac:dyDescent="0.15">
      <c r="A29" s="4">
        <v>2016</v>
      </c>
      <c r="B29" s="112">
        <f>VLOOKUP($A29&amp;$A$27, '[2]20.하수도보급율'!$A$9:$BC$160, 4, FALSE)</f>
        <v>2751749</v>
      </c>
      <c r="C29" s="112">
        <f>VLOOKUP($A29&amp;$A$27, '[2]20.하수도보급율'!$A$9:$BC$160, 5, FALSE)</f>
        <v>2212577</v>
      </c>
      <c r="D29" s="112">
        <f>VLOOKUP($A29&amp;$A$27, '[2]20.하수도보급율'!$A$9:$BC$160, 6, FALSE)</f>
        <v>36</v>
      </c>
      <c r="E29" s="112">
        <f>VLOOKUP($A29&amp;$A$27, '[2]20.하수도보급율'!$A$9:$BC$160, 7, FALSE)</f>
        <v>30376</v>
      </c>
      <c r="F29" s="112">
        <f>VLOOKUP($A29&amp;$A$27, '[2]20.하수도보급율'!$A$9:$BC$160, 8, FALSE)</f>
        <v>2182165</v>
      </c>
      <c r="G29" s="113">
        <f>VLOOKUP($A29&amp;$A$27, '[2]20.하수도보급율'!$A$9:$BC$160, 9, FALSE)</f>
        <v>80.400000000000006</v>
      </c>
    </row>
    <row r="30" spans="1:7" ht="21.2" customHeight="1" x14ac:dyDescent="0.15">
      <c r="A30" s="4">
        <v>2017</v>
      </c>
      <c r="B30" s="112">
        <f>VLOOKUP($A30&amp;$A$27, '[2]20.하수도보급율'!$A$9:$BC$160, 4, FALSE)</f>
        <v>2745070</v>
      </c>
      <c r="C30" s="112">
        <f>VLOOKUP($A30&amp;$A$27, '[2]20.하수도보급율'!$A$9:$BC$160, 5, FALSE)</f>
        <v>2181439</v>
      </c>
      <c r="D30" s="113" t="str">
        <f>VLOOKUP($A30&amp;$A$27, '[2]20.하수도보급율'!$A$9:$BC$160, 6, FALSE)</f>
        <v>-</v>
      </c>
      <c r="E30" s="112">
        <f>VLOOKUP($A30&amp;$A$27, '[2]20.하수도보급율'!$A$9:$BC$160, 7, FALSE)</f>
        <v>27350</v>
      </c>
      <c r="F30" s="112">
        <f>VLOOKUP($A30&amp;$A$27, '[2]20.하수도보급율'!$A$9:$BC$160, 8, FALSE)</f>
        <v>2154089</v>
      </c>
      <c r="G30" s="113">
        <f>VLOOKUP($A30&amp;$A$27, '[2]20.하수도보급율'!$A$9:$BC$160, 9, FALSE)</f>
        <v>79.5</v>
      </c>
    </row>
    <row r="31" spans="1:7" ht="21.2" customHeight="1" x14ac:dyDescent="0.15">
      <c r="A31" s="4">
        <v>2018</v>
      </c>
      <c r="B31" s="112">
        <f>VLOOKUP($A31&amp;$A$27, '[2]20.하수도보급율'!$A$9:$BC$160, 4, FALSE)</f>
        <v>2733800</v>
      </c>
      <c r="C31" s="112">
        <f>VLOOKUP($A31&amp;$A$27, '[2]20.하수도보급율'!$A$9:$BC$160, 5, FALSE)</f>
        <v>2186423</v>
      </c>
      <c r="D31" s="113" t="str">
        <f>VLOOKUP($A31&amp;$A$27, '[2]20.하수도보급율'!$A$9:$BC$160, 6, FALSE)</f>
        <v>-</v>
      </c>
      <c r="E31" s="112">
        <f>VLOOKUP($A31&amp;$A$27, '[2]20.하수도보급율'!$A$9:$BC$160, 7, FALSE)</f>
        <v>21084</v>
      </c>
      <c r="F31" s="112">
        <f>VLOOKUP($A31&amp;$A$27, '[2]20.하수도보급율'!$A$9:$BC$160, 8, FALSE)</f>
        <v>2165339</v>
      </c>
      <c r="G31" s="113">
        <f>VLOOKUP($A31&amp;$A$27, '[2]20.하수도보급율'!$A$9:$BC$160, 9, FALSE)</f>
        <v>82</v>
      </c>
    </row>
    <row r="32" spans="1:7" ht="21.2" customHeight="1" x14ac:dyDescent="0.15">
      <c r="A32" s="4">
        <v>2019</v>
      </c>
      <c r="B32" s="112">
        <f>VLOOKUP($A32&amp;$A$27, '[2]20.하수도보급율'!$A$9:$BC$160, 4, FALSE)</f>
        <v>2723955</v>
      </c>
      <c r="C32" s="112">
        <f>VLOOKUP($A32&amp;$A$27, '[2]20.하수도보급율'!$A$9:$BC$160, 5, FALSE)</f>
        <v>2203575</v>
      </c>
      <c r="D32" s="113" t="str">
        <f>VLOOKUP($A32&amp;$A$27, '[2]20.하수도보급율'!$A$9:$BC$160, 6, FALSE)</f>
        <v>-</v>
      </c>
      <c r="E32" s="112">
        <f>VLOOKUP($A32&amp;$A$27, '[2]20.하수도보급율'!$A$9:$BC$160, 7, FALSE)</f>
        <v>22044</v>
      </c>
      <c r="F32" s="112">
        <f>VLOOKUP($A32&amp;$A$27, '[2]20.하수도보급율'!$A$9:$BC$160, 8, FALSE)</f>
        <v>2181531</v>
      </c>
      <c r="G32" s="113">
        <f>VLOOKUP($A32&amp;$A$27, '[2]20.하수도보급율'!$A$9:$BC$160, 9, FALSE)</f>
        <v>82.8</v>
      </c>
    </row>
    <row r="33" spans="1:7" ht="21.2" customHeight="1" x14ac:dyDescent="0.15">
      <c r="A33" s="4">
        <v>2020</v>
      </c>
      <c r="B33" s="112">
        <f>VLOOKUP($A33&amp;$A$27, '[2]20.하수도보급율'!$A$9:$BC$160, 4, FALSE)</f>
        <v>2691891</v>
      </c>
      <c r="C33" s="112">
        <f>VLOOKUP($A33&amp;$A$27, '[2]20.하수도보급율'!$A$9:$BC$160, 5, FALSE)</f>
        <v>2197817</v>
      </c>
      <c r="D33" s="113" t="str">
        <f>VLOOKUP($A33&amp;$A$27, '[2]20.하수도보급율'!$A$9:$BC$160, 6, FALSE)</f>
        <v>-</v>
      </c>
      <c r="E33" s="112">
        <f>VLOOKUP($A33&amp;$A$27, '[2]20.하수도보급율'!$A$9:$BC$160, 7, FALSE)</f>
        <v>24931</v>
      </c>
      <c r="F33" s="112">
        <f>VLOOKUP($A33&amp;$A$27, '[2]20.하수도보급율'!$A$9:$BC$160, 8, FALSE)</f>
        <v>2172886</v>
      </c>
      <c r="G33" s="113">
        <f>VLOOKUP($A33&amp;$A$27, '[2]20.하수도보급율'!$A$9:$BC$160, 9, FALSE)</f>
        <v>83.5</v>
      </c>
    </row>
    <row r="34" spans="1:7" ht="21.2" customHeight="1" x14ac:dyDescent="0.15">
      <c r="A34" s="4">
        <v>2021</v>
      </c>
      <c r="B34" s="112">
        <v>2677709</v>
      </c>
      <c r="C34" s="112">
        <v>2233460</v>
      </c>
      <c r="D34" s="112">
        <v>58</v>
      </c>
      <c r="E34" s="112">
        <v>19473</v>
      </c>
      <c r="F34" s="112">
        <v>2213929</v>
      </c>
      <c r="G34" s="113">
        <v>83.93268275230804</v>
      </c>
    </row>
    <row r="35" spans="1:7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</row>
    <row r="36" spans="1:7" s="111" customFormat="1" ht="18.75" customHeight="1" x14ac:dyDescent="0.15">
      <c r="A36" s="165" t="s">
        <v>743</v>
      </c>
    </row>
  </sheetData>
  <mergeCells count="9">
    <mergeCell ref="A2:G2"/>
    <mergeCell ref="A5:A7"/>
    <mergeCell ref="C5:F5"/>
    <mergeCell ref="B5:B7"/>
    <mergeCell ref="G5:G7"/>
    <mergeCell ref="D6:D7"/>
    <mergeCell ref="E6:E7"/>
    <mergeCell ref="F6:F7"/>
    <mergeCell ref="C6:C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"/>
  <sheetViews>
    <sheetView view="pageBreakPreview" zoomScaleNormal="100" zoomScaleSheetLayoutView="100" workbookViewId="0"/>
  </sheetViews>
  <sheetFormatPr defaultRowHeight="13.5" x14ac:dyDescent="0.15"/>
  <cols>
    <col min="1" max="1" width="11.77734375" customWidth="1"/>
    <col min="2" max="2" width="7.109375" customWidth="1"/>
    <col min="3" max="3" width="10.21875" customWidth="1"/>
    <col min="4" max="4" width="10.109375" customWidth="1"/>
    <col min="5" max="5" width="6" customWidth="1"/>
    <col min="7" max="7" width="10.109375" customWidth="1"/>
    <col min="8" max="8" width="5.21875" customWidth="1"/>
    <col min="10" max="10" width="9.44140625" customWidth="1"/>
    <col min="11" max="11" width="7.21875" customWidth="1"/>
    <col min="13" max="13" width="9.21875" customWidth="1"/>
    <col min="14" max="14" width="6.44140625" customWidth="1"/>
    <col min="15" max="15" width="9.6640625" customWidth="1"/>
    <col min="16" max="16" width="9.77734375" customWidth="1"/>
    <col min="17" max="17" width="6.6640625" customWidth="1"/>
    <col min="19" max="19" width="9.6640625" customWidth="1"/>
    <col min="20" max="20" width="6" customWidth="1"/>
    <col min="21" max="21" width="8" customWidth="1"/>
    <col min="22" max="22" width="10.33203125" customWidth="1"/>
    <col min="23" max="23" width="6" customWidth="1"/>
    <col min="24" max="24" width="7.109375" customWidth="1"/>
    <col min="26" max="26" width="5.33203125" customWidth="1"/>
    <col min="27" max="27" width="8" customWidth="1"/>
    <col min="28" max="28" width="7.5546875" customWidth="1"/>
  </cols>
  <sheetData>
    <row r="1" spans="1:28" s="42" customFormat="1" ht="15" customHeight="1" x14ac:dyDescent="0.15">
      <c r="A1" s="133" t="s">
        <v>214</v>
      </c>
      <c r="B1" s="55"/>
      <c r="D1" s="55"/>
      <c r="F1" s="55"/>
      <c r="G1" s="55"/>
      <c r="I1" s="55"/>
      <c r="J1" s="55"/>
      <c r="L1" s="55"/>
      <c r="M1" s="55"/>
      <c r="O1" s="55"/>
      <c r="P1" s="55"/>
      <c r="R1" s="55"/>
      <c r="S1" s="55"/>
      <c r="U1" s="55"/>
      <c r="V1" s="55"/>
      <c r="X1" s="55"/>
    </row>
    <row r="2" spans="1:28" s="229" customFormat="1" ht="30" customHeight="1" x14ac:dyDescent="0.15">
      <c r="A2" s="481" t="s">
        <v>763</v>
      </c>
      <c r="B2" s="481"/>
      <c r="C2" s="481"/>
      <c r="D2" s="481"/>
      <c r="E2" s="481"/>
      <c r="F2" s="481"/>
      <c r="G2" s="481"/>
      <c r="H2" s="481"/>
      <c r="I2" s="481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</row>
    <row r="3" spans="1:28" s="42" customFormat="1" ht="15" customHeight="1" thickBot="1" x14ac:dyDescent="0.2">
      <c r="B3" s="56"/>
      <c r="C3" s="43"/>
      <c r="D3" s="56"/>
      <c r="E3" s="43"/>
      <c r="F3" s="56"/>
      <c r="G3" s="56"/>
      <c r="H3" s="43"/>
      <c r="I3" s="56"/>
      <c r="J3" s="56"/>
      <c r="K3" s="43"/>
      <c r="L3" s="56"/>
      <c r="M3" s="56"/>
      <c r="N3" s="43"/>
      <c r="O3" s="56"/>
      <c r="P3" s="56"/>
      <c r="Q3" s="43"/>
      <c r="R3" s="241" t="s">
        <v>303</v>
      </c>
      <c r="S3" s="56"/>
      <c r="T3" s="43"/>
      <c r="U3" s="56"/>
      <c r="V3" s="56"/>
      <c r="W3" s="43"/>
      <c r="X3" s="56"/>
      <c r="AB3" s="241" t="s">
        <v>303</v>
      </c>
    </row>
    <row r="4" spans="1:28" s="42" customFormat="1" ht="15" customHeight="1" x14ac:dyDescent="0.15">
      <c r="A4" s="470"/>
      <c r="B4" s="456" t="s">
        <v>74</v>
      </c>
      <c r="C4" s="499"/>
      <c r="D4" s="630"/>
      <c r="E4" s="453" t="s">
        <v>304</v>
      </c>
      <c r="F4" s="453"/>
      <c r="G4" s="453"/>
      <c r="H4" s="453" t="s">
        <v>305</v>
      </c>
      <c r="I4" s="453"/>
      <c r="J4" s="453"/>
      <c r="K4" s="453" t="s">
        <v>306</v>
      </c>
      <c r="L4" s="453"/>
      <c r="M4" s="453"/>
      <c r="N4" s="453" t="s">
        <v>307</v>
      </c>
      <c r="O4" s="453"/>
      <c r="P4" s="453"/>
      <c r="Q4" s="620" t="s">
        <v>308</v>
      </c>
      <c r="R4" s="620"/>
      <c r="S4" s="620"/>
      <c r="T4" s="620"/>
      <c r="U4" s="620"/>
      <c r="V4" s="620"/>
      <c r="W4" s="620"/>
      <c r="X4" s="620"/>
      <c r="Y4" s="620"/>
      <c r="Z4" s="453" t="s">
        <v>309</v>
      </c>
      <c r="AA4" s="453"/>
      <c r="AB4" s="456"/>
    </row>
    <row r="5" spans="1:28" s="42" customFormat="1" ht="17.100000000000001" customHeight="1" x14ac:dyDescent="0.15">
      <c r="A5" s="471"/>
      <c r="B5" s="485" t="s">
        <v>313</v>
      </c>
      <c r="C5" s="621" t="s">
        <v>221</v>
      </c>
      <c r="D5" s="623"/>
      <c r="E5" s="485" t="s">
        <v>818</v>
      </c>
      <c r="F5" s="621" t="s">
        <v>221</v>
      </c>
      <c r="G5" s="623"/>
      <c r="H5" s="485" t="s">
        <v>313</v>
      </c>
      <c r="I5" s="621" t="s">
        <v>221</v>
      </c>
      <c r="J5" s="623"/>
      <c r="K5" s="485" t="s">
        <v>313</v>
      </c>
      <c r="L5" s="621" t="s">
        <v>221</v>
      </c>
      <c r="M5" s="623"/>
      <c r="N5" s="485" t="s">
        <v>817</v>
      </c>
      <c r="O5" s="621" t="s">
        <v>221</v>
      </c>
      <c r="P5" s="623"/>
      <c r="Q5" s="621" t="s">
        <v>310</v>
      </c>
      <c r="R5" s="622"/>
      <c r="S5" s="623"/>
      <c r="T5" s="621" t="s">
        <v>311</v>
      </c>
      <c r="U5" s="622"/>
      <c r="V5" s="623"/>
      <c r="W5" s="621" t="s">
        <v>312</v>
      </c>
      <c r="X5" s="622"/>
      <c r="Y5" s="623"/>
      <c r="Z5" s="618"/>
      <c r="AA5" s="619"/>
      <c r="AB5" s="619"/>
    </row>
    <row r="6" spans="1:28" s="42" customFormat="1" ht="17.100000000000001" customHeight="1" x14ac:dyDescent="0.15">
      <c r="A6" s="471"/>
      <c r="B6" s="624"/>
      <c r="C6" s="487" t="s">
        <v>314</v>
      </c>
      <c r="D6" s="628" t="s">
        <v>315</v>
      </c>
      <c r="E6" s="624"/>
      <c r="F6" s="487" t="s">
        <v>314</v>
      </c>
      <c r="G6" s="628" t="s">
        <v>315</v>
      </c>
      <c r="H6" s="624"/>
      <c r="I6" s="487" t="s">
        <v>314</v>
      </c>
      <c r="J6" s="628" t="s">
        <v>315</v>
      </c>
      <c r="K6" s="624"/>
      <c r="L6" s="487" t="s">
        <v>314</v>
      </c>
      <c r="M6" s="628" t="s">
        <v>315</v>
      </c>
      <c r="N6" s="624"/>
      <c r="O6" s="487" t="s">
        <v>314</v>
      </c>
      <c r="P6" s="628" t="s">
        <v>315</v>
      </c>
      <c r="Q6" s="625" t="s">
        <v>816</v>
      </c>
      <c r="R6" s="626" t="s">
        <v>221</v>
      </c>
      <c r="S6" s="627"/>
      <c r="T6" s="625" t="s">
        <v>816</v>
      </c>
      <c r="U6" s="621" t="s">
        <v>221</v>
      </c>
      <c r="V6" s="623"/>
      <c r="W6" s="625" t="s">
        <v>816</v>
      </c>
      <c r="X6" s="621" t="s">
        <v>221</v>
      </c>
      <c r="Y6" s="623"/>
      <c r="Z6" s="625" t="s">
        <v>816</v>
      </c>
      <c r="AA6" s="621" t="s">
        <v>221</v>
      </c>
      <c r="AB6" s="622"/>
    </row>
    <row r="7" spans="1:28" s="253" customFormat="1" ht="26.1" customHeight="1" thickBot="1" x14ac:dyDescent="0.2">
      <c r="A7" s="472"/>
      <c r="B7" s="486"/>
      <c r="C7" s="631"/>
      <c r="D7" s="629"/>
      <c r="E7" s="486"/>
      <c r="F7" s="631"/>
      <c r="G7" s="629"/>
      <c r="H7" s="486"/>
      <c r="I7" s="631"/>
      <c r="J7" s="629"/>
      <c r="K7" s="486"/>
      <c r="L7" s="631"/>
      <c r="M7" s="629"/>
      <c r="N7" s="486"/>
      <c r="O7" s="631"/>
      <c r="P7" s="629"/>
      <c r="Q7" s="492"/>
      <c r="R7" s="254" t="s">
        <v>819</v>
      </c>
      <c r="S7" s="254" t="s">
        <v>316</v>
      </c>
      <c r="T7" s="492"/>
      <c r="U7" s="254" t="s">
        <v>819</v>
      </c>
      <c r="V7" s="254" t="s">
        <v>316</v>
      </c>
      <c r="W7" s="492"/>
      <c r="X7" s="254" t="s">
        <v>819</v>
      </c>
      <c r="Y7" s="254" t="s">
        <v>316</v>
      </c>
      <c r="Z7" s="492"/>
      <c r="AA7" s="254" t="s">
        <v>316</v>
      </c>
      <c r="AB7" s="255" t="s">
        <v>315</v>
      </c>
    </row>
    <row r="8" spans="1:28" s="82" customFormat="1" ht="6.95" customHeight="1" x14ac:dyDescent="0.15">
      <c r="A8" s="8" t="s">
        <v>0</v>
      </c>
      <c r="B8" s="79"/>
      <c r="C8" s="79"/>
      <c r="D8" s="79"/>
      <c r="E8" s="79"/>
      <c r="F8" s="79" t="s">
        <v>0</v>
      </c>
      <c r="G8" s="79" t="s">
        <v>0</v>
      </c>
      <c r="H8" s="79" t="s">
        <v>0</v>
      </c>
      <c r="I8" s="79" t="s">
        <v>0</v>
      </c>
      <c r="J8" s="79"/>
      <c r="K8" s="79"/>
      <c r="L8" s="79" t="s">
        <v>0</v>
      </c>
      <c r="M8" s="79" t="s">
        <v>0</v>
      </c>
      <c r="N8" s="79" t="s">
        <v>0</v>
      </c>
      <c r="O8" s="79" t="s">
        <v>0</v>
      </c>
      <c r="P8" s="79"/>
      <c r="Q8" s="79"/>
      <c r="R8" s="79" t="s">
        <v>0</v>
      </c>
      <c r="S8" s="79" t="s">
        <v>0</v>
      </c>
      <c r="T8" s="79" t="s">
        <v>0</v>
      </c>
      <c r="U8" s="79" t="s">
        <v>0</v>
      </c>
      <c r="V8" s="79" t="s">
        <v>0</v>
      </c>
      <c r="W8" s="79" t="s">
        <v>0</v>
      </c>
      <c r="X8" s="79" t="s">
        <v>0</v>
      </c>
    </row>
    <row r="9" spans="1:28" ht="21.2" customHeight="1" x14ac:dyDescent="0.15">
      <c r="A9" s="39" t="s">
        <v>63</v>
      </c>
      <c r="B9" s="94"/>
      <c r="C9" s="94"/>
      <c r="D9" s="94"/>
      <c r="E9" s="94"/>
      <c r="F9" s="94"/>
      <c r="G9" s="94"/>
    </row>
    <row r="10" spans="1:28" ht="21.2" customHeight="1" x14ac:dyDescent="0.15">
      <c r="A10" s="4">
        <v>2015</v>
      </c>
      <c r="B10" s="112">
        <f t="shared" ref="B10:Z15" si="0">SUM(B19,B28)</f>
        <v>431</v>
      </c>
      <c r="C10" s="112">
        <f t="shared" si="0"/>
        <v>2579449.6</v>
      </c>
      <c r="D10" s="112">
        <f t="shared" si="0"/>
        <v>3445672.3</v>
      </c>
      <c r="E10" s="112">
        <f t="shared" si="0"/>
        <v>42</v>
      </c>
      <c r="F10" s="112">
        <f t="shared" si="0"/>
        <v>452658.2</v>
      </c>
      <c r="G10" s="112">
        <f t="shared" si="0"/>
        <v>1641932.2</v>
      </c>
      <c r="H10" s="112">
        <f t="shared" si="0"/>
        <v>5</v>
      </c>
      <c r="I10" s="112">
        <f t="shared" si="0"/>
        <v>32277.7</v>
      </c>
      <c r="J10" s="112">
        <f t="shared" si="0"/>
        <v>63355.7</v>
      </c>
      <c r="K10" s="112">
        <f t="shared" si="0"/>
        <v>11</v>
      </c>
      <c r="L10" s="112">
        <f t="shared" si="0"/>
        <v>224558.4</v>
      </c>
      <c r="M10" s="112">
        <f t="shared" si="0"/>
        <v>558269.5</v>
      </c>
      <c r="N10" s="112">
        <f t="shared" si="0"/>
        <v>9</v>
      </c>
      <c r="O10" s="112">
        <f t="shared" si="0"/>
        <v>158331.9</v>
      </c>
      <c r="P10" s="112">
        <f t="shared" si="0"/>
        <v>423743.7</v>
      </c>
      <c r="Q10" s="112">
        <f t="shared" si="0"/>
        <v>336</v>
      </c>
      <c r="R10" s="112">
        <f t="shared" si="0"/>
        <v>33472</v>
      </c>
      <c r="S10" s="112">
        <f t="shared" si="0"/>
        <v>1460952.2</v>
      </c>
      <c r="T10" s="112">
        <f t="shared" si="0"/>
        <v>315</v>
      </c>
      <c r="U10" s="112">
        <f t="shared" si="0"/>
        <v>30996</v>
      </c>
      <c r="V10" s="112">
        <f t="shared" si="0"/>
        <v>1237489.2</v>
      </c>
      <c r="W10" s="112">
        <f t="shared" si="0"/>
        <v>21</v>
      </c>
      <c r="X10" s="112">
        <f t="shared" si="0"/>
        <v>2476</v>
      </c>
      <c r="Y10" s="112">
        <f t="shared" si="0"/>
        <v>223463</v>
      </c>
      <c r="Z10" s="112">
        <f t="shared" si="0"/>
        <v>28</v>
      </c>
      <c r="AA10" s="112">
        <f t="shared" ref="AA10:AB10" si="1">SUM(AA19,AA28)</f>
        <v>250671.2</v>
      </c>
      <c r="AB10" s="112">
        <f t="shared" si="1"/>
        <v>758371.2</v>
      </c>
    </row>
    <row r="11" spans="1:28" ht="21.2" customHeight="1" x14ac:dyDescent="0.15">
      <c r="A11" s="4">
        <v>2016</v>
      </c>
      <c r="B11" s="112">
        <f t="shared" si="0"/>
        <v>260</v>
      </c>
      <c r="C11" s="112">
        <f t="shared" si="0"/>
        <v>1572808</v>
      </c>
      <c r="D11" s="112">
        <f t="shared" si="0"/>
        <v>3703797</v>
      </c>
      <c r="E11" s="112">
        <f t="shared" si="0"/>
        <v>42</v>
      </c>
      <c r="F11" s="112">
        <f t="shared" si="0"/>
        <v>409193</v>
      </c>
      <c r="G11" s="112">
        <f t="shared" si="0"/>
        <v>1521751</v>
      </c>
      <c r="H11" s="112">
        <f t="shared" si="0"/>
        <v>5</v>
      </c>
      <c r="I11" s="112">
        <f t="shared" si="0"/>
        <v>30916</v>
      </c>
      <c r="J11" s="112">
        <f t="shared" si="0"/>
        <v>68058</v>
      </c>
      <c r="K11" s="112">
        <f t="shared" si="0"/>
        <v>12</v>
      </c>
      <c r="L11" s="112">
        <f t="shared" si="0"/>
        <v>291686</v>
      </c>
      <c r="M11" s="112">
        <f t="shared" si="0"/>
        <v>919499</v>
      </c>
      <c r="N11" s="112">
        <f t="shared" si="0"/>
        <v>12</v>
      </c>
      <c r="O11" s="112">
        <f t="shared" si="0"/>
        <v>148548</v>
      </c>
      <c r="P11" s="112">
        <f t="shared" si="0"/>
        <v>455078</v>
      </c>
      <c r="Q11" s="112">
        <f t="shared" si="0"/>
        <v>322</v>
      </c>
      <c r="R11" s="112">
        <f t="shared" si="0"/>
        <v>32607</v>
      </c>
      <c r="S11" s="112">
        <f t="shared" si="0"/>
        <v>1363932</v>
      </c>
      <c r="T11" s="112">
        <f t="shared" si="0"/>
        <v>301</v>
      </c>
      <c r="U11" s="112">
        <f t="shared" si="0"/>
        <v>29531</v>
      </c>
      <c r="V11" s="112">
        <f t="shared" si="0"/>
        <v>1173304</v>
      </c>
      <c r="W11" s="112">
        <f t="shared" si="0"/>
        <v>21</v>
      </c>
      <c r="X11" s="112">
        <f t="shared" si="0"/>
        <v>3076</v>
      </c>
      <c r="Y11" s="112">
        <f t="shared" si="0"/>
        <v>190628</v>
      </c>
      <c r="Z11" s="112">
        <f t="shared" si="0"/>
        <v>38</v>
      </c>
      <c r="AA11" s="112">
        <f t="shared" ref="AA11:AB11" si="2">SUM(AA20,AA29)</f>
        <v>215231</v>
      </c>
      <c r="AB11" s="112">
        <f t="shared" si="2"/>
        <v>739411</v>
      </c>
    </row>
    <row r="12" spans="1:28" ht="21.2" customHeight="1" x14ac:dyDescent="0.15">
      <c r="A12" s="4">
        <v>2017</v>
      </c>
      <c r="B12" s="112">
        <f t="shared" si="0"/>
        <v>271</v>
      </c>
      <c r="C12" s="112">
        <f t="shared" si="0"/>
        <v>1875172.3</v>
      </c>
      <c r="D12" s="112">
        <f t="shared" si="0"/>
        <v>4120388.3</v>
      </c>
      <c r="E12" s="112">
        <f t="shared" si="0"/>
        <v>48</v>
      </c>
      <c r="F12" s="112">
        <f t="shared" si="0"/>
        <v>452783</v>
      </c>
      <c r="G12" s="112">
        <f t="shared" si="0"/>
        <v>1791997.7</v>
      </c>
      <c r="H12" s="112">
        <f t="shared" si="0"/>
        <v>5</v>
      </c>
      <c r="I12" s="112">
        <f t="shared" si="0"/>
        <v>27606</v>
      </c>
      <c r="J12" s="112">
        <f t="shared" si="0"/>
        <v>63355</v>
      </c>
      <c r="K12" s="112">
        <f t="shared" si="0"/>
        <v>12</v>
      </c>
      <c r="L12" s="112">
        <f t="shared" si="0"/>
        <v>263429.90000000002</v>
      </c>
      <c r="M12" s="112">
        <f t="shared" si="0"/>
        <v>919499.7</v>
      </c>
      <c r="N12" s="112">
        <f t="shared" si="0"/>
        <v>12</v>
      </c>
      <c r="O12" s="112">
        <f t="shared" si="0"/>
        <v>193735.1</v>
      </c>
      <c r="P12" s="112">
        <f t="shared" si="0"/>
        <v>564470.69999999995</v>
      </c>
      <c r="Q12" s="112">
        <v>0</v>
      </c>
      <c r="R12" s="112">
        <v>0</v>
      </c>
      <c r="S12" s="112">
        <v>0</v>
      </c>
      <c r="T12" s="112">
        <v>0</v>
      </c>
      <c r="U12" s="112">
        <v>0</v>
      </c>
      <c r="V12" s="112">
        <v>0</v>
      </c>
      <c r="W12" s="112">
        <v>0</v>
      </c>
      <c r="X12" s="112">
        <v>0</v>
      </c>
      <c r="Y12" s="112">
        <v>0</v>
      </c>
      <c r="Z12" s="112">
        <f t="shared" si="0"/>
        <v>37</v>
      </c>
      <c r="AA12" s="112">
        <f t="shared" ref="AA12:AB12" si="3">SUM(AA21,AA30)</f>
        <v>246713.3</v>
      </c>
      <c r="AB12" s="112">
        <f t="shared" si="3"/>
        <v>781065.2</v>
      </c>
    </row>
    <row r="13" spans="1:28" ht="21.2" customHeight="1" x14ac:dyDescent="0.15">
      <c r="A13" s="4">
        <v>2018</v>
      </c>
      <c r="B13" s="112">
        <f t="shared" si="0"/>
        <v>269</v>
      </c>
      <c r="C13" s="112">
        <f t="shared" si="0"/>
        <v>1772247.8</v>
      </c>
      <c r="D13" s="112">
        <f t="shared" si="0"/>
        <v>4017625.5</v>
      </c>
      <c r="E13" s="112">
        <f t="shared" si="0"/>
        <v>45</v>
      </c>
      <c r="F13" s="112">
        <f t="shared" si="0"/>
        <v>428261.8</v>
      </c>
      <c r="G13" s="112">
        <f t="shared" si="0"/>
        <v>1691352.7</v>
      </c>
      <c r="H13" s="112">
        <f t="shared" si="0"/>
        <v>5</v>
      </c>
      <c r="I13" s="112">
        <f t="shared" si="0"/>
        <v>29188</v>
      </c>
      <c r="J13" s="112">
        <f t="shared" si="0"/>
        <v>68058</v>
      </c>
      <c r="K13" s="112">
        <f t="shared" si="0"/>
        <v>12</v>
      </c>
      <c r="L13" s="112">
        <f t="shared" si="0"/>
        <v>250180</v>
      </c>
      <c r="M13" s="112">
        <f t="shared" si="0"/>
        <v>919499.3</v>
      </c>
      <c r="N13" s="112">
        <f t="shared" si="0"/>
        <v>12</v>
      </c>
      <c r="O13" s="112">
        <f t="shared" si="0"/>
        <v>193745</v>
      </c>
      <c r="P13" s="112">
        <f t="shared" si="0"/>
        <v>564469.9</v>
      </c>
      <c r="Q13" s="112">
        <f t="shared" si="0"/>
        <v>329</v>
      </c>
      <c r="R13" s="112">
        <f t="shared" si="0"/>
        <v>35081</v>
      </c>
      <c r="S13" s="112">
        <f t="shared" si="0"/>
        <v>1707076</v>
      </c>
      <c r="T13" s="112">
        <f t="shared" si="0"/>
        <v>310</v>
      </c>
      <c r="U13" s="112">
        <f t="shared" si="0"/>
        <v>32462</v>
      </c>
      <c r="V13" s="112">
        <f t="shared" si="0"/>
        <v>1518420</v>
      </c>
      <c r="W13" s="112">
        <f t="shared" si="0"/>
        <v>19</v>
      </c>
      <c r="X13" s="112">
        <f t="shared" si="0"/>
        <v>2619</v>
      </c>
      <c r="Y13" s="112">
        <f t="shared" si="0"/>
        <v>188656</v>
      </c>
      <c r="Z13" s="112">
        <f t="shared" si="0"/>
        <v>37</v>
      </c>
      <c r="AA13" s="112">
        <f t="shared" ref="AA13:AB13" si="4">SUM(AA22,AA31)</f>
        <v>169838.9</v>
      </c>
      <c r="AB13" s="112">
        <f t="shared" si="4"/>
        <v>774245.6</v>
      </c>
    </row>
    <row r="14" spans="1:28" ht="21.2" customHeight="1" x14ac:dyDescent="0.15">
      <c r="A14" s="4">
        <v>2019</v>
      </c>
      <c r="B14" s="112">
        <f t="shared" si="0"/>
        <v>267</v>
      </c>
      <c r="C14" s="112">
        <f t="shared" si="0"/>
        <v>1833220.5</v>
      </c>
      <c r="D14" s="112">
        <f t="shared" si="0"/>
        <v>3982910.3</v>
      </c>
      <c r="E14" s="112">
        <f t="shared" si="0"/>
        <v>43</v>
      </c>
      <c r="F14" s="112">
        <f t="shared" si="0"/>
        <v>446998.7</v>
      </c>
      <c r="G14" s="112">
        <f t="shared" si="0"/>
        <v>1666353.6</v>
      </c>
      <c r="H14" s="112">
        <f t="shared" si="0"/>
        <v>5</v>
      </c>
      <c r="I14" s="112">
        <f t="shared" si="0"/>
        <v>29188.3</v>
      </c>
      <c r="J14" s="112">
        <f t="shared" si="0"/>
        <v>68057.600000000006</v>
      </c>
      <c r="K14" s="112">
        <f t="shared" si="0"/>
        <v>12</v>
      </c>
      <c r="L14" s="112">
        <f t="shared" si="0"/>
        <v>250180.5</v>
      </c>
      <c r="M14" s="112">
        <f t="shared" si="0"/>
        <v>919499.6</v>
      </c>
      <c r="N14" s="112">
        <f t="shared" si="0"/>
        <v>12</v>
      </c>
      <c r="O14" s="112">
        <f t="shared" si="0"/>
        <v>189273</v>
      </c>
      <c r="P14" s="112">
        <f t="shared" si="0"/>
        <v>566466.5</v>
      </c>
      <c r="Q14" s="112">
        <f t="shared" si="0"/>
        <v>328</v>
      </c>
      <c r="R14" s="112">
        <f t="shared" si="0"/>
        <v>35685</v>
      </c>
      <c r="S14" s="112">
        <f t="shared" si="0"/>
        <v>1779534.6</v>
      </c>
      <c r="T14" s="112">
        <f t="shared" si="0"/>
        <v>310</v>
      </c>
      <c r="U14" s="112">
        <f t="shared" si="0"/>
        <v>33057</v>
      </c>
      <c r="V14" s="112">
        <f t="shared" si="0"/>
        <v>1589990.5</v>
      </c>
      <c r="W14" s="112">
        <f t="shared" si="0"/>
        <v>18</v>
      </c>
      <c r="X14" s="112">
        <f t="shared" si="0"/>
        <v>2628</v>
      </c>
      <c r="Y14" s="112">
        <f t="shared" si="0"/>
        <v>189544.1</v>
      </c>
      <c r="Z14" s="112">
        <f t="shared" si="0"/>
        <v>37</v>
      </c>
      <c r="AA14" s="112">
        <f t="shared" ref="AA14:AB14" si="5">SUM(AA23,AA32)</f>
        <v>166293.5</v>
      </c>
      <c r="AB14" s="112">
        <f t="shared" si="5"/>
        <v>762533</v>
      </c>
    </row>
    <row r="15" spans="1:28" ht="21.2" customHeight="1" x14ac:dyDescent="0.15">
      <c r="A15" s="4">
        <v>2020</v>
      </c>
      <c r="B15" s="112">
        <f t="shared" si="0"/>
        <v>273</v>
      </c>
      <c r="C15" s="112">
        <f t="shared" si="0"/>
        <v>1896275.2</v>
      </c>
      <c r="D15" s="112">
        <f t="shared" si="0"/>
        <v>3992294.6</v>
      </c>
      <c r="E15" s="112">
        <f t="shared" si="0"/>
        <v>45</v>
      </c>
      <c r="F15" s="112">
        <f t="shared" si="0"/>
        <v>459105.6</v>
      </c>
      <c r="G15" s="112">
        <f t="shared" si="0"/>
        <v>1685884.6</v>
      </c>
      <c r="H15" s="112">
        <f t="shared" si="0"/>
        <v>4</v>
      </c>
      <c r="I15" s="112">
        <f t="shared" si="0"/>
        <v>27578.3</v>
      </c>
      <c r="J15" s="112">
        <f t="shared" si="0"/>
        <v>60788.6</v>
      </c>
      <c r="K15" s="112">
        <f t="shared" si="0"/>
        <v>11</v>
      </c>
      <c r="L15" s="112">
        <f t="shared" si="0"/>
        <v>245784</v>
      </c>
      <c r="M15" s="112">
        <f t="shared" si="0"/>
        <v>914188.6</v>
      </c>
      <c r="N15" s="112">
        <f t="shared" si="0"/>
        <v>12</v>
      </c>
      <c r="O15" s="112">
        <f t="shared" si="0"/>
        <v>180556.3</v>
      </c>
      <c r="P15" s="112">
        <f t="shared" si="0"/>
        <v>534544.5</v>
      </c>
      <c r="Q15" s="112">
        <f t="shared" si="0"/>
        <v>335</v>
      </c>
      <c r="R15" s="112">
        <f t="shared" si="0"/>
        <v>37444</v>
      </c>
      <c r="S15" s="112">
        <f t="shared" si="0"/>
        <v>1882225.5</v>
      </c>
      <c r="T15" s="112">
        <f t="shared" si="0"/>
        <v>311</v>
      </c>
      <c r="U15" s="112">
        <f t="shared" si="0"/>
        <v>33763</v>
      </c>
      <c r="V15" s="112">
        <f t="shared" si="0"/>
        <v>1605991.4</v>
      </c>
      <c r="W15" s="112">
        <f t="shared" si="0"/>
        <v>24</v>
      </c>
      <c r="X15" s="112">
        <f t="shared" si="0"/>
        <v>3681</v>
      </c>
      <c r="Y15" s="112">
        <f t="shared" si="0"/>
        <v>276234.09999999998</v>
      </c>
      <c r="Z15" s="112">
        <f t="shared" si="0"/>
        <v>40</v>
      </c>
      <c r="AA15" s="112">
        <f t="shared" ref="AA15:AB15" si="6">SUM(AA24,AA33)</f>
        <v>177161.5</v>
      </c>
      <c r="AB15" s="112">
        <f t="shared" si="6"/>
        <v>796888.4</v>
      </c>
    </row>
    <row r="16" spans="1:28" ht="21.2" customHeight="1" x14ac:dyDescent="0.15">
      <c r="A16" s="4"/>
      <c r="B16" s="170"/>
      <c r="C16" s="170"/>
      <c r="D16" s="170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</row>
    <row r="17" spans="1:28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  <c r="AB17" s="168"/>
    </row>
    <row r="18" spans="1:28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</row>
    <row r="19" spans="1:28" ht="21.2" customHeight="1" x14ac:dyDescent="0.15">
      <c r="A19" s="4">
        <v>2015</v>
      </c>
      <c r="B19" s="112">
        <f>VLOOKUP($A19&amp;$A$18, '[1]21.유통업체'!$A$9:$BC$71, 4, FALSE)</f>
        <v>202</v>
      </c>
      <c r="C19" s="112">
        <f>VLOOKUP($A19&amp;$A$18, '[1]21.유통업체'!$A$9:$BC$71, 5, FALSE)</f>
        <v>1231008.6000000001</v>
      </c>
      <c r="D19" s="112">
        <f>VLOOKUP($A19&amp;$A$18, '[1]21.유통업체'!$A$9:$BC$71, 6, FALSE)</f>
        <v>2471512.2999999998</v>
      </c>
      <c r="E19" s="112">
        <f>VLOOKUP($A19&amp;$A$18, '[1]21.유통업체'!$A$9:$BC$71, 7, FALSE)</f>
        <v>19</v>
      </c>
      <c r="F19" s="112">
        <f>VLOOKUP($A19&amp;$A$18, '[1]21.유통업체'!$A$9:$BC$71, 8, FALSE)</f>
        <v>212714.2</v>
      </c>
      <c r="G19" s="112">
        <f>VLOOKUP($A19&amp;$A$18, '[1]21.유통업체'!$A$9:$BC$71, 9, FALSE)</f>
        <v>977451.2</v>
      </c>
      <c r="H19" s="112">
        <f>VLOOKUP($A19&amp;$A$18, '[1]21.유통업체'!$A$9:$BC$71, 10, FALSE)</f>
        <v>3</v>
      </c>
      <c r="I19" s="112">
        <f>VLOOKUP($A19&amp;$A$18, '[1]21.유통업체'!$A$9:$BC$71, 11, FALSE)</f>
        <v>14839.7</v>
      </c>
      <c r="J19" s="112">
        <f>VLOOKUP($A19&amp;$A$18, '[1]21.유통업체'!$A$9:$BC$71, 12, FALSE)</f>
        <v>25241.7</v>
      </c>
      <c r="K19" s="112">
        <f>VLOOKUP($A19&amp;$A$18, '[1]21.유통업체'!$A$9:$BC$71, 13, FALSE)</f>
        <v>8</v>
      </c>
      <c r="L19" s="112">
        <f>VLOOKUP($A19&amp;$A$18, '[1]21.유통업체'!$A$9:$BC$71, 14, FALSE)</f>
        <v>189063.4</v>
      </c>
      <c r="M19" s="112">
        <f>VLOOKUP($A19&amp;$A$18, '[1]21.유통업체'!$A$9:$BC$71, 15, FALSE)</f>
        <v>500377.5</v>
      </c>
      <c r="N19" s="112">
        <f>VLOOKUP($A19&amp;$A$18, '[1]21.유통업체'!$A$9:$BC$71, 16, FALSE)</f>
        <v>5</v>
      </c>
      <c r="O19" s="112">
        <f>VLOOKUP($A19&amp;$A$18, '[1]21.유통업체'!$A$9:$BC$71, 17, FALSE)</f>
        <v>109068.9</v>
      </c>
      <c r="P19" s="112">
        <f>VLOOKUP($A19&amp;$A$18, '[1]21.유통업체'!$A$9:$BC$71, 18, FALSE)</f>
        <v>308472.7</v>
      </c>
      <c r="Q19" s="112">
        <f>VLOOKUP($A19&amp;$A$18, '[1]21.유통업체'!$A$9:$BC$71, 19, FALSE)</f>
        <v>152</v>
      </c>
      <c r="R19" s="112">
        <f>VLOOKUP($A19&amp;$A$18, '[1]21.유통업체'!$A$9:$BC$71, 20, FALSE)</f>
        <v>17791</v>
      </c>
      <c r="S19" s="112">
        <f>VLOOKUP($A19&amp;$A$18, '[1]21.유통업체'!$A$9:$BC$71, 21, FALSE)</f>
        <v>509251.2</v>
      </c>
      <c r="T19" s="112">
        <f>VLOOKUP($A19&amp;$A$18, '[1]21.유통업체'!$A$9:$BC$71, 22, FALSE)</f>
        <v>144</v>
      </c>
      <c r="U19" s="112">
        <f>VLOOKUP($A19&amp;$A$18, '[1]21.유통업체'!$A$9:$BC$71, 23, FALSE)</f>
        <v>16395</v>
      </c>
      <c r="V19" s="112">
        <f>VLOOKUP($A19&amp;$A$18, '[1]21.유통업체'!$A$9:$BC$71, 24, FALSE)</f>
        <v>440795.2</v>
      </c>
      <c r="W19" s="112">
        <f>VLOOKUP($A19&amp;$A$18, '[1]21.유통업체'!$A$9:$BC$71, 25, FALSE)</f>
        <v>8</v>
      </c>
      <c r="X19" s="112">
        <f>VLOOKUP($A19&amp;$A$18, '[1]21.유통업체'!$A$9:$BC$71, 26, FALSE)</f>
        <v>1396</v>
      </c>
      <c r="Y19" s="112">
        <f>VLOOKUP($A19&amp;$A$18, '[1]21.유통업체'!$A$9:$BC$71, 27, FALSE)</f>
        <v>68456</v>
      </c>
      <c r="Z19" s="112">
        <f>VLOOKUP($A19&amp;$A$18, '[1]21.유통업체'!$A$9:$BC$71, 28, FALSE)</f>
        <v>15</v>
      </c>
      <c r="AA19" s="112">
        <f>VLOOKUP($A19&amp;$A$18, '[1]21.유통업체'!$A$9:$BC$71, 29, FALSE)</f>
        <v>196071.2</v>
      </c>
      <c r="AB19" s="112">
        <f>VLOOKUP($A19&amp;$A$18, '[1]21.유통업체'!$A$9:$BC$71, 30, FALSE)</f>
        <v>659969.19999999995</v>
      </c>
    </row>
    <row r="20" spans="1:28" ht="21.2" customHeight="1" x14ac:dyDescent="0.15">
      <c r="A20" s="4">
        <v>2016</v>
      </c>
      <c r="B20" s="112">
        <f>VLOOKUP($A20&amp;$A$18, '[1]21.유통업체'!$A$9:$BC$71, 4, FALSE)</f>
        <v>203</v>
      </c>
      <c r="C20" s="112">
        <f>VLOOKUP($A20&amp;$A$18, '[1]21.유통업체'!$A$9:$BC$71, 5, FALSE)</f>
        <v>1205017</v>
      </c>
      <c r="D20" s="112">
        <f>VLOOKUP($A20&amp;$A$18, '[1]21.유통업체'!$A$9:$BC$71, 6, FALSE)</f>
        <v>2782614</v>
      </c>
      <c r="E20" s="112">
        <f>VLOOKUP($A20&amp;$A$18, '[1]21.유통업체'!$A$9:$BC$71, 7, FALSE)</f>
        <v>19</v>
      </c>
      <c r="F20" s="112">
        <f>VLOOKUP($A20&amp;$A$18, '[1]21.유통업체'!$A$9:$BC$71, 8, FALSE)</f>
        <v>189802</v>
      </c>
      <c r="G20" s="112">
        <f>VLOOKUP($A20&amp;$A$18, '[1]21.유통업체'!$A$9:$BC$71, 9, FALSE)</f>
        <v>892648</v>
      </c>
      <c r="H20" s="112">
        <f>VLOOKUP($A20&amp;$A$18, '[1]21.유통업체'!$A$9:$BC$71, 10, FALSE)</f>
        <v>3</v>
      </c>
      <c r="I20" s="112">
        <f>VLOOKUP($A20&amp;$A$18, '[1]21.유통업체'!$A$9:$BC$71, 11, FALSE)</f>
        <v>13478</v>
      </c>
      <c r="J20" s="112">
        <f>VLOOKUP($A20&amp;$A$18, '[1]21.유통업체'!$A$9:$BC$71, 12, FALSE)</f>
        <v>29944</v>
      </c>
      <c r="K20" s="112">
        <f>VLOOKUP($A20&amp;$A$18, '[1]21.유통업체'!$A$9:$BC$71, 13, FALSE)</f>
        <v>9</v>
      </c>
      <c r="L20" s="112">
        <f>VLOOKUP($A20&amp;$A$18, '[1]21.유통업체'!$A$9:$BC$71, 14, FALSE)</f>
        <v>255894</v>
      </c>
      <c r="M20" s="112">
        <f>VLOOKUP($A20&amp;$A$18, '[1]21.유통업체'!$A$9:$BC$71, 15, FALSE)</f>
        <v>861607</v>
      </c>
      <c r="N20" s="112">
        <f>VLOOKUP($A20&amp;$A$18, '[1]21.유통업체'!$A$9:$BC$71, 16, FALSE)</f>
        <v>6</v>
      </c>
      <c r="O20" s="112">
        <f>VLOOKUP($A20&amp;$A$18, '[1]21.유통업체'!$A$9:$BC$71, 17, FALSE)</f>
        <v>101410</v>
      </c>
      <c r="P20" s="112">
        <f>VLOOKUP($A20&amp;$A$18, '[1]21.유통업체'!$A$9:$BC$71, 18, FALSE)</f>
        <v>338445</v>
      </c>
      <c r="Q20" s="112">
        <f>VLOOKUP($A20&amp;$A$18, '[1]21.유통업체'!$A$9:$BC$71, 19, FALSE)</f>
        <v>151</v>
      </c>
      <c r="R20" s="112">
        <f>VLOOKUP($A20&amp;$A$18, '[1]21.유통업체'!$A$9:$BC$71, 20, FALSE)</f>
        <v>16614</v>
      </c>
      <c r="S20" s="112">
        <f>VLOOKUP($A20&amp;$A$18, '[1]21.유통업체'!$A$9:$BC$71, 21, FALSE)</f>
        <v>477234</v>
      </c>
      <c r="T20" s="112">
        <f>VLOOKUP($A20&amp;$A$18, '[1]21.유통업체'!$A$9:$BC$71, 22, FALSE)</f>
        <v>143</v>
      </c>
      <c r="U20" s="112">
        <f>VLOOKUP($A20&amp;$A$18, '[1]21.유통업체'!$A$9:$BC$71, 23, FALSE)</f>
        <v>14683</v>
      </c>
      <c r="V20" s="112">
        <f>VLOOKUP($A20&amp;$A$18, '[1]21.유통업체'!$A$9:$BC$71, 24, FALSE)</f>
        <v>412480</v>
      </c>
      <c r="W20" s="112">
        <f>VLOOKUP($A20&amp;$A$18, '[1]21.유통업체'!$A$9:$BC$71, 25, FALSE)</f>
        <v>8</v>
      </c>
      <c r="X20" s="112">
        <f>VLOOKUP($A20&amp;$A$18, '[1]21.유통업체'!$A$9:$BC$71, 26, FALSE)</f>
        <v>1931</v>
      </c>
      <c r="Y20" s="112">
        <f>VLOOKUP($A20&amp;$A$18, '[1]21.유통업체'!$A$9:$BC$71, 27, FALSE)</f>
        <v>64754</v>
      </c>
      <c r="Z20" s="112">
        <f>VLOOKUP($A20&amp;$A$18, '[1]21.유통업체'!$A$9:$BC$71, 28, FALSE)</f>
        <v>15</v>
      </c>
      <c r="AA20" s="112">
        <f>VLOOKUP($A20&amp;$A$18, '[1]21.유통업체'!$A$9:$BC$71, 29, FALSE)</f>
        <v>167199</v>
      </c>
      <c r="AB20" s="112">
        <f>VLOOKUP($A20&amp;$A$18, '[1]21.유통업체'!$A$9:$BC$71, 30, FALSE)</f>
        <v>659970</v>
      </c>
    </row>
    <row r="21" spans="1:28" ht="21.2" customHeight="1" x14ac:dyDescent="0.15">
      <c r="A21" s="4">
        <v>2017</v>
      </c>
      <c r="B21" s="112">
        <f>VLOOKUP($A21&amp;$A$18, '[1]21.유통업체'!$A$9:$BC$71, 4, FALSE)</f>
        <v>220</v>
      </c>
      <c r="C21" s="112">
        <f>VLOOKUP($A21&amp;$A$18, '[1]21.유통업체'!$A$9:$BC$71, 5, FALSE)</f>
        <v>1501060.3</v>
      </c>
      <c r="D21" s="112">
        <f>VLOOKUP($A21&amp;$A$18, '[1]21.유통업체'!$A$9:$BC$71, 6, FALSE)</f>
        <v>3106528.3</v>
      </c>
      <c r="E21" s="112">
        <f>VLOOKUP($A21&amp;$A$18, '[1]21.유통업체'!$A$9:$BC$71, 7, FALSE)</f>
        <v>22</v>
      </c>
      <c r="F21" s="112">
        <f>VLOOKUP($A21&amp;$A$18, '[1]21.유통업체'!$A$9:$BC$71, 8, FALSE)</f>
        <v>229564</v>
      </c>
      <c r="G21" s="112">
        <f>VLOOKUP($A21&amp;$A$18, '[1]21.유통업체'!$A$9:$BC$71, 9, FALSE)</f>
        <v>1102780.7</v>
      </c>
      <c r="H21" s="112">
        <f>VLOOKUP($A21&amp;$A$18, '[1]21.유통업체'!$A$9:$BC$71, 10, FALSE)</f>
        <v>3</v>
      </c>
      <c r="I21" s="112">
        <f>VLOOKUP($A21&amp;$A$18, '[1]21.유통업체'!$A$9:$BC$71, 11, FALSE)</f>
        <v>11896</v>
      </c>
      <c r="J21" s="112">
        <f>VLOOKUP($A21&amp;$A$18, '[1]21.유통업체'!$A$9:$BC$71, 12, FALSE)</f>
        <v>25241</v>
      </c>
      <c r="K21" s="112">
        <f>VLOOKUP($A21&amp;$A$18, '[1]21.유통업체'!$A$9:$BC$71, 13, FALSE)</f>
        <v>9</v>
      </c>
      <c r="L21" s="112">
        <f>VLOOKUP($A21&amp;$A$18, '[1]21.유통업체'!$A$9:$BC$71, 14, FALSE)</f>
        <v>227637.9</v>
      </c>
      <c r="M21" s="112">
        <f>VLOOKUP($A21&amp;$A$18, '[1]21.유통업체'!$A$9:$BC$71, 15, FALSE)</f>
        <v>861607.7</v>
      </c>
      <c r="N21" s="112">
        <f>VLOOKUP($A21&amp;$A$18, '[1]21.유통업체'!$A$9:$BC$71, 16, FALSE)</f>
        <v>7</v>
      </c>
      <c r="O21" s="112">
        <f>VLOOKUP($A21&amp;$A$18, '[1]21.유통업체'!$A$9:$BC$71, 17, FALSE)</f>
        <v>137067.1</v>
      </c>
      <c r="P21" s="112">
        <f>VLOOKUP($A21&amp;$A$18, '[1]21.유통업체'!$A$9:$BC$71, 18, FALSE)</f>
        <v>408142.7</v>
      </c>
      <c r="Q21" s="112">
        <f>VLOOKUP($A21&amp;$A$18, '[1]21.유통업체'!$A$9:$BC$71, 19, FALSE)</f>
        <v>157</v>
      </c>
      <c r="R21" s="112">
        <f>VLOOKUP($A21&amp;$A$18, '[1]21.유통업체'!$A$9:$BC$71, 20, FALSE)</f>
        <v>20871</v>
      </c>
      <c r="S21" s="112">
        <f>VLOOKUP($A21&amp;$A$18, '[1]21.유통업체'!$A$9:$BC$71, 21, FALSE)</f>
        <v>690905</v>
      </c>
      <c r="T21" s="112">
        <f>VLOOKUP($A21&amp;$A$18, '[1]21.유통업체'!$A$9:$BC$71, 22, FALSE)</f>
        <v>150</v>
      </c>
      <c r="U21" s="112">
        <f>VLOOKUP($A21&amp;$A$18, '[1]21.유통업체'!$A$9:$BC$71, 23, FALSE)</f>
        <v>19321</v>
      </c>
      <c r="V21" s="112">
        <f>VLOOKUP($A21&amp;$A$18, '[1]21.유통업체'!$A$9:$BC$71, 24, FALSE)</f>
        <v>628751</v>
      </c>
      <c r="W21" s="112">
        <f>VLOOKUP($A21&amp;$A$18, '[1]21.유통업체'!$A$9:$BC$71, 25, FALSE)</f>
        <v>7</v>
      </c>
      <c r="X21" s="112">
        <f>VLOOKUP($A21&amp;$A$18, '[1]21.유통업체'!$A$9:$BC$71, 26, FALSE)</f>
        <v>1550</v>
      </c>
      <c r="Y21" s="112">
        <f>VLOOKUP($A21&amp;$A$18, '[1]21.유통업체'!$A$9:$BC$71, 27, FALSE)</f>
        <v>62154</v>
      </c>
      <c r="Z21" s="112">
        <f>VLOOKUP($A21&amp;$A$18, '[1]21.유통업체'!$A$9:$BC$71, 28, FALSE)</f>
        <v>22</v>
      </c>
      <c r="AA21" s="112">
        <f>VLOOKUP($A21&amp;$A$18, '[1]21.유통업체'!$A$9:$BC$71, 29, FALSE)</f>
        <v>203990.3</v>
      </c>
      <c r="AB21" s="112">
        <f>VLOOKUP($A21&amp;$A$18, '[1]21.유통업체'!$A$9:$BC$71, 30, FALSE)</f>
        <v>708756.2</v>
      </c>
    </row>
    <row r="22" spans="1:28" ht="21.2" customHeight="1" x14ac:dyDescent="0.15">
      <c r="A22" s="4">
        <v>2018</v>
      </c>
      <c r="B22" s="112">
        <f>VLOOKUP($A22&amp;$A$18, '[1]21.유통업체'!$A$9:$BC$71, 4, FALSE)</f>
        <v>218</v>
      </c>
      <c r="C22" s="112">
        <f>VLOOKUP($A22&amp;$A$18, '[1]21.유통업체'!$A$9:$BC$71, 5, FALSE)</f>
        <v>1406429.8</v>
      </c>
      <c r="D22" s="112">
        <f>VLOOKUP($A22&amp;$A$18, '[1]21.유통업체'!$A$9:$BC$71, 6, FALSE)</f>
        <v>3026646.5</v>
      </c>
      <c r="E22" s="112">
        <f>VLOOKUP($A22&amp;$A$18, '[1]21.유통업체'!$A$9:$BC$71, 7, FALSE)</f>
        <v>21</v>
      </c>
      <c r="F22" s="112">
        <f>VLOOKUP($A22&amp;$A$18, '[1]21.유통업체'!$A$9:$BC$71, 8, FALSE)</f>
        <v>214589.8</v>
      </c>
      <c r="G22" s="112">
        <f>VLOOKUP($A22&amp;$A$18, '[1]21.유통업체'!$A$9:$BC$71, 9, FALSE)</f>
        <v>1024204.7</v>
      </c>
      <c r="H22" s="112">
        <f>VLOOKUP($A22&amp;$A$18, '[1]21.유통업체'!$A$9:$BC$71, 10, FALSE)</f>
        <v>3</v>
      </c>
      <c r="I22" s="112">
        <f>VLOOKUP($A22&amp;$A$18, '[1]21.유통업체'!$A$9:$BC$71, 11, FALSE)</f>
        <v>13478</v>
      </c>
      <c r="J22" s="112">
        <f>VLOOKUP($A22&amp;$A$18, '[1]21.유통업체'!$A$9:$BC$71, 12, FALSE)</f>
        <v>29944</v>
      </c>
      <c r="K22" s="112">
        <f>VLOOKUP($A22&amp;$A$18, '[1]21.유통업체'!$A$9:$BC$71, 13, FALSE)</f>
        <v>9</v>
      </c>
      <c r="L22" s="112">
        <f>VLOOKUP($A22&amp;$A$18, '[1]21.유통업체'!$A$9:$BC$71, 14, FALSE)</f>
        <v>215126</v>
      </c>
      <c r="M22" s="112">
        <f>VLOOKUP($A22&amp;$A$18, '[1]21.유통업체'!$A$9:$BC$71, 15, FALSE)</f>
        <v>861607.3</v>
      </c>
      <c r="N22" s="112">
        <f>VLOOKUP($A22&amp;$A$18, '[1]21.유통업체'!$A$9:$BC$71, 16, FALSE)</f>
        <v>7</v>
      </c>
      <c r="O22" s="112">
        <f>VLOOKUP($A22&amp;$A$18, '[1]21.유통업체'!$A$9:$BC$71, 17, FALSE)</f>
        <v>137077</v>
      </c>
      <c r="P22" s="112">
        <f>VLOOKUP($A22&amp;$A$18, '[1]21.유통업체'!$A$9:$BC$71, 18, FALSE)</f>
        <v>408141.9</v>
      </c>
      <c r="Q22" s="112">
        <f>VLOOKUP($A22&amp;$A$18, '[1]21.유통업체'!$A$9:$BC$71, 19, FALSE)</f>
        <v>158</v>
      </c>
      <c r="R22" s="112">
        <f>VLOOKUP($A22&amp;$A$18, '[1]21.유통업체'!$A$9:$BC$71, 20, FALSE)</f>
        <v>18879</v>
      </c>
      <c r="S22" s="112">
        <f>VLOOKUP($A22&amp;$A$18, '[1]21.유통업체'!$A$9:$BC$71, 21, FALSE)</f>
        <v>701035</v>
      </c>
      <c r="T22" s="112">
        <f>VLOOKUP($A22&amp;$A$18, '[1]21.유통업체'!$A$9:$BC$71, 22, FALSE)</f>
        <v>150</v>
      </c>
      <c r="U22" s="112">
        <f>VLOOKUP($A22&amp;$A$18, '[1]21.유통업체'!$A$9:$BC$71, 23, FALSE)</f>
        <v>17288</v>
      </c>
      <c r="V22" s="112">
        <f>VLOOKUP($A22&amp;$A$18, '[1]21.유통업체'!$A$9:$BC$71, 24, FALSE)</f>
        <v>626736</v>
      </c>
      <c r="W22" s="112">
        <f>VLOOKUP($A22&amp;$A$18, '[1]21.유통업체'!$A$9:$BC$71, 25, FALSE)</f>
        <v>8</v>
      </c>
      <c r="X22" s="112">
        <f>VLOOKUP($A22&amp;$A$18, '[1]21.유통업체'!$A$9:$BC$71, 26, FALSE)</f>
        <v>1591</v>
      </c>
      <c r="Y22" s="112">
        <f>VLOOKUP($A22&amp;$A$18, '[1]21.유통업체'!$A$9:$BC$71, 27, FALSE)</f>
        <v>74299</v>
      </c>
      <c r="Z22" s="112">
        <f>VLOOKUP($A22&amp;$A$18, '[1]21.유통업체'!$A$9:$BC$71, 28, FALSE)</f>
        <v>20</v>
      </c>
      <c r="AA22" s="112">
        <f>VLOOKUP($A22&amp;$A$18, '[1]21.유통업체'!$A$9:$BC$71, 29, FALSE)</f>
        <v>125123.9</v>
      </c>
      <c r="AB22" s="112">
        <f>VLOOKUP($A22&amp;$A$18, '[1]21.유통업체'!$A$9:$BC$71, 30, FALSE)</f>
        <v>702748.6</v>
      </c>
    </row>
    <row r="23" spans="1:28" ht="21.2" customHeight="1" x14ac:dyDescent="0.15">
      <c r="A23" s="4">
        <v>2019</v>
      </c>
      <c r="B23" s="112">
        <f>VLOOKUP($A23&amp;$A$18, '[1]21.유통업체'!$A$9:$BC$71, 4, FALSE)</f>
        <v>217</v>
      </c>
      <c r="C23" s="112">
        <f>VLOOKUP($A23&amp;$A$18, '[1]21.유통업체'!$A$9:$BC$71, 5, FALSE)</f>
        <v>1481459.5</v>
      </c>
      <c r="D23" s="112">
        <f>VLOOKUP($A23&amp;$A$18, '[1]21.유통업체'!$A$9:$BC$71, 6, FALSE)</f>
        <v>3010142.3</v>
      </c>
      <c r="E23" s="112">
        <f>VLOOKUP($A23&amp;$A$18, '[1]21.유통업체'!$A$9:$BC$71, 7, FALSE)</f>
        <v>21</v>
      </c>
      <c r="F23" s="112">
        <f>VLOOKUP($A23&amp;$A$18, '[1]21.유통업체'!$A$9:$BC$71, 8, FALSE)</f>
        <v>247102.7</v>
      </c>
      <c r="G23" s="112">
        <f>VLOOKUP($A23&amp;$A$18, '[1]21.유통업체'!$A$9:$BC$71, 9, FALSE)</f>
        <v>1017006.6</v>
      </c>
      <c r="H23" s="112">
        <f>VLOOKUP($A23&amp;$A$18, '[1]21.유통업체'!$A$9:$BC$71, 10, FALSE)</f>
        <v>3</v>
      </c>
      <c r="I23" s="112">
        <f>VLOOKUP($A23&amp;$A$18, '[1]21.유통업체'!$A$9:$BC$71, 11, FALSE)</f>
        <v>13478.3</v>
      </c>
      <c r="J23" s="112">
        <f>VLOOKUP($A23&amp;$A$18, '[1]21.유통업체'!$A$9:$BC$71, 12, FALSE)</f>
        <v>29943.599999999999</v>
      </c>
      <c r="K23" s="112">
        <f>VLOOKUP($A23&amp;$A$18, '[1]21.유통업체'!$A$9:$BC$71, 13, FALSE)</f>
        <v>9</v>
      </c>
      <c r="L23" s="112">
        <f>VLOOKUP($A23&amp;$A$18, '[1]21.유통업체'!$A$9:$BC$71, 14, FALSE)</f>
        <v>215126.5</v>
      </c>
      <c r="M23" s="112">
        <f>VLOOKUP($A23&amp;$A$18, '[1]21.유통업체'!$A$9:$BC$71, 15, FALSE)</f>
        <v>861607.6</v>
      </c>
      <c r="N23" s="112">
        <f>VLOOKUP($A23&amp;$A$18, '[1]21.유통업체'!$A$9:$BC$71, 16, FALSE)</f>
        <v>7</v>
      </c>
      <c r="O23" s="112">
        <f>VLOOKUP($A23&amp;$A$18, '[1]21.유통업체'!$A$9:$BC$71, 17, FALSE)</f>
        <v>132605</v>
      </c>
      <c r="P23" s="112">
        <f>VLOOKUP($A23&amp;$A$18, '[1]21.유통업체'!$A$9:$BC$71, 18, FALSE)</f>
        <v>410138.5</v>
      </c>
      <c r="Q23" s="112">
        <f>VLOOKUP($A23&amp;$A$18, '[1]21.유통업체'!$A$9:$BC$71, 19, FALSE)</f>
        <v>158</v>
      </c>
      <c r="R23" s="112">
        <f>VLOOKUP($A23&amp;$A$18, '[1]21.유통업체'!$A$9:$BC$71, 20, FALSE)</f>
        <v>19495</v>
      </c>
      <c r="S23" s="112">
        <f>VLOOKUP($A23&amp;$A$18, '[1]21.유통업체'!$A$9:$BC$71, 21, FALSE)</f>
        <v>751286.6</v>
      </c>
      <c r="T23" s="112">
        <f>VLOOKUP($A23&amp;$A$18, '[1]21.유통업체'!$A$9:$BC$71, 22, FALSE)</f>
        <v>149</v>
      </c>
      <c r="U23" s="112">
        <f>VLOOKUP($A23&amp;$A$18, '[1]21.유통업체'!$A$9:$BC$71, 23, FALSE)</f>
        <v>17728</v>
      </c>
      <c r="V23" s="112">
        <f>VLOOKUP($A23&amp;$A$18, '[1]21.유통업체'!$A$9:$BC$71, 24, FALSE)</f>
        <v>671150.5</v>
      </c>
      <c r="W23" s="112">
        <f>VLOOKUP($A23&amp;$A$18, '[1]21.유통업체'!$A$9:$BC$71, 25, FALSE)</f>
        <v>9</v>
      </c>
      <c r="X23" s="112">
        <f>VLOOKUP($A23&amp;$A$18, '[1]21.유통업체'!$A$9:$BC$71, 26, FALSE)</f>
        <v>1767</v>
      </c>
      <c r="Y23" s="112">
        <f>VLOOKUP($A23&amp;$A$18, '[1]21.유통업체'!$A$9:$BC$71, 27, FALSE)</f>
        <v>80136.100000000006</v>
      </c>
      <c r="Z23" s="112">
        <f>VLOOKUP($A23&amp;$A$18, '[1]21.유통업체'!$A$9:$BC$71, 28, FALSE)</f>
        <v>19</v>
      </c>
      <c r="AA23" s="112">
        <f>VLOOKUP($A23&amp;$A$18, '[1]21.유통업체'!$A$9:$BC$71, 29, FALSE)</f>
        <v>121860.5</v>
      </c>
      <c r="AB23" s="112">
        <f>VLOOKUP($A23&amp;$A$18, '[1]21.유통업체'!$A$9:$BC$71, 30, FALSE)</f>
        <v>691446</v>
      </c>
    </row>
    <row r="24" spans="1:28" ht="21.2" customHeight="1" x14ac:dyDescent="0.15">
      <c r="A24" s="4">
        <v>2020</v>
      </c>
      <c r="B24" s="112">
        <f>VLOOKUP($A24&amp;$A$18, '[1]21.유통업체'!$A$9:$BC$71, 4, FALSE)</f>
        <v>220</v>
      </c>
      <c r="C24" s="112">
        <f>VLOOKUP($A24&amp;$A$18, '[1]21.유통업체'!$A$9:$BC$71, 5, FALSE)</f>
        <v>1530824.2</v>
      </c>
      <c r="D24" s="112">
        <f>VLOOKUP($A24&amp;$A$18, '[1]21.유통업체'!$A$9:$BC$71, 6, FALSE)</f>
        <v>2994147.6</v>
      </c>
      <c r="E24" s="112">
        <f>VLOOKUP($A24&amp;$A$18, '[1]21.유통업체'!$A$9:$BC$71, 7, FALSE)</f>
        <v>21</v>
      </c>
      <c r="F24" s="112">
        <f>VLOOKUP($A24&amp;$A$18, '[1]21.유통업체'!$A$9:$BC$71, 8, FALSE)</f>
        <v>246226.6</v>
      </c>
      <c r="G24" s="112">
        <f>VLOOKUP($A24&amp;$A$18, '[1]21.유통업체'!$A$9:$BC$71, 9, FALSE)</f>
        <v>1016887.6</v>
      </c>
      <c r="H24" s="112">
        <f>VLOOKUP($A24&amp;$A$18, '[1]21.유통업체'!$A$9:$BC$71, 10, FALSE)</f>
        <v>2</v>
      </c>
      <c r="I24" s="112">
        <f>VLOOKUP($A24&amp;$A$18, '[1]21.유통업체'!$A$9:$BC$71, 11, FALSE)</f>
        <v>11868.3</v>
      </c>
      <c r="J24" s="112">
        <f>VLOOKUP($A24&amp;$A$18, '[1]21.유통업체'!$A$9:$BC$71, 12, FALSE)</f>
        <v>22674.6</v>
      </c>
      <c r="K24" s="112">
        <f>VLOOKUP($A24&amp;$A$18, '[1]21.유통업체'!$A$9:$BC$71, 13, FALSE)</f>
        <v>9</v>
      </c>
      <c r="L24" s="112">
        <f>VLOOKUP($A24&amp;$A$18, '[1]21.유통업체'!$A$9:$BC$71, 14, FALSE)</f>
        <v>215126</v>
      </c>
      <c r="M24" s="112">
        <f>VLOOKUP($A24&amp;$A$18, '[1]21.유통업체'!$A$9:$BC$71, 15, FALSE)</f>
        <v>861607.6</v>
      </c>
      <c r="N24" s="112">
        <f>VLOOKUP($A24&amp;$A$18, '[1]21.유통업체'!$A$9:$BC$71, 16, FALSE)</f>
        <v>6</v>
      </c>
      <c r="O24" s="112">
        <f>VLOOKUP($A24&amp;$A$18, '[1]21.유통업체'!$A$9:$BC$71, 17, FALSE)</f>
        <v>118754.3</v>
      </c>
      <c r="P24" s="112">
        <f>VLOOKUP($A24&amp;$A$18, '[1]21.유통업체'!$A$9:$BC$71, 18, FALSE)</f>
        <v>372905.5</v>
      </c>
      <c r="Q24" s="112">
        <f>VLOOKUP($A24&amp;$A$18, '[1]21.유통업체'!$A$9:$BC$71, 19, FALSE)</f>
        <v>161</v>
      </c>
      <c r="R24" s="112">
        <f>VLOOKUP($A24&amp;$A$18, '[1]21.유통업체'!$A$9:$BC$71, 20, FALSE)</f>
        <v>20471</v>
      </c>
      <c r="S24" s="112">
        <f>VLOOKUP($A24&amp;$A$18, '[1]21.유통업체'!$A$9:$BC$71, 21, FALSE)</f>
        <v>806089.5</v>
      </c>
      <c r="T24" s="112">
        <f>VLOOKUP($A24&amp;$A$18, '[1]21.유통업체'!$A$9:$BC$71, 22, FALSE)</f>
        <v>149</v>
      </c>
      <c r="U24" s="112">
        <f>VLOOKUP($A24&amp;$A$18, '[1]21.유통업체'!$A$9:$BC$71, 23, FALSE)</f>
        <v>18067</v>
      </c>
      <c r="V24" s="112">
        <f>VLOOKUP($A24&amp;$A$18, '[1]21.유통업체'!$A$9:$BC$71, 24, FALSE)</f>
        <v>658807.4</v>
      </c>
      <c r="W24" s="112">
        <f>VLOOKUP($A24&amp;$A$18, '[1]21.유통업체'!$A$9:$BC$71, 25, FALSE)</f>
        <v>12</v>
      </c>
      <c r="X24" s="112">
        <f>VLOOKUP($A24&amp;$A$18, '[1]21.유통업체'!$A$9:$BC$71, 26, FALSE)</f>
        <v>2404</v>
      </c>
      <c r="Y24" s="112">
        <f>VLOOKUP($A24&amp;$A$18, '[1]21.유통업체'!$A$9:$BC$71, 27, FALSE)</f>
        <v>147282.1</v>
      </c>
      <c r="Z24" s="112">
        <f>VLOOKUP($A24&amp;$A$18, '[1]21.유통업체'!$A$9:$BC$71, 28, FALSE)</f>
        <v>21</v>
      </c>
      <c r="AA24" s="112">
        <f>VLOOKUP($A24&amp;$A$18, '[1]21.유통업체'!$A$9:$BC$71, 29, FALSE)</f>
        <v>132759.5</v>
      </c>
      <c r="AB24" s="112">
        <f>VLOOKUP($A24&amp;$A$18, '[1]21.유통업체'!$A$9:$BC$71, 30, FALSE)</f>
        <v>720072.4</v>
      </c>
    </row>
    <row r="25" spans="1:28" ht="21.2" customHeight="1" x14ac:dyDescent="0.15">
      <c r="A25" s="4"/>
      <c r="B25" s="170"/>
      <c r="C25" s="170"/>
      <c r="D25" s="170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</row>
    <row r="26" spans="1:28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168"/>
      <c r="Z26" s="168"/>
      <c r="AA26" s="168"/>
      <c r="AB26" s="168"/>
    </row>
    <row r="27" spans="1:28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</row>
    <row r="28" spans="1:28" ht="21.2" customHeight="1" x14ac:dyDescent="0.15">
      <c r="A28" s="4">
        <v>2015</v>
      </c>
      <c r="B28" s="112">
        <f>VLOOKUP($A28&amp;$A$27, '[2]21.유통업체'!$A$9:$BC$160, 4, FALSE)</f>
        <v>229</v>
      </c>
      <c r="C28" s="112">
        <f>VLOOKUP($A28&amp;$A$27, '[2]21.유통업체'!$A$9:$BC$160, 5, FALSE)</f>
        <v>1348441</v>
      </c>
      <c r="D28" s="112">
        <f>VLOOKUP($A28&amp;$A$27, '[2]21.유통업체'!$A$9:$BC$160, 6, FALSE)</f>
        <v>974160</v>
      </c>
      <c r="E28" s="112">
        <f>VLOOKUP($A28&amp;$A$27, '[2]21.유통업체'!$A$9:$BC$160, 7, FALSE)</f>
        <v>23</v>
      </c>
      <c r="F28" s="112">
        <f>VLOOKUP($A28&amp;$A$27, '[2]21.유통업체'!$A$9:$BC$160, 8, FALSE)</f>
        <v>239944</v>
      </c>
      <c r="G28" s="112">
        <f>VLOOKUP($A28&amp;$A$27, '[2]21.유통업체'!$A$9:$BC$160, 9, FALSE)</f>
        <v>664481</v>
      </c>
      <c r="H28" s="112">
        <f>VLOOKUP($A28&amp;$A$27, '[2]21.유통업체'!$A$9:$BC$160, 10, FALSE)</f>
        <v>2</v>
      </c>
      <c r="I28" s="112">
        <f>VLOOKUP($A28&amp;$A$27, '[2]21.유통업체'!$A$9:$BC$160, 11, FALSE)</f>
        <v>17438</v>
      </c>
      <c r="J28" s="112">
        <f>VLOOKUP($A28&amp;$A$27, '[2]21.유통업체'!$A$9:$BC$160, 12, FALSE)</f>
        <v>38114</v>
      </c>
      <c r="K28" s="112">
        <f>VLOOKUP($A28&amp;$A$27, '[2]21.유통업체'!$A$9:$BC$160, 13, FALSE)</f>
        <v>3</v>
      </c>
      <c r="L28" s="112">
        <f>VLOOKUP($A28&amp;$A$27, '[2]21.유통업체'!$A$9:$BC$160, 14, FALSE)</f>
        <v>35495</v>
      </c>
      <c r="M28" s="112">
        <f>VLOOKUP($A28&amp;$A$27, '[2]21.유통업체'!$A$9:$BC$160, 15, FALSE)</f>
        <v>57892</v>
      </c>
      <c r="N28" s="112">
        <f>VLOOKUP($A28&amp;$A$27, '[2]21.유통업체'!$A$9:$BC$160, 16, FALSE)</f>
        <v>4</v>
      </c>
      <c r="O28" s="112">
        <f>VLOOKUP($A28&amp;$A$27, '[2]21.유통업체'!$A$9:$BC$160, 17, FALSE)</f>
        <v>49263</v>
      </c>
      <c r="P28" s="112">
        <f>VLOOKUP($A28&amp;$A$27, '[2]21.유통업체'!$A$9:$BC$160, 18, FALSE)</f>
        <v>115271</v>
      </c>
      <c r="Q28" s="112">
        <f>VLOOKUP($A28&amp;$A$27, '[2]21.유통업체'!$A$9:$BC$160, 19, FALSE)</f>
        <v>184</v>
      </c>
      <c r="R28" s="112">
        <f>VLOOKUP($A28&amp;$A$27, '[2]21.유통업체'!$A$9:$BC$160, 20, FALSE)</f>
        <v>15681</v>
      </c>
      <c r="S28" s="112">
        <f>VLOOKUP($A28&amp;$A$27, '[2]21.유통업체'!$A$9:$BC$160, 21, FALSE)</f>
        <v>951701</v>
      </c>
      <c r="T28" s="112">
        <f>VLOOKUP($A28&amp;$A$27, '[2]21.유통업체'!$A$9:$BC$160, 22, FALSE)</f>
        <v>171</v>
      </c>
      <c r="U28" s="112">
        <f>VLOOKUP($A28&amp;$A$27, '[2]21.유통업체'!$A$9:$BC$160, 23, FALSE)</f>
        <v>14601</v>
      </c>
      <c r="V28" s="112">
        <f>VLOOKUP($A28&amp;$A$27, '[2]21.유통업체'!$A$9:$BC$160, 24, FALSE)</f>
        <v>796694</v>
      </c>
      <c r="W28" s="112">
        <f>VLOOKUP($A28&amp;$A$27, '[2]21.유통업체'!$A$9:$BC$160, 25, FALSE)</f>
        <v>13</v>
      </c>
      <c r="X28" s="112">
        <f>VLOOKUP($A28&amp;$A$27, '[2]21.유통업체'!$A$9:$BC$160, 26, FALSE)</f>
        <v>1080</v>
      </c>
      <c r="Y28" s="112">
        <f>VLOOKUP($A28&amp;$A$27, '[2]21.유통업체'!$A$9:$BC$160, 27, FALSE)</f>
        <v>155007</v>
      </c>
      <c r="Z28" s="112">
        <f>VLOOKUP($A28&amp;$A$27, '[2]21.유통업체'!$A$9:$BC$160, 28, FALSE)</f>
        <v>13</v>
      </c>
      <c r="AA28" s="112">
        <f>VLOOKUP($A28&amp;$A$27, '[2]21.유통업체'!$A$9:$BC$160, 29, FALSE)</f>
        <v>54600</v>
      </c>
      <c r="AB28" s="112">
        <f>VLOOKUP($A28&amp;$A$27, '[2]21.유통업체'!$A$9:$BC$160, 30, FALSE)</f>
        <v>98402</v>
      </c>
    </row>
    <row r="29" spans="1:28" ht="21.2" customHeight="1" x14ac:dyDescent="0.15">
      <c r="A29" s="4">
        <v>2016</v>
      </c>
      <c r="B29" s="112">
        <f>VLOOKUP($A29&amp;$A$27, '[2]21.유통업체'!$A$9:$BC$160, 4, FALSE)</f>
        <v>57</v>
      </c>
      <c r="C29" s="112">
        <f>VLOOKUP($A29&amp;$A$27, '[2]21.유통업체'!$A$9:$BC$160, 5, FALSE)</f>
        <v>367791</v>
      </c>
      <c r="D29" s="112">
        <f>VLOOKUP($A29&amp;$A$27, '[2]21.유통업체'!$A$9:$BC$160, 6, FALSE)</f>
        <v>921183</v>
      </c>
      <c r="E29" s="112">
        <f>VLOOKUP($A29&amp;$A$27, '[2]21.유통업체'!$A$9:$BC$160, 7, FALSE)</f>
        <v>23</v>
      </c>
      <c r="F29" s="112">
        <f>VLOOKUP($A29&amp;$A$27, '[2]21.유통업체'!$A$9:$BC$160, 8, FALSE)</f>
        <v>219391</v>
      </c>
      <c r="G29" s="112">
        <f>VLOOKUP($A29&amp;$A$27, '[2]21.유통업체'!$A$9:$BC$160, 9, FALSE)</f>
        <v>629103</v>
      </c>
      <c r="H29" s="112">
        <f>VLOOKUP($A29&amp;$A$27, '[2]21.유통업체'!$A$9:$BC$160, 10, FALSE)</f>
        <v>2</v>
      </c>
      <c r="I29" s="112">
        <f>VLOOKUP($A29&amp;$A$27, '[2]21.유통업체'!$A$9:$BC$160, 11, FALSE)</f>
        <v>17438</v>
      </c>
      <c r="J29" s="112">
        <f>VLOOKUP($A29&amp;$A$27, '[2]21.유통업체'!$A$9:$BC$160, 12, FALSE)</f>
        <v>38114</v>
      </c>
      <c r="K29" s="112">
        <f>VLOOKUP($A29&amp;$A$27, '[2]21.유통업체'!$A$9:$BC$160, 13, FALSE)</f>
        <v>3</v>
      </c>
      <c r="L29" s="112">
        <f>VLOOKUP($A29&amp;$A$27, '[2]21.유통업체'!$A$9:$BC$160, 14, FALSE)</f>
        <v>35792</v>
      </c>
      <c r="M29" s="112">
        <f>VLOOKUP($A29&amp;$A$27, '[2]21.유통업체'!$A$9:$BC$160, 15, FALSE)</f>
        <v>57892</v>
      </c>
      <c r="N29" s="112">
        <f>VLOOKUP($A29&amp;$A$27, '[2]21.유통업체'!$A$9:$BC$160, 16, FALSE)</f>
        <v>6</v>
      </c>
      <c r="O29" s="112">
        <f>VLOOKUP($A29&amp;$A$27, '[2]21.유통업체'!$A$9:$BC$160, 17, FALSE)</f>
        <v>47138</v>
      </c>
      <c r="P29" s="112">
        <f>VLOOKUP($A29&amp;$A$27, '[2]21.유통업체'!$A$9:$BC$160, 18, FALSE)</f>
        <v>116633</v>
      </c>
      <c r="Q29" s="112">
        <f>VLOOKUP($A29&amp;$A$27, '[2]21.유통업체'!$A$9:$BC$160, 19, FALSE)</f>
        <v>171</v>
      </c>
      <c r="R29" s="112">
        <f>VLOOKUP($A29&amp;$A$27, '[2]21.유통업체'!$A$9:$BC$160, 20, FALSE)</f>
        <v>15993</v>
      </c>
      <c r="S29" s="112">
        <f>VLOOKUP($A29&amp;$A$27, '[2]21.유통업체'!$A$9:$BC$160, 21, FALSE)</f>
        <v>886698</v>
      </c>
      <c r="T29" s="112">
        <f>VLOOKUP($A29&amp;$A$27, '[2]21.유통업체'!$A$9:$BC$160, 22, FALSE)</f>
        <v>158</v>
      </c>
      <c r="U29" s="112">
        <f>VLOOKUP($A29&amp;$A$27, '[2]21.유통업체'!$A$9:$BC$160, 23, FALSE)</f>
        <v>14848</v>
      </c>
      <c r="V29" s="112">
        <f>VLOOKUP($A29&amp;$A$27, '[2]21.유통업체'!$A$9:$BC$160, 24, FALSE)</f>
        <v>760824</v>
      </c>
      <c r="W29" s="112">
        <f>VLOOKUP($A29&amp;$A$27, '[2]21.유통업체'!$A$9:$BC$160, 25, FALSE)</f>
        <v>13</v>
      </c>
      <c r="X29" s="112">
        <f>VLOOKUP($A29&amp;$A$27, '[2]21.유통업체'!$A$9:$BC$160, 26, FALSE)</f>
        <v>1145</v>
      </c>
      <c r="Y29" s="112">
        <f>VLOOKUP($A29&amp;$A$27, '[2]21.유통업체'!$A$9:$BC$160, 27, FALSE)</f>
        <v>125874</v>
      </c>
      <c r="Z29" s="112">
        <f>VLOOKUP($A29&amp;$A$27, '[2]21.유통업체'!$A$9:$BC$160, 28, FALSE)</f>
        <v>23</v>
      </c>
      <c r="AA29" s="112">
        <f>VLOOKUP($A29&amp;$A$27, '[2]21.유통업체'!$A$9:$BC$160, 29, FALSE)</f>
        <v>48032</v>
      </c>
      <c r="AB29" s="112">
        <f>VLOOKUP($A29&amp;$A$27, '[2]21.유통업체'!$A$9:$BC$160, 30, FALSE)</f>
        <v>79441</v>
      </c>
    </row>
    <row r="30" spans="1:28" s="344" customFormat="1" ht="21.2" customHeight="1" x14ac:dyDescent="0.15">
      <c r="A30" s="340">
        <v>2017</v>
      </c>
      <c r="B30" s="290">
        <f>VLOOKUP($A30&amp;$A$27, '[2]21.유통업체'!$A$9:$BC$160, 4, FALSE)</f>
        <v>51</v>
      </c>
      <c r="C30" s="290">
        <f>VLOOKUP($A30&amp;$A$27, '[2]21.유통업체'!$A$9:$BC$160, 5, FALSE)</f>
        <v>374112</v>
      </c>
      <c r="D30" s="290">
        <f>VLOOKUP($A30&amp;$A$27, '[2]21.유통업체'!$A$9:$BC$160, 6, FALSE)</f>
        <v>1013860</v>
      </c>
      <c r="E30" s="290">
        <f>VLOOKUP($A30&amp;$A$27, '[2]21.유통업체'!$A$9:$BC$160, 7, FALSE)</f>
        <v>26</v>
      </c>
      <c r="F30" s="290">
        <f>VLOOKUP($A30&amp;$A$27, '[2]21.유통업체'!$A$9:$BC$160, 8, FALSE)</f>
        <v>223219</v>
      </c>
      <c r="G30" s="290">
        <f>VLOOKUP($A30&amp;$A$27, '[2]21.유통업체'!$A$9:$BC$160, 9, FALSE)</f>
        <v>689217</v>
      </c>
      <c r="H30" s="290">
        <f>VLOOKUP($A30&amp;$A$27, '[2]21.유통업체'!$A$9:$BC$160, 10, FALSE)</f>
        <v>2</v>
      </c>
      <c r="I30" s="290">
        <f>VLOOKUP($A30&amp;$A$27, '[2]21.유통업체'!$A$9:$BC$160, 11, FALSE)</f>
        <v>15710</v>
      </c>
      <c r="J30" s="290">
        <f>VLOOKUP($A30&amp;$A$27, '[2]21.유통업체'!$A$9:$BC$160, 12, FALSE)</f>
        <v>38114</v>
      </c>
      <c r="K30" s="290">
        <f>VLOOKUP($A30&amp;$A$27, '[2]21.유통업체'!$A$9:$BC$160, 13, FALSE)</f>
        <v>3</v>
      </c>
      <c r="L30" s="290">
        <f>VLOOKUP($A30&amp;$A$27, '[2]21.유통업체'!$A$9:$BC$160, 14, FALSE)</f>
        <v>35792</v>
      </c>
      <c r="M30" s="290">
        <f>VLOOKUP($A30&amp;$A$27, '[2]21.유통업체'!$A$9:$BC$160, 15, FALSE)</f>
        <v>57892</v>
      </c>
      <c r="N30" s="290">
        <f>VLOOKUP($A30&amp;$A$27, '[2]21.유통업체'!$A$9:$BC$160, 16, FALSE)</f>
        <v>5</v>
      </c>
      <c r="O30" s="290">
        <f>VLOOKUP($A30&amp;$A$27, '[2]21.유통업체'!$A$9:$BC$160, 17, FALSE)</f>
        <v>56668</v>
      </c>
      <c r="P30" s="290">
        <f>VLOOKUP($A30&amp;$A$27, '[2]21.유통업체'!$A$9:$BC$160, 18, FALSE)</f>
        <v>156328</v>
      </c>
      <c r="Q30" s="290">
        <f>VLOOKUP($A30&amp;$A$27, '[2]21.유통업체'!$A$9:$BC$160, 19, FALSE)</f>
        <v>0</v>
      </c>
      <c r="R30" s="290">
        <f>VLOOKUP($A30&amp;$A$27, '[2]21.유통업체'!$A$9:$BC$160, 20, FALSE)</f>
        <v>0</v>
      </c>
      <c r="S30" s="290">
        <f>VLOOKUP($A30&amp;$A$27, '[2]21.유통업체'!$A$9:$BC$160, 21, FALSE)</f>
        <v>0</v>
      </c>
      <c r="T30" s="290">
        <f>VLOOKUP($A30&amp;$A$27, '[2]21.유통업체'!$A$9:$BC$160, 22, FALSE)</f>
        <v>0</v>
      </c>
      <c r="U30" s="290">
        <f>VLOOKUP($A30&amp;$A$27, '[2]21.유통업체'!$A$9:$BC$160, 23, FALSE)</f>
        <v>0</v>
      </c>
      <c r="V30" s="290">
        <f>VLOOKUP($A30&amp;$A$27, '[2]21.유통업체'!$A$9:$BC$160, 24, FALSE)</f>
        <v>0</v>
      </c>
      <c r="W30" s="290">
        <f>VLOOKUP($A30&amp;$A$27, '[2]21.유통업체'!$A$9:$BC$160, 25, FALSE)</f>
        <v>0</v>
      </c>
      <c r="X30" s="290">
        <f>VLOOKUP($A30&amp;$A$27, '[2]21.유통업체'!$A$9:$BC$160, 26, FALSE)</f>
        <v>0</v>
      </c>
      <c r="Y30" s="290">
        <f>VLOOKUP($A30&amp;$A$27, '[2]21.유통업체'!$A$9:$BC$160, 27, FALSE)</f>
        <v>0</v>
      </c>
      <c r="Z30" s="290">
        <f>VLOOKUP($A30&amp;$A$27, '[2]21.유통업체'!$A$9:$BC$160, 28, FALSE)</f>
        <v>15</v>
      </c>
      <c r="AA30" s="290">
        <f>VLOOKUP($A30&amp;$A$27, '[2]21.유통업체'!$A$9:$BC$160, 29, FALSE)</f>
        <v>42723</v>
      </c>
      <c r="AB30" s="290">
        <f>VLOOKUP($A30&amp;$A$27, '[2]21.유통업체'!$A$9:$BC$160, 30, FALSE)</f>
        <v>72309</v>
      </c>
    </row>
    <row r="31" spans="1:28" ht="21.2" customHeight="1" x14ac:dyDescent="0.15">
      <c r="A31" s="4">
        <v>2018</v>
      </c>
      <c r="B31" s="112">
        <f>VLOOKUP($A31&amp;$A$27, '[2]21.유통업체'!$A$9:$BC$160, 4, FALSE)</f>
        <v>51</v>
      </c>
      <c r="C31" s="112">
        <f>VLOOKUP($A31&amp;$A$27, '[2]21.유통업체'!$A$9:$BC$160, 5, FALSE)</f>
        <v>365818</v>
      </c>
      <c r="D31" s="112">
        <f>VLOOKUP($A31&amp;$A$27, '[2]21.유통업체'!$A$9:$BC$160, 6, FALSE)</f>
        <v>990979</v>
      </c>
      <c r="E31" s="112">
        <f>VLOOKUP($A31&amp;$A$27, '[2]21.유통업체'!$A$9:$BC$160, 7, FALSE)</f>
        <v>24</v>
      </c>
      <c r="F31" s="112">
        <f>VLOOKUP($A31&amp;$A$27, '[2]21.유통업체'!$A$9:$BC$160, 8, FALSE)</f>
        <v>213672</v>
      </c>
      <c r="G31" s="112">
        <f>VLOOKUP($A31&amp;$A$27, '[2]21.유통업체'!$A$9:$BC$160, 9, FALSE)</f>
        <v>667148</v>
      </c>
      <c r="H31" s="112">
        <f>VLOOKUP($A31&amp;$A$27, '[2]21.유통업체'!$A$9:$BC$160, 10, FALSE)</f>
        <v>2</v>
      </c>
      <c r="I31" s="112">
        <f>VLOOKUP($A31&amp;$A$27, '[2]21.유통업체'!$A$9:$BC$160, 11, FALSE)</f>
        <v>15710</v>
      </c>
      <c r="J31" s="112">
        <f>VLOOKUP($A31&amp;$A$27, '[2]21.유통업체'!$A$9:$BC$160, 12, FALSE)</f>
        <v>38114</v>
      </c>
      <c r="K31" s="112">
        <f>VLOOKUP($A31&amp;$A$27, '[2]21.유통업체'!$A$9:$BC$160, 13, FALSE)</f>
        <v>3</v>
      </c>
      <c r="L31" s="112">
        <f>VLOOKUP($A31&amp;$A$27, '[2]21.유통업체'!$A$9:$BC$160, 14, FALSE)</f>
        <v>35054</v>
      </c>
      <c r="M31" s="112">
        <f>VLOOKUP($A31&amp;$A$27, '[2]21.유통업체'!$A$9:$BC$160, 15, FALSE)</f>
        <v>57892</v>
      </c>
      <c r="N31" s="112">
        <f>VLOOKUP($A31&amp;$A$27, '[2]21.유통업체'!$A$9:$BC$160, 16, FALSE)</f>
        <v>5</v>
      </c>
      <c r="O31" s="112">
        <f>VLOOKUP($A31&amp;$A$27, '[2]21.유통업체'!$A$9:$BC$160, 17, FALSE)</f>
        <v>56668</v>
      </c>
      <c r="P31" s="112">
        <f>VLOOKUP($A31&amp;$A$27, '[2]21.유통업체'!$A$9:$BC$160, 18, FALSE)</f>
        <v>156328</v>
      </c>
      <c r="Q31" s="112">
        <f>VLOOKUP($A31&amp;$A$27, '[2]21.유통업체'!$A$9:$BC$160, 19, FALSE)</f>
        <v>171</v>
      </c>
      <c r="R31" s="112">
        <f>VLOOKUP($A31&amp;$A$27, '[2]21.유통업체'!$A$9:$BC$160, 20, FALSE)</f>
        <v>16202</v>
      </c>
      <c r="S31" s="112">
        <f>VLOOKUP($A31&amp;$A$27, '[2]21.유통업체'!$A$9:$BC$160, 21, FALSE)</f>
        <v>1006041</v>
      </c>
      <c r="T31" s="112">
        <f>VLOOKUP($A31&amp;$A$27, '[2]21.유통업체'!$A$9:$BC$160, 22, FALSE)</f>
        <v>160</v>
      </c>
      <c r="U31" s="112">
        <f>VLOOKUP($A31&amp;$A$27, '[2]21.유통업체'!$A$9:$BC$160, 23, FALSE)</f>
        <v>15174</v>
      </c>
      <c r="V31" s="112">
        <f>VLOOKUP($A31&amp;$A$27, '[2]21.유통업체'!$A$9:$BC$160, 24, FALSE)</f>
        <v>891684</v>
      </c>
      <c r="W31" s="112">
        <f>VLOOKUP($A31&amp;$A$27, '[2]21.유통업체'!$A$9:$BC$160, 25, FALSE)</f>
        <v>11</v>
      </c>
      <c r="X31" s="112">
        <f>VLOOKUP($A31&amp;$A$27, '[2]21.유통업체'!$A$9:$BC$160, 26, FALSE)</f>
        <v>1028</v>
      </c>
      <c r="Y31" s="112">
        <f>VLOOKUP($A31&amp;$A$27, '[2]21.유통업체'!$A$9:$BC$160, 27, FALSE)</f>
        <v>114357</v>
      </c>
      <c r="Z31" s="112">
        <f>VLOOKUP($A31&amp;$A$27, '[2]21.유통업체'!$A$9:$BC$160, 28, FALSE)</f>
        <v>17</v>
      </c>
      <c r="AA31" s="112">
        <f>VLOOKUP($A31&amp;$A$27, '[2]21.유통업체'!$A$9:$BC$160, 29, FALSE)</f>
        <v>44715</v>
      </c>
      <c r="AB31" s="112">
        <f>VLOOKUP($A31&amp;$A$27, '[2]21.유통업체'!$A$9:$BC$160, 30, FALSE)</f>
        <v>71497</v>
      </c>
    </row>
    <row r="32" spans="1:28" ht="21.2" customHeight="1" x14ac:dyDescent="0.15">
      <c r="A32" s="4">
        <v>2019</v>
      </c>
      <c r="B32" s="112">
        <f>VLOOKUP($A32&amp;$A$27, '[2]21.유통업체'!$A$9:$BC$160, 4, FALSE)</f>
        <v>50</v>
      </c>
      <c r="C32" s="112">
        <f>VLOOKUP($A32&amp;$A$27, '[2]21.유통업체'!$A$9:$BC$160, 5, FALSE)</f>
        <v>351761</v>
      </c>
      <c r="D32" s="112">
        <f>VLOOKUP($A32&amp;$A$27, '[2]21.유통업체'!$A$9:$BC$160, 6, FALSE)</f>
        <v>972768</v>
      </c>
      <c r="E32" s="112">
        <f>VLOOKUP($A32&amp;$A$27, '[2]21.유통업체'!$A$9:$BC$160, 7, FALSE)</f>
        <v>22</v>
      </c>
      <c r="F32" s="112">
        <f>VLOOKUP($A32&amp;$A$27, '[2]21.유통업체'!$A$9:$BC$160, 8, FALSE)</f>
        <v>199896</v>
      </c>
      <c r="G32" s="112">
        <f>VLOOKUP($A32&amp;$A$27, '[2]21.유통업체'!$A$9:$BC$160, 9, FALSE)</f>
        <v>649347</v>
      </c>
      <c r="H32" s="112">
        <f>VLOOKUP($A32&amp;$A$27, '[2]21.유통업체'!$A$9:$BC$160, 10, FALSE)</f>
        <v>2</v>
      </c>
      <c r="I32" s="112">
        <f>VLOOKUP($A32&amp;$A$27, '[2]21.유통업체'!$A$9:$BC$160, 11, FALSE)</f>
        <v>15710</v>
      </c>
      <c r="J32" s="112">
        <f>VLOOKUP($A32&amp;$A$27, '[2]21.유통업체'!$A$9:$BC$160, 12, FALSE)</f>
        <v>38114</v>
      </c>
      <c r="K32" s="112">
        <f>VLOOKUP($A32&amp;$A$27, '[2]21.유통업체'!$A$9:$BC$160, 13, FALSE)</f>
        <v>3</v>
      </c>
      <c r="L32" s="112">
        <f>VLOOKUP($A32&amp;$A$27, '[2]21.유통업체'!$A$9:$BC$160, 14, FALSE)</f>
        <v>35054</v>
      </c>
      <c r="M32" s="112">
        <f>VLOOKUP($A32&amp;$A$27, '[2]21.유통업체'!$A$9:$BC$160, 15, FALSE)</f>
        <v>57892</v>
      </c>
      <c r="N32" s="112">
        <f>VLOOKUP($A32&amp;$A$27, '[2]21.유통업체'!$A$9:$BC$160, 16, FALSE)</f>
        <v>5</v>
      </c>
      <c r="O32" s="112">
        <f>VLOOKUP($A32&amp;$A$27, '[2]21.유통업체'!$A$9:$BC$160, 17, FALSE)</f>
        <v>56668</v>
      </c>
      <c r="P32" s="112">
        <f>VLOOKUP($A32&amp;$A$27, '[2]21.유통업체'!$A$9:$BC$160, 18, FALSE)</f>
        <v>156328</v>
      </c>
      <c r="Q32" s="112">
        <f>VLOOKUP($A32&amp;$A$27, '[2]21.유통업체'!$A$9:$BC$160, 19, FALSE)</f>
        <v>170</v>
      </c>
      <c r="R32" s="112">
        <f>VLOOKUP($A32&amp;$A$27, '[2]21.유통업체'!$A$9:$BC$160, 20, FALSE)</f>
        <v>16190</v>
      </c>
      <c r="S32" s="112">
        <f>VLOOKUP($A32&amp;$A$27, '[2]21.유통업체'!$A$9:$BC$160, 21, FALSE)</f>
        <v>1028248</v>
      </c>
      <c r="T32" s="112">
        <f>VLOOKUP($A32&amp;$A$27, '[2]21.유통업체'!$A$9:$BC$160, 22, FALSE)</f>
        <v>161</v>
      </c>
      <c r="U32" s="112">
        <f>VLOOKUP($A32&amp;$A$27, '[2]21.유통업체'!$A$9:$BC$160, 23, FALSE)</f>
        <v>15329</v>
      </c>
      <c r="V32" s="112">
        <f>VLOOKUP($A32&amp;$A$27, '[2]21.유통업체'!$A$9:$BC$160, 24, FALSE)</f>
        <v>918840</v>
      </c>
      <c r="W32" s="112">
        <f>VLOOKUP($A32&amp;$A$27, '[2]21.유통업체'!$A$9:$BC$160, 25, FALSE)</f>
        <v>9</v>
      </c>
      <c r="X32" s="112">
        <f>VLOOKUP($A32&amp;$A$27, '[2]21.유통업체'!$A$9:$BC$160, 26, FALSE)</f>
        <v>861</v>
      </c>
      <c r="Y32" s="112">
        <f>VLOOKUP($A32&amp;$A$27, '[2]21.유통업체'!$A$9:$BC$160, 27, FALSE)</f>
        <v>109408</v>
      </c>
      <c r="Z32" s="112">
        <f>VLOOKUP($A32&amp;$A$27, '[2]21.유통업체'!$A$9:$BC$160, 28, FALSE)</f>
        <v>18</v>
      </c>
      <c r="AA32" s="112">
        <f>VLOOKUP($A32&amp;$A$27, '[2]21.유통업체'!$A$9:$BC$160, 29, FALSE)</f>
        <v>44433</v>
      </c>
      <c r="AB32" s="112">
        <f>VLOOKUP($A32&amp;$A$27, '[2]21.유통업체'!$A$9:$BC$160, 30, FALSE)</f>
        <v>71087</v>
      </c>
    </row>
    <row r="33" spans="1:28" ht="21.2" customHeight="1" x14ac:dyDescent="0.15">
      <c r="A33" s="4">
        <v>2020</v>
      </c>
      <c r="B33" s="112">
        <f>VLOOKUP($A33&amp;$A$27, '[2]21.유통업체'!$A$9:$BC$160, 4, FALSE)</f>
        <v>53</v>
      </c>
      <c r="C33" s="112">
        <f>VLOOKUP($A33&amp;$A$27, '[2]21.유통업체'!$A$9:$BC$160, 5, FALSE)</f>
        <v>365451</v>
      </c>
      <c r="D33" s="112">
        <f>VLOOKUP($A33&amp;$A$27, '[2]21.유통업체'!$A$9:$BC$160, 6, FALSE)</f>
        <v>998147</v>
      </c>
      <c r="E33" s="112">
        <f>VLOOKUP($A33&amp;$A$27, '[2]21.유통업체'!$A$9:$BC$160, 7, FALSE)</f>
        <v>24</v>
      </c>
      <c r="F33" s="112">
        <f>VLOOKUP($A33&amp;$A$27, '[2]21.유통업체'!$A$9:$BC$160, 8, FALSE)</f>
        <v>212879</v>
      </c>
      <c r="G33" s="112">
        <f>VLOOKUP($A33&amp;$A$27, '[2]21.유통업체'!$A$9:$BC$160, 9, FALSE)</f>
        <v>668997</v>
      </c>
      <c r="H33" s="112">
        <f>VLOOKUP($A33&amp;$A$27, '[2]21.유통업체'!$A$9:$BC$160, 10, FALSE)</f>
        <v>2</v>
      </c>
      <c r="I33" s="112">
        <f>VLOOKUP($A33&amp;$A$27, '[2]21.유통업체'!$A$9:$BC$160, 11, FALSE)</f>
        <v>15710</v>
      </c>
      <c r="J33" s="112">
        <f>VLOOKUP($A33&amp;$A$27, '[2]21.유통업체'!$A$9:$BC$160, 12, FALSE)</f>
        <v>38114</v>
      </c>
      <c r="K33" s="112">
        <f>VLOOKUP($A33&amp;$A$27, '[2]21.유통업체'!$A$9:$BC$160, 13, FALSE)</f>
        <v>2</v>
      </c>
      <c r="L33" s="112">
        <f>VLOOKUP($A33&amp;$A$27, '[2]21.유통업체'!$A$9:$BC$160, 14, FALSE)</f>
        <v>30658</v>
      </c>
      <c r="M33" s="112">
        <f>VLOOKUP($A33&amp;$A$27, '[2]21.유통업체'!$A$9:$BC$160, 15, FALSE)</f>
        <v>52581</v>
      </c>
      <c r="N33" s="112">
        <f>VLOOKUP($A33&amp;$A$27, '[2]21.유통업체'!$A$9:$BC$160, 16, FALSE)</f>
        <v>6</v>
      </c>
      <c r="O33" s="112">
        <f>VLOOKUP($A33&amp;$A$27, '[2]21.유통업체'!$A$9:$BC$160, 17, FALSE)</f>
        <v>61802</v>
      </c>
      <c r="P33" s="112">
        <f>VLOOKUP($A33&amp;$A$27, '[2]21.유통업체'!$A$9:$BC$160, 18, FALSE)</f>
        <v>161639</v>
      </c>
      <c r="Q33" s="112">
        <f>VLOOKUP($A33&amp;$A$27, '[2]21.유통업체'!$A$9:$BC$160, 19, FALSE)</f>
        <v>174</v>
      </c>
      <c r="R33" s="112">
        <f>VLOOKUP($A33&amp;$A$27, '[2]21.유통업체'!$A$9:$BC$160, 20, FALSE)</f>
        <v>16973</v>
      </c>
      <c r="S33" s="112">
        <f>VLOOKUP($A33&amp;$A$27, '[2]21.유통업체'!$A$9:$BC$160, 21, FALSE)</f>
        <v>1076136</v>
      </c>
      <c r="T33" s="112">
        <f>VLOOKUP($A33&amp;$A$27, '[2]21.유통업체'!$A$9:$BC$160, 22, FALSE)</f>
        <v>162</v>
      </c>
      <c r="U33" s="112">
        <f>VLOOKUP($A33&amp;$A$27, '[2]21.유통업체'!$A$9:$BC$160, 23, FALSE)</f>
        <v>15696</v>
      </c>
      <c r="V33" s="112">
        <f>VLOOKUP($A33&amp;$A$27, '[2]21.유통업체'!$A$9:$BC$160, 24, FALSE)</f>
        <v>947184</v>
      </c>
      <c r="W33" s="112">
        <f>VLOOKUP($A33&amp;$A$27, '[2]21.유통업체'!$A$9:$BC$160, 25, FALSE)</f>
        <v>12</v>
      </c>
      <c r="X33" s="112">
        <f>VLOOKUP($A33&amp;$A$27, '[2]21.유통업체'!$A$9:$BC$160, 26, FALSE)</f>
        <v>1277</v>
      </c>
      <c r="Y33" s="112">
        <f>VLOOKUP($A33&amp;$A$27, '[2]21.유통업체'!$A$9:$BC$160, 27, FALSE)</f>
        <v>128952</v>
      </c>
      <c r="Z33" s="112">
        <f>VLOOKUP($A33&amp;$A$27, '[2]21.유통업체'!$A$9:$BC$160, 28, FALSE)</f>
        <v>19</v>
      </c>
      <c r="AA33" s="112">
        <f>VLOOKUP($A33&amp;$A$27, '[2]21.유통업체'!$A$9:$BC$160, 29, FALSE)</f>
        <v>44402</v>
      </c>
      <c r="AB33" s="112">
        <f>VLOOKUP($A33&amp;$A$27, '[2]21.유통업체'!$A$9:$BC$160, 30, FALSE)</f>
        <v>76816</v>
      </c>
    </row>
    <row r="34" spans="1:28" s="100" customFormat="1" ht="21.2" customHeight="1" x14ac:dyDescent="0.15">
      <c r="A34" s="4"/>
      <c r="B34" s="170"/>
      <c r="C34" s="170"/>
      <c r="D34" s="170"/>
      <c r="E34" s="93"/>
      <c r="F34" s="93"/>
      <c r="G34" s="93"/>
      <c r="S34" s="265"/>
    </row>
    <row r="35" spans="1:28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</row>
    <row r="36" spans="1:28" s="238" customFormat="1" ht="18.75" customHeight="1" x14ac:dyDescent="0.15">
      <c r="A36" s="165" t="s">
        <v>743</v>
      </c>
      <c r="B36" s="111"/>
      <c r="C36" s="111"/>
      <c r="D36" s="111"/>
      <c r="E36" s="111"/>
      <c r="F36" s="111"/>
      <c r="G36" s="111"/>
    </row>
  </sheetData>
  <mergeCells count="41">
    <mergeCell ref="O5:P5"/>
    <mergeCell ref="O6:O7"/>
    <mergeCell ref="P6:P7"/>
    <mergeCell ref="A2:I2"/>
    <mergeCell ref="A4:A7"/>
    <mergeCell ref="B5:B7"/>
    <mergeCell ref="C5:D5"/>
    <mergeCell ref="C6:C7"/>
    <mergeCell ref="D6:D7"/>
    <mergeCell ref="E5:E7"/>
    <mergeCell ref="F5:G5"/>
    <mergeCell ref="F6:F7"/>
    <mergeCell ref="G6:G7"/>
    <mergeCell ref="K5:K7"/>
    <mergeCell ref="L5:M5"/>
    <mergeCell ref="L6:L7"/>
    <mergeCell ref="M6:M7"/>
    <mergeCell ref="B4:D4"/>
    <mergeCell ref="E4:G4"/>
    <mergeCell ref="H4:J4"/>
    <mergeCell ref="K4:M4"/>
    <mergeCell ref="H5:H7"/>
    <mergeCell ref="I5:J5"/>
    <mergeCell ref="I6:I7"/>
    <mergeCell ref="J6:J7"/>
    <mergeCell ref="Z5:AB5"/>
    <mergeCell ref="N4:P4"/>
    <mergeCell ref="Q4:Y4"/>
    <mergeCell ref="Z4:AB4"/>
    <mergeCell ref="Q5:S5"/>
    <mergeCell ref="T5:V5"/>
    <mergeCell ref="W5:Y5"/>
    <mergeCell ref="N5:N7"/>
    <mergeCell ref="AA6:AB6"/>
    <mergeCell ref="Q6:Q7"/>
    <mergeCell ref="R6:S6"/>
    <mergeCell ref="T6:T7"/>
    <mergeCell ref="U6:V6"/>
    <mergeCell ref="W6:W7"/>
    <mergeCell ref="X6:Y6"/>
    <mergeCell ref="Z6:Z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6" width="13.33203125" customWidth="1"/>
  </cols>
  <sheetData>
    <row r="1" spans="1:6" s="19" customFormat="1" ht="15" customHeight="1" x14ac:dyDescent="0.15">
      <c r="A1" s="133" t="s">
        <v>214</v>
      </c>
    </row>
    <row r="2" spans="1:6" s="223" customFormat="1" ht="30" customHeight="1" x14ac:dyDescent="0.15">
      <c r="A2" s="419" t="s">
        <v>789</v>
      </c>
      <c r="B2" s="419"/>
      <c r="C2" s="419"/>
      <c r="D2" s="419"/>
      <c r="E2" s="419"/>
      <c r="F2" s="419"/>
    </row>
    <row r="3" spans="1:6" s="19" customFormat="1" ht="15" customHeight="1" x14ac:dyDescent="0.15">
      <c r="A3" s="17"/>
      <c r="B3" s="18"/>
      <c r="C3" s="18"/>
      <c r="D3" s="18"/>
      <c r="E3" s="18"/>
      <c r="F3" s="18"/>
    </row>
    <row r="4" spans="1:6" s="19" customFormat="1" ht="15" customHeight="1" thickBot="1" x14ac:dyDescent="0.2">
      <c r="B4" s="7"/>
      <c r="C4" s="7"/>
      <c r="D4" s="7"/>
      <c r="E4" s="7"/>
      <c r="F4" s="241" t="s">
        <v>317</v>
      </c>
    </row>
    <row r="5" spans="1:6" s="12" customFormat="1" ht="20.100000000000001" customHeight="1" x14ac:dyDescent="0.15">
      <c r="A5" s="410"/>
      <c r="B5" s="429" t="s">
        <v>318</v>
      </c>
      <c r="C5" s="193"/>
      <c r="D5" s="416" t="s">
        <v>319</v>
      </c>
      <c r="E5" s="416" t="s">
        <v>320</v>
      </c>
      <c r="F5" s="429" t="s">
        <v>321</v>
      </c>
    </row>
    <row r="6" spans="1:6" s="12" customFormat="1" ht="20.100000000000001" customHeight="1" x14ac:dyDescent="0.15">
      <c r="A6" s="411"/>
      <c r="B6" s="430"/>
      <c r="C6" s="632" t="s">
        <v>717</v>
      </c>
      <c r="D6" s="417"/>
      <c r="E6" s="417"/>
      <c r="F6" s="430"/>
    </row>
    <row r="7" spans="1:6" s="12" customFormat="1" ht="20.100000000000001" customHeight="1" thickBot="1" x14ac:dyDescent="0.2">
      <c r="A7" s="412"/>
      <c r="B7" s="431"/>
      <c r="C7" s="633"/>
      <c r="D7" s="418"/>
      <c r="E7" s="418"/>
      <c r="F7" s="431"/>
    </row>
    <row r="8" spans="1:6" s="82" customFormat="1" ht="6" customHeight="1" x14ac:dyDescent="0.15">
      <c r="A8" s="8" t="s">
        <v>0</v>
      </c>
      <c r="B8" s="79" t="s">
        <v>0</v>
      </c>
      <c r="C8" s="79"/>
      <c r="D8" s="79"/>
      <c r="E8" s="79"/>
      <c r="F8" s="79"/>
    </row>
    <row r="9" spans="1:6" ht="21.2" customHeight="1" x14ac:dyDescent="0.15">
      <c r="A9" s="39" t="s">
        <v>63</v>
      </c>
      <c r="B9" s="94"/>
      <c r="C9" s="94"/>
      <c r="D9" s="94"/>
      <c r="E9" s="94"/>
      <c r="F9" s="94"/>
    </row>
    <row r="10" spans="1:6" ht="21.2" customHeight="1" x14ac:dyDescent="0.15">
      <c r="A10" s="4">
        <v>2015</v>
      </c>
      <c r="B10" s="112">
        <f t="shared" ref="B10:F16" si="0">SUM(B19,B28)</f>
        <v>66929257</v>
      </c>
      <c r="C10" s="113">
        <f>B10/B10*100</f>
        <v>100</v>
      </c>
      <c r="D10" s="112">
        <f t="shared" si="0"/>
        <v>50548895</v>
      </c>
      <c r="E10" s="112">
        <f t="shared" si="0"/>
        <v>16380362</v>
      </c>
      <c r="F10" s="112">
        <f t="shared" si="0"/>
        <v>34168533</v>
      </c>
    </row>
    <row r="11" spans="1:6" ht="21.2" customHeight="1" x14ac:dyDescent="0.15">
      <c r="A11" s="4">
        <v>2016</v>
      </c>
      <c r="B11" s="112">
        <f t="shared" si="0"/>
        <v>61628339</v>
      </c>
      <c r="C11" s="113">
        <f t="shared" ref="C11:C16" si="1">B11/B11*100</f>
        <v>100</v>
      </c>
      <c r="D11" s="112">
        <f t="shared" si="0"/>
        <v>45433180</v>
      </c>
      <c r="E11" s="112">
        <f t="shared" si="0"/>
        <v>16195159</v>
      </c>
      <c r="F11" s="112">
        <f t="shared" si="0"/>
        <v>29238021</v>
      </c>
    </row>
    <row r="12" spans="1:6" ht="21.2" customHeight="1" x14ac:dyDescent="0.15">
      <c r="A12" s="4">
        <v>2017</v>
      </c>
      <c r="B12" s="112">
        <f t="shared" si="0"/>
        <v>71075636</v>
      </c>
      <c r="C12" s="113">
        <f t="shared" si="1"/>
        <v>100</v>
      </c>
      <c r="D12" s="112">
        <f t="shared" si="0"/>
        <v>52082873</v>
      </c>
      <c r="E12" s="112">
        <f t="shared" si="0"/>
        <v>18992763</v>
      </c>
      <c r="F12" s="112">
        <f t="shared" si="0"/>
        <v>33090110</v>
      </c>
    </row>
    <row r="13" spans="1:6" ht="21.2" customHeight="1" x14ac:dyDescent="0.15">
      <c r="A13" s="4">
        <v>2018</v>
      </c>
      <c r="B13" s="112">
        <f t="shared" si="0"/>
        <v>68814812</v>
      </c>
      <c r="C13" s="113">
        <f t="shared" si="1"/>
        <v>100</v>
      </c>
      <c r="D13" s="112">
        <f t="shared" si="0"/>
        <v>48993172</v>
      </c>
      <c r="E13" s="112">
        <f t="shared" si="0"/>
        <v>19821640</v>
      </c>
      <c r="F13" s="112">
        <f t="shared" si="0"/>
        <v>29171532</v>
      </c>
    </row>
    <row r="14" spans="1:6" ht="21.2" customHeight="1" x14ac:dyDescent="0.15">
      <c r="A14" s="4">
        <v>2019</v>
      </c>
      <c r="B14" s="112">
        <f t="shared" si="0"/>
        <v>64354213</v>
      </c>
      <c r="C14" s="113">
        <f t="shared" si="1"/>
        <v>100</v>
      </c>
      <c r="D14" s="112">
        <f t="shared" si="0"/>
        <v>45202190</v>
      </c>
      <c r="E14" s="112">
        <f t="shared" si="0"/>
        <v>19152023</v>
      </c>
      <c r="F14" s="112">
        <f t="shared" si="0"/>
        <v>26050167</v>
      </c>
    </row>
    <row r="15" spans="1:6" ht="21.2" customHeight="1" x14ac:dyDescent="0.15">
      <c r="A15" s="4">
        <v>2020</v>
      </c>
      <c r="B15" s="112">
        <f t="shared" si="0"/>
        <v>60802574</v>
      </c>
      <c r="C15" s="113">
        <f t="shared" si="1"/>
        <v>100</v>
      </c>
      <c r="D15" s="112">
        <f t="shared" si="0"/>
        <v>43360229</v>
      </c>
      <c r="E15" s="112">
        <f t="shared" si="0"/>
        <v>17442345</v>
      </c>
      <c r="F15" s="112">
        <f t="shared" si="0"/>
        <v>25917884</v>
      </c>
    </row>
    <row r="16" spans="1:6" ht="21.2" customHeight="1" x14ac:dyDescent="0.15">
      <c r="A16" s="4">
        <v>2021</v>
      </c>
      <c r="B16" s="112">
        <f t="shared" si="0"/>
        <v>76771383</v>
      </c>
      <c r="C16" s="113">
        <f t="shared" si="1"/>
        <v>100</v>
      </c>
      <c r="D16" s="112">
        <f t="shared" si="0"/>
        <v>52188437</v>
      </c>
      <c r="E16" s="112">
        <f t="shared" si="0"/>
        <v>24582946</v>
      </c>
      <c r="F16" s="112">
        <f t="shared" si="0"/>
        <v>27605491</v>
      </c>
    </row>
    <row r="17" spans="1:6" ht="21.2" customHeight="1" x14ac:dyDescent="0.15">
      <c r="A17" s="4"/>
      <c r="B17" s="168"/>
      <c r="C17" s="168"/>
      <c r="D17" s="168"/>
      <c r="E17" s="168"/>
      <c r="F17" s="168"/>
    </row>
    <row r="18" spans="1:6" ht="21.2" customHeight="1" x14ac:dyDescent="0.15">
      <c r="A18" s="39" t="s">
        <v>48</v>
      </c>
      <c r="B18" s="112"/>
      <c r="C18" s="112"/>
      <c r="D18" s="112"/>
      <c r="E18" s="112"/>
      <c r="F18" s="112"/>
    </row>
    <row r="19" spans="1:6" ht="21.2" customHeight="1" x14ac:dyDescent="0.15">
      <c r="A19" s="4">
        <v>2015</v>
      </c>
      <c r="B19" s="112">
        <f>VLOOKUP($A19&amp;$A$18, '[1]22.수출입통관'!$A$9:$BC$71, 4, FALSE)</f>
        <v>10967375</v>
      </c>
      <c r="C19" s="113">
        <f>B19/B10*100</f>
        <v>16.38651838014577</v>
      </c>
      <c r="D19" s="112">
        <f>VLOOKUP($A19&amp;$A$18, '[1]22.수출입통관'!$A$9:$BC$71, 5, FALSE)</f>
        <v>7090442</v>
      </c>
      <c r="E19" s="112">
        <f>VLOOKUP($A19&amp;$A$18, '[1]22.수출입통관'!$A$9:$BC$71, 6, FALSE)</f>
        <v>3876933</v>
      </c>
      <c r="F19" s="112">
        <f>VLOOKUP($A19&amp;$A$18, '[1]22.수출입통관'!$A$9:$BC$71, 7, FALSE)</f>
        <v>3213509</v>
      </c>
    </row>
    <row r="20" spans="1:6" ht="21.2" customHeight="1" x14ac:dyDescent="0.15">
      <c r="A20" s="4">
        <v>2016</v>
      </c>
      <c r="B20" s="112">
        <f>VLOOKUP($A20&amp;$A$18, '[1]22.수출입통관'!$A$9:$BC$71, 4, FALSE)</f>
        <v>11273828</v>
      </c>
      <c r="C20" s="113">
        <f t="shared" ref="C20:C25" si="2">B20/B11*100</f>
        <v>18.293253043863473</v>
      </c>
      <c r="D20" s="112">
        <f>VLOOKUP($A20&amp;$A$18, '[1]22.수출입통관'!$A$9:$BC$71, 5, FALSE)</f>
        <v>6915116</v>
      </c>
      <c r="E20" s="112">
        <f>VLOOKUP($A20&amp;$A$18, '[1]22.수출입통관'!$A$9:$BC$71, 6, FALSE)</f>
        <v>4358712</v>
      </c>
      <c r="F20" s="112">
        <f>VLOOKUP($A20&amp;$A$18, '[1]22.수출입통관'!$A$9:$BC$71, 7, FALSE)</f>
        <v>2556404</v>
      </c>
    </row>
    <row r="21" spans="1:6" ht="21.2" customHeight="1" x14ac:dyDescent="0.15">
      <c r="A21" s="4">
        <v>2017</v>
      </c>
      <c r="B21" s="112">
        <f>VLOOKUP($A21&amp;$A$18, '[1]22.수출입통관'!$A$9:$BC$71, 4, FALSE)</f>
        <v>11651495</v>
      </c>
      <c r="C21" s="113">
        <f t="shared" si="2"/>
        <v>16.393092845486461</v>
      </c>
      <c r="D21" s="112">
        <f>VLOOKUP($A21&amp;$A$18, '[1]22.수출입통관'!$A$9:$BC$71, 5, FALSE)</f>
        <v>7212866</v>
      </c>
      <c r="E21" s="112">
        <f>VLOOKUP($A21&amp;$A$18, '[1]22.수출입통관'!$A$9:$BC$71, 6, FALSE)</f>
        <v>4438629</v>
      </c>
      <c r="F21" s="112">
        <f>VLOOKUP($A21&amp;$A$18, '[1]22.수출입통관'!$A$9:$BC$71, 7, FALSE)</f>
        <v>2774237</v>
      </c>
    </row>
    <row r="22" spans="1:6" ht="21.2" customHeight="1" x14ac:dyDescent="0.15">
      <c r="A22" s="4">
        <v>2018</v>
      </c>
      <c r="B22" s="112">
        <f>VLOOKUP($A22&amp;$A$18, '[1]22.수출입통관'!$A$9:$BC$71, 4, FALSE)</f>
        <v>12754904</v>
      </c>
      <c r="C22" s="113">
        <f t="shared" si="2"/>
        <v>18.535114213492292</v>
      </c>
      <c r="D22" s="112">
        <f>VLOOKUP($A22&amp;$A$18, '[1]22.수출입통관'!$A$9:$BC$71, 5, FALSE)</f>
        <v>8102542</v>
      </c>
      <c r="E22" s="112">
        <f>VLOOKUP($A22&amp;$A$18, '[1]22.수출입통관'!$A$9:$BC$71, 6, FALSE)</f>
        <v>4652362</v>
      </c>
      <c r="F22" s="112">
        <f>VLOOKUP($A22&amp;$A$18, '[1]22.수출입통관'!$A$9:$BC$71, 7, FALSE)</f>
        <v>3450180</v>
      </c>
    </row>
    <row r="23" spans="1:6" ht="21.2" customHeight="1" x14ac:dyDescent="0.15">
      <c r="A23" s="4">
        <v>2019</v>
      </c>
      <c r="B23" s="112">
        <f>VLOOKUP($A23&amp;$A$18, '[1]22.수출입통관'!$A$9:$BC$71, 4, FALSE)</f>
        <v>11859589</v>
      </c>
      <c r="C23" s="113">
        <f t="shared" si="2"/>
        <v>18.428613212937588</v>
      </c>
      <c r="D23" s="112">
        <f>VLOOKUP($A23&amp;$A$18, '[1]22.수출입통관'!$A$9:$BC$71, 5, FALSE)</f>
        <v>7490505</v>
      </c>
      <c r="E23" s="112">
        <f>VLOOKUP($A23&amp;$A$18, '[1]22.수출입통관'!$A$9:$BC$71, 6, FALSE)</f>
        <v>4369084</v>
      </c>
      <c r="F23" s="112">
        <f>VLOOKUP($A23&amp;$A$18, '[1]22.수출입통관'!$A$9:$BC$71, 7, FALSE)</f>
        <v>3121421</v>
      </c>
    </row>
    <row r="24" spans="1:6" ht="21.2" customHeight="1" x14ac:dyDescent="0.15">
      <c r="A24" s="4">
        <v>2020</v>
      </c>
      <c r="B24" s="112">
        <f>VLOOKUP($A24&amp;$A$18, '[1]22.수출입통관'!$A$9:$BC$71, 4, FALSE)</f>
        <v>10350748</v>
      </c>
      <c r="C24" s="113">
        <f t="shared" si="2"/>
        <v>17.023535878596192</v>
      </c>
      <c r="D24" s="112">
        <f>VLOOKUP($A24&amp;$A$18, '[1]22.수출입통관'!$A$9:$BC$71, 5, FALSE)</f>
        <v>6264700</v>
      </c>
      <c r="E24" s="112">
        <f>VLOOKUP($A24&amp;$A$18, '[1]22.수출입통관'!$A$9:$BC$71, 6, FALSE)</f>
        <v>4086048</v>
      </c>
      <c r="F24" s="112">
        <f>VLOOKUP($A24&amp;$A$18, '[1]22.수출입통관'!$A$9:$BC$71, 7, FALSE)</f>
        <v>2178652</v>
      </c>
    </row>
    <row r="25" spans="1:6" ht="21.2" customHeight="1" x14ac:dyDescent="0.15">
      <c r="A25" s="4">
        <v>2021</v>
      </c>
      <c r="B25" s="113">
        <v>13173934</v>
      </c>
      <c r="C25" s="113">
        <f t="shared" si="2"/>
        <v>17.15995398962658</v>
      </c>
      <c r="D25" s="113">
        <v>7933676</v>
      </c>
      <c r="E25" s="113">
        <v>5240258</v>
      </c>
      <c r="F25" s="113">
        <v>2693418</v>
      </c>
    </row>
    <row r="26" spans="1:6" ht="21.2" customHeight="1" x14ac:dyDescent="0.15">
      <c r="A26" s="4"/>
      <c r="B26" s="168"/>
      <c r="C26" s="168"/>
      <c r="D26" s="168"/>
      <c r="E26" s="168"/>
      <c r="F26" s="168"/>
    </row>
    <row r="27" spans="1:6" ht="21.2" customHeight="1" x14ac:dyDescent="0.15">
      <c r="A27" s="39" t="s">
        <v>49</v>
      </c>
      <c r="B27" s="112"/>
      <c r="C27" s="112"/>
      <c r="D27" s="112"/>
      <c r="E27" s="112"/>
      <c r="F27" s="112"/>
    </row>
    <row r="28" spans="1:6" ht="21.2" customHeight="1" x14ac:dyDescent="0.15">
      <c r="A28" s="4">
        <v>2015</v>
      </c>
      <c r="B28" s="112">
        <f>VLOOKUP($A28&amp;$A$27, '[2]22.수출입통관'!$A$9:$BC$160, 4, FALSE)</f>
        <v>55961882</v>
      </c>
      <c r="C28" s="113">
        <f>B28/B10*100</f>
        <v>83.613481619854227</v>
      </c>
      <c r="D28" s="112">
        <f>VLOOKUP($A28&amp;$A$27, '[2]22.수출입통관'!$A$9:$BC$160, 5, FALSE)</f>
        <v>43458453</v>
      </c>
      <c r="E28" s="112">
        <f>VLOOKUP($A28&amp;$A$27, '[2]22.수출입통관'!$A$9:$BC$160, 6, FALSE)</f>
        <v>12503429</v>
      </c>
      <c r="F28" s="112">
        <f>VLOOKUP($A28&amp;$A$27, '[2]22.수출입통관'!$A$9:$BC$160, 7, FALSE)</f>
        <v>30955024</v>
      </c>
    </row>
    <row r="29" spans="1:6" ht="21.2" customHeight="1" x14ac:dyDescent="0.15">
      <c r="A29" s="4">
        <v>2016</v>
      </c>
      <c r="B29" s="112">
        <f>VLOOKUP($A29&amp;$A$27, '[2]22.수출입통관'!$A$9:$BC$160, 4, FALSE)</f>
        <v>50354511</v>
      </c>
      <c r="C29" s="113">
        <f t="shared" ref="C29:C33" si="3">B29/B11*100</f>
        <v>81.706746956136527</v>
      </c>
      <c r="D29" s="112">
        <f>VLOOKUP($A29&amp;$A$27, '[2]22.수출입통관'!$A$9:$BC$160, 5, FALSE)</f>
        <v>38518064</v>
      </c>
      <c r="E29" s="112">
        <f>VLOOKUP($A29&amp;$A$27, '[2]22.수출입통관'!$A$9:$BC$160, 6, FALSE)</f>
        <v>11836447</v>
      </c>
      <c r="F29" s="112">
        <f>VLOOKUP($A29&amp;$A$27, '[2]22.수출입통관'!$A$9:$BC$160, 7, FALSE)</f>
        <v>26681617</v>
      </c>
    </row>
    <row r="30" spans="1:6" ht="21.2" customHeight="1" x14ac:dyDescent="0.15">
      <c r="A30" s="4">
        <v>2017</v>
      </c>
      <c r="B30" s="112">
        <f>VLOOKUP($A30&amp;$A$27, '[2]22.수출입통관'!$A$9:$BC$160, 4, FALSE)</f>
        <v>59424141</v>
      </c>
      <c r="C30" s="113">
        <f t="shared" si="3"/>
        <v>83.60690715451355</v>
      </c>
      <c r="D30" s="112">
        <f>VLOOKUP($A30&amp;$A$27, '[2]22.수출입통관'!$A$9:$BC$160, 5, FALSE)</f>
        <v>44870007</v>
      </c>
      <c r="E30" s="112">
        <f>VLOOKUP($A30&amp;$A$27, '[2]22.수출입통관'!$A$9:$BC$160, 6, FALSE)</f>
        <v>14554134</v>
      </c>
      <c r="F30" s="112">
        <f>VLOOKUP($A30&amp;$A$27, '[2]22.수출입통관'!$A$9:$BC$160, 7, FALSE)</f>
        <v>30315873</v>
      </c>
    </row>
    <row r="31" spans="1:6" ht="21.2" customHeight="1" x14ac:dyDescent="0.15">
      <c r="A31" s="4">
        <v>2018</v>
      </c>
      <c r="B31" s="112">
        <f>VLOOKUP($A31&amp;$A$27, '[2]22.수출입통관'!$A$9:$BC$160, 4, FALSE)</f>
        <v>56059908</v>
      </c>
      <c r="C31" s="113">
        <f t="shared" si="3"/>
        <v>81.464885786507708</v>
      </c>
      <c r="D31" s="112">
        <f>VLOOKUP($A31&amp;$A$27, '[2]22.수출입통관'!$A$9:$BC$160, 5, FALSE)</f>
        <v>40890630</v>
      </c>
      <c r="E31" s="112">
        <f>VLOOKUP($A31&amp;$A$27, '[2]22.수출입통관'!$A$9:$BC$160, 6, FALSE)</f>
        <v>15169278</v>
      </c>
      <c r="F31" s="112">
        <f>VLOOKUP($A31&amp;$A$27, '[2]22.수출입통관'!$A$9:$BC$160, 7, FALSE)</f>
        <v>25721352</v>
      </c>
    </row>
    <row r="32" spans="1:6" ht="21.2" customHeight="1" x14ac:dyDescent="0.15">
      <c r="A32" s="4">
        <v>2019</v>
      </c>
      <c r="B32" s="112">
        <f>VLOOKUP($A32&amp;$A$27, '[2]22.수출입통관'!$A$9:$BC$160, 4, FALSE)</f>
        <v>52494624</v>
      </c>
      <c r="C32" s="113">
        <f t="shared" si="3"/>
        <v>81.571386787062409</v>
      </c>
      <c r="D32" s="112">
        <f>VLOOKUP($A32&amp;$A$27, '[2]22.수출입통관'!$A$9:$BC$160, 5, FALSE)</f>
        <v>37711685</v>
      </c>
      <c r="E32" s="112">
        <f>VLOOKUP($A32&amp;$A$27, '[2]22.수출입통관'!$A$9:$BC$160, 6, FALSE)</f>
        <v>14782939</v>
      </c>
      <c r="F32" s="112">
        <f>VLOOKUP($A32&amp;$A$27, '[2]22.수출입통관'!$A$9:$BC$160, 7, FALSE)</f>
        <v>22928746</v>
      </c>
    </row>
    <row r="33" spans="1:6" ht="21.2" customHeight="1" x14ac:dyDescent="0.15">
      <c r="A33" s="4">
        <v>2020</v>
      </c>
      <c r="B33" s="112">
        <f>VLOOKUP($A33&amp;$A$27, '[2]22.수출입통관'!$A$9:$BC$160, 4, FALSE)</f>
        <v>50451826</v>
      </c>
      <c r="C33" s="113">
        <f t="shared" si="3"/>
        <v>82.976464121403808</v>
      </c>
      <c r="D33" s="112">
        <f>VLOOKUP($A33&amp;$A$27, '[2]22.수출입통관'!$A$9:$BC$160, 5, FALSE)</f>
        <v>37095529</v>
      </c>
      <c r="E33" s="112">
        <f>VLOOKUP($A33&amp;$A$27, '[2]22.수출입통관'!$A$9:$BC$160, 6, FALSE)</f>
        <v>13356297</v>
      </c>
      <c r="F33" s="112">
        <f>VLOOKUP($A33&amp;$A$27, '[2]22.수출입통관'!$A$9:$BC$160, 7, FALSE)</f>
        <v>23739232</v>
      </c>
    </row>
    <row r="34" spans="1:6" ht="21.2" customHeight="1" x14ac:dyDescent="0.15">
      <c r="A34" s="4">
        <v>2021</v>
      </c>
      <c r="B34" s="292">
        <v>63597449</v>
      </c>
      <c r="C34" s="293">
        <f>B34/B16*100</f>
        <v>82.840046010373428</v>
      </c>
      <c r="D34" s="292">
        <v>44254761</v>
      </c>
      <c r="E34" s="292">
        <v>19342688</v>
      </c>
      <c r="F34" s="292">
        <v>24912073</v>
      </c>
    </row>
    <row r="35" spans="1:6" s="100" customFormat="1" ht="9.9499999999999993" customHeight="1" thickBot="1" x14ac:dyDescent="0.2">
      <c r="A35" s="107"/>
      <c r="B35" s="105"/>
      <c r="C35" s="105"/>
      <c r="D35" s="105"/>
      <c r="E35" s="105"/>
      <c r="F35" s="105"/>
    </row>
    <row r="36" spans="1:6" s="111" customFormat="1" ht="18.75" customHeight="1" x14ac:dyDescent="0.15">
      <c r="A36" s="165" t="s">
        <v>743</v>
      </c>
    </row>
  </sheetData>
  <mergeCells count="7">
    <mergeCell ref="A2:F2"/>
    <mergeCell ref="A5:A7"/>
    <mergeCell ref="B5:B7"/>
    <mergeCell ref="D5:D7"/>
    <mergeCell ref="E5:E7"/>
    <mergeCell ref="F5:F7"/>
    <mergeCell ref="C6:C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3" width="11" customWidth="1"/>
    <col min="4" max="7" width="10.88671875" customWidth="1"/>
    <col min="8" max="8" width="9.5546875" customWidth="1"/>
    <col min="9" max="9" width="9.77734375" customWidth="1"/>
    <col min="10" max="15" width="9.5546875" customWidth="1"/>
    <col min="16" max="19" width="10.77734375" customWidth="1"/>
    <col min="20" max="21" width="9.5546875" customWidth="1"/>
    <col min="22" max="23" width="8.109375" customWidth="1"/>
  </cols>
  <sheetData>
    <row r="1" spans="1:23" ht="15" customHeight="1" x14ac:dyDescent="0.15">
      <c r="A1" s="133" t="s">
        <v>214</v>
      </c>
      <c r="B1" s="19"/>
      <c r="C1" s="19"/>
      <c r="D1" s="19"/>
      <c r="E1" s="19"/>
      <c r="F1" s="19"/>
      <c r="G1" s="19"/>
      <c r="H1" s="19"/>
      <c r="I1" s="19"/>
    </row>
    <row r="2" spans="1:23" s="224" customFormat="1" ht="30" customHeight="1" x14ac:dyDescent="0.15">
      <c r="A2" s="419" t="s">
        <v>726</v>
      </c>
      <c r="B2" s="419"/>
      <c r="C2" s="419"/>
      <c r="D2" s="419"/>
      <c r="E2" s="419"/>
      <c r="F2" s="419"/>
      <c r="G2" s="419"/>
      <c r="H2" s="230"/>
      <c r="I2" s="231"/>
    </row>
    <row r="3" spans="1:23" ht="15" customHeight="1" x14ac:dyDescent="0.15">
      <c r="A3" s="17"/>
      <c r="B3" s="18"/>
      <c r="C3" s="18"/>
      <c r="D3" s="18"/>
      <c r="E3" s="18"/>
      <c r="F3" s="18"/>
      <c r="G3" s="18"/>
      <c r="H3" s="18"/>
      <c r="I3" s="18"/>
    </row>
    <row r="4" spans="1:23" s="19" customFormat="1" ht="15" customHeight="1" thickBot="1" x14ac:dyDescent="0.2">
      <c r="B4" s="7"/>
      <c r="C4" s="7"/>
      <c r="D4" s="7"/>
      <c r="E4" s="7"/>
      <c r="F4" s="7"/>
      <c r="G4" s="7"/>
      <c r="H4" s="7"/>
      <c r="I4" s="7"/>
      <c r="O4" s="241" t="s">
        <v>317</v>
      </c>
      <c r="W4" s="241" t="s">
        <v>317</v>
      </c>
    </row>
    <row r="5" spans="1:23" s="12" customFormat="1" ht="24.75" customHeight="1" x14ac:dyDescent="0.15">
      <c r="A5" s="410"/>
      <c r="B5" s="429" t="s">
        <v>74</v>
      </c>
      <c r="C5" s="410"/>
      <c r="D5" s="429" t="s">
        <v>727</v>
      </c>
      <c r="E5" s="410"/>
      <c r="F5" s="429" t="s">
        <v>720</v>
      </c>
      <c r="G5" s="410"/>
      <c r="H5" s="429" t="s">
        <v>721</v>
      </c>
      <c r="I5" s="410"/>
      <c r="J5" s="429" t="s">
        <v>722</v>
      </c>
      <c r="K5" s="410"/>
      <c r="L5" s="429" t="s">
        <v>723</v>
      </c>
      <c r="M5" s="410"/>
      <c r="N5" s="429" t="s">
        <v>724</v>
      </c>
      <c r="O5" s="410"/>
      <c r="P5" s="429" t="s">
        <v>728</v>
      </c>
      <c r="Q5" s="410"/>
      <c r="R5" s="429" t="s">
        <v>729</v>
      </c>
      <c r="S5" s="410"/>
      <c r="T5" s="429" t="s">
        <v>730</v>
      </c>
      <c r="U5" s="410"/>
      <c r="V5" s="429" t="s">
        <v>725</v>
      </c>
      <c r="W5" s="413"/>
    </row>
    <row r="6" spans="1:23" s="12" customFormat="1" ht="20.100000000000001" customHeight="1" x14ac:dyDescent="0.15">
      <c r="A6" s="411"/>
      <c r="B6" s="596" t="s">
        <v>718</v>
      </c>
      <c r="C6" s="614" t="s">
        <v>719</v>
      </c>
      <c r="D6" s="596" t="s">
        <v>718</v>
      </c>
      <c r="E6" s="614" t="s">
        <v>719</v>
      </c>
      <c r="F6" s="596" t="s">
        <v>718</v>
      </c>
      <c r="G6" s="614" t="s">
        <v>719</v>
      </c>
      <c r="H6" s="596" t="s">
        <v>718</v>
      </c>
      <c r="I6" s="614" t="s">
        <v>719</v>
      </c>
      <c r="J6" s="596" t="s">
        <v>718</v>
      </c>
      <c r="K6" s="614" t="s">
        <v>719</v>
      </c>
      <c r="L6" s="596" t="s">
        <v>718</v>
      </c>
      <c r="M6" s="614" t="s">
        <v>719</v>
      </c>
      <c r="N6" s="596" t="s">
        <v>718</v>
      </c>
      <c r="O6" s="614" t="s">
        <v>719</v>
      </c>
      <c r="P6" s="596" t="s">
        <v>718</v>
      </c>
      <c r="Q6" s="614" t="s">
        <v>719</v>
      </c>
      <c r="R6" s="596" t="s">
        <v>718</v>
      </c>
      <c r="S6" s="614" t="s">
        <v>719</v>
      </c>
      <c r="T6" s="596" t="s">
        <v>718</v>
      </c>
      <c r="U6" s="614" t="s">
        <v>719</v>
      </c>
      <c r="V6" s="596" t="s">
        <v>718</v>
      </c>
      <c r="W6" s="614" t="s">
        <v>719</v>
      </c>
    </row>
    <row r="7" spans="1:23" s="12" customFormat="1" ht="20.100000000000001" customHeight="1" thickBot="1" x14ac:dyDescent="0.2">
      <c r="A7" s="412"/>
      <c r="B7" s="418"/>
      <c r="C7" s="615"/>
      <c r="D7" s="418"/>
      <c r="E7" s="615"/>
      <c r="F7" s="418"/>
      <c r="G7" s="615"/>
      <c r="H7" s="418"/>
      <c r="I7" s="615"/>
      <c r="J7" s="418"/>
      <c r="K7" s="615"/>
      <c r="L7" s="418"/>
      <c r="M7" s="615"/>
      <c r="N7" s="418"/>
      <c r="O7" s="615"/>
      <c r="P7" s="418"/>
      <c r="Q7" s="615"/>
      <c r="R7" s="418"/>
      <c r="S7" s="615"/>
      <c r="T7" s="418"/>
      <c r="U7" s="615"/>
      <c r="V7" s="418"/>
      <c r="W7" s="615"/>
    </row>
    <row r="8" spans="1:23" s="82" customFormat="1" ht="6" customHeight="1" x14ac:dyDescent="0.15">
      <c r="A8" s="8" t="s">
        <v>0</v>
      </c>
      <c r="B8" s="79" t="s">
        <v>0</v>
      </c>
      <c r="C8" s="79"/>
      <c r="D8" s="79"/>
      <c r="E8" s="79"/>
      <c r="F8" s="79"/>
      <c r="G8" s="79"/>
      <c r="H8" s="79"/>
      <c r="I8" s="79"/>
    </row>
    <row r="9" spans="1:23" ht="21.2" customHeight="1" x14ac:dyDescent="0.15">
      <c r="A9" s="39" t="s">
        <v>63</v>
      </c>
      <c r="B9" s="94"/>
      <c r="C9" s="94"/>
      <c r="D9" s="94"/>
      <c r="E9" s="94"/>
      <c r="F9" s="94"/>
    </row>
    <row r="10" spans="1:23" ht="21.2" customHeight="1" x14ac:dyDescent="0.15">
      <c r="A10" s="4">
        <v>2015</v>
      </c>
      <c r="B10" s="112">
        <f t="shared" ref="B10:R16" si="0">SUM(B19,B28)</f>
        <v>50360194</v>
      </c>
      <c r="C10" s="112">
        <f t="shared" si="0"/>
        <v>16380362</v>
      </c>
      <c r="D10" s="112">
        <f t="shared" si="0"/>
        <v>173814</v>
      </c>
      <c r="E10" s="112">
        <f t="shared" si="0"/>
        <v>612858</v>
      </c>
      <c r="F10" s="112">
        <f t="shared" si="0"/>
        <v>181746</v>
      </c>
      <c r="G10" s="112">
        <f t="shared" si="0"/>
        <v>4442</v>
      </c>
      <c r="H10" s="112">
        <f t="shared" si="0"/>
        <v>544363</v>
      </c>
      <c r="I10" s="112">
        <f t="shared" si="0"/>
        <v>3446581</v>
      </c>
      <c r="J10" s="112">
        <f t="shared" si="0"/>
        <v>56030</v>
      </c>
      <c r="K10" s="112">
        <f t="shared" si="0"/>
        <v>1203269</v>
      </c>
      <c r="L10" s="112">
        <f t="shared" si="0"/>
        <v>1553</v>
      </c>
      <c r="M10" s="112">
        <f t="shared" si="0"/>
        <v>2418</v>
      </c>
      <c r="N10" s="112">
        <f t="shared" si="0"/>
        <v>2599223</v>
      </c>
      <c r="O10" s="112">
        <f t="shared" si="0"/>
        <v>1789147</v>
      </c>
      <c r="P10" s="112">
        <f t="shared" si="0"/>
        <v>15745906</v>
      </c>
      <c r="Q10" s="112">
        <f t="shared" si="0"/>
        <v>4838764</v>
      </c>
      <c r="R10" s="112">
        <f t="shared" si="0"/>
        <v>25226374</v>
      </c>
      <c r="S10" s="112">
        <f t="shared" ref="S10:W10" si="1">SUM(S19,S28)</f>
        <v>3099002</v>
      </c>
      <c r="T10" s="112">
        <f t="shared" si="1"/>
        <v>5827614</v>
      </c>
      <c r="U10" s="112">
        <f t="shared" si="1"/>
        <v>1383634</v>
      </c>
      <c r="V10" s="112">
        <f t="shared" si="1"/>
        <v>3570</v>
      </c>
      <c r="W10" s="112">
        <f t="shared" si="1"/>
        <v>247</v>
      </c>
    </row>
    <row r="11" spans="1:23" ht="21.2" customHeight="1" x14ac:dyDescent="0.15">
      <c r="A11" s="4">
        <v>2016</v>
      </c>
      <c r="B11" s="112">
        <f t="shared" si="0"/>
        <v>45433180</v>
      </c>
      <c r="C11" s="112">
        <f t="shared" si="0"/>
        <v>16195159</v>
      </c>
      <c r="D11" s="112">
        <f t="shared" si="0"/>
        <v>222754</v>
      </c>
      <c r="E11" s="112">
        <f t="shared" si="0"/>
        <v>641663</v>
      </c>
      <c r="F11" s="112">
        <f t="shared" si="0"/>
        <v>262179</v>
      </c>
      <c r="G11" s="112">
        <f t="shared" si="0"/>
        <v>4186</v>
      </c>
      <c r="H11" s="112">
        <f t="shared" si="0"/>
        <v>544692</v>
      </c>
      <c r="I11" s="112">
        <f t="shared" si="0"/>
        <v>2885615</v>
      </c>
      <c r="J11" s="112">
        <f t="shared" si="0"/>
        <v>27329</v>
      </c>
      <c r="K11" s="112">
        <f t="shared" si="0"/>
        <v>1237444</v>
      </c>
      <c r="L11" s="112">
        <f t="shared" si="0"/>
        <v>1206</v>
      </c>
      <c r="M11" s="112">
        <f t="shared" si="0"/>
        <v>2411</v>
      </c>
      <c r="N11" s="112">
        <f t="shared" si="0"/>
        <v>2889858</v>
      </c>
      <c r="O11" s="112">
        <f t="shared" si="0"/>
        <v>2145007</v>
      </c>
      <c r="P11" s="112">
        <f t="shared" si="0"/>
        <v>14354635</v>
      </c>
      <c r="Q11" s="112">
        <f t="shared" si="0"/>
        <v>4604241</v>
      </c>
      <c r="R11" s="112">
        <f t="shared" si="0"/>
        <v>22095385</v>
      </c>
      <c r="S11" s="112">
        <f t="shared" ref="S11:W11" si="2">SUM(S20,S29)</f>
        <v>3250782</v>
      </c>
      <c r="T11" s="112">
        <f t="shared" si="2"/>
        <v>5029300</v>
      </c>
      <c r="U11" s="112">
        <f t="shared" si="2"/>
        <v>1421139</v>
      </c>
      <c r="V11" s="112">
        <f t="shared" si="2"/>
        <v>5843</v>
      </c>
      <c r="W11" s="112">
        <f t="shared" si="2"/>
        <v>2672</v>
      </c>
    </row>
    <row r="12" spans="1:23" ht="21.2" customHeight="1" x14ac:dyDescent="0.15">
      <c r="A12" s="4">
        <v>2017</v>
      </c>
      <c r="B12" s="112">
        <f t="shared" si="0"/>
        <v>52082873</v>
      </c>
      <c r="C12" s="112">
        <f t="shared" si="0"/>
        <v>18992763</v>
      </c>
      <c r="D12" s="112">
        <f t="shared" si="0"/>
        <v>256490</v>
      </c>
      <c r="E12" s="112">
        <f t="shared" si="0"/>
        <v>587906</v>
      </c>
      <c r="F12" s="112">
        <f t="shared" si="0"/>
        <v>243257</v>
      </c>
      <c r="G12" s="112">
        <f t="shared" si="0"/>
        <v>3200</v>
      </c>
      <c r="H12" s="112">
        <f t="shared" si="0"/>
        <v>642338</v>
      </c>
      <c r="I12" s="112">
        <f t="shared" si="0"/>
        <v>3702553</v>
      </c>
      <c r="J12" s="112">
        <f t="shared" si="0"/>
        <v>47076</v>
      </c>
      <c r="K12" s="112">
        <f t="shared" si="0"/>
        <v>2046374</v>
      </c>
      <c r="L12" s="112">
        <f t="shared" si="0"/>
        <v>1224</v>
      </c>
      <c r="M12" s="112">
        <f t="shared" si="0"/>
        <v>3200</v>
      </c>
      <c r="N12" s="112">
        <f t="shared" si="0"/>
        <v>3145723</v>
      </c>
      <c r="O12" s="112">
        <f t="shared" si="0"/>
        <v>2884090</v>
      </c>
      <c r="P12" s="112">
        <f t="shared" si="0"/>
        <v>16171877</v>
      </c>
      <c r="Q12" s="112">
        <f t="shared" si="0"/>
        <v>4834778</v>
      </c>
      <c r="R12" s="112">
        <f t="shared" si="0"/>
        <v>26137750</v>
      </c>
      <c r="S12" s="112">
        <f t="shared" ref="S12:W12" si="3">SUM(S21,S30)</f>
        <v>3320233</v>
      </c>
      <c r="T12" s="112">
        <f t="shared" si="3"/>
        <v>5434658</v>
      </c>
      <c r="U12" s="112">
        <f t="shared" si="3"/>
        <v>1609099</v>
      </c>
      <c r="V12" s="112">
        <f t="shared" si="3"/>
        <v>2106</v>
      </c>
      <c r="W12" s="112">
        <f t="shared" si="3"/>
        <v>1174</v>
      </c>
    </row>
    <row r="13" spans="1:23" ht="21.2" customHeight="1" x14ac:dyDescent="0.15">
      <c r="A13" s="4">
        <v>2018</v>
      </c>
      <c r="B13" s="112">
        <f t="shared" si="0"/>
        <v>48993170</v>
      </c>
      <c r="C13" s="112">
        <f t="shared" si="0"/>
        <v>19821644</v>
      </c>
      <c r="D13" s="112">
        <f t="shared" si="0"/>
        <v>281473</v>
      </c>
      <c r="E13" s="112">
        <f t="shared" si="0"/>
        <v>623209</v>
      </c>
      <c r="F13" s="112">
        <f t="shared" si="0"/>
        <v>215439</v>
      </c>
      <c r="G13" s="112">
        <f t="shared" si="0"/>
        <v>3447</v>
      </c>
      <c r="H13" s="112">
        <f t="shared" si="0"/>
        <v>746897</v>
      </c>
      <c r="I13" s="112">
        <f t="shared" si="0"/>
        <v>4033834</v>
      </c>
      <c r="J13" s="112">
        <f t="shared" si="0"/>
        <v>46929</v>
      </c>
      <c r="K13" s="112">
        <f t="shared" si="0"/>
        <v>2155751</v>
      </c>
      <c r="L13" s="112">
        <f t="shared" si="0"/>
        <v>1062</v>
      </c>
      <c r="M13" s="112">
        <f t="shared" si="0"/>
        <v>2739</v>
      </c>
      <c r="N13" s="112">
        <f t="shared" si="0"/>
        <v>3841456</v>
      </c>
      <c r="O13" s="112">
        <f t="shared" si="0"/>
        <v>2898689</v>
      </c>
      <c r="P13" s="112">
        <f t="shared" si="0"/>
        <v>17168276</v>
      </c>
      <c r="Q13" s="112">
        <f t="shared" si="0"/>
        <v>5009733</v>
      </c>
      <c r="R13" s="112">
        <f t="shared" si="0"/>
        <v>21612433</v>
      </c>
      <c r="S13" s="112">
        <f t="shared" ref="S13:W13" si="4">SUM(S22,S31)</f>
        <v>3627119</v>
      </c>
      <c r="T13" s="112">
        <f t="shared" si="4"/>
        <v>5077430</v>
      </c>
      <c r="U13" s="112">
        <f t="shared" si="4"/>
        <v>1465935</v>
      </c>
      <c r="V13" s="112">
        <f t="shared" si="4"/>
        <v>1761</v>
      </c>
      <c r="W13" s="112">
        <f t="shared" si="4"/>
        <v>1046</v>
      </c>
    </row>
    <row r="14" spans="1:23" ht="21.2" customHeight="1" x14ac:dyDescent="0.15">
      <c r="A14" s="4">
        <v>2019</v>
      </c>
      <c r="B14" s="112">
        <f t="shared" si="0"/>
        <v>45202190</v>
      </c>
      <c r="C14" s="112">
        <f t="shared" si="0"/>
        <v>19152023</v>
      </c>
      <c r="D14" s="112">
        <f t="shared" si="0"/>
        <v>300293</v>
      </c>
      <c r="E14" s="112">
        <f t="shared" si="0"/>
        <v>583298</v>
      </c>
      <c r="F14" s="112">
        <f t="shared" si="0"/>
        <v>221712</v>
      </c>
      <c r="G14" s="112">
        <f t="shared" si="0"/>
        <v>2205</v>
      </c>
      <c r="H14" s="112">
        <f t="shared" si="0"/>
        <v>749648</v>
      </c>
      <c r="I14" s="112">
        <f t="shared" si="0"/>
        <v>4187725</v>
      </c>
      <c r="J14" s="112">
        <f t="shared" si="0"/>
        <v>41520</v>
      </c>
      <c r="K14" s="112">
        <f t="shared" si="0"/>
        <v>2010534</v>
      </c>
      <c r="L14" s="112">
        <f t="shared" si="0"/>
        <v>1095</v>
      </c>
      <c r="M14" s="112">
        <f t="shared" si="0"/>
        <v>3629</v>
      </c>
      <c r="N14" s="112">
        <f t="shared" si="0"/>
        <v>4020048</v>
      </c>
      <c r="O14" s="112">
        <f t="shared" si="0"/>
        <v>2941001</v>
      </c>
      <c r="P14" s="112">
        <f t="shared" si="0"/>
        <v>16554821</v>
      </c>
      <c r="Q14" s="112">
        <f t="shared" si="0"/>
        <v>4778907</v>
      </c>
      <c r="R14" s="112">
        <f t="shared" si="0"/>
        <v>19377208</v>
      </c>
      <c r="S14" s="112">
        <f t="shared" ref="S14:W14" si="5">SUM(S23,S32)</f>
        <v>3402763</v>
      </c>
      <c r="T14" s="112">
        <f t="shared" si="5"/>
        <v>3933999</v>
      </c>
      <c r="U14" s="112">
        <f t="shared" si="5"/>
        <v>1240415</v>
      </c>
      <c r="V14" s="112">
        <f t="shared" si="5"/>
        <v>1847</v>
      </c>
      <c r="W14" s="112">
        <f t="shared" si="5"/>
        <v>1495</v>
      </c>
    </row>
    <row r="15" spans="1:23" ht="21.2" customHeight="1" x14ac:dyDescent="0.15">
      <c r="A15" s="4">
        <v>2020</v>
      </c>
      <c r="B15" s="112">
        <f t="shared" si="0"/>
        <v>43360229</v>
      </c>
      <c r="C15" s="112">
        <f t="shared" si="0"/>
        <v>17442345</v>
      </c>
      <c r="D15" s="112">
        <f t="shared" si="0"/>
        <v>324153</v>
      </c>
      <c r="E15" s="112">
        <f t="shared" si="0"/>
        <v>620172</v>
      </c>
      <c r="F15" s="112">
        <f t="shared" si="0"/>
        <v>319349</v>
      </c>
      <c r="G15" s="112">
        <f t="shared" si="0"/>
        <v>5274</v>
      </c>
      <c r="H15" s="112">
        <f t="shared" si="0"/>
        <v>815305</v>
      </c>
      <c r="I15" s="112">
        <f t="shared" si="0"/>
        <v>4057807</v>
      </c>
      <c r="J15" s="112">
        <f t="shared" si="0"/>
        <v>61240</v>
      </c>
      <c r="K15" s="112">
        <f t="shared" si="0"/>
        <v>1373616</v>
      </c>
      <c r="L15" s="112">
        <f t="shared" si="0"/>
        <v>1778</v>
      </c>
      <c r="M15" s="112">
        <f t="shared" si="0"/>
        <v>3600</v>
      </c>
      <c r="N15" s="112">
        <f t="shared" si="0"/>
        <v>4151819</v>
      </c>
      <c r="O15" s="112">
        <f t="shared" si="0"/>
        <v>2608395</v>
      </c>
      <c r="P15" s="112">
        <f t="shared" si="0"/>
        <v>14298354</v>
      </c>
      <c r="Q15" s="112">
        <f t="shared" si="0"/>
        <v>3932964</v>
      </c>
      <c r="R15" s="112">
        <f t="shared" si="0"/>
        <v>18955626</v>
      </c>
      <c r="S15" s="112">
        <f t="shared" ref="S15:W16" si="6">SUM(S24,S33)</f>
        <v>3735781</v>
      </c>
      <c r="T15" s="112">
        <f t="shared" si="6"/>
        <v>4407833</v>
      </c>
      <c r="U15" s="112">
        <f t="shared" si="6"/>
        <v>1103681</v>
      </c>
      <c r="V15" s="112">
        <f t="shared" si="6"/>
        <v>24771</v>
      </c>
      <c r="W15" s="112">
        <f t="shared" si="6"/>
        <v>1057</v>
      </c>
    </row>
    <row r="16" spans="1:23" ht="21.2" customHeight="1" x14ac:dyDescent="0.15">
      <c r="A16" s="4">
        <v>2021</v>
      </c>
      <c r="B16" s="112">
        <f t="shared" si="0"/>
        <v>52188437</v>
      </c>
      <c r="C16" s="112">
        <f t="shared" si="0"/>
        <v>24582946</v>
      </c>
      <c r="D16" s="112">
        <f t="shared" si="0"/>
        <v>389180</v>
      </c>
      <c r="E16" s="112">
        <f t="shared" si="0"/>
        <v>789450</v>
      </c>
      <c r="F16" s="112">
        <f t="shared" si="0"/>
        <v>278149</v>
      </c>
      <c r="G16" s="112">
        <f t="shared" si="0"/>
        <v>8572</v>
      </c>
      <c r="H16" s="112">
        <f t="shared" si="0"/>
        <v>836784</v>
      </c>
      <c r="I16" s="112">
        <f t="shared" si="0"/>
        <v>6344625</v>
      </c>
      <c r="J16" s="112">
        <f t="shared" si="0"/>
        <v>32856</v>
      </c>
      <c r="K16" s="112">
        <f t="shared" si="0"/>
        <v>2005470</v>
      </c>
      <c r="L16" s="112">
        <f t="shared" si="0"/>
        <v>2021</v>
      </c>
      <c r="M16" s="112">
        <f t="shared" si="0"/>
        <v>3697</v>
      </c>
      <c r="N16" s="112">
        <f t="shared" si="0"/>
        <v>5716620</v>
      </c>
      <c r="O16" s="112">
        <f t="shared" si="0"/>
        <v>3951927</v>
      </c>
      <c r="P16" s="112">
        <f t="shared" si="0"/>
        <v>16105459</v>
      </c>
      <c r="Q16" s="112">
        <f t="shared" si="0"/>
        <v>5750741</v>
      </c>
      <c r="R16" s="112">
        <f t="shared" si="0"/>
        <v>23563134</v>
      </c>
      <c r="S16" s="112">
        <f t="shared" si="6"/>
        <v>4246668</v>
      </c>
      <c r="T16" s="112">
        <f t="shared" si="6"/>
        <v>5253986</v>
      </c>
      <c r="U16" s="112">
        <f t="shared" si="6"/>
        <v>1480581</v>
      </c>
      <c r="V16" s="112">
        <f t="shared" si="6"/>
        <v>10248</v>
      </c>
      <c r="W16" s="112">
        <f t="shared" si="6"/>
        <v>1214</v>
      </c>
    </row>
    <row r="17" spans="1:23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</row>
    <row r="18" spans="1:23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</row>
    <row r="19" spans="1:23" ht="21.2" customHeight="1" x14ac:dyDescent="0.15">
      <c r="A19" s="4">
        <v>2015</v>
      </c>
      <c r="B19" s="112">
        <f>VLOOKUP($A19&amp;$A$18, '[1]23-1.수출'!$A$9:$BC$155, 4, FALSE)</f>
        <v>7090442</v>
      </c>
      <c r="C19" s="112">
        <f>VLOOKUP($A19&amp;$A$18, '[1]23-2.수입'!$A$9:$BC$155, 4, FALSE)</f>
        <v>3876933</v>
      </c>
      <c r="D19" s="112">
        <f>VLOOKUP($A19&amp;$A$18, '[1]23-1.수출'!$A$9:$BC$155, 5, FALSE)</f>
        <v>16811</v>
      </c>
      <c r="E19" s="112">
        <f>VLOOKUP($A19&amp;$A$18, '[1]23-2.수입'!$A$9:$BC$155, 5, FALSE)</f>
        <v>240559</v>
      </c>
      <c r="F19" s="112">
        <f>VLOOKUP($A19&amp;$A$18, '[1]23-1.수출'!$A$9:$BC$155, 6, FALSE)</f>
        <v>2290</v>
      </c>
      <c r="G19" s="112">
        <f>VLOOKUP($A19&amp;$A$18, '[1]23-2.수입'!$A$9:$BC$155, 6, FALSE)</f>
        <v>2823</v>
      </c>
      <c r="H19" s="112">
        <f>VLOOKUP($A19&amp;$A$18, '[1]23-1.수출'!$A$9:$BC$155, 7, FALSE)</f>
        <v>27355</v>
      </c>
      <c r="I19" s="112">
        <f>VLOOKUP($A19&amp;$A$18, '[1]23-2.수입'!$A$9:$BC$155, 7, FALSE)</f>
        <v>148831</v>
      </c>
      <c r="J19" s="112">
        <f>VLOOKUP($A19&amp;$A$18, '[1]23-1.수출'!$A$9:$BC$155, 8, FALSE)</f>
        <v>4868</v>
      </c>
      <c r="K19" s="112">
        <f>VLOOKUP($A19&amp;$A$18, '[1]23-2.수입'!$A$9:$BC$155, 8, FALSE)</f>
        <v>5942</v>
      </c>
      <c r="L19" s="112">
        <f>VLOOKUP($A19&amp;$A$18, '[1]23-1.수출'!$A$9:$BC$155, 9, FALSE)</f>
        <v>22</v>
      </c>
      <c r="M19" s="112">
        <f>VLOOKUP($A19&amp;$A$18, '[1]23-2.수입'!$A$9:$BC$155, 9, FALSE)</f>
        <v>1278</v>
      </c>
      <c r="N19" s="112">
        <f>VLOOKUP($A19&amp;$A$18, '[1]23-1.수출'!$A$9:$BC$155,10, FALSE)</f>
        <v>433191</v>
      </c>
      <c r="O19" s="112">
        <f>VLOOKUP($A19&amp;$A$18, '[1]23-2.수입'!$A$9:$BC$155,10, FALSE)</f>
        <v>517071</v>
      </c>
      <c r="P19" s="112">
        <f>VLOOKUP($A19&amp;$A$18, '[1]23-1.수출'!$A$9:$BC$155,11, FALSE)</f>
        <v>2176451</v>
      </c>
      <c r="Q19" s="112">
        <f>VLOOKUP($A19&amp;$A$18, '[1]23-2.수입'!$A$9:$BC$155,11, FALSE)</f>
        <v>1268740</v>
      </c>
      <c r="R19" s="112">
        <f>VLOOKUP($A19&amp;$A$18, '[1]23-1.수출'!$A$9:$BC$155,12, FALSE)</f>
        <v>3868047</v>
      </c>
      <c r="S19" s="112">
        <f>VLOOKUP($A19&amp;$A$18, '[1]23-2.수입'!$A$9:$BC$155,12, FALSE)</f>
        <v>1219514</v>
      </c>
      <c r="T19" s="112">
        <f>VLOOKUP($A19&amp;$A$18, '[1]23-1.수출'!$A$9:$BC$155,13, FALSE)</f>
        <v>560756</v>
      </c>
      <c r="U19" s="112">
        <f>VLOOKUP($A19&amp;$A$18, '[1]23-2.수입'!$A$9:$BC$155,13, FALSE)</f>
        <v>471956</v>
      </c>
      <c r="V19" s="112">
        <f>VLOOKUP($A19&amp;$A$18, '[1]23-1.수출'!$A$9:$BC$155,14, FALSE)</f>
        <v>650</v>
      </c>
      <c r="W19" s="112">
        <f>VLOOKUP($A19&amp;$A$18, '[1]23-2.수입'!$A$9:$BC$155,14, FALSE)</f>
        <v>219</v>
      </c>
    </row>
    <row r="20" spans="1:23" ht="21.2" customHeight="1" x14ac:dyDescent="0.15">
      <c r="A20" s="4">
        <v>2016</v>
      </c>
      <c r="B20" s="112">
        <f>VLOOKUP($A20&amp;$A$18, '[1]23-1.수출'!$A$9:$BC$155, 4, FALSE)</f>
        <v>6915116</v>
      </c>
      <c r="C20" s="112">
        <f>VLOOKUP($A20&amp;$A$18, '[1]23-2.수입'!$A$9:$BC$155, 4, FALSE)</f>
        <v>4358712</v>
      </c>
      <c r="D20" s="112">
        <f>VLOOKUP($A20&amp;$A$18, '[1]23-1.수출'!$A$9:$BC$155, 5, FALSE)</f>
        <v>17193</v>
      </c>
      <c r="E20" s="112">
        <f>VLOOKUP($A20&amp;$A$18, '[1]23-2.수입'!$A$9:$BC$155, 5, FALSE)</f>
        <v>256258</v>
      </c>
      <c r="F20" s="112">
        <f>VLOOKUP($A20&amp;$A$18, '[1]23-1.수출'!$A$9:$BC$155, 6, FALSE)</f>
        <v>2694</v>
      </c>
      <c r="G20" s="112">
        <f>VLOOKUP($A20&amp;$A$18, '[1]23-2.수입'!$A$9:$BC$155, 6, FALSE)</f>
        <v>2835</v>
      </c>
      <c r="H20" s="112">
        <f>VLOOKUP($A20&amp;$A$18, '[1]23-1.수출'!$A$9:$BC$155, 7, FALSE)</f>
        <v>21191</v>
      </c>
      <c r="I20" s="112">
        <f>VLOOKUP($A20&amp;$A$18, '[1]23-2.수입'!$A$9:$BC$155, 7, FALSE)</f>
        <v>139519</v>
      </c>
      <c r="J20" s="112">
        <f>VLOOKUP($A20&amp;$A$18, '[1]23-1.수출'!$A$9:$BC$155, 8, FALSE)</f>
        <v>4380</v>
      </c>
      <c r="K20" s="112">
        <f>VLOOKUP($A20&amp;$A$18, '[1]23-2.수입'!$A$9:$BC$155, 8, FALSE)</f>
        <v>5847</v>
      </c>
      <c r="L20" s="112">
        <f>VLOOKUP($A20&amp;$A$18, '[1]23-1.수출'!$A$9:$BC$155, 9, FALSE)</f>
        <v>30</v>
      </c>
      <c r="M20" s="112">
        <f>VLOOKUP($A20&amp;$A$18, '[1]23-2.수입'!$A$9:$BC$155, 9, FALSE)</f>
        <v>1372</v>
      </c>
      <c r="N20" s="112">
        <f>VLOOKUP($A20&amp;$A$18, '[1]23-1.수출'!$A$9:$BC$155,10, FALSE)</f>
        <v>584579</v>
      </c>
      <c r="O20" s="112">
        <f>VLOOKUP($A20&amp;$A$18, '[1]23-2.수입'!$A$9:$BC$155,10, FALSE)</f>
        <v>592379</v>
      </c>
      <c r="P20" s="112">
        <f>VLOOKUP($A20&amp;$A$18, '[1]23-1.수출'!$A$9:$BC$155,11, FALSE)</f>
        <v>2115275</v>
      </c>
      <c r="Q20" s="112">
        <f>VLOOKUP($A20&amp;$A$18, '[1]23-2.수입'!$A$9:$BC$155,11, FALSE)</f>
        <v>1383825</v>
      </c>
      <c r="R20" s="112">
        <f>VLOOKUP($A20&amp;$A$18, '[1]23-1.수출'!$A$9:$BC$155,12, FALSE)</f>
        <v>3617816</v>
      </c>
      <c r="S20" s="112">
        <f>VLOOKUP($A20&amp;$A$18, '[1]23-2.수입'!$A$9:$BC$155,12, FALSE)</f>
        <v>1401758</v>
      </c>
      <c r="T20" s="112">
        <f>VLOOKUP($A20&amp;$A$18, '[1]23-1.수출'!$A$9:$BC$155,13, FALSE)</f>
        <v>546389</v>
      </c>
      <c r="U20" s="112">
        <f>VLOOKUP($A20&amp;$A$18, '[1]23-2.수입'!$A$9:$BC$155,13, FALSE)</f>
        <v>572414</v>
      </c>
      <c r="V20" s="112">
        <f>VLOOKUP($A20&amp;$A$18, '[1]23-1.수출'!$A$9:$BC$155,14, FALSE)</f>
        <v>5570</v>
      </c>
      <c r="W20" s="112">
        <f>VLOOKUP($A20&amp;$A$18, '[1]23-2.수입'!$A$9:$BC$155,14, FALSE)</f>
        <v>2506</v>
      </c>
    </row>
    <row r="21" spans="1:23" ht="21.2" customHeight="1" x14ac:dyDescent="0.15">
      <c r="A21" s="4">
        <v>2017</v>
      </c>
      <c r="B21" s="112">
        <f>VLOOKUP($A21&amp;$A$18, '[1]23-1.수출'!$A$9:$BC$155, 4, FALSE)</f>
        <v>7212866</v>
      </c>
      <c r="C21" s="112">
        <f>VLOOKUP($A21&amp;$A$18, '[1]23-2.수입'!$A$9:$BC$155, 4, FALSE)</f>
        <v>4438629</v>
      </c>
      <c r="D21" s="112">
        <f>VLOOKUP($A21&amp;$A$18, '[1]23-1.수출'!$A$9:$BC$155, 5, FALSE)</f>
        <v>14493</v>
      </c>
      <c r="E21" s="112">
        <f>VLOOKUP($A21&amp;$A$18, '[1]23-2.수입'!$A$9:$BC$155, 5, FALSE)</f>
        <v>244285</v>
      </c>
      <c r="F21" s="112">
        <f>VLOOKUP($A21&amp;$A$18, '[1]23-1.수출'!$A$9:$BC$155, 6, FALSE)</f>
        <v>2040</v>
      </c>
      <c r="G21" s="112">
        <f>VLOOKUP($A21&amp;$A$18, '[1]23-2.수입'!$A$9:$BC$155, 6, FALSE)</f>
        <v>2232</v>
      </c>
      <c r="H21" s="112">
        <f>VLOOKUP($A21&amp;$A$18, '[1]23-1.수출'!$A$9:$BC$155, 7, FALSE)</f>
        <v>24379</v>
      </c>
      <c r="I21" s="112">
        <f>VLOOKUP($A21&amp;$A$18, '[1]23-2.수입'!$A$9:$BC$155, 7, FALSE)</f>
        <v>155054</v>
      </c>
      <c r="J21" s="112">
        <f>VLOOKUP($A21&amp;$A$18, '[1]23-1.수출'!$A$9:$BC$155, 8, FALSE)</f>
        <v>3592</v>
      </c>
      <c r="K21" s="112">
        <f>VLOOKUP($A21&amp;$A$18, '[1]23-2.수입'!$A$9:$BC$155, 8, FALSE)</f>
        <v>5567</v>
      </c>
      <c r="L21" s="112">
        <f>VLOOKUP($A21&amp;$A$18, '[1]23-1.수출'!$A$9:$BC$155, 9, FALSE)</f>
        <v>660</v>
      </c>
      <c r="M21" s="112">
        <f>VLOOKUP($A21&amp;$A$18, '[1]23-2.수입'!$A$9:$BC$155, 9, FALSE)</f>
        <v>839</v>
      </c>
      <c r="N21" s="112">
        <f>VLOOKUP($A21&amp;$A$18, '[1]23-1.수출'!$A$9:$BC$155,10, FALSE)</f>
        <v>643264</v>
      </c>
      <c r="O21" s="112">
        <f>VLOOKUP($A21&amp;$A$18, '[1]23-2.수입'!$A$9:$BC$155,10, FALSE)</f>
        <v>711714</v>
      </c>
      <c r="P21" s="112">
        <f>VLOOKUP($A21&amp;$A$18, '[1]23-1.수출'!$A$9:$BC$155,11, FALSE)</f>
        <v>2146623</v>
      </c>
      <c r="Q21" s="112">
        <f>VLOOKUP($A21&amp;$A$18, '[1]23-2.수입'!$A$9:$BC$155,11, FALSE)</f>
        <v>1395696</v>
      </c>
      <c r="R21" s="112">
        <f>VLOOKUP($A21&amp;$A$18, '[1]23-1.수출'!$A$9:$BC$155,12, FALSE)</f>
        <v>3872421</v>
      </c>
      <c r="S21" s="112">
        <f>VLOOKUP($A21&amp;$A$18, '[1]23-2.수입'!$A$9:$BC$155,12, FALSE)</f>
        <v>1370622</v>
      </c>
      <c r="T21" s="112">
        <f>VLOOKUP($A21&amp;$A$18, '[1]23-1.수출'!$A$9:$BC$155,13, FALSE)</f>
        <v>503087</v>
      </c>
      <c r="U21" s="112">
        <f>VLOOKUP($A21&amp;$A$18, '[1]23-2.수입'!$A$9:$BC$155,13, FALSE)</f>
        <v>551305</v>
      </c>
      <c r="V21" s="112">
        <f>VLOOKUP($A21&amp;$A$18, '[1]23-1.수출'!$A$9:$BC$155,14, FALSE)</f>
        <v>1933</v>
      </c>
      <c r="W21" s="112">
        <f>VLOOKUP($A21&amp;$A$18, '[1]23-2.수입'!$A$9:$BC$155,14, FALSE)</f>
        <v>1159</v>
      </c>
    </row>
    <row r="22" spans="1:23" ht="21.2" customHeight="1" x14ac:dyDescent="0.15">
      <c r="A22" s="4">
        <v>2018</v>
      </c>
      <c r="B22" s="112">
        <f>VLOOKUP($A22&amp;$A$18, '[1]23-1.수출'!$A$9:$BC$155, 4, FALSE)</f>
        <v>8102542</v>
      </c>
      <c r="C22" s="112">
        <f>VLOOKUP($A22&amp;$A$18, '[1]23-2.수입'!$A$9:$BC$155, 4, FALSE)</f>
        <v>4652362</v>
      </c>
      <c r="D22" s="112">
        <f>VLOOKUP($A22&amp;$A$18, '[1]23-1.수출'!$A$9:$BC$155, 5, FALSE)</f>
        <v>22082</v>
      </c>
      <c r="E22" s="112">
        <f>VLOOKUP($A22&amp;$A$18, '[1]23-2.수입'!$A$9:$BC$155, 5, FALSE)</f>
        <v>241805</v>
      </c>
      <c r="F22" s="112">
        <f>VLOOKUP($A22&amp;$A$18, '[1]23-1.수출'!$A$9:$BC$155, 6, FALSE)</f>
        <v>3244</v>
      </c>
      <c r="G22" s="112">
        <f>VLOOKUP($A22&amp;$A$18, '[1]23-2.수입'!$A$9:$BC$155, 6, FALSE)</f>
        <v>2178</v>
      </c>
      <c r="H22" s="112">
        <f>VLOOKUP($A22&amp;$A$18, '[1]23-1.수출'!$A$9:$BC$155, 7, FALSE)</f>
        <v>22735</v>
      </c>
      <c r="I22" s="112">
        <f>VLOOKUP($A22&amp;$A$18, '[1]23-2.수입'!$A$9:$BC$155, 7, FALSE)</f>
        <v>170066</v>
      </c>
      <c r="J22" s="112">
        <f>VLOOKUP($A22&amp;$A$18, '[1]23-1.수출'!$A$9:$BC$155, 8, FALSE)</f>
        <v>3541</v>
      </c>
      <c r="K22" s="112">
        <f>VLOOKUP($A22&amp;$A$18, '[1]23-2.수입'!$A$9:$BC$155, 8, FALSE)</f>
        <v>6019</v>
      </c>
      <c r="L22" s="112">
        <f>VLOOKUP($A22&amp;$A$18, '[1]23-1.수출'!$A$9:$BC$155, 9, FALSE)</f>
        <v>364</v>
      </c>
      <c r="M22" s="112">
        <f>VLOOKUP($A22&amp;$A$18, '[1]23-2.수입'!$A$9:$BC$155, 9, FALSE)</f>
        <v>752</v>
      </c>
      <c r="N22" s="112">
        <f>VLOOKUP($A22&amp;$A$18, '[1]23-1.수출'!$A$9:$BC$155,10, FALSE)</f>
        <v>787072</v>
      </c>
      <c r="O22" s="112">
        <f>VLOOKUP($A22&amp;$A$18, '[1]23-2.수입'!$A$9:$BC$155,10, FALSE)</f>
        <v>900703</v>
      </c>
      <c r="P22" s="112">
        <f>VLOOKUP($A22&amp;$A$18, '[1]23-1.수출'!$A$9:$BC$155,11, FALSE)</f>
        <v>2167801</v>
      </c>
      <c r="Q22" s="112">
        <f>VLOOKUP($A22&amp;$A$18, '[1]23-2.수입'!$A$9:$BC$155,11, FALSE)</f>
        <v>1351176</v>
      </c>
      <c r="R22" s="112">
        <f>VLOOKUP($A22&amp;$A$18, '[1]23-1.수출'!$A$9:$BC$155,12, FALSE)</f>
        <v>4536497</v>
      </c>
      <c r="S22" s="112">
        <f>VLOOKUP($A22&amp;$A$18, '[1]23-2.수입'!$A$9:$BC$155,12, FALSE)</f>
        <v>1404704</v>
      </c>
      <c r="T22" s="112">
        <f>VLOOKUP($A22&amp;$A$18, '[1]23-1.수출'!$A$9:$BC$155,13, FALSE)</f>
        <v>557936</v>
      </c>
      <c r="U22" s="112">
        <f>VLOOKUP($A22&amp;$A$18, '[1]23-2.수입'!$A$9:$BC$155,13, FALSE)</f>
        <v>573802</v>
      </c>
      <c r="V22" s="112">
        <f>VLOOKUP($A22&amp;$A$18, '[1]23-1.수출'!$A$9:$BC$155,14, FALSE)</f>
        <v>1256</v>
      </c>
      <c r="W22" s="112">
        <f>VLOOKUP($A22&amp;$A$18, '[1]23-2.수입'!$A$9:$BC$155,14, FALSE)</f>
        <v>1015</v>
      </c>
    </row>
    <row r="23" spans="1:23" ht="21.2" customHeight="1" x14ac:dyDescent="0.15">
      <c r="A23" s="4">
        <v>2019</v>
      </c>
      <c r="B23" s="112">
        <f>VLOOKUP($A23&amp;$A$18, '[1]23-1.수출'!$A$9:$BC$155, 4, FALSE)</f>
        <v>7490505</v>
      </c>
      <c r="C23" s="112">
        <f>VLOOKUP($A23&amp;$A$18, '[1]23-2.수입'!$A$9:$BC$155, 4, FALSE)</f>
        <v>4369084</v>
      </c>
      <c r="D23" s="112">
        <f>VLOOKUP($A23&amp;$A$18, '[1]23-1.수출'!$A$9:$BC$155, 5, FALSE)</f>
        <v>27400</v>
      </c>
      <c r="E23" s="112">
        <f>VLOOKUP($A23&amp;$A$18, '[1]23-2.수입'!$A$9:$BC$155, 5, FALSE)</f>
        <v>226148</v>
      </c>
      <c r="F23" s="112">
        <f>VLOOKUP($A23&amp;$A$18, '[1]23-1.수출'!$A$9:$BC$155, 6, FALSE)</f>
        <v>13355</v>
      </c>
      <c r="G23" s="112">
        <f>VLOOKUP($A23&amp;$A$18, '[1]23-2.수입'!$A$9:$BC$155, 6, FALSE)</f>
        <v>1764</v>
      </c>
      <c r="H23" s="112">
        <f>VLOOKUP($A23&amp;$A$18, '[1]23-1.수출'!$A$9:$BC$155, 7, FALSE)</f>
        <v>27193</v>
      </c>
      <c r="I23" s="112">
        <f>VLOOKUP($A23&amp;$A$18, '[1]23-2.수입'!$A$9:$BC$155, 7, FALSE)</f>
        <v>164690</v>
      </c>
      <c r="J23" s="112">
        <f>VLOOKUP($A23&amp;$A$18, '[1]23-1.수출'!$A$9:$BC$155, 8, FALSE)</f>
        <v>4488</v>
      </c>
      <c r="K23" s="112">
        <f>VLOOKUP($A23&amp;$A$18, '[1]23-2.수입'!$A$9:$BC$155, 8, FALSE)</f>
        <v>5055</v>
      </c>
      <c r="L23" s="112">
        <f>VLOOKUP($A23&amp;$A$18, '[1]23-1.수출'!$A$9:$BC$155, 9, FALSE)</f>
        <v>1</v>
      </c>
      <c r="M23" s="112">
        <f>VLOOKUP($A23&amp;$A$18, '[1]23-2.수입'!$A$9:$BC$155, 9, FALSE)</f>
        <v>1089</v>
      </c>
      <c r="N23" s="112">
        <f>VLOOKUP($A23&amp;$A$18, '[1]23-1.수출'!$A$9:$BC$155,10, FALSE)</f>
        <v>806848</v>
      </c>
      <c r="O23" s="112">
        <f>VLOOKUP($A23&amp;$A$18, '[1]23-2.수입'!$A$9:$BC$155,10, FALSE)</f>
        <v>780090</v>
      </c>
      <c r="P23" s="112">
        <f>VLOOKUP($A23&amp;$A$18, '[1]23-1.수출'!$A$9:$BC$155,11, FALSE)</f>
        <v>2021365</v>
      </c>
      <c r="Q23" s="112">
        <f>VLOOKUP($A23&amp;$A$18, '[1]23-2.수입'!$A$9:$BC$155,11, FALSE)</f>
        <v>1215515</v>
      </c>
      <c r="R23" s="112">
        <f>VLOOKUP($A23&amp;$A$18, '[1]23-1.수출'!$A$9:$BC$155,12, FALSE)</f>
        <v>3996616</v>
      </c>
      <c r="S23" s="112">
        <f>VLOOKUP($A23&amp;$A$18, '[1]23-2.수입'!$A$9:$BC$155,12, FALSE)</f>
        <v>1411838</v>
      </c>
      <c r="T23" s="112">
        <f>VLOOKUP($A23&amp;$A$18, '[1]23-1.수출'!$A$9:$BC$155,13, FALSE)</f>
        <v>592867</v>
      </c>
      <c r="U23" s="112">
        <f>VLOOKUP($A23&amp;$A$18, '[1]23-2.수입'!$A$9:$BC$155,13, FALSE)</f>
        <v>561396</v>
      </c>
      <c r="V23" s="112">
        <f>VLOOKUP($A23&amp;$A$18, '[1]23-1.수출'!$A$9:$BC$155,14, FALSE)</f>
        <v>373</v>
      </c>
      <c r="W23" s="112">
        <f>VLOOKUP($A23&amp;$A$18, '[1]23-2.수입'!$A$9:$BC$155,14, FALSE)</f>
        <v>1448</v>
      </c>
    </row>
    <row r="24" spans="1:23" ht="21.2" customHeight="1" x14ac:dyDescent="0.15">
      <c r="A24" s="4">
        <v>2020</v>
      </c>
      <c r="B24" s="112">
        <f>VLOOKUP($A24&amp;$A$18, '[1]23-1.수출'!$A$9:$BC$155, 4, FALSE)</f>
        <v>6264700</v>
      </c>
      <c r="C24" s="112">
        <f>VLOOKUP($A24&amp;$A$18, '[1]23-2.수입'!$A$9:$BC$155, 4, FALSE)</f>
        <v>4086048</v>
      </c>
      <c r="D24" s="112">
        <f>VLOOKUP($A24&amp;$A$18, '[1]23-1.수출'!$A$9:$BC$155, 5, FALSE)</f>
        <v>31624</v>
      </c>
      <c r="E24" s="112">
        <f>VLOOKUP($A24&amp;$A$18, '[1]23-2.수입'!$A$9:$BC$155, 5, FALSE)</f>
        <v>213784</v>
      </c>
      <c r="F24" s="112">
        <f>VLOOKUP($A24&amp;$A$18, '[1]23-1.수출'!$A$9:$BC$155, 6, FALSE)</f>
        <v>14297</v>
      </c>
      <c r="G24" s="112">
        <f>VLOOKUP($A24&amp;$A$18, '[1]23-2.수입'!$A$9:$BC$155, 6, FALSE)</f>
        <v>2011</v>
      </c>
      <c r="H24" s="112">
        <f>VLOOKUP($A24&amp;$A$18, '[1]23-1.수출'!$A$9:$BC$155, 7, FALSE)</f>
        <v>38221</v>
      </c>
      <c r="I24" s="112">
        <f>VLOOKUP($A24&amp;$A$18, '[1]23-2.수입'!$A$9:$BC$155, 7, FALSE)</f>
        <v>141861</v>
      </c>
      <c r="J24" s="112">
        <f>VLOOKUP($A24&amp;$A$18, '[1]23-1.수출'!$A$9:$BC$155, 8, FALSE)</f>
        <v>4614</v>
      </c>
      <c r="K24" s="112">
        <f>VLOOKUP($A24&amp;$A$18, '[1]23-2.수입'!$A$9:$BC$155, 8, FALSE)</f>
        <v>3996</v>
      </c>
      <c r="L24" s="112">
        <f>VLOOKUP($A24&amp;$A$18, '[1]23-1.수출'!$A$9:$BC$155, 9, FALSE)</f>
        <v>52</v>
      </c>
      <c r="M24" s="112">
        <f>VLOOKUP($A24&amp;$A$18, '[1]23-2.수입'!$A$9:$BC$155, 9, FALSE)</f>
        <v>1629</v>
      </c>
      <c r="N24" s="112">
        <f>VLOOKUP($A24&amp;$A$18, '[1]23-1.수출'!$A$9:$BC$155,10, FALSE)</f>
        <v>754791</v>
      </c>
      <c r="O24" s="112">
        <f>VLOOKUP($A24&amp;$A$18, '[1]23-2.수입'!$A$9:$BC$155,10, FALSE)</f>
        <v>627919</v>
      </c>
      <c r="P24" s="112">
        <f>VLOOKUP($A24&amp;$A$18, '[1]23-1.수출'!$A$9:$BC$155,11, FALSE)</f>
        <v>1571096</v>
      </c>
      <c r="Q24" s="112">
        <f>VLOOKUP($A24&amp;$A$18, '[1]23-2.수입'!$A$9:$BC$155,11, FALSE)</f>
        <v>1098387</v>
      </c>
      <c r="R24" s="112">
        <f>VLOOKUP($A24&amp;$A$18, '[1]23-1.수출'!$A$9:$BC$155,12, FALSE)</f>
        <v>3343662</v>
      </c>
      <c r="S24" s="112">
        <f>VLOOKUP($A24&amp;$A$18, '[1]23-2.수입'!$A$9:$BC$155,12, FALSE)</f>
        <v>1484130</v>
      </c>
      <c r="T24" s="112">
        <f>VLOOKUP($A24&amp;$A$18, '[1]23-1.수출'!$A$9:$BC$155,13, FALSE)</f>
        <v>506266</v>
      </c>
      <c r="U24" s="112">
        <f>VLOOKUP($A24&amp;$A$18, '[1]23-2.수입'!$A$9:$BC$155,13, FALSE)</f>
        <v>511340</v>
      </c>
      <c r="V24" s="112">
        <f>VLOOKUP($A24&amp;$A$18, '[1]23-1.수출'!$A$9:$BC$155,14, FALSE)</f>
        <v>76</v>
      </c>
      <c r="W24" s="112">
        <f>VLOOKUP($A24&amp;$A$18, '[1]23-2.수입'!$A$9:$BC$155,14, FALSE)</f>
        <v>993</v>
      </c>
    </row>
    <row r="25" spans="1:23" ht="21.2" customHeight="1" x14ac:dyDescent="0.15">
      <c r="A25" s="4">
        <v>2021</v>
      </c>
      <c r="B25" s="112">
        <v>7933676</v>
      </c>
      <c r="C25" s="112">
        <v>5240258</v>
      </c>
      <c r="D25" s="112">
        <v>41840</v>
      </c>
      <c r="E25" s="112">
        <v>263233</v>
      </c>
      <c r="F25" s="112">
        <v>20147</v>
      </c>
      <c r="G25" s="112">
        <v>4675</v>
      </c>
      <c r="H25" s="112">
        <v>26467</v>
      </c>
      <c r="I25" s="112">
        <v>168498</v>
      </c>
      <c r="J25" s="112">
        <v>4427</v>
      </c>
      <c r="K25" s="112">
        <v>4305</v>
      </c>
      <c r="L25" s="112">
        <v>5</v>
      </c>
      <c r="M25" s="112">
        <v>2039</v>
      </c>
      <c r="N25" s="112">
        <v>1309425</v>
      </c>
      <c r="O25" s="112">
        <v>1321090</v>
      </c>
      <c r="P25" s="112">
        <v>1919319</v>
      </c>
      <c r="Q25" s="112">
        <v>1305776</v>
      </c>
      <c r="R25" s="112">
        <v>3997121</v>
      </c>
      <c r="S25" s="112">
        <v>1553808</v>
      </c>
      <c r="T25" s="112">
        <v>614821</v>
      </c>
      <c r="U25" s="112">
        <v>615694</v>
      </c>
      <c r="V25" s="112">
        <v>104</v>
      </c>
      <c r="W25" s="112">
        <v>1139</v>
      </c>
    </row>
    <row r="26" spans="1:23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</row>
    <row r="27" spans="1:23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</row>
    <row r="28" spans="1:23" ht="21.2" customHeight="1" x14ac:dyDescent="0.15">
      <c r="A28" s="4">
        <v>2015</v>
      </c>
      <c r="B28" s="112">
        <f>VLOOKUP($A28&amp;$A$27, '[2]23-1.수출'!$A$9:$BC$160, 4, FALSE)</f>
        <v>43269752</v>
      </c>
      <c r="C28" s="112">
        <f>VLOOKUP($A28&amp;$A$27, '[2]23-2.수입'!$A$9:$BC$160, 4, FALSE)</f>
        <v>12503429</v>
      </c>
      <c r="D28" s="112">
        <f>VLOOKUP($A28&amp;$A$27, '[2]23-1.수출'!$A$9:$BC$160, 5, FALSE)</f>
        <v>157003</v>
      </c>
      <c r="E28" s="112">
        <f>VLOOKUP($A28&amp;$A$27, '[2]23-2.수입'!$A$9:$BC$160, 5, FALSE)</f>
        <v>372299</v>
      </c>
      <c r="F28" s="112">
        <f>VLOOKUP($A28&amp;$A$27, '[2]23-1.수출'!$A$9:$BC$160, 6, FALSE)</f>
        <v>179456</v>
      </c>
      <c r="G28" s="112">
        <f>VLOOKUP($A28&amp;$A$27, '[2]23-2.수입'!$A$9:$BC$160, 6, FALSE)</f>
        <v>1619</v>
      </c>
      <c r="H28" s="112">
        <f>VLOOKUP($A28&amp;$A$27, '[2]23-1.수출'!$A$9:$BC$160, 7, FALSE)</f>
        <v>517008</v>
      </c>
      <c r="I28" s="112">
        <f>VLOOKUP($A28&amp;$A$27, '[2]23-2.수입'!$A$9:$BC$160, 7, FALSE)</f>
        <v>3297750</v>
      </c>
      <c r="J28" s="112">
        <f>VLOOKUP($A28&amp;$A$27, '[2]23-1.수출'!$A$9:$BC$160, 8, FALSE)</f>
        <v>51162</v>
      </c>
      <c r="K28" s="112">
        <f>VLOOKUP($A28&amp;$A$27, '[2]23-2.수입'!$A$9:$BC$160, 8, FALSE)</f>
        <v>1197327</v>
      </c>
      <c r="L28" s="112">
        <f>VLOOKUP($A28&amp;$A$27, '[2]23-1.수출'!$A$9:$BC$160, 9, FALSE)</f>
        <v>1531</v>
      </c>
      <c r="M28" s="112">
        <f>VLOOKUP($A28&amp;$A$27, '[2]23-2.수입'!$A$9:$BC$160, 9, FALSE)</f>
        <v>1140</v>
      </c>
      <c r="N28" s="112">
        <f>VLOOKUP($A28&amp;$A$27, '[2]23-1.수출'!$A$9:$BC$160,10, FALSE)</f>
        <v>2166032</v>
      </c>
      <c r="O28" s="112">
        <f>VLOOKUP($A28&amp;$A$27, '[2]23-2.수입'!$A$9:$BC$160,10, FALSE)</f>
        <v>1272076</v>
      </c>
      <c r="P28" s="112">
        <f>VLOOKUP($A28&amp;$A$27, '[2]23-1.수출'!$A$9:$BC$160,11, FALSE)</f>
        <v>13569455</v>
      </c>
      <c r="Q28" s="112">
        <f>VLOOKUP($A28&amp;$A$27, '[2]23-2.수입'!$A$9:$BC$160,11, FALSE)</f>
        <v>3570024</v>
      </c>
      <c r="R28" s="112">
        <f>VLOOKUP($A28&amp;$A$27, '[2]23-1.수출'!$A$9:$BC$160,12, FALSE)</f>
        <v>21358327</v>
      </c>
      <c r="S28" s="112">
        <f>VLOOKUP($A28&amp;$A$27, '[2]23-2.수입'!$A$9:$BC$160,12, FALSE)</f>
        <v>1879488</v>
      </c>
      <c r="T28" s="112">
        <f>VLOOKUP($A28&amp;$A$27, '[2]23-1.수출'!$A$9:$BC$160,13, FALSE)</f>
        <v>5266858</v>
      </c>
      <c r="U28" s="112">
        <f>VLOOKUP($A28&amp;$A$27, '[2]23-2.수입'!$A$9:$BC$160,13, FALSE)</f>
        <v>911678</v>
      </c>
      <c r="V28" s="112">
        <f>VLOOKUP($A28&amp;$A$27, '[2]23-1.수출'!$A$9:$BC$160,14, FALSE)</f>
        <v>2920</v>
      </c>
      <c r="W28" s="112">
        <f>VLOOKUP($A28&amp;$A$27, '[2]23-2.수입'!$A$9:$BC$160,14, FALSE)</f>
        <v>28</v>
      </c>
    </row>
    <row r="29" spans="1:23" ht="21.2" customHeight="1" x14ac:dyDescent="0.15">
      <c r="A29" s="4">
        <v>2016</v>
      </c>
      <c r="B29" s="112">
        <f>VLOOKUP($A29&amp;$A$27, '[2]23-1.수출'!$A$9:$BC$160, 4, FALSE)</f>
        <v>38518064</v>
      </c>
      <c r="C29" s="112">
        <f>VLOOKUP($A29&amp;$A$27, '[2]23-2.수입'!$A$9:$BC$160, 4, FALSE)</f>
        <v>11836447</v>
      </c>
      <c r="D29" s="112">
        <f>VLOOKUP($A29&amp;$A$27, '[2]23-1.수출'!$A$9:$BC$160, 5, FALSE)</f>
        <v>205561</v>
      </c>
      <c r="E29" s="112">
        <f>VLOOKUP($A29&amp;$A$27, '[2]23-2.수입'!$A$9:$BC$160, 5, FALSE)</f>
        <v>385405</v>
      </c>
      <c r="F29" s="112">
        <f>VLOOKUP($A29&amp;$A$27, '[2]23-1.수출'!$A$9:$BC$160, 6, FALSE)</f>
        <v>259485</v>
      </c>
      <c r="G29" s="112">
        <f>VLOOKUP($A29&amp;$A$27, '[2]23-2.수입'!$A$9:$BC$160, 6, FALSE)</f>
        <v>1351</v>
      </c>
      <c r="H29" s="112">
        <f>VLOOKUP($A29&amp;$A$27, '[2]23-1.수출'!$A$9:$BC$160, 7, FALSE)</f>
        <v>523501</v>
      </c>
      <c r="I29" s="112">
        <f>VLOOKUP($A29&amp;$A$27, '[2]23-2.수입'!$A$9:$BC$160, 7, FALSE)</f>
        <v>2746096</v>
      </c>
      <c r="J29" s="112">
        <f>VLOOKUP($A29&amp;$A$27, '[2]23-1.수출'!$A$9:$BC$160, 8, FALSE)</f>
        <v>22949</v>
      </c>
      <c r="K29" s="112">
        <f>VLOOKUP($A29&amp;$A$27, '[2]23-2.수입'!$A$9:$BC$160, 8, FALSE)</f>
        <v>1231597</v>
      </c>
      <c r="L29" s="112">
        <f>VLOOKUP($A29&amp;$A$27, '[2]23-1.수출'!$A$9:$BC$160, 9, FALSE)</f>
        <v>1176</v>
      </c>
      <c r="M29" s="112">
        <f>VLOOKUP($A29&amp;$A$27, '[2]23-2.수입'!$A$9:$BC$160, 9, FALSE)</f>
        <v>1039</v>
      </c>
      <c r="N29" s="112">
        <f>VLOOKUP($A29&amp;$A$27, '[2]23-1.수출'!$A$9:$BC$160,10, FALSE)</f>
        <v>2305279</v>
      </c>
      <c r="O29" s="112">
        <f>VLOOKUP($A29&amp;$A$27, '[2]23-2.수입'!$A$9:$BC$160,10, FALSE)</f>
        <v>1552628</v>
      </c>
      <c r="P29" s="112">
        <f>VLOOKUP($A29&amp;$A$27, '[2]23-1.수출'!$A$9:$BC$160,11, FALSE)</f>
        <v>12239360</v>
      </c>
      <c r="Q29" s="112">
        <f>VLOOKUP($A29&amp;$A$27, '[2]23-2.수입'!$A$9:$BC$160,11, FALSE)</f>
        <v>3220416</v>
      </c>
      <c r="R29" s="112">
        <f>VLOOKUP($A29&amp;$A$27, '[2]23-1.수출'!$A$9:$BC$160,12, FALSE)</f>
        <v>18477569</v>
      </c>
      <c r="S29" s="112">
        <f>VLOOKUP($A29&amp;$A$27, '[2]23-2.수입'!$A$9:$BC$160,12, FALSE)</f>
        <v>1849024</v>
      </c>
      <c r="T29" s="112">
        <f>VLOOKUP($A29&amp;$A$27, '[2]23-1.수출'!$A$9:$BC$160,13, FALSE)</f>
        <v>4482911</v>
      </c>
      <c r="U29" s="112">
        <f>VLOOKUP($A29&amp;$A$27, '[2]23-2.수입'!$A$9:$BC$160,13, FALSE)</f>
        <v>848725</v>
      </c>
      <c r="V29" s="112">
        <f>VLOOKUP($A29&amp;$A$27, '[2]23-1.수출'!$A$9:$BC$160,14, FALSE)</f>
        <v>273</v>
      </c>
      <c r="W29" s="112">
        <f>VLOOKUP($A29&amp;$A$27, '[2]23-2.수입'!$A$9:$BC$160,14, FALSE)</f>
        <v>166</v>
      </c>
    </row>
    <row r="30" spans="1:23" ht="21.2" customHeight="1" x14ac:dyDescent="0.15">
      <c r="A30" s="4">
        <v>2017</v>
      </c>
      <c r="B30" s="112">
        <f>VLOOKUP($A30&amp;$A$27, '[2]23-1.수출'!$A$9:$BC$160, 4, FALSE)</f>
        <v>44870007</v>
      </c>
      <c r="C30" s="112">
        <f>VLOOKUP($A30&amp;$A$27, '[2]23-2.수입'!$A$9:$BC$160, 4, FALSE)</f>
        <v>14554134</v>
      </c>
      <c r="D30" s="112">
        <f>VLOOKUP($A30&amp;$A$27, '[2]23-1.수출'!$A$9:$BC$160, 5, FALSE)</f>
        <v>241997</v>
      </c>
      <c r="E30" s="112">
        <f>VLOOKUP($A30&amp;$A$27, '[2]23-2.수입'!$A$9:$BC$160, 5, FALSE)</f>
        <v>343621</v>
      </c>
      <c r="F30" s="112">
        <f>VLOOKUP($A30&amp;$A$27, '[2]23-1.수출'!$A$9:$BC$160, 6, FALSE)</f>
        <v>241217</v>
      </c>
      <c r="G30" s="112">
        <f>VLOOKUP($A30&amp;$A$27, '[2]23-2.수입'!$A$9:$BC$160, 6, FALSE)</f>
        <v>968</v>
      </c>
      <c r="H30" s="112">
        <f>VLOOKUP($A30&amp;$A$27, '[2]23-1.수출'!$A$9:$BC$160, 7, FALSE)</f>
        <v>617959</v>
      </c>
      <c r="I30" s="112">
        <f>VLOOKUP($A30&amp;$A$27, '[2]23-2.수입'!$A$9:$BC$160, 7, FALSE)</f>
        <v>3547499</v>
      </c>
      <c r="J30" s="112">
        <f>VLOOKUP($A30&amp;$A$27, '[2]23-1.수출'!$A$9:$BC$160, 8, FALSE)</f>
        <v>43484</v>
      </c>
      <c r="K30" s="112">
        <f>VLOOKUP($A30&amp;$A$27, '[2]23-2.수입'!$A$9:$BC$160, 8, FALSE)</f>
        <v>2040807</v>
      </c>
      <c r="L30" s="112">
        <f>VLOOKUP($A30&amp;$A$27, '[2]23-1.수출'!$A$9:$BC$160, 9, FALSE)</f>
        <v>564</v>
      </c>
      <c r="M30" s="112">
        <f>VLOOKUP($A30&amp;$A$27, '[2]23-2.수입'!$A$9:$BC$160, 9, FALSE)</f>
        <v>2361</v>
      </c>
      <c r="N30" s="112">
        <f>VLOOKUP($A30&amp;$A$27, '[2]23-1.수출'!$A$9:$BC$160,10, FALSE)</f>
        <v>2502459</v>
      </c>
      <c r="O30" s="112">
        <f>VLOOKUP($A30&amp;$A$27, '[2]23-2.수입'!$A$9:$BC$160,10, FALSE)</f>
        <v>2172376</v>
      </c>
      <c r="P30" s="112">
        <f>VLOOKUP($A30&amp;$A$27, '[2]23-1.수출'!$A$9:$BC$160,11, FALSE)</f>
        <v>14025254</v>
      </c>
      <c r="Q30" s="112">
        <f>VLOOKUP($A30&amp;$A$27, '[2]23-2.수입'!$A$9:$BC$160,11, FALSE)</f>
        <v>3439082</v>
      </c>
      <c r="R30" s="112">
        <f>VLOOKUP($A30&amp;$A$27, '[2]23-1.수출'!$A$9:$BC$160,12, FALSE)</f>
        <v>22265329</v>
      </c>
      <c r="S30" s="112">
        <f>VLOOKUP($A30&amp;$A$27, '[2]23-2.수입'!$A$9:$BC$160,12, FALSE)</f>
        <v>1949611</v>
      </c>
      <c r="T30" s="112">
        <f>VLOOKUP($A30&amp;$A$27, '[2]23-1.수출'!$A$9:$BC$160,13, FALSE)</f>
        <v>4931571</v>
      </c>
      <c r="U30" s="112">
        <f>VLOOKUP($A30&amp;$A$27, '[2]23-2.수입'!$A$9:$BC$160,13, FALSE)</f>
        <v>1057794</v>
      </c>
      <c r="V30" s="112">
        <f>VLOOKUP($A30&amp;$A$27, '[2]23-1.수출'!$A$9:$BC$160,14, FALSE)</f>
        <v>173</v>
      </c>
      <c r="W30" s="112">
        <f>VLOOKUP($A30&amp;$A$27, '[2]23-2.수입'!$A$9:$BC$160,14, FALSE)</f>
        <v>15</v>
      </c>
    </row>
    <row r="31" spans="1:23" ht="21.2" customHeight="1" x14ac:dyDescent="0.15">
      <c r="A31" s="4">
        <v>2018</v>
      </c>
      <c r="B31" s="112">
        <f>VLOOKUP($A31&amp;$A$27, '[2]23-1.수출'!$A$9:$BC$160, 4, FALSE)</f>
        <v>40890628</v>
      </c>
      <c r="C31" s="112">
        <f>VLOOKUP($A31&amp;$A$27, '[2]23-2.수입'!$A$9:$BC$160, 4, FALSE)</f>
        <v>15169282</v>
      </c>
      <c r="D31" s="112">
        <f>VLOOKUP($A31&amp;$A$27, '[2]23-1.수출'!$A$9:$BC$160, 5, FALSE)</f>
        <v>259391</v>
      </c>
      <c r="E31" s="112">
        <f>VLOOKUP($A31&amp;$A$27, '[2]23-2.수입'!$A$9:$BC$160, 5, FALSE)</f>
        <v>381404</v>
      </c>
      <c r="F31" s="112">
        <f>VLOOKUP($A31&amp;$A$27, '[2]23-1.수출'!$A$9:$BC$160, 6, FALSE)</f>
        <v>212195</v>
      </c>
      <c r="G31" s="112">
        <f>VLOOKUP($A31&amp;$A$27, '[2]23-2.수입'!$A$9:$BC$160, 6, FALSE)</f>
        <v>1269</v>
      </c>
      <c r="H31" s="112">
        <f>VLOOKUP($A31&amp;$A$27, '[2]23-1.수출'!$A$9:$BC$160, 7, FALSE)</f>
        <v>724162</v>
      </c>
      <c r="I31" s="112">
        <f>VLOOKUP($A31&amp;$A$27, '[2]23-2.수입'!$A$9:$BC$160, 7, FALSE)</f>
        <v>3863768</v>
      </c>
      <c r="J31" s="112">
        <f>VLOOKUP($A31&amp;$A$27, '[2]23-1.수출'!$A$9:$BC$160, 8, FALSE)</f>
        <v>43388</v>
      </c>
      <c r="K31" s="112">
        <f>VLOOKUP($A31&amp;$A$27, '[2]23-2.수입'!$A$9:$BC$160, 8, FALSE)</f>
        <v>2149732</v>
      </c>
      <c r="L31" s="112">
        <f>VLOOKUP($A31&amp;$A$27, '[2]23-1.수출'!$A$9:$BC$160, 9, FALSE)</f>
        <v>698</v>
      </c>
      <c r="M31" s="112">
        <f>VLOOKUP($A31&amp;$A$27, '[2]23-2.수입'!$A$9:$BC$160, 9, FALSE)</f>
        <v>1987</v>
      </c>
      <c r="N31" s="112">
        <f>VLOOKUP($A31&amp;$A$27, '[2]23-1.수출'!$A$9:$BC$160,10, FALSE)</f>
        <v>3054384</v>
      </c>
      <c r="O31" s="112">
        <f>VLOOKUP($A31&amp;$A$27, '[2]23-2.수입'!$A$9:$BC$160,10, FALSE)</f>
        <v>1997986</v>
      </c>
      <c r="P31" s="112">
        <f>VLOOKUP($A31&amp;$A$27, '[2]23-1.수출'!$A$9:$BC$160,11, FALSE)</f>
        <v>15000475</v>
      </c>
      <c r="Q31" s="112">
        <f>VLOOKUP($A31&amp;$A$27, '[2]23-2.수입'!$A$9:$BC$160,11, FALSE)</f>
        <v>3658557</v>
      </c>
      <c r="R31" s="112">
        <f>VLOOKUP($A31&amp;$A$27, '[2]23-1.수출'!$A$9:$BC$160,12, FALSE)</f>
        <v>17075936</v>
      </c>
      <c r="S31" s="112">
        <f>VLOOKUP($A31&amp;$A$27, '[2]23-2.수입'!$A$9:$BC$160,12, FALSE)</f>
        <v>2222415</v>
      </c>
      <c r="T31" s="112">
        <f>VLOOKUP($A31&amp;$A$27, '[2]23-1.수출'!$A$9:$BC$160,13, FALSE)</f>
        <v>4519494</v>
      </c>
      <c r="U31" s="112">
        <f>VLOOKUP($A31&amp;$A$27, '[2]23-2.수입'!$A$9:$BC$160,13, FALSE)</f>
        <v>892133</v>
      </c>
      <c r="V31" s="112">
        <f>VLOOKUP($A31&amp;$A$27, '[2]23-1.수출'!$A$9:$BC$160,14, FALSE)</f>
        <v>505</v>
      </c>
      <c r="W31" s="112">
        <f>VLOOKUP($A31&amp;$A$27, '[2]23-2.수입'!$A$9:$BC$160,14, FALSE)</f>
        <v>31</v>
      </c>
    </row>
    <row r="32" spans="1:23" ht="21.2" customHeight="1" x14ac:dyDescent="0.15">
      <c r="A32" s="4">
        <v>2019</v>
      </c>
      <c r="B32" s="112">
        <f>VLOOKUP($A32&amp;$A$27, '[2]23-1.수출'!$A$9:$BC$160, 4, FALSE)</f>
        <v>37711685</v>
      </c>
      <c r="C32" s="112">
        <f>VLOOKUP($A32&amp;$A$27, '[2]23-2.수입'!$A$9:$BC$160, 4, FALSE)</f>
        <v>14782939</v>
      </c>
      <c r="D32" s="112">
        <f>VLOOKUP($A32&amp;$A$27, '[2]23-1.수출'!$A$9:$BC$160, 5, FALSE)</f>
        <v>272893</v>
      </c>
      <c r="E32" s="112">
        <f>VLOOKUP($A32&amp;$A$27, '[2]23-2.수입'!$A$9:$BC$160, 5, FALSE)</f>
        <v>357150</v>
      </c>
      <c r="F32" s="112">
        <f>VLOOKUP($A32&amp;$A$27, '[2]23-1.수출'!$A$9:$BC$160, 6, FALSE)</f>
        <v>208357</v>
      </c>
      <c r="G32" s="112">
        <f>VLOOKUP($A32&amp;$A$27, '[2]23-2.수입'!$A$9:$BC$160, 6, FALSE)</f>
        <v>441</v>
      </c>
      <c r="H32" s="112">
        <f>VLOOKUP($A32&amp;$A$27, '[2]23-1.수출'!$A$9:$BC$160, 7, FALSE)</f>
        <v>722455</v>
      </c>
      <c r="I32" s="112">
        <f>VLOOKUP($A32&amp;$A$27, '[2]23-2.수입'!$A$9:$BC$160, 7, FALSE)</f>
        <v>4023035</v>
      </c>
      <c r="J32" s="112">
        <f>VLOOKUP($A32&amp;$A$27, '[2]23-1.수출'!$A$9:$BC$160, 8, FALSE)</f>
        <v>37032</v>
      </c>
      <c r="K32" s="112">
        <f>VLOOKUP($A32&amp;$A$27, '[2]23-2.수입'!$A$9:$BC$160, 8, FALSE)</f>
        <v>2005479</v>
      </c>
      <c r="L32" s="112">
        <f>VLOOKUP($A32&amp;$A$27, '[2]23-1.수출'!$A$9:$BC$160, 9, FALSE)</f>
        <v>1094</v>
      </c>
      <c r="M32" s="112">
        <f>VLOOKUP($A32&amp;$A$27, '[2]23-2.수입'!$A$9:$BC$160, 9, FALSE)</f>
        <v>2540</v>
      </c>
      <c r="N32" s="112">
        <f>VLOOKUP($A32&amp;$A$27, '[2]23-1.수출'!$A$9:$BC$160,10, FALSE)</f>
        <v>3213200</v>
      </c>
      <c r="O32" s="112">
        <f>VLOOKUP($A32&amp;$A$27, '[2]23-2.수입'!$A$9:$BC$160,10, FALSE)</f>
        <v>2160911</v>
      </c>
      <c r="P32" s="112">
        <f>VLOOKUP($A32&amp;$A$27, '[2]23-1.수출'!$A$9:$BC$160,11, FALSE)</f>
        <v>14533456</v>
      </c>
      <c r="Q32" s="112">
        <f>VLOOKUP($A32&amp;$A$27, '[2]23-2.수입'!$A$9:$BC$160,11, FALSE)</f>
        <v>3563392</v>
      </c>
      <c r="R32" s="112">
        <f>VLOOKUP($A32&amp;$A$27, '[2]23-1.수출'!$A$9:$BC$160,12, FALSE)</f>
        <v>15380592</v>
      </c>
      <c r="S32" s="112">
        <f>VLOOKUP($A32&amp;$A$27, '[2]23-2.수입'!$A$9:$BC$160,12, FALSE)</f>
        <v>1990925</v>
      </c>
      <c r="T32" s="112">
        <f>VLOOKUP($A32&amp;$A$27, '[2]23-1.수출'!$A$9:$BC$160,13, FALSE)</f>
        <v>3341132</v>
      </c>
      <c r="U32" s="112">
        <f>VLOOKUP($A32&amp;$A$27, '[2]23-2.수입'!$A$9:$BC$160,13, FALSE)</f>
        <v>679019</v>
      </c>
      <c r="V32" s="112">
        <f>VLOOKUP($A32&amp;$A$27, '[2]23-1.수출'!$A$9:$BC$160,14, FALSE)</f>
        <v>1474</v>
      </c>
      <c r="W32" s="112">
        <f>VLOOKUP($A32&amp;$A$27, '[2]23-2.수입'!$A$9:$BC$160,14, FALSE)</f>
        <v>47</v>
      </c>
    </row>
    <row r="33" spans="1:23" ht="21.2" customHeight="1" x14ac:dyDescent="0.15">
      <c r="A33" s="4">
        <v>2020</v>
      </c>
      <c r="B33" s="112">
        <f>VLOOKUP($A33&amp;$A$27, '[2]23-1.수출'!$A$9:$BC$160, 4, FALSE)</f>
        <v>37095529</v>
      </c>
      <c r="C33" s="112">
        <f>VLOOKUP($A33&amp;$A$27, '[2]23-2.수입'!$A$9:$BC$160, 4, FALSE)</f>
        <v>13356297</v>
      </c>
      <c r="D33" s="112">
        <f>VLOOKUP($A33&amp;$A$27, '[2]23-1.수출'!$A$9:$BC$160, 5, FALSE)</f>
        <v>292529</v>
      </c>
      <c r="E33" s="112">
        <f>VLOOKUP($A33&amp;$A$27, '[2]23-2.수입'!$A$9:$BC$160, 5, FALSE)</f>
        <v>406388</v>
      </c>
      <c r="F33" s="112">
        <f>VLOOKUP($A33&amp;$A$27, '[2]23-1.수출'!$A$9:$BC$160, 6, FALSE)</f>
        <v>305052</v>
      </c>
      <c r="G33" s="112">
        <f>VLOOKUP($A33&amp;$A$27, '[2]23-2.수입'!$A$9:$BC$160, 6, FALSE)</f>
        <v>3263</v>
      </c>
      <c r="H33" s="112">
        <f>VLOOKUP($A33&amp;$A$27, '[2]23-1.수출'!$A$9:$BC$160, 7, FALSE)</f>
        <v>777084</v>
      </c>
      <c r="I33" s="112">
        <f>VLOOKUP($A33&amp;$A$27, '[2]23-2.수입'!$A$9:$BC$160, 7, FALSE)</f>
        <v>3915946</v>
      </c>
      <c r="J33" s="112">
        <f>VLOOKUP($A33&amp;$A$27, '[2]23-1.수출'!$A$9:$BC$160, 8, FALSE)</f>
        <v>56626</v>
      </c>
      <c r="K33" s="112">
        <f>VLOOKUP($A33&amp;$A$27, '[2]23-2.수입'!$A$9:$BC$160, 8, FALSE)</f>
        <v>1369620</v>
      </c>
      <c r="L33" s="112">
        <f>VLOOKUP($A33&amp;$A$27, '[2]23-1.수출'!$A$9:$BC$160, 9, FALSE)</f>
        <v>1726</v>
      </c>
      <c r="M33" s="112">
        <f>VLOOKUP($A33&amp;$A$27, '[2]23-2.수입'!$A$9:$BC$160, 9, FALSE)</f>
        <v>1971</v>
      </c>
      <c r="N33" s="112">
        <f>VLOOKUP($A33&amp;$A$27, '[2]23-1.수출'!$A$9:$BC$160,10, FALSE)</f>
        <v>3397028</v>
      </c>
      <c r="O33" s="112">
        <f>VLOOKUP($A33&amp;$A$27, '[2]23-2.수입'!$A$9:$BC$160,10, FALSE)</f>
        <v>1980476</v>
      </c>
      <c r="P33" s="112">
        <f>VLOOKUP($A33&amp;$A$27, '[2]23-1.수출'!$A$9:$BC$160,11, FALSE)</f>
        <v>12727258</v>
      </c>
      <c r="Q33" s="112">
        <f>VLOOKUP($A33&amp;$A$27, '[2]23-2.수입'!$A$9:$BC$160,11, FALSE)</f>
        <v>2834577</v>
      </c>
      <c r="R33" s="112">
        <f>VLOOKUP($A33&amp;$A$27, '[2]23-1.수출'!$A$9:$BC$160,12, FALSE)</f>
        <v>15611964</v>
      </c>
      <c r="S33" s="112">
        <f>VLOOKUP($A33&amp;$A$27, '[2]23-2.수입'!$A$9:$BC$160,12, FALSE)</f>
        <v>2251651</v>
      </c>
      <c r="T33" s="112">
        <f>VLOOKUP($A33&amp;$A$27, '[2]23-1.수출'!$A$9:$BC$160,13, FALSE)</f>
        <v>3901567</v>
      </c>
      <c r="U33" s="112">
        <f>VLOOKUP($A33&amp;$A$27, '[2]23-2.수입'!$A$9:$BC$160,13, FALSE)</f>
        <v>592341</v>
      </c>
      <c r="V33" s="112">
        <f>VLOOKUP($A33&amp;$A$27, '[2]23-1.수출'!$A$9:$BC$160,14, FALSE)</f>
        <v>24695</v>
      </c>
      <c r="W33" s="112">
        <f>VLOOKUP($A33&amp;$A$27, '[2]23-2.수입'!$A$9:$BC$160,14, FALSE)</f>
        <v>64</v>
      </c>
    </row>
    <row r="34" spans="1:23" ht="21.2" customHeight="1" x14ac:dyDescent="0.15">
      <c r="A34" s="4">
        <v>2021</v>
      </c>
      <c r="B34" s="274">
        <f>D34+F34+H34+J34+L34+N34+P34+R34+T34+V34</f>
        <v>44254761</v>
      </c>
      <c r="C34" s="274">
        <f>E34+G34+I34+K34+M34+O34+Q34+S34+U34+W34</f>
        <v>19342688</v>
      </c>
      <c r="D34" s="274">
        <v>347340</v>
      </c>
      <c r="E34" s="274">
        <v>526217</v>
      </c>
      <c r="F34" s="274">
        <v>258002</v>
      </c>
      <c r="G34" s="274">
        <v>3897</v>
      </c>
      <c r="H34" s="274">
        <v>810317</v>
      </c>
      <c r="I34" s="274">
        <v>6176127</v>
      </c>
      <c r="J34" s="275">
        <v>28429</v>
      </c>
      <c r="K34" s="275">
        <v>2001165</v>
      </c>
      <c r="L34" s="275">
        <v>2016</v>
      </c>
      <c r="M34" s="275">
        <v>1658</v>
      </c>
      <c r="N34" s="275">
        <v>4407195</v>
      </c>
      <c r="O34" s="275">
        <v>2630837</v>
      </c>
      <c r="P34" s="275">
        <v>14186140</v>
      </c>
      <c r="Q34" s="275">
        <v>4444965</v>
      </c>
      <c r="R34" s="275">
        <v>19566013</v>
      </c>
      <c r="S34" s="275">
        <v>2692860</v>
      </c>
      <c r="T34" s="275">
        <v>4639165</v>
      </c>
      <c r="U34" s="275">
        <v>864887</v>
      </c>
      <c r="V34" s="275">
        <v>10144</v>
      </c>
      <c r="W34" s="275">
        <v>75</v>
      </c>
    </row>
    <row r="35" spans="1:23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</row>
    <row r="36" spans="1:23" s="111" customFormat="1" ht="18.75" customHeight="1" x14ac:dyDescent="0.15">
      <c r="A36" s="165" t="s">
        <v>743</v>
      </c>
    </row>
  </sheetData>
  <mergeCells count="35">
    <mergeCell ref="D6:D7"/>
    <mergeCell ref="A2:G2"/>
    <mergeCell ref="C6:C7"/>
    <mergeCell ref="B5:C5"/>
    <mergeCell ref="B6:B7"/>
    <mergeCell ref="A5:A7"/>
    <mergeCell ref="D5:E5"/>
    <mergeCell ref="F5:G5"/>
    <mergeCell ref="Q6:Q7"/>
    <mergeCell ref="R6:R7"/>
    <mergeCell ref="S6:S7"/>
    <mergeCell ref="F6:F7"/>
    <mergeCell ref="E6:E7"/>
    <mergeCell ref="P6:P7"/>
    <mergeCell ref="I6:I7"/>
    <mergeCell ref="J6:J7"/>
    <mergeCell ref="K6:K7"/>
    <mergeCell ref="L6:L7"/>
    <mergeCell ref="G6:G7"/>
    <mergeCell ref="H6:H7"/>
    <mergeCell ref="M6:M7"/>
    <mergeCell ref="N6:N7"/>
    <mergeCell ref="O6:O7"/>
    <mergeCell ref="T5:U5"/>
    <mergeCell ref="T6:T7"/>
    <mergeCell ref="U6:U7"/>
    <mergeCell ref="V6:V7"/>
    <mergeCell ref="V5:W5"/>
    <mergeCell ref="W6:W7"/>
    <mergeCell ref="R5:S5"/>
    <mergeCell ref="H5:I5"/>
    <mergeCell ref="J5:K5"/>
    <mergeCell ref="L5:M5"/>
    <mergeCell ref="N5:O5"/>
    <mergeCell ref="P5:Q5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7" width="12.6640625" customWidth="1"/>
    <col min="8" max="8" width="13.6640625" customWidth="1"/>
    <col min="9" max="12" width="12.6640625" customWidth="1"/>
  </cols>
  <sheetData>
    <row r="1" spans="1:13" s="42" customFormat="1" ht="15" customHeight="1" x14ac:dyDescent="0.15">
      <c r="A1" s="133" t="s">
        <v>214</v>
      </c>
      <c r="B1" s="55"/>
      <c r="F1" s="55"/>
      <c r="H1" s="55"/>
      <c r="I1" s="55"/>
      <c r="K1" s="55"/>
      <c r="L1" s="55"/>
    </row>
    <row r="2" spans="1:13" s="229" customFormat="1" ht="30" customHeight="1" x14ac:dyDescent="0.15">
      <c r="A2" s="481" t="s">
        <v>788</v>
      </c>
      <c r="B2" s="481"/>
      <c r="C2" s="481"/>
      <c r="D2" s="481"/>
      <c r="E2" s="481"/>
      <c r="F2" s="481"/>
      <c r="G2" s="218"/>
      <c r="H2" s="218"/>
      <c r="I2" s="218"/>
      <c r="J2" s="218"/>
      <c r="K2" s="218"/>
      <c r="L2" s="218"/>
    </row>
    <row r="3" spans="1:13" s="42" customFormat="1" ht="15" customHeight="1" x14ac:dyDescent="0.15">
      <c r="B3" s="55"/>
      <c r="F3" s="55"/>
      <c r="H3" s="55"/>
      <c r="I3" s="55"/>
      <c r="K3" s="55"/>
      <c r="L3" s="55"/>
    </row>
    <row r="4" spans="1:13" s="42" customFormat="1" ht="15" customHeight="1" thickBot="1" x14ac:dyDescent="0.2">
      <c r="B4" s="56"/>
      <c r="C4" s="43"/>
      <c r="D4" s="43"/>
      <c r="E4" s="43"/>
      <c r="F4" s="56"/>
      <c r="G4" s="43"/>
      <c r="H4" s="56"/>
      <c r="I4" s="56"/>
      <c r="J4" s="43"/>
      <c r="K4" s="56"/>
      <c r="L4" s="241" t="s">
        <v>322</v>
      </c>
    </row>
    <row r="5" spans="1:13" s="42" customFormat="1" ht="20.100000000000001" customHeight="1" x14ac:dyDescent="0.15">
      <c r="A5" s="470"/>
      <c r="B5" s="634" t="s">
        <v>323</v>
      </c>
      <c r="C5" s="176"/>
      <c r="D5" s="634" t="s">
        <v>324</v>
      </c>
      <c r="E5" s="478"/>
      <c r="F5" s="445"/>
      <c r="G5" s="445"/>
      <c r="H5" s="445"/>
      <c r="I5" s="445"/>
      <c r="J5" s="445"/>
      <c r="K5" s="635"/>
      <c r="L5" s="634" t="s">
        <v>325</v>
      </c>
      <c r="M5" s="138"/>
    </row>
    <row r="6" spans="1:13" s="42" customFormat="1" ht="20.100000000000001" customHeight="1" x14ac:dyDescent="0.15">
      <c r="A6" s="471"/>
      <c r="B6" s="490"/>
      <c r="C6" s="459" t="s">
        <v>944</v>
      </c>
      <c r="D6" s="446" t="s">
        <v>731</v>
      </c>
      <c r="E6" s="179"/>
      <c r="F6" s="636" t="s">
        <v>326</v>
      </c>
      <c r="G6" s="88"/>
      <c r="H6" s="485" t="s">
        <v>327</v>
      </c>
      <c r="I6" s="485" t="s">
        <v>328</v>
      </c>
      <c r="J6" s="449" t="s">
        <v>329</v>
      </c>
      <c r="K6" s="485" t="s">
        <v>330</v>
      </c>
      <c r="L6" s="490"/>
      <c r="M6" s="138"/>
    </row>
    <row r="7" spans="1:13" s="42" customFormat="1" ht="26.25" customHeight="1" thickBot="1" x14ac:dyDescent="0.2">
      <c r="A7" s="472"/>
      <c r="B7" s="493"/>
      <c r="C7" s="460"/>
      <c r="D7" s="493"/>
      <c r="E7" s="345" t="s">
        <v>945</v>
      </c>
      <c r="F7" s="637"/>
      <c r="G7" s="47" t="s">
        <v>331</v>
      </c>
      <c r="H7" s="486"/>
      <c r="I7" s="486"/>
      <c r="J7" s="477"/>
      <c r="K7" s="486"/>
      <c r="L7" s="493"/>
      <c r="M7" s="138"/>
    </row>
    <row r="8" spans="1:13" s="82" customFormat="1" ht="6.95" customHeight="1" x14ac:dyDescent="0.15">
      <c r="A8" s="8" t="s">
        <v>0</v>
      </c>
      <c r="B8" s="79"/>
      <c r="C8" s="79"/>
      <c r="D8" s="79"/>
      <c r="E8" s="79"/>
      <c r="F8" s="79"/>
      <c r="G8" s="79"/>
      <c r="H8" s="79" t="s">
        <v>0</v>
      </c>
      <c r="I8" s="79" t="s">
        <v>0</v>
      </c>
      <c r="J8" s="79" t="s">
        <v>0</v>
      </c>
      <c r="K8" s="79" t="s">
        <v>0</v>
      </c>
      <c r="L8" s="79"/>
    </row>
    <row r="9" spans="1:13" ht="21.2" customHeight="1" x14ac:dyDescent="0.15">
      <c r="A9" s="39" t="s">
        <v>63</v>
      </c>
      <c r="B9" s="94"/>
      <c r="C9" s="94"/>
      <c r="D9" s="94"/>
      <c r="E9" s="94"/>
      <c r="F9" s="94"/>
      <c r="G9" s="94"/>
      <c r="H9" s="94"/>
      <c r="I9" s="94"/>
    </row>
    <row r="10" spans="1:13" ht="21.2" customHeight="1" x14ac:dyDescent="0.15">
      <c r="A10" s="4">
        <v>2015</v>
      </c>
      <c r="B10" s="112">
        <f t="shared" ref="B10:K16" si="0">SUM(B19,B28)</f>
        <v>2031183</v>
      </c>
      <c r="C10" s="113">
        <f>B10/B10*100</f>
        <v>100</v>
      </c>
      <c r="D10" s="112">
        <f t="shared" si="0"/>
        <v>2178652</v>
      </c>
      <c r="E10" s="113">
        <f>D10/D10*100</f>
        <v>100</v>
      </c>
      <c r="F10" s="112">
        <f t="shared" si="0"/>
        <v>1084765</v>
      </c>
      <c r="G10" s="112">
        <f t="shared" si="0"/>
        <v>546244</v>
      </c>
      <c r="H10" s="112">
        <f t="shared" si="0"/>
        <v>951951</v>
      </c>
      <c r="I10" s="112">
        <f t="shared" si="0"/>
        <v>37815</v>
      </c>
      <c r="J10" s="112">
        <f t="shared" si="0"/>
        <v>93369</v>
      </c>
      <c r="K10" s="112">
        <f t="shared" si="0"/>
        <v>10752</v>
      </c>
      <c r="L10" s="113">
        <f>D10/B10*100</f>
        <v>107.26025178430501</v>
      </c>
    </row>
    <row r="11" spans="1:13" ht="21.2" customHeight="1" x14ac:dyDescent="0.15">
      <c r="A11" s="4">
        <v>2016</v>
      </c>
      <c r="B11" s="112">
        <f t="shared" si="0"/>
        <v>2062347</v>
      </c>
      <c r="C11" s="113">
        <f t="shared" ref="C11:C15" si="1">B11/B11*100</f>
        <v>100</v>
      </c>
      <c r="D11" s="112">
        <f t="shared" si="0"/>
        <v>2255035</v>
      </c>
      <c r="E11" s="113">
        <f t="shared" ref="E11:E16" si="2">D11/D11*100</f>
        <v>100</v>
      </c>
      <c r="F11" s="112">
        <f t="shared" si="0"/>
        <v>1114017</v>
      </c>
      <c r="G11" s="112">
        <f t="shared" si="0"/>
        <v>568741</v>
      </c>
      <c r="H11" s="112">
        <f t="shared" si="0"/>
        <v>994875</v>
      </c>
      <c r="I11" s="112">
        <f t="shared" si="0"/>
        <v>39598</v>
      </c>
      <c r="J11" s="112">
        <f t="shared" si="0"/>
        <v>96022</v>
      </c>
      <c r="K11" s="112">
        <f t="shared" si="0"/>
        <v>10523</v>
      </c>
      <c r="L11" s="113">
        <f t="shared" ref="L11:L16" si="3">D11/B11*100</f>
        <v>109.34314157607812</v>
      </c>
    </row>
    <row r="12" spans="1:13" ht="21.2" customHeight="1" x14ac:dyDescent="0.15">
      <c r="A12" s="4">
        <v>2017</v>
      </c>
      <c r="B12" s="112">
        <f t="shared" si="0"/>
        <v>2089423</v>
      </c>
      <c r="C12" s="113">
        <f t="shared" si="1"/>
        <v>100</v>
      </c>
      <c r="D12" s="112">
        <f t="shared" si="0"/>
        <v>2308838</v>
      </c>
      <c r="E12" s="113">
        <f t="shared" si="2"/>
        <v>100</v>
      </c>
      <c r="F12" s="112">
        <f t="shared" si="0"/>
        <v>1120451</v>
      </c>
      <c r="G12" s="112">
        <f t="shared" si="0"/>
        <v>567638</v>
      </c>
      <c r="H12" s="112">
        <f t="shared" si="0"/>
        <v>1040277</v>
      </c>
      <c r="I12" s="112">
        <f t="shared" si="0"/>
        <v>38057</v>
      </c>
      <c r="J12" s="112">
        <f t="shared" si="0"/>
        <v>99271</v>
      </c>
      <c r="K12" s="112">
        <f t="shared" si="0"/>
        <v>10782</v>
      </c>
      <c r="L12" s="113">
        <f t="shared" si="3"/>
        <v>110.50122450073536</v>
      </c>
    </row>
    <row r="13" spans="1:13" ht="21.2" customHeight="1" x14ac:dyDescent="0.15">
      <c r="A13" s="4">
        <v>2018</v>
      </c>
      <c r="B13" s="112">
        <f t="shared" si="0"/>
        <v>2106302</v>
      </c>
      <c r="C13" s="113">
        <f t="shared" si="1"/>
        <v>100</v>
      </c>
      <c r="D13" s="112">
        <f t="shared" si="0"/>
        <v>2352403</v>
      </c>
      <c r="E13" s="113">
        <f t="shared" si="2"/>
        <v>100</v>
      </c>
      <c r="F13" s="112">
        <f t="shared" si="0"/>
        <v>1123937</v>
      </c>
      <c r="G13" s="112">
        <f t="shared" si="0"/>
        <v>569693</v>
      </c>
      <c r="H13" s="112">
        <f t="shared" si="0"/>
        <v>1077141</v>
      </c>
      <c r="I13" s="112">
        <f t="shared" si="0"/>
        <v>38437</v>
      </c>
      <c r="J13" s="112">
        <f t="shared" si="0"/>
        <v>102176</v>
      </c>
      <c r="K13" s="112">
        <f t="shared" si="0"/>
        <v>10712</v>
      </c>
      <c r="L13" s="113">
        <f t="shared" si="3"/>
        <v>111.68403201440249</v>
      </c>
    </row>
    <row r="14" spans="1:13" ht="21.2" customHeight="1" x14ac:dyDescent="0.15">
      <c r="A14" s="4">
        <v>2019</v>
      </c>
      <c r="B14" s="112">
        <f t="shared" si="0"/>
        <v>2141491</v>
      </c>
      <c r="C14" s="113">
        <f t="shared" si="1"/>
        <v>100</v>
      </c>
      <c r="D14" s="112">
        <f t="shared" si="0"/>
        <v>2373984</v>
      </c>
      <c r="E14" s="113">
        <f t="shared" si="2"/>
        <v>100</v>
      </c>
      <c r="F14" s="112">
        <f t="shared" si="0"/>
        <v>1115999</v>
      </c>
      <c r="G14" s="112">
        <f t="shared" si="0"/>
        <v>565840</v>
      </c>
      <c r="H14" s="112">
        <f t="shared" si="0"/>
        <v>1109152</v>
      </c>
      <c r="I14" s="112">
        <f t="shared" si="0"/>
        <v>38126</v>
      </c>
      <c r="J14" s="112">
        <f t="shared" si="0"/>
        <v>100027</v>
      </c>
      <c r="K14" s="112">
        <f t="shared" si="0"/>
        <v>10680</v>
      </c>
      <c r="L14" s="113">
        <f t="shared" si="3"/>
        <v>110.8565947743885</v>
      </c>
    </row>
    <row r="15" spans="1:13" ht="21.2" customHeight="1" x14ac:dyDescent="0.15">
      <c r="A15" s="4">
        <v>2020</v>
      </c>
      <c r="B15" s="112">
        <f t="shared" si="0"/>
        <v>2160868</v>
      </c>
      <c r="C15" s="113">
        <f t="shared" si="1"/>
        <v>100</v>
      </c>
      <c r="D15" s="112">
        <f t="shared" si="0"/>
        <v>2391332</v>
      </c>
      <c r="E15" s="113">
        <f t="shared" si="2"/>
        <v>100</v>
      </c>
      <c r="F15" s="112">
        <f t="shared" si="0"/>
        <v>1100870</v>
      </c>
      <c r="G15" s="112">
        <f t="shared" si="0"/>
        <v>554922</v>
      </c>
      <c r="H15" s="112">
        <f t="shared" si="0"/>
        <v>1138687</v>
      </c>
      <c r="I15" s="112">
        <f t="shared" si="0"/>
        <v>38538</v>
      </c>
      <c r="J15" s="112">
        <f t="shared" si="0"/>
        <v>100058</v>
      </c>
      <c r="K15" s="112">
        <f t="shared" si="0"/>
        <v>13179</v>
      </c>
      <c r="L15" s="113">
        <f t="shared" si="3"/>
        <v>110.66534374149649</v>
      </c>
    </row>
    <row r="16" spans="1:13" ht="21.2" customHeight="1" x14ac:dyDescent="0.15">
      <c r="A16" s="4">
        <v>2021</v>
      </c>
      <c r="B16" s="112">
        <f t="shared" si="0"/>
        <v>2198349</v>
      </c>
      <c r="C16" s="113">
        <f t="shared" ref="C16" si="4">B16/B16*100</f>
        <v>100</v>
      </c>
      <c r="D16" s="112">
        <f t="shared" si="0"/>
        <v>2366552</v>
      </c>
      <c r="E16" s="113">
        <f t="shared" si="2"/>
        <v>100</v>
      </c>
      <c r="F16" s="112">
        <f t="shared" si="0"/>
        <v>1056317</v>
      </c>
      <c r="G16" s="112">
        <f t="shared" si="0"/>
        <v>553741</v>
      </c>
      <c r="H16" s="112">
        <f t="shared" si="0"/>
        <v>1158679</v>
      </c>
      <c r="I16" s="112">
        <f t="shared" si="0"/>
        <v>38886</v>
      </c>
      <c r="J16" s="112">
        <f t="shared" si="0"/>
        <v>99480</v>
      </c>
      <c r="K16" s="112">
        <f t="shared" si="0"/>
        <v>13190</v>
      </c>
      <c r="L16" s="113">
        <f t="shared" si="3"/>
        <v>107.65133288663446</v>
      </c>
    </row>
    <row r="17" spans="1:12" ht="21.2" customHeight="1" x14ac:dyDescent="0.15">
      <c r="A17" s="4"/>
      <c r="B17" s="168"/>
      <c r="C17" s="168"/>
      <c r="D17" s="112"/>
      <c r="E17" s="168"/>
      <c r="F17" s="168"/>
      <c r="G17" s="168"/>
      <c r="H17" s="168"/>
      <c r="I17" s="168"/>
      <c r="J17" s="168"/>
      <c r="K17" s="168"/>
      <c r="L17" s="168"/>
    </row>
    <row r="18" spans="1:12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</row>
    <row r="19" spans="1:12" ht="21.2" customHeight="1" x14ac:dyDescent="0.15">
      <c r="A19" s="4">
        <v>2015</v>
      </c>
      <c r="B19" s="112">
        <f>VLOOKUP($A19&amp;$A$18, '[1]24.주택'!$A$9:$BC$71, 4, FALSE)</f>
        <v>928528</v>
      </c>
      <c r="C19" s="113">
        <f>B19/B10*100</f>
        <v>45.713655539653494</v>
      </c>
      <c r="D19" s="112">
        <f>VLOOKUP($A19&amp;$A$18, '[1]24.주택'!$A$9:$BC$71, 5, FALSE)</f>
        <v>943431</v>
      </c>
      <c r="E19" s="113">
        <f>D19/D10*100</f>
        <v>43.303427991253308</v>
      </c>
      <c r="F19" s="112">
        <f>VLOOKUP($A19&amp;$A$18, '[1]24.주택'!$A$9:$BC$71, 6, FALSE)</f>
        <v>361132</v>
      </c>
      <c r="G19" s="112">
        <f>VLOOKUP($A19&amp;$A$18, '[1]24.주택'!$A$9:$BC$71, 7, FALSE)</f>
        <v>279831</v>
      </c>
      <c r="H19" s="112">
        <f>VLOOKUP($A19&amp;$A$18, '[1]24.주택'!$A$9:$BC$71, 8, FALSE)</f>
        <v>509068</v>
      </c>
      <c r="I19" s="112">
        <f>VLOOKUP($A19&amp;$A$18, '[1]24.주택'!$A$9:$BC$71, 9, FALSE)</f>
        <v>9381</v>
      </c>
      <c r="J19" s="112">
        <f>VLOOKUP($A19&amp;$A$18, '[1]24.주택'!$A$9:$BC$71, 10, FALSE)</f>
        <v>53098</v>
      </c>
      <c r="K19" s="112">
        <f>VLOOKUP($A19&amp;$A$18, '[1]24.주택'!$A$9:$BC$71, 11, FALSE)</f>
        <v>10752</v>
      </c>
      <c r="L19" s="113">
        <f>VLOOKUP($A19&amp;$A$18, '[1]24.주택'!$A$9:$BC$71, 12, FALSE)</f>
        <v>101.6</v>
      </c>
    </row>
    <row r="20" spans="1:12" ht="21.2" customHeight="1" x14ac:dyDescent="0.15">
      <c r="A20" s="4">
        <v>2016</v>
      </c>
      <c r="B20" s="112">
        <f>VLOOKUP($A20&amp;$A$18, '[1]24.주택'!$A$9:$BC$71, 4, FALSE)</f>
        <v>935753</v>
      </c>
      <c r="C20" s="113">
        <f t="shared" ref="C20:C25" si="5">B20/B11*100</f>
        <v>45.373208291330222</v>
      </c>
      <c r="D20" s="112">
        <f>VLOOKUP($A20&amp;$A$18, '[1]24.주택'!$A$9:$BC$71, 5, FALSE)</f>
        <v>966218</v>
      </c>
      <c r="E20" s="113">
        <f t="shared" ref="E20:E25" si="6">D20/D11*100</f>
        <v>42.847139844836114</v>
      </c>
      <c r="F20" s="112">
        <f>VLOOKUP($A20&amp;$A$18, '[1]24.주택'!$A$9:$BC$71, 6, FALSE)</f>
        <v>360732</v>
      </c>
      <c r="G20" s="112">
        <f>VLOOKUP($A20&amp;$A$18, '[1]24.주택'!$A$9:$BC$71, 7, FALSE)</f>
        <v>278987</v>
      </c>
      <c r="H20" s="112">
        <f>VLOOKUP($A20&amp;$A$18, '[1]24.주택'!$A$9:$BC$71, 8, FALSE)</f>
        <v>532090</v>
      </c>
      <c r="I20" s="112">
        <f>VLOOKUP($A20&amp;$A$18, '[1]24.주택'!$A$9:$BC$71, 9, FALSE)</f>
        <v>9433</v>
      </c>
      <c r="J20" s="112">
        <f>VLOOKUP($A20&amp;$A$18, '[1]24.주택'!$A$9:$BC$71, 10, FALSE)</f>
        <v>53440</v>
      </c>
      <c r="K20" s="112">
        <f>VLOOKUP($A20&amp;$A$18, '[1]24.주택'!$A$9:$BC$71, 11, FALSE)</f>
        <v>10523</v>
      </c>
      <c r="L20" s="113">
        <f>VLOOKUP($A20&amp;$A$18, '[1]24.주택'!$A$9:$BC$71, 12, FALSE)</f>
        <v>103.3</v>
      </c>
    </row>
    <row r="21" spans="1:12" ht="21.2" customHeight="1" x14ac:dyDescent="0.15">
      <c r="A21" s="4">
        <v>2017</v>
      </c>
      <c r="B21" s="112">
        <f>VLOOKUP($A21&amp;$A$18, '[1]24.주택'!$A$9:$BC$71, 4, FALSE)</f>
        <v>948030</v>
      </c>
      <c r="C21" s="113">
        <f t="shared" si="5"/>
        <v>45.372813451369112</v>
      </c>
      <c r="D21" s="112">
        <f>VLOOKUP($A21&amp;$A$18, '[1]24.주택'!$A$9:$BC$71, 5, FALSE)</f>
        <v>988357</v>
      </c>
      <c r="E21" s="113">
        <f t="shared" si="6"/>
        <v>42.807550811273899</v>
      </c>
      <c r="F21" s="112">
        <f>VLOOKUP($A21&amp;$A$18, '[1]24.주택'!$A$9:$BC$71, 6, FALSE)</f>
        <v>358851</v>
      </c>
      <c r="G21" s="112">
        <f>VLOOKUP($A21&amp;$A$18, '[1]24.주택'!$A$9:$BC$71, 7, FALSE)</f>
        <v>277710</v>
      </c>
      <c r="H21" s="112">
        <f>VLOOKUP($A21&amp;$A$18, '[1]24.주택'!$A$9:$BC$71, 8, FALSE)</f>
        <v>555900</v>
      </c>
      <c r="I21" s="112">
        <f>VLOOKUP($A21&amp;$A$18, '[1]24.주택'!$A$9:$BC$71, 9, FALSE)</f>
        <v>9440</v>
      </c>
      <c r="J21" s="112">
        <f>VLOOKUP($A21&amp;$A$18, '[1]24.주택'!$A$9:$BC$71, 10, FALSE)</f>
        <v>53384</v>
      </c>
      <c r="K21" s="112">
        <f>VLOOKUP($A21&amp;$A$18, '[1]24.주택'!$A$9:$BC$71, 11, FALSE)</f>
        <v>10782</v>
      </c>
      <c r="L21" s="113">
        <f>VLOOKUP($A21&amp;$A$18, '[1]24.주택'!$A$9:$BC$71, 12, FALSE)</f>
        <v>104.3</v>
      </c>
    </row>
    <row r="22" spans="1:12" ht="21.2" customHeight="1" x14ac:dyDescent="0.15">
      <c r="A22" s="4">
        <v>2018</v>
      </c>
      <c r="B22" s="112">
        <f>VLOOKUP($A22&amp;$A$18, '[1]24.주택'!$A$9:$BC$71, 4, FALSE)</f>
        <v>957516</v>
      </c>
      <c r="C22" s="113">
        <f t="shared" si="5"/>
        <v>45.459577971250084</v>
      </c>
      <c r="D22" s="112">
        <f>VLOOKUP($A22&amp;$A$18, '[1]24.주택'!$A$9:$BC$71, 5, FALSE)</f>
        <v>996141</v>
      </c>
      <c r="E22" s="113">
        <f t="shared" si="6"/>
        <v>42.34567801520403</v>
      </c>
      <c r="F22" s="112">
        <f>VLOOKUP($A22&amp;$A$18, '[1]24.주택'!$A$9:$BC$71, 6, FALSE)</f>
        <v>355107</v>
      </c>
      <c r="G22" s="112">
        <f>VLOOKUP($A22&amp;$A$18, '[1]24.주택'!$A$9:$BC$71, 7, FALSE)</f>
        <v>275520</v>
      </c>
      <c r="H22" s="112">
        <f>VLOOKUP($A22&amp;$A$18, '[1]24.주택'!$A$9:$BC$71, 8, FALSE)</f>
        <v>567543</v>
      </c>
      <c r="I22" s="112">
        <f>VLOOKUP($A22&amp;$A$18, '[1]24.주택'!$A$9:$BC$71, 9, FALSE)</f>
        <v>9563</v>
      </c>
      <c r="J22" s="112">
        <f>VLOOKUP($A22&amp;$A$18, '[1]24.주택'!$A$9:$BC$71, 10, FALSE)</f>
        <v>53216</v>
      </c>
      <c r="K22" s="112">
        <f>VLOOKUP($A22&amp;$A$18, '[1]24.주택'!$A$9:$BC$71, 11, FALSE)</f>
        <v>10712</v>
      </c>
      <c r="L22" s="113">
        <f>VLOOKUP($A22&amp;$A$18, '[1]24.주택'!$A$9:$BC$71, 12, FALSE)</f>
        <v>104</v>
      </c>
    </row>
    <row r="23" spans="1:12" ht="21.2" customHeight="1" x14ac:dyDescent="0.15">
      <c r="A23" s="4">
        <v>2019</v>
      </c>
      <c r="B23" s="112">
        <f>VLOOKUP($A23&amp;$A$18, '[1]24.주택'!$A$9:$BC$71, 4, FALSE)</f>
        <v>968620</v>
      </c>
      <c r="C23" s="113">
        <f t="shared" si="5"/>
        <v>45.231103002534219</v>
      </c>
      <c r="D23" s="112">
        <f>VLOOKUP($A23&amp;$A$18, '[1]24.주택'!$A$9:$BC$71, 5, FALSE)</f>
        <v>1000781</v>
      </c>
      <c r="E23" s="113">
        <f t="shared" si="6"/>
        <v>42.156181339048622</v>
      </c>
      <c r="F23" s="112">
        <f>VLOOKUP($A23&amp;$A$18, '[1]24.주택'!$A$9:$BC$71, 6, FALSE)</f>
        <v>348006</v>
      </c>
      <c r="G23" s="112">
        <f>VLOOKUP($A23&amp;$A$18, '[1]24.주택'!$A$9:$BC$71, 7, FALSE)</f>
        <v>270797</v>
      </c>
      <c r="H23" s="112">
        <f>VLOOKUP($A23&amp;$A$18, '[1]24.주택'!$A$9:$BC$71, 8, FALSE)</f>
        <v>579777</v>
      </c>
      <c r="I23" s="112">
        <f>VLOOKUP($A23&amp;$A$18, '[1]24.주택'!$A$9:$BC$71, 9, FALSE)</f>
        <v>9438</v>
      </c>
      <c r="J23" s="112">
        <f>VLOOKUP($A23&amp;$A$18, '[1]24.주택'!$A$9:$BC$71, 10, FALSE)</f>
        <v>52880</v>
      </c>
      <c r="K23" s="112">
        <f>VLOOKUP($A23&amp;$A$18, '[1]24.주택'!$A$9:$BC$71, 11, FALSE)</f>
        <v>10680</v>
      </c>
      <c r="L23" s="113">
        <f>VLOOKUP($A23&amp;$A$18, '[1]24.주택'!$A$9:$BC$71, 12, FALSE)</f>
        <v>103.3</v>
      </c>
    </row>
    <row r="24" spans="1:12" ht="21.2" customHeight="1" x14ac:dyDescent="0.15">
      <c r="A24" s="4">
        <v>2020</v>
      </c>
      <c r="B24" s="112">
        <f>VLOOKUP($A24&amp;$A$18, '[1]24.주택'!$A$9:$BC$71, 4, FALSE)</f>
        <v>985816</v>
      </c>
      <c r="C24" s="113">
        <f t="shared" si="5"/>
        <v>45.62129662709615</v>
      </c>
      <c r="D24" s="112">
        <f>VLOOKUP($A24&amp;$A$18, '[1]24.주택'!$A$9:$BC$71, 5, FALSE)</f>
        <v>1005836</v>
      </c>
      <c r="E24" s="113">
        <f t="shared" si="6"/>
        <v>42.061746340533226</v>
      </c>
      <c r="F24" s="112">
        <f>VLOOKUP($A24&amp;$A$18, '[1]24.주택'!$A$9:$BC$71, 6, FALSE)</f>
        <v>338491</v>
      </c>
      <c r="G24" s="112">
        <f>VLOOKUP($A24&amp;$A$18, '[1]24.주택'!$A$9:$BC$71, 7, FALSE)</f>
        <v>263934</v>
      </c>
      <c r="H24" s="112">
        <f>VLOOKUP($A24&amp;$A$18, '[1]24.주택'!$A$9:$BC$71, 8, FALSE)</f>
        <v>595392</v>
      </c>
      <c r="I24" s="112">
        <f>VLOOKUP($A24&amp;$A$18, '[1]24.주택'!$A$9:$BC$71, 9, FALSE)</f>
        <v>9093</v>
      </c>
      <c r="J24" s="112">
        <f>VLOOKUP($A24&amp;$A$18, '[1]24.주택'!$A$9:$BC$71, 10, FALSE)</f>
        <v>52492</v>
      </c>
      <c r="K24" s="112">
        <f>VLOOKUP($A24&amp;$A$18, '[1]24.주택'!$A$9:$BC$71, 11, FALSE)</f>
        <v>10368</v>
      </c>
      <c r="L24" s="113">
        <f>VLOOKUP($A24&amp;$A$18, '[1]24.주택'!$A$9:$BC$71, 12, FALSE)</f>
        <v>102</v>
      </c>
    </row>
    <row r="25" spans="1:12" ht="21.2" customHeight="1" x14ac:dyDescent="0.15">
      <c r="A25" s="4">
        <v>2021</v>
      </c>
      <c r="B25" s="112">
        <v>1000931</v>
      </c>
      <c r="C25" s="113">
        <f t="shared" si="5"/>
        <v>45.531032606742606</v>
      </c>
      <c r="D25" s="112">
        <f>SUM(F25,H25,I25,J25,K25)</f>
        <v>1007979</v>
      </c>
      <c r="E25" s="113">
        <f t="shared" si="6"/>
        <v>42.592725619382122</v>
      </c>
      <c r="F25" s="112">
        <v>331192</v>
      </c>
      <c r="G25" s="112">
        <v>258555</v>
      </c>
      <c r="H25" s="112">
        <v>605787</v>
      </c>
      <c r="I25" s="112">
        <v>9068</v>
      </c>
      <c r="J25" s="112">
        <v>51842</v>
      </c>
      <c r="K25" s="112">
        <v>10090</v>
      </c>
      <c r="L25" s="113">
        <f>D25/B25*100</f>
        <v>100.70414444152493</v>
      </c>
    </row>
    <row r="26" spans="1:12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81"/>
    </row>
    <row r="27" spans="1:12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3"/>
    </row>
    <row r="28" spans="1:12" ht="21.2" customHeight="1" x14ac:dyDescent="0.15">
      <c r="A28" s="4">
        <v>2015</v>
      </c>
      <c r="B28" s="112">
        <f>VLOOKUP($A28&amp;$A$27, '[2]24.주택'!$A$9:$BC$160, 4, FALSE)</f>
        <v>1102655</v>
      </c>
      <c r="C28" s="113">
        <f>B28/B10*100</f>
        <v>54.286344460346506</v>
      </c>
      <c r="D28" s="112">
        <f>VLOOKUP($A28&amp;$A$27, '[2]24.주택'!$A$9:$BC$160, 5, FALSE)</f>
        <v>1235221</v>
      </c>
      <c r="E28" s="113">
        <f>D28/D10*100</f>
        <v>56.696572008746692</v>
      </c>
      <c r="F28" s="112">
        <f>VLOOKUP($A28&amp;$A$27, '[2]24.주택'!$A$9:$BC$160, 6, FALSE)</f>
        <v>723633</v>
      </c>
      <c r="G28" s="112">
        <f>VLOOKUP($A28&amp;$A$27, '[2]24.주택'!$A$9:$BC$160, 7, FALSE)</f>
        <v>266413</v>
      </c>
      <c r="H28" s="112">
        <f>VLOOKUP($A28&amp;$A$27, '[2]24.주택'!$A$9:$BC$160, 8, FALSE)</f>
        <v>442883</v>
      </c>
      <c r="I28" s="112">
        <f>VLOOKUP($A28&amp;$A$27, '[2]24.주택'!$A$9:$BC$160, 9, FALSE)</f>
        <v>28434</v>
      </c>
      <c r="J28" s="112">
        <f>VLOOKUP($A28&amp;$A$27, '[2]24.주택'!$A$9:$BC$160, 10, FALSE)</f>
        <v>40271</v>
      </c>
      <c r="K28" s="112">
        <f>VLOOKUP($A28&amp;$A$27, '[2]24.주택'!$A$9:$BC$160, 11, FALSE)</f>
        <v>0</v>
      </c>
      <c r="L28" s="113">
        <f>VLOOKUP($A28&amp;$A$27, '[2]24.주택'!$A$9:$BC$160, 12, FALSE)</f>
        <v>112</v>
      </c>
    </row>
    <row r="29" spans="1:12" ht="21.2" customHeight="1" x14ac:dyDescent="0.15">
      <c r="A29" s="4">
        <v>2016</v>
      </c>
      <c r="B29" s="112">
        <f>VLOOKUP($A29&amp;$A$27, '[2]24.주택'!$A$9:$BC$160, 4, FALSE)</f>
        <v>1126594</v>
      </c>
      <c r="C29" s="113">
        <f t="shared" ref="C29:C34" si="7">B29/B11*100</f>
        <v>54.626791708669785</v>
      </c>
      <c r="D29" s="112">
        <f>VLOOKUP($A29&amp;$A$27, '[2]24.주택'!$A$9:$BC$160, 5, FALSE)</f>
        <v>1288817</v>
      </c>
      <c r="E29" s="113">
        <f t="shared" ref="E29:E34" si="8">D29/D11*100</f>
        <v>57.152860155163886</v>
      </c>
      <c r="F29" s="112">
        <f>VLOOKUP($A29&amp;$A$27, '[2]24.주택'!$A$9:$BC$160, 6, FALSE)</f>
        <v>753285</v>
      </c>
      <c r="G29" s="112">
        <f>VLOOKUP($A29&amp;$A$27, '[2]24.주택'!$A$9:$BC$160, 7, FALSE)</f>
        <v>289754</v>
      </c>
      <c r="H29" s="112">
        <f>VLOOKUP($A29&amp;$A$27, '[2]24.주택'!$A$9:$BC$160, 8, FALSE)</f>
        <v>462785</v>
      </c>
      <c r="I29" s="112">
        <f>VLOOKUP($A29&amp;$A$27, '[2]24.주택'!$A$9:$BC$160, 9, FALSE)</f>
        <v>30165</v>
      </c>
      <c r="J29" s="112">
        <f>VLOOKUP($A29&amp;$A$27, '[2]24.주택'!$A$9:$BC$160, 10, FALSE)</f>
        <v>42582</v>
      </c>
      <c r="K29" s="112">
        <f>VLOOKUP($A29&amp;$A$27, '[2]24.주택'!$A$9:$BC$160, 11, FALSE)</f>
        <v>0</v>
      </c>
      <c r="L29" s="113">
        <f>VLOOKUP($A29&amp;$A$27, '[2]24.주택'!$A$9:$BC$160, 12, FALSE)</f>
        <v>114.4</v>
      </c>
    </row>
    <row r="30" spans="1:12" ht="21.2" customHeight="1" x14ac:dyDescent="0.15">
      <c r="A30" s="4">
        <v>2017</v>
      </c>
      <c r="B30" s="112">
        <f>VLOOKUP($A30&amp;$A$27, '[2]24.주택'!$A$9:$BC$160, 4, FALSE)</f>
        <v>1141393</v>
      </c>
      <c r="C30" s="113">
        <f t="shared" si="7"/>
        <v>54.627186548630888</v>
      </c>
      <c r="D30" s="112">
        <f>VLOOKUP($A30&amp;$A$27, '[2]24.주택'!$A$9:$BC$160, 5, FALSE)</f>
        <v>1320481</v>
      </c>
      <c r="E30" s="113">
        <f t="shared" si="8"/>
        <v>57.192449188726101</v>
      </c>
      <c r="F30" s="112">
        <f>VLOOKUP($A30&amp;$A$27, '[2]24.주택'!$A$9:$BC$160, 6, FALSE)</f>
        <v>761600</v>
      </c>
      <c r="G30" s="112">
        <f>VLOOKUP($A30&amp;$A$27, '[2]24.주택'!$A$9:$BC$160, 7, FALSE)</f>
        <v>289928</v>
      </c>
      <c r="H30" s="112">
        <f>VLOOKUP($A30&amp;$A$27, '[2]24.주택'!$A$9:$BC$160, 8, FALSE)</f>
        <v>484377</v>
      </c>
      <c r="I30" s="112">
        <f>VLOOKUP($A30&amp;$A$27, '[2]24.주택'!$A$9:$BC$160, 9, FALSE)</f>
        <v>28617</v>
      </c>
      <c r="J30" s="112">
        <f>VLOOKUP($A30&amp;$A$27, '[2]24.주택'!$A$9:$BC$160, 10, FALSE)</f>
        <v>45887</v>
      </c>
      <c r="K30" s="112">
        <f>VLOOKUP($A30&amp;$A$27, '[2]24.주택'!$A$9:$BC$160, 11, FALSE)</f>
        <v>0</v>
      </c>
      <c r="L30" s="113">
        <f>VLOOKUP($A30&amp;$A$27, '[2]24.주택'!$A$9:$BC$160, 12, FALSE)</f>
        <v>115.7</v>
      </c>
    </row>
    <row r="31" spans="1:12" ht="21.2" customHeight="1" x14ac:dyDescent="0.15">
      <c r="A31" s="4">
        <v>2018</v>
      </c>
      <c r="B31" s="112">
        <f>VLOOKUP($A31&amp;$A$27, '[2]24.주택'!$A$9:$BC$160, 4, FALSE)</f>
        <v>1148786</v>
      </c>
      <c r="C31" s="113">
        <f t="shared" si="7"/>
        <v>54.540422028749916</v>
      </c>
      <c r="D31" s="112">
        <f>VLOOKUP($A31&amp;$A$27, '[2]24.주택'!$A$9:$BC$160, 5, FALSE)</f>
        <v>1356262</v>
      </c>
      <c r="E31" s="113">
        <f t="shared" si="8"/>
        <v>57.654321984795978</v>
      </c>
      <c r="F31" s="112">
        <f>VLOOKUP($A31&amp;$A$27, '[2]24.주택'!$A$9:$BC$160, 6, FALSE)</f>
        <v>768830</v>
      </c>
      <c r="G31" s="112">
        <f>VLOOKUP($A31&amp;$A$27, '[2]24.주택'!$A$9:$BC$160, 7, FALSE)</f>
        <v>294173</v>
      </c>
      <c r="H31" s="112">
        <f>VLOOKUP($A31&amp;$A$27, '[2]24.주택'!$A$9:$BC$160, 8, FALSE)</f>
        <v>509598</v>
      </c>
      <c r="I31" s="112">
        <f>VLOOKUP($A31&amp;$A$27, '[2]24.주택'!$A$9:$BC$160, 9, FALSE)</f>
        <v>28874</v>
      </c>
      <c r="J31" s="112">
        <f>VLOOKUP($A31&amp;$A$27, '[2]24.주택'!$A$9:$BC$160, 10, FALSE)</f>
        <v>48960</v>
      </c>
      <c r="K31" s="112">
        <f>VLOOKUP($A31&amp;$A$27, '[2]24.주택'!$A$9:$BC$160, 11, FALSE)</f>
        <v>0</v>
      </c>
      <c r="L31" s="113">
        <f>VLOOKUP($A31&amp;$A$27, '[2]24.주택'!$A$9:$BC$160, 12, FALSE)</f>
        <v>118.1</v>
      </c>
    </row>
    <row r="32" spans="1:12" ht="21.2" customHeight="1" x14ac:dyDescent="0.15">
      <c r="A32" s="4">
        <v>2019</v>
      </c>
      <c r="B32" s="112">
        <f>VLOOKUP($A32&amp;$A$27, '[2]24.주택'!$A$9:$BC$160, 4, FALSE)</f>
        <v>1172871</v>
      </c>
      <c r="C32" s="113">
        <f t="shared" si="7"/>
        <v>54.768896997465788</v>
      </c>
      <c r="D32" s="112">
        <f>VLOOKUP($A32&amp;$A$27, '[2]24.주택'!$A$9:$BC$160, 5, FALSE)</f>
        <v>1373203</v>
      </c>
      <c r="E32" s="113">
        <f t="shared" si="8"/>
        <v>57.843818660951385</v>
      </c>
      <c r="F32" s="112">
        <f>VLOOKUP($A32&amp;$A$27, '[2]24.주택'!$A$9:$BC$160, 6, FALSE)</f>
        <v>767993</v>
      </c>
      <c r="G32" s="112">
        <f>VLOOKUP($A32&amp;$A$27, '[2]24.주택'!$A$9:$BC$160, 7, FALSE)</f>
        <v>295043</v>
      </c>
      <c r="H32" s="112">
        <f>VLOOKUP($A32&amp;$A$27, '[2]24.주택'!$A$9:$BC$160, 8, FALSE)</f>
        <v>529375</v>
      </c>
      <c r="I32" s="112">
        <f>VLOOKUP($A32&amp;$A$27, '[2]24.주택'!$A$9:$BC$160, 9, FALSE)</f>
        <v>28688</v>
      </c>
      <c r="J32" s="112">
        <f>VLOOKUP($A32&amp;$A$27, '[2]24.주택'!$A$9:$BC$160, 10, FALSE)</f>
        <v>47147</v>
      </c>
      <c r="K32" s="112">
        <f>VLOOKUP($A32&amp;$A$27, '[2]24.주택'!$A$9:$BC$160, 11, FALSE)</f>
        <v>0</v>
      </c>
      <c r="L32" s="113">
        <f>VLOOKUP($A32&amp;$A$27, '[2]24.주택'!$A$9:$BC$160, 12, FALSE)</f>
        <v>117.1</v>
      </c>
    </row>
    <row r="33" spans="1:12" ht="21.2" customHeight="1" x14ac:dyDescent="0.15">
      <c r="A33" s="4">
        <v>2020</v>
      </c>
      <c r="B33" s="112">
        <f>VLOOKUP($A33&amp;$A$27, '[2]24.주택'!$A$9:$BC$160, 4, FALSE)</f>
        <v>1175052</v>
      </c>
      <c r="C33" s="113">
        <f t="shared" si="7"/>
        <v>54.37870337290385</v>
      </c>
      <c r="D33" s="112">
        <f>VLOOKUP($A33&amp;$A$27, '[2]24.주택'!$A$9:$BC$160, 5, FALSE)</f>
        <v>1385496</v>
      </c>
      <c r="E33" s="113">
        <f t="shared" si="8"/>
        <v>57.938253659466774</v>
      </c>
      <c r="F33" s="112">
        <f>VLOOKUP($A33&amp;$A$27, '[2]24.주택'!$A$9:$BC$160, 6, FALSE)</f>
        <v>762379</v>
      </c>
      <c r="G33" s="112">
        <f>VLOOKUP($A33&amp;$A$27, '[2]24.주택'!$A$9:$BC$160, 7, FALSE)</f>
        <v>290988</v>
      </c>
      <c r="H33" s="112">
        <f>VLOOKUP($A33&amp;$A$27, '[2]24.주택'!$A$9:$BC$160, 8, FALSE)</f>
        <v>543295</v>
      </c>
      <c r="I33" s="112">
        <f>VLOOKUP($A33&amp;$A$27, '[2]24.주택'!$A$9:$BC$160, 9, FALSE)</f>
        <v>29445</v>
      </c>
      <c r="J33" s="112">
        <f>VLOOKUP($A33&amp;$A$27, '[2]24.주택'!$A$9:$BC$160, 10, FALSE)</f>
        <v>47566</v>
      </c>
      <c r="K33" s="112">
        <f>VLOOKUP($A33&amp;$A$27, '[2]24.주택'!$A$9:$BC$160, 11, FALSE)</f>
        <v>2811</v>
      </c>
      <c r="L33" s="113">
        <f>VLOOKUP($A33&amp;$A$27, '[2]24.주택'!$A$9:$BC$160, 12, FALSE)</f>
        <v>117.9</v>
      </c>
    </row>
    <row r="34" spans="1:12" ht="21.2" customHeight="1" x14ac:dyDescent="0.15">
      <c r="A34" s="4">
        <v>2021</v>
      </c>
      <c r="B34" s="294">
        <v>1197418</v>
      </c>
      <c r="C34" s="293">
        <f t="shared" si="7"/>
        <v>54.468967393257394</v>
      </c>
      <c r="D34" s="294">
        <v>1358573</v>
      </c>
      <c r="E34" s="113">
        <f t="shared" si="8"/>
        <v>57.407274380617878</v>
      </c>
      <c r="F34" s="294">
        <v>725125</v>
      </c>
      <c r="G34" s="294">
        <v>295186</v>
      </c>
      <c r="H34" s="294">
        <v>552892</v>
      </c>
      <c r="I34" s="294">
        <v>29818</v>
      </c>
      <c r="J34" s="295">
        <v>47638</v>
      </c>
      <c r="K34" s="295">
        <v>3100</v>
      </c>
      <c r="L34" s="296">
        <f>D34/B34*100</f>
        <v>113.45854162873783</v>
      </c>
    </row>
    <row r="35" spans="1:12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</row>
    <row r="36" spans="1:12" s="111" customFormat="1" ht="18.75" customHeight="1" x14ac:dyDescent="0.15">
      <c r="A36" s="165" t="s">
        <v>743</v>
      </c>
    </row>
  </sheetData>
  <mergeCells count="12">
    <mergeCell ref="A2:F2"/>
    <mergeCell ref="B5:B7"/>
    <mergeCell ref="D5:K5"/>
    <mergeCell ref="L5:L7"/>
    <mergeCell ref="A5:A7"/>
    <mergeCell ref="K6:K7"/>
    <mergeCell ref="J6:J7"/>
    <mergeCell ref="I6:I7"/>
    <mergeCell ref="H6:H7"/>
    <mergeCell ref="F6:F7"/>
    <mergeCell ref="C6:C7"/>
    <mergeCell ref="D6:D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2" width="9.109375" customWidth="1"/>
    <col min="3" max="3" width="10.77734375" customWidth="1"/>
    <col min="4" max="4" width="8.109375" customWidth="1"/>
    <col min="5" max="5" width="11.109375" customWidth="1"/>
    <col min="6" max="6" width="8.109375" customWidth="1"/>
    <col min="7" max="7" width="10.109375" customWidth="1"/>
    <col min="8" max="8" width="8.109375" customWidth="1"/>
    <col min="9" max="9" width="9.5546875" customWidth="1"/>
    <col min="10" max="10" width="7.6640625" customWidth="1"/>
    <col min="11" max="11" width="9.88671875" customWidth="1"/>
    <col min="12" max="12" width="7.5546875" customWidth="1"/>
    <col min="13" max="13" width="10.109375" customWidth="1"/>
    <col min="14" max="14" width="7.33203125" customWidth="1"/>
    <col min="15" max="15" width="10.33203125" customWidth="1"/>
    <col min="16" max="16" width="6.44140625" customWidth="1"/>
    <col min="17" max="17" width="10" customWidth="1"/>
  </cols>
  <sheetData>
    <row r="1" spans="1:18" s="42" customFormat="1" ht="15" customHeight="1" x14ac:dyDescent="0.15">
      <c r="A1" s="133" t="s">
        <v>214</v>
      </c>
      <c r="B1" s="55"/>
      <c r="D1" s="55"/>
      <c r="F1" s="55"/>
      <c r="G1" s="55"/>
      <c r="I1" s="55"/>
      <c r="K1" s="55"/>
      <c r="M1" s="55"/>
      <c r="N1" s="55"/>
      <c r="P1" s="55"/>
      <c r="Q1" s="55"/>
    </row>
    <row r="2" spans="1:18" s="229" customFormat="1" ht="30" customHeight="1" x14ac:dyDescent="0.15">
      <c r="A2" s="481" t="s">
        <v>787</v>
      </c>
      <c r="B2" s="481"/>
      <c r="C2" s="481"/>
      <c r="D2" s="481"/>
      <c r="E2" s="481"/>
      <c r="F2" s="481"/>
      <c r="G2" s="481"/>
      <c r="H2" s="481"/>
      <c r="I2" s="218"/>
      <c r="J2" s="218"/>
      <c r="K2" s="218"/>
      <c r="L2" s="218"/>
      <c r="M2" s="218"/>
      <c r="N2" s="218"/>
      <c r="O2" s="218"/>
      <c r="P2" s="218"/>
      <c r="Q2" s="218"/>
    </row>
    <row r="3" spans="1:18" s="42" customFormat="1" ht="15" customHeight="1" x14ac:dyDescent="0.15">
      <c r="B3" s="55"/>
      <c r="D3" s="55"/>
      <c r="F3" s="55"/>
      <c r="G3" s="55"/>
      <c r="I3" s="55"/>
      <c r="K3" s="55"/>
      <c r="M3" s="55"/>
      <c r="N3" s="55"/>
      <c r="P3" s="55"/>
      <c r="Q3" s="55"/>
    </row>
    <row r="4" spans="1:18" s="42" customFormat="1" ht="15" customHeight="1" thickBot="1" x14ac:dyDescent="0.2">
      <c r="A4" s="6"/>
      <c r="B4" s="56"/>
      <c r="C4" s="43"/>
      <c r="D4" s="56"/>
      <c r="E4" s="43"/>
      <c r="F4" s="56"/>
      <c r="G4" s="56"/>
      <c r="H4" s="43"/>
      <c r="I4" s="56"/>
      <c r="J4" s="43"/>
      <c r="K4" s="56"/>
      <c r="L4" s="43"/>
      <c r="M4" s="56"/>
      <c r="N4" s="56"/>
      <c r="O4" s="43"/>
      <c r="P4" s="56"/>
      <c r="Q4" s="241" t="s">
        <v>332</v>
      </c>
    </row>
    <row r="5" spans="1:18" s="42" customFormat="1" ht="20.100000000000001" customHeight="1" x14ac:dyDescent="0.15">
      <c r="A5" s="470"/>
      <c r="B5" s="638" t="s">
        <v>333</v>
      </c>
      <c r="C5" s="638"/>
      <c r="D5" s="638" t="s">
        <v>334</v>
      </c>
      <c r="E5" s="638"/>
      <c r="F5" s="638" t="s">
        <v>335</v>
      </c>
      <c r="G5" s="638"/>
      <c r="H5" s="638" t="s">
        <v>336</v>
      </c>
      <c r="I5" s="638"/>
      <c r="J5" s="638" t="s">
        <v>337</v>
      </c>
      <c r="K5" s="638"/>
      <c r="L5" s="638" t="s">
        <v>338</v>
      </c>
      <c r="M5" s="638"/>
      <c r="N5" s="638" t="s">
        <v>339</v>
      </c>
      <c r="O5" s="638"/>
      <c r="P5" s="638" t="s">
        <v>340</v>
      </c>
      <c r="Q5" s="444"/>
      <c r="R5" s="138"/>
    </row>
    <row r="6" spans="1:18" s="42" customFormat="1" ht="20.100000000000001" customHeight="1" x14ac:dyDescent="0.15">
      <c r="A6" s="471"/>
      <c r="B6" s="449" t="s">
        <v>732</v>
      </c>
      <c r="C6" s="449" t="s">
        <v>733</v>
      </c>
      <c r="D6" s="449" t="s">
        <v>659</v>
      </c>
      <c r="E6" s="449" t="s">
        <v>733</v>
      </c>
      <c r="F6" s="449" t="s">
        <v>659</v>
      </c>
      <c r="G6" s="449" t="s">
        <v>733</v>
      </c>
      <c r="H6" s="449" t="s">
        <v>659</v>
      </c>
      <c r="I6" s="449" t="s">
        <v>733</v>
      </c>
      <c r="J6" s="449" t="s">
        <v>659</v>
      </c>
      <c r="K6" s="449" t="s">
        <v>733</v>
      </c>
      <c r="L6" s="449" t="s">
        <v>659</v>
      </c>
      <c r="M6" s="449" t="s">
        <v>733</v>
      </c>
      <c r="N6" s="449" t="s">
        <v>659</v>
      </c>
      <c r="O6" s="449" t="s">
        <v>733</v>
      </c>
      <c r="P6" s="449" t="s">
        <v>659</v>
      </c>
      <c r="Q6" s="446" t="s">
        <v>733</v>
      </c>
      <c r="R6" s="138"/>
    </row>
    <row r="7" spans="1:18" s="42" customFormat="1" ht="20.100000000000001" customHeight="1" thickBot="1" x14ac:dyDescent="0.2">
      <c r="A7" s="472"/>
      <c r="B7" s="477"/>
      <c r="C7" s="477"/>
      <c r="D7" s="477"/>
      <c r="E7" s="477"/>
      <c r="F7" s="477"/>
      <c r="G7" s="477"/>
      <c r="H7" s="477"/>
      <c r="I7" s="477"/>
      <c r="J7" s="477"/>
      <c r="K7" s="477"/>
      <c r="L7" s="477"/>
      <c r="M7" s="477"/>
      <c r="N7" s="477"/>
      <c r="O7" s="477"/>
      <c r="P7" s="477"/>
      <c r="Q7" s="493"/>
      <c r="R7" s="138"/>
    </row>
    <row r="8" spans="1:18" ht="6.95" customHeight="1" x14ac:dyDescent="0.15">
      <c r="B8" s="248"/>
    </row>
    <row r="9" spans="1:18" ht="21.2" customHeight="1" x14ac:dyDescent="0.15">
      <c r="A9" s="39" t="s">
        <v>63</v>
      </c>
      <c r="B9" s="94"/>
      <c r="C9" s="94"/>
      <c r="D9" s="94"/>
      <c r="E9" s="94"/>
      <c r="F9" s="94"/>
      <c r="G9" s="94"/>
    </row>
    <row r="10" spans="1:18" ht="21.2" customHeight="1" x14ac:dyDescent="0.15">
      <c r="A10" s="4">
        <v>2015</v>
      </c>
      <c r="B10" s="112">
        <f t="shared" ref="B10:Q16" si="0">SUM(B19,B28)</f>
        <v>37573</v>
      </c>
      <c r="C10" s="112">
        <f t="shared" si="0"/>
        <v>21655608</v>
      </c>
      <c r="D10" s="112">
        <f t="shared" si="0"/>
        <v>17311</v>
      </c>
      <c r="E10" s="112">
        <f t="shared" si="0"/>
        <v>10433736</v>
      </c>
      <c r="F10" s="112">
        <f t="shared" si="0"/>
        <v>9971</v>
      </c>
      <c r="G10" s="112">
        <f t="shared" si="0"/>
        <v>5182415</v>
      </c>
      <c r="H10" s="112">
        <f t="shared" si="0"/>
        <v>1796</v>
      </c>
      <c r="I10" s="112">
        <f t="shared" si="0"/>
        <v>474595</v>
      </c>
      <c r="J10" s="112">
        <f t="shared" si="0"/>
        <v>3001</v>
      </c>
      <c r="K10" s="112">
        <f t="shared" si="0"/>
        <v>1993137</v>
      </c>
      <c r="L10" s="112">
        <f t="shared" si="0"/>
        <v>1310</v>
      </c>
      <c r="M10" s="112">
        <f t="shared" si="0"/>
        <v>769680</v>
      </c>
      <c r="N10" s="112">
        <f t="shared" si="0"/>
        <v>167</v>
      </c>
      <c r="O10" s="112">
        <f t="shared" si="0"/>
        <v>114059</v>
      </c>
      <c r="P10" s="112">
        <f t="shared" si="0"/>
        <v>4017</v>
      </c>
      <c r="Q10" s="112">
        <f t="shared" si="0"/>
        <v>2687986</v>
      </c>
    </row>
    <row r="11" spans="1:18" ht="21.2" customHeight="1" x14ac:dyDescent="0.15">
      <c r="A11" s="4">
        <v>2016</v>
      </c>
      <c r="B11" s="112">
        <f t="shared" si="0"/>
        <v>35584</v>
      </c>
      <c r="C11" s="112">
        <f t="shared" si="0"/>
        <v>17328862</v>
      </c>
      <c r="D11" s="112">
        <f t="shared" si="0"/>
        <v>15212</v>
      </c>
      <c r="E11" s="112">
        <f t="shared" si="0"/>
        <v>7643721</v>
      </c>
      <c r="F11" s="112">
        <f t="shared" si="0"/>
        <v>9608</v>
      </c>
      <c r="G11" s="112">
        <f t="shared" si="0"/>
        <v>3865089</v>
      </c>
      <c r="H11" s="112">
        <f t="shared" si="0"/>
        <v>2826</v>
      </c>
      <c r="I11" s="112">
        <f t="shared" si="0"/>
        <v>798352</v>
      </c>
      <c r="J11" s="112">
        <f t="shared" si="0"/>
        <v>2705</v>
      </c>
      <c r="K11" s="112">
        <f t="shared" si="0"/>
        <v>2474883</v>
      </c>
      <c r="L11" s="112">
        <f t="shared" si="0"/>
        <v>1216</v>
      </c>
      <c r="M11" s="112">
        <f t="shared" si="0"/>
        <v>822794</v>
      </c>
      <c r="N11" s="112">
        <f t="shared" si="0"/>
        <v>194</v>
      </c>
      <c r="O11" s="112">
        <f t="shared" si="0"/>
        <v>117429</v>
      </c>
      <c r="P11" s="112">
        <f t="shared" si="0"/>
        <v>3823</v>
      </c>
      <c r="Q11" s="112">
        <f t="shared" si="0"/>
        <v>1606594</v>
      </c>
    </row>
    <row r="12" spans="1:18" ht="21.2" customHeight="1" x14ac:dyDescent="0.15">
      <c r="A12" s="4">
        <v>2017</v>
      </c>
      <c r="B12" s="112">
        <f t="shared" si="0"/>
        <v>34980</v>
      </c>
      <c r="C12" s="112">
        <f t="shared" si="0"/>
        <v>17201673</v>
      </c>
      <c r="D12" s="112">
        <f t="shared" si="0"/>
        <v>13570</v>
      </c>
      <c r="E12" s="112">
        <f t="shared" si="0"/>
        <v>7518008</v>
      </c>
      <c r="F12" s="112">
        <f t="shared" si="0"/>
        <v>8202</v>
      </c>
      <c r="G12" s="112">
        <f t="shared" si="0"/>
        <v>3347021</v>
      </c>
      <c r="H12" s="112">
        <f t="shared" si="0"/>
        <v>6263</v>
      </c>
      <c r="I12" s="112">
        <f t="shared" si="0"/>
        <v>1800407</v>
      </c>
      <c r="J12" s="112">
        <f t="shared" si="0"/>
        <v>2330</v>
      </c>
      <c r="K12" s="112">
        <f t="shared" si="0"/>
        <v>1604202</v>
      </c>
      <c r="L12" s="112">
        <f t="shared" si="0"/>
        <v>1086</v>
      </c>
      <c r="M12" s="112">
        <f t="shared" si="0"/>
        <v>892236</v>
      </c>
      <c r="N12" s="112">
        <f t="shared" si="0"/>
        <v>173</v>
      </c>
      <c r="O12" s="112">
        <f t="shared" si="0"/>
        <v>125709</v>
      </c>
      <c r="P12" s="112">
        <f t="shared" si="0"/>
        <v>3356</v>
      </c>
      <c r="Q12" s="112">
        <f t="shared" si="0"/>
        <v>1914092</v>
      </c>
    </row>
    <row r="13" spans="1:18" ht="21.2" customHeight="1" x14ac:dyDescent="0.15">
      <c r="A13" s="4">
        <v>2018</v>
      </c>
      <c r="B13" s="112">
        <f t="shared" si="0"/>
        <v>38265</v>
      </c>
      <c r="C13" s="112">
        <f t="shared" si="0"/>
        <v>20151392</v>
      </c>
      <c r="D13" s="112">
        <f t="shared" si="0"/>
        <v>11804</v>
      </c>
      <c r="E13" s="112">
        <f t="shared" si="0"/>
        <v>8272109</v>
      </c>
      <c r="F13" s="112">
        <f t="shared" si="0"/>
        <v>7787</v>
      </c>
      <c r="G13" s="112">
        <f t="shared" si="0"/>
        <v>3571917</v>
      </c>
      <c r="H13" s="112">
        <f t="shared" si="0"/>
        <v>11736</v>
      </c>
      <c r="I13" s="112">
        <f t="shared" si="0"/>
        <v>3308906</v>
      </c>
      <c r="J13" s="112">
        <f t="shared" si="0"/>
        <v>2092</v>
      </c>
      <c r="K13" s="112">
        <f t="shared" si="0"/>
        <v>1612512</v>
      </c>
      <c r="L13" s="112">
        <f t="shared" si="0"/>
        <v>953</v>
      </c>
      <c r="M13" s="112">
        <f t="shared" si="0"/>
        <v>786005</v>
      </c>
      <c r="N13" s="112">
        <f t="shared" si="0"/>
        <v>373</v>
      </c>
      <c r="O13" s="112">
        <f t="shared" si="0"/>
        <v>231520</v>
      </c>
      <c r="P13" s="112">
        <f t="shared" si="0"/>
        <v>3520</v>
      </c>
      <c r="Q13" s="112">
        <f t="shared" si="0"/>
        <v>2368422</v>
      </c>
    </row>
    <row r="14" spans="1:18" ht="21.2" customHeight="1" x14ac:dyDescent="0.15">
      <c r="A14" s="4">
        <v>2019</v>
      </c>
      <c r="B14" s="112">
        <f t="shared" si="0"/>
        <v>32631</v>
      </c>
      <c r="C14" s="112">
        <f t="shared" si="0"/>
        <v>18294329</v>
      </c>
      <c r="D14" s="112">
        <f t="shared" si="0"/>
        <v>9203</v>
      </c>
      <c r="E14" s="112">
        <f t="shared" si="0"/>
        <v>6043616</v>
      </c>
      <c r="F14" s="112">
        <f t="shared" si="0"/>
        <v>6619</v>
      </c>
      <c r="G14" s="112">
        <f t="shared" si="0"/>
        <v>3270731</v>
      </c>
      <c r="H14" s="112">
        <f t="shared" si="0"/>
        <v>10877</v>
      </c>
      <c r="I14" s="112">
        <f t="shared" si="0"/>
        <v>3156871</v>
      </c>
      <c r="J14" s="112">
        <f t="shared" si="0"/>
        <v>1823</v>
      </c>
      <c r="K14" s="112">
        <f t="shared" si="0"/>
        <v>1230359</v>
      </c>
      <c r="L14" s="112">
        <f t="shared" si="0"/>
        <v>1074</v>
      </c>
      <c r="M14" s="112">
        <f t="shared" si="0"/>
        <v>1019638</v>
      </c>
      <c r="N14" s="112">
        <f t="shared" si="0"/>
        <v>418</v>
      </c>
      <c r="O14" s="112">
        <f t="shared" si="0"/>
        <v>1094366</v>
      </c>
      <c r="P14" s="112">
        <f t="shared" si="0"/>
        <v>2617</v>
      </c>
      <c r="Q14" s="112">
        <f t="shared" si="0"/>
        <v>2478748</v>
      </c>
    </row>
    <row r="15" spans="1:18" ht="21.2" customHeight="1" x14ac:dyDescent="0.15">
      <c r="A15" s="4">
        <v>2020</v>
      </c>
      <c r="B15" s="112">
        <f t="shared" si="0"/>
        <v>28728</v>
      </c>
      <c r="C15" s="112">
        <f t="shared" si="0"/>
        <v>15500226.3478</v>
      </c>
      <c r="D15" s="112">
        <f t="shared" si="0"/>
        <v>8217</v>
      </c>
      <c r="E15" s="112">
        <f t="shared" si="0"/>
        <v>5286242.5</v>
      </c>
      <c r="F15" s="112">
        <f t="shared" si="0"/>
        <v>7153</v>
      </c>
      <c r="G15" s="112">
        <f t="shared" si="0"/>
        <v>3754671.6</v>
      </c>
      <c r="H15" s="112">
        <f t="shared" si="0"/>
        <v>7047</v>
      </c>
      <c r="I15" s="112">
        <f t="shared" si="0"/>
        <v>1923774.6540999999</v>
      </c>
      <c r="J15" s="112">
        <f t="shared" si="0"/>
        <v>2105</v>
      </c>
      <c r="K15" s="112">
        <f t="shared" si="0"/>
        <v>1732058.7437</v>
      </c>
      <c r="L15" s="112">
        <f t="shared" si="0"/>
        <v>935</v>
      </c>
      <c r="M15" s="112">
        <f t="shared" si="0"/>
        <v>965766.97</v>
      </c>
      <c r="N15" s="112">
        <f t="shared" si="0"/>
        <v>207</v>
      </c>
      <c r="O15" s="112">
        <f t="shared" si="0"/>
        <v>173384.88</v>
      </c>
      <c r="P15" s="112">
        <f t="shared" si="0"/>
        <v>3064</v>
      </c>
      <c r="Q15" s="112">
        <f t="shared" si="0"/>
        <v>1664326</v>
      </c>
    </row>
    <row r="16" spans="1:18" ht="21.2" customHeight="1" x14ac:dyDescent="0.15">
      <c r="A16" s="4">
        <v>2021</v>
      </c>
      <c r="B16" s="112">
        <f t="shared" si="0"/>
        <v>29093</v>
      </c>
      <c r="C16" s="112">
        <f t="shared" si="0"/>
        <v>19255396.055</v>
      </c>
      <c r="D16" s="112">
        <f t="shared" si="0"/>
        <v>9443</v>
      </c>
      <c r="E16" s="112">
        <f t="shared" si="0"/>
        <v>8203880.7620000001</v>
      </c>
      <c r="F16" s="112">
        <f t="shared" si="0"/>
        <v>8846</v>
      </c>
      <c r="G16" s="112">
        <f t="shared" si="0"/>
        <v>4278572.1830000002</v>
      </c>
      <c r="H16" s="112">
        <f t="shared" si="0"/>
        <v>3795</v>
      </c>
      <c r="I16" s="112">
        <f t="shared" si="0"/>
        <v>1280968.925</v>
      </c>
      <c r="J16" s="112">
        <f t="shared" si="0"/>
        <v>1871</v>
      </c>
      <c r="K16" s="112">
        <f t="shared" si="0"/>
        <v>1755072.2349999999</v>
      </c>
      <c r="L16" s="112">
        <f t="shared" si="0"/>
        <v>999</v>
      </c>
      <c r="M16" s="112">
        <f t="shared" si="0"/>
        <v>963429</v>
      </c>
      <c r="N16" s="112">
        <f t="shared" si="0"/>
        <v>146</v>
      </c>
      <c r="O16" s="112">
        <f t="shared" si="0"/>
        <v>121901</v>
      </c>
      <c r="P16" s="112">
        <f t="shared" si="0"/>
        <v>3993</v>
      </c>
      <c r="Q16" s="112">
        <f t="shared" si="0"/>
        <v>2651570.9500000002</v>
      </c>
    </row>
    <row r="17" spans="1:17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</row>
    <row r="18" spans="1:17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</row>
    <row r="19" spans="1:17" ht="21.2" customHeight="1" x14ac:dyDescent="0.15">
      <c r="A19" s="4">
        <v>2015</v>
      </c>
      <c r="B19" s="112">
        <f>VLOOKUP($A19&amp;$A$18, '[1]25.건축허가'!$A$9:$BC$71, 4, FALSE)</f>
        <v>8009</v>
      </c>
      <c r="C19" s="112">
        <f>VLOOKUP($A19&amp;$A$18, '[1]25.건축허가'!$A$9:$BC$71, 5, FALSE)</f>
        <v>8176969</v>
      </c>
      <c r="D19" s="112">
        <f>VLOOKUP($A19&amp;$A$18, '[1]25.건축허가'!$A$9:$BC$71, 6, FALSE)</f>
        <v>3591</v>
      </c>
      <c r="E19" s="112">
        <f>VLOOKUP($A19&amp;$A$18, '[1]25.건축허가'!$A$9:$BC$71, 7, FALSE)</f>
        <v>3739471</v>
      </c>
      <c r="F19" s="112">
        <f>VLOOKUP($A19&amp;$A$18, '[1]25.건축허가'!$A$9:$BC$71, 8, FALSE)</f>
        <v>2929</v>
      </c>
      <c r="G19" s="112">
        <f>VLOOKUP($A19&amp;$A$18, '[1]25.건축허가'!$A$9:$BC$71, 9, FALSE)</f>
        <v>3068173</v>
      </c>
      <c r="H19" s="112">
        <f>VLOOKUP($A19&amp;$A$18, '[1]25.건축허가'!$A$9:$BC$71, 10, FALSE)</f>
        <v>41</v>
      </c>
      <c r="I19" s="112">
        <f>VLOOKUP($A19&amp;$A$18, '[1]25.건축허가'!$A$9:$BC$71, 11, FALSE)</f>
        <v>8845</v>
      </c>
      <c r="J19" s="112">
        <f>VLOOKUP($A19&amp;$A$18, '[1]25.건축허가'!$A$9:$BC$71, 12, FALSE)</f>
        <v>602</v>
      </c>
      <c r="K19" s="112">
        <f>VLOOKUP($A19&amp;$A$18, '[1]25.건축허가'!$A$9:$BC$71, 13, FALSE)</f>
        <v>438207</v>
      </c>
      <c r="L19" s="112">
        <f>VLOOKUP($A19&amp;$A$18, '[1]25.건축허가'!$A$9:$BC$71, 14, FALSE)</f>
        <v>338</v>
      </c>
      <c r="M19" s="112">
        <f>VLOOKUP($A19&amp;$A$18, '[1]25.건축허가'!$A$9:$BC$71, 15, FALSE)</f>
        <v>295697</v>
      </c>
      <c r="N19" s="112">
        <f>VLOOKUP($A19&amp;$A$18, '[1]25.건축허가'!$A$9:$BC$71, 16, FALSE)</f>
        <v>33</v>
      </c>
      <c r="O19" s="112">
        <f>VLOOKUP($A19&amp;$A$18, '[1]25.건축허가'!$A$9:$BC$71, 17, FALSE)</f>
        <v>28394</v>
      </c>
      <c r="P19" s="112">
        <f>VLOOKUP($A19&amp;$A$18, '[1]25.건축허가'!$A$9:$BC$71, 18, FALSE)</f>
        <v>475</v>
      </c>
      <c r="Q19" s="112">
        <f>VLOOKUP($A19&amp;$A$18, '[1]25.건축허가'!$A$9:$BC$71, 19, FALSE)</f>
        <v>598182</v>
      </c>
    </row>
    <row r="20" spans="1:17" ht="21.2" customHeight="1" x14ac:dyDescent="0.15">
      <c r="A20" s="4">
        <v>2016</v>
      </c>
      <c r="B20" s="112">
        <f>VLOOKUP($A20&amp;$A$18, '[1]25.건축허가'!$A$9:$BC$71, 4, FALSE)</f>
        <v>6987</v>
      </c>
      <c r="C20" s="112">
        <f>VLOOKUP($A20&amp;$A$18, '[1]25.건축허가'!$A$9:$BC$71, 5, FALSE)</f>
        <v>6559474</v>
      </c>
      <c r="D20" s="112">
        <f>VLOOKUP($A20&amp;$A$18, '[1]25.건축허가'!$A$9:$BC$71, 6, FALSE)</f>
        <v>2816</v>
      </c>
      <c r="E20" s="112">
        <f>VLOOKUP($A20&amp;$A$18, '[1]25.건축허가'!$A$9:$BC$71, 7, FALSE)</f>
        <v>3307664</v>
      </c>
      <c r="F20" s="112">
        <f>VLOOKUP($A20&amp;$A$18, '[1]25.건축허가'!$A$9:$BC$71, 8, FALSE)</f>
        <v>2713</v>
      </c>
      <c r="G20" s="112">
        <f>VLOOKUP($A20&amp;$A$18, '[1]25.건축허가'!$A$9:$BC$71, 9, FALSE)</f>
        <v>1612339</v>
      </c>
      <c r="H20" s="112">
        <f>VLOOKUP($A20&amp;$A$18, '[1]25.건축허가'!$A$9:$BC$71, 10, FALSE)</f>
        <v>14</v>
      </c>
      <c r="I20" s="112">
        <f>VLOOKUP($A20&amp;$A$18, '[1]25.건축허가'!$A$9:$BC$71, 11, FALSE)</f>
        <v>3555</v>
      </c>
      <c r="J20" s="112">
        <f>VLOOKUP($A20&amp;$A$18, '[1]25.건축허가'!$A$9:$BC$71, 12, FALSE)</f>
        <v>527</v>
      </c>
      <c r="K20" s="112">
        <f>VLOOKUP($A20&amp;$A$18, '[1]25.건축허가'!$A$9:$BC$71, 13, FALSE)</f>
        <v>685587</v>
      </c>
      <c r="L20" s="112">
        <f>VLOOKUP($A20&amp;$A$18, '[1]25.건축허가'!$A$9:$BC$71, 14, FALSE)</f>
        <v>359</v>
      </c>
      <c r="M20" s="112">
        <f>VLOOKUP($A20&amp;$A$18, '[1]25.건축허가'!$A$9:$BC$71, 15, FALSE)</f>
        <v>409067</v>
      </c>
      <c r="N20" s="112">
        <f>VLOOKUP($A20&amp;$A$18, '[1]25.건축허가'!$A$9:$BC$71, 16, FALSE)</f>
        <v>49</v>
      </c>
      <c r="O20" s="112">
        <f>VLOOKUP($A20&amp;$A$18, '[1]25.건축허가'!$A$9:$BC$71, 17, FALSE)</f>
        <v>38494</v>
      </c>
      <c r="P20" s="112">
        <f>VLOOKUP($A20&amp;$A$18, '[1]25.건축허가'!$A$9:$BC$71, 18, FALSE)</f>
        <v>509</v>
      </c>
      <c r="Q20" s="112">
        <f>VLOOKUP($A20&amp;$A$18, '[1]25.건축허가'!$A$9:$BC$71, 19, FALSE)</f>
        <v>502768</v>
      </c>
    </row>
    <row r="21" spans="1:17" ht="21.2" customHeight="1" x14ac:dyDescent="0.15">
      <c r="A21" s="4">
        <v>2017</v>
      </c>
      <c r="B21" s="112">
        <f>VLOOKUP($A21&amp;$A$18, '[1]25.건축허가'!$A$9:$BC$71, 4, FALSE)</f>
        <v>6587</v>
      </c>
      <c r="C21" s="112">
        <f>VLOOKUP($A21&amp;$A$18, '[1]25.건축허가'!$A$9:$BC$71, 5, FALSE)</f>
        <v>8019591</v>
      </c>
      <c r="D21" s="112">
        <f>VLOOKUP($A21&amp;$A$18, '[1]25.건축허가'!$A$9:$BC$71, 6, FALSE)</f>
        <v>2775</v>
      </c>
      <c r="E21" s="112">
        <f>VLOOKUP($A21&amp;$A$18, '[1]25.건축허가'!$A$9:$BC$71, 7, FALSE)</f>
        <v>4649087</v>
      </c>
      <c r="F21" s="112">
        <f>VLOOKUP($A21&amp;$A$18, '[1]25.건축허가'!$A$9:$BC$71, 8, FALSE)</f>
        <v>2376</v>
      </c>
      <c r="G21" s="112">
        <f>VLOOKUP($A21&amp;$A$18, '[1]25.건축허가'!$A$9:$BC$71, 9, FALSE)</f>
        <v>1551217</v>
      </c>
      <c r="H21" s="112">
        <f>VLOOKUP($A21&amp;$A$18, '[1]25.건축허가'!$A$9:$BC$71, 10, FALSE)</f>
        <v>26</v>
      </c>
      <c r="I21" s="112">
        <f>VLOOKUP($A21&amp;$A$18, '[1]25.건축허가'!$A$9:$BC$71, 11, FALSE)</f>
        <v>5882</v>
      </c>
      <c r="J21" s="112">
        <f>VLOOKUP($A21&amp;$A$18, '[1]25.건축허가'!$A$9:$BC$71, 12, FALSE)</f>
        <v>469</v>
      </c>
      <c r="K21" s="112">
        <f>VLOOKUP($A21&amp;$A$18, '[1]25.건축허가'!$A$9:$BC$71, 13, FALSE)</f>
        <v>516303</v>
      </c>
      <c r="L21" s="112">
        <f>VLOOKUP($A21&amp;$A$18, '[1]25.건축허가'!$A$9:$BC$71, 14, FALSE)</f>
        <v>329</v>
      </c>
      <c r="M21" s="112">
        <f>VLOOKUP($A21&amp;$A$18, '[1]25.건축허가'!$A$9:$BC$71, 15, FALSE)</f>
        <v>334057</v>
      </c>
      <c r="N21" s="112">
        <f>VLOOKUP($A21&amp;$A$18, '[1]25.건축허가'!$A$9:$BC$71, 16, FALSE)</f>
        <v>33</v>
      </c>
      <c r="O21" s="112">
        <f>VLOOKUP($A21&amp;$A$18, '[1]25.건축허가'!$A$9:$BC$71, 17, FALSE)</f>
        <v>38604</v>
      </c>
      <c r="P21" s="112">
        <f>VLOOKUP($A21&amp;$A$18, '[1]25.건축허가'!$A$9:$BC$71, 18, FALSE)</f>
        <v>579</v>
      </c>
      <c r="Q21" s="112">
        <f>VLOOKUP($A21&amp;$A$18, '[1]25.건축허가'!$A$9:$BC$71, 19, FALSE)</f>
        <v>924441</v>
      </c>
    </row>
    <row r="22" spans="1:17" ht="21.2" customHeight="1" x14ac:dyDescent="0.15">
      <c r="A22" s="4">
        <v>2018</v>
      </c>
      <c r="B22" s="112">
        <f>VLOOKUP($A22&amp;$A$18, '[1]25.건축허가'!$A$9:$BC$71, 4, FALSE)</f>
        <v>6525</v>
      </c>
      <c r="C22" s="112">
        <f>VLOOKUP($A22&amp;$A$18, '[1]25.건축허가'!$A$9:$BC$71, 5, FALSE)</f>
        <v>9434675</v>
      </c>
      <c r="D22" s="112">
        <f>VLOOKUP($A22&amp;$A$18, '[1]25.건축허가'!$A$9:$BC$71, 6, FALSE)</f>
        <v>2935</v>
      </c>
      <c r="E22" s="112">
        <f>VLOOKUP($A22&amp;$A$18, '[1]25.건축허가'!$A$9:$BC$71, 7, FALSE)</f>
        <v>5076088</v>
      </c>
      <c r="F22" s="112">
        <f>VLOOKUP($A22&amp;$A$18, '[1]25.건축허가'!$A$9:$BC$71, 8, FALSE)</f>
        <v>2240</v>
      </c>
      <c r="G22" s="112">
        <f>VLOOKUP($A22&amp;$A$18, '[1]25.건축허가'!$A$9:$BC$71, 9, FALSE)</f>
        <v>2094152</v>
      </c>
      <c r="H22" s="112">
        <f>VLOOKUP($A22&amp;$A$18, '[1]25.건축허가'!$A$9:$BC$71, 10, FALSE)</f>
        <v>34</v>
      </c>
      <c r="I22" s="112">
        <f>VLOOKUP($A22&amp;$A$18, '[1]25.건축허가'!$A$9:$BC$71, 11, FALSE)</f>
        <v>7760</v>
      </c>
      <c r="J22" s="112">
        <f>VLOOKUP($A22&amp;$A$18, '[1]25.건축허가'!$A$9:$BC$71, 12, FALSE)</f>
        <v>444</v>
      </c>
      <c r="K22" s="112">
        <f>VLOOKUP($A22&amp;$A$18, '[1]25.건축허가'!$A$9:$BC$71, 13, FALSE)</f>
        <v>619581</v>
      </c>
      <c r="L22" s="112">
        <f>VLOOKUP($A22&amp;$A$18, '[1]25.건축허가'!$A$9:$BC$71, 14, FALSE)</f>
        <v>283</v>
      </c>
      <c r="M22" s="112">
        <f>VLOOKUP($A22&amp;$A$18, '[1]25.건축허가'!$A$9:$BC$71, 15, FALSE)</f>
        <v>392729</v>
      </c>
      <c r="N22" s="112">
        <f>VLOOKUP($A22&amp;$A$18, '[1]25.건축허가'!$A$9:$BC$71, 16, FALSE)</f>
        <v>40</v>
      </c>
      <c r="O22" s="112">
        <f>VLOOKUP($A22&amp;$A$18, '[1]25.건축허가'!$A$9:$BC$71, 17, FALSE)</f>
        <v>74356</v>
      </c>
      <c r="P22" s="112">
        <f>VLOOKUP($A22&amp;$A$18, '[1]25.건축허가'!$A$9:$BC$71, 18, FALSE)</f>
        <v>549</v>
      </c>
      <c r="Q22" s="112">
        <f>VLOOKUP($A22&amp;$A$18, '[1]25.건축허가'!$A$9:$BC$71, 19, FALSE)</f>
        <v>1170009</v>
      </c>
    </row>
    <row r="23" spans="1:17" ht="21.2" customHeight="1" x14ac:dyDescent="0.15">
      <c r="A23" s="4">
        <v>2019</v>
      </c>
      <c r="B23" s="112">
        <f>VLOOKUP($A23&amp;$A$18, '[1]25.건축허가'!$A$9:$BC$71, 4, FALSE)</f>
        <v>5840</v>
      </c>
      <c r="C23" s="112">
        <f>VLOOKUP($A23&amp;$A$18, '[1]25.건축허가'!$A$9:$BC$71, 5, FALSE)</f>
        <v>8975733</v>
      </c>
      <c r="D23" s="112">
        <f>VLOOKUP($A23&amp;$A$18, '[1]25.건축허가'!$A$9:$BC$71, 6, FALSE)</f>
        <v>2187</v>
      </c>
      <c r="E23" s="112">
        <f>VLOOKUP($A23&amp;$A$18, '[1]25.건축허가'!$A$9:$BC$71, 7, FALSE)</f>
        <v>4698749</v>
      </c>
      <c r="F23" s="112">
        <f>VLOOKUP($A23&amp;$A$18, '[1]25.건축허가'!$A$9:$BC$71, 8, FALSE)</f>
        <v>2315</v>
      </c>
      <c r="G23" s="112">
        <f>VLOOKUP($A23&amp;$A$18, '[1]25.건축허가'!$A$9:$BC$71, 9, FALSE)</f>
        <v>2115093</v>
      </c>
      <c r="H23" s="112">
        <f>VLOOKUP($A23&amp;$A$18, '[1]25.건축허가'!$A$9:$BC$71, 10, FALSE)</f>
        <v>32</v>
      </c>
      <c r="I23" s="112">
        <f>VLOOKUP($A23&amp;$A$18, '[1]25.건축허가'!$A$9:$BC$71, 11, FALSE)</f>
        <v>8710</v>
      </c>
      <c r="J23" s="112">
        <f>VLOOKUP($A23&amp;$A$18, '[1]25.건축허가'!$A$9:$BC$71, 12, FALSE)</f>
        <v>322</v>
      </c>
      <c r="K23" s="112">
        <f>VLOOKUP($A23&amp;$A$18, '[1]25.건축허가'!$A$9:$BC$71, 13, FALSE)</f>
        <v>306842</v>
      </c>
      <c r="L23" s="112">
        <f>VLOOKUP($A23&amp;$A$18, '[1]25.건축허가'!$A$9:$BC$71, 14, FALSE)</f>
        <v>355</v>
      </c>
      <c r="M23" s="112">
        <f>VLOOKUP($A23&amp;$A$18, '[1]25.건축허가'!$A$9:$BC$71, 15, FALSE)</f>
        <v>681784</v>
      </c>
      <c r="N23" s="112">
        <f>VLOOKUP($A23&amp;$A$18, '[1]25.건축허가'!$A$9:$BC$71, 16, FALSE)</f>
        <v>35</v>
      </c>
      <c r="O23" s="112">
        <f>VLOOKUP($A23&amp;$A$18, '[1]25.건축허가'!$A$9:$BC$71, 17, FALSE)</f>
        <v>15460</v>
      </c>
      <c r="P23" s="112">
        <f>VLOOKUP($A23&amp;$A$18, '[1]25.건축허가'!$A$9:$BC$71, 18, FALSE)</f>
        <v>594</v>
      </c>
      <c r="Q23" s="112">
        <f>VLOOKUP($A23&amp;$A$18, '[1]25.건축허가'!$A$9:$BC$71, 19, FALSE)</f>
        <v>1149095</v>
      </c>
    </row>
    <row r="24" spans="1:17" ht="21.2" customHeight="1" x14ac:dyDescent="0.15">
      <c r="A24" s="4">
        <v>2020</v>
      </c>
      <c r="B24" s="112">
        <f>VLOOKUP($A24&amp;$A$18, '[1]25.건축허가'!$A$9:$BC$71, 4, FALSE)</f>
        <v>5807</v>
      </c>
      <c r="C24" s="112">
        <f>VLOOKUP($A24&amp;$A$18, '[1]25.건축허가'!$A$9:$BC$71, 5, FALSE)</f>
        <v>8492679</v>
      </c>
      <c r="D24" s="112">
        <f>VLOOKUP($A24&amp;$A$18, '[1]25.건축허가'!$A$9:$BC$71, 6, FALSE)</f>
        <v>2128</v>
      </c>
      <c r="E24" s="112">
        <f>VLOOKUP($A24&amp;$A$18, '[1]25.건축허가'!$A$9:$BC$71, 7, FALSE)</f>
        <v>4099888</v>
      </c>
      <c r="F24" s="112">
        <f>VLOOKUP($A24&amp;$A$18, '[1]25.건축허가'!$A$9:$BC$71, 8, FALSE)</f>
        <v>2204</v>
      </c>
      <c r="G24" s="112">
        <f>VLOOKUP($A24&amp;$A$18, '[1]25.건축허가'!$A$9:$BC$71, 9, FALSE)</f>
        <v>2357341</v>
      </c>
      <c r="H24" s="112">
        <f>VLOOKUP($A24&amp;$A$18, '[1]25.건축허가'!$A$9:$BC$71, 10, FALSE)</f>
        <v>38</v>
      </c>
      <c r="I24" s="112">
        <f>VLOOKUP($A24&amp;$A$18, '[1]25.건축허가'!$A$9:$BC$71, 11, FALSE)</f>
        <v>9192</v>
      </c>
      <c r="J24" s="112">
        <f>VLOOKUP($A24&amp;$A$18, '[1]25.건축허가'!$A$9:$BC$71, 12, FALSE)</f>
        <v>301</v>
      </c>
      <c r="K24" s="112">
        <f>VLOOKUP($A24&amp;$A$18, '[1]25.건축허가'!$A$9:$BC$71, 13, FALSE)</f>
        <v>364328</v>
      </c>
      <c r="L24" s="112">
        <f>VLOOKUP($A24&amp;$A$18, '[1]25.건축허가'!$A$9:$BC$71, 14, FALSE)</f>
        <v>271</v>
      </c>
      <c r="M24" s="112">
        <f>VLOOKUP($A24&amp;$A$18, '[1]25.건축허가'!$A$9:$BC$71, 15, FALSE)</f>
        <v>446175</v>
      </c>
      <c r="N24" s="112">
        <f>VLOOKUP($A24&amp;$A$18, '[1]25.건축허가'!$A$9:$BC$71, 16, FALSE)</f>
        <v>50</v>
      </c>
      <c r="O24" s="112">
        <f>VLOOKUP($A24&amp;$A$18, '[1]25.건축허가'!$A$9:$BC$71, 17, FALSE)</f>
        <v>87408</v>
      </c>
      <c r="P24" s="112">
        <f>VLOOKUP($A24&amp;$A$18, '[1]25.건축허가'!$A$9:$BC$71, 18, FALSE)</f>
        <v>815</v>
      </c>
      <c r="Q24" s="112">
        <f>VLOOKUP($A24&amp;$A$18, '[1]25.건축허가'!$A$9:$BC$71, 19, FALSE)</f>
        <v>1128346</v>
      </c>
    </row>
    <row r="25" spans="1:17" ht="21.2" customHeight="1" x14ac:dyDescent="0.15">
      <c r="A25" s="4">
        <v>2021</v>
      </c>
      <c r="B25" s="112">
        <v>6540</v>
      </c>
      <c r="C25" s="112">
        <v>8463720</v>
      </c>
      <c r="D25" s="112">
        <v>1951</v>
      </c>
      <c r="E25" s="112">
        <v>4483993</v>
      </c>
      <c r="F25" s="112">
        <v>2894</v>
      </c>
      <c r="G25" s="112">
        <v>2140698</v>
      </c>
      <c r="H25" s="112">
        <v>22</v>
      </c>
      <c r="I25" s="112">
        <v>4380</v>
      </c>
      <c r="J25" s="112">
        <v>346</v>
      </c>
      <c r="K25" s="112">
        <v>319852</v>
      </c>
      <c r="L25" s="112">
        <v>286</v>
      </c>
      <c r="M25" s="112">
        <v>474433</v>
      </c>
      <c r="N25" s="112">
        <v>47</v>
      </c>
      <c r="O25" s="112">
        <v>45108</v>
      </c>
      <c r="P25" s="112">
        <v>994</v>
      </c>
      <c r="Q25" s="112">
        <v>995255</v>
      </c>
    </row>
    <row r="26" spans="1:17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</row>
    <row r="27" spans="1:17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</row>
    <row r="28" spans="1:17" ht="21.2" customHeight="1" x14ac:dyDescent="0.15">
      <c r="A28" s="4">
        <v>2015</v>
      </c>
      <c r="B28" s="112">
        <f>VLOOKUP($A28&amp;$A$27, '[2]25.건축허가'!$A$9:$BC$160, 4, FALSE)</f>
        <v>29564</v>
      </c>
      <c r="C28" s="112">
        <f>VLOOKUP($A28&amp;$A$27, '[2]25.건축허가'!$A$9:$BC$160, 5, FALSE)</f>
        <v>13478639</v>
      </c>
      <c r="D28" s="112">
        <f>VLOOKUP($A28&amp;$A$27, '[2]25.건축허가'!$A$9:$BC$160, 6, FALSE)</f>
        <v>13720</v>
      </c>
      <c r="E28" s="112">
        <f>VLOOKUP($A28&amp;$A$27, '[2]25.건축허가'!$A$9:$BC$160, 7, FALSE)</f>
        <v>6694265</v>
      </c>
      <c r="F28" s="112">
        <f>VLOOKUP($A28&amp;$A$27, '[2]25.건축허가'!$A$9:$BC$160, 8, FALSE)</f>
        <v>7042</v>
      </c>
      <c r="G28" s="112">
        <f>VLOOKUP($A28&amp;$A$27, '[2]25.건축허가'!$A$9:$BC$160, 9, FALSE)</f>
        <v>2114242</v>
      </c>
      <c r="H28" s="112">
        <f>VLOOKUP($A28&amp;$A$27, '[2]25.건축허가'!$A$9:$BC$160, 10, FALSE)</f>
        <v>1755</v>
      </c>
      <c r="I28" s="112">
        <f>VLOOKUP($A28&amp;$A$27, '[2]25.건축허가'!$A$9:$BC$160, 11, FALSE)</f>
        <v>465750</v>
      </c>
      <c r="J28" s="112">
        <f>VLOOKUP($A28&amp;$A$27, '[2]25.건축허가'!$A$9:$BC$160, 12, FALSE)</f>
        <v>2399</v>
      </c>
      <c r="K28" s="112">
        <f>VLOOKUP($A28&amp;$A$27, '[2]25.건축허가'!$A$9:$BC$160, 13, FALSE)</f>
        <v>1554930</v>
      </c>
      <c r="L28" s="112">
        <f>VLOOKUP($A28&amp;$A$27, '[2]25.건축허가'!$A$9:$BC$160, 14, FALSE)</f>
        <v>972</v>
      </c>
      <c r="M28" s="112">
        <f>VLOOKUP($A28&amp;$A$27, '[2]25.건축허가'!$A$9:$BC$160, 15, FALSE)</f>
        <v>473983</v>
      </c>
      <c r="N28" s="112">
        <f>VLOOKUP($A28&amp;$A$27, '[2]25.건축허가'!$A$9:$BC$160, 16, FALSE)</f>
        <v>134</v>
      </c>
      <c r="O28" s="112">
        <f>VLOOKUP($A28&amp;$A$27, '[2]25.건축허가'!$A$9:$BC$160, 17, FALSE)</f>
        <v>85665</v>
      </c>
      <c r="P28" s="112">
        <f>VLOOKUP($A28&amp;$A$27, '[2]25.건축허가'!$A$9:$BC$160, 18, FALSE)</f>
        <v>3542</v>
      </c>
      <c r="Q28" s="112">
        <f>VLOOKUP($A28&amp;$A$27, '[2]25.건축허가'!$A$9:$BC$160, 19, FALSE)</f>
        <v>2089804</v>
      </c>
    </row>
    <row r="29" spans="1:17" ht="21.2" customHeight="1" x14ac:dyDescent="0.15">
      <c r="A29" s="4">
        <v>2016</v>
      </c>
      <c r="B29" s="112">
        <f>VLOOKUP($A29&amp;$A$27, '[2]25.건축허가'!$A$9:$BC$160, 4, FALSE)</f>
        <v>28597</v>
      </c>
      <c r="C29" s="112">
        <f>VLOOKUP($A29&amp;$A$27, '[2]25.건축허가'!$A$9:$BC$160, 5, FALSE)</f>
        <v>10769388</v>
      </c>
      <c r="D29" s="112">
        <f>VLOOKUP($A29&amp;$A$27, '[2]25.건축허가'!$A$9:$BC$160, 6, FALSE)</f>
        <v>12396</v>
      </c>
      <c r="E29" s="112">
        <f>VLOOKUP($A29&amp;$A$27, '[2]25.건축허가'!$A$9:$BC$160, 7, FALSE)</f>
        <v>4336057</v>
      </c>
      <c r="F29" s="112">
        <f>VLOOKUP($A29&amp;$A$27, '[2]25.건축허가'!$A$9:$BC$160, 8, FALSE)</f>
        <v>6895</v>
      </c>
      <c r="G29" s="112">
        <f>VLOOKUP($A29&amp;$A$27, '[2]25.건축허가'!$A$9:$BC$160, 9, FALSE)</f>
        <v>2252750</v>
      </c>
      <c r="H29" s="112">
        <f>VLOOKUP($A29&amp;$A$27, '[2]25.건축허가'!$A$9:$BC$160, 10, FALSE)</f>
        <v>2812</v>
      </c>
      <c r="I29" s="112">
        <f>VLOOKUP($A29&amp;$A$27, '[2]25.건축허가'!$A$9:$BC$160, 11, FALSE)</f>
        <v>794797</v>
      </c>
      <c r="J29" s="112">
        <f>VLOOKUP($A29&amp;$A$27, '[2]25.건축허가'!$A$9:$BC$160, 12, FALSE)</f>
        <v>2178</v>
      </c>
      <c r="K29" s="112">
        <f>VLOOKUP($A29&amp;$A$27, '[2]25.건축허가'!$A$9:$BC$160, 13, FALSE)</f>
        <v>1789296</v>
      </c>
      <c r="L29" s="112">
        <f>VLOOKUP($A29&amp;$A$27, '[2]25.건축허가'!$A$9:$BC$160, 14, FALSE)</f>
        <v>857</v>
      </c>
      <c r="M29" s="112">
        <f>VLOOKUP($A29&amp;$A$27, '[2]25.건축허가'!$A$9:$BC$160, 15, FALSE)</f>
        <v>413727</v>
      </c>
      <c r="N29" s="112">
        <f>VLOOKUP($A29&amp;$A$27, '[2]25.건축허가'!$A$9:$BC$160, 16, FALSE)</f>
        <v>145</v>
      </c>
      <c r="O29" s="112">
        <f>VLOOKUP($A29&amp;$A$27, '[2]25.건축허가'!$A$9:$BC$160, 17, FALSE)</f>
        <v>78935</v>
      </c>
      <c r="P29" s="112">
        <f>VLOOKUP($A29&amp;$A$27, '[2]25.건축허가'!$A$9:$BC$160, 18, FALSE)</f>
        <v>3314</v>
      </c>
      <c r="Q29" s="112">
        <f>VLOOKUP($A29&amp;$A$27, '[2]25.건축허가'!$A$9:$BC$160, 19, FALSE)</f>
        <v>1103826</v>
      </c>
    </row>
    <row r="30" spans="1:17" ht="21.2" customHeight="1" x14ac:dyDescent="0.15">
      <c r="A30" s="4">
        <v>2017</v>
      </c>
      <c r="B30" s="112">
        <f>VLOOKUP($A30&amp;$A$27, '[2]25.건축허가'!$A$9:$BC$160, 4, FALSE)</f>
        <v>28393</v>
      </c>
      <c r="C30" s="112">
        <f>VLOOKUP($A30&amp;$A$27, '[2]25.건축허가'!$A$9:$BC$160, 5, FALSE)</f>
        <v>9182082</v>
      </c>
      <c r="D30" s="112">
        <f>VLOOKUP($A30&amp;$A$27, '[2]25.건축허가'!$A$9:$BC$160, 6, FALSE)</f>
        <v>10795</v>
      </c>
      <c r="E30" s="112">
        <f>VLOOKUP($A30&amp;$A$27, '[2]25.건축허가'!$A$9:$BC$160, 7, FALSE)</f>
        <v>2868921</v>
      </c>
      <c r="F30" s="112">
        <f>VLOOKUP($A30&amp;$A$27, '[2]25.건축허가'!$A$9:$BC$160, 8, FALSE)</f>
        <v>5826</v>
      </c>
      <c r="G30" s="112">
        <f>VLOOKUP($A30&amp;$A$27, '[2]25.건축허가'!$A$9:$BC$160, 9, FALSE)</f>
        <v>1795804</v>
      </c>
      <c r="H30" s="112">
        <f>VLOOKUP($A30&amp;$A$27, '[2]25.건축허가'!$A$9:$BC$160, 10, FALSE)</f>
        <v>6237</v>
      </c>
      <c r="I30" s="112">
        <f>VLOOKUP($A30&amp;$A$27, '[2]25.건축허가'!$A$9:$BC$160, 11, FALSE)</f>
        <v>1794525</v>
      </c>
      <c r="J30" s="112">
        <f>VLOOKUP($A30&amp;$A$27, '[2]25.건축허가'!$A$9:$BC$160, 12, FALSE)</f>
        <v>1861</v>
      </c>
      <c r="K30" s="112">
        <f>VLOOKUP($A30&amp;$A$27, '[2]25.건축허가'!$A$9:$BC$160, 13, FALSE)</f>
        <v>1087899</v>
      </c>
      <c r="L30" s="112">
        <f>VLOOKUP($A30&amp;$A$27, '[2]25.건축허가'!$A$9:$BC$160, 14, FALSE)</f>
        <v>757</v>
      </c>
      <c r="M30" s="112">
        <f>VLOOKUP($A30&amp;$A$27, '[2]25.건축허가'!$A$9:$BC$160, 15, FALSE)</f>
        <v>558179</v>
      </c>
      <c r="N30" s="112">
        <f>VLOOKUP($A30&amp;$A$27, '[2]25.건축허가'!$A$9:$BC$160, 16, FALSE)</f>
        <v>140</v>
      </c>
      <c r="O30" s="112">
        <f>VLOOKUP($A30&amp;$A$27, '[2]25.건축허가'!$A$9:$BC$160, 17, FALSE)</f>
        <v>87105</v>
      </c>
      <c r="P30" s="112">
        <f>VLOOKUP($A30&amp;$A$27, '[2]25.건축허가'!$A$9:$BC$160, 18, FALSE)</f>
        <v>2777</v>
      </c>
      <c r="Q30" s="112">
        <f>VLOOKUP($A30&amp;$A$27, '[2]25.건축허가'!$A$9:$BC$160, 19, FALSE)</f>
        <v>989651</v>
      </c>
    </row>
    <row r="31" spans="1:17" ht="21.2" customHeight="1" x14ac:dyDescent="0.15">
      <c r="A31" s="4">
        <v>2018</v>
      </c>
      <c r="B31" s="112">
        <f>VLOOKUP($A31&amp;$A$27, '[2]25.건축허가'!$A$9:$BC$160, 4, FALSE)</f>
        <v>31740</v>
      </c>
      <c r="C31" s="112">
        <f>VLOOKUP($A31&amp;$A$27, '[2]25.건축허가'!$A$9:$BC$160, 5, FALSE)</f>
        <v>10716717</v>
      </c>
      <c r="D31" s="112">
        <f>VLOOKUP($A31&amp;$A$27, '[2]25.건축허가'!$A$9:$BC$160, 6, FALSE)</f>
        <v>8869</v>
      </c>
      <c r="E31" s="112">
        <f>VLOOKUP($A31&amp;$A$27, '[2]25.건축허가'!$A$9:$BC$160, 7, FALSE)</f>
        <v>3196021</v>
      </c>
      <c r="F31" s="112">
        <f>VLOOKUP($A31&amp;$A$27, '[2]25.건축허가'!$A$9:$BC$160, 8, FALSE)</f>
        <v>5547</v>
      </c>
      <c r="G31" s="112">
        <f>VLOOKUP($A31&amp;$A$27, '[2]25.건축허가'!$A$9:$BC$160, 9, FALSE)</f>
        <v>1477765</v>
      </c>
      <c r="H31" s="112">
        <f>VLOOKUP($A31&amp;$A$27, '[2]25.건축허가'!$A$9:$BC$160, 10, FALSE)</f>
        <v>11702</v>
      </c>
      <c r="I31" s="112">
        <f>VLOOKUP($A31&amp;$A$27, '[2]25.건축허가'!$A$9:$BC$160, 11, FALSE)</f>
        <v>3301146</v>
      </c>
      <c r="J31" s="112">
        <f>VLOOKUP($A31&amp;$A$27, '[2]25.건축허가'!$A$9:$BC$160, 12, FALSE)</f>
        <v>1648</v>
      </c>
      <c r="K31" s="112">
        <f>VLOOKUP($A31&amp;$A$27, '[2]25.건축허가'!$A$9:$BC$160, 13, FALSE)</f>
        <v>992931</v>
      </c>
      <c r="L31" s="112">
        <f>VLOOKUP($A31&amp;$A$27, '[2]25.건축허가'!$A$9:$BC$160, 14, FALSE)</f>
        <v>670</v>
      </c>
      <c r="M31" s="112">
        <f>VLOOKUP($A31&amp;$A$27, '[2]25.건축허가'!$A$9:$BC$160, 15, FALSE)</f>
        <v>393276</v>
      </c>
      <c r="N31" s="112">
        <f>VLOOKUP($A31&amp;$A$27, '[2]25.건축허가'!$A$9:$BC$160, 16, FALSE)</f>
        <v>333</v>
      </c>
      <c r="O31" s="112">
        <f>VLOOKUP($A31&amp;$A$27, '[2]25.건축허가'!$A$9:$BC$160, 17, FALSE)</f>
        <v>157164</v>
      </c>
      <c r="P31" s="112">
        <f>VLOOKUP($A31&amp;$A$27, '[2]25.건축허가'!$A$9:$BC$160, 18, FALSE)</f>
        <v>2971</v>
      </c>
      <c r="Q31" s="112">
        <f>VLOOKUP($A31&amp;$A$27, '[2]25.건축허가'!$A$9:$BC$160, 19, FALSE)</f>
        <v>1198413</v>
      </c>
    </row>
    <row r="32" spans="1:17" ht="21.2" customHeight="1" x14ac:dyDescent="0.15">
      <c r="A32" s="4">
        <v>2019</v>
      </c>
      <c r="B32" s="112">
        <f>VLOOKUP($A32&amp;$A$27, '[2]25.건축허가'!$A$9:$BC$160, 4, FALSE)</f>
        <v>26791</v>
      </c>
      <c r="C32" s="112">
        <f>VLOOKUP($A32&amp;$A$27, '[2]25.건축허가'!$A$9:$BC$160, 5, FALSE)</f>
        <v>9318596</v>
      </c>
      <c r="D32" s="112">
        <f>VLOOKUP($A32&amp;$A$27, '[2]25.건축허가'!$A$9:$BC$160, 6, FALSE)</f>
        <v>7016</v>
      </c>
      <c r="E32" s="112">
        <f>VLOOKUP($A32&amp;$A$27, '[2]25.건축허가'!$A$9:$BC$160, 7, FALSE)</f>
        <v>1344867</v>
      </c>
      <c r="F32" s="112">
        <f>VLOOKUP($A32&amp;$A$27, '[2]25.건축허가'!$A$9:$BC$160, 8, FALSE)</f>
        <v>4304</v>
      </c>
      <c r="G32" s="112">
        <f>VLOOKUP($A32&amp;$A$27, '[2]25.건축허가'!$A$9:$BC$160, 9, FALSE)</f>
        <v>1155638</v>
      </c>
      <c r="H32" s="112">
        <f>VLOOKUP($A32&amp;$A$27, '[2]25.건축허가'!$A$9:$BC$160, 10, FALSE)</f>
        <v>10845</v>
      </c>
      <c r="I32" s="112">
        <f>VLOOKUP($A32&amp;$A$27, '[2]25.건축허가'!$A$9:$BC$160, 11, FALSE)</f>
        <v>3148161</v>
      </c>
      <c r="J32" s="112">
        <f>VLOOKUP($A32&amp;$A$27, '[2]25.건축허가'!$A$9:$BC$160, 12, FALSE)</f>
        <v>1501</v>
      </c>
      <c r="K32" s="112">
        <f>VLOOKUP($A32&amp;$A$27, '[2]25.건축허가'!$A$9:$BC$160, 13, FALSE)</f>
        <v>923517</v>
      </c>
      <c r="L32" s="112">
        <f>VLOOKUP($A32&amp;$A$27, '[2]25.건축허가'!$A$9:$BC$160, 14, FALSE)</f>
        <v>719</v>
      </c>
      <c r="M32" s="112">
        <f>VLOOKUP($A32&amp;$A$27, '[2]25.건축허가'!$A$9:$BC$160, 15, FALSE)</f>
        <v>337854</v>
      </c>
      <c r="N32" s="112">
        <f>VLOOKUP($A32&amp;$A$27, '[2]25.건축허가'!$A$9:$BC$160, 16, FALSE)</f>
        <v>383</v>
      </c>
      <c r="O32" s="112">
        <f>VLOOKUP($A32&amp;$A$27, '[2]25.건축허가'!$A$9:$BC$160, 17, FALSE)</f>
        <v>1078906</v>
      </c>
      <c r="P32" s="112">
        <f>VLOOKUP($A32&amp;$A$27, '[2]25.건축허가'!$A$9:$BC$160, 18, FALSE)</f>
        <v>2023</v>
      </c>
      <c r="Q32" s="112">
        <f>VLOOKUP($A32&amp;$A$27, '[2]25.건축허가'!$A$9:$BC$160, 19, FALSE)</f>
        <v>1329653</v>
      </c>
    </row>
    <row r="33" spans="1:17" ht="21.2" customHeight="1" x14ac:dyDescent="0.15">
      <c r="A33" s="4">
        <v>2020</v>
      </c>
      <c r="B33" s="112">
        <f>VLOOKUP($A33&amp;$A$27, '[2]25.건축허가'!$A$9:$BC$160, 4, FALSE)</f>
        <v>22921</v>
      </c>
      <c r="C33" s="112">
        <f>VLOOKUP($A33&amp;$A$27, '[2]25.건축허가'!$A$9:$BC$160, 5, FALSE)</f>
        <v>7007547.3477999996</v>
      </c>
      <c r="D33" s="112">
        <f>VLOOKUP($A33&amp;$A$27, '[2]25.건축허가'!$A$9:$BC$160, 6, FALSE)</f>
        <v>6089</v>
      </c>
      <c r="E33" s="112">
        <f>VLOOKUP($A33&amp;$A$27, '[2]25.건축허가'!$A$9:$BC$160, 7, FALSE)</f>
        <v>1186354.5</v>
      </c>
      <c r="F33" s="112">
        <f>VLOOKUP($A33&amp;$A$27, '[2]25.건축허가'!$A$9:$BC$160, 8, FALSE)</f>
        <v>4949</v>
      </c>
      <c r="G33" s="112">
        <f>VLOOKUP($A33&amp;$A$27, '[2]25.건축허가'!$A$9:$BC$160, 9, FALSE)</f>
        <v>1397330.6</v>
      </c>
      <c r="H33" s="112">
        <f>VLOOKUP($A33&amp;$A$27, '[2]25.건축허가'!$A$9:$BC$160, 10, FALSE)</f>
        <v>7009</v>
      </c>
      <c r="I33" s="112">
        <f>VLOOKUP($A33&amp;$A$27, '[2]25.건축허가'!$A$9:$BC$160, 11, FALSE)</f>
        <v>1914582.6540999999</v>
      </c>
      <c r="J33" s="112">
        <f>VLOOKUP($A33&amp;$A$27, '[2]25.건축허가'!$A$9:$BC$160, 12, FALSE)</f>
        <v>1804</v>
      </c>
      <c r="K33" s="112">
        <f>VLOOKUP($A33&amp;$A$27, '[2]25.건축허가'!$A$9:$BC$160, 13, FALSE)</f>
        <v>1367730.7437</v>
      </c>
      <c r="L33" s="112">
        <f>VLOOKUP($A33&amp;$A$27, '[2]25.건축허가'!$A$9:$BC$160, 14, FALSE)</f>
        <v>664</v>
      </c>
      <c r="M33" s="112">
        <f>VLOOKUP($A33&amp;$A$27, '[2]25.건축허가'!$A$9:$BC$160, 15, FALSE)</f>
        <v>519591.97</v>
      </c>
      <c r="N33" s="112">
        <f>VLOOKUP($A33&amp;$A$27, '[2]25.건축허가'!$A$9:$BC$160, 16, FALSE)</f>
        <v>157</v>
      </c>
      <c r="O33" s="112">
        <f>VLOOKUP($A33&amp;$A$27, '[2]25.건축허가'!$A$9:$BC$160, 17, FALSE)</f>
        <v>85976.88</v>
      </c>
      <c r="P33" s="112">
        <f>VLOOKUP($A33&amp;$A$27, '[2]25.건축허가'!$A$9:$BC$160, 18, FALSE)</f>
        <v>2249</v>
      </c>
      <c r="Q33" s="112">
        <f>VLOOKUP($A33&amp;$A$27, '[2]25.건축허가'!$A$9:$BC$160, 19, FALSE)</f>
        <v>535980</v>
      </c>
    </row>
    <row r="34" spans="1:17" ht="21.2" customHeight="1" x14ac:dyDescent="0.15">
      <c r="A34" s="4">
        <v>2021</v>
      </c>
      <c r="B34" s="274">
        <v>22553</v>
      </c>
      <c r="C34" s="274">
        <v>10791676.055</v>
      </c>
      <c r="D34" s="274">
        <v>7492</v>
      </c>
      <c r="E34" s="274">
        <v>3719887.7620000001</v>
      </c>
      <c r="F34" s="274">
        <v>5952</v>
      </c>
      <c r="G34" s="274">
        <v>2137874.1830000002</v>
      </c>
      <c r="H34" s="275">
        <v>3773</v>
      </c>
      <c r="I34" s="275">
        <v>1276588.925</v>
      </c>
      <c r="J34" s="275">
        <v>1525</v>
      </c>
      <c r="K34" s="275">
        <v>1435220.2349999999</v>
      </c>
      <c r="L34" s="275">
        <v>713</v>
      </c>
      <c r="M34" s="275">
        <v>488996</v>
      </c>
      <c r="N34" s="275">
        <v>99</v>
      </c>
      <c r="O34" s="275">
        <v>76793</v>
      </c>
      <c r="P34" s="275">
        <v>2999</v>
      </c>
      <c r="Q34" s="275">
        <v>1656315.95</v>
      </c>
    </row>
    <row r="35" spans="1:17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</row>
    <row r="36" spans="1:17" s="111" customFormat="1" ht="18.75" customHeight="1" x14ac:dyDescent="0.15">
      <c r="A36" s="165" t="s">
        <v>743</v>
      </c>
    </row>
  </sheetData>
  <mergeCells count="26">
    <mergeCell ref="M6:M7"/>
    <mergeCell ref="N6:N7"/>
    <mergeCell ref="O6:O7"/>
    <mergeCell ref="P6:P7"/>
    <mergeCell ref="Q6:Q7"/>
    <mergeCell ref="H6:H7"/>
    <mergeCell ref="I6:I7"/>
    <mergeCell ref="J6:J7"/>
    <mergeCell ref="K6:K7"/>
    <mergeCell ref="L6:L7"/>
    <mergeCell ref="L5:M5"/>
    <mergeCell ref="N5:O5"/>
    <mergeCell ref="P5:Q5"/>
    <mergeCell ref="A2:H2"/>
    <mergeCell ref="B5:C5"/>
    <mergeCell ref="D5:E5"/>
    <mergeCell ref="F5:G5"/>
    <mergeCell ref="H5:I5"/>
    <mergeCell ref="J5:K5"/>
    <mergeCell ref="A5:A7"/>
    <mergeCell ref="B6:B7"/>
    <mergeCell ref="C6:C7"/>
    <mergeCell ref="D6:D7"/>
    <mergeCell ref="E6:E7"/>
    <mergeCell ref="F6:F7"/>
    <mergeCell ref="G6:G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7" width="10.77734375" customWidth="1"/>
    <col min="8" max="8" width="9.33203125" customWidth="1"/>
    <col min="9" max="11" width="10.77734375" customWidth="1"/>
    <col min="12" max="15" width="9.21875" customWidth="1"/>
    <col min="16" max="29" width="10.77734375" customWidth="1"/>
  </cols>
  <sheetData>
    <row r="1" spans="1:29" s="42" customFormat="1" ht="15" customHeight="1" x14ac:dyDescent="0.15">
      <c r="A1" s="133" t="s">
        <v>214</v>
      </c>
      <c r="B1" s="55"/>
      <c r="D1" s="55"/>
      <c r="F1" s="55"/>
      <c r="G1" s="55"/>
      <c r="I1" s="55"/>
      <c r="K1" s="55"/>
      <c r="M1" s="55"/>
      <c r="N1" s="55"/>
      <c r="P1" s="55"/>
      <c r="Q1" s="55"/>
      <c r="R1" s="55"/>
      <c r="T1" s="55"/>
      <c r="V1" s="55"/>
      <c r="X1" s="55"/>
      <c r="Y1" s="55"/>
      <c r="AA1" s="55"/>
      <c r="AB1" s="55"/>
    </row>
    <row r="2" spans="1:29" s="229" customFormat="1" ht="30" customHeight="1" x14ac:dyDescent="0.15">
      <c r="A2" s="481" t="s">
        <v>786</v>
      </c>
      <c r="B2" s="481"/>
      <c r="C2" s="481"/>
      <c r="D2" s="481"/>
      <c r="E2" s="481"/>
      <c r="F2" s="481"/>
      <c r="G2" s="481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</row>
    <row r="3" spans="1:29" s="42" customFormat="1" ht="15" customHeight="1" x14ac:dyDescent="0.15">
      <c r="B3" s="55"/>
      <c r="D3" s="55"/>
      <c r="F3" s="55"/>
      <c r="G3" s="55"/>
      <c r="I3" s="55"/>
      <c r="K3" s="55"/>
      <c r="M3" s="55"/>
      <c r="N3" s="55"/>
      <c r="P3" s="55"/>
      <c r="Q3" s="55"/>
      <c r="R3" s="55"/>
      <c r="T3" s="55"/>
      <c r="V3" s="55"/>
      <c r="X3" s="55"/>
      <c r="Y3" s="55"/>
      <c r="AA3" s="55"/>
      <c r="AB3" s="55"/>
    </row>
    <row r="4" spans="1:29" s="42" customFormat="1" ht="15" customHeight="1" thickBot="1" x14ac:dyDescent="0.2">
      <c r="A4" s="6"/>
      <c r="B4" s="56"/>
      <c r="C4" s="43"/>
      <c r="D4" s="56"/>
      <c r="E4" s="43"/>
      <c r="F4" s="56"/>
      <c r="G4" s="56"/>
      <c r="H4" s="43"/>
      <c r="I4" s="56"/>
      <c r="J4" s="43"/>
      <c r="K4" s="56"/>
      <c r="L4" s="43"/>
      <c r="M4" s="56"/>
      <c r="N4" s="56"/>
      <c r="O4" s="241" t="s">
        <v>341</v>
      </c>
      <c r="P4" s="56"/>
      <c r="Q4" s="56"/>
      <c r="R4" s="56"/>
      <c r="S4" s="43"/>
      <c r="T4" s="56"/>
      <c r="U4" s="43"/>
      <c r="V4" s="56"/>
      <c r="W4" s="43"/>
      <c r="X4" s="56"/>
      <c r="Y4" s="56"/>
      <c r="Z4" s="43"/>
      <c r="AA4" s="56"/>
      <c r="AB4" s="56"/>
      <c r="AC4" s="241" t="s">
        <v>341</v>
      </c>
    </row>
    <row r="5" spans="1:29" s="42" customFormat="1" ht="20.100000000000001" customHeight="1" x14ac:dyDescent="0.15">
      <c r="A5" s="470"/>
      <c r="B5" s="639" t="s">
        <v>342</v>
      </c>
      <c r="C5" s="640"/>
      <c r="D5" s="640"/>
      <c r="E5" s="475" t="s">
        <v>343</v>
      </c>
      <c r="F5" s="478" t="s">
        <v>344</v>
      </c>
      <c r="G5" s="478"/>
      <c r="H5" s="478"/>
      <c r="I5" s="478"/>
      <c r="J5" s="478"/>
      <c r="K5" s="478"/>
      <c r="L5" s="478"/>
      <c r="M5" s="478"/>
      <c r="N5" s="478"/>
      <c r="O5" s="478"/>
      <c r="P5" s="478"/>
      <c r="Q5" s="478"/>
      <c r="R5" s="478"/>
      <c r="S5" s="478"/>
      <c r="T5" s="478"/>
      <c r="U5" s="478"/>
      <c r="V5" s="478"/>
      <c r="W5" s="478"/>
      <c r="X5" s="478"/>
      <c r="Y5" s="634" t="s">
        <v>345</v>
      </c>
      <c r="Z5" s="478"/>
      <c r="AA5" s="478"/>
      <c r="AB5" s="478"/>
      <c r="AC5" s="478"/>
    </row>
    <row r="6" spans="1:29" s="42" customFormat="1" ht="20.100000000000001" customHeight="1" x14ac:dyDescent="0.15">
      <c r="A6" s="471"/>
      <c r="B6" s="141"/>
      <c r="C6" s="641" t="s">
        <v>734</v>
      </c>
      <c r="D6" s="643" t="s">
        <v>346</v>
      </c>
      <c r="E6" s="476"/>
      <c r="F6" s="142"/>
      <c r="G6" s="636" t="s">
        <v>158</v>
      </c>
      <c r="H6" s="645"/>
      <c r="I6" s="645"/>
      <c r="J6" s="646"/>
      <c r="K6" s="636" t="s">
        <v>159</v>
      </c>
      <c r="L6" s="645"/>
      <c r="M6" s="645"/>
      <c r="N6" s="645"/>
      <c r="O6" s="646"/>
      <c r="P6" s="636" t="s">
        <v>347</v>
      </c>
      <c r="Q6" s="645"/>
      <c r="R6" s="645"/>
      <c r="S6" s="646"/>
      <c r="T6" s="636" t="s">
        <v>348</v>
      </c>
      <c r="U6" s="645"/>
      <c r="V6" s="645"/>
      <c r="W6" s="646"/>
      <c r="X6" s="485" t="s">
        <v>349</v>
      </c>
      <c r="Y6" s="142"/>
      <c r="Z6" s="449" t="s">
        <v>350</v>
      </c>
      <c r="AA6" s="485" t="s">
        <v>351</v>
      </c>
      <c r="AB6" s="446" t="s">
        <v>352</v>
      </c>
      <c r="AC6" s="143"/>
    </row>
    <row r="7" spans="1:29" s="42" customFormat="1" ht="20.100000000000001" customHeight="1" thickBot="1" x14ac:dyDescent="0.2">
      <c r="A7" s="472"/>
      <c r="B7" s="144"/>
      <c r="C7" s="642"/>
      <c r="D7" s="644"/>
      <c r="E7" s="477"/>
      <c r="F7" s="145"/>
      <c r="G7" s="146"/>
      <c r="H7" s="252" t="s">
        <v>353</v>
      </c>
      <c r="I7" s="184" t="s">
        <v>354</v>
      </c>
      <c r="J7" s="47" t="s">
        <v>355</v>
      </c>
      <c r="K7" s="146"/>
      <c r="L7" s="47" t="s">
        <v>356</v>
      </c>
      <c r="M7" s="57" t="s">
        <v>357</v>
      </c>
      <c r="N7" s="57" t="s">
        <v>358</v>
      </c>
      <c r="O7" s="47" t="s">
        <v>359</v>
      </c>
      <c r="P7" s="147"/>
      <c r="Q7" s="57" t="s">
        <v>360</v>
      </c>
      <c r="R7" s="57" t="s">
        <v>357</v>
      </c>
      <c r="S7" s="47" t="s">
        <v>361</v>
      </c>
      <c r="T7" s="147"/>
      <c r="U7" s="47" t="s">
        <v>362</v>
      </c>
      <c r="V7" s="57" t="s">
        <v>363</v>
      </c>
      <c r="W7" s="47" t="s">
        <v>364</v>
      </c>
      <c r="X7" s="486"/>
      <c r="Y7" s="145"/>
      <c r="Z7" s="477"/>
      <c r="AA7" s="486"/>
      <c r="AB7" s="493"/>
      <c r="AC7" s="185" t="s">
        <v>365</v>
      </c>
    </row>
    <row r="8" spans="1:29" s="82" customFormat="1" ht="6.95" customHeight="1" x14ac:dyDescent="0.15">
      <c r="A8" s="8" t="s">
        <v>0</v>
      </c>
      <c r="B8" s="79"/>
      <c r="C8" s="79"/>
      <c r="D8" s="79"/>
      <c r="E8" s="79"/>
      <c r="F8" s="79" t="s">
        <v>0</v>
      </c>
      <c r="G8" s="79" t="s">
        <v>0</v>
      </c>
      <c r="H8" s="79" t="s">
        <v>0</v>
      </c>
      <c r="I8" s="79" t="s">
        <v>0</v>
      </c>
      <c r="J8" s="79"/>
      <c r="K8" s="79"/>
      <c r="L8" s="79"/>
      <c r="M8" s="79" t="s">
        <v>0</v>
      </c>
      <c r="N8" s="79" t="s">
        <v>0</v>
      </c>
      <c r="O8" s="79" t="s">
        <v>0</v>
      </c>
      <c r="P8" s="79" t="s">
        <v>0</v>
      </c>
      <c r="Q8" s="79" t="s">
        <v>0</v>
      </c>
      <c r="R8" s="79" t="s">
        <v>0</v>
      </c>
      <c r="S8" s="79" t="s">
        <v>0</v>
      </c>
      <c r="T8" s="79" t="s">
        <v>0</v>
      </c>
      <c r="U8" s="79"/>
      <c r="V8" s="79"/>
      <c r="W8" s="79"/>
      <c r="X8" s="79" t="s">
        <v>0</v>
      </c>
      <c r="Y8" s="79" t="s">
        <v>0</v>
      </c>
      <c r="Z8" s="79" t="s">
        <v>0</v>
      </c>
      <c r="AA8" s="79" t="s">
        <v>0</v>
      </c>
      <c r="AB8" s="79"/>
    </row>
    <row r="9" spans="1:29" ht="21.2" customHeight="1" x14ac:dyDescent="0.15">
      <c r="A9" s="39" t="s">
        <v>63</v>
      </c>
      <c r="B9" s="94"/>
      <c r="C9" s="94"/>
      <c r="D9" s="94"/>
      <c r="E9" s="94"/>
      <c r="F9" s="94"/>
      <c r="G9" s="94"/>
    </row>
    <row r="10" spans="1:29" ht="21.2" customHeight="1" x14ac:dyDescent="0.15">
      <c r="A10" s="4">
        <v>2015</v>
      </c>
      <c r="B10" s="112">
        <f t="shared" ref="B10:AB16" si="0">SUM(B19,B28)</f>
        <v>5216796</v>
      </c>
      <c r="C10" s="112">
        <f t="shared" si="0"/>
        <v>4548804</v>
      </c>
      <c r="D10" s="112">
        <f t="shared" si="0"/>
        <v>667992</v>
      </c>
      <c r="E10" s="118">
        <f t="shared" si="0"/>
        <v>19129468.16</v>
      </c>
      <c r="F10" s="113">
        <f t="shared" si="0"/>
        <v>1851040.66</v>
      </c>
      <c r="G10" s="113">
        <f t="shared" si="0"/>
        <v>209369.68000000002</v>
      </c>
      <c r="H10" s="113">
        <f t="shared" si="0"/>
        <v>430.55</v>
      </c>
      <c r="I10" s="113">
        <f t="shared" si="0"/>
        <v>197994.19</v>
      </c>
      <c r="J10" s="113">
        <f t="shared" si="0"/>
        <v>10944.94</v>
      </c>
      <c r="K10" s="113">
        <f t="shared" si="0"/>
        <v>26686.690000000002</v>
      </c>
      <c r="L10" s="113">
        <f t="shared" si="0"/>
        <v>156.03</v>
      </c>
      <c r="M10" s="113">
        <f t="shared" si="0"/>
        <v>25315.61</v>
      </c>
      <c r="N10" s="113">
        <f t="shared" si="0"/>
        <v>939.07999999999993</v>
      </c>
      <c r="O10" s="113">
        <f t="shared" si="0"/>
        <v>275.98</v>
      </c>
      <c r="P10" s="113">
        <f t="shared" si="0"/>
        <v>142940.37</v>
      </c>
      <c r="Q10" s="113">
        <f t="shared" si="0"/>
        <v>17979.2</v>
      </c>
      <c r="R10" s="113">
        <f t="shared" si="0"/>
        <v>110003.1</v>
      </c>
      <c r="S10" s="113">
        <f t="shared" si="0"/>
        <v>14958.07</v>
      </c>
      <c r="T10" s="113">
        <f t="shared" si="0"/>
        <v>1369151.1199999999</v>
      </c>
      <c r="U10" s="113">
        <f t="shared" si="0"/>
        <v>266847.38</v>
      </c>
      <c r="V10" s="113">
        <f t="shared" si="0"/>
        <v>145634.09999999998</v>
      </c>
      <c r="W10" s="113">
        <f t="shared" si="0"/>
        <v>956669.64</v>
      </c>
      <c r="X10" s="113">
        <f t="shared" si="0"/>
        <v>102892.8</v>
      </c>
      <c r="Y10" s="118">
        <f t="shared" si="0"/>
        <v>17278427.5</v>
      </c>
      <c r="Z10" s="113">
        <f t="shared" si="0"/>
        <v>4964587.3699999992</v>
      </c>
      <c r="AA10" s="118">
        <f t="shared" si="0"/>
        <v>11171620.67</v>
      </c>
      <c r="AB10" s="113">
        <f t="shared" si="0"/>
        <v>1142219</v>
      </c>
      <c r="AC10" s="293">
        <f>AB10/Y10*100</f>
        <v>6.6106652355950795</v>
      </c>
    </row>
    <row r="11" spans="1:29" ht="21.2" customHeight="1" x14ac:dyDescent="0.15">
      <c r="A11" s="4">
        <v>2016</v>
      </c>
      <c r="B11" s="112">
        <f t="shared" si="0"/>
        <v>5211448</v>
      </c>
      <c r="C11" s="112">
        <f t="shared" si="0"/>
        <v>4537435</v>
      </c>
      <c r="D11" s="112">
        <f t="shared" si="0"/>
        <v>674013</v>
      </c>
      <c r="E11" s="118">
        <f t="shared" si="0"/>
        <v>19130516.459999997</v>
      </c>
      <c r="F11" s="113">
        <f t="shared" si="0"/>
        <v>1856213.96</v>
      </c>
      <c r="G11" s="113">
        <f t="shared" si="0"/>
        <v>211795.46</v>
      </c>
      <c r="H11" s="113">
        <f t="shared" si="0"/>
        <v>429.99</v>
      </c>
      <c r="I11" s="113">
        <f t="shared" si="0"/>
        <v>200342.72</v>
      </c>
      <c r="J11" s="113">
        <f t="shared" si="0"/>
        <v>11022.75</v>
      </c>
      <c r="K11" s="113">
        <f t="shared" si="0"/>
        <v>26778.66</v>
      </c>
      <c r="L11" s="113">
        <f t="shared" si="0"/>
        <v>155.97999999999999</v>
      </c>
      <c r="M11" s="113">
        <f t="shared" si="0"/>
        <v>25352.42</v>
      </c>
      <c r="N11" s="113">
        <f t="shared" si="0"/>
        <v>994.28</v>
      </c>
      <c r="O11" s="113">
        <f t="shared" si="0"/>
        <v>275.98</v>
      </c>
      <c r="P11" s="113">
        <f t="shared" si="0"/>
        <v>145299.98000000001</v>
      </c>
      <c r="Q11" s="113">
        <f t="shared" si="0"/>
        <v>17979.2</v>
      </c>
      <c r="R11" s="113">
        <f t="shared" si="0"/>
        <v>112339.45000000001</v>
      </c>
      <c r="S11" s="113">
        <f t="shared" si="0"/>
        <v>14981.33</v>
      </c>
      <c r="T11" s="113">
        <f t="shared" si="0"/>
        <v>1366269.26</v>
      </c>
      <c r="U11" s="113">
        <f t="shared" si="0"/>
        <v>267426.98</v>
      </c>
      <c r="V11" s="113">
        <f t="shared" si="0"/>
        <v>145330.09</v>
      </c>
      <c r="W11" s="113">
        <f t="shared" si="0"/>
        <v>953512.19</v>
      </c>
      <c r="X11" s="113">
        <f t="shared" si="0"/>
        <v>106070.6</v>
      </c>
      <c r="Y11" s="118">
        <f t="shared" si="0"/>
        <v>17274302.5</v>
      </c>
      <c r="Z11" s="113">
        <f t="shared" si="0"/>
        <v>4975121.0699999994</v>
      </c>
      <c r="AA11" s="118">
        <f t="shared" si="0"/>
        <v>11166387.870000001</v>
      </c>
      <c r="AB11" s="113">
        <f t="shared" si="0"/>
        <v>1132793.1000000001</v>
      </c>
      <c r="AC11" s="293">
        <f t="shared" ref="AC11:AC16" si="1">AB11/Y11*100</f>
        <v>6.5576777991470285</v>
      </c>
    </row>
    <row r="12" spans="1:29" ht="21.2" customHeight="1" x14ac:dyDescent="0.15">
      <c r="A12" s="4">
        <v>2017</v>
      </c>
      <c r="B12" s="112">
        <f t="shared" si="0"/>
        <v>5193379</v>
      </c>
      <c r="C12" s="112">
        <f t="shared" si="0"/>
        <v>4490461</v>
      </c>
      <c r="D12" s="112">
        <f t="shared" si="0"/>
        <v>702918</v>
      </c>
      <c r="E12" s="118">
        <f t="shared" si="0"/>
        <v>19129546.800000001</v>
      </c>
      <c r="F12" s="113">
        <f t="shared" si="0"/>
        <v>1857546.4</v>
      </c>
      <c r="G12" s="113">
        <f t="shared" si="0"/>
        <v>212426.30000000002</v>
      </c>
      <c r="H12" s="113">
        <f t="shared" si="0"/>
        <v>430</v>
      </c>
      <c r="I12" s="113">
        <f t="shared" si="0"/>
        <v>200949.12000000002</v>
      </c>
      <c r="J12" s="113">
        <f t="shared" si="0"/>
        <v>11047.18</v>
      </c>
      <c r="K12" s="113">
        <f t="shared" si="0"/>
        <v>27158.89</v>
      </c>
      <c r="L12" s="113">
        <f t="shared" si="0"/>
        <v>156.48999999999998</v>
      </c>
      <c r="M12" s="113">
        <f t="shared" si="0"/>
        <v>25732.09</v>
      </c>
      <c r="N12" s="113">
        <f t="shared" si="0"/>
        <v>994.18</v>
      </c>
      <c r="O12" s="113">
        <f t="shared" si="0"/>
        <v>276.03000000000003</v>
      </c>
      <c r="P12" s="113">
        <f t="shared" si="0"/>
        <v>148820.31</v>
      </c>
      <c r="Q12" s="113">
        <f t="shared" si="0"/>
        <v>17979.2</v>
      </c>
      <c r="R12" s="113">
        <f t="shared" si="0"/>
        <v>115943.35</v>
      </c>
      <c r="S12" s="113">
        <f t="shared" si="0"/>
        <v>14897.76</v>
      </c>
      <c r="T12" s="113">
        <f t="shared" si="0"/>
        <v>1364120.61</v>
      </c>
      <c r="U12" s="113">
        <f t="shared" si="0"/>
        <v>267685.88</v>
      </c>
      <c r="V12" s="113">
        <f t="shared" si="0"/>
        <v>144953.57999999999</v>
      </c>
      <c r="W12" s="113">
        <f t="shared" si="0"/>
        <v>951481.05</v>
      </c>
      <c r="X12" s="113">
        <f t="shared" si="0"/>
        <v>105020.4</v>
      </c>
      <c r="Y12" s="118">
        <f t="shared" si="0"/>
        <v>17272000.5</v>
      </c>
      <c r="Z12" s="113">
        <f t="shared" si="0"/>
        <v>4973202.0699999994</v>
      </c>
      <c r="AA12" s="118">
        <f t="shared" si="0"/>
        <v>11165855.470000001</v>
      </c>
      <c r="AB12" s="113">
        <f t="shared" si="0"/>
        <v>1132942.5</v>
      </c>
      <c r="AC12" s="293">
        <f t="shared" si="1"/>
        <v>6.5594167855657481</v>
      </c>
    </row>
    <row r="13" spans="1:29" ht="21.2" customHeight="1" x14ac:dyDescent="0.15">
      <c r="A13" s="4">
        <v>2018</v>
      </c>
      <c r="B13" s="112">
        <f t="shared" si="0"/>
        <v>5166633</v>
      </c>
      <c r="C13" s="112">
        <f t="shared" si="0"/>
        <v>4563295</v>
      </c>
      <c r="D13" s="112">
        <f t="shared" si="0"/>
        <v>603338</v>
      </c>
      <c r="E13" s="118">
        <f t="shared" si="0"/>
        <v>19129473.02</v>
      </c>
      <c r="F13" s="113">
        <f t="shared" si="0"/>
        <v>1867614.42</v>
      </c>
      <c r="G13" s="113">
        <f t="shared" si="0"/>
        <v>216096.63</v>
      </c>
      <c r="H13" s="113">
        <f t="shared" si="0"/>
        <v>523.51</v>
      </c>
      <c r="I13" s="113">
        <f t="shared" si="0"/>
        <v>204084.84</v>
      </c>
      <c r="J13" s="113">
        <f t="shared" si="0"/>
        <v>11488.28</v>
      </c>
      <c r="K13" s="113">
        <f t="shared" si="0"/>
        <v>27426.379999999997</v>
      </c>
      <c r="L13" s="113">
        <f t="shared" si="0"/>
        <v>156.47999999999999</v>
      </c>
      <c r="M13" s="113">
        <f t="shared" si="0"/>
        <v>25988.6</v>
      </c>
      <c r="N13" s="113">
        <f t="shared" si="0"/>
        <v>1005.28</v>
      </c>
      <c r="O13" s="113">
        <f t="shared" si="0"/>
        <v>276.02000000000004</v>
      </c>
      <c r="P13" s="113">
        <f t="shared" si="0"/>
        <v>153837.71000000002</v>
      </c>
      <c r="Q13" s="113">
        <f t="shared" si="0"/>
        <v>17979.2</v>
      </c>
      <c r="R13" s="113">
        <f t="shared" si="0"/>
        <v>120966.95000000001</v>
      </c>
      <c r="S13" s="113">
        <f t="shared" si="0"/>
        <v>14861.55</v>
      </c>
      <c r="T13" s="113">
        <f t="shared" si="0"/>
        <v>1365381.6</v>
      </c>
      <c r="U13" s="113">
        <f t="shared" si="0"/>
        <v>265798.18</v>
      </c>
      <c r="V13" s="113">
        <f t="shared" si="0"/>
        <v>145151.88999999998</v>
      </c>
      <c r="W13" s="113">
        <f t="shared" si="0"/>
        <v>954431.63</v>
      </c>
      <c r="X13" s="113">
        <f t="shared" si="0"/>
        <v>104872</v>
      </c>
      <c r="Y13" s="118">
        <f t="shared" si="0"/>
        <v>17261888.600000001</v>
      </c>
      <c r="Z13" s="113">
        <f t="shared" si="0"/>
        <v>4978452.2699999996</v>
      </c>
      <c r="AA13" s="118">
        <f t="shared" si="0"/>
        <v>11152005.07</v>
      </c>
      <c r="AB13" s="113">
        <f t="shared" si="0"/>
        <v>1131400.8</v>
      </c>
      <c r="AC13" s="293">
        <f t="shared" si="1"/>
        <v>6.5543280125211796</v>
      </c>
    </row>
    <row r="14" spans="1:29" ht="21.2" customHeight="1" x14ac:dyDescent="0.15">
      <c r="A14" s="4">
        <v>2019</v>
      </c>
      <c r="B14" s="112">
        <f t="shared" si="0"/>
        <v>5134058</v>
      </c>
      <c r="C14" s="112">
        <f t="shared" si="0"/>
        <v>4540132</v>
      </c>
      <c r="D14" s="112">
        <f t="shared" si="0"/>
        <v>593926</v>
      </c>
      <c r="E14" s="118">
        <f t="shared" si="0"/>
        <v>19129442.02</v>
      </c>
      <c r="F14" s="113">
        <f t="shared" si="0"/>
        <v>1880784.6300000001</v>
      </c>
      <c r="G14" s="113">
        <f t="shared" si="0"/>
        <v>216713.15</v>
      </c>
      <c r="H14" s="113">
        <f t="shared" si="0"/>
        <v>536.71</v>
      </c>
      <c r="I14" s="113">
        <f t="shared" si="0"/>
        <v>204416.72999999998</v>
      </c>
      <c r="J14" s="113">
        <f t="shared" si="0"/>
        <v>11759.6</v>
      </c>
      <c r="K14" s="113">
        <f t="shared" si="0"/>
        <v>27721.08</v>
      </c>
      <c r="L14" s="113">
        <f t="shared" si="0"/>
        <v>156.47999999999999</v>
      </c>
      <c r="M14" s="113">
        <f t="shared" si="0"/>
        <v>26154.09</v>
      </c>
      <c r="N14" s="113">
        <f t="shared" si="0"/>
        <v>1230.28</v>
      </c>
      <c r="O14" s="113">
        <f t="shared" si="0"/>
        <v>180.22</v>
      </c>
      <c r="P14" s="113">
        <f t="shared" si="0"/>
        <v>153651.21</v>
      </c>
      <c r="Q14" s="113">
        <f t="shared" si="0"/>
        <v>17979.2</v>
      </c>
      <c r="R14" s="113">
        <f t="shared" si="0"/>
        <v>120841.9</v>
      </c>
      <c r="S14" s="113">
        <f t="shared" si="0"/>
        <v>14830.21</v>
      </c>
      <c r="T14" s="113">
        <f t="shared" si="0"/>
        <v>1377869.69</v>
      </c>
      <c r="U14" s="113">
        <f t="shared" si="0"/>
        <v>265750.35000000003</v>
      </c>
      <c r="V14" s="113">
        <f t="shared" si="0"/>
        <v>149118.54</v>
      </c>
      <c r="W14" s="113">
        <f t="shared" si="0"/>
        <v>963000.9</v>
      </c>
      <c r="X14" s="113">
        <f t="shared" si="0"/>
        <v>104829.5</v>
      </c>
      <c r="Y14" s="118">
        <f t="shared" si="0"/>
        <v>17248657.390000001</v>
      </c>
      <c r="Z14" s="113">
        <f t="shared" si="0"/>
        <v>4977594.3</v>
      </c>
      <c r="AA14" s="118">
        <f t="shared" si="0"/>
        <v>11139501.890000001</v>
      </c>
      <c r="AB14" s="113">
        <f t="shared" si="0"/>
        <v>1131561.1000000001</v>
      </c>
      <c r="AC14" s="293">
        <f t="shared" si="1"/>
        <v>6.5602850959056589</v>
      </c>
    </row>
    <row r="15" spans="1:29" ht="21.2" customHeight="1" x14ac:dyDescent="0.15">
      <c r="A15" s="4">
        <v>2020</v>
      </c>
      <c r="B15" s="112">
        <f t="shared" si="0"/>
        <v>5085566</v>
      </c>
      <c r="C15" s="112">
        <f t="shared" si="0"/>
        <v>4479899</v>
      </c>
      <c r="D15" s="112">
        <f t="shared" si="0"/>
        <v>605667</v>
      </c>
      <c r="E15" s="118">
        <f t="shared" si="0"/>
        <v>19128962.585000001</v>
      </c>
      <c r="F15" s="113">
        <f t="shared" si="0"/>
        <v>1880771.9909999999</v>
      </c>
      <c r="G15" s="113">
        <f t="shared" si="0"/>
        <v>216996.01000000007</v>
      </c>
      <c r="H15" s="113">
        <f t="shared" si="0"/>
        <v>536.77</v>
      </c>
      <c r="I15" s="113">
        <f t="shared" si="0"/>
        <v>204663.32</v>
      </c>
      <c r="J15" s="113">
        <f t="shared" si="0"/>
        <v>11795.920000000002</v>
      </c>
      <c r="K15" s="113">
        <f t="shared" si="0"/>
        <v>27746.699000000001</v>
      </c>
      <c r="L15" s="113">
        <f t="shared" si="0"/>
        <v>156.47999999999999</v>
      </c>
      <c r="M15" s="113">
        <f t="shared" si="0"/>
        <v>26179.702000000005</v>
      </c>
      <c r="N15" s="113">
        <f t="shared" si="0"/>
        <v>1230.2479999999998</v>
      </c>
      <c r="O15" s="113">
        <f t="shared" si="0"/>
        <v>180.25899999999999</v>
      </c>
      <c r="P15" s="113">
        <f t="shared" si="0"/>
        <v>154477.78599999999</v>
      </c>
      <c r="Q15" s="113">
        <f t="shared" si="0"/>
        <v>17979.179</v>
      </c>
      <c r="R15" s="113">
        <f t="shared" si="0"/>
        <v>121580.34600000001</v>
      </c>
      <c r="S15" s="113">
        <f t="shared" si="0"/>
        <v>14918.261</v>
      </c>
      <c r="T15" s="113">
        <f t="shared" si="0"/>
        <v>1376722.0490000001</v>
      </c>
      <c r="U15" s="113">
        <f t="shared" si="0"/>
        <v>265732.73900000006</v>
      </c>
      <c r="V15" s="113">
        <f t="shared" si="0"/>
        <v>148746.88400000008</v>
      </c>
      <c r="W15" s="113">
        <f t="shared" si="0"/>
        <v>962242.4360000001</v>
      </c>
      <c r="X15" s="113">
        <f t="shared" si="0"/>
        <v>104829.447</v>
      </c>
      <c r="Y15" s="118">
        <f t="shared" si="0"/>
        <v>17248190.593999997</v>
      </c>
      <c r="Z15" s="113">
        <f t="shared" si="0"/>
        <v>4990637.0360000003</v>
      </c>
      <c r="AA15" s="118">
        <f t="shared" si="0"/>
        <v>11126061.424000001</v>
      </c>
      <c r="AB15" s="113">
        <f t="shared" si="0"/>
        <v>1131492.1339999998</v>
      </c>
      <c r="AC15" s="293">
        <f t="shared" si="1"/>
        <v>6.5600627951873616</v>
      </c>
    </row>
    <row r="16" spans="1:29" ht="21.2" customHeight="1" x14ac:dyDescent="0.15">
      <c r="A16" s="4">
        <v>2021</v>
      </c>
      <c r="B16" s="112">
        <f t="shared" si="0"/>
        <v>5039251</v>
      </c>
      <c r="C16" s="112">
        <f t="shared" si="0"/>
        <v>4434436</v>
      </c>
      <c r="D16" s="112">
        <f t="shared" si="0"/>
        <v>604815</v>
      </c>
      <c r="E16" s="118">
        <f t="shared" si="0"/>
        <v>19000699.598218694</v>
      </c>
      <c r="F16" s="113">
        <f t="shared" si="0"/>
        <v>1879881.5097567001</v>
      </c>
      <c r="G16" s="113">
        <f t="shared" si="0"/>
        <v>218744.43674370006</v>
      </c>
      <c r="H16" s="113">
        <f t="shared" si="0"/>
        <v>536.86639700000001</v>
      </c>
      <c r="I16" s="113">
        <f t="shared" si="0"/>
        <v>205931.8434103</v>
      </c>
      <c r="J16" s="113">
        <f t="shared" si="0"/>
        <v>12275.726936400002</v>
      </c>
      <c r="K16" s="113">
        <f t="shared" si="0"/>
        <v>27774.056375999997</v>
      </c>
      <c r="L16" s="113">
        <f t="shared" si="0"/>
        <v>156.48364999999998</v>
      </c>
      <c r="M16" s="113">
        <f t="shared" si="0"/>
        <v>26251.054312</v>
      </c>
      <c r="N16" s="113">
        <f t="shared" si="0"/>
        <v>792.28036299999985</v>
      </c>
      <c r="O16" s="113">
        <f t="shared" si="0"/>
        <v>574.23805100000004</v>
      </c>
      <c r="P16" s="113">
        <f t="shared" si="0"/>
        <v>155456.71282100008</v>
      </c>
      <c r="Q16" s="113">
        <f t="shared" si="0"/>
        <v>17979.2</v>
      </c>
      <c r="R16" s="113">
        <f t="shared" si="0"/>
        <v>122410.17353400002</v>
      </c>
      <c r="S16" s="113">
        <f t="shared" si="0"/>
        <v>15067.339287000003</v>
      </c>
      <c r="T16" s="113">
        <f t="shared" si="0"/>
        <v>1376040.9038159999</v>
      </c>
      <c r="U16" s="113">
        <f t="shared" si="0"/>
        <v>266702.24525800004</v>
      </c>
      <c r="V16" s="113">
        <f t="shared" si="0"/>
        <v>147266.54076099998</v>
      </c>
      <c r="W16" s="113">
        <f t="shared" si="0"/>
        <v>962072.1177970001</v>
      </c>
      <c r="X16" s="113">
        <f t="shared" si="0"/>
        <v>101865.4</v>
      </c>
      <c r="Y16" s="118">
        <f t="shared" si="0"/>
        <v>17120818.088461995</v>
      </c>
      <c r="Z16" s="113">
        <f t="shared" si="0"/>
        <v>4871365.0999999996</v>
      </c>
      <c r="AA16" s="118">
        <f t="shared" si="0"/>
        <v>11120056.392841998</v>
      </c>
      <c r="AB16" s="113">
        <f t="shared" si="0"/>
        <v>1129396.59562</v>
      </c>
      <c r="AC16" s="293">
        <f t="shared" si="1"/>
        <v>6.5966275080109593</v>
      </c>
    </row>
    <row r="17" spans="1:36" ht="21.2" customHeight="1" x14ac:dyDescent="0.15">
      <c r="A17" s="4"/>
      <c r="B17" s="168"/>
      <c r="C17" s="168"/>
      <c r="D17" s="168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</row>
    <row r="18" spans="1:36" ht="21.2" customHeight="1" x14ac:dyDescent="0.15">
      <c r="A18" s="39" t="s">
        <v>48</v>
      </c>
      <c r="B18" s="112"/>
      <c r="C18" s="112"/>
      <c r="D18" s="112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</row>
    <row r="19" spans="1:36" ht="21.2" customHeight="1" x14ac:dyDescent="0.15">
      <c r="A19" s="4">
        <v>2015</v>
      </c>
      <c r="B19" s="112">
        <f>VLOOKUP($A19&amp;$A$18, '[1]26.용도지역'!$A$9:$BC$71, 4, FALSE)</f>
        <v>2513970</v>
      </c>
      <c r="C19" s="112">
        <f>VLOOKUP($A19&amp;$A$18, '[1]26.용도지역'!$A$9:$BC$71, 5, FALSE)</f>
        <v>2457256</v>
      </c>
      <c r="D19" s="112">
        <f>VLOOKUP($A19&amp;$A$18, '[1]26.용도지역'!$A$9:$BC$71, 6, FALSE)</f>
        <v>56714</v>
      </c>
      <c r="E19" s="113">
        <f>VLOOKUP($A19&amp;$A$18, '[1]26.용도지역'!$A$9:$BC$71, 7, FALSE)</f>
        <v>883.56</v>
      </c>
      <c r="F19" s="113">
        <f>VLOOKUP($A19&amp;$A$18, '[1]26.용도지역'!$A$9:$BC$71, 8, FALSE)</f>
        <v>797.96</v>
      </c>
      <c r="G19" s="113">
        <f>VLOOKUP($A19&amp;$A$18, '[1]26.용도지역'!$A$9:$BC$71, 9, FALSE)</f>
        <v>121.48</v>
      </c>
      <c r="H19" s="113">
        <f>VLOOKUP($A19&amp;$A$18, '[1]26.용도지역'!$A$9:$BC$71, 10, FALSE)</f>
        <v>1.05</v>
      </c>
      <c r="I19" s="113">
        <f>VLOOKUP($A19&amp;$A$18, '[1]26.용도지역'!$A$9:$BC$71, 11, FALSE)</f>
        <v>105.39</v>
      </c>
      <c r="J19" s="113">
        <f>VLOOKUP($A19&amp;$A$18, '[1]26.용도지역'!$A$9:$BC$71, 12, FALSE)</f>
        <v>15.04</v>
      </c>
      <c r="K19" s="113">
        <f>VLOOKUP($A19&amp;$A$18, '[1]26.용도지역'!$A$9:$BC$71, 13, FALSE)</f>
        <v>18.29</v>
      </c>
      <c r="L19" s="113">
        <f>VLOOKUP($A19&amp;$A$18, '[1]26.용도지역'!$A$9:$BC$71, 14, FALSE)</f>
        <v>6.93</v>
      </c>
      <c r="M19" s="113">
        <f>VLOOKUP($A19&amp;$A$18, '[1]26.용도지역'!$A$9:$BC$71, 15, FALSE)</f>
        <v>6.31</v>
      </c>
      <c r="N19" s="113">
        <f>VLOOKUP($A19&amp;$A$18, '[1]26.용도지역'!$A$9:$BC$71, 16, FALSE)</f>
        <v>3.68</v>
      </c>
      <c r="O19" s="113">
        <f>VLOOKUP($A19&amp;$A$18, '[1]26.용도지역'!$A$9:$BC$71, 17, FALSE)</f>
        <v>1.38</v>
      </c>
      <c r="P19" s="113">
        <f>VLOOKUP($A19&amp;$A$18, '[1]26.용도지역'!$A$9:$BC$71, 18, FALSE)</f>
        <v>40.270000000000003</v>
      </c>
      <c r="Q19" s="113" t="str">
        <f>VLOOKUP($A19&amp;$A$18, '[1]26.용도지역'!$A$9:$BC$71, 19, FALSE)</f>
        <v>-</v>
      </c>
      <c r="R19" s="113">
        <f>VLOOKUP($A19&amp;$A$18, '[1]26.용도지역'!$A$9:$BC$71, 20, FALSE)</f>
        <v>33</v>
      </c>
      <c r="S19" s="113">
        <f>VLOOKUP($A19&amp;$A$18, '[1]26.용도지역'!$A$9:$BC$71, 21, FALSE)</f>
        <v>7.27</v>
      </c>
      <c r="T19" s="113">
        <f>VLOOKUP($A19&amp;$A$18, '[1]26.용도지역'!$A$9:$BC$71, 22, FALSE)</f>
        <v>617.91999999999996</v>
      </c>
      <c r="U19" s="113">
        <f>VLOOKUP($A19&amp;$A$18, '[1]26.용도지역'!$A$9:$BC$71, 23, FALSE)</f>
        <v>37.979999999999997</v>
      </c>
      <c r="V19" s="113">
        <f>VLOOKUP($A19&amp;$A$18, '[1]26.용도지역'!$A$9:$BC$71, 24, FALSE)</f>
        <v>15.3</v>
      </c>
      <c r="W19" s="113">
        <f>VLOOKUP($A19&amp;$A$18, '[1]26.용도지역'!$A$9:$BC$71, 25, FALSE)</f>
        <v>564.64</v>
      </c>
      <c r="X19" s="113" t="str">
        <f>VLOOKUP($A19&amp;$A$18, '[1]26.용도지역'!$A$9:$BC$71, 26, FALSE)</f>
        <v>-</v>
      </c>
      <c r="Y19" s="113">
        <f>VLOOKUP($A19&amp;$A$18, '[1]26.용도지역'!$A$9:$BC$71, 27, FALSE)</f>
        <v>85.6</v>
      </c>
      <c r="Z19" s="113">
        <f>VLOOKUP($A19&amp;$A$18, '[1]26.용도지역'!$A$9:$BC$71, 28, FALSE)</f>
        <v>-0.23</v>
      </c>
      <c r="AA19" s="113">
        <f>VLOOKUP($A19&amp;$A$18, '[1]26.용도지역'!$A$9:$BC$71, 29, FALSE)</f>
        <v>37.07</v>
      </c>
      <c r="AB19" s="113">
        <f>VLOOKUP($A19&amp;$A$18, '[1]26.용도지역'!$A$9:$BC$71, 30, FALSE)</f>
        <v>48.3</v>
      </c>
      <c r="AC19" s="113">
        <f>VLOOKUP($A19&amp;$A$18, '[1]26.용도지역'!$A$9:$BC$71, 31, FALSE)</f>
        <v>56.42</v>
      </c>
    </row>
    <row r="20" spans="1:36" ht="21.2" customHeight="1" x14ac:dyDescent="0.15">
      <c r="A20" s="4">
        <v>2016</v>
      </c>
      <c r="B20" s="112">
        <f>VLOOKUP($A20&amp;$A$18, '[1]26.용도지역'!$A$9:$BC$71, 4, FALSE)</f>
        <v>2511050</v>
      </c>
      <c r="C20" s="112">
        <f>VLOOKUP($A20&amp;$A$18, '[1]26.용도지역'!$A$9:$BC$71, 5, FALSE)</f>
        <v>2434513</v>
      </c>
      <c r="D20" s="112">
        <f>VLOOKUP($A20&amp;$A$18, '[1]26.용도지역'!$A$9:$BC$71, 6, FALSE)</f>
        <v>76537</v>
      </c>
      <c r="E20" s="113">
        <f>VLOOKUP($A20&amp;$A$18, '[1]26.용도지역'!$A$9:$BC$71, 7, FALSE)</f>
        <v>883.56</v>
      </c>
      <c r="F20" s="113">
        <f>VLOOKUP($A20&amp;$A$18, '[1]26.용도지역'!$A$9:$BC$71, 8, FALSE)</f>
        <v>797.96</v>
      </c>
      <c r="G20" s="113">
        <f>VLOOKUP($A20&amp;$A$18, '[1]26.용도지역'!$A$9:$BC$71, 9, FALSE)</f>
        <v>121.06</v>
      </c>
      <c r="H20" s="113">
        <f>VLOOKUP($A20&amp;$A$18, '[1]26.용도지역'!$A$9:$BC$71, 10, FALSE)</f>
        <v>0.49</v>
      </c>
      <c r="I20" s="113">
        <f>VLOOKUP($A20&amp;$A$18, '[1]26.용도지역'!$A$9:$BC$71, 11, FALSE)</f>
        <v>105.42</v>
      </c>
      <c r="J20" s="113">
        <f>VLOOKUP($A20&amp;$A$18, '[1]26.용도지역'!$A$9:$BC$71, 12, FALSE)</f>
        <v>15.15</v>
      </c>
      <c r="K20" s="113">
        <f>VLOOKUP($A20&amp;$A$18, '[1]26.용도지역'!$A$9:$BC$71, 13, FALSE)</f>
        <v>18.260000000000002</v>
      </c>
      <c r="L20" s="113">
        <f>VLOOKUP($A20&amp;$A$18, '[1]26.용도지역'!$A$9:$BC$71, 14, FALSE)</f>
        <v>6.88</v>
      </c>
      <c r="M20" s="113">
        <f>VLOOKUP($A20&amp;$A$18, '[1]26.용도지역'!$A$9:$BC$71, 15, FALSE)</f>
        <v>6.32</v>
      </c>
      <c r="N20" s="113">
        <f>VLOOKUP($A20&amp;$A$18, '[1]26.용도지역'!$A$9:$BC$71, 16, FALSE)</f>
        <v>3.68</v>
      </c>
      <c r="O20" s="113">
        <f>VLOOKUP($A20&amp;$A$18, '[1]26.용도지역'!$A$9:$BC$71, 17, FALSE)</f>
        <v>1.38</v>
      </c>
      <c r="P20" s="113">
        <f>VLOOKUP($A20&amp;$A$18, '[1]26.용도지역'!$A$9:$BC$71, 18, FALSE)</f>
        <v>40.880000000000003</v>
      </c>
      <c r="Q20" s="113" t="str">
        <f>VLOOKUP($A20&amp;$A$18, '[1]26.용도지역'!$A$9:$BC$71, 19, FALSE)</f>
        <v>-</v>
      </c>
      <c r="R20" s="113">
        <f>VLOOKUP($A20&amp;$A$18, '[1]26.용도지역'!$A$9:$BC$71, 20, FALSE)</f>
        <v>33.35</v>
      </c>
      <c r="S20" s="113">
        <f>VLOOKUP($A20&amp;$A$18, '[1]26.용도지역'!$A$9:$BC$71, 21, FALSE)</f>
        <v>7.53</v>
      </c>
      <c r="T20" s="113">
        <f>VLOOKUP($A20&amp;$A$18, '[1]26.용도지역'!$A$9:$BC$71, 22, FALSE)</f>
        <v>617.76</v>
      </c>
      <c r="U20" s="113">
        <f>VLOOKUP($A20&amp;$A$18, '[1]26.용도지역'!$A$9:$BC$71, 23, FALSE)</f>
        <v>37.979999999999997</v>
      </c>
      <c r="V20" s="113">
        <f>VLOOKUP($A20&amp;$A$18, '[1]26.용도지역'!$A$9:$BC$71, 24, FALSE)</f>
        <v>15.59</v>
      </c>
      <c r="W20" s="113">
        <f>VLOOKUP($A20&amp;$A$18, '[1]26.용도지역'!$A$9:$BC$71, 25, FALSE)</f>
        <v>564.19000000000005</v>
      </c>
      <c r="X20" s="113" t="str">
        <f>VLOOKUP($A20&amp;$A$18, '[1]26.용도지역'!$A$9:$BC$71, 26, FALSE)</f>
        <v>-</v>
      </c>
      <c r="Y20" s="113">
        <f>VLOOKUP($A20&amp;$A$18, '[1]26.용도지역'!$A$9:$BC$71, 27, FALSE)</f>
        <v>85.6</v>
      </c>
      <c r="Z20" s="113">
        <f>VLOOKUP($A20&amp;$A$18, '[1]26.용도지역'!$A$9:$BC$71, 28, FALSE)</f>
        <v>-0.23</v>
      </c>
      <c r="AA20" s="113">
        <f>VLOOKUP($A20&amp;$A$18, '[1]26.용도지역'!$A$9:$BC$71, 29, FALSE)</f>
        <v>37.07</v>
      </c>
      <c r="AB20" s="113">
        <f>VLOOKUP($A20&amp;$A$18, '[1]26.용도지역'!$A$9:$BC$71, 30, FALSE)</f>
        <v>48.3</v>
      </c>
      <c r="AC20" s="113">
        <f>VLOOKUP($A20&amp;$A$18, '[1]26.용도지역'!$A$9:$BC$71, 31, FALSE)</f>
        <v>56.43</v>
      </c>
    </row>
    <row r="21" spans="1:36" ht="21.2" customHeight="1" x14ac:dyDescent="0.15">
      <c r="A21" s="4">
        <v>2017</v>
      </c>
      <c r="B21" s="112">
        <f>VLOOKUP($A21&amp;$A$18, '[1]26.용도지역'!$A$9:$BC$71, 4, FALSE)</f>
        <v>2501673</v>
      </c>
      <c r="C21" s="112">
        <f>VLOOKUP($A21&amp;$A$18, '[1]26.용도지역'!$A$9:$BC$71, 5, FALSE)</f>
        <v>2409819</v>
      </c>
      <c r="D21" s="112">
        <f>VLOOKUP($A21&amp;$A$18, '[1]26.용도지역'!$A$9:$BC$71, 6, FALSE)</f>
        <v>91854</v>
      </c>
      <c r="E21" s="113">
        <f>VLOOKUP($A21&amp;$A$18, '[1]26.용도지역'!$A$9:$BC$71, 7, FALSE)</f>
        <v>883.6</v>
      </c>
      <c r="F21" s="113">
        <f>VLOOKUP($A21&amp;$A$18, '[1]26.용도지역'!$A$9:$BC$71, 8, FALSE)</f>
        <v>798</v>
      </c>
      <c r="G21" s="113">
        <f>VLOOKUP($A21&amp;$A$18, '[1]26.용도지역'!$A$9:$BC$71, 9, FALSE)</f>
        <v>121.1</v>
      </c>
      <c r="H21" s="113">
        <f>VLOOKUP($A21&amp;$A$18, '[1]26.용도지역'!$A$9:$BC$71, 10, FALSE)</f>
        <v>0.5</v>
      </c>
      <c r="I21" s="113">
        <f>VLOOKUP($A21&amp;$A$18, '[1]26.용도지역'!$A$9:$BC$71, 11, FALSE)</f>
        <v>105.42</v>
      </c>
      <c r="J21" s="113">
        <f>VLOOKUP($A21&amp;$A$18, '[1]26.용도지역'!$A$9:$BC$71, 12, FALSE)</f>
        <v>15.18</v>
      </c>
      <c r="K21" s="113">
        <f>VLOOKUP($A21&amp;$A$18, '[1]26.용도지역'!$A$9:$BC$71, 13, FALSE)</f>
        <v>18.29</v>
      </c>
      <c r="L21" s="113">
        <f>VLOOKUP($A21&amp;$A$18, '[1]26.용도지역'!$A$9:$BC$71, 14, FALSE)</f>
        <v>6.89</v>
      </c>
      <c r="M21" s="113">
        <f>VLOOKUP($A21&amp;$A$18, '[1]26.용도지역'!$A$9:$BC$71, 15, FALSE)</f>
        <v>6.29</v>
      </c>
      <c r="N21" s="113">
        <f>VLOOKUP($A21&amp;$A$18, '[1]26.용도지역'!$A$9:$BC$71, 16, FALSE)</f>
        <v>3.68</v>
      </c>
      <c r="O21" s="113">
        <f>VLOOKUP($A21&amp;$A$18, '[1]26.용도지역'!$A$9:$BC$71, 17, FALSE)</f>
        <v>1.43</v>
      </c>
      <c r="P21" s="113">
        <f>VLOOKUP($A21&amp;$A$18, '[1]26.용도지역'!$A$9:$BC$71, 18, FALSE)</f>
        <v>41.01</v>
      </c>
      <c r="Q21" s="113" t="str">
        <f>VLOOKUP($A21&amp;$A$18, '[1]26.용도지역'!$A$9:$BC$71, 19, FALSE)</f>
        <v>-</v>
      </c>
      <c r="R21" s="113">
        <f>VLOOKUP($A21&amp;$A$18, '[1]26.용도지역'!$A$9:$BC$71, 20, FALSE)</f>
        <v>33.35</v>
      </c>
      <c r="S21" s="113">
        <f>VLOOKUP($A21&amp;$A$18, '[1]26.용도지역'!$A$9:$BC$71, 21, FALSE)</f>
        <v>7.66</v>
      </c>
      <c r="T21" s="113">
        <f>VLOOKUP($A21&amp;$A$18, '[1]26.용도지역'!$A$9:$BC$71, 22, FALSE)</f>
        <v>617.61</v>
      </c>
      <c r="U21" s="113">
        <f>VLOOKUP($A21&amp;$A$18, '[1]26.용도지역'!$A$9:$BC$71, 23, FALSE)</f>
        <v>37.979999999999997</v>
      </c>
      <c r="V21" s="113">
        <f>VLOOKUP($A21&amp;$A$18, '[1]26.용도지역'!$A$9:$BC$71, 24, FALSE)</f>
        <v>15.58</v>
      </c>
      <c r="W21" s="113">
        <f>VLOOKUP($A21&amp;$A$18, '[1]26.용도지역'!$A$9:$BC$71, 25, FALSE)</f>
        <v>564.04999999999995</v>
      </c>
      <c r="X21" s="113" t="str">
        <f>VLOOKUP($A21&amp;$A$18, '[1]26.용도지역'!$A$9:$BC$71, 26, FALSE)</f>
        <v>-</v>
      </c>
      <c r="Y21" s="113">
        <f>VLOOKUP($A21&amp;$A$18, '[1]26.용도지역'!$A$9:$BC$71, 27, FALSE)</f>
        <v>85.6</v>
      </c>
      <c r="Z21" s="113">
        <f>VLOOKUP($A21&amp;$A$18, '[1]26.용도지역'!$A$9:$BC$71, 28, FALSE)</f>
        <v>-0.23</v>
      </c>
      <c r="AA21" s="113">
        <f>VLOOKUP($A21&amp;$A$18, '[1]26.용도지역'!$A$9:$BC$71, 29, FALSE)</f>
        <v>37.07</v>
      </c>
      <c r="AB21" s="113">
        <f>VLOOKUP($A21&amp;$A$18, '[1]26.용도지역'!$A$9:$BC$71, 30, FALSE)</f>
        <v>48.3</v>
      </c>
      <c r="AC21" s="113">
        <f>VLOOKUP($A21&amp;$A$18, '[1]26.용도지역'!$A$9:$BC$71, 31, FALSE)</f>
        <v>56.43</v>
      </c>
    </row>
    <row r="22" spans="1:36" ht="21.2" customHeight="1" x14ac:dyDescent="0.15">
      <c r="A22" s="4">
        <v>2018</v>
      </c>
      <c r="B22" s="112">
        <f>VLOOKUP($A22&amp;$A$18, '[1]26.용도지역'!$A$9:$BC$71, 4, FALSE)</f>
        <v>2489802</v>
      </c>
      <c r="C22" s="112">
        <f>VLOOKUP($A22&amp;$A$18, '[1]26.용도지역'!$A$9:$BC$71, 5, FALSE)</f>
        <v>2467511</v>
      </c>
      <c r="D22" s="112">
        <f>VLOOKUP($A22&amp;$A$18, '[1]26.용도지역'!$A$9:$BC$71, 6, FALSE)</f>
        <v>22291</v>
      </c>
      <c r="E22" s="113">
        <f>VLOOKUP($A22&amp;$A$18, '[1]26.용도지역'!$A$9:$BC$71, 7, FALSE)</f>
        <v>883.52</v>
      </c>
      <c r="F22" s="113">
        <f>VLOOKUP($A22&amp;$A$18, '[1]26.용도지역'!$A$9:$BC$71, 8, FALSE)</f>
        <v>797.92</v>
      </c>
      <c r="G22" s="113">
        <f>VLOOKUP($A22&amp;$A$18, '[1]26.용도지역'!$A$9:$BC$71, 9, FALSE)</f>
        <v>121.13</v>
      </c>
      <c r="H22" s="113">
        <f>VLOOKUP($A22&amp;$A$18, '[1]26.용도지역'!$A$9:$BC$71, 10, FALSE)</f>
        <v>0.51</v>
      </c>
      <c r="I22" s="113">
        <f>VLOOKUP($A22&amp;$A$18, '[1]26.용도지역'!$A$9:$BC$71, 11, FALSE)</f>
        <v>105.44</v>
      </c>
      <c r="J22" s="113">
        <f>VLOOKUP($A22&amp;$A$18, '[1]26.용도지역'!$A$9:$BC$71, 12, FALSE)</f>
        <v>15.18</v>
      </c>
      <c r="K22" s="113">
        <f>VLOOKUP($A22&amp;$A$18, '[1]26.용도지역'!$A$9:$BC$71, 13, FALSE)</f>
        <v>18.28</v>
      </c>
      <c r="L22" s="113">
        <f>VLOOKUP($A22&amp;$A$18, '[1]26.용도지역'!$A$9:$BC$71, 14, FALSE)</f>
        <v>6.88</v>
      </c>
      <c r="M22" s="113">
        <f>VLOOKUP($A22&amp;$A$18, '[1]26.용도지역'!$A$9:$BC$71, 15, FALSE)</f>
        <v>6.3</v>
      </c>
      <c r="N22" s="113">
        <f>VLOOKUP($A22&amp;$A$18, '[1]26.용도지역'!$A$9:$BC$71, 16, FALSE)</f>
        <v>3.68</v>
      </c>
      <c r="O22" s="113">
        <f>VLOOKUP($A22&amp;$A$18, '[1]26.용도지역'!$A$9:$BC$71, 17, FALSE)</f>
        <v>1.42</v>
      </c>
      <c r="P22" s="113">
        <f>VLOOKUP($A22&amp;$A$18, '[1]26.용도지역'!$A$9:$BC$71, 18, FALSE)</f>
        <v>41.01</v>
      </c>
      <c r="Q22" s="113" t="str">
        <f>VLOOKUP($A22&amp;$A$18, '[1]26.용도지역'!$A$9:$BC$71, 19, FALSE)</f>
        <v>-</v>
      </c>
      <c r="R22" s="113">
        <f>VLOOKUP($A22&amp;$A$18, '[1]26.용도지역'!$A$9:$BC$71, 20, FALSE)</f>
        <v>33.35</v>
      </c>
      <c r="S22" s="113">
        <f>VLOOKUP($A22&amp;$A$18, '[1]26.용도지역'!$A$9:$BC$71, 21, FALSE)</f>
        <v>7.65</v>
      </c>
      <c r="T22" s="113">
        <f>VLOOKUP($A22&amp;$A$18, '[1]26.용도지역'!$A$9:$BC$71, 22, FALSE)</f>
        <v>617.5</v>
      </c>
      <c r="U22" s="113">
        <f>VLOOKUP($A22&amp;$A$18, '[1]26.용도지역'!$A$9:$BC$71, 23, FALSE)</f>
        <v>37.979999999999997</v>
      </c>
      <c r="V22" s="113">
        <f>VLOOKUP($A22&amp;$A$18, '[1]26.용도지역'!$A$9:$BC$71, 24, FALSE)</f>
        <v>15.59</v>
      </c>
      <c r="W22" s="113">
        <f>VLOOKUP($A22&amp;$A$18, '[1]26.용도지역'!$A$9:$BC$71, 25, FALSE)</f>
        <v>563.92999999999995</v>
      </c>
      <c r="X22" s="113" t="str">
        <f>VLOOKUP($A22&amp;$A$18, '[1]26.용도지역'!$A$9:$BC$71, 26, FALSE)</f>
        <v>-</v>
      </c>
      <c r="Y22" s="113">
        <f>VLOOKUP($A22&amp;$A$18, '[1]26.용도지역'!$A$9:$BC$71, 27, FALSE)</f>
        <v>85.6</v>
      </c>
      <c r="Z22" s="113">
        <f>VLOOKUP($A22&amp;$A$18, '[1]26.용도지역'!$A$9:$BC$71, 28, FALSE)</f>
        <v>-0.23</v>
      </c>
      <c r="AA22" s="113">
        <f>VLOOKUP($A22&amp;$A$18, '[1]26.용도지역'!$A$9:$BC$71, 29, FALSE)</f>
        <v>37.07</v>
      </c>
      <c r="AB22" s="113">
        <f>VLOOKUP($A22&amp;$A$18, '[1]26.용도지역'!$A$9:$BC$71, 30, FALSE)</f>
        <v>48.3</v>
      </c>
      <c r="AC22" s="113">
        <f>VLOOKUP($A22&amp;$A$18, '[1]26.용도지역'!$A$9:$BC$71, 31, FALSE)</f>
        <v>56.42</v>
      </c>
    </row>
    <row r="23" spans="1:36" ht="21.2" customHeight="1" x14ac:dyDescent="0.15">
      <c r="A23" s="4">
        <v>2019</v>
      </c>
      <c r="B23" s="112">
        <f>VLOOKUP($A23&amp;$A$18, '[1]26.용도지역'!$A$9:$BC$71, 4, FALSE)</f>
        <v>2468222</v>
      </c>
      <c r="C23" s="112">
        <f>VLOOKUP($A23&amp;$A$18, '[1]26.용도지역'!$A$9:$BC$71, 5, FALSE)</f>
        <v>2445994</v>
      </c>
      <c r="D23" s="112">
        <f>VLOOKUP($A23&amp;$A$18, '[1]26.용도지역'!$A$9:$BC$71, 6, FALSE)</f>
        <v>22228</v>
      </c>
      <c r="E23" s="113">
        <f>VLOOKUP($A23&amp;$A$18, '[1]26.용도지역'!$A$9:$BC$71, 7, FALSE)</f>
        <v>883.52</v>
      </c>
      <c r="F23" s="113">
        <f>VLOOKUP($A23&amp;$A$18, '[1]26.용도지역'!$A$9:$BC$71, 8, FALSE)</f>
        <v>799.33</v>
      </c>
      <c r="G23" s="113">
        <f>VLOOKUP($A23&amp;$A$18, '[1]26.용도지역'!$A$9:$BC$71, 9, FALSE)</f>
        <v>121.05</v>
      </c>
      <c r="H23" s="113">
        <f>VLOOKUP($A23&amp;$A$18, '[1]26.용도지역'!$A$9:$BC$71, 10, FALSE)</f>
        <v>0.51</v>
      </c>
      <c r="I23" s="113">
        <f>VLOOKUP($A23&amp;$A$18, '[1]26.용도지역'!$A$9:$BC$71, 11, FALSE)</f>
        <v>105.43</v>
      </c>
      <c r="J23" s="113">
        <f>VLOOKUP($A23&amp;$A$18, '[1]26.용도지역'!$A$9:$BC$71, 12, FALSE)</f>
        <v>15.1</v>
      </c>
      <c r="K23" s="113">
        <f>VLOOKUP($A23&amp;$A$18, '[1]26.용도지역'!$A$9:$BC$71, 13, FALSE)</f>
        <v>18.38</v>
      </c>
      <c r="L23" s="113">
        <f>VLOOKUP($A23&amp;$A$18, '[1]26.용도지역'!$A$9:$BC$71, 14, FALSE)</f>
        <v>6.88</v>
      </c>
      <c r="M23" s="113">
        <f>VLOOKUP($A23&amp;$A$18, '[1]26.용도지역'!$A$9:$BC$71, 15, FALSE)</f>
        <v>6.39</v>
      </c>
      <c r="N23" s="113">
        <f>VLOOKUP($A23&amp;$A$18, '[1]26.용도지역'!$A$9:$BC$71, 16, FALSE)</f>
        <v>3.68</v>
      </c>
      <c r="O23" s="113">
        <f>VLOOKUP($A23&amp;$A$18, '[1]26.용도지역'!$A$9:$BC$71, 17, FALSE)</f>
        <v>1.42</v>
      </c>
      <c r="P23" s="113">
        <f>VLOOKUP($A23&amp;$A$18, '[1]26.용도지역'!$A$9:$BC$71, 18, FALSE)</f>
        <v>41.21</v>
      </c>
      <c r="Q23" s="113" t="str">
        <f>VLOOKUP($A23&amp;$A$18, '[1]26.용도지역'!$A$9:$BC$71, 19, FALSE)</f>
        <v>-</v>
      </c>
      <c r="R23" s="113">
        <f>VLOOKUP($A23&amp;$A$18, '[1]26.용도지역'!$A$9:$BC$71, 20, FALSE)</f>
        <v>33.4</v>
      </c>
      <c r="S23" s="113">
        <f>VLOOKUP($A23&amp;$A$18, '[1]26.용도지역'!$A$9:$BC$71, 21, FALSE)</f>
        <v>7.81</v>
      </c>
      <c r="T23" s="113">
        <f>VLOOKUP($A23&amp;$A$18, '[1]26.용도지역'!$A$9:$BC$71, 22, FALSE)</f>
        <v>618.69000000000005</v>
      </c>
      <c r="U23" s="113">
        <f>VLOOKUP($A23&amp;$A$18, '[1]26.용도지역'!$A$9:$BC$71, 23, FALSE)</f>
        <v>37.950000000000003</v>
      </c>
      <c r="V23" s="113">
        <f>VLOOKUP($A23&amp;$A$18, '[1]26.용도지역'!$A$9:$BC$71, 24, FALSE)</f>
        <v>16.14</v>
      </c>
      <c r="W23" s="113">
        <f>VLOOKUP($A23&amp;$A$18, '[1]26.용도지역'!$A$9:$BC$71, 25, FALSE)</f>
        <v>564.6</v>
      </c>
      <c r="X23" s="113" t="str">
        <f>VLOOKUP($A23&amp;$A$18, '[1]26.용도지역'!$A$9:$BC$71, 26, FALSE)</f>
        <v>-</v>
      </c>
      <c r="Y23" s="113">
        <f>VLOOKUP($A23&amp;$A$18, '[1]26.용도지역'!$A$9:$BC$71, 27, FALSE)</f>
        <v>84.19</v>
      </c>
      <c r="Z23" s="113" t="str">
        <f>VLOOKUP($A23&amp;$A$18, '[1]26.용도지역'!$A$9:$BC$71, 28, FALSE)</f>
        <v>-</v>
      </c>
      <c r="AA23" s="113">
        <f>VLOOKUP($A23&amp;$A$18, '[1]26.용도지역'!$A$9:$BC$71, 29, FALSE)</f>
        <v>35.89</v>
      </c>
      <c r="AB23" s="113">
        <f>VLOOKUP($A23&amp;$A$18, '[1]26.용도지역'!$A$9:$BC$71, 30, FALSE)</f>
        <v>48.3</v>
      </c>
      <c r="AC23" s="113">
        <f>VLOOKUP($A23&amp;$A$18, '[1]26.용도지역'!$A$9:$BC$71, 31, FALSE)</f>
        <v>57.37</v>
      </c>
    </row>
    <row r="24" spans="1:36" ht="21.2" customHeight="1" x14ac:dyDescent="0.15">
      <c r="A24" s="4">
        <v>2020</v>
      </c>
      <c r="B24" s="112">
        <f>VLOOKUP($A24&amp;$A$18, '[1]26.용도지역'!$A$9:$BC$71, 4, FALSE)</f>
        <v>2446144</v>
      </c>
      <c r="C24" s="112">
        <f>VLOOKUP($A24&amp;$A$18, '[1]26.용도지역'!$A$9:$BC$71, 5, FALSE)</f>
        <v>2420183</v>
      </c>
      <c r="D24" s="112">
        <f>VLOOKUP($A24&amp;$A$18, '[1]26.용도지역'!$A$9:$BC$71, 6, FALSE)</f>
        <v>25961</v>
      </c>
      <c r="E24" s="113">
        <f>VLOOKUP($A24&amp;$A$18, '[1]26.용도지역'!$A$9:$BC$71, 7, FALSE)</f>
        <v>883.49</v>
      </c>
      <c r="F24" s="113">
        <f>VLOOKUP($A24&amp;$A$18, '[1]26.용도지역'!$A$9:$BC$71, 8, FALSE)</f>
        <v>799.3</v>
      </c>
      <c r="G24" s="113">
        <f>VLOOKUP($A24&amp;$A$18, '[1]26.용도지역'!$A$9:$BC$71, 9, FALSE)</f>
        <v>121.51</v>
      </c>
      <c r="H24" s="113">
        <f>VLOOKUP($A24&amp;$A$18, '[1]26.용도지역'!$A$9:$BC$71, 10, FALSE)</f>
        <v>0.56999999999999995</v>
      </c>
      <c r="I24" s="113">
        <f>VLOOKUP($A24&amp;$A$18, '[1]26.용도지역'!$A$9:$BC$71, 11, FALSE)</f>
        <v>105.62</v>
      </c>
      <c r="J24" s="113">
        <f>VLOOKUP($A24&amp;$A$18, '[1]26.용도지역'!$A$9:$BC$71, 12, FALSE)</f>
        <v>15.32</v>
      </c>
      <c r="K24" s="113">
        <f>VLOOKUP($A24&amp;$A$18, '[1]26.용도지역'!$A$9:$BC$71, 13, FALSE)</f>
        <v>18.46</v>
      </c>
      <c r="L24" s="113">
        <f>VLOOKUP($A24&amp;$A$18, '[1]26.용도지역'!$A$9:$BC$71, 14, FALSE)</f>
        <v>6.88</v>
      </c>
      <c r="M24" s="113">
        <f>VLOOKUP($A24&amp;$A$18, '[1]26.용도지역'!$A$9:$BC$71, 15, FALSE)</f>
        <v>6.45</v>
      </c>
      <c r="N24" s="113">
        <f>VLOOKUP($A24&amp;$A$18, '[1]26.용도지역'!$A$9:$BC$71, 16, FALSE)</f>
        <v>3.68</v>
      </c>
      <c r="O24" s="113">
        <f>VLOOKUP($A24&amp;$A$18, '[1]26.용도지역'!$A$9:$BC$71, 17, FALSE)</f>
        <v>1.44</v>
      </c>
      <c r="P24" s="113">
        <f>VLOOKUP($A24&amp;$A$18, '[1]26.용도지역'!$A$9:$BC$71, 18, FALSE)</f>
        <v>41.21</v>
      </c>
      <c r="Q24" s="113" t="str">
        <f>VLOOKUP($A24&amp;$A$18, '[1]26.용도지역'!$A$9:$BC$71, 19, FALSE)</f>
        <v>-</v>
      </c>
      <c r="R24" s="113">
        <f>VLOOKUP($A24&amp;$A$18, '[1]26.용도지역'!$A$9:$BC$71, 20, FALSE)</f>
        <v>33.4</v>
      </c>
      <c r="S24" s="113">
        <f>VLOOKUP($A24&amp;$A$18, '[1]26.용도지역'!$A$9:$BC$71, 21, FALSE)</f>
        <v>7.81</v>
      </c>
      <c r="T24" s="113">
        <f>VLOOKUP($A24&amp;$A$18, '[1]26.용도지역'!$A$9:$BC$71, 22, FALSE)</f>
        <v>618.12</v>
      </c>
      <c r="U24" s="113">
        <f>VLOOKUP($A24&amp;$A$18, '[1]26.용도지역'!$A$9:$BC$71, 23, FALSE)</f>
        <v>37.950000000000003</v>
      </c>
      <c r="V24" s="113">
        <f>VLOOKUP($A24&amp;$A$18, '[1]26.용도지역'!$A$9:$BC$71, 24, FALSE)</f>
        <v>16.14</v>
      </c>
      <c r="W24" s="113">
        <f>VLOOKUP($A24&amp;$A$18, '[1]26.용도지역'!$A$9:$BC$71, 25, FALSE)</f>
        <v>564.04</v>
      </c>
      <c r="X24" s="113" t="str">
        <f>VLOOKUP($A24&amp;$A$18, '[1]26.용도지역'!$A$9:$BC$71, 26, FALSE)</f>
        <v>-</v>
      </c>
      <c r="Y24" s="113">
        <f>VLOOKUP($A24&amp;$A$18, '[1]26.용도지역'!$A$9:$BC$71, 27, FALSE)</f>
        <v>84.19</v>
      </c>
      <c r="Z24" s="113" t="str">
        <f>VLOOKUP($A24&amp;$A$18, '[1]26.용도지역'!$A$9:$BC$71, 28, FALSE)</f>
        <v>-</v>
      </c>
      <c r="AA24" s="113">
        <f>VLOOKUP($A24&amp;$A$18, '[1]26.용도지역'!$A$9:$BC$71, 29, FALSE)</f>
        <v>35.89</v>
      </c>
      <c r="AB24" s="113">
        <f>VLOOKUP($A24&amp;$A$18, '[1]26.용도지역'!$A$9:$BC$71, 30, FALSE)</f>
        <v>48.3</v>
      </c>
      <c r="AC24" s="113">
        <f>VLOOKUP($A24&amp;$A$18, '[1]26.용도지역'!$A$9:$BC$71, 31, FALSE)</f>
        <v>57.37</v>
      </c>
    </row>
    <row r="25" spans="1:36" ht="21.2" customHeight="1" x14ac:dyDescent="0.15">
      <c r="A25" s="4">
        <v>2021</v>
      </c>
      <c r="B25" s="112">
        <v>2412642</v>
      </c>
      <c r="C25" s="112">
        <v>2381278</v>
      </c>
      <c r="D25" s="112">
        <v>31364</v>
      </c>
      <c r="E25" s="113">
        <v>883.69821869999998</v>
      </c>
      <c r="F25" s="113">
        <v>799.50975670000003</v>
      </c>
      <c r="G25" s="113">
        <v>121.5367437</v>
      </c>
      <c r="H25" s="113">
        <v>0.56639700000000004</v>
      </c>
      <c r="I25" s="113">
        <v>105.64341030000001</v>
      </c>
      <c r="J25" s="113">
        <v>15.326936399999997</v>
      </c>
      <c r="K25" s="113">
        <v>18.456375999999999</v>
      </c>
      <c r="L25" s="113">
        <v>6.8836500000000003</v>
      </c>
      <c r="M25" s="113">
        <v>6.4543120000000007</v>
      </c>
      <c r="N25" s="113">
        <v>3.6803629999999994</v>
      </c>
      <c r="O25" s="113">
        <v>1.438051</v>
      </c>
      <c r="P25" s="113">
        <v>41.212821000000005</v>
      </c>
      <c r="Q25" s="113">
        <v>0</v>
      </c>
      <c r="R25" s="113">
        <v>33.573534000000002</v>
      </c>
      <c r="S25" s="113">
        <v>7.6392870000000013</v>
      </c>
      <c r="T25" s="113">
        <v>618.3038160000001</v>
      </c>
      <c r="U25" s="113">
        <v>37.945257999999995</v>
      </c>
      <c r="V25" s="113">
        <v>16.140761000000001</v>
      </c>
      <c r="W25" s="113">
        <v>564.21779700000002</v>
      </c>
      <c r="X25" s="112">
        <v>0</v>
      </c>
      <c r="Y25" s="113">
        <v>84.188462000000001</v>
      </c>
      <c r="Z25" s="113">
        <v>0</v>
      </c>
      <c r="AA25" s="113">
        <v>35.892842000000002</v>
      </c>
      <c r="AB25" s="113">
        <v>48.29562</v>
      </c>
      <c r="AC25" s="113">
        <v>57.366079451599902</v>
      </c>
      <c r="AD25" s="297"/>
      <c r="AE25" s="297"/>
      <c r="AF25" s="297"/>
      <c r="AG25" s="297"/>
      <c r="AH25" s="297"/>
      <c r="AI25" s="297"/>
      <c r="AJ25" s="297"/>
    </row>
    <row r="26" spans="1:36" ht="21.2" customHeight="1" x14ac:dyDescent="0.15">
      <c r="A26" s="4"/>
      <c r="B26" s="168"/>
      <c r="C26" s="168"/>
      <c r="D26" s="168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1"/>
      <c r="T26" s="181"/>
      <c r="U26" s="181"/>
      <c r="V26" s="181"/>
      <c r="W26" s="181"/>
      <c r="X26" s="181"/>
      <c r="Y26" s="181"/>
      <c r="Z26" s="181"/>
      <c r="AA26" s="181"/>
      <c r="AB26" s="181"/>
      <c r="AC26" s="181"/>
    </row>
    <row r="27" spans="1:36" ht="21.2" customHeight="1" x14ac:dyDescent="0.15">
      <c r="A27" s="39" t="s">
        <v>49</v>
      </c>
      <c r="B27" s="112"/>
      <c r="C27" s="112"/>
      <c r="D27" s="112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</row>
    <row r="28" spans="1:36" ht="21.2" customHeight="1" x14ac:dyDescent="0.15">
      <c r="A28" s="4">
        <v>2015</v>
      </c>
      <c r="B28" s="112">
        <f>VLOOKUP($A28&amp;$A$27, '[2]26.용도지역'!$A$9:$BC$160, 4, FALSE)</f>
        <v>2702826</v>
      </c>
      <c r="C28" s="112">
        <f>VLOOKUP($A28&amp;$A$27, '[2]26.용도지역'!$A$9:$BC$160, 5, FALSE)</f>
        <v>2091548</v>
      </c>
      <c r="D28" s="112">
        <f>VLOOKUP($A28&amp;$A$27, '[2]26.용도지역'!$A$9:$BC$160, 6, FALSE)</f>
        <v>611278</v>
      </c>
      <c r="E28" s="118">
        <f>VLOOKUP($A28&amp;$A$27, '[2]26.용도지역'!$A$9:$BC$160, 7, FALSE)</f>
        <v>19128584.600000001</v>
      </c>
      <c r="F28" s="113">
        <f>VLOOKUP($A28&amp;$A$27, '[2]26.용도지역'!$A$9:$BC$160, 8, FALSE)</f>
        <v>1850242.7</v>
      </c>
      <c r="G28" s="113">
        <f>VLOOKUP($A28&amp;$A$27, '[2]26.용도지역'!$A$9:$BC$160, 9, FALSE)</f>
        <v>209248.2</v>
      </c>
      <c r="H28" s="113">
        <f>VLOOKUP($A28&amp;$A$27, '[2]26.용도지역'!$A$9:$BC$160, 10, FALSE)</f>
        <v>429.5</v>
      </c>
      <c r="I28" s="113">
        <f>VLOOKUP($A28&amp;$A$27, '[2]26.용도지역'!$A$9:$BC$160, 11, FALSE)</f>
        <v>197888.8</v>
      </c>
      <c r="J28" s="113">
        <f>VLOOKUP($A28&amp;$A$27, '[2]26.용도지역'!$A$9:$BC$160, 12, FALSE)</f>
        <v>10929.9</v>
      </c>
      <c r="K28" s="113">
        <f>VLOOKUP($A28&amp;$A$27, '[2]26.용도지역'!$A$9:$BC$160, 13, FALSE)</f>
        <v>26668.400000000001</v>
      </c>
      <c r="L28" s="113">
        <f>VLOOKUP($A28&amp;$A$27, '[2]26.용도지역'!$A$9:$BC$160, 14, FALSE)</f>
        <v>149.1</v>
      </c>
      <c r="M28" s="113">
        <f>VLOOKUP($A28&amp;$A$27, '[2]26.용도지역'!$A$9:$BC$160, 15, FALSE)</f>
        <v>25309.3</v>
      </c>
      <c r="N28" s="113">
        <f>VLOOKUP($A28&amp;$A$27, '[2]26.용도지역'!$A$9:$BC$160, 16, FALSE)</f>
        <v>935.4</v>
      </c>
      <c r="O28" s="113">
        <f>VLOOKUP($A28&amp;$A$27, '[2]26.용도지역'!$A$9:$BC$160, 17, FALSE)</f>
        <v>274.60000000000002</v>
      </c>
      <c r="P28" s="113">
        <f>VLOOKUP($A28&amp;$A$27, '[2]26.용도지역'!$A$9:$BC$160, 18, FALSE)</f>
        <v>142900.1</v>
      </c>
      <c r="Q28" s="113">
        <f>VLOOKUP($A28&amp;$A$27, '[2]26.용도지역'!$A$9:$BC$160, 19, FALSE)</f>
        <v>17979.2</v>
      </c>
      <c r="R28" s="113">
        <f>VLOOKUP($A28&amp;$A$27, '[2]26.용도지역'!$A$9:$BC$160, 20, FALSE)</f>
        <v>109970.1</v>
      </c>
      <c r="S28" s="113">
        <f>VLOOKUP($A28&amp;$A$27, '[2]26.용도지역'!$A$9:$BC$160, 21, FALSE)</f>
        <v>14950.8</v>
      </c>
      <c r="T28" s="113">
        <f>VLOOKUP($A28&amp;$A$27, '[2]26.용도지역'!$A$9:$BC$160, 22, FALSE)</f>
        <v>1368533.2</v>
      </c>
      <c r="U28" s="113">
        <f>VLOOKUP($A28&amp;$A$27, '[2]26.용도지역'!$A$9:$BC$160, 23, FALSE)</f>
        <v>266809.40000000002</v>
      </c>
      <c r="V28" s="113">
        <f>VLOOKUP($A28&amp;$A$27, '[2]26.용도지역'!$A$9:$BC$160, 24, FALSE)</f>
        <v>145618.79999999999</v>
      </c>
      <c r="W28" s="113">
        <f>VLOOKUP($A28&amp;$A$27, '[2]26.용도지역'!$A$9:$BC$160, 25, FALSE)</f>
        <v>956105</v>
      </c>
      <c r="X28" s="113">
        <f>VLOOKUP($A28&amp;$A$27, '[2]26.용도지역'!$A$9:$BC$160, 26, FALSE)</f>
        <v>102892.8</v>
      </c>
      <c r="Y28" s="118">
        <f>VLOOKUP($A28&amp;$A$27, '[2]26.용도지역'!$A$9:$BC$160, 27, FALSE)</f>
        <v>17278341.899999999</v>
      </c>
      <c r="Z28" s="113">
        <f>VLOOKUP($A28&amp;$A$27, '[2]26.용도지역'!$A$9:$BC$160, 28, FALSE)</f>
        <v>4964587.5999999996</v>
      </c>
      <c r="AA28" s="118">
        <f>VLOOKUP($A28&amp;$A$27, '[2]26.용도지역'!$A$9:$BC$160, 29, FALSE)</f>
        <v>11171583.6</v>
      </c>
      <c r="AB28" s="113">
        <f>VLOOKUP($A28&amp;$A$27, '[2]26.용도지역'!$A$9:$BC$160, 30, FALSE)</f>
        <v>1142170.7</v>
      </c>
      <c r="AC28" s="113">
        <f>VLOOKUP($A28&amp;$A$27, '[2]26.용도지역'!$A$9:$BC$160, 31, FALSE)</f>
        <v>6.6</v>
      </c>
    </row>
    <row r="29" spans="1:36" ht="21.2" customHeight="1" x14ac:dyDescent="0.15">
      <c r="A29" s="4">
        <v>2016</v>
      </c>
      <c r="B29" s="112">
        <f>VLOOKUP($A29&amp;$A$27, '[2]26.용도지역'!$A$9:$BC$160, 4, FALSE)</f>
        <v>2700398</v>
      </c>
      <c r="C29" s="112">
        <f>VLOOKUP($A29&amp;$A$27, '[2]26.용도지역'!$A$9:$BC$160, 5, FALSE)</f>
        <v>2102922</v>
      </c>
      <c r="D29" s="112">
        <f>VLOOKUP($A29&amp;$A$27, '[2]26.용도지역'!$A$9:$BC$160, 6, FALSE)</f>
        <v>597476</v>
      </c>
      <c r="E29" s="118">
        <f>VLOOKUP($A29&amp;$A$27, '[2]26.용도지역'!$A$9:$BC$160, 7, FALSE)</f>
        <v>19129632.899999999</v>
      </c>
      <c r="F29" s="113">
        <f>VLOOKUP($A29&amp;$A$27, '[2]26.용도지역'!$A$9:$BC$160, 8, FALSE)</f>
        <v>1855416</v>
      </c>
      <c r="G29" s="113">
        <f>VLOOKUP($A29&amp;$A$27, '[2]26.용도지역'!$A$9:$BC$160, 9, FALSE)</f>
        <v>211674.4</v>
      </c>
      <c r="H29" s="113">
        <f>VLOOKUP($A29&amp;$A$27, '[2]26.용도지역'!$A$9:$BC$160, 10, FALSE)</f>
        <v>429.5</v>
      </c>
      <c r="I29" s="113">
        <f>VLOOKUP($A29&amp;$A$27, '[2]26.용도지역'!$A$9:$BC$160, 11, FALSE)</f>
        <v>200237.3</v>
      </c>
      <c r="J29" s="113">
        <f>VLOOKUP($A29&amp;$A$27, '[2]26.용도지역'!$A$9:$BC$160, 12, FALSE)</f>
        <v>11007.6</v>
      </c>
      <c r="K29" s="113">
        <f>VLOOKUP($A29&amp;$A$27, '[2]26.용도지역'!$A$9:$BC$160, 13, FALSE)</f>
        <v>26760.400000000001</v>
      </c>
      <c r="L29" s="113">
        <f>VLOOKUP($A29&amp;$A$27, '[2]26.용도지역'!$A$9:$BC$160, 14, FALSE)</f>
        <v>149.1</v>
      </c>
      <c r="M29" s="113">
        <f>VLOOKUP($A29&amp;$A$27, '[2]26.용도지역'!$A$9:$BC$160, 15, FALSE)</f>
        <v>25346.1</v>
      </c>
      <c r="N29" s="113">
        <f>VLOOKUP($A29&amp;$A$27, '[2]26.용도지역'!$A$9:$BC$160, 16, FALSE)</f>
        <v>990.6</v>
      </c>
      <c r="O29" s="113">
        <f>VLOOKUP($A29&amp;$A$27, '[2]26.용도지역'!$A$9:$BC$160, 17, FALSE)</f>
        <v>274.60000000000002</v>
      </c>
      <c r="P29" s="113">
        <f>VLOOKUP($A29&amp;$A$27, '[2]26.용도지역'!$A$9:$BC$160, 18, FALSE)</f>
        <v>145259.1</v>
      </c>
      <c r="Q29" s="113">
        <f>VLOOKUP($A29&amp;$A$27, '[2]26.용도지역'!$A$9:$BC$160, 19, FALSE)</f>
        <v>17979.2</v>
      </c>
      <c r="R29" s="113">
        <f>VLOOKUP($A29&amp;$A$27, '[2]26.용도지역'!$A$9:$BC$160, 20, FALSE)</f>
        <v>112306.1</v>
      </c>
      <c r="S29" s="113">
        <f>VLOOKUP($A29&amp;$A$27, '[2]26.용도지역'!$A$9:$BC$160, 21, FALSE)</f>
        <v>14973.8</v>
      </c>
      <c r="T29" s="113">
        <f>VLOOKUP($A29&amp;$A$27, '[2]26.용도지역'!$A$9:$BC$160, 22, FALSE)</f>
        <v>1365651.5</v>
      </c>
      <c r="U29" s="113">
        <f>VLOOKUP($A29&amp;$A$27, '[2]26.용도지역'!$A$9:$BC$160, 23, FALSE)</f>
        <v>267389</v>
      </c>
      <c r="V29" s="113">
        <f>VLOOKUP($A29&amp;$A$27, '[2]26.용도지역'!$A$9:$BC$160, 24, FALSE)</f>
        <v>145314.5</v>
      </c>
      <c r="W29" s="113">
        <f>VLOOKUP($A29&amp;$A$27, '[2]26.용도지역'!$A$9:$BC$160, 25, FALSE)</f>
        <v>952948</v>
      </c>
      <c r="X29" s="113">
        <f>VLOOKUP($A29&amp;$A$27, '[2]26.용도지역'!$A$9:$BC$160, 26, FALSE)</f>
        <v>106070.6</v>
      </c>
      <c r="Y29" s="118">
        <f>VLOOKUP($A29&amp;$A$27, '[2]26.용도지역'!$A$9:$BC$160, 27, FALSE)</f>
        <v>17274216.899999999</v>
      </c>
      <c r="Z29" s="113">
        <f>VLOOKUP($A29&amp;$A$27, '[2]26.용도지역'!$A$9:$BC$160, 28, FALSE)</f>
        <v>4975121.3</v>
      </c>
      <c r="AA29" s="118">
        <f>VLOOKUP($A29&amp;$A$27, '[2]26.용도지역'!$A$9:$BC$160, 29, FALSE)</f>
        <v>11166350.800000001</v>
      </c>
      <c r="AB29" s="113">
        <f>VLOOKUP($A29&amp;$A$27, '[2]26.용도지역'!$A$9:$BC$160, 30, FALSE)</f>
        <v>1132744.8</v>
      </c>
      <c r="AC29" s="113">
        <f>VLOOKUP($A29&amp;$A$27, '[2]26.용도지역'!$A$9:$BC$160, 31, FALSE)</f>
        <v>6.6</v>
      </c>
    </row>
    <row r="30" spans="1:36" ht="21.2" customHeight="1" x14ac:dyDescent="0.15">
      <c r="A30" s="4">
        <v>2017</v>
      </c>
      <c r="B30" s="112">
        <f>VLOOKUP($A30&amp;$A$27, '[2]26.용도지역'!$A$9:$BC$160, 4, FALSE)</f>
        <v>2691706</v>
      </c>
      <c r="C30" s="112">
        <f>VLOOKUP($A30&amp;$A$27, '[2]26.용도지역'!$A$9:$BC$160, 5, FALSE)</f>
        <v>2080642</v>
      </c>
      <c r="D30" s="112">
        <f>VLOOKUP($A30&amp;$A$27, '[2]26.용도지역'!$A$9:$BC$160, 6, FALSE)</f>
        <v>611064</v>
      </c>
      <c r="E30" s="118">
        <f>VLOOKUP($A30&amp;$A$27, '[2]26.용도지역'!$A$9:$BC$160, 7, FALSE)</f>
        <v>19128663.199999999</v>
      </c>
      <c r="F30" s="113">
        <f>VLOOKUP($A30&amp;$A$27, '[2]26.용도지역'!$A$9:$BC$160, 8, FALSE)</f>
        <v>1856748.4</v>
      </c>
      <c r="G30" s="113">
        <f>VLOOKUP($A30&amp;$A$27, '[2]26.용도지역'!$A$9:$BC$160, 9, FALSE)</f>
        <v>212305.2</v>
      </c>
      <c r="H30" s="113">
        <f>VLOOKUP($A30&amp;$A$27, '[2]26.용도지역'!$A$9:$BC$160, 10, FALSE)</f>
        <v>429.5</v>
      </c>
      <c r="I30" s="113">
        <f>VLOOKUP($A30&amp;$A$27, '[2]26.용도지역'!$A$9:$BC$160, 11, FALSE)</f>
        <v>200843.7</v>
      </c>
      <c r="J30" s="113">
        <f>VLOOKUP($A30&amp;$A$27, '[2]26.용도지역'!$A$9:$BC$160, 12, FALSE)</f>
        <v>11032</v>
      </c>
      <c r="K30" s="113">
        <f>VLOOKUP($A30&amp;$A$27, '[2]26.용도지역'!$A$9:$BC$160, 13, FALSE)</f>
        <v>27140.6</v>
      </c>
      <c r="L30" s="113">
        <f>VLOOKUP($A30&amp;$A$27, '[2]26.용도지역'!$A$9:$BC$160, 14, FALSE)</f>
        <v>149.6</v>
      </c>
      <c r="M30" s="113">
        <f>VLOOKUP($A30&amp;$A$27, '[2]26.용도지역'!$A$9:$BC$160, 15, FALSE)</f>
        <v>25725.8</v>
      </c>
      <c r="N30" s="113">
        <f>VLOOKUP($A30&amp;$A$27, '[2]26.용도지역'!$A$9:$BC$160, 16, FALSE)</f>
        <v>990.5</v>
      </c>
      <c r="O30" s="113">
        <f>VLOOKUP($A30&amp;$A$27, '[2]26.용도지역'!$A$9:$BC$160, 17, FALSE)</f>
        <v>274.60000000000002</v>
      </c>
      <c r="P30" s="113">
        <f>VLOOKUP($A30&amp;$A$27, '[2]26.용도지역'!$A$9:$BC$160, 18, FALSE)</f>
        <v>148779.29999999999</v>
      </c>
      <c r="Q30" s="113">
        <f>VLOOKUP($A30&amp;$A$27, '[2]26.용도지역'!$A$9:$BC$160, 19, FALSE)</f>
        <v>17979.2</v>
      </c>
      <c r="R30" s="113">
        <f>VLOOKUP($A30&amp;$A$27, '[2]26.용도지역'!$A$9:$BC$160, 20, FALSE)</f>
        <v>115910</v>
      </c>
      <c r="S30" s="113">
        <f>VLOOKUP($A30&amp;$A$27, '[2]26.용도지역'!$A$9:$BC$160, 21, FALSE)</f>
        <v>14890.1</v>
      </c>
      <c r="T30" s="113">
        <f>VLOOKUP($A30&amp;$A$27, '[2]26.용도지역'!$A$9:$BC$160, 22, FALSE)</f>
        <v>1363503</v>
      </c>
      <c r="U30" s="113">
        <f>VLOOKUP($A30&amp;$A$27, '[2]26.용도지역'!$A$9:$BC$160, 23, FALSE)</f>
        <v>267647.90000000002</v>
      </c>
      <c r="V30" s="113">
        <f>VLOOKUP($A30&amp;$A$27, '[2]26.용도지역'!$A$9:$BC$160, 24, FALSE)</f>
        <v>144938</v>
      </c>
      <c r="W30" s="113">
        <f>VLOOKUP($A30&amp;$A$27, '[2]26.용도지역'!$A$9:$BC$160, 25, FALSE)</f>
        <v>950917</v>
      </c>
      <c r="X30" s="113">
        <f>VLOOKUP($A30&amp;$A$27, '[2]26.용도지역'!$A$9:$BC$160, 26, FALSE)</f>
        <v>105020.4</v>
      </c>
      <c r="Y30" s="118">
        <f>VLOOKUP($A30&amp;$A$27, '[2]26.용도지역'!$A$9:$BC$160, 27, FALSE)</f>
        <v>17271914.899999999</v>
      </c>
      <c r="Z30" s="113">
        <f>VLOOKUP($A30&amp;$A$27, '[2]26.용도지역'!$A$9:$BC$160, 28, FALSE)</f>
        <v>4973202.3</v>
      </c>
      <c r="AA30" s="118">
        <f>VLOOKUP($A30&amp;$A$27, '[2]26.용도지역'!$A$9:$BC$160, 29, FALSE)</f>
        <v>11165818.4</v>
      </c>
      <c r="AB30" s="113">
        <f>VLOOKUP($A30&amp;$A$27, '[2]26.용도지역'!$A$9:$BC$160, 30, FALSE)</f>
        <v>1132894.2</v>
      </c>
      <c r="AC30" s="113">
        <f>VLOOKUP($A30&amp;$A$27, '[2]26.용도지역'!$A$9:$BC$160, 31, FALSE)</f>
        <v>6.6</v>
      </c>
    </row>
    <row r="31" spans="1:36" ht="21.2" customHeight="1" x14ac:dyDescent="0.15">
      <c r="A31" s="4">
        <v>2018</v>
      </c>
      <c r="B31" s="112">
        <f>VLOOKUP($A31&amp;$A$27, '[2]26.용도지역'!$A$9:$BC$160, 4, FALSE)</f>
        <v>2676831</v>
      </c>
      <c r="C31" s="112">
        <f>VLOOKUP($A31&amp;$A$27, '[2]26.용도지역'!$A$9:$BC$160, 5, FALSE)</f>
        <v>2095784</v>
      </c>
      <c r="D31" s="112">
        <f>VLOOKUP($A31&amp;$A$27, '[2]26.용도지역'!$A$9:$BC$160, 6, FALSE)</f>
        <v>581047</v>
      </c>
      <c r="E31" s="118">
        <f>VLOOKUP($A31&amp;$A$27, '[2]26.용도지역'!$A$9:$BC$160, 7, FALSE)</f>
        <v>19128589.5</v>
      </c>
      <c r="F31" s="113">
        <f>VLOOKUP($A31&amp;$A$27, '[2]26.용도지역'!$A$9:$BC$160, 8, FALSE)</f>
        <v>1866816.5</v>
      </c>
      <c r="G31" s="113">
        <f>VLOOKUP($A31&amp;$A$27, '[2]26.용도지역'!$A$9:$BC$160, 9, FALSE)</f>
        <v>215975.5</v>
      </c>
      <c r="H31" s="113">
        <f>VLOOKUP($A31&amp;$A$27, '[2]26.용도지역'!$A$9:$BC$160, 10, FALSE)</f>
        <v>523</v>
      </c>
      <c r="I31" s="113">
        <f>VLOOKUP($A31&amp;$A$27, '[2]26.용도지역'!$A$9:$BC$160, 11, FALSE)</f>
        <v>203979.4</v>
      </c>
      <c r="J31" s="113">
        <f>VLOOKUP($A31&amp;$A$27, '[2]26.용도지역'!$A$9:$BC$160, 12, FALSE)</f>
        <v>11473.1</v>
      </c>
      <c r="K31" s="113">
        <f>VLOOKUP($A31&amp;$A$27, '[2]26.용도지역'!$A$9:$BC$160, 13, FALSE)</f>
        <v>27408.1</v>
      </c>
      <c r="L31" s="113">
        <f>VLOOKUP($A31&amp;$A$27, '[2]26.용도지역'!$A$9:$BC$160, 14, FALSE)</f>
        <v>149.6</v>
      </c>
      <c r="M31" s="113">
        <f>VLOOKUP($A31&amp;$A$27, '[2]26.용도지역'!$A$9:$BC$160, 15, FALSE)</f>
        <v>25982.3</v>
      </c>
      <c r="N31" s="113">
        <f>VLOOKUP($A31&amp;$A$27, '[2]26.용도지역'!$A$9:$BC$160, 16, FALSE)</f>
        <v>1001.6</v>
      </c>
      <c r="O31" s="113">
        <f>VLOOKUP($A31&amp;$A$27, '[2]26.용도지역'!$A$9:$BC$160, 17, FALSE)</f>
        <v>274.60000000000002</v>
      </c>
      <c r="P31" s="113">
        <f>VLOOKUP($A31&amp;$A$27, '[2]26.용도지역'!$A$9:$BC$160, 18, FALSE)</f>
        <v>153796.70000000001</v>
      </c>
      <c r="Q31" s="113">
        <f>VLOOKUP($A31&amp;$A$27, '[2]26.용도지역'!$A$9:$BC$160, 19, FALSE)</f>
        <v>17979.2</v>
      </c>
      <c r="R31" s="113">
        <f>VLOOKUP($A31&amp;$A$27, '[2]26.용도지역'!$A$9:$BC$160, 20, FALSE)</f>
        <v>120933.6</v>
      </c>
      <c r="S31" s="113">
        <f>VLOOKUP($A31&amp;$A$27, '[2]26.용도지역'!$A$9:$BC$160, 21, FALSE)</f>
        <v>14853.9</v>
      </c>
      <c r="T31" s="113">
        <f>VLOOKUP($A31&amp;$A$27, '[2]26.용도지역'!$A$9:$BC$160, 22, FALSE)</f>
        <v>1364764.1</v>
      </c>
      <c r="U31" s="113">
        <f>VLOOKUP($A31&amp;$A$27, '[2]26.용도지역'!$A$9:$BC$160, 23, FALSE)</f>
        <v>265760.2</v>
      </c>
      <c r="V31" s="113">
        <f>VLOOKUP($A31&amp;$A$27, '[2]26.용도지역'!$A$9:$BC$160, 24, FALSE)</f>
        <v>145136.29999999999</v>
      </c>
      <c r="W31" s="113">
        <f>VLOOKUP($A31&amp;$A$27, '[2]26.용도지역'!$A$9:$BC$160, 25, FALSE)</f>
        <v>953867.7</v>
      </c>
      <c r="X31" s="113">
        <f>VLOOKUP($A31&amp;$A$27, '[2]26.용도지역'!$A$9:$BC$160, 26, FALSE)</f>
        <v>104872</v>
      </c>
      <c r="Y31" s="118">
        <f>VLOOKUP($A31&amp;$A$27, '[2]26.용도지역'!$A$9:$BC$160, 27, FALSE)</f>
        <v>17261803</v>
      </c>
      <c r="Z31" s="113">
        <f>VLOOKUP($A31&amp;$A$27, '[2]26.용도지역'!$A$9:$BC$160, 28, FALSE)</f>
        <v>4978452.5</v>
      </c>
      <c r="AA31" s="118">
        <f>VLOOKUP($A31&amp;$A$27, '[2]26.용도지역'!$A$9:$BC$160, 29, FALSE)</f>
        <v>11151968</v>
      </c>
      <c r="AB31" s="113">
        <f>VLOOKUP($A31&amp;$A$27, '[2]26.용도지역'!$A$9:$BC$160, 30, FALSE)</f>
        <v>1131352.5</v>
      </c>
      <c r="AC31" s="113">
        <f>VLOOKUP($A31&amp;$A$27, '[2]26.용도지역'!$A$9:$BC$160, 31, FALSE)</f>
        <v>6.6</v>
      </c>
    </row>
    <row r="32" spans="1:36" ht="21.2" customHeight="1" x14ac:dyDescent="0.15">
      <c r="A32" s="4">
        <v>2019</v>
      </c>
      <c r="B32" s="112">
        <f>VLOOKUP($A32&amp;$A$27, '[2]26.용도지역'!$A$9:$BC$160, 4, FALSE)</f>
        <v>2665836</v>
      </c>
      <c r="C32" s="112">
        <f>VLOOKUP($A32&amp;$A$27, '[2]26.용도지역'!$A$9:$BC$160, 5, FALSE)</f>
        <v>2094138</v>
      </c>
      <c r="D32" s="112">
        <f>VLOOKUP($A32&amp;$A$27, '[2]26.용도지역'!$A$9:$BC$160, 6, FALSE)</f>
        <v>571698</v>
      </c>
      <c r="E32" s="118">
        <f>VLOOKUP($A32&amp;$A$27, '[2]26.용도지역'!$A$9:$BC$160, 7, FALSE)</f>
        <v>19128558.5</v>
      </c>
      <c r="F32" s="113">
        <f>VLOOKUP($A32&amp;$A$27, '[2]26.용도지역'!$A$9:$BC$160, 8, FALSE)</f>
        <v>1879985.3</v>
      </c>
      <c r="G32" s="113">
        <f>VLOOKUP($A32&amp;$A$27, '[2]26.용도지역'!$A$9:$BC$160, 9, FALSE)</f>
        <v>216592.1</v>
      </c>
      <c r="H32" s="113">
        <f>VLOOKUP($A32&amp;$A$27, '[2]26.용도지역'!$A$9:$BC$160, 10, FALSE)</f>
        <v>536.20000000000005</v>
      </c>
      <c r="I32" s="113">
        <f>VLOOKUP($A32&amp;$A$27, '[2]26.용도지역'!$A$9:$BC$160, 11, FALSE)</f>
        <v>204311.3</v>
      </c>
      <c r="J32" s="113">
        <f>VLOOKUP($A32&amp;$A$27, '[2]26.용도지역'!$A$9:$BC$160, 12, FALSE)</f>
        <v>11744.5</v>
      </c>
      <c r="K32" s="113">
        <f>VLOOKUP($A32&amp;$A$27, '[2]26.용도지역'!$A$9:$BC$160, 13, FALSE)</f>
        <v>27702.7</v>
      </c>
      <c r="L32" s="113">
        <f>VLOOKUP($A32&amp;$A$27, '[2]26.용도지역'!$A$9:$BC$160, 14, FALSE)</f>
        <v>149.6</v>
      </c>
      <c r="M32" s="113">
        <f>VLOOKUP($A32&amp;$A$27, '[2]26.용도지역'!$A$9:$BC$160, 15, FALSE)</f>
        <v>26147.7</v>
      </c>
      <c r="N32" s="113">
        <f>VLOOKUP($A32&amp;$A$27, '[2]26.용도지역'!$A$9:$BC$160, 16, FALSE)</f>
        <v>1226.5999999999999</v>
      </c>
      <c r="O32" s="113">
        <f>VLOOKUP($A32&amp;$A$27, '[2]26.용도지역'!$A$9:$BC$160, 17, FALSE)</f>
        <v>178.8</v>
      </c>
      <c r="P32" s="113">
        <f>VLOOKUP($A32&amp;$A$27, '[2]26.용도지역'!$A$9:$BC$160, 18, FALSE)</f>
        <v>153610</v>
      </c>
      <c r="Q32" s="113">
        <f>VLOOKUP($A32&amp;$A$27, '[2]26.용도지역'!$A$9:$BC$160, 19, FALSE)</f>
        <v>17979.2</v>
      </c>
      <c r="R32" s="113">
        <f>VLOOKUP($A32&amp;$A$27, '[2]26.용도지역'!$A$9:$BC$160, 20, FALSE)</f>
        <v>120808.5</v>
      </c>
      <c r="S32" s="113">
        <f>VLOOKUP($A32&amp;$A$27, '[2]26.용도지역'!$A$9:$BC$160, 21, FALSE)</f>
        <v>14822.4</v>
      </c>
      <c r="T32" s="113">
        <f>VLOOKUP($A32&amp;$A$27, '[2]26.용도지역'!$A$9:$BC$160, 22, FALSE)</f>
        <v>1377251</v>
      </c>
      <c r="U32" s="113">
        <f>VLOOKUP($A32&amp;$A$27, '[2]26.용도지역'!$A$9:$BC$160, 23, FALSE)</f>
        <v>265712.40000000002</v>
      </c>
      <c r="V32" s="113">
        <f>VLOOKUP($A32&amp;$A$27, '[2]26.용도지역'!$A$9:$BC$160, 24, FALSE)</f>
        <v>149102.39999999999</v>
      </c>
      <c r="W32" s="113">
        <f>VLOOKUP($A32&amp;$A$27, '[2]26.용도지역'!$A$9:$BC$160, 25, FALSE)</f>
        <v>962436.3</v>
      </c>
      <c r="X32" s="113">
        <f>VLOOKUP($A32&amp;$A$27, '[2]26.용도지역'!$A$9:$BC$160, 26, FALSE)</f>
        <v>104829.5</v>
      </c>
      <c r="Y32" s="118">
        <f>VLOOKUP($A32&amp;$A$27, '[2]26.용도지역'!$A$9:$BC$160, 27, FALSE)</f>
        <v>17248573.199999999</v>
      </c>
      <c r="Z32" s="113">
        <f>VLOOKUP($A32&amp;$A$27, '[2]26.용도지역'!$A$9:$BC$160, 28, FALSE)</f>
        <v>4977594.3</v>
      </c>
      <c r="AA32" s="118">
        <f>VLOOKUP($A32&amp;$A$27, '[2]26.용도지역'!$A$9:$BC$160, 29, FALSE)</f>
        <v>11139466</v>
      </c>
      <c r="AB32" s="113">
        <f>VLOOKUP($A32&amp;$A$27, '[2]26.용도지역'!$A$9:$BC$160, 30, FALSE)</f>
        <v>1131512.8</v>
      </c>
      <c r="AC32" s="113">
        <f>VLOOKUP($A32&amp;$A$27, '[2]26.용도지역'!$A$9:$BC$160, 31, FALSE)</f>
        <v>6.6</v>
      </c>
    </row>
    <row r="33" spans="1:29" ht="21.2" customHeight="1" x14ac:dyDescent="0.15">
      <c r="A33" s="4">
        <v>2020</v>
      </c>
      <c r="B33" s="112">
        <f>VLOOKUP($A33&amp;$A$27, '[2]26.용도지역'!$A$9:$BC$160, 4, FALSE)</f>
        <v>2639422</v>
      </c>
      <c r="C33" s="112">
        <f>VLOOKUP($A33&amp;$A$27, '[2]26.용도지역'!$A$9:$BC$160, 5, FALSE)</f>
        <v>2059716</v>
      </c>
      <c r="D33" s="112">
        <f>VLOOKUP($A33&amp;$A$27, '[2]26.용도지역'!$A$9:$BC$160, 6, FALSE)</f>
        <v>579706</v>
      </c>
      <c r="E33" s="118">
        <f>VLOOKUP($A33&amp;$A$27, '[2]26.용도지역'!$A$9:$BC$160, 7, FALSE)</f>
        <v>19128079.095000003</v>
      </c>
      <c r="F33" s="113">
        <f>VLOOKUP($A33&amp;$A$27, '[2]26.용도지역'!$A$9:$BC$160, 8, FALSE)</f>
        <v>1879972.6909999999</v>
      </c>
      <c r="G33" s="113">
        <f>VLOOKUP($A33&amp;$A$27, '[2]26.용도지역'!$A$9:$BC$160, 9, FALSE)</f>
        <v>216874.50000000006</v>
      </c>
      <c r="H33" s="113">
        <f>VLOOKUP($A33&amp;$A$27, '[2]26.용도지역'!$A$9:$BC$160, 10, FALSE)</f>
        <v>536.19999999999993</v>
      </c>
      <c r="I33" s="113">
        <f>VLOOKUP($A33&amp;$A$27, '[2]26.용도지역'!$A$9:$BC$160, 11, FALSE)</f>
        <v>204557.7</v>
      </c>
      <c r="J33" s="113">
        <f>VLOOKUP($A33&amp;$A$27, '[2]26.용도지역'!$A$9:$BC$160, 12, FALSE)</f>
        <v>11780.600000000002</v>
      </c>
      <c r="K33" s="113">
        <f>VLOOKUP($A33&amp;$A$27, '[2]26.용도지역'!$A$9:$BC$160, 13, FALSE)</f>
        <v>27728.239000000001</v>
      </c>
      <c r="L33" s="113">
        <f>VLOOKUP($A33&amp;$A$27, '[2]26.용도지역'!$A$9:$BC$160, 14, FALSE)</f>
        <v>149.6</v>
      </c>
      <c r="M33" s="113">
        <f>VLOOKUP($A33&amp;$A$27, '[2]26.용도지역'!$A$9:$BC$160, 15, FALSE)</f>
        <v>26173.252000000004</v>
      </c>
      <c r="N33" s="113">
        <f>VLOOKUP($A33&amp;$A$27, '[2]26.용도지역'!$A$9:$BC$160, 16, FALSE)</f>
        <v>1226.5679999999998</v>
      </c>
      <c r="O33" s="113">
        <f>VLOOKUP($A33&amp;$A$27, '[2]26.용도지역'!$A$9:$BC$160, 17, FALSE)</f>
        <v>178.81899999999999</v>
      </c>
      <c r="P33" s="113">
        <f>VLOOKUP($A33&amp;$A$27, '[2]26.용도지역'!$A$9:$BC$160, 18, FALSE)</f>
        <v>154436.576</v>
      </c>
      <c r="Q33" s="113">
        <f>VLOOKUP($A33&amp;$A$27, '[2]26.용도지역'!$A$9:$BC$160, 19, FALSE)</f>
        <v>17979.179</v>
      </c>
      <c r="R33" s="113">
        <f>VLOOKUP($A33&amp;$A$27, '[2]26.용도지역'!$A$9:$BC$160, 20, FALSE)</f>
        <v>121546.94600000001</v>
      </c>
      <c r="S33" s="113">
        <f>VLOOKUP($A33&amp;$A$27, '[2]26.용도지역'!$A$9:$BC$160, 21, FALSE)</f>
        <v>14910.451000000001</v>
      </c>
      <c r="T33" s="113">
        <f>VLOOKUP($A33&amp;$A$27, '[2]26.용도지역'!$A$9:$BC$160, 22, FALSE)</f>
        <v>1376103.929</v>
      </c>
      <c r="U33" s="113">
        <f>VLOOKUP($A33&amp;$A$27, '[2]26.용도지역'!$A$9:$BC$160, 23, FALSE)</f>
        <v>265694.78900000005</v>
      </c>
      <c r="V33" s="113">
        <f>VLOOKUP($A33&amp;$A$27, '[2]26.용도지역'!$A$9:$BC$160, 24, FALSE)</f>
        <v>148730.74400000006</v>
      </c>
      <c r="W33" s="113">
        <f>VLOOKUP($A33&amp;$A$27, '[2]26.용도지역'!$A$9:$BC$160, 25, FALSE)</f>
        <v>961678.39600000007</v>
      </c>
      <c r="X33" s="113">
        <f>VLOOKUP($A33&amp;$A$27, '[2]26.용도지역'!$A$9:$BC$160, 26, FALSE)</f>
        <v>104829.447</v>
      </c>
      <c r="Y33" s="118">
        <f>VLOOKUP($A33&amp;$A$27, '[2]26.용도지역'!$A$9:$BC$160, 27, FALSE)</f>
        <v>17248106.403999995</v>
      </c>
      <c r="Z33" s="113">
        <f>VLOOKUP($A33&amp;$A$27, '[2]26.용도지역'!$A$9:$BC$160, 28, FALSE)</f>
        <v>4990637.0360000003</v>
      </c>
      <c r="AA33" s="118">
        <f>VLOOKUP($A33&amp;$A$27, '[2]26.용도지역'!$A$9:$BC$160, 29, FALSE)</f>
        <v>11126025.534</v>
      </c>
      <c r="AB33" s="113">
        <f>VLOOKUP($A33&amp;$A$27, '[2]26.용도지역'!$A$9:$BC$160, 30, FALSE)</f>
        <v>1131443.8339999998</v>
      </c>
      <c r="AC33" s="113">
        <f>VLOOKUP($A33&amp;$A$27, '[2]26.용도지역'!$A$9:$BC$160, 31, FALSE)</f>
        <v>6.5598147848717332</v>
      </c>
    </row>
    <row r="34" spans="1:29" s="100" customFormat="1" ht="21.2" customHeight="1" x14ac:dyDescent="0.15">
      <c r="A34" s="4">
        <v>2021</v>
      </c>
      <c r="B34" s="267">
        <v>2626609</v>
      </c>
      <c r="C34" s="267">
        <v>2053158</v>
      </c>
      <c r="D34" s="267">
        <v>573451</v>
      </c>
      <c r="E34" s="301">
        <v>18999815.899999995</v>
      </c>
      <c r="F34" s="298">
        <v>1879082.0000000002</v>
      </c>
      <c r="G34" s="298">
        <v>218622.90000000005</v>
      </c>
      <c r="H34" s="299">
        <v>536.29999999999995</v>
      </c>
      <c r="I34" s="299">
        <v>205826.2</v>
      </c>
      <c r="J34" s="299">
        <v>12260.400000000001</v>
      </c>
      <c r="K34" s="299">
        <v>27755.599999999999</v>
      </c>
      <c r="L34" s="299">
        <v>149.6</v>
      </c>
      <c r="M34" s="299">
        <v>26244.6</v>
      </c>
      <c r="N34" s="299">
        <v>788.59999999999991</v>
      </c>
      <c r="O34" s="299">
        <v>572.80000000000007</v>
      </c>
      <c r="P34" s="299">
        <v>155415.50000000009</v>
      </c>
      <c r="Q34" s="299">
        <v>17979.2</v>
      </c>
      <c r="R34" s="299">
        <v>122376.60000000002</v>
      </c>
      <c r="S34" s="299">
        <v>15059.700000000003</v>
      </c>
      <c r="T34" s="299">
        <v>1375422.5999999999</v>
      </c>
      <c r="U34" s="299">
        <v>266664.30000000005</v>
      </c>
      <c r="V34" s="299">
        <v>147250.4</v>
      </c>
      <c r="W34" s="299">
        <v>961507.90000000014</v>
      </c>
      <c r="X34" s="299">
        <v>101865.4</v>
      </c>
      <c r="Y34" s="300">
        <v>17120733.899999995</v>
      </c>
      <c r="Z34" s="299">
        <v>4871365.0999999996</v>
      </c>
      <c r="AA34" s="300">
        <v>11120020.499999998</v>
      </c>
      <c r="AB34" s="299">
        <v>1129348.3</v>
      </c>
      <c r="AC34" s="276">
        <v>6.5963778573767824</v>
      </c>
    </row>
    <row r="35" spans="1:29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</row>
    <row r="36" spans="1:29" s="111" customFormat="1" ht="18.75" customHeight="1" x14ac:dyDescent="0.15">
      <c r="A36" s="165" t="s">
        <v>743</v>
      </c>
    </row>
  </sheetData>
  <mergeCells count="16">
    <mergeCell ref="A2:G2"/>
    <mergeCell ref="B5:D5"/>
    <mergeCell ref="E5:E7"/>
    <mergeCell ref="F5:X5"/>
    <mergeCell ref="Y5:AC5"/>
    <mergeCell ref="C6:C7"/>
    <mergeCell ref="D6:D7"/>
    <mergeCell ref="G6:J6"/>
    <mergeCell ref="K6:O6"/>
    <mergeCell ref="P6:S6"/>
    <mergeCell ref="T6:W6"/>
    <mergeCell ref="X6:X7"/>
    <mergeCell ref="Z6:Z7"/>
    <mergeCell ref="AA6:AA7"/>
    <mergeCell ref="AB6:AB7"/>
    <mergeCell ref="A5:A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7" width="11.109375" customWidth="1"/>
    <col min="8" max="9" width="10.21875" customWidth="1"/>
    <col min="10" max="10" width="6.33203125" customWidth="1"/>
    <col min="11" max="11" width="6.109375" customWidth="1"/>
    <col min="13" max="14" width="10.6640625" customWidth="1"/>
    <col min="15" max="15" width="6.33203125" customWidth="1"/>
    <col min="18" max="19" width="10.21875" customWidth="1"/>
    <col min="20" max="20" width="8.33203125" customWidth="1"/>
    <col min="21" max="22" width="10" customWidth="1"/>
    <col min="23" max="23" width="11.5546875" customWidth="1"/>
    <col min="24" max="24" width="8.88671875" customWidth="1"/>
  </cols>
  <sheetData>
    <row r="1" spans="1:24" s="42" customFormat="1" ht="15" customHeight="1" x14ac:dyDescent="0.15">
      <c r="A1" s="133" t="s">
        <v>214</v>
      </c>
      <c r="C1" s="55"/>
      <c r="E1" s="55"/>
      <c r="F1" s="55"/>
      <c r="I1" s="55"/>
      <c r="K1" s="55"/>
      <c r="L1" s="55"/>
      <c r="N1" s="55"/>
      <c r="O1" s="55"/>
      <c r="P1" s="55"/>
      <c r="R1" s="55"/>
      <c r="T1" s="55"/>
      <c r="V1" s="55"/>
      <c r="W1" s="55"/>
      <c r="X1" s="55"/>
    </row>
    <row r="2" spans="1:24" s="229" customFormat="1" ht="30" customHeight="1" x14ac:dyDescent="0.15">
      <c r="A2" s="481" t="s">
        <v>785</v>
      </c>
      <c r="B2" s="481"/>
      <c r="C2" s="481"/>
      <c r="D2" s="481"/>
      <c r="E2" s="481"/>
      <c r="F2" s="481"/>
      <c r="G2" s="481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</row>
    <row r="3" spans="1:24" s="42" customFormat="1" ht="15" customHeight="1" x14ac:dyDescent="0.15">
      <c r="C3" s="55"/>
      <c r="E3" s="55"/>
      <c r="F3" s="55"/>
      <c r="I3" s="55"/>
      <c r="K3" s="55"/>
      <c r="L3" s="55"/>
      <c r="N3" s="55"/>
      <c r="O3" s="55"/>
      <c r="P3" s="55"/>
      <c r="R3" s="55"/>
      <c r="T3" s="55"/>
      <c r="V3" s="55"/>
      <c r="W3" s="55"/>
      <c r="X3" s="55"/>
    </row>
    <row r="4" spans="1:24" s="42" customFormat="1" ht="15" customHeight="1" thickBot="1" x14ac:dyDescent="0.2">
      <c r="A4" s="6"/>
      <c r="B4" s="43"/>
      <c r="C4" s="56"/>
      <c r="D4" s="43"/>
      <c r="E4" s="56"/>
      <c r="F4" s="56"/>
      <c r="G4" s="43"/>
      <c r="H4" s="43"/>
      <c r="I4" s="56"/>
      <c r="J4" s="43"/>
      <c r="K4" s="56"/>
      <c r="L4" s="56"/>
      <c r="M4" s="43"/>
      <c r="N4" s="56"/>
      <c r="O4" s="56"/>
      <c r="P4" s="241" t="s">
        <v>366</v>
      </c>
      <c r="Q4" s="43"/>
      <c r="R4" s="56"/>
      <c r="S4" s="43"/>
      <c r="T4" s="56"/>
      <c r="U4" s="43"/>
      <c r="V4" s="56"/>
      <c r="W4" s="56"/>
      <c r="X4" s="241" t="s">
        <v>366</v>
      </c>
    </row>
    <row r="5" spans="1:24" s="148" customFormat="1" ht="20.100000000000001" customHeight="1" x14ac:dyDescent="0.15">
      <c r="A5" s="655"/>
      <c r="B5" s="647" t="s">
        <v>333</v>
      </c>
      <c r="C5" s="648"/>
      <c r="D5" s="648"/>
      <c r="E5" s="648"/>
      <c r="F5" s="648"/>
      <c r="G5" s="649" t="s">
        <v>367</v>
      </c>
      <c r="H5" s="648" t="s">
        <v>368</v>
      </c>
      <c r="I5" s="648"/>
      <c r="J5" s="648"/>
      <c r="K5" s="648"/>
      <c r="L5" s="648"/>
      <c r="M5" s="647" t="s">
        <v>369</v>
      </c>
      <c r="N5" s="648"/>
      <c r="O5" s="648"/>
      <c r="P5" s="648"/>
      <c r="Q5" s="652"/>
      <c r="R5" s="648" t="s">
        <v>370</v>
      </c>
      <c r="S5" s="648"/>
      <c r="T5" s="648"/>
      <c r="U5" s="648"/>
      <c r="V5" s="648"/>
      <c r="W5" s="647" t="s">
        <v>371</v>
      </c>
      <c r="X5" s="648"/>
    </row>
    <row r="6" spans="1:24" s="42" customFormat="1" ht="20.100000000000001" customHeight="1" x14ac:dyDescent="0.15">
      <c r="A6" s="656"/>
      <c r="B6" s="658" t="s">
        <v>372</v>
      </c>
      <c r="C6" s="636" t="s">
        <v>373</v>
      </c>
      <c r="D6" s="143"/>
      <c r="E6" s="485" t="s">
        <v>374</v>
      </c>
      <c r="F6" s="485" t="s">
        <v>375</v>
      </c>
      <c r="G6" s="650"/>
      <c r="H6" s="658" t="s">
        <v>372</v>
      </c>
      <c r="I6" s="636" t="s">
        <v>373</v>
      </c>
      <c r="J6" s="143"/>
      <c r="K6" s="485" t="s">
        <v>374</v>
      </c>
      <c r="L6" s="485" t="s">
        <v>375</v>
      </c>
      <c r="M6" s="658" t="s">
        <v>372</v>
      </c>
      <c r="N6" s="636" t="s">
        <v>373</v>
      </c>
      <c r="O6" s="143"/>
      <c r="P6" s="485" t="s">
        <v>374</v>
      </c>
      <c r="Q6" s="485" t="s">
        <v>375</v>
      </c>
      <c r="R6" s="658" t="s">
        <v>372</v>
      </c>
      <c r="S6" s="636" t="s">
        <v>373</v>
      </c>
      <c r="T6" s="143"/>
      <c r="U6" s="485" t="s">
        <v>374</v>
      </c>
      <c r="V6" s="485" t="s">
        <v>375</v>
      </c>
      <c r="W6" s="449" t="s">
        <v>372</v>
      </c>
      <c r="X6" s="653" t="s">
        <v>376</v>
      </c>
    </row>
    <row r="7" spans="1:24" s="42" customFormat="1" ht="20.100000000000001" customHeight="1" thickBot="1" x14ac:dyDescent="0.2">
      <c r="A7" s="657"/>
      <c r="B7" s="659"/>
      <c r="C7" s="637"/>
      <c r="D7" s="149" t="s">
        <v>376</v>
      </c>
      <c r="E7" s="486"/>
      <c r="F7" s="486"/>
      <c r="G7" s="651"/>
      <c r="H7" s="659"/>
      <c r="I7" s="637"/>
      <c r="J7" s="149" t="s">
        <v>376</v>
      </c>
      <c r="K7" s="486"/>
      <c r="L7" s="486"/>
      <c r="M7" s="659"/>
      <c r="N7" s="637"/>
      <c r="O7" s="149" t="s">
        <v>376</v>
      </c>
      <c r="P7" s="486"/>
      <c r="Q7" s="486"/>
      <c r="R7" s="659"/>
      <c r="S7" s="637"/>
      <c r="T7" s="149" t="s">
        <v>376</v>
      </c>
      <c r="U7" s="486"/>
      <c r="V7" s="486"/>
      <c r="W7" s="477"/>
      <c r="X7" s="654"/>
    </row>
    <row r="8" spans="1:24" s="82" customFormat="1" ht="6.95" customHeight="1" x14ac:dyDescent="0.15">
      <c r="A8" s="8" t="s">
        <v>0</v>
      </c>
      <c r="B8" s="79"/>
      <c r="C8" s="79"/>
      <c r="D8" s="79"/>
      <c r="E8" s="79" t="s">
        <v>0</v>
      </c>
      <c r="F8" s="79" t="s">
        <v>0</v>
      </c>
      <c r="G8" s="79" t="s">
        <v>0</v>
      </c>
      <c r="H8" s="79"/>
      <c r="I8" s="79"/>
      <c r="J8" s="79"/>
      <c r="K8" s="79" t="s">
        <v>0</v>
      </c>
      <c r="L8" s="79" t="s">
        <v>0</v>
      </c>
      <c r="M8" s="79" t="s">
        <v>0</v>
      </c>
      <c r="N8" s="79" t="s">
        <v>0</v>
      </c>
      <c r="O8" s="79" t="s">
        <v>0</v>
      </c>
      <c r="P8" s="79" t="s">
        <v>0</v>
      </c>
      <c r="Q8" s="79" t="s">
        <v>0</v>
      </c>
      <c r="R8" s="79" t="s">
        <v>0</v>
      </c>
      <c r="S8" s="79"/>
      <c r="T8" s="79"/>
      <c r="U8" s="79"/>
      <c r="V8" s="79" t="s">
        <v>0</v>
      </c>
      <c r="W8" s="79" t="s">
        <v>0</v>
      </c>
      <c r="X8" s="79" t="s">
        <v>0</v>
      </c>
    </row>
    <row r="9" spans="1:24" ht="21.2" customHeight="1" x14ac:dyDescent="0.15">
      <c r="A9" s="39" t="s">
        <v>63</v>
      </c>
      <c r="B9" s="94"/>
      <c r="C9" s="94"/>
      <c r="D9" s="94"/>
      <c r="E9" s="94"/>
      <c r="F9" s="94"/>
      <c r="G9" s="94"/>
    </row>
    <row r="10" spans="1:24" ht="21.2" customHeight="1" x14ac:dyDescent="0.15">
      <c r="A10" s="4">
        <v>2015</v>
      </c>
      <c r="B10" s="112">
        <f t="shared" ref="B10:X16" si="0">SUM(B19,B28)</f>
        <v>15677594</v>
      </c>
      <c r="C10" s="112">
        <f t="shared" si="0"/>
        <v>13036420</v>
      </c>
      <c r="D10" s="293">
        <f>C10/B10*100</f>
        <v>83.153193021837396</v>
      </c>
      <c r="E10" s="290">
        <f t="shared" si="0"/>
        <v>1617246</v>
      </c>
      <c r="F10" s="290">
        <f t="shared" si="0"/>
        <v>1023928</v>
      </c>
      <c r="G10" s="290">
        <f t="shared" si="0"/>
        <v>664800</v>
      </c>
      <c r="H10" s="290">
        <f t="shared" si="0"/>
        <v>2377921</v>
      </c>
      <c r="I10" s="290">
        <f t="shared" si="0"/>
        <v>2368071</v>
      </c>
      <c r="J10" s="293">
        <f>I10/H10*100</f>
        <v>99.585772613976658</v>
      </c>
      <c r="K10" s="290">
        <f t="shared" si="0"/>
        <v>0</v>
      </c>
      <c r="L10" s="290">
        <f t="shared" si="0"/>
        <v>9850</v>
      </c>
      <c r="M10" s="290">
        <f t="shared" si="0"/>
        <v>3023005</v>
      </c>
      <c r="N10" s="290">
        <f t="shared" si="0"/>
        <v>2538234</v>
      </c>
      <c r="O10" s="293">
        <f>N10/M10*100</f>
        <v>83.963936546581962</v>
      </c>
      <c r="P10" s="290">
        <f t="shared" si="0"/>
        <v>402341</v>
      </c>
      <c r="Q10" s="290">
        <f t="shared" si="0"/>
        <v>82430</v>
      </c>
      <c r="R10" s="290">
        <f t="shared" si="0"/>
        <v>7237357</v>
      </c>
      <c r="S10" s="290">
        <f t="shared" si="0"/>
        <v>5090804</v>
      </c>
      <c r="T10" s="293">
        <f>S10/R10*100</f>
        <v>70.340650599383167</v>
      </c>
      <c r="U10" s="112">
        <f t="shared" si="0"/>
        <v>1214905</v>
      </c>
      <c r="V10" s="112">
        <f t="shared" si="0"/>
        <v>931648</v>
      </c>
      <c r="W10" s="112">
        <f t="shared" si="0"/>
        <v>2374511</v>
      </c>
      <c r="X10" s="113">
        <f t="shared" si="0"/>
        <v>100</v>
      </c>
    </row>
    <row r="11" spans="1:24" ht="21.2" customHeight="1" x14ac:dyDescent="0.15">
      <c r="A11" s="4">
        <v>2016</v>
      </c>
      <c r="B11" s="112">
        <f t="shared" si="0"/>
        <v>15961186</v>
      </c>
      <c r="C11" s="112">
        <f t="shared" si="0"/>
        <v>13307293</v>
      </c>
      <c r="D11" s="293">
        <f t="shared" ref="D11:D15" si="1">C11/B11*100</f>
        <v>83.372833322035092</v>
      </c>
      <c r="E11" s="290">
        <f t="shared" si="0"/>
        <v>1564802</v>
      </c>
      <c r="F11" s="290">
        <f t="shared" si="0"/>
        <v>1089091</v>
      </c>
      <c r="G11" s="290">
        <f t="shared" si="0"/>
        <v>788020</v>
      </c>
      <c r="H11" s="290">
        <f t="shared" si="0"/>
        <v>2368497</v>
      </c>
      <c r="I11" s="290">
        <f t="shared" si="0"/>
        <v>2358647</v>
      </c>
      <c r="J11" s="293">
        <f t="shared" ref="J11:J15" si="2">I11/H11*100</f>
        <v>99.584124446853849</v>
      </c>
      <c r="K11" s="290">
        <f t="shared" si="0"/>
        <v>0</v>
      </c>
      <c r="L11" s="290">
        <f t="shared" si="0"/>
        <v>9850</v>
      </c>
      <c r="M11" s="290">
        <f t="shared" si="0"/>
        <v>3030616</v>
      </c>
      <c r="N11" s="290">
        <f t="shared" si="0"/>
        <v>2576255</v>
      </c>
      <c r="O11" s="293">
        <f t="shared" ref="O11:O15" si="3">N11/M11*100</f>
        <v>85.007635411414711</v>
      </c>
      <c r="P11" s="290">
        <f t="shared" si="0"/>
        <v>378431</v>
      </c>
      <c r="Q11" s="290">
        <f t="shared" si="0"/>
        <v>75930</v>
      </c>
      <c r="R11" s="290">
        <f t="shared" si="0"/>
        <v>7369527</v>
      </c>
      <c r="S11" s="290">
        <f t="shared" si="0"/>
        <v>5179845</v>
      </c>
      <c r="T11" s="293">
        <f t="shared" ref="T11:T15" si="4">S11/R11*100</f>
        <v>70.28734679986924</v>
      </c>
      <c r="U11" s="112">
        <f t="shared" si="0"/>
        <v>1186371</v>
      </c>
      <c r="V11" s="112">
        <f t="shared" si="0"/>
        <v>1003311</v>
      </c>
      <c r="W11" s="112">
        <f t="shared" si="0"/>
        <v>2404526</v>
      </c>
      <c r="X11" s="113">
        <f t="shared" si="0"/>
        <v>100</v>
      </c>
    </row>
    <row r="12" spans="1:24" ht="21.2" customHeight="1" x14ac:dyDescent="0.15">
      <c r="A12" s="4">
        <v>2017</v>
      </c>
      <c r="B12" s="112">
        <f t="shared" si="0"/>
        <v>16163575</v>
      </c>
      <c r="C12" s="112">
        <f t="shared" si="0"/>
        <v>13541199</v>
      </c>
      <c r="D12" s="293">
        <f t="shared" si="1"/>
        <v>83.776014897694353</v>
      </c>
      <c r="E12" s="290">
        <f t="shared" si="0"/>
        <v>1539450</v>
      </c>
      <c r="F12" s="290">
        <f t="shared" si="0"/>
        <v>1082926</v>
      </c>
      <c r="G12" s="290">
        <f t="shared" si="0"/>
        <v>878190</v>
      </c>
      <c r="H12" s="290">
        <f t="shared" si="0"/>
        <v>2387803</v>
      </c>
      <c r="I12" s="290">
        <f t="shared" si="0"/>
        <v>2377613</v>
      </c>
      <c r="J12" s="293">
        <f t="shared" si="2"/>
        <v>99.573247876813952</v>
      </c>
      <c r="K12" s="290">
        <f t="shared" si="0"/>
        <v>0</v>
      </c>
      <c r="L12" s="290">
        <f t="shared" si="0"/>
        <v>10190</v>
      </c>
      <c r="M12" s="290">
        <f t="shared" si="0"/>
        <v>3037872</v>
      </c>
      <c r="N12" s="290">
        <f t="shared" si="0"/>
        <v>2593140</v>
      </c>
      <c r="O12" s="293">
        <f t="shared" si="3"/>
        <v>85.36041018186414</v>
      </c>
      <c r="P12" s="290">
        <f t="shared" si="0"/>
        <v>372152</v>
      </c>
      <c r="Q12" s="290">
        <f t="shared" si="0"/>
        <v>72580</v>
      </c>
      <c r="R12" s="290">
        <f t="shared" si="0"/>
        <v>7424751</v>
      </c>
      <c r="S12" s="290">
        <f t="shared" si="0"/>
        <v>5257297</v>
      </c>
      <c r="T12" s="293">
        <f t="shared" si="4"/>
        <v>70.80772136331575</v>
      </c>
      <c r="U12" s="112">
        <f t="shared" si="0"/>
        <v>1167298</v>
      </c>
      <c r="V12" s="112">
        <f t="shared" si="0"/>
        <v>1000156</v>
      </c>
      <c r="W12" s="112">
        <f t="shared" si="0"/>
        <v>2434959</v>
      </c>
      <c r="X12" s="113">
        <f t="shared" si="0"/>
        <v>100</v>
      </c>
    </row>
    <row r="13" spans="1:24" ht="21.2" customHeight="1" x14ac:dyDescent="0.15">
      <c r="A13" s="4">
        <v>2018</v>
      </c>
      <c r="B13" s="112">
        <f t="shared" si="0"/>
        <v>16153903</v>
      </c>
      <c r="C13" s="112">
        <f t="shared" si="0"/>
        <v>13623608</v>
      </c>
      <c r="D13" s="293">
        <f t="shared" si="1"/>
        <v>84.336324168840179</v>
      </c>
      <c r="E13" s="290">
        <f t="shared" si="0"/>
        <v>1486332</v>
      </c>
      <c r="F13" s="290">
        <f t="shared" si="0"/>
        <v>1043963</v>
      </c>
      <c r="G13" s="290">
        <f t="shared" si="0"/>
        <v>878110</v>
      </c>
      <c r="H13" s="290">
        <f t="shared" si="0"/>
        <v>2380490</v>
      </c>
      <c r="I13" s="290">
        <f t="shared" si="0"/>
        <v>2370300</v>
      </c>
      <c r="J13" s="293">
        <f t="shared" si="2"/>
        <v>99.571936870140178</v>
      </c>
      <c r="K13" s="290">
        <f t="shared" si="0"/>
        <v>0</v>
      </c>
      <c r="L13" s="290">
        <f t="shared" si="0"/>
        <v>10190</v>
      </c>
      <c r="M13" s="290">
        <f t="shared" si="0"/>
        <v>3025407</v>
      </c>
      <c r="N13" s="290">
        <f t="shared" si="0"/>
        <v>2585075</v>
      </c>
      <c r="O13" s="293">
        <f t="shared" si="3"/>
        <v>85.445528485919425</v>
      </c>
      <c r="P13" s="290">
        <f t="shared" si="0"/>
        <v>372152</v>
      </c>
      <c r="Q13" s="290">
        <f t="shared" si="0"/>
        <v>68180</v>
      </c>
      <c r="R13" s="290">
        <f t="shared" si="0"/>
        <v>7399254</v>
      </c>
      <c r="S13" s="290">
        <f t="shared" si="0"/>
        <v>5319481</v>
      </c>
      <c r="T13" s="293">
        <f t="shared" si="4"/>
        <v>71.892125881879437</v>
      </c>
      <c r="U13" s="112">
        <f t="shared" si="0"/>
        <v>1114180</v>
      </c>
      <c r="V13" s="112">
        <f t="shared" si="0"/>
        <v>965593</v>
      </c>
      <c r="W13" s="112">
        <f t="shared" si="0"/>
        <v>2470642</v>
      </c>
      <c r="X13" s="113">
        <f t="shared" si="0"/>
        <v>100</v>
      </c>
    </row>
    <row r="14" spans="1:24" ht="21.2" customHeight="1" x14ac:dyDescent="0.15">
      <c r="A14" s="4">
        <v>2019</v>
      </c>
      <c r="B14" s="112">
        <f t="shared" si="0"/>
        <v>16276428</v>
      </c>
      <c r="C14" s="112">
        <f t="shared" si="0"/>
        <v>13773448</v>
      </c>
      <c r="D14" s="293">
        <f t="shared" si="1"/>
        <v>84.622055895802191</v>
      </c>
      <c r="E14" s="290">
        <f t="shared" si="0"/>
        <v>1467979</v>
      </c>
      <c r="F14" s="290">
        <f t="shared" si="0"/>
        <v>1035001</v>
      </c>
      <c r="G14" s="290">
        <f t="shared" si="0"/>
        <v>878110</v>
      </c>
      <c r="H14" s="290">
        <f t="shared" si="0"/>
        <v>2380490</v>
      </c>
      <c r="I14" s="290">
        <f t="shared" si="0"/>
        <v>2370300</v>
      </c>
      <c r="J14" s="293">
        <f t="shared" si="2"/>
        <v>99.571936870140178</v>
      </c>
      <c r="K14" s="290">
        <f t="shared" si="0"/>
        <v>0</v>
      </c>
      <c r="L14" s="290">
        <f t="shared" si="0"/>
        <v>10190</v>
      </c>
      <c r="M14" s="290">
        <f t="shared" si="0"/>
        <v>3073512</v>
      </c>
      <c r="N14" s="290">
        <f t="shared" si="0"/>
        <v>2635480</v>
      </c>
      <c r="O14" s="293">
        <f t="shared" si="3"/>
        <v>85.748160410631229</v>
      </c>
      <c r="P14" s="290">
        <f t="shared" si="0"/>
        <v>369852</v>
      </c>
      <c r="Q14" s="290">
        <f t="shared" si="0"/>
        <v>68180</v>
      </c>
      <c r="R14" s="290">
        <f t="shared" si="0"/>
        <v>7449877</v>
      </c>
      <c r="S14" s="290">
        <f t="shared" si="0"/>
        <v>5395119</v>
      </c>
      <c r="T14" s="293">
        <f t="shared" si="4"/>
        <v>72.418900338891504</v>
      </c>
      <c r="U14" s="112">
        <f t="shared" si="0"/>
        <v>1098127</v>
      </c>
      <c r="V14" s="112">
        <f t="shared" si="0"/>
        <v>956631</v>
      </c>
      <c r="W14" s="112">
        <f t="shared" si="0"/>
        <v>2494439</v>
      </c>
      <c r="X14" s="113">
        <f t="shared" si="0"/>
        <v>100</v>
      </c>
    </row>
    <row r="15" spans="1:24" ht="21.2" customHeight="1" x14ac:dyDescent="0.15">
      <c r="A15" s="4">
        <v>2020</v>
      </c>
      <c r="B15" s="112">
        <f t="shared" si="0"/>
        <v>16417655</v>
      </c>
      <c r="C15" s="112">
        <f t="shared" si="0"/>
        <v>14001096</v>
      </c>
      <c r="D15" s="293">
        <f t="shared" si="1"/>
        <v>85.280729799718657</v>
      </c>
      <c r="E15" s="290">
        <f t="shared" si="0"/>
        <v>1363779</v>
      </c>
      <c r="F15" s="290">
        <f t="shared" si="0"/>
        <v>1052780</v>
      </c>
      <c r="G15" s="290">
        <f t="shared" si="0"/>
        <v>878110</v>
      </c>
      <c r="H15" s="290">
        <f t="shared" si="0"/>
        <v>2416380</v>
      </c>
      <c r="I15" s="290">
        <f t="shared" si="0"/>
        <v>2406190</v>
      </c>
      <c r="J15" s="293">
        <f t="shared" si="2"/>
        <v>99.578294804625102</v>
      </c>
      <c r="K15" s="290">
        <f t="shared" si="0"/>
        <v>0</v>
      </c>
      <c r="L15" s="290">
        <f t="shared" si="0"/>
        <v>10190</v>
      </c>
      <c r="M15" s="290">
        <f t="shared" si="0"/>
        <v>3072789</v>
      </c>
      <c r="N15" s="290">
        <f t="shared" si="0"/>
        <v>2636647</v>
      </c>
      <c r="O15" s="293">
        <f t="shared" si="3"/>
        <v>85.806314719298982</v>
      </c>
      <c r="P15" s="290">
        <f t="shared" si="0"/>
        <v>367962</v>
      </c>
      <c r="Q15" s="290">
        <f t="shared" si="0"/>
        <v>68180</v>
      </c>
      <c r="R15" s="290">
        <f t="shared" si="0"/>
        <v>7471349</v>
      </c>
      <c r="S15" s="290">
        <f t="shared" si="0"/>
        <v>5501122</v>
      </c>
      <c r="T15" s="293">
        <f t="shared" si="4"/>
        <v>73.629568100753957</v>
      </c>
      <c r="U15" s="112">
        <f t="shared" si="0"/>
        <v>995817</v>
      </c>
      <c r="V15" s="112">
        <f t="shared" si="0"/>
        <v>974410</v>
      </c>
      <c r="W15" s="112">
        <f t="shared" si="0"/>
        <v>2579027</v>
      </c>
      <c r="X15" s="113">
        <f t="shared" si="0"/>
        <v>100</v>
      </c>
    </row>
    <row r="16" spans="1:24" ht="21.2" customHeight="1" x14ac:dyDescent="0.15">
      <c r="A16" s="4">
        <v>2021</v>
      </c>
      <c r="B16" s="112">
        <f t="shared" si="0"/>
        <v>16580352</v>
      </c>
      <c r="C16" s="112">
        <f t="shared" si="0"/>
        <v>14415108</v>
      </c>
      <c r="D16" s="293">
        <f t="shared" ref="D16" si="5">C16/B16*100</f>
        <v>86.940904511556809</v>
      </c>
      <c r="E16" s="290">
        <f t="shared" si="0"/>
        <v>1094093</v>
      </c>
      <c r="F16" s="290">
        <f t="shared" si="0"/>
        <v>1071151</v>
      </c>
      <c r="G16" s="290">
        <f t="shared" si="0"/>
        <v>875170</v>
      </c>
      <c r="H16" s="290">
        <f t="shared" si="0"/>
        <v>2432040</v>
      </c>
      <c r="I16" s="290">
        <f t="shared" si="0"/>
        <v>2431000</v>
      </c>
      <c r="J16" s="293">
        <f t="shared" ref="J16" si="6">I16/H16*100</f>
        <v>99.957237545435106</v>
      </c>
      <c r="K16" s="290">
        <f t="shared" si="0"/>
        <v>0</v>
      </c>
      <c r="L16" s="290">
        <f t="shared" si="0"/>
        <v>1040</v>
      </c>
      <c r="M16" s="290">
        <f t="shared" si="0"/>
        <v>3193187</v>
      </c>
      <c r="N16" s="290">
        <f t="shared" si="0"/>
        <v>2993314</v>
      </c>
      <c r="O16" s="293">
        <f t="shared" ref="O16" si="7">N16/M16*100</f>
        <v>93.740642186004138</v>
      </c>
      <c r="P16" s="290">
        <f t="shared" si="0"/>
        <v>99349</v>
      </c>
      <c r="Q16" s="290">
        <f t="shared" si="0"/>
        <v>100524</v>
      </c>
      <c r="R16" s="290">
        <f t="shared" si="0"/>
        <v>7494567</v>
      </c>
      <c r="S16" s="290">
        <f t="shared" si="0"/>
        <v>5530236</v>
      </c>
      <c r="T16" s="293">
        <f t="shared" ref="T16" si="8">S16/R16*100</f>
        <v>73.789933427775082</v>
      </c>
      <c r="U16" s="112">
        <f t="shared" si="0"/>
        <v>994744</v>
      </c>
      <c r="V16" s="112">
        <f t="shared" si="0"/>
        <v>969587</v>
      </c>
      <c r="W16" s="112">
        <f t="shared" si="0"/>
        <v>2585388</v>
      </c>
      <c r="X16" s="113">
        <f t="shared" si="0"/>
        <v>100</v>
      </c>
    </row>
    <row r="17" spans="1:24" ht="21.2" customHeight="1" x14ac:dyDescent="0.15">
      <c r="A17" s="4"/>
      <c r="B17" s="168"/>
      <c r="C17" s="168"/>
      <c r="D17" s="181"/>
      <c r="E17" s="168"/>
      <c r="F17" s="168"/>
      <c r="G17" s="168"/>
      <c r="H17" s="168"/>
      <c r="I17" s="168"/>
      <c r="J17" s="181"/>
      <c r="K17" s="168"/>
      <c r="L17" s="168"/>
      <c r="M17" s="168"/>
      <c r="N17" s="168"/>
      <c r="O17" s="181"/>
      <c r="P17" s="168"/>
      <c r="Q17" s="168"/>
      <c r="R17" s="168"/>
      <c r="S17" s="168"/>
      <c r="T17" s="181"/>
      <c r="U17" s="168"/>
      <c r="V17" s="168"/>
      <c r="W17" s="168"/>
      <c r="X17" s="181"/>
    </row>
    <row r="18" spans="1:24" ht="21.2" customHeight="1" x14ac:dyDescent="0.15">
      <c r="A18" s="39" t="s">
        <v>48</v>
      </c>
      <c r="B18" s="112"/>
      <c r="C18" s="112"/>
      <c r="D18" s="113"/>
      <c r="E18" s="112"/>
      <c r="F18" s="112"/>
      <c r="G18" s="112"/>
      <c r="H18" s="112"/>
      <c r="I18" s="112"/>
      <c r="J18" s="113"/>
      <c r="K18" s="112"/>
      <c r="L18" s="112"/>
      <c r="M18" s="112"/>
      <c r="N18" s="112"/>
      <c r="O18" s="113"/>
      <c r="P18" s="112"/>
      <c r="Q18" s="112"/>
      <c r="R18" s="112"/>
      <c r="S18" s="112"/>
      <c r="T18" s="113"/>
      <c r="U18" s="112"/>
      <c r="V18" s="112"/>
      <c r="W18" s="112"/>
      <c r="X18" s="113"/>
    </row>
    <row r="19" spans="1:24" ht="21.2" customHeight="1" x14ac:dyDescent="0.15">
      <c r="A19" s="4">
        <v>2015</v>
      </c>
      <c r="B19" s="112">
        <f>VLOOKUP($A19&amp;$A$18, '[1]27.도로'!$A$9:$BC$71, 4, FALSE)</f>
        <v>2734093</v>
      </c>
      <c r="C19" s="112">
        <f>VLOOKUP($A19&amp;$A$18, '[1]27.도로'!$A$9:$BC$71, 5, FALSE)</f>
        <v>2734093</v>
      </c>
      <c r="D19" s="113">
        <f>VLOOKUP($A19&amp;$A$18, '[1]27.도로'!$A$9:$BC$71, 6, FALSE)</f>
        <v>100</v>
      </c>
      <c r="E19" s="112" t="str">
        <f>VLOOKUP($A19&amp;$A$18, '[1]27.도로'!$A$9:$BC$71, 7, FALSE)</f>
        <v>-</v>
      </c>
      <c r="F19" s="112" t="str">
        <f>VLOOKUP($A19&amp;$A$18, '[1]27.도로'!$A$9:$BC$71, 8, FALSE)</f>
        <v>-</v>
      </c>
      <c r="G19" s="112">
        <f>VLOOKUP($A19&amp;$A$18, '[1]27.도로'!$A$9:$BC$71, 9, FALSE)</f>
        <v>96840</v>
      </c>
      <c r="H19" s="112">
        <f>VLOOKUP($A19&amp;$A$18, '[1]27.도로'!$A$9:$BC$71, 10, FALSE)</f>
        <v>107838</v>
      </c>
      <c r="I19" s="112">
        <f>VLOOKUP($A19&amp;$A$18, '[1]27.도로'!$A$9:$BC$71, 11, FALSE)</f>
        <v>107838</v>
      </c>
      <c r="J19" s="113">
        <f>VLOOKUP($A19&amp;$A$18, '[1]27.도로'!$A$9:$BC$71, 12, FALSE)</f>
        <v>100</v>
      </c>
      <c r="K19" s="112" t="str">
        <f>VLOOKUP($A19&amp;$A$18, '[1]27.도로'!$A$9:$BC$71, 13, FALSE)</f>
        <v>-</v>
      </c>
      <c r="L19" s="112" t="str">
        <f>VLOOKUP($A19&amp;$A$18, '[1]27.도로'!$A$9:$BC$71, 14, FALSE)</f>
        <v>-</v>
      </c>
      <c r="M19" s="112">
        <f>VLOOKUP($A19&amp;$A$18, '[1]27.도로'!$A$9:$BC$71, 15, FALSE)</f>
        <v>11604</v>
      </c>
      <c r="N19" s="112">
        <f>VLOOKUP($A19&amp;$A$18, '[1]27.도로'!$A$9:$BC$71, 16, FALSE)</f>
        <v>11604</v>
      </c>
      <c r="O19" s="113">
        <f>VLOOKUP($A19&amp;$A$18, '[1]27.도로'!$A$9:$BC$71, 17, FALSE)</f>
        <v>100</v>
      </c>
      <c r="P19" s="112" t="str">
        <f>VLOOKUP($A19&amp;$A$18, '[1]27.도로'!$A$9:$BC$71, 18, FALSE)</f>
        <v>-</v>
      </c>
      <c r="Q19" s="112" t="str">
        <f>VLOOKUP($A19&amp;$A$18, '[1]27.도로'!$A$9:$BC$71, 19, FALSE)</f>
        <v>-</v>
      </c>
      <c r="R19" s="112">
        <f>VLOOKUP($A19&amp;$A$18, '[1]27.도로'!$A$9:$BC$71, 20, FALSE)</f>
        <v>143300</v>
      </c>
      <c r="S19" s="112">
        <f>VLOOKUP($A19&amp;$A$18, '[1]27.도로'!$A$9:$BC$71, 21, FALSE)</f>
        <v>143300</v>
      </c>
      <c r="T19" s="113">
        <f>VLOOKUP($A19&amp;$A$18, '[1]27.도로'!$A$9:$BC$71, 22, FALSE)</f>
        <v>100</v>
      </c>
      <c r="U19" s="112" t="str">
        <f>VLOOKUP($A19&amp;$A$18, '[1]27.도로'!$A$9:$BC$71, 23, FALSE)</f>
        <v>-</v>
      </c>
      <c r="V19" s="112" t="str">
        <f>VLOOKUP($A19&amp;$A$18, '[1]27.도로'!$A$9:$BC$71, 24, FALSE)</f>
        <v>-</v>
      </c>
      <c r="W19" s="112">
        <f>VLOOKUP($A19&amp;$A$18, '[1]27.도로'!$A$9:$BC$71, 25, FALSE)</f>
        <v>2374511</v>
      </c>
      <c r="X19" s="113">
        <f>VLOOKUP($A19&amp;$A$18, '[1]27.도로'!$A$9:$BC$71, 27, FALSE)</f>
        <v>100</v>
      </c>
    </row>
    <row r="20" spans="1:24" ht="21.2" customHeight="1" x14ac:dyDescent="0.15">
      <c r="A20" s="4">
        <v>2016</v>
      </c>
      <c r="B20" s="112">
        <f>VLOOKUP($A20&amp;$A$18, '[1]27.도로'!$A$9:$BC$71, 4, FALSE)</f>
        <v>2764108</v>
      </c>
      <c r="C20" s="112">
        <f>VLOOKUP($A20&amp;$A$18, '[1]27.도로'!$A$9:$BC$71, 5, FALSE)</f>
        <v>2764108</v>
      </c>
      <c r="D20" s="113">
        <f>VLOOKUP($A20&amp;$A$18, '[1]27.도로'!$A$9:$BC$71, 6, FALSE)</f>
        <v>100</v>
      </c>
      <c r="E20" s="112" t="str">
        <f>VLOOKUP($A20&amp;$A$18, '[1]27.도로'!$A$9:$BC$71, 7, FALSE)</f>
        <v>-</v>
      </c>
      <c r="F20" s="112" t="str">
        <f>VLOOKUP($A20&amp;$A$18, '[1]27.도로'!$A$9:$BC$71, 8, FALSE)</f>
        <v>-</v>
      </c>
      <c r="G20" s="112">
        <f>VLOOKUP($A20&amp;$A$18, '[1]27.도로'!$A$9:$BC$71, 9, FALSE)</f>
        <v>96840</v>
      </c>
      <c r="H20" s="112">
        <f>VLOOKUP($A20&amp;$A$18, '[1]27.도로'!$A$9:$BC$71, 10, FALSE)</f>
        <v>107838</v>
      </c>
      <c r="I20" s="112">
        <f>VLOOKUP($A20&amp;$A$18, '[1]27.도로'!$A$9:$BC$71, 11, FALSE)</f>
        <v>107838</v>
      </c>
      <c r="J20" s="113">
        <f>VLOOKUP($A20&amp;$A$18, '[1]27.도로'!$A$9:$BC$71, 12, FALSE)</f>
        <v>100</v>
      </c>
      <c r="K20" s="112" t="str">
        <f>VLOOKUP($A20&amp;$A$18, '[1]27.도로'!$A$9:$BC$71, 13, FALSE)</f>
        <v>-</v>
      </c>
      <c r="L20" s="112" t="str">
        <f>VLOOKUP($A20&amp;$A$18, '[1]27.도로'!$A$9:$BC$71, 14, FALSE)</f>
        <v>-</v>
      </c>
      <c r="M20" s="112">
        <f>VLOOKUP($A20&amp;$A$18, '[1]27.도로'!$A$9:$BC$71, 15, FALSE)</f>
        <v>11604</v>
      </c>
      <c r="N20" s="112">
        <f>VLOOKUP($A20&amp;$A$18, '[1]27.도로'!$A$9:$BC$71, 16, FALSE)</f>
        <v>11604</v>
      </c>
      <c r="O20" s="113">
        <f>VLOOKUP($A20&amp;$A$18, '[1]27.도로'!$A$9:$BC$71, 17, FALSE)</f>
        <v>100</v>
      </c>
      <c r="P20" s="112" t="str">
        <f>VLOOKUP($A20&amp;$A$18, '[1]27.도로'!$A$9:$BC$71, 18, FALSE)</f>
        <v>-</v>
      </c>
      <c r="Q20" s="112" t="str">
        <f>VLOOKUP($A20&amp;$A$18, '[1]27.도로'!$A$9:$BC$71, 19, FALSE)</f>
        <v>-</v>
      </c>
      <c r="R20" s="112">
        <f>VLOOKUP($A20&amp;$A$18, '[1]27.도로'!$A$9:$BC$71, 20, FALSE)</f>
        <v>143300</v>
      </c>
      <c r="S20" s="112">
        <f>VLOOKUP($A20&amp;$A$18, '[1]27.도로'!$A$9:$BC$71, 21, FALSE)</f>
        <v>143300</v>
      </c>
      <c r="T20" s="113">
        <f>VLOOKUP($A20&amp;$A$18, '[1]27.도로'!$A$9:$BC$71, 22, FALSE)</f>
        <v>100</v>
      </c>
      <c r="U20" s="112" t="str">
        <f>VLOOKUP($A20&amp;$A$18, '[1]27.도로'!$A$9:$BC$71, 23, FALSE)</f>
        <v>-</v>
      </c>
      <c r="V20" s="112" t="str">
        <f>VLOOKUP($A20&amp;$A$18, '[1]27.도로'!$A$9:$BC$71, 24, FALSE)</f>
        <v>-</v>
      </c>
      <c r="W20" s="112">
        <f>VLOOKUP($A20&amp;$A$18, '[1]27.도로'!$A$9:$BC$71, 25, FALSE)</f>
        <v>2404526</v>
      </c>
      <c r="X20" s="113">
        <f>VLOOKUP($A20&amp;$A$18, '[1]27.도로'!$A$9:$BC$71, 27, FALSE)</f>
        <v>100</v>
      </c>
    </row>
    <row r="21" spans="1:24" ht="21.2" customHeight="1" x14ac:dyDescent="0.15">
      <c r="A21" s="4">
        <v>2017</v>
      </c>
      <c r="B21" s="112">
        <f>VLOOKUP($A21&amp;$A$18, '[1]27.도로'!$A$9:$BC$71, 4, FALSE)</f>
        <v>2794541</v>
      </c>
      <c r="C21" s="112">
        <f>VLOOKUP($A21&amp;$A$18, '[1]27.도로'!$A$9:$BC$71, 5, FALSE)</f>
        <v>2794541</v>
      </c>
      <c r="D21" s="113">
        <f>VLOOKUP($A21&amp;$A$18, '[1]27.도로'!$A$9:$BC$71, 6, FALSE)</f>
        <v>100</v>
      </c>
      <c r="E21" s="112" t="str">
        <f>VLOOKUP($A21&amp;$A$18, '[1]27.도로'!$A$9:$BC$71, 7, FALSE)</f>
        <v>-</v>
      </c>
      <c r="F21" s="112" t="str">
        <f>VLOOKUP($A21&amp;$A$18, '[1]27.도로'!$A$9:$BC$71, 8, FALSE)</f>
        <v>-</v>
      </c>
      <c r="G21" s="112">
        <f>VLOOKUP($A21&amp;$A$18, '[1]27.도로'!$A$9:$BC$71, 9, FALSE)</f>
        <v>96840</v>
      </c>
      <c r="H21" s="112">
        <f>VLOOKUP($A21&amp;$A$18, '[1]27.도로'!$A$9:$BC$71, 10, FALSE)</f>
        <v>107838</v>
      </c>
      <c r="I21" s="112">
        <f>VLOOKUP($A21&amp;$A$18, '[1]27.도로'!$A$9:$BC$71, 11, FALSE)</f>
        <v>107838</v>
      </c>
      <c r="J21" s="113">
        <f>VLOOKUP($A21&amp;$A$18, '[1]27.도로'!$A$9:$BC$71, 12, FALSE)</f>
        <v>100</v>
      </c>
      <c r="K21" s="112" t="str">
        <f>VLOOKUP($A21&amp;$A$18, '[1]27.도로'!$A$9:$BC$71, 13, FALSE)</f>
        <v>-</v>
      </c>
      <c r="L21" s="112" t="str">
        <f>VLOOKUP($A21&amp;$A$18, '[1]27.도로'!$A$9:$BC$71, 14, FALSE)</f>
        <v>-</v>
      </c>
      <c r="M21" s="112">
        <f>VLOOKUP($A21&amp;$A$18, '[1]27.도로'!$A$9:$BC$71, 15, FALSE)</f>
        <v>11604</v>
      </c>
      <c r="N21" s="112">
        <f>VLOOKUP($A21&amp;$A$18, '[1]27.도로'!$A$9:$BC$71, 16, FALSE)</f>
        <v>11604</v>
      </c>
      <c r="O21" s="113">
        <f>VLOOKUP($A21&amp;$A$18, '[1]27.도로'!$A$9:$BC$71, 17, FALSE)</f>
        <v>100</v>
      </c>
      <c r="P21" s="112" t="str">
        <f>VLOOKUP($A21&amp;$A$18, '[1]27.도로'!$A$9:$BC$71, 18, FALSE)</f>
        <v>-</v>
      </c>
      <c r="Q21" s="112" t="str">
        <f>VLOOKUP($A21&amp;$A$18, '[1]27.도로'!$A$9:$BC$71, 19, FALSE)</f>
        <v>-</v>
      </c>
      <c r="R21" s="112">
        <f>VLOOKUP($A21&amp;$A$18, '[1]27.도로'!$A$9:$BC$71, 20, FALSE)</f>
        <v>143300</v>
      </c>
      <c r="S21" s="112">
        <f>VLOOKUP($A21&amp;$A$18, '[1]27.도로'!$A$9:$BC$71, 21, FALSE)</f>
        <v>143300</v>
      </c>
      <c r="T21" s="113">
        <f>VLOOKUP($A21&amp;$A$18, '[1]27.도로'!$A$9:$BC$71, 22, FALSE)</f>
        <v>100</v>
      </c>
      <c r="U21" s="112" t="str">
        <f>VLOOKUP($A21&amp;$A$18, '[1]27.도로'!$A$9:$BC$71, 23, FALSE)</f>
        <v>-</v>
      </c>
      <c r="V21" s="112" t="str">
        <f>VLOOKUP($A21&amp;$A$18, '[1]27.도로'!$A$9:$BC$71, 24, FALSE)</f>
        <v>-</v>
      </c>
      <c r="W21" s="112">
        <f>VLOOKUP($A21&amp;$A$18, '[1]27.도로'!$A$9:$BC$71, 25, FALSE)</f>
        <v>2434959</v>
      </c>
      <c r="X21" s="113">
        <f>VLOOKUP($A21&amp;$A$18, '[1]27.도로'!$A$9:$BC$71, 27, FALSE)</f>
        <v>100</v>
      </c>
    </row>
    <row r="22" spans="1:24" ht="21.2" customHeight="1" x14ac:dyDescent="0.15">
      <c r="A22" s="4">
        <v>2018</v>
      </c>
      <c r="B22" s="112">
        <f>VLOOKUP($A22&amp;$A$18, '[1]27.도로'!$A$9:$BC$71, 4, FALSE)</f>
        <v>2830224</v>
      </c>
      <c r="C22" s="112">
        <f>VLOOKUP($A22&amp;$A$18, '[1]27.도로'!$A$9:$BC$71, 5, FALSE)</f>
        <v>2830224</v>
      </c>
      <c r="D22" s="113">
        <f>VLOOKUP($A22&amp;$A$18, '[1]27.도로'!$A$9:$BC$71, 6, FALSE)</f>
        <v>100</v>
      </c>
      <c r="E22" s="112" t="str">
        <f>VLOOKUP($A22&amp;$A$18, '[1]27.도로'!$A$9:$BC$71, 7, FALSE)</f>
        <v>-</v>
      </c>
      <c r="F22" s="112" t="str">
        <f>VLOOKUP($A22&amp;$A$18, '[1]27.도로'!$A$9:$BC$71, 8, FALSE)</f>
        <v>-</v>
      </c>
      <c r="G22" s="112">
        <f>VLOOKUP($A22&amp;$A$18, '[1]27.도로'!$A$9:$BC$71, 9, FALSE)</f>
        <v>96840</v>
      </c>
      <c r="H22" s="112">
        <f>VLOOKUP($A22&amp;$A$18, '[1]27.도로'!$A$9:$BC$71, 10, FALSE)</f>
        <v>107838</v>
      </c>
      <c r="I22" s="112">
        <f>VLOOKUP($A22&amp;$A$18, '[1]27.도로'!$A$9:$BC$71, 11, FALSE)</f>
        <v>107838</v>
      </c>
      <c r="J22" s="113">
        <f>VLOOKUP($A22&amp;$A$18, '[1]27.도로'!$A$9:$BC$71, 12, FALSE)</f>
        <v>100</v>
      </c>
      <c r="K22" s="112" t="str">
        <f>VLOOKUP($A22&amp;$A$18, '[1]27.도로'!$A$9:$BC$71, 13, FALSE)</f>
        <v>-</v>
      </c>
      <c r="L22" s="112" t="str">
        <f>VLOOKUP($A22&amp;$A$18, '[1]27.도로'!$A$9:$BC$71, 14, FALSE)</f>
        <v>-</v>
      </c>
      <c r="M22" s="112">
        <f>VLOOKUP($A22&amp;$A$18, '[1]27.도로'!$A$9:$BC$71, 15, FALSE)</f>
        <v>11604</v>
      </c>
      <c r="N22" s="112">
        <f>VLOOKUP($A22&amp;$A$18, '[1]27.도로'!$A$9:$BC$71, 16, FALSE)</f>
        <v>11604</v>
      </c>
      <c r="O22" s="113">
        <f>VLOOKUP($A22&amp;$A$18, '[1]27.도로'!$A$9:$BC$71, 17, FALSE)</f>
        <v>100</v>
      </c>
      <c r="P22" s="112" t="str">
        <f>VLOOKUP($A22&amp;$A$18, '[1]27.도로'!$A$9:$BC$71, 18, FALSE)</f>
        <v>-</v>
      </c>
      <c r="Q22" s="112" t="str">
        <f>VLOOKUP($A22&amp;$A$18, '[1]27.도로'!$A$9:$BC$71, 19, FALSE)</f>
        <v>-</v>
      </c>
      <c r="R22" s="112">
        <f>VLOOKUP($A22&amp;$A$18, '[1]27.도로'!$A$9:$BC$71, 20, FALSE)</f>
        <v>143300</v>
      </c>
      <c r="S22" s="112">
        <f>VLOOKUP($A22&amp;$A$18, '[1]27.도로'!$A$9:$BC$71, 21, FALSE)</f>
        <v>143300</v>
      </c>
      <c r="T22" s="113">
        <f>VLOOKUP($A22&amp;$A$18, '[1]27.도로'!$A$9:$BC$71, 22, FALSE)</f>
        <v>100</v>
      </c>
      <c r="U22" s="112" t="str">
        <f>VLOOKUP($A22&amp;$A$18, '[1]27.도로'!$A$9:$BC$71, 23, FALSE)</f>
        <v>-</v>
      </c>
      <c r="V22" s="112" t="str">
        <f>VLOOKUP($A22&amp;$A$18, '[1]27.도로'!$A$9:$BC$71, 24, FALSE)</f>
        <v>-</v>
      </c>
      <c r="W22" s="112">
        <f>VLOOKUP($A22&amp;$A$18, '[1]27.도로'!$A$9:$BC$71, 25, FALSE)</f>
        <v>2470642</v>
      </c>
      <c r="X22" s="113">
        <f>VLOOKUP($A22&amp;$A$18, '[1]27.도로'!$A$9:$BC$71, 27, FALSE)</f>
        <v>100</v>
      </c>
    </row>
    <row r="23" spans="1:24" ht="21.2" customHeight="1" x14ac:dyDescent="0.15">
      <c r="A23" s="4">
        <v>2019</v>
      </c>
      <c r="B23" s="112">
        <f>VLOOKUP($A23&amp;$A$18, '[1]27.도로'!$A$9:$BC$71, 4, FALSE)</f>
        <v>2854021</v>
      </c>
      <c r="C23" s="112">
        <f>VLOOKUP($A23&amp;$A$18, '[1]27.도로'!$A$9:$BC$71, 5, FALSE)</f>
        <v>2854021</v>
      </c>
      <c r="D23" s="113">
        <f>VLOOKUP($A23&amp;$A$18, '[1]27.도로'!$A$9:$BC$71, 6, FALSE)</f>
        <v>100</v>
      </c>
      <c r="E23" s="112" t="str">
        <f>VLOOKUP($A23&amp;$A$18, '[1]27.도로'!$A$9:$BC$71, 7, FALSE)</f>
        <v>-</v>
      </c>
      <c r="F23" s="112" t="str">
        <f>VLOOKUP($A23&amp;$A$18, '[1]27.도로'!$A$9:$BC$71, 8, FALSE)</f>
        <v>-</v>
      </c>
      <c r="G23" s="112">
        <f>VLOOKUP($A23&amp;$A$18, '[1]27.도로'!$A$9:$BC$71, 9, FALSE)</f>
        <v>96840</v>
      </c>
      <c r="H23" s="112">
        <f>VLOOKUP($A23&amp;$A$18, '[1]27.도로'!$A$9:$BC$71, 10, FALSE)</f>
        <v>107838</v>
      </c>
      <c r="I23" s="112">
        <f>VLOOKUP($A23&amp;$A$18, '[1]27.도로'!$A$9:$BC$71, 11, FALSE)</f>
        <v>107838</v>
      </c>
      <c r="J23" s="113">
        <f>VLOOKUP($A23&amp;$A$18, '[1]27.도로'!$A$9:$BC$71, 12, FALSE)</f>
        <v>100</v>
      </c>
      <c r="K23" s="112" t="str">
        <f>VLOOKUP($A23&amp;$A$18, '[1]27.도로'!$A$9:$BC$71, 13, FALSE)</f>
        <v>-</v>
      </c>
      <c r="L23" s="112" t="str">
        <f>VLOOKUP($A23&amp;$A$18, '[1]27.도로'!$A$9:$BC$71, 14, FALSE)</f>
        <v>-</v>
      </c>
      <c r="M23" s="112">
        <f>VLOOKUP($A23&amp;$A$18, '[1]27.도로'!$A$9:$BC$71, 15, FALSE)</f>
        <v>11604</v>
      </c>
      <c r="N23" s="112">
        <f>VLOOKUP($A23&amp;$A$18, '[1]27.도로'!$A$9:$BC$71, 16, FALSE)</f>
        <v>11604</v>
      </c>
      <c r="O23" s="113">
        <f>VLOOKUP($A23&amp;$A$18, '[1]27.도로'!$A$9:$BC$71, 17, FALSE)</f>
        <v>100</v>
      </c>
      <c r="P23" s="112" t="str">
        <f>VLOOKUP($A23&amp;$A$18, '[1]27.도로'!$A$9:$BC$71, 18, FALSE)</f>
        <v>-</v>
      </c>
      <c r="Q23" s="112" t="str">
        <f>VLOOKUP($A23&amp;$A$18, '[1]27.도로'!$A$9:$BC$71, 19, FALSE)</f>
        <v>-</v>
      </c>
      <c r="R23" s="112">
        <f>VLOOKUP($A23&amp;$A$18, '[1]27.도로'!$A$9:$BC$71, 20, FALSE)</f>
        <v>143300</v>
      </c>
      <c r="S23" s="112">
        <f>VLOOKUP($A23&amp;$A$18, '[1]27.도로'!$A$9:$BC$71, 21, FALSE)</f>
        <v>143300</v>
      </c>
      <c r="T23" s="113">
        <f>VLOOKUP($A23&amp;$A$18, '[1]27.도로'!$A$9:$BC$71, 22, FALSE)</f>
        <v>100</v>
      </c>
      <c r="U23" s="112" t="str">
        <f>VLOOKUP($A23&amp;$A$18, '[1]27.도로'!$A$9:$BC$71, 23, FALSE)</f>
        <v>-</v>
      </c>
      <c r="V23" s="112" t="str">
        <f>VLOOKUP($A23&amp;$A$18, '[1]27.도로'!$A$9:$BC$71, 24, FALSE)</f>
        <v>-</v>
      </c>
      <c r="W23" s="112">
        <f>VLOOKUP($A23&amp;$A$18, '[1]27.도로'!$A$9:$BC$71, 25, FALSE)</f>
        <v>2494439</v>
      </c>
      <c r="X23" s="113">
        <f>VLOOKUP($A23&amp;$A$18, '[1]27.도로'!$A$9:$BC$71, 27, FALSE)</f>
        <v>100</v>
      </c>
    </row>
    <row r="24" spans="1:24" ht="21.2" customHeight="1" x14ac:dyDescent="0.15">
      <c r="A24" s="4">
        <v>2020</v>
      </c>
      <c r="B24" s="112">
        <f>VLOOKUP($A24&amp;$A$18, '[1]27.도로'!$A$9:$BC$71, 4, FALSE)</f>
        <v>2938609</v>
      </c>
      <c r="C24" s="112">
        <f>VLOOKUP($A24&amp;$A$18, '[1]27.도로'!$A$9:$BC$71, 5, FALSE)</f>
        <v>2938609</v>
      </c>
      <c r="D24" s="113">
        <f>VLOOKUP($A24&amp;$A$18, '[1]27.도로'!$A$9:$BC$71, 6, FALSE)</f>
        <v>100</v>
      </c>
      <c r="E24" s="112" t="str">
        <f>VLOOKUP($A24&amp;$A$18, '[1]27.도로'!$A$9:$BC$71, 7, FALSE)</f>
        <v>-</v>
      </c>
      <c r="F24" s="112" t="str">
        <f>VLOOKUP($A24&amp;$A$18, '[1]27.도로'!$A$9:$BC$71, 8, FALSE)</f>
        <v>-</v>
      </c>
      <c r="G24" s="112">
        <f>VLOOKUP($A24&amp;$A$18, '[1]27.도로'!$A$9:$BC$71, 9, FALSE)</f>
        <v>96840</v>
      </c>
      <c r="H24" s="112">
        <f>VLOOKUP($A24&amp;$A$18, '[1]27.도로'!$A$9:$BC$71, 10, FALSE)</f>
        <v>107838</v>
      </c>
      <c r="I24" s="112">
        <f>VLOOKUP($A24&amp;$A$18, '[1]27.도로'!$A$9:$BC$71, 11, FALSE)</f>
        <v>107838</v>
      </c>
      <c r="J24" s="113">
        <f>VLOOKUP($A24&amp;$A$18, '[1]27.도로'!$A$9:$BC$71, 12, FALSE)</f>
        <v>100</v>
      </c>
      <c r="K24" s="112" t="str">
        <f>VLOOKUP($A24&amp;$A$18, '[1]27.도로'!$A$9:$BC$71, 13, FALSE)</f>
        <v>-</v>
      </c>
      <c r="L24" s="112" t="str">
        <f>VLOOKUP($A24&amp;$A$18, '[1]27.도로'!$A$9:$BC$71, 14, FALSE)</f>
        <v>-</v>
      </c>
      <c r="M24" s="112">
        <f>VLOOKUP($A24&amp;$A$18, '[1]27.도로'!$A$9:$BC$71, 15, FALSE)</f>
        <v>11604</v>
      </c>
      <c r="N24" s="112">
        <f>VLOOKUP($A24&amp;$A$18, '[1]27.도로'!$A$9:$BC$71, 16, FALSE)</f>
        <v>11604</v>
      </c>
      <c r="O24" s="113">
        <f>VLOOKUP($A24&amp;$A$18, '[1]27.도로'!$A$9:$BC$71, 17, FALSE)</f>
        <v>100</v>
      </c>
      <c r="P24" s="112" t="str">
        <f>VLOOKUP($A24&amp;$A$18, '[1]27.도로'!$A$9:$BC$71, 18, FALSE)</f>
        <v>-</v>
      </c>
      <c r="Q24" s="112" t="str">
        <f>VLOOKUP($A24&amp;$A$18, '[1]27.도로'!$A$9:$BC$71, 19, FALSE)</f>
        <v>-</v>
      </c>
      <c r="R24" s="112">
        <f>VLOOKUP($A24&amp;$A$18, '[1]27.도로'!$A$9:$BC$71, 20, FALSE)</f>
        <v>143300</v>
      </c>
      <c r="S24" s="112">
        <f>VLOOKUP($A24&amp;$A$18, '[1]27.도로'!$A$9:$BC$71, 21, FALSE)</f>
        <v>143300</v>
      </c>
      <c r="T24" s="113">
        <f>VLOOKUP($A24&amp;$A$18, '[1]27.도로'!$A$9:$BC$71, 22, FALSE)</f>
        <v>100</v>
      </c>
      <c r="U24" s="112" t="str">
        <f>VLOOKUP($A24&amp;$A$18, '[1]27.도로'!$A$9:$BC$71, 23, FALSE)</f>
        <v>-</v>
      </c>
      <c r="V24" s="112" t="str">
        <f>VLOOKUP($A24&amp;$A$18, '[1]27.도로'!$A$9:$BC$71, 24, FALSE)</f>
        <v>-</v>
      </c>
      <c r="W24" s="112">
        <f>VLOOKUP($A24&amp;$A$18, '[1]27.도로'!$A$9:$BC$71, 25, FALSE)</f>
        <v>2579027</v>
      </c>
      <c r="X24" s="113">
        <f>VLOOKUP($A24&amp;$A$18, '[1]27.도로'!$A$9:$BC$71, 27, FALSE)</f>
        <v>100</v>
      </c>
    </row>
    <row r="25" spans="1:24" ht="21.2" customHeight="1" x14ac:dyDescent="0.15">
      <c r="A25" s="4">
        <v>2021</v>
      </c>
      <c r="B25" s="112">
        <v>2944970</v>
      </c>
      <c r="C25" s="112">
        <v>2944970</v>
      </c>
      <c r="D25" s="113">
        <v>100</v>
      </c>
      <c r="E25" s="112">
        <v>0</v>
      </c>
      <c r="F25" s="112">
        <v>0</v>
      </c>
      <c r="G25" s="112">
        <v>96840</v>
      </c>
      <c r="H25" s="112">
        <v>107838</v>
      </c>
      <c r="I25" s="112">
        <v>107838</v>
      </c>
      <c r="J25" s="113">
        <v>100</v>
      </c>
      <c r="K25" s="112">
        <f>VLOOKUP($A25&amp;$A$18, '[1]27.도로'!$A$9:$BC$71, 13, FALSE)</f>
        <v>0</v>
      </c>
      <c r="L25" s="112">
        <f>VLOOKUP($A25&amp;$A$18, '[1]27.도로'!$A$9:$BC$71, 14, FALSE)</f>
        <v>0</v>
      </c>
      <c r="M25" s="112">
        <v>11604</v>
      </c>
      <c r="N25" s="112">
        <v>11604</v>
      </c>
      <c r="O25" s="113">
        <v>100</v>
      </c>
      <c r="P25" s="112">
        <v>0</v>
      </c>
      <c r="Q25" s="112">
        <v>0</v>
      </c>
      <c r="R25" s="112">
        <v>143300</v>
      </c>
      <c r="S25" s="112">
        <v>143300</v>
      </c>
      <c r="T25" s="113">
        <v>100</v>
      </c>
      <c r="U25" s="113">
        <v>0</v>
      </c>
      <c r="V25" s="113">
        <v>0</v>
      </c>
      <c r="W25" s="112">
        <v>2585388</v>
      </c>
      <c r="X25" s="113">
        <v>100</v>
      </c>
    </row>
    <row r="26" spans="1:24" ht="21.2" customHeight="1" x14ac:dyDescent="0.15">
      <c r="A26" s="4"/>
      <c r="B26" s="168"/>
      <c r="C26" s="168"/>
      <c r="D26" s="181"/>
      <c r="E26" s="168"/>
      <c r="F26" s="168"/>
      <c r="G26" s="168"/>
      <c r="H26" s="168"/>
      <c r="I26" s="168"/>
      <c r="J26" s="181"/>
      <c r="K26" s="168"/>
      <c r="L26" s="168"/>
      <c r="M26" s="168"/>
      <c r="N26" s="168"/>
      <c r="O26" s="181"/>
      <c r="P26" s="168"/>
      <c r="Q26" s="168"/>
      <c r="R26" s="168"/>
      <c r="S26" s="168"/>
      <c r="T26" s="181"/>
      <c r="U26" s="168"/>
      <c r="V26" s="168"/>
      <c r="W26" s="168"/>
      <c r="X26" s="181"/>
    </row>
    <row r="27" spans="1:24" ht="21.2" customHeight="1" x14ac:dyDescent="0.15">
      <c r="A27" s="39" t="s">
        <v>49</v>
      </c>
      <c r="B27" s="112"/>
      <c r="C27" s="112"/>
      <c r="D27" s="113"/>
      <c r="E27" s="112"/>
      <c r="F27" s="112"/>
      <c r="G27" s="112"/>
      <c r="H27" s="112"/>
      <c r="I27" s="112"/>
      <c r="J27" s="113"/>
      <c r="K27" s="112"/>
      <c r="L27" s="112"/>
      <c r="M27" s="112"/>
      <c r="N27" s="112"/>
      <c r="O27" s="113"/>
      <c r="P27" s="112"/>
      <c r="Q27" s="112"/>
      <c r="R27" s="112"/>
      <c r="S27" s="112"/>
      <c r="T27" s="113"/>
      <c r="U27" s="112"/>
      <c r="V27" s="112"/>
      <c r="W27" s="112"/>
      <c r="X27" s="113"/>
    </row>
    <row r="28" spans="1:24" ht="21.2" customHeight="1" x14ac:dyDescent="0.15">
      <c r="A28" s="4">
        <v>2015</v>
      </c>
      <c r="B28" s="112">
        <f>VLOOKUP($A28&amp;$A$27, '[2]27.도로'!$A$9:$BC$160, 4, FALSE)</f>
        <v>12943501</v>
      </c>
      <c r="C28" s="112">
        <f>VLOOKUP($A28&amp;$A$27, '[2]27.도로'!$A$9:$BC$160, 5, FALSE)</f>
        <v>10302327</v>
      </c>
      <c r="D28" s="113">
        <f>VLOOKUP($A28&amp;$A$27, '[2]27.도로'!$A$9:$BC$160, 6, FALSE)</f>
        <v>79.599999999999994</v>
      </c>
      <c r="E28" s="112">
        <f>VLOOKUP($A28&amp;$A$27, '[2]27.도로'!$A$9:$BC$160, 7, FALSE)</f>
        <v>1617246</v>
      </c>
      <c r="F28" s="112">
        <f>VLOOKUP($A28&amp;$A$27, '[2]27.도로'!$A$9:$BC$160, 8, FALSE)</f>
        <v>1023928</v>
      </c>
      <c r="G28" s="112">
        <f>VLOOKUP($A28&amp;$A$27, '[2]27.도로'!$A$9:$BC$160, 9, FALSE)</f>
        <v>567960</v>
      </c>
      <c r="H28" s="112">
        <f>VLOOKUP($A28&amp;$A$27, '[2]27.도로'!$A$9:$BC$160, 10, FALSE)</f>
        <v>2270083</v>
      </c>
      <c r="I28" s="112">
        <f>VLOOKUP($A28&amp;$A$27, '[2]27.도로'!$A$9:$BC$160, 11, FALSE)</f>
        <v>2260233</v>
      </c>
      <c r="J28" s="113">
        <f>VLOOKUP($A28&amp;$A$27, '[2]27.도로'!$A$9:$BC$160, 12, FALSE)</f>
        <v>99.6</v>
      </c>
      <c r="K28" s="112" t="str">
        <f>VLOOKUP($A28&amp;$A$27, '[2]27.도로'!$A$9:$BC$160, 13, FALSE)</f>
        <v>-</v>
      </c>
      <c r="L28" s="112">
        <f>VLOOKUP($A28&amp;$A$27, '[2]27.도로'!$A$9:$BC$160, 14, FALSE)</f>
        <v>9850</v>
      </c>
      <c r="M28" s="112">
        <f>VLOOKUP($A28&amp;$A$27, '[2]27.도로'!$A$9:$BC$160, 15, FALSE)</f>
        <v>3011401</v>
      </c>
      <c r="N28" s="112">
        <f>VLOOKUP($A28&amp;$A$27, '[2]27.도로'!$A$9:$BC$160, 16, FALSE)</f>
        <v>2526630</v>
      </c>
      <c r="O28" s="113">
        <f>VLOOKUP($A28&amp;$A$27, '[2]27.도로'!$A$9:$BC$160, 17, FALSE)</f>
        <v>83.9</v>
      </c>
      <c r="P28" s="112">
        <f>VLOOKUP($A28&amp;$A$27, '[2]27.도로'!$A$9:$BC$160, 18, FALSE)</f>
        <v>402341</v>
      </c>
      <c r="Q28" s="112">
        <f>VLOOKUP($A28&amp;$A$27, '[2]27.도로'!$A$9:$BC$160, 19, FALSE)</f>
        <v>82430</v>
      </c>
      <c r="R28" s="112">
        <f>VLOOKUP($A28&amp;$A$27, '[2]27.도로'!$A$9:$BC$160, 20, FALSE)</f>
        <v>7094057</v>
      </c>
      <c r="S28" s="112">
        <f>VLOOKUP($A28&amp;$A$27, '[2]27.도로'!$A$9:$BC$160, 21, FALSE)</f>
        <v>4947504</v>
      </c>
      <c r="T28" s="113">
        <f>VLOOKUP($A28&amp;$A$27, '[2]27.도로'!$A$9:$BC$160, 22, FALSE)</f>
        <v>69.7</v>
      </c>
      <c r="U28" s="112">
        <f>VLOOKUP($A28&amp;$A$27, '[2]27.도로'!$A$9:$BC$160, 23, FALSE)</f>
        <v>1214905</v>
      </c>
      <c r="V28" s="112">
        <f>VLOOKUP($A28&amp;$A$27, '[2]27.도로'!$A$9:$BC$160, 24, FALSE)</f>
        <v>931648</v>
      </c>
      <c r="W28" s="112">
        <f>VLOOKUP($A28&amp;$A$27, '[2]27.도로'!$A$9:$BC$160, 25, FALSE)</f>
        <v>0</v>
      </c>
      <c r="X28" s="113">
        <f>VLOOKUP($A28&amp;$A$27, '[2]27.도로'!$A$9:$BC$160, 27, FALSE)</f>
        <v>0</v>
      </c>
    </row>
    <row r="29" spans="1:24" ht="21.2" customHeight="1" x14ac:dyDescent="0.15">
      <c r="A29" s="4">
        <v>2016</v>
      </c>
      <c r="B29" s="112">
        <f>VLOOKUP($A29&amp;$A$27, '[2]27.도로'!$A$9:$BC$160, 4, FALSE)</f>
        <v>13197078</v>
      </c>
      <c r="C29" s="112">
        <f>VLOOKUP($A29&amp;$A$27, '[2]27.도로'!$A$9:$BC$160, 5, FALSE)</f>
        <v>10543185</v>
      </c>
      <c r="D29" s="113">
        <f>VLOOKUP($A29&amp;$A$27, '[2]27.도로'!$A$9:$BC$160, 6, FALSE)</f>
        <v>79.900000000000006</v>
      </c>
      <c r="E29" s="112">
        <f>VLOOKUP($A29&amp;$A$27, '[2]27.도로'!$A$9:$BC$160, 7, FALSE)</f>
        <v>1564802</v>
      </c>
      <c r="F29" s="112">
        <f>VLOOKUP($A29&amp;$A$27, '[2]27.도로'!$A$9:$BC$160, 8, FALSE)</f>
        <v>1089091</v>
      </c>
      <c r="G29" s="112">
        <f>VLOOKUP($A29&amp;$A$27, '[2]27.도로'!$A$9:$BC$160, 9, FALSE)</f>
        <v>691180</v>
      </c>
      <c r="H29" s="112">
        <f>VLOOKUP($A29&amp;$A$27, '[2]27.도로'!$A$9:$BC$160, 10, FALSE)</f>
        <v>2260659</v>
      </c>
      <c r="I29" s="112">
        <f>VLOOKUP($A29&amp;$A$27, '[2]27.도로'!$A$9:$BC$160, 11, FALSE)</f>
        <v>2250809</v>
      </c>
      <c r="J29" s="113">
        <f>VLOOKUP($A29&amp;$A$27, '[2]27.도로'!$A$9:$BC$160, 12, FALSE)</f>
        <v>99.6</v>
      </c>
      <c r="K29" s="112" t="str">
        <f>VLOOKUP($A29&amp;$A$27, '[2]27.도로'!$A$9:$BC$160, 13, FALSE)</f>
        <v>-</v>
      </c>
      <c r="L29" s="112">
        <f>VLOOKUP($A29&amp;$A$27, '[2]27.도로'!$A$9:$BC$160, 14, FALSE)</f>
        <v>9850</v>
      </c>
      <c r="M29" s="112">
        <f>VLOOKUP($A29&amp;$A$27, '[2]27.도로'!$A$9:$BC$160, 15, FALSE)</f>
        <v>3019012</v>
      </c>
      <c r="N29" s="112">
        <f>VLOOKUP($A29&amp;$A$27, '[2]27.도로'!$A$9:$BC$160, 16, FALSE)</f>
        <v>2564651</v>
      </c>
      <c r="O29" s="113">
        <f>VLOOKUP($A29&amp;$A$27, '[2]27.도로'!$A$9:$BC$160, 17, FALSE)</f>
        <v>85</v>
      </c>
      <c r="P29" s="112">
        <f>VLOOKUP($A29&amp;$A$27, '[2]27.도로'!$A$9:$BC$160, 18, FALSE)</f>
        <v>378431</v>
      </c>
      <c r="Q29" s="112">
        <f>VLOOKUP($A29&amp;$A$27, '[2]27.도로'!$A$9:$BC$160, 19, FALSE)</f>
        <v>75930</v>
      </c>
      <c r="R29" s="112">
        <f>VLOOKUP($A29&amp;$A$27, '[2]27.도로'!$A$9:$BC$160, 20, FALSE)</f>
        <v>7226227</v>
      </c>
      <c r="S29" s="112">
        <f>VLOOKUP($A29&amp;$A$27, '[2]27.도로'!$A$9:$BC$160, 21, FALSE)</f>
        <v>5036545</v>
      </c>
      <c r="T29" s="113">
        <f>VLOOKUP($A29&amp;$A$27, '[2]27.도로'!$A$9:$BC$160, 22, FALSE)</f>
        <v>69.7</v>
      </c>
      <c r="U29" s="112">
        <f>VLOOKUP($A29&amp;$A$27, '[2]27.도로'!$A$9:$BC$160, 23, FALSE)</f>
        <v>1186371</v>
      </c>
      <c r="V29" s="112">
        <f>VLOOKUP($A29&amp;$A$27, '[2]27.도로'!$A$9:$BC$160, 24, FALSE)</f>
        <v>1003311</v>
      </c>
      <c r="W29" s="112">
        <f>VLOOKUP($A29&amp;$A$27, '[2]27.도로'!$A$9:$BC$160, 25, FALSE)</f>
        <v>0</v>
      </c>
      <c r="X29" s="113">
        <f>VLOOKUP($A29&amp;$A$27, '[2]27.도로'!$A$9:$BC$160, 27, FALSE)</f>
        <v>0</v>
      </c>
    </row>
    <row r="30" spans="1:24" ht="21.2" customHeight="1" x14ac:dyDescent="0.15">
      <c r="A30" s="4">
        <v>2017</v>
      </c>
      <c r="B30" s="112">
        <f>VLOOKUP($A30&amp;$A$27, '[2]27.도로'!$A$9:$BC$160, 4, FALSE)</f>
        <v>13369034</v>
      </c>
      <c r="C30" s="112">
        <f>VLOOKUP($A30&amp;$A$27, '[2]27.도로'!$A$9:$BC$160, 5, FALSE)</f>
        <v>10746658</v>
      </c>
      <c r="D30" s="113">
        <f>VLOOKUP($A30&amp;$A$27, '[2]27.도로'!$A$9:$BC$160, 6, FALSE)</f>
        <v>80.400000000000006</v>
      </c>
      <c r="E30" s="112">
        <f>VLOOKUP($A30&amp;$A$27, '[2]27.도로'!$A$9:$BC$160, 7, FALSE)</f>
        <v>1539450</v>
      </c>
      <c r="F30" s="112">
        <f>VLOOKUP($A30&amp;$A$27, '[2]27.도로'!$A$9:$BC$160, 8, FALSE)</f>
        <v>1082926</v>
      </c>
      <c r="G30" s="112">
        <f>VLOOKUP($A30&amp;$A$27, '[2]27.도로'!$A$9:$BC$160, 9, FALSE)</f>
        <v>781350</v>
      </c>
      <c r="H30" s="112">
        <f>VLOOKUP($A30&amp;$A$27, '[2]27.도로'!$A$9:$BC$160, 10, FALSE)</f>
        <v>2279965</v>
      </c>
      <c r="I30" s="112">
        <f>VLOOKUP($A30&amp;$A$27, '[2]27.도로'!$A$9:$BC$160, 11, FALSE)</f>
        <v>2269775</v>
      </c>
      <c r="J30" s="113">
        <f>VLOOKUP($A30&amp;$A$27, '[2]27.도로'!$A$9:$BC$160, 12, FALSE)</f>
        <v>99.6</v>
      </c>
      <c r="K30" s="112" t="str">
        <f>VLOOKUP($A30&amp;$A$27, '[2]27.도로'!$A$9:$BC$160, 13, FALSE)</f>
        <v>-</v>
      </c>
      <c r="L30" s="112">
        <f>VLOOKUP($A30&amp;$A$27, '[2]27.도로'!$A$9:$BC$160, 14, FALSE)</f>
        <v>10190</v>
      </c>
      <c r="M30" s="112">
        <f>VLOOKUP($A30&amp;$A$27, '[2]27.도로'!$A$9:$BC$160, 15, FALSE)</f>
        <v>3026268</v>
      </c>
      <c r="N30" s="112">
        <f>VLOOKUP($A30&amp;$A$27, '[2]27.도로'!$A$9:$BC$160, 16, FALSE)</f>
        <v>2581536</v>
      </c>
      <c r="O30" s="113">
        <f>VLOOKUP($A30&amp;$A$27, '[2]27.도로'!$A$9:$BC$160, 17, FALSE)</f>
        <v>85.3</v>
      </c>
      <c r="P30" s="112">
        <f>VLOOKUP($A30&amp;$A$27, '[2]27.도로'!$A$9:$BC$160, 18, FALSE)</f>
        <v>372152</v>
      </c>
      <c r="Q30" s="112">
        <f>VLOOKUP($A30&amp;$A$27, '[2]27.도로'!$A$9:$BC$160, 19, FALSE)</f>
        <v>72580</v>
      </c>
      <c r="R30" s="112">
        <f>VLOOKUP($A30&amp;$A$27, '[2]27.도로'!$A$9:$BC$160, 20, FALSE)</f>
        <v>7281451</v>
      </c>
      <c r="S30" s="112">
        <f>VLOOKUP($A30&amp;$A$27, '[2]27.도로'!$A$9:$BC$160, 21, FALSE)</f>
        <v>5113997</v>
      </c>
      <c r="T30" s="113">
        <f>VLOOKUP($A30&amp;$A$27, '[2]27.도로'!$A$9:$BC$160, 22, FALSE)</f>
        <v>70.2</v>
      </c>
      <c r="U30" s="112">
        <f>VLOOKUP($A30&amp;$A$27, '[2]27.도로'!$A$9:$BC$160, 23, FALSE)</f>
        <v>1167298</v>
      </c>
      <c r="V30" s="112">
        <f>VLOOKUP($A30&amp;$A$27, '[2]27.도로'!$A$9:$BC$160, 24, FALSE)</f>
        <v>1000156</v>
      </c>
      <c r="W30" s="112">
        <f>VLOOKUP($A30&amp;$A$27, '[2]27.도로'!$A$9:$BC$160, 25, FALSE)</f>
        <v>0</v>
      </c>
      <c r="X30" s="113">
        <f>VLOOKUP($A30&amp;$A$27, '[2]27.도로'!$A$9:$BC$160, 27, FALSE)</f>
        <v>0</v>
      </c>
    </row>
    <row r="31" spans="1:24" ht="21.2" customHeight="1" x14ac:dyDescent="0.15">
      <c r="A31" s="4">
        <v>2018</v>
      </c>
      <c r="B31" s="112">
        <f>VLOOKUP($A31&amp;$A$27, '[2]27.도로'!$A$9:$BC$160, 4, FALSE)</f>
        <v>13323679</v>
      </c>
      <c r="C31" s="112">
        <f>VLOOKUP($A31&amp;$A$27, '[2]27.도로'!$A$9:$BC$160, 5, FALSE)</f>
        <v>10793384</v>
      </c>
      <c r="D31" s="113">
        <f>VLOOKUP($A31&amp;$A$27, '[2]27.도로'!$A$9:$BC$160, 6, FALSE)</f>
        <v>81</v>
      </c>
      <c r="E31" s="112">
        <f>VLOOKUP($A31&amp;$A$27, '[2]27.도로'!$A$9:$BC$160, 7, FALSE)</f>
        <v>1486332</v>
      </c>
      <c r="F31" s="112">
        <f>VLOOKUP($A31&amp;$A$27, '[2]27.도로'!$A$9:$BC$160, 8, FALSE)</f>
        <v>1043963</v>
      </c>
      <c r="G31" s="112">
        <f>VLOOKUP($A31&amp;$A$27, '[2]27.도로'!$A$9:$BC$160, 9, FALSE)</f>
        <v>781270</v>
      </c>
      <c r="H31" s="112">
        <f>VLOOKUP($A31&amp;$A$27, '[2]27.도로'!$A$9:$BC$160, 10, FALSE)</f>
        <v>2272652</v>
      </c>
      <c r="I31" s="112">
        <f>VLOOKUP($A31&amp;$A$27, '[2]27.도로'!$A$9:$BC$160, 11, FALSE)</f>
        <v>2262462</v>
      </c>
      <c r="J31" s="113">
        <f>VLOOKUP($A31&amp;$A$27, '[2]27.도로'!$A$9:$BC$160, 12, FALSE)</f>
        <v>99.6</v>
      </c>
      <c r="K31" s="112" t="str">
        <f>VLOOKUP($A31&amp;$A$27, '[2]27.도로'!$A$9:$BC$160, 13, FALSE)</f>
        <v>-</v>
      </c>
      <c r="L31" s="112">
        <f>VLOOKUP($A31&amp;$A$27, '[2]27.도로'!$A$9:$BC$160, 14, FALSE)</f>
        <v>10190</v>
      </c>
      <c r="M31" s="112">
        <f>VLOOKUP($A31&amp;$A$27, '[2]27.도로'!$A$9:$BC$160, 15, FALSE)</f>
        <v>3013803</v>
      </c>
      <c r="N31" s="112">
        <f>VLOOKUP($A31&amp;$A$27, '[2]27.도로'!$A$9:$BC$160, 16, FALSE)</f>
        <v>2573471</v>
      </c>
      <c r="O31" s="113">
        <f>VLOOKUP($A31&amp;$A$27, '[2]27.도로'!$A$9:$BC$160, 17, FALSE)</f>
        <v>85.4</v>
      </c>
      <c r="P31" s="112">
        <f>VLOOKUP($A31&amp;$A$27, '[2]27.도로'!$A$9:$BC$160, 18, FALSE)</f>
        <v>372152</v>
      </c>
      <c r="Q31" s="112">
        <f>VLOOKUP($A31&amp;$A$27, '[2]27.도로'!$A$9:$BC$160, 19, FALSE)</f>
        <v>68180</v>
      </c>
      <c r="R31" s="112">
        <f>VLOOKUP($A31&amp;$A$27, '[2]27.도로'!$A$9:$BC$160, 20, FALSE)</f>
        <v>7255954</v>
      </c>
      <c r="S31" s="112">
        <f>VLOOKUP($A31&amp;$A$27, '[2]27.도로'!$A$9:$BC$160, 21, FALSE)</f>
        <v>5176181</v>
      </c>
      <c r="T31" s="113">
        <f>VLOOKUP($A31&amp;$A$27, '[2]27.도로'!$A$9:$BC$160, 22, FALSE)</f>
        <v>71.3</v>
      </c>
      <c r="U31" s="112">
        <f>VLOOKUP($A31&amp;$A$27, '[2]27.도로'!$A$9:$BC$160, 23, FALSE)</f>
        <v>1114180</v>
      </c>
      <c r="V31" s="112">
        <f>VLOOKUP($A31&amp;$A$27, '[2]27.도로'!$A$9:$BC$160, 24, FALSE)</f>
        <v>965593</v>
      </c>
      <c r="W31" s="112">
        <f>VLOOKUP($A31&amp;$A$27, '[2]27.도로'!$A$9:$BC$160, 25, FALSE)</f>
        <v>0</v>
      </c>
      <c r="X31" s="113">
        <f>VLOOKUP($A31&amp;$A$27, '[2]27.도로'!$A$9:$BC$160, 27, FALSE)</f>
        <v>0</v>
      </c>
    </row>
    <row r="32" spans="1:24" ht="21.2" customHeight="1" x14ac:dyDescent="0.15">
      <c r="A32" s="4">
        <v>2019</v>
      </c>
      <c r="B32" s="112">
        <f>VLOOKUP($A32&amp;$A$27, '[2]27.도로'!$A$9:$BC$160, 4, FALSE)</f>
        <v>13422407</v>
      </c>
      <c r="C32" s="112">
        <f>VLOOKUP($A32&amp;$A$27, '[2]27.도로'!$A$9:$BC$160, 5, FALSE)</f>
        <v>10919427</v>
      </c>
      <c r="D32" s="113">
        <f>VLOOKUP($A32&amp;$A$27, '[2]27.도로'!$A$9:$BC$160, 6, FALSE)</f>
        <v>81.400000000000006</v>
      </c>
      <c r="E32" s="112">
        <f>VLOOKUP($A32&amp;$A$27, '[2]27.도로'!$A$9:$BC$160, 7, FALSE)</f>
        <v>1467979</v>
      </c>
      <c r="F32" s="112">
        <f>VLOOKUP($A32&amp;$A$27, '[2]27.도로'!$A$9:$BC$160, 8, FALSE)</f>
        <v>1035001</v>
      </c>
      <c r="G32" s="112">
        <f>VLOOKUP($A32&amp;$A$27, '[2]27.도로'!$A$9:$BC$160, 9, FALSE)</f>
        <v>781270</v>
      </c>
      <c r="H32" s="112">
        <f>VLOOKUP($A32&amp;$A$27, '[2]27.도로'!$A$9:$BC$160, 10, FALSE)</f>
        <v>2272652</v>
      </c>
      <c r="I32" s="112">
        <f>VLOOKUP($A32&amp;$A$27, '[2]27.도로'!$A$9:$BC$160, 11, FALSE)</f>
        <v>2262462</v>
      </c>
      <c r="J32" s="113">
        <f>VLOOKUP($A32&amp;$A$27, '[2]27.도로'!$A$9:$BC$160, 12, FALSE)</f>
        <v>99.6</v>
      </c>
      <c r="K32" s="112" t="str">
        <f>VLOOKUP($A32&amp;$A$27, '[2]27.도로'!$A$9:$BC$160, 13, FALSE)</f>
        <v>-</v>
      </c>
      <c r="L32" s="112">
        <f>VLOOKUP($A32&amp;$A$27, '[2]27.도로'!$A$9:$BC$160, 14, FALSE)</f>
        <v>10190</v>
      </c>
      <c r="M32" s="112">
        <f>VLOOKUP($A32&amp;$A$27, '[2]27.도로'!$A$9:$BC$160, 15, FALSE)</f>
        <v>3061908</v>
      </c>
      <c r="N32" s="112">
        <f>VLOOKUP($A32&amp;$A$27, '[2]27.도로'!$A$9:$BC$160, 16, FALSE)</f>
        <v>2623876</v>
      </c>
      <c r="O32" s="113">
        <f>VLOOKUP($A32&amp;$A$27, '[2]27.도로'!$A$9:$BC$160, 17, FALSE)</f>
        <v>85.7</v>
      </c>
      <c r="P32" s="112">
        <f>VLOOKUP($A32&amp;$A$27, '[2]27.도로'!$A$9:$BC$160, 18, FALSE)</f>
        <v>369852</v>
      </c>
      <c r="Q32" s="112">
        <f>VLOOKUP($A32&amp;$A$27, '[2]27.도로'!$A$9:$BC$160, 19, FALSE)</f>
        <v>68180</v>
      </c>
      <c r="R32" s="112">
        <f>VLOOKUP($A32&amp;$A$27, '[2]27.도로'!$A$9:$BC$160, 20, FALSE)</f>
        <v>7306577</v>
      </c>
      <c r="S32" s="112">
        <f>VLOOKUP($A32&amp;$A$27, '[2]27.도로'!$A$9:$BC$160, 21, FALSE)</f>
        <v>5251819</v>
      </c>
      <c r="T32" s="113">
        <f>VLOOKUP($A32&amp;$A$27, '[2]27.도로'!$A$9:$BC$160, 22, FALSE)</f>
        <v>71.900000000000006</v>
      </c>
      <c r="U32" s="112">
        <f>VLOOKUP($A32&amp;$A$27, '[2]27.도로'!$A$9:$BC$160, 23, FALSE)</f>
        <v>1098127</v>
      </c>
      <c r="V32" s="112">
        <f>VLOOKUP($A32&amp;$A$27, '[2]27.도로'!$A$9:$BC$160, 24, FALSE)</f>
        <v>956631</v>
      </c>
      <c r="W32" s="112">
        <f>VLOOKUP($A32&amp;$A$27, '[2]27.도로'!$A$9:$BC$160, 25, FALSE)</f>
        <v>0</v>
      </c>
      <c r="X32" s="113">
        <f>VLOOKUP($A32&amp;$A$27, '[2]27.도로'!$A$9:$BC$160, 27, FALSE)</f>
        <v>0</v>
      </c>
    </row>
    <row r="33" spans="1:24" ht="21.2" customHeight="1" x14ac:dyDescent="0.15">
      <c r="A33" s="4">
        <v>2020</v>
      </c>
      <c r="B33" s="112">
        <f>VLOOKUP($A33&amp;$A$27, '[2]27.도로'!$A$9:$BC$160, 4, FALSE)</f>
        <v>13479046</v>
      </c>
      <c r="C33" s="112">
        <f>VLOOKUP($A33&amp;$A$27, '[2]27.도로'!$A$9:$BC$160, 5, FALSE)</f>
        <v>11062487</v>
      </c>
      <c r="D33" s="113">
        <f>VLOOKUP($A33&amp;$A$27, '[2]27.도로'!$A$9:$BC$160, 6, FALSE)</f>
        <v>82.1</v>
      </c>
      <c r="E33" s="112">
        <f>VLOOKUP($A33&amp;$A$27, '[2]27.도로'!$A$9:$BC$160, 7, FALSE)</f>
        <v>1363779</v>
      </c>
      <c r="F33" s="112">
        <f>VLOOKUP($A33&amp;$A$27, '[2]27.도로'!$A$9:$BC$160, 8, FALSE)</f>
        <v>1052780</v>
      </c>
      <c r="G33" s="112">
        <f>VLOOKUP($A33&amp;$A$27, '[2]27.도로'!$A$9:$BC$160, 9, FALSE)</f>
        <v>781270</v>
      </c>
      <c r="H33" s="112">
        <f>VLOOKUP($A33&amp;$A$27, '[2]27.도로'!$A$9:$BC$160, 10, FALSE)</f>
        <v>2308542</v>
      </c>
      <c r="I33" s="112">
        <f>VLOOKUP($A33&amp;$A$27, '[2]27.도로'!$A$9:$BC$160, 11, FALSE)</f>
        <v>2298352</v>
      </c>
      <c r="J33" s="113">
        <f>VLOOKUP($A33&amp;$A$27, '[2]27.도로'!$A$9:$BC$160, 12, FALSE)</f>
        <v>99.6</v>
      </c>
      <c r="K33" s="112" t="str">
        <f>VLOOKUP($A33&amp;$A$27, '[2]27.도로'!$A$9:$BC$160, 13, FALSE)</f>
        <v>-</v>
      </c>
      <c r="L33" s="112">
        <f>VLOOKUP($A33&amp;$A$27, '[2]27.도로'!$A$9:$BC$160, 14, FALSE)</f>
        <v>10190</v>
      </c>
      <c r="M33" s="112">
        <f>VLOOKUP($A33&amp;$A$27, '[2]27.도로'!$A$9:$BC$160, 15, FALSE)</f>
        <v>3061185</v>
      </c>
      <c r="N33" s="112">
        <f>VLOOKUP($A33&amp;$A$27, '[2]27.도로'!$A$9:$BC$160, 16, FALSE)</f>
        <v>2625043</v>
      </c>
      <c r="O33" s="113">
        <f>VLOOKUP($A33&amp;$A$27, '[2]27.도로'!$A$9:$BC$160, 17, FALSE)</f>
        <v>85.8</v>
      </c>
      <c r="P33" s="112">
        <f>VLOOKUP($A33&amp;$A$27, '[2]27.도로'!$A$9:$BC$160, 18, FALSE)</f>
        <v>367962</v>
      </c>
      <c r="Q33" s="112">
        <f>VLOOKUP($A33&amp;$A$27, '[2]27.도로'!$A$9:$BC$160, 19, FALSE)</f>
        <v>68180</v>
      </c>
      <c r="R33" s="112">
        <f>VLOOKUP($A33&amp;$A$27, '[2]27.도로'!$A$9:$BC$160, 20, FALSE)</f>
        <v>7328049</v>
      </c>
      <c r="S33" s="112">
        <f>VLOOKUP($A33&amp;$A$27, '[2]27.도로'!$A$9:$BC$160, 21, FALSE)</f>
        <v>5357822</v>
      </c>
      <c r="T33" s="113">
        <f>VLOOKUP($A33&amp;$A$27, '[2]27.도로'!$A$9:$BC$160, 22, FALSE)</f>
        <v>73.099999999999994</v>
      </c>
      <c r="U33" s="112">
        <f>VLOOKUP($A33&amp;$A$27, '[2]27.도로'!$A$9:$BC$160, 23, FALSE)</f>
        <v>995817</v>
      </c>
      <c r="V33" s="112">
        <f>VLOOKUP($A33&amp;$A$27, '[2]27.도로'!$A$9:$BC$160, 24, FALSE)</f>
        <v>974410</v>
      </c>
      <c r="W33" s="112">
        <f>VLOOKUP($A33&amp;$A$27, '[2]27.도로'!$A$9:$BC$160, 25, FALSE)</f>
        <v>0</v>
      </c>
      <c r="X33" s="113">
        <f>VLOOKUP($A33&amp;$A$27, '[2]27.도로'!$A$9:$BC$160, 27, FALSE)</f>
        <v>0</v>
      </c>
    </row>
    <row r="34" spans="1:24" ht="21.2" customHeight="1" x14ac:dyDescent="0.15">
      <c r="A34" s="4">
        <v>2021</v>
      </c>
      <c r="B34" s="274">
        <v>13635382</v>
      </c>
      <c r="C34" s="274">
        <v>11470138</v>
      </c>
      <c r="D34" s="277">
        <v>84.12040088059139</v>
      </c>
      <c r="E34" s="274">
        <v>1094093</v>
      </c>
      <c r="F34" s="274">
        <v>1071151</v>
      </c>
      <c r="G34" s="274">
        <v>778330</v>
      </c>
      <c r="H34" s="275">
        <v>2324202</v>
      </c>
      <c r="I34" s="275">
        <v>2323162</v>
      </c>
      <c r="J34" s="278">
        <v>99.955253459036697</v>
      </c>
      <c r="K34" s="275">
        <v>0</v>
      </c>
      <c r="L34" s="275">
        <v>1040</v>
      </c>
      <c r="M34" s="275">
        <v>3181583</v>
      </c>
      <c r="N34" s="275">
        <v>2981710</v>
      </c>
      <c r="O34" s="278">
        <v>93.7178127994775</v>
      </c>
      <c r="P34" s="275">
        <v>99349</v>
      </c>
      <c r="Q34" s="275">
        <v>100524</v>
      </c>
      <c r="R34" s="275">
        <v>7351267</v>
      </c>
      <c r="S34" s="275">
        <v>5386936</v>
      </c>
      <c r="T34" s="278">
        <v>73.279014352219832</v>
      </c>
      <c r="U34" s="275">
        <v>994744</v>
      </c>
      <c r="V34" s="275">
        <v>969587</v>
      </c>
    </row>
    <row r="35" spans="1:24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</row>
    <row r="36" spans="1:24" s="111" customFormat="1" ht="18.75" customHeight="1" x14ac:dyDescent="0.15">
      <c r="A36" s="165" t="s">
        <v>743</v>
      </c>
      <c r="H36" s="265"/>
    </row>
  </sheetData>
  <mergeCells count="26">
    <mergeCell ref="X6:X7"/>
    <mergeCell ref="A5:A7"/>
    <mergeCell ref="W6:W7"/>
    <mergeCell ref="A2:G2"/>
    <mergeCell ref="W5:X5"/>
    <mergeCell ref="B6:B7"/>
    <mergeCell ref="C6:C7"/>
    <mergeCell ref="E6:E7"/>
    <mergeCell ref="F6:F7"/>
    <mergeCell ref="H6:H7"/>
    <mergeCell ref="I6:I7"/>
    <mergeCell ref="K6:K7"/>
    <mergeCell ref="L6:L7"/>
    <mergeCell ref="M6:M7"/>
    <mergeCell ref="R5:V5"/>
    <mergeCell ref="R6:R7"/>
    <mergeCell ref="S6:S7"/>
    <mergeCell ref="U6:U7"/>
    <mergeCell ref="V6:V7"/>
    <mergeCell ref="B5:F5"/>
    <mergeCell ref="G5:G7"/>
    <mergeCell ref="H5:L5"/>
    <mergeCell ref="M5:Q5"/>
    <mergeCell ref="N6:N7"/>
    <mergeCell ref="P6:P7"/>
    <mergeCell ref="Q6:Q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2" width="10.88671875" customWidth="1"/>
    <col min="3" max="3" width="8.44140625" customWidth="1"/>
    <col min="4" max="4" width="9.88671875" customWidth="1"/>
    <col min="5" max="5" width="9.44140625" customWidth="1"/>
    <col min="6" max="6" width="10.6640625" customWidth="1"/>
    <col min="7" max="7" width="8.44140625" customWidth="1"/>
    <col min="8" max="8" width="9.44140625" customWidth="1"/>
    <col min="9" max="24" width="9.77734375" customWidth="1"/>
  </cols>
  <sheetData>
    <row r="1" spans="1:24" s="42" customFormat="1" ht="15" customHeight="1" x14ac:dyDescent="0.15">
      <c r="A1" s="133" t="s">
        <v>214</v>
      </c>
      <c r="C1" s="55"/>
      <c r="E1" s="55"/>
      <c r="G1" s="55"/>
      <c r="H1" s="55"/>
      <c r="I1" s="55"/>
      <c r="K1" s="55"/>
      <c r="L1" s="55"/>
      <c r="N1" s="55"/>
      <c r="O1" s="55"/>
      <c r="Q1" s="55"/>
      <c r="R1" s="55"/>
      <c r="S1" s="55"/>
      <c r="U1" s="55"/>
      <c r="V1" s="55"/>
      <c r="X1" s="55"/>
    </row>
    <row r="2" spans="1:24" s="229" customFormat="1" ht="30" customHeight="1" x14ac:dyDescent="0.15">
      <c r="A2" s="481" t="s">
        <v>784</v>
      </c>
      <c r="B2" s="481"/>
      <c r="C2" s="481"/>
      <c r="D2" s="481"/>
      <c r="E2" s="481"/>
      <c r="F2" s="481"/>
      <c r="G2" s="481"/>
      <c r="H2" s="481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</row>
    <row r="3" spans="1:24" s="42" customFormat="1" ht="15" customHeight="1" x14ac:dyDescent="0.15">
      <c r="C3" s="55"/>
      <c r="E3" s="55"/>
      <c r="G3" s="55"/>
      <c r="H3" s="55"/>
      <c r="I3" s="55"/>
      <c r="K3" s="55"/>
      <c r="L3" s="55"/>
      <c r="N3" s="55"/>
      <c r="O3" s="55"/>
      <c r="Q3" s="55"/>
      <c r="R3" s="55"/>
      <c r="S3" s="55"/>
      <c r="U3" s="55"/>
      <c r="V3" s="55"/>
      <c r="X3" s="55"/>
    </row>
    <row r="4" spans="1:24" s="42" customFormat="1" ht="15" customHeight="1" thickBot="1" x14ac:dyDescent="0.2">
      <c r="A4" s="6"/>
      <c r="B4" s="43"/>
      <c r="C4" s="56"/>
      <c r="D4" s="43"/>
      <c r="E4" s="56"/>
      <c r="F4" s="43"/>
      <c r="G4" s="56"/>
      <c r="H4" s="56"/>
      <c r="I4" s="56"/>
      <c r="J4" s="43"/>
      <c r="K4" s="56"/>
      <c r="L4" s="56"/>
      <c r="M4" s="43"/>
      <c r="N4" s="56"/>
      <c r="O4" s="56"/>
      <c r="P4" s="241" t="s">
        <v>377</v>
      </c>
      <c r="Q4" s="56"/>
      <c r="R4" s="56"/>
      <c r="S4" s="56"/>
      <c r="T4" s="43"/>
      <c r="U4" s="56"/>
      <c r="V4" s="56"/>
      <c r="W4" s="43"/>
      <c r="X4" s="241" t="s">
        <v>377</v>
      </c>
    </row>
    <row r="5" spans="1:24" s="42" customFormat="1" ht="20.100000000000001" customHeight="1" x14ac:dyDescent="0.15">
      <c r="A5" s="470"/>
      <c r="B5" s="661" t="s">
        <v>378</v>
      </c>
      <c r="C5" s="662"/>
      <c r="D5" s="662"/>
      <c r="E5" s="662"/>
      <c r="F5" s="661" t="s">
        <v>379</v>
      </c>
      <c r="G5" s="662"/>
      <c r="H5" s="662"/>
      <c r="I5" s="663"/>
      <c r="J5" s="661" t="s">
        <v>380</v>
      </c>
      <c r="K5" s="662"/>
      <c r="L5" s="662"/>
      <c r="M5" s="662"/>
      <c r="N5" s="661" t="s">
        <v>381</v>
      </c>
      <c r="O5" s="662"/>
      <c r="P5" s="662"/>
      <c r="Q5" s="663"/>
      <c r="R5" s="661" t="s">
        <v>382</v>
      </c>
      <c r="S5" s="662"/>
      <c r="T5" s="662"/>
      <c r="U5" s="663"/>
      <c r="V5" s="639" t="s">
        <v>383</v>
      </c>
      <c r="W5" s="660"/>
      <c r="X5" s="660"/>
    </row>
    <row r="6" spans="1:24" s="42" customFormat="1" ht="20.100000000000001" customHeight="1" x14ac:dyDescent="0.15">
      <c r="A6" s="471"/>
      <c r="B6" s="249"/>
      <c r="C6" s="643" t="s">
        <v>384</v>
      </c>
      <c r="D6" s="250"/>
      <c r="E6" s="250"/>
      <c r="F6" s="249"/>
      <c r="G6" s="643" t="s">
        <v>384</v>
      </c>
      <c r="H6" s="250"/>
      <c r="I6" s="250"/>
      <c r="J6" s="249"/>
      <c r="K6" s="643" t="s">
        <v>384</v>
      </c>
      <c r="L6" s="250"/>
      <c r="M6" s="250"/>
      <c r="N6" s="249"/>
      <c r="O6" s="643" t="s">
        <v>384</v>
      </c>
      <c r="P6" s="250"/>
      <c r="Q6" s="251"/>
      <c r="R6" s="249"/>
      <c r="S6" s="643" t="s">
        <v>384</v>
      </c>
      <c r="T6" s="250"/>
      <c r="U6" s="250"/>
      <c r="V6" s="214"/>
      <c r="W6" s="643" t="s">
        <v>384</v>
      </c>
      <c r="X6" s="250"/>
    </row>
    <row r="7" spans="1:24" s="42" customFormat="1" ht="20.100000000000001" customHeight="1" thickBot="1" x14ac:dyDescent="0.2">
      <c r="A7" s="472"/>
      <c r="B7" s="210"/>
      <c r="C7" s="644"/>
      <c r="D7" s="151" t="s">
        <v>385</v>
      </c>
      <c r="E7" s="215" t="s">
        <v>386</v>
      </c>
      <c r="F7" s="150"/>
      <c r="G7" s="644"/>
      <c r="H7" s="151" t="s">
        <v>385</v>
      </c>
      <c r="I7" s="215" t="s">
        <v>386</v>
      </c>
      <c r="J7" s="150"/>
      <c r="K7" s="644"/>
      <c r="L7" s="151" t="s">
        <v>385</v>
      </c>
      <c r="M7" s="152" t="s">
        <v>386</v>
      </c>
      <c r="N7" s="209"/>
      <c r="O7" s="644"/>
      <c r="P7" s="151" t="s">
        <v>385</v>
      </c>
      <c r="Q7" s="215" t="s">
        <v>386</v>
      </c>
      <c r="R7" s="150"/>
      <c r="S7" s="644"/>
      <c r="T7" s="151" t="s">
        <v>385</v>
      </c>
      <c r="U7" s="215" t="s">
        <v>386</v>
      </c>
      <c r="V7" s="150"/>
      <c r="W7" s="644"/>
      <c r="X7" s="151" t="s">
        <v>385</v>
      </c>
    </row>
    <row r="8" spans="1:24" ht="6.95" customHeight="1" x14ac:dyDescent="0.15">
      <c r="B8" s="248"/>
    </row>
    <row r="9" spans="1:24" ht="21.2" customHeight="1" x14ac:dyDescent="0.15">
      <c r="A9" s="39" t="s">
        <v>63</v>
      </c>
      <c r="B9" s="94"/>
      <c r="C9" s="94"/>
      <c r="D9" s="94"/>
      <c r="E9" s="94"/>
      <c r="F9" s="94"/>
      <c r="G9" s="94"/>
    </row>
    <row r="10" spans="1:24" ht="21.2" customHeight="1" x14ac:dyDescent="0.15">
      <c r="A10" s="4">
        <v>2015</v>
      </c>
      <c r="B10" s="112">
        <f t="shared" ref="B10:X16" si="0">SUM(B19,B28)</f>
        <v>2413517</v>
      </c>
      <c r="C10" s="112">
        <f t="shared" si="0"/>
        <v>8920</v>
      </c>
      <c r="D10" s="112">
        <f t="shared" si="0"/>
        <v>2307318</v>
      </c>
      <c r="E10" s="112">
        <f t="shared" si="0"/>
        <v>97279</v>
      </c>
      <c r="F10" s="112">
        <f t="shared" si="0"/>
        <v>1850252</v>
      </c>
      <c r="G10" s="112">
        <f t="shared" si="0"/>
        <v>2855</v>
      </c>
      <c r="H10" s="112">
        <f t="shared" si="0"/>
        <v>1807523</v>
      </c>
      <c r="I10" s="112">
        <f t="shared" si="0"/>
        <v>39874</v>
      </c>
      <c r="J10" s="112">
        <f t="shared" si="0"/>
        <v>91345</v>
      </c>
      <c r="K10" s="112">
        <f t="shared" si="0"/>
        <v>2212</v>
      </c>
      <c r="L10" s="112">
        <f t="shared" si="0"/>
        <v>79036</v>
      </c>
      <c r="M10" s="112">
        <f t="shared" si="0"/>
        <v>10097</v>
      </c>
      <c r="N10" s="112">
        <f t="shared" si="0"/>
        <v>463324</v>
      </c>
      <c r="O10" s="112">
        <f t="shared" si="0"/>
        <v>3562</v>
      </c>
      <c r="P10" s="112">
        <f t="shared" si="0"/>
        <v>418592</v>
      </c>
      <c r="Q10" s="112">
        <f t="shared" si="0"/>
        <v>41170</v>
      </c>
      <c r="R10" s="112">
        <f t="shared" si="0"/>
        <v>8596</v>
      </c>
      <c r="S10" s="112">
        <f t="shared" si="0"/>
        <v>291</v>
      </c>
      <c r="T10" s="112">
        <f t="shared" si="0"/>
        <v>2167</v>
      </c>
      <c r="U10" s="112">
        <f t="shared" si="0"/>
        <v>6138</v>
      </c>
      <c r="V10" s="112">
        <f t="shared" si="0"/>
        <v>318159</v>
      </c>
      <c r="W10" s="112">
        <f t="shared" si="0"/>
        <v>3273</v>
      </c>
      <c r="X10" s="112">
        <f t="shared" si="0"/>
        <v>314886</v>
      </c>
    </row>
    <row r="11" spans="1:24" ht="21.2" customHeight="1" x14ac:dyDescent="0.15">
      <c r="A11" s="4">
        <v>2016</v>
      </c>
      <c r="B11" s="112">
        <f t="shared" si="0"/>
        <v>2484465</v>
      </c>
      <c r="C11" s="112">
        <f t="shared" si="0"/>
        <v>9259</v>
      </c>
      <c r="D11" s="112">
        <f t="shared" si="0"/>
        <v>2377142</v>
      </c>
      <c r="E11" s="112">
        <f t="shared" si="0"/>
        <v>98064</v>
      </c>
      <c r="F11" s="112">
        <f t="shared" si="0"/>
        <v>1916803</v>
      </c>
      <c r="G11" s="112">
        <f t="shared" si="0"/>
        <v>2898</v>
      </c>
      <c r="H11" s="112">
        <f t="shared" si="0"/>
        <v>1873708</v>
      </c>
      <c r="I11" s="112">
        <f t="shared" si="0"/>
        <v>40197</v>
      </c>
      <c r="J11" s="112">
        <f t="shared" si="0"/>
        <v>88123</v>
      </c>
      <c r="K11" s="112">
        <f t="shared" si="0"/>
        <v>2318</v>
      </c>
      <c r="L11" s="112">
        <f t="shared" si="0"/>
        <v>75646</v>
      </c>
      <c r="M11" s="112">
        <f t="shared" si="0"/>
        <v>10159</v>
      </c>
      <c r="N11" s="112">
        <f t="shared" si="0"/>
        <v>470252</v>
      </c>
      <c r="O11" s="112">
        <f t="shared" si="0"/>
        <v>3727</v>
      </c>
      <c r="P11" s="112">
        <f t="shared" si="0"/>
        <v>425238</v>
      </c>
      <c r="Q11" s="112">
        <f t="shared" si="0"/>
        <v>41287</v>
      </c>
      <c r="R11" s="112">
        <f t="shared" si="0"/>
        <v>9287</v>
      </c>
      <c r="S11" s="112">
        <f t="shared" si="0"/>
        <v>316</v>
      </c>
      <c r="T11" s="112">
        <f t="shared" si="0"/>
        <v>2550</v>
      </c>
      <c r="U11" s="112">
        <f t="shared" si="0"/>
        <v>6421</v>
      </c>
      <c r="V11" s="112">
        <f t="shared" si="0"/>
        <v>319257</v>
      </c>
      <c r="W11" s="112">
        <f t="shared" si="0"/>
        <v>3339</v>
      </c>
      <c r="X11" s="112">
        <f t="shared" si="0"/>
        <v>315918</v>
      </c>
    </row>
    <row r="12" spans="1:24" ht="21.2" customHeight="1" x14ac:dyDescent="0.15">
      <c r="A12" s="4">
        <v>2017</v>
      </c>
      <c r="B12" s="112">
        <f t="shared" si="0"/>
        <v>2549204</v>
      </c>
      <c r="C12" s="112">
        <f t="shared" si="0"/>
        <v>9915</v>
      </c>
      <c r="D12" s="112">
        <f t="shared" si="0"/>
        <v>2443146</v>
      </c>
      <c r="E12" s="112">
        <f t="shared" si="0"/>
        <v>96143</v>
      </c>
      <c r="F12" s="112">
        <f t="shared" si="0"/>
        <v>1978834</v>
      </c>
      <c r="G12" s="112">
        <f t="shared" si="0"/>
        <v>3221</v>
      </c>
      <c r="H12" s="112">
        <f t="shared" si="0"/>
        <v>1937060</v>
      </c>
      <c r="I12" s="112">
        <f t="shared" si="0"/>
        <v>38553</v>
      </c>
      <c r="J12" s="112">
        <f t="shared" si="0"/>
        <v>85678</v>
      </c>
      <c r="K12" s="112">
        <f t="shared" si="0"/>
        <v>2492</v>
      </c>
      <c r="L12" s="112">
        <f t="shared" si="0"/>
        <v>73222</v>
      </c>
      <c r="M12" s="112">
        <f t="shared" si="0"/>
        <v>9964</v>
      </c>
      <c r="N12" s="112">
        <f t="shared" si="0"/>
        <v>474800</v>
      </c>
      <c r="O12" s="112">
        <f t="shared" si="0"/>
        <v>3842</v>
      </c>
      <c r="P12" s="112">
        <f t="shared" si="0"/>
        <v>429891</v>
      </c>
      <c r="Q12" s="112">
        <f t="shared" si="0"/>
        <v>41067</v>
      </c>
      <c r="R12" s="112">
        <f t="shared" si="0"/>
        <v>9892</v>
      </c>
      <c r="S12" s="112">
        <f t="shared" si="0"/>
        <v>360</v>
      </c>
      <c r="T12" s="112">
        <f t="shared" si="0"/>
        <v>2973</v>
      </c>
      <c r="U12" s="112">
        <f t="shared" si="0"/>
        <v>6559</v>
      </c>
      <c r="V12" s="112">
        <f t="shared" si="0"/>
        <v>312828</v>
      </c>
      <c r="W12" s="112">
        <f t="shared" si="0"/>
        <v>3332</v>
      </c>
      <c r="X12" s="112">
        <f t="shared" si="0"/>
        <v>309496</v>
      </c>
    </row>
    <row r="13" spans="1:24" ht="21.2" customHeight="1" x14ac:dyDescent="0.15">
      <c r="A13" s="4">
        <v>2018</v>
      </c>
      <c r="B13" s="112">
        <f t="shared" si="0"/>
        <v>2600510</v>
      </c>
      <c r="C13" s="112">
        <f t="shared" si="0"/>
        <v>10553</v>
      </c>
      <c r="D13" s="112">
        <f t="shared" si="0"/>
        <v>2493210</v>
      </c>
      <c r="E13" s="112">
        <f t="shared" si="0"/>
        <v>96747</v>
      </c>
      <c r="F13" s="112">
        <f t="shared" si="0"/>
        <v>2028429</v>
      </c>
      <c r="G13" s="112">
        <f t="shared" si="0"/>
        <v>3573</v>
      </c>
      <c r="H13" s="112">
        <f t="shared" si="0"/>
        <v>1986647</v>
      </c>
      <c r="I13" s="112">
        <f t="shared" si="0"/>
        <v>38209</v>
      </c>
      <c r="J13" s="112">
        <f t="shared" si="0"/>
        <v>83497</v>
      </c>
      <c r="K13" s="112">
        <f t="shared" si="0"/>
        <v>2600</v>
      </c>
      <c r="L13" s="112">
        <f t="shared" si="0"/>
        <v>71248</v>
      </c>
      <c r="M13" s="112">
        <f t="shared" si="0"/>
        <v>9649</v>
      </c>
      <c r="N13" s="112">
        <f t="shared" si="0"/>
        <v>478223</v>
      </c>
      <c r="O13" s="112">
        <f t="shared" si="0"/>
        <v>4013</v>
      </c>
      <c r="P13" s="112">
        <f t="shared" si="0"/>
        <v>432035</v>
      </c>
      <c r="Q13" s="112">
        <f t="shared" si="0"/>
        <v>42175</v>
      </c>
      <c r="R13" s="112">
        <f t="shared" si="0"/>
        <v>10361</v>
      </c>
      <c r="S13" s="112">
        <f t="shared" si="0"/>
        <v>367</v>
      </c>
      <c r="T13" s="112">
        <f t="shared" si="0"/>
        <v>3280</v>
      </c>
      <c r="U13" s="112">
        <f t="shared" si="0"/>
        <v>6714</v>
      </c>
      <c r="V13" s="112">
        <f t="shared" si="0"/>
        <v>317771</v>
      </c>
      <c r="W13" s="112">
        <f t="shared" si="0"/>
        <v>3286</v>
      </c>
      <c r="X13" s="112">
        <f t="shared" si="0"/>
        <v>314485</v>
      </c>
    </row>
    <row r="14" spans="1:24" ht="21.2" customHeight="1" x14ac:dyDescent="0.15">
      <c r="A14" s="4">
        <v>2019</v>
      </c>
      <c r="B14" s="112">
        <f t="shared" si="0"/>
        <v>2636416</v>
      </c>
      <c r="C14" s="112">
        <f t="shared" si="0"/>
        <v>10760</v>
      </c>
      <c r="D14" s="112">
        <f t="shared" si="0"/>
        <v>2525140</v>
      </c>
      <c r="E14" s="112">
        <f t="shared" si="0"/>
        <v>100516</v>
      </c>
      <c r="F14" s="112">
        <f t="shared" si="0"/>
        <v>2067206</v>
      </c>
      <c r="G14" s="112">
        <f t="shared" si="0"/>
        <v>3580</v>
      </c>
      <c r="H14" s="112">
        <f t="shared" si="0"/>
        <v>2022343</v>
      </c>
      <c r="I14" s="112">
        <f t="shared" si="0"/>
        <v>41283</v>
      </c>
      <c r="J14" s="112">
        <f t="shared" si="0"/>
        <v>80726</v>
      </c>
      <c r="K14" s="112">
        <f t="shared" si="0"/>
        <v>2592</v>
      </c>
      <c r="L14" s="112">
        <f t="shared" si="0"/>
        <v>68598</v>
      </c>
      <c r="M14" s="112">
        <f t="shared" si="0"/>
        <v>9536</v>
      </c>
      <c r="N14" s="112">
        <f t="shared" si="0"/>
        <v>477515</v>
      </c>
      <c r="O14" s="112">
        <f t="shared" si="0"/>
        <v>4222</v>
      </c>
      <c r="P14" s="112">
        <f t="shared" si="0"/>
        <v>430464</v>
      </c>
      <c r="Q14" s="112">
        <f t="shared" si="0"/>
        <v>42829</v>
      </c>
      <c r="R14" s="112">
        <f t="shared" si="0"/>
        <v>10969</v>
      </c>
      <c r="S14" s="112">
        <f t="shared" si="0"/>
        <v>366</v>
      </c>
      <c r="T14" s="112">
        <f t="shared" si="0"/>
        <v>3735</v>
      </c>
      <c r="U14" s="112">
        <f t="shared" si="0"/>
        <v>6868</v>
      </c>
      <c r="V14" s="112">
        <f t="shared" si="0"/>
        <v>319992</v>
      </c>
      <c r="W14" s="112">
        <f t="shared" si="0"/>
        <v>3334</v>
      </c>
      <c r="X14" s="112">
        <f t="shared" si="0"/>
        <v>316658</v>
      </c>
    </row>
    <row r="15" spans="1:24" ht="21.2" customHeight="1" x14ac:dyDescent="0.15">
      <c r="A15" s="4">
        <v>2020</v>
      </c>
      <c r="B15" s="112">
        <f t="shared" si="0"/>
        <v>2694585</v>
      </c>
      <c r="C15" s="112">
        <f t="shared" si="0"/>
        <v>10945</v>
      </c>
      <c r="D15" s="112">
        <f t="shared" si="0"/>
        <v>2584085</v>
      </c>
      <c r="E15" s="112">
        <f t="shared" si="0"/>
        <v>99555</v>
      </c>
      <c r="F15" s="112">
        <f t="shared" si="0"/>
        <v>2125921</v>
      </c>
      <c r="G15" s="112">
        <f t="shared" si="0"/>
        <v>3603</v>
      </c>
      <c r="H15" s="112">
        <f t="shared" si="0"/>
        <v>2082513</v>
      </c>
      <c r="I15" s="112">
        <f t="shared" si="0"/>
        <v>39805</v>
      </c>
      <c r="J15" s="112">
        <f t="shared" si="0"/>
        <v>78584</v>
      </c>
      <c r="K15" s="112">
        <f t="shared" si="0"/>
        <v>2661</v>
      </c>
      <c r="L15" s="112">
        <f t="shared" si="0"/>
        <v>66563</v>
      </c>
      <c r="M15" s="112">
        <f t="shared" si="0"/>
        <v>9360</v>
      </c>
      <c r="N15" s="112">
        <f t="shared" si="0"/>
        <v>478209</v>
      </c>
      <c r="O15" s="112">
        <f t="shared" si="0"/>
        <v>4311</v>
      </c>
      <c r="P15" s="112">
        <f t="shared" si="0"/>
        <v>430579</v>
      </c>
      <c r="Q15" s="112">
        <f t="shared" si="0"/>
        <v>43319</v>
      </c>
      <c r="R15" s="112">
        <f t="shared" si="0"/>
        <v>11871</v>
      </c>
      <c r="S15" s="112">
        <f t="shared" si="0"/>
        <v>370</v>
      </c>
      <c r="T15" s="112">
        <f t="shared" si="0"/>
        <v>4430</v>
      </c>
      <c r="U15" s="112">
        <f t="shared" si="0"/>
        <v>7071</v>
      </c>
      <c r="V15" s="112">
        <f t="shared" si="0"/>
        <v>324773</v>
      </c>
      <c r="W15" s="112">
        <f t="shared" si="0"/>
        <v>3306</v>
      </c>
      <c r="X15" s="112">
        <f t="shared" si="0"/>
        <v>321467</v>
      </c>
    </row>
    <row r="16" spans="1:24" ht="21.2" customHeight="1" x14ac:dyDescent="0.15">
      <c r="A16" s="4">
        <v>2021</v>
      </c>
      <c r="B16" s="112">
        <f t="shared" si="0"/>
        <v>2710295</v>
      </c>
      <c r="C16" s="112">
        <f t="shared" si="0"/>
        <v>11122</v>
      </c>
      <c r="D16" s="112">
        <f t="shared" si="0"/>
        <v>2599309</v>
      </c>
      <c r="E16" s="112">
        <f t="shared" si="0"/>
        <v>99864</v>
      </c>
      <c r="F16" s="112">
        <f t="shared" si="0"/>
        <v>2145907</v>
      </c>
      <c r="G16" s="112">
        <f t="shared" si="0"/>
        <v>3654</v>
      </c>
      <c r="H16" s="112">
        <f t="shared" si="0"/>
        <v>2102995</v>
      </c>
      <c r="I16" s="112">
        <f t="shared" si="0"/>
        <v>39258</v>
      </c>
      <c r="J16" s="112">
        <f t="shared" si="0"/>
        <v>75375</v>
      </c>
      <c r="K16" s="112">
        <f t="shared" si="0"/>
        <v>2737</v>
      </c>
      <c r="L16" s="112">
        <f t="shared" si="0"/>
        <v>63458</v>
      </c>
      <c r="M16" s="112">
        <f t="shared" si="0"/>
        <v>9180</v>
      </c>
      <c r="N16" s="112">
        <f t="shared" si="0"/>
        <v>475643</v>
      </c>
      <c r="O16" s="112">
        <f t="shared" si="0"/>
        <v>4340</v>
      </c>
      <c r="P16" s="112">
        <f t="shared" si="0"/>
        <v>427141</v>
      </c>
      <c r="Q16" s="112">
        <f t="shared" si="0"/>
        <v>44162</v>
      </c>
      <c r="R16" s="112">
        <f t="shared" si="0"/>
        <v>13370</v>
      </c>
      <c r="S16" s="112">
        <f t="shared" si="0"/>
        <v>391</v>
      </c>
      <c r="T16" s="112">
        <f t="shared" si="0"/>
        <v>5715</v>
      </c>
      <c r="U16" s="112">
        <f t="shared" si="0"/>
        <v>7264</v>
      </c>
      <c r="V16" s="112">
        <f t="shared" si="0"/>
        <v>319296</v>
      </c>
      <c r="W16" s="112">
        <f t="shared" si="0"/>
        <v>3138</v>
      </c>
      <c r="X16" s="112">
        <f t="shared" si="0"/>
        <v>316158</v>
      </c>
    </row>
    <row r="17" spans="1:24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</row>
    <row r="18" spans="1:24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</row>
    <row r="19" spans="1:24" ht="21.2" customHeight="1" x14ac:dyDescent="0.15">
      <c r="A19" s="4">
        <v>2015</v>
      </c>
      <c r="B19" s="112">
        <f>VLOOKUP($A19&amp;$A$18, '[1]28.자동차등록'!$A$9:$BC$71, 4, FALSE)</f>
        <v>1106002</v>
      </c>
      <c r="C19" s="112">
        <f>VLOOKUP($A19&amp;$A$18, '[1]28.자동차등록'!$A$9:$BC$71, 5, FALSE)</f>
        <v>2728</v>
      </c>
      <c r="D19" s="112">
        <f>VLOOKUP($A19&amp;$A$18, '[1]28.자동차등록'!$A$9:$BC$71, 6, FALSE)</f>
        <v>1054536</v>
      </c>
      <c r="E19" s="112">
        <f>VLOOKUP($A19&amp;$A$18, '[1]28.자동차등록'!$A$9:$BC$71, 7, FALSE)</f>
        <v>48738</v>
      </c>
      <c r="F19" s="112">
        <f>VLOOKUP($A19&amp;$A$18, '[1]28.자동차등록'!$A$9:$BC$71, 8, FALSE)</f>
        <v>902932</v>
      </c>
      <c r="G19" s="112">
        <f>VLOOKUP($A19&amp;$A$18, '[1]28.자동차등록'!$A$9:$BC$71, 9, FALSE)</f>
        <v>801</v>
      </c>
      <c r="H19" s="112">
        <f>VLOOKUP($A19&amp;$A$18, '[1]28.자동차등록'!$A$9:$BC$71, 10, FALSE)</f>
        <v>878297</v>
      </c>
      <c r="I19" s="112">
        <f>VLOOKUP($A19&amp;$A$18, '[1]28.자동차등록'!$A$9:$BC$71, 11, FALSE)</f>
        <v>23834</v>
      </c>
      <c r="J19" s="112">
        <f>VLOOKUP($A19&amp;$A$18, '[1]28.자동차등록'!$A$9:$BC$71, 12, FALSE)</f>
        <v>37483</v>
      </c>
      <c r="K19" s="112">
        <f>VLOOKUP($A19&amp;$A$18, '[1]28.자동차등록'!$A$9:$BC$71, 13, FALSE)</f>
        <v>719</v>
      </c>
      <c r="L19" s="112">
        <f>VLOOKUP($A19&amp;$A$18, '[1]28.자동차등록'!$A$9:$BC$71, 14, FALSE)</f>
        <v>32369</v>
      </c>
      <c r="M19" s="112">
        <f>VLOOKUP($A19&amp;$A$18, '[1]28.자동차등록'!$A$9:$BC$71, 15, FALSE)</f>
        <v>4395</v>
      </c>
      <c r="N19" s="112">
        <f>VLOOKUP($A19&amp;$A$18, '[1]28.자동차등록'!$A$9:$BC$71, 16, FALSE)</f>
        <v>163241</v>
      </c>
      <c r="O19" s="112">
        <f>VLOOKUP($A19&amp;$A$18, '[1]28.자동차등록'!$A$9:$BC$71, 17, FALSE)</f>
        <v>1110</v>
      </c>
      <c r="P19" s="112">
        <f>VLOOKUP($A19&amp;$A$18, '[1]28.자동차등록'!$A$9:$BC$71, 18, FALSE)</f>
        <v>143358</v>
      </c>
      <c r="Q19" s="112">
        <f>VLOOKUP($A19&amp;$A$18, '[1]28.자동차등록'!$A$9:$BC$71, 19, FALSE)</f>
        <v>18773</v>
      </c>
      <c r="R19" s="112">
        <f>VLOOKUP($A19&amp;$A$18, '[1]28.자동차등록'!$A$9:$BC$71, 20, FALSE)</f>
        <v>2346</v>
      </c>
      <c r="S19" s="112">
        <f>VLOOKUP($A19&amp;$A$18, '[1]28.자동차등록'!$A$9:$BC$71, 21, FALSE)</f>
        <v>98</v>
      </c>
      <c r="T19" s="112">
        <f>VLOOKUP($A19&amp;$A$18, '[1]28.자동차등록'!$A$9:$BC$71, 22, FALSE)</f>
        <v>512</v>
      </c>
      <c r="U19" s="112">
        <f>VLOOKUP($A19&amp;$A$18, '[1]28.자동차등록'!$A$9:$BC$71, 23, FALSE)</f>
        <v>1736</v>
      </c>
      <c r="V19" s="112">
        <f>VLOOKUP($A19&amp;$A$18, '[1]28.자동차등록'!$A$9:$BC$71, 24, FALSE)</f>
        <v>130397</v>
      </c>
      <c r="W19" s="112">
        <f>VLOOKUP($A19&amp;$A$18, '[1]28.자동차등록'!$A$9:$BC$71, 25, FALSE)</f>
        <v>1124</v>
      </c>
      <c r="X19" s="112">
        <f>VLOOKUP($A19&amp;$A$18, '[1]28.자동차등록'!$A$9:$BC$71, 26, FALSE)</f>
        <v>129273</v>
      </c>
    </row>
    <row r="20" spans="1:24" ht="21.2" customHeight="1" x14ac:dyDescent="0.15">
      <c r="A20" s="4">
        <v>2016</v>
      </c>
      <c r="B20" s="112">
        <f>VLOOKUP($A20&amp;$A$18, '[1]28.자동차등록'!$A$9:$BC$71, 4, FALSE)</f>
        <v>1130811</v>
      </c>
      <c r="C20" s="112">
        <f>VLOOKUP($A20&amp;$A$18, '[1]28.자동차등록'!$A$9:$BC$71, 5, FALSE)</f>
        <v>2885</v>
      </c>
      <c r="D20" s="112">
        <f>VLOOKUP($A20&amp;$A$18, '[1]28.자동차등록'!$A$9:$BC$71, 6, FALSE)</f>
        <v>1078747</v>
      </c>
      <c r="E20" s="112">
        <f>VLOOKUP($A20&amp;$A$18, '[1]28.자동차등록'!$A$9:$BC$71, 7, FALSE)</f>
        <v>49179</v>
      </c>
      <c r="F20" s="112">
        <f>VLOOKUP($A20&amp;$A$18, '[1]28.자동차등록'!$A$9:$BC$71, 8, FALSE)</f>
        <v>929198</v>
      </c>
      <c r="G20" s="112">
        <f>VLOOKUP($A20&amp;$A$18, '[1]28.자동차등록'!$A$9:$BC$71, 9, FALSE)</f>
        <v>828</v>
      </c>
      <c r="H20" s="112">
        <f>VLOOKUP($A20&amp;$A$18, '[1]28.자동차등록'!$A$9:$BC$71, 10, FALSE)</f>
        <v>904263</v>
      </c>
      <c r="I20" s="112">
        <f>VLOOKUP($A20&amp;$A$18, '[1]28.자동차등록'!$A$9:$BC$71, 11, FALSE)</f>
        <v>24107</v>
      </c>
      <c r="J20" s="112">
        <f>VLOOKUP($A20&amp;$A$18, '[1]28.자동차등록'!$A$9:$BC$71, 12, FALSE)</f>
        <v>35742</v>
      </c>
      <c r="K20" s="112">
        <f>VLOOKUP($A20&amp;$A$18, '[1]28.자동차등록'!$A$9:$BC$71, 13, FALSE)</f>
        <v>769</v>
      </c>
      <c r="L20" s="112">
        <f>VLOOKUP($A20&amp;$A$18, '[1]28.자동차등록'!$A$9:$BC$71, 14, FALSE)</f>
        <v>30591</v>
      </c>
      <c r="M20" s="112">
        <f>VLOOKUP($A20&amp;$A$18, '[1]28.자동차등록'!$A$9:$BC$71, 15, FALSE)</f>
        <v>4382</v>
      </c>
      <c r="N20" s="112">
        <f>VLOOKUP($A20&amp;$A$18, '[1]28.자동차등록'!$A$9:$BC$71, 16, FALSE)</f>
        <v>163361</v>
      </c>
      <c r="O20" s="112">
        <f>VLOOKUP($A20&amp;$A$18, '[1]28.자동차등록'!$A$9:$BC$71, 17, FALSE)</f>
        <v>1176</v>
      </c>
      <c r="P20" s="112">
        <f>VLOOKUP($A20&amp;$A$18, '[1]28.자동차등록'!$A$9:$BC$71, 18, FALSE)</f>
        <v>143306</v>
      </c>
      <c r="Q20" s="112">
        <f>VLOOKUP($A20&amp;$A$18, '[1]28.자동차등록'!$A$9:$BC$71, 19, FALSE)</f>
        <v>18879</v>
      </c>
      <c r="R20" s="112">
        <f>VLOOKUP($A20&amp;$A$18, '[1]28.자동차등록'!$A$9:$BC$71, 20, FALSE)</f>
        <v>2510</v>
      </c>
      <c r="S20" s="112">
        <f>VLOOKUP($A20&amp;$A$18, '[1]28.자동차등록'!$A$9:$BC$71, 21, FALSE)</f>
        <v>112</v>
      </c>
      <c r="T20" s="112">
        <f>VLOOKUP($A20&amp;$A$18, '[1]28.자동차등록'!$A$9:$BC$71, 22, FALSE)</f>
        <v>587</v>
      </c>
      <c r="U20" s="112">
        <f>VLOOKUP($A20&amp;$A$18, '[1]28.자동차등록'!$A$9:$BC$71, 23, FALSE)</f>
        <v>1811</v>
      </c>
      <c r="V20" s="112">
        <f>VLOOKUP($A20&amp;$A$18, '[1]28.자동차등록'!$A$9:$BC$71, 24, FALSE)</f>
        <v>129820</v>
      </c>
      <c r="W20" s="112">
        <f>VLOOKUP($A20&amp;$A$18, '[1]28.자동차등록'!$A$9:$BC$71, 25, FALSE)</f>
        <v>1187</v>
      </c>
      <c r="X20" s="112">
        <f>VLOOKUP($A20&amp;$A$18, '[1]28.자동차등록'!$A$9:$BC$71, 26, FALSE)</f>
        <v>128633</v>
      </c>
    </row>
    <row r="21" spans="1:24" ht="21.2" customHeight="1" x14ac:dyDescent="0.15">
      <c r="A21" s="4">
        <v>2017</v>
      </c>
      <c r="B21" s="112">
        <f>VLOOKUP($A21&amp;$A$18, '[1]28.자동차등록'!$A$9:$BC$71, 4, FALSE)</f>
        <v>1157053</v>
      </c>
      <c r="C21" s="112">
        <f>VLOOKUP($A21&amp;$A$18, '[1]28.자동차등록'!$A$9:$BC$71, 5, FALSE)</f>
        <v>3094</v>
      </c>
      <c r="D21" s="112">
        <f>VLOOKUP($A21&amp;$A$18, '[1]28.자동차등록'!$A$9:$BC$71, 6, FALSE)</f>
        <v>1106192</v>
      </c>
      <c r="E21" s="112">
        <f>VLOOKUP($A21&amp;$A$18, '[1]28.자동차등록'!$A$9:$BC$71, 7, FALSE)</f>
        <v>47767</v>
      </c>
      <c r="F21" s="112">
        <f>VLOOKUP($A21&amp;$A$18, '[1]28.자동차등록'!$A$9:$BC$71, 8, FALSE)</f>
        <v>956778</v>
      </c>
      <c r="G21" s="112">
        <f>VLOOKUP($A21&amp;$A$18, '[1]28.자동차등록'!$A$9:$BC$71, 9, FALSE)</f>
        <v>926</v>
      </c>
      <c r="H21" s="112">
        <f>VLOOKUP($A21&amp;$A$18, '[1]28.자동차등록'!$A$9:$BC$71, 10, FALSE)</f>
        <v>932738</v>
      </c>
      <c r="I21" s="112">
        <f>VLOOKUP($A21&amp;$A$18, '[1]28.자동차등록'!$A$9:$BC$71, 11, FALSE)</f>
        <v>23114</v>
      </c>
      <c r="J21" s="112">
        <f>VLOOKUP($A21&amp;$A$18, '[1]28.자동차등록'!$A$9:$BC$71, 12, FALSE)</f>
        <v>34329</v>
      </c>
      <c r="K21" s="112">
        <f>VLOOKUP($A21&amp;$A$18, '[1]28.자동차등록'!$A$9:$BC$71, 13, FALSE)</f>
        <v>847</v>
      </c>
      <c r="L21" s="112">
        <f>VLOOKUP($A21&amp;$A$18, '[1]28.자동차등록'!$A$9:$BC$71, 14, FALSE)</f>
        <v>29213</v>
      </c>
      <c r="M21" s="112">
        <f>VLOOKUP($A21&amp;$A$18, '[1]28.자동차등록'!$A$9:$BC$71, 15, FALSE)</f>
        <v>4269</v>
      </c>
      <c r="N21" s="112">
        <f>VLOOKUP($A21&amp;$A$18, '[1]28.자동차등록'!$A$9:$BC$71, 16, FALSE)</f>
        <v>163254</v>
      </c>
      <c r="O21" s="112">
        <f>VLOOKUP($A21&amp;$A$18, '[1]28.자동차등록'!$A$9:$BC$71, 17, FALSE)</f>
        <v>1204</v>
      </c>
      <c r="P21" s="112">
        <f>VLOOKUP($A21&amp;$A$18, '[1]28.자동차등록'!$A$9:$BC$71, 18, FALSE)</f>
        <v>143520</v>
      </c>
      <c r="Q21" s="112">
        <f>VLOOKUP($A21&amp;$A$18, '[1]28.자동차등록'!$A$9:$BC$71, 19, FALSE)</f>
        <v>18530</v>
      </c>
      <c r="R21" s="112">
        <f>VLOOKUP($A21&amp;$A$18, '[1]28.자동차등록'!$A$9:$BC$71, 20, FALSE)</f>
        <v>2692</v>
      </c>
      <c r="S21" s="112">
        <f>VLOOKUP($A21&amp;$A$18, '[1]28.자동차등록'!$A$9:$BC$71, 21, FALSE)</f>
        <v>117</v>
      </c>
      <c r="T21" s="112">
        <f>VLOOKUP($A21&amp;$A$18, '[1]28.자동차등록'!$A$9:$BC$71, 22, FALSE)</f>
        <v>721</v>
      </c>
      <c r="U21" s="112">
        <f>VLOOKUP($A21&amp;$A$18, '[1]28.자동차등록'!$A$9:$BC$71, 23, FALSE)</f>
        <v>1854</v>
      </c>
      <c r="V21" s="112">
        <f>VLOOKUP($A21&amp;$A$18, '[1]28.자동차등록'!$A$9:$BC$71, 24, FALSE)</f>
        <v>129918</v>
      </c>
      <c r="W21" s="112">
        <f>VLOOKUP($A21&amp;$A$18, '[1]28.자동차등록'!$A$9:$BC$71, 25, FALSE)</f>
        <v>1220</v>
      </c>
      <c r="X21" s="112">
        <f>VLOOKUP($A21&amp;$A$18, '[1]28.자동차등록'!$A$9:$BC$71, 26, FALSE)</f>
        <v>128698</v>
      </c>
    </row>
    <row r="22" spans="1:24" ht="21.2" customHeight="1" x14ac:dyDescent="0.15">
      <c r="A22" s="4">
        <v>2018</v>
      </c>
      <c r="B22" s="112">
        <f>VLOOKUP($A22&amp;$A$18, '[1]28.자동차등록'!$A$9:$BC$71, 4, FALSE)</f>
        <v>1178353</v>
      </c>
      <c r="C22" s="112">
        <f>VLOOKUP($A22&amp;$A$18, '[1]28.자동차등록'!$A$9:$BC$71, 5, FALSE)</f>
        <v>3269</v>
      </c>
      <c r="D22" s="112">
        <f>VLOOKUP($A22&amp;$A$18, '[1]28.자동차등록'!$A$9:$BC$71, 6, FALSE)</f>
        <v>1126666</v>
      </c>
      <c r="E22" s="112">
        <f>VLOOKUP($A22&amp;$A$18, '[1]28.자동차등록'!$A$9:$BC$71, 7, FALSE)</f>
        <v>48418</v>
      </c>
      <c r="F22" s="112">
        <f>VLOOKUP($A22&amp;$A$18, '[1]28.자동차등록'!$A$9:$BC$71, 8, FALSE)</f>
        <v>979600</v>
      </c>
      <c r="G22" s="112">
        <f>VLOOKUP($A22&amp;$A$18, '[1]28.자동차등록'!$A$9:$BC$71, 9, FALSE)</f>
        <v>1013</v>
      </c>
      <c r="H22" s="112">
        <f>VLOOKUP($A22&amp;$A$18, '[1]28.자동차등록'!$A$9:$BC$71, 10, FALSE)</f>
        <v>955190</v>
      </c>
      <c r="I22" s="112">
        <f>VLOOKUP($A22&amp;$A$18, '[1]28.자동차등록'!$A$9:$BC$71, 11, FALSE)</f>
        <v>23397</v>
      </c>
      <c r="J22" s="112">
        <f>VLOOKUP($A22&amp;$A$18, '[1]28.자동차등록'!$A$9:$BC$71, 12, FALSE)</f>
        <v>33206</v>
      </c>
      <c r="K22" s="112">
        <f>VLOOKUP($A22&amp;$A$18, '[1]28.자동차등록'!$A$9:$BC$71, 13, FALSE)</f>
        <v>879</v>
      </c>
      <c r="L22" s="112">
        <f>VLOOKUP($A22&amp;$A$18, '[1]28.자동차등록'!$A$9:$BC$71, 14, FALSE)</f>
        <v>28138</v>
      </c>
      <c r="M22" s="112">
        <f>VLOOKUP($A22&amp;$A$18, '[1]28.자동차등록'!$A$9:$BC$71, 15, FALSE)</f>
        <v>4189</v>
      </c>
      <c r="N22" s="112">
        <f>VLOOKUP($A22&amp;$A$18, '[1]28.자동차등록'!$A$9:$BC$71, 16, FALSE)</f>
        <v>162693</v>
      </c>
      <c r="O22" s="112">
        <f>VLOOKUP($A22&amp;$A$18, '[1]28.자동차등록'!$A$9:$BC$71, 17, FALSE)</f>
        <v>1260</v>
      </c>
      <c r="P22" s="112">
        <f>VLOOKUP($A22&amp;$A$18, '[1]28.자동차등록'!$A$9:$BC$71, 18, FALSE)</f>
        <v>142490</v>
      </c>
      <c r="Q22" s="112">
        <f>VLOOKUP($A22&amp;$A$18, '[1]28.자동차등록'!$A$9:$BC$71, 19, FALSE)</f>
        <v>18943</v>
      </c>
      <c r="R22" s="112">
        <f>VLOOKUP($A22&amp;$A$18, '[1]28.자동차등록'!$A$9:$BC$71, 20, FALSE)</f>
        <v>2854</v>
      </c>
      <c r="S22" s="112">
        <f>VLOOKUP($A22&amp;$A$18, '[1]28.자동차등록'!$A$9:$BC$71, 21, FALSE)</f>
        <v>117</v>
      </c>
      <c r="T22" s="112">
        <f>VLOOKUP($A22&amp;$A$18, '[1]28.자동차등록'!$A$9:$BC$71, 22, FALSE)</f>
        <v>848</v>
      </c>
      <c r="U22" s="112">
        <f>VLOOKUP($A22&amp;$A$18, '[1]28.자동차등록'!$A$9:$BC$71, 23, FALSE)</f>
        <v>1889</v>
      </c>
      <c r="V22" s="112">
        <f>VLOOKUP($A22&amp;$A$18, '[1]28.자동차등록'!$A$9:$BC$71, 24, FALSE)</f>
        <v>129986</v>
      </c>
      <c r="W22" s="112">
        <f>VLOOKUP($A22&amp;$A$18, '[1]28.자동차등록'!$A$9:$BC$71, 25, FALSE)</f>
        <v>1206</v>
      </c>
      <c r="X22" s="112">
        <f>VLOOKUP($A22&amp;$A$18, '[1]28.자동차등록'!$A$9:$BC$71, 26, FALSE)</f>
        <v>128780</v>
      </c>
    </row>
    <row r="23" spans="1:24" ht="21.2" customHeight="1" x14ac:dyDescent="0.15">
      <c r="A23" s="4">
        <v>2019</v>
      </c>
      <c r="B23" s="112">
        <f>VLOOKUP($A23&amp;$A$18, '[1]28.자동차등록'!$A$9:$BC$71, 4, FALSE)</f>
        <v>1190154</v>
      </c>
      <c r="C23" s="112">
        <f>VLOOKUP($A23&amp;$A$18, '[1]28.자동차등록'!$A$9:$BC$71, 5, FALSE)</f>
        <v>3304</v>
      </c>
      <c r="D23" s="112">
        <f>VLOOKUP($A23&amp;$A$18, '[1]28.자동차등록'!$A$9:$BC$71, 6, FALSE)</f>
        <v>1134819</v>
      </c>
      <c r="E23" s="112">
        <f>VLOOKUP($A23&amp;$A$18, '[1]28.자동차등록'!$A$9:$BC$71, 7, FALSE)</f>
        <v>52031</v>
      </c>
      <c r="F23" s="112">
        <f>VLOOKUP($A23&amp;$A$18, '[1]28.자동차등록'!$A$9:$BC$71, 8, FALSE)</f>
        <v>995003</v>
      </c>
      <c r="G23" s="112">
        <f>VLOOKUP($A23&amp;$A$18, '[1]28.자동차등록'!$A$9:$BC$71, 9, FALSE)</f>
        <v>963</v>
      </c>
      <c r="H23" s="112">
        <f>VLOOKUP($A23&amp;$A$18, '[1]28.자동차등록'!$A$9:$BC$71, 10, FALSE)</f>
        <v>967158</v>
      </c>
      <c r="I23" s="112">
        <f>VLOOKUP($A23&amp;$A$18, '[1]28.자동차등록'!$A$9:$BC$71, 11, FALSE)</f>
        <v>26882</v>
      </c>
      <c r="J23" s="112">
        <f>VLOOKUP($A23&amp;$A$18, '[1]28.자동차등록'!$A$9:$BC$71, 12, FALSE)</f>
        <v>31688</v>
      </c>
      <c r="K23" s="112">
        <f>VLOOKUP($A23&amp;$A$18, '[1]28.자동차등록'!$A$9:$BC$71, 13, FALSE)</f>
        <v>872</v>
      </c>
      <c r="L23" s="112">
        <f>VLOOKUP($A23&amp;$A$18, '[1]28.자동차등록'!$A$9:$BC$71, 14, FALSE)</f>
        <v>26693</v>
      </c>
      <c r="M23" s="112">
        <f>VLOOKUP($A23&amp;$A$18, '[1]28.자동차등록'!$A$9:$BC$71, 15, FALSE)</f>
        <v>4123</v>
      </c>
      <c r="N23" s="112">
        <f>VLOOKUP($A23&amp;$A$18, '[1]28.자동차등록'!$A$9:$BC$71, 16, FALSE)</f>
        <v>160458</v>
      </c>
      <c r="O23" s="112">
        <f>VLOOKUP($A23&amp;$A$18, '[1]28.자동차등록'!$A$9:$BC$71, 17, FALSE)</f>
        <v>1350</v>
      </c>
      <c r="P23" s="112">
        <f>VLOOKUP($A23&amp;$A$18, '[1]28.자동차등록'!$A$9:$BC$71, 18, FALSE)</f>
        <v>140016</v>
      </c>
      <c r="Q23" s="112">
        <f>VLOOKUP($A23&amp;$A$18, '[1]28.자동차등록'!$A$9:$BC$71, 19, FALSE)</f>
        <v>19092</v>
      </c>
      <c r="R23" s="112">
        <f>VLOOKUP($A23&amp;$A$18, '[1]28.자동차등록'!$A$9:$BC$71, 20, FALSE)</f>
        <v>3005</v>
      </c>
      <c r="S23" s="112">
        <f>VLOOKUP($A23&amp;$A$18, '[1]28.자동차등록'!$A$9:$BC$71, 21, FALSE)</f>
        <v>119</v>
      </c>
      <c r="T23" s="112">
        <f>VLOOKUP($A23&amp;$A$18, '[1]28.자동차등록'!$A$9:$BC$71, 22, FALSE)</f>
        <v>952</v>
      </c>
      <c r="U23" s="112">
        <f>VLOOKUP($A23&amp;$A$18, '[1]28.자동차등록'!$A$9:$BC$71, 23, FALSE)</f>
        <v>1934</v>
      </c>
      <c r="V23" s="112">
        <f>VLOOKUP($A23&amp;$A$18, '[1]28.자동차등록'!$A$9:$BC$71, 24, FALSE)</f>
        <v>132565</v>
      </c>
      <c r="W23" s="112">
        <f>VLOOKUP($A23&amp;$A$18, '[1]28.자동차등록'!$A$9:$BC$71, 25, FALSE)</f>
        <v>1246</v>
      </c>
      <c r="X23" s="112">
        <f>VLOOKUP($A23&amp;$A$18, '[1]28.자동차등록'!$A$9:$BC$71, 26, FALSE)</f>
        <v>131319</v>
      </c>
    </row>
    <row r="24" spans="1:24" ht="21.2" customHeight="1" x14ac:dyDescent="0.15">
      <c r="A24" s="4">
        <v>2020</v>
      </c>
      <c r="B24" s="112">
        <f>VLOOKUP($A24&amp;$A$18, '[1]28.자동차등록'!$A$9:$BC$71, 4, FALSE)</f>
        <v>1219196</v>
      </c>
      <c r="C24" s="112">
        <f>VLOOKUP($A24&amp;$A$18, '[1]28.자동차등록'!$A$9:$BC$71, 5, FALSE)</f>
        <v>3382</v>
      </c>
      <c r="D24" s="112">
        <f>VLOOKUP($A24&amp;$A$18, '[1]28.자동차등록'!$A$9:$BC$71, 6, FALSE)</f>
        <v>1164674</v>
      </c>
      <c r="E24" s="112">
        <f>VLOOKUP($A24&amp;$A$18, '[1]28.자동차등록'!$A$9:$BC$71, 7, FALSE)</f>
        <v>51140</v>
      </c>
      <c r="F24" s="112">
        <f>VLOOKUP($A24&amp;$A$18, '[1]28.자동차등록'!$A$9:$BC$71, 8, FALSE)</f>
        <v>1027075</v>
      </c>
      <c r="G24" s="112">
        <f>VLOOKUP($A24&amp;$A$18, '[1]28.자동차등록'!$A$9:$BC$71, 9, FALSE)</f>
        <v>1002</v>
      </c>
      <c r="H24" s="112">
        <f>VLOOKUP($A24&amp;$A$18, '[1]28.자동차등록'!$A$9:$BC$71, 10, FALSE)</f>
        <v>1000105</v>
      </c>
      <c r="I24" s="112">
        <f>VLOOKUP($A24&amp;$A$18, '[1]28.자동차등록'!$A$9:$BC$71, 11, FALSE)</f>
        <v>25968</v>
      </c>
      <c r="J24" s="112">
        <f>VLOOKUP($A24&amp;$A$18, '[1]28.자동차등록'!$A$9:$BC$71, 12, FALSE)</f>
        <v>30501</v>
      </c>
      <c r="K24" s="112">
        <f>VLOOKUP($A24&amp;$A$18, '[1]28.자동차등록'!$A$9:$BC$71, 13, FALSE)</f>
        <v>893</v>
      </c>
      <c r="L24" s="112">
        <f>VLOOKUP($A24&amp;$A$18, '[1]28.자동차등록'!$A$9:$BC$71, 14, FALSE)</f>
        <v>25605</v>
      </c>
      <c r="M24" s="112">
        <f>VLOOKUP($A24&amp;$A$18, '[1]28.자동차등록'!$A$9:$BC$71, 15, FALSE)</f>
        <v>4003</v>
      </c>
      <c r="N24" s="112">
        <f>VLOOKUP($A24&amp;$A$18, '[1]28.자동차등록'!$A$9:$BC$71, 16, FALSE)</f>
        <v>157979</v>
      </c>
      <c r="O24" s="112">
        <f>VLOOKUP($A24&amp;$A$18, '[1]28.자동차등록'!$A$9:$BC$71, 17, FALSE)</f>
        <v>1365</v>
      </c>
      <c r="P24" s="112">
        <f>VLOOKUP($A24&amp;$A$18, '[1]28.자동차등록'!$A$9:$BC$71, 18, FALSE)</f>
        <v>137478</v>
      </c>
      <c r="Q24" s="112">
        <f>VLOOKUP($A24&amp;$A$18, '[1]28.자동차등록'!$A$9:$BC$71, 19, FALSE)</f>
        <v>19136</v>
      </c>
      <c r="R24" s="112">
        <f>VLOOKUP($A24&amp;$A$18, '[1]28.자동차등록'!$A$9:$BC$71, 20, FALSE)</f>
        <v>3641</v>
      </c>
      <c r="S24" s="112">
        <f>VLOOKUP($A24&amp;$A$18, '[1]28.자동차등록'!$A$9:$BC$71, 21, FALSE)</f>
        <v>122</v>
      </c>
      <c r="T24" s="112">
        <f>VLOOKUP($A24&amp;$A$18, '[1]28.자동차등록'!$A$9:$BC$71, 22, FALSE)</f>
        <v>1486</v>
      </c>
      <c r="U24" s="112">
        <f>VLOOKUP($A24&amp;$A$18, '[1]28.자동차등록'!$A$9:$BC$71, 23, FALSE)</f>
        <v>2033</v>
      </c>
      <c r="V24" s="112">
        <f>VLOOKUP($A24&amp;$A$18, '[1]28.자동차등록'!$A$9:$BC$71, 24, FALSE)</f>
        <v>136849</v>
      </c>
      <c r="W24" s="112">
        <f>VLOOKUP($A24&amp;$A$18, '[1]28.자동차등록'!$A$9:$BC$71, 25, FALSE)</f>
        <v>1212</v>
      </c>
      <c r="X24" s="112">
        <f>VLOOKUP($A24&amp;$A$18, '[1]28.자동차등록'!$A$9:$BC$71, 26, FALSE)</f>
        <v>135637</v>
      </c>
    </row>
    <row r="25" spans="1:24" ht="21.2" customHeight="1" x14ac:dyDescent="0.15">
      <c r="A25" s="4">
        <v>2021</v>
      </c>
      <c r="B25" s="112">
        <v>1211095</v>
      </c>
      <c r="C25" s="112">
        <v>3434</v>
      </c>
      <c r="D25" s="112">
        <v>1156597</v>
      </c>
      <c r="E25" s="112">
        <v>51064</v>
      </c>
      <c r="F25" s="112">
        <v>1022281</v>
      </c>
      <c r="G25" s="112">
        <v>989</v>
      </c>
      <c r="H25" s="112">
        <v>995814</v>
      </c>
      <c r="I25" s="112">
        <v>25478</v>
      </c>
      <c r="J25" s="112">
        <v>28828</v>
      </c>
      <c r="K25" s="112">
        <v>950</v>
      </c>
      <c r="L25" s="112">
        <v>24000</v>
      </c>
      <c r="M25" s="112">
        <v>3878</v>
      </c>
      <c r="N25" s="112">
        <v>155718</v>
      </c>
      <c r="O25" s="112">
        <v>1369</v>
      </c>
      <c r="P25" s="112">
        <v>134764</v>
      </c>
      <c r="Q25" s="112">
        <v>19585</v>
      </c>
      <c r="R25" s="112">
        <v>4268</v>
      </c>
      <c r="S25" s="112">
        <v>126</v>
      </c>
      <c r="T25" s="112">
        <v>2019</v>
      </c>
      <c r="U25" s="112">
        <v>2123</v>
      </c>
      <c r="V25" s="112">
        <v>135919</v>
      </c>
      <c r="W25" s="112">
        <v>1198</v>
      </c>
      <c r="X25" s="112">
        <v>134721</v>
      </c>
    </row>
    <row r="26" spans="1:24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</row>
    <row r="27" spans="1:24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</row>
    <row r="28" spans="1:24" ht="21.2" customHeight="1" x14ac:dyDescent="0.15">
      <c r="A28" s="4">
        <v>2015</v>
      </c>
      <c r="B28" s="112">
        <f>VLOOKUP($A28&amp;$A$27, '[2]28.자동차등록'!$A$9:$BC$160, 4, FALSE)</f>
        <v>1307515</v>
      </c>
      <c r="C28" s="112">
        <f>VLOOKUP($A28&amp;$A$27, '[2]28.자동차등록'!$A$9:$BC$160, 5, FALSE)</f>
        <v>6192</v>
      </c>
      <c r="D28" s="112">
        <f>VLOOKUP($A28&amp;$A$27, '[2]28.자동차등록'!$A$9:$BC$160, 6, FALSE)</f>
        <v>1252782</v>
      </c>
      <c r="E28" s="112">
        <f>VLOOKUP($A28&amp;$A$27, '[2]28.자동차등록'!$A$9:$BC$160, 7, FALSE)</f>
        <v>48541</v>
      </c>
      <c r="F28" s="112">
        <f>VLOOKUP($A28&amp;$A$27, '[2]28.자동차등록'!$A$9:$BC$160, 8, FALSE)</f>
        <v>947320</v>
      </c>
      <c r="G28" s="112">
        <f>VLOOKUP($A28&amp;$A$27, '[2]28.자동차등록'!$A$9:$BC$160, 9, FALSE)</f>
        <v>2054</v>
      </c>
      <c r="H28" s="112">
        <f>VLOOKUP($A28&amp;$A$27, '[2]28.자동차등록'!$A$9:$BC$160, 10, FALSE)</f>
        <v>929226</v>
      </c>
      <c r="I28" s="112">
        <f>VLOOKUP($A28&amp;$A$27, '[2]28.자동차등록'!$A$9:$BC$160, 11, FALSE)</f>
        <v>16040</v>
      </c>
      <c r="J28" s="112">
        <f>VLOOKUP($A28&amp;$A$27, '[2]28.자동차등록'!$A$9:$BC$160, 12, FALSE)</f>
        <v>53862</v>
      </c>
      <c r="K28" s="112">
        <f>VLOOKUP($A28&amp;$A$27, '[2]28.자동차등록'!$A$9:$BC$160, 13, FALSE)</f>
        <v>1493</v>
      </c>
      <c r="L28" s="112">
        <f>VLOOKUP($A28&amp;$A$27, '[2]28.자동차등록'!$A$9:$BC$160, 14, FALSE)</f>
        <v>46667</v>
      </c>
      <c r="M28" s="112">
        <f>VLOOKUP($A28&amp;$A$27, '[2]28.자동차등록'!$A$9:$BC$160, 15, FALSE)</f>
        <v>5702</v>
      </c>
      <c r="N28" s="112">
        <f>VLOOKUP($A28&amp;$A$27, '[2]28.자동차등록'!$A$9:$BC$160, 16, FALSE)</f>
        <v>300083</v>
      </c>
      <c r="O28" s="112">
        <f>VLOOKUP($A28&amp;$A$27, '[2]28.자동차등록'!$A$9:$BC$160, 17, FALSE)</f>
        <v>2452</v>
      </c>
      <c r="P28" s="112">
        <f>VLOOKUP($A28&amp;$A$27, '[2]28.자동차등록'!$A$9:$BC$160, 18, FALSE)</f>
        <v>275234</v>
      </c>
      <c r="Q28" s="112">
        <f>VLOOKUP($A28&amp;$A$27, '[2]28.자동차등록'!$A$9:$BC$160, 19, FALSE)</f>
        <v>22397</v>
      </c>
      <c r="R28" s="112">
        <f>VLOOKUP($A28&amp;$A$27, '[2]28.자동차등록'!$A$9:$BC$160, 20, FALSE)</f>
        <v>6250</v>
      </c>
      <c r="S28" s="112">
        <f>VLOOKUP($A28&amp;$A$27, '[2]28.자동차등록'!$A$9:$BC$160, 21, FALSE)</f>
        <v>193</v>
      </c>
      <c r="T28" s="112">
        <f>VLOOKUP($A28&amp;$A$27, '[2]28.자동차등록'!$A$9:$BC$160, 22, FALSE)</f>
        <v>1655</v>
      </c>
      <c r="U28" s="112">
        <f>VLOOKUP($A28&amp;$A$27, '[2]28.자동차등록'!$A$9:$BC$160, 23, FALSE)</f>
        <v>4402</v>
      </c>
      <c r="V28" s="112">
        <f>VLOOKUP($A28&amp;$A$27, '[2]28.자동차등록'!$A$9:$BC$160, 24, FALSE)</f>
        <v>187762</v>
      </c>
      <c r="W28" s="112">
        <f>VLOOKUP($A28&amp;$A$27, '[2]28.자동차등록'!$A$9:$BC$160, 25, FALSE)</f>
        <v>2149</v>
      </c>
      <c r="X28" s="112">
        <f>VLOOKUP($A28&amp;$A$27, '[2]28.자동차등록'!$A$9:$BC$160, 26, FALSE)</f>
        <v>185613</v>
      </c>
    </row>
    <row r="29" spans="1:24" ht="21.2" customHeight="1" x14ac:dyDescent="0.15">
      <c r="A29" s="4">
        <v>2016</v>
      </c>
      <c r="B29" s="112">
        <f>VLOOKUP($A29&amp;$A$27, '[2]28.자동차등록'!$A$9:$BC$160, 4, FALSE)</f>
        <v>1353654</v>
      </c>
      <c r="C29" s="112">
        <f>VLOOKUP($A29&amp;$A$27, '[2]28.자동차등록'!$A$9:$BC$160, 5, FALSE)</f>
        <v>6374</v>
      </c>
      <c r="D29" s="112">
        <f>VLOOKUP($A29&amp;$A$27, '[2]28.자동차등록'!$A$9:$BC$160, 6, FALSE)</f>
        <v>1298395</v>
      </c>
      <c r="E29" s="112">
        <f>VLOOKUP($A29&amp;$A$27, '[2]28.자동차등록'!$A$9:$BC$160, 7, FALSE)</f>
        <v>48885</v>
      </c>
      <c r="F29" s="112">
        <f>VLOOKUP($A29&amp;$A$27, '[2]28.자동차등록'!$A$9:$BC$160, 8, FALSE)</f>
        <v>987605</v>
      </c>
      <c r="G29" s="112">
        <f>VLOOKUP($A29&amp;$A$27, '[2]28.자동차등록'!$A$9:$BC$160, 9, FALSE)</f>
        <v>2070</v>
      </c>
      <c r="H29" s="112">
        <f>VLOOKUP($A29&amp;$A$27, '[2]28.자동차등록'!$A$9:$BC$160, 10, FALSE)</f>
        <v>969445</v>
      </c>
      <c r="I29" s="112">
        <f>VLOOKUP($A29&amp;$A$27, '[2]28.자동차등록'!$A$9:$BC$160, 11, FALSE)</f>
        <v>16090</v>
      </c>
      <c r="J29" s="112">
        <f>VLOOKUP($A29&amp;$A$27, '[2]28.자동차등록'!$A$9:$BC$160, 12, FALSE)</f>
        <v>52381</v>
      </c>
      <c r="K29" s="112">
        <f>VLOOKUP($A29&amp;$A$27, '[2]28.자동차등록'!$A$9:$BC$160, 13, FALSE)</f>
        <v>1549</v>
      </c>
      <c r="L29" s="112">
        <f>VLOOKUP($A29&amp;$A$27, '[2]28.자동차등록'!$A$9:$BC$160, 14, FALSE)</f>
        <v>45055</v>
      </c>
      <c r="M29" s="112">
        <f>VLOOKUP($A29&amp;$A$27, '[2]28.자동차등록'!$A$9:$BC$160, 15, FALSE)</f>
        <v>5777</v>
      </c>
      <c r="N29" s="112">
        <f>VLOOKUP($A29&amp;$A$27, '[2]28.자동차등록'!$A$9:$BC$160, 16, FALSE)</f>
        <v>306891</v>
      </c>
      <c r="O29" s="112">
        <f>VLOOKUP($A29&amp;$A$27, '[2]28.자동차등록'!$A$9:$BC$160, 17, FALSE)</f>
        <v>2551</v>
      </c>
      <c r="P29" s="112">
        <f>VLOOKUP($A29&amp;$A$27, '[2]28.자동차등록'!$A$9:$BC$160, 18, FALSE)</f>
        <v>281932</v>
      </c>
      <c r="Q29" s="112">
        <f>VLOOKUP($A29&amp;$A$27, '[2]28.자동차등록'!$A$9:$BC$160, 19, FALSE)</f>
        <v>22408</v>
      </c>
      <c r="R29" s="112">
        <f>VLOOKUP($A29&amp;$A$27, '[2]28.자동차등록'!$A$9:$BC$160, 20, FALSE)</f>
        <v>6777</v>
      </c>
      <c r="S29" s="112">
        <f>VLOOKUP($A29&amp;$A$27, '[2]28.자동차등록'!$A$9:$BC$160, 21, FALSE)</f>
        <v>204</v>
      </c>
      <c r="T29" s="112">
        <f>VLOOKUP($A29&amp;$A$27, '[2]28.자동차등록'!$A$9:$BC$160, 22, FALSE)</f>
        <v>1963</v>
      </c>
      <c r="U29" s="112">
        <f>VLOOKUP($A29&amp;$A$27, '[2]28.자동차등록'!$A$9:$BC$160, 23, FALSE)</f>
        <v>4610</v>
      </c>
      <c r="V29" s="112">
        <f>VLOOKUP($A29&amp;$A$27, '[2]28.자동차등록'!$A$9:$BC$160, 24, FALSE)</f>
        <v>189437</v>
      </c>
      <c r="W29" s="112">
        <f>VLOOKUP($A29&amp;$A$27, '[2]28.자동차등록'!$A$9:$BC$160, 25, FALSE)</f>
        <v>2152</v>
      </c>
      <c r="X29" s="112">
        <f>VLOOKUP($A29&amp;$A$27, '[2]28.자동차등록'!$A$9:$BC$160, 26, FALSE)</f>
        <v>187285</v>
      </c>
    </row>
    <row r="30" spans="1:24" ht="21.2" customHeight="1" x14ac:dyDescent="0.15">
      <c r="A30" s="4">
        <v>2017</v>
      </c>
      <c r="B30" s="112">
        <f>VLOOKUP($A30&amp;$A$27, '[2]28.자동차등록'!$A$9:$BC$160, 4, FALSE)</f>
        <v>1392151</v>
      </c>
      <c r="C30" s="112">
        <f>VLOOKUP($A30&amp;$A$27, '[2]28.자동차등록'!$A$9:$BC$160, 5, FALSE)</f>
        <v>6821</v>
      </c>
      <c r="D30" s="112">
        <f>VLOOKUP($A30&amp;$A$27, '[2]28.자동차등록'!$A$9:$BC$160, 6, FALSE)</f>
        <v>1336954</v>
      </c>
      <c r="E30" s="112">
        <f>VLOOKUP($A30&amp;$A$27, '[2]28.자동차등록'!$A$9:$BC$160, 7, FALSE)</f>
        <v>48376</v>
      </c>
      <c r="F30" s="112">
        <f>VLOOKUP($A30&amp;$A$27, '[2]28.자동차등록'!$A$9:$BC$160, 8, FALSE)</f>
        <v>1022056</v>
      </c>
      <c r="G30" s="112">
        <f>VLOOKUP($A30&amp;$A$27, '[2]28.자동차등록'!$A$9:$BC$160, 9, FALSE)</f>
        <v>2295</v>
      </c>
      <c r="H30" s="112">
        <f>VLOOKUP($A30&amp;$A$27, '[2]28.자동차등록'!$A$9:$BC$160, 10, FALSE)</f>
        <v>1004322</v>
      </c>
      <c r="I30" s="112">
        <f>VLOOKUP($A30&amp;$A$27, '[2]28.자동차등록'!$A$9:$BC$160, 11, FALSE)</f>
        <v>15439</v>
      </c>
      <c r="J30" s="112">
        <f>VLOOKUP($A30&amp;$A$27, '[2]28.자동차등록'!$A$9:$BC$160, 12, FALSE)</f>
        <v>51349</v>
      </c>
      <c r="K30" s="112">
        <f>VLOOKUP($A30&amp;$A$27, '[2]28.자동차등록'!$A$9:$BC$160, 13, FALSE)</f>
        <v>1645</v>
      </c>
      <c r="L30" s="112">
        <f>VLOOKUP($A30&amp;$A$27, '[2]28.자동차등록'!$A$9:$BC$160, 14, FALSE)</f>
        <v>44009</v>
      </c>
      <c r="M30" s="112">
        <f>VLOOKUP($A30&amp;$A$27, '[2]28.자동차등록'!$A$9:$BC$160, 15, FALSE)</f>
        <v>5695</v>
      </c>
      <c r="N30" s="112">
        <f>VLOOKUP($A30&amp;$A$27, '[2]28.자동차등록'!$A$9:$BC$160, 16, FALSE)</f>
        <v>311546</v>
      </c>
      <c r="O30" s="112">
        <f>VLOOKUP($A30&amp;$A$27, '[2]28.자동차등록'!$A$9:$BC$160, 17, FALSE)</f>
        <v>2638</v>
      </c>
      <c r="P30" s="112">
        <f>VLOOKUP($A30&amp;$A$27, '[2]28.자동차등록'!$A$9:$BC$160, 18, FALSE)</f>
        <v>286371</v>
      </c>
      <c r="Q30" s="112">
        <f>VLOOKUP($A30&amp;$A$27, '[2]28.자동차등록'!$A$9:$BC$160, 19, FALSE)</f>
        <v>22537</v>
      </c>
      <c r="R30" s="112">
        <f>VLOOKUP($A30&amp;$A$27, '[2]28.자동차등록'!$A$9:$BC$160, 20, FALSE)</f>
        <v>7200</v>
      </c>
      <c r="S30" s="112">
        <f>VLOOKUP($A30&amp;$A$27, '[2]28.자동차등록'!$A$9:$BC$160, 21, FALSE)</f>
        <v>243</v>
      </c>
      <c r="T30" s="112">
        <f>VLOOKUP($A30&amp;$A$27, '[2]28.자동차등록'!$A$9:$BC$160, 22, FALSE)</f>
        <v>2252</v>
      </c>
      <c r="U30" s="112">
        <f>VLOOKUP($A30&amp;$A$27, '[2]28.자동차등록'!$A$9:$BC$160, 23, FALSE)</f>
        <v>4705</v>
      </c>
      <c r="V30" s="112">
        <f>VLOOKUP($A30&amp;$A$27, '[2]28.자동차등록'!$A$9:$BC$160, 24, FALSE)</f>
        <v>182910</v>
      </c>
      <c r="W30" s="112">
        <f>VLOOKUP($A30&amp;$A$27, '[2]28.자동차등록'!$A$9:$BC$160, 25, FALSE)</f>
        <v>2112</v>
      </c>
      <c r="X30" s="112">
        <f>VLOOKUP($A30&amp;$A$27, '[2]28.자동차등록'!$A$9:$BC$160, 26, FALSE)</f>
        <v>180798</v>
      </c>
    </row>
    <row r="31" spans="1:24" ht="21.2" customHeight="1" x14ac:dyDescent="0.15">
      <c r="A31" s="4">
        <v>2018</v>
      </c>
      <c r="B31" s="112">
        <f>VLOOKUP($A31&amp;$A$27, '[2]28.자동차등록'!$A$9:$BC$160, 4, FALSE)</f>
        <v>1422157</v>
      </c>
      <c r="C31" s="112">
        <f>VLOOKUP($A31&amp;$A$27, '[2]28.자동차등록'!$A$9:$BC$160, 5, FALSE)</f>
        <v>7284</v>
      </c>
      <c r="D31" s="112">
        <f>VLOOKUP($A31&amp;$A$27, '[2]28.자동차등록'!$A$9:$BC$160, 6, FALSE)</f>
        <v>1366544</v>
      </c>
      <c r="E31" s="112">
        <f>VLOOKUP($A31&amp;$A$27, '[2]28.자동차등록'!$A$9:$BC$160, 7, FALSE)</f>
        <v>48329</v>
      </c>
      <c r="F31" s="112">
        <f>VLOOKUP($A31&amp;$A$27, '[2]28.자동차등록'!$A$9:$BC$160, 8, FALSE)</f>
        <v>1048829</v>
      </c>
      <c r="G31" s="112">
        <f>VLOOKUP($A31&amp;$A$27, '[2]28.자동차등록'!$A$9:$BC$160, 9, FALSE)</f>
        <v>2560</v>
      </c>
      <c r="H31" s="112">
        <f>VLOOKUP($A31&amp;$A$27, '[2]28.자동차등록'!$A$9:$BC$160, 10, FALSE)</f>
        <v>1031457</v>
      </c>
      <c r="I31" s="112">
        <f>VLOOKUP($A31&amp;$A$27, '[2]28.자동차등록'!$A$9:$BC$160, 11, FALSE)</f>
        <v>14812</v>
      </c>
      <c r="J31" s="112">
        <f>VLOOKUP($A31&amp;$A$27, '[2]28.자동차등록'!$A$9:$BC$160, 12, FALSE)</f>
        <v>50291</v>
      </c>
      <c r="K31" s="112">
        <f>VLOOKUP($A31&amp;$A$27, '[2]28.자동차등록'!$A$9:$BC$160, 13, FALSE)</f>
        <v>1721</v>
      </c>
      <c r="L31" s="112">
        <f>VLOOKUP($A31&amp;$A$27, '[2]28.자동차등록'!$A$9:$BC$160, 14, FALSE)</f>
        <v>43110</v>
      </c>
      <c r="M31" s="112">
        <f>VLOOKUP($A31&amp;$A$27, '[2]28.자동차등록'!$A$9:$BC$160, 15, FALSE)</f>
        <v>5460</v>
      </c>
      <c r="N31" s="112">
        <f>VLOOKUP($A31&amp;$A$27, '[2]28.자동차등록'!$A$9:$BC$160, 16, FALSE)</f>
        <v>315530</v>
      </c>
      <c r="O31" s="112">
        <f>VLOOKUP($A31&amp;$A$27, '[2]28.자동차등록'!$A$9:$BC$160, 17, FALSE)</f>
        <v>2753</v>
      </c>
      <c r="P31" s="112">
        <f>VLOOKUP($A31&amp;$A$27, '[2]28.자동차등록'!$A$9:$BC$160, 18, FALSE)</f>
        <v>289545</v>
      </c>
      <c r="Q31" s="112">
        <f>VLOOKUP($A31&amp;$A$27, '[2]28.자동차등록'!$A$9:$BC$160, 19, FALSE)</f>
        <v>23232</v>
      </c>
      <c r="R31" s="112">
        <f>VLOOKUP($A31&amp;$A$27, '[2]28.자동차등록'!$A$9:$BC$160, 20, FALSE)</f>
        <v>7507</v>
      </c>
      <c r="S31" s="112">
        <f>VLOOKUP($A31&amp;$A$27, '[2]28.자동차등록'!$A$9:$BC$160, 21, FALSE)</f>
        <v>250</v>
      </c>
      <c r="T31" s="112">
        <f>VLOOKUP($A31&amp;$A$27, '[2]28.자동차등록'!$A$9:$BC$160, 22, FALSE)</f>
        <v>2432</v>
      </c>
      <c r="U31" s="112">
        <f>VLOOKUP($A31&amp;$A$27, '[2]28.자동차등록'!$A$9:$BC$160, 23, FALSE)</f>
        <v>4825</v>
      </c>
      <c r="V31" s="112">
        <f>VLOOKUP($A31&amp;$A$27, '[2]28.자동차등록'!$A$9:$BC$160, 24, FALSE)</f>
        <v>187785</v>
      </c>
      <c r="W31" s="112">
        <f>VLOOKUP($A31&amp;$A$27, '[2]28.자동차등록'!$A$9:$BC$160, 25, FALSE)</f>
        <v>2080</v>
      </c>
      <c r="X31" s="112">
        <f>VLOOKUP($A31&amp;$A$27, '[2]28.자동차등록'!$A$9:$BC$160, 26, FALSE)</f>
        <v>185705</v>
      </c>
    </row>
    <row r="32" spans="1:24" ht="21.2" customHeight="1" x14ac:dyDescent="0.15">
      <c r="A32" s="4">
        <v>2019</v>
      </c>
      <c r="B32" s="112">
        <f>VLOOKUP($A32&amp;$A$27, '[2]28.자동차등록'!$A$9:$BC$160, 4, FALSE)</f>
        <v>1446262</v>
      </c>
      <c r="C32" s="112">
        <f>VLOOKUP($A32&amp;$A$27, '[2]28.자동차등록'!$A$9:$BC$160, 5, FALSE)</f>
        <v>7456</v>
      </c>
      <c r="D32" s="112">
        <f>VLOOKUP($A32&amp;$A$27, '[2]28.자동차등록'!$A$9:$BC$160, 6, FALSE)</f>
        <v>1390321</v>
      </c>
      <c r="E32" s="112">
        <f>VLOOKUP($A32&amp;$A$27, '[2]28.자동차등록'!$A$9:$BC$160, 7, FALSE)</f>
        <v>48485</v>
      </c>
      <c r="F32" s="112">
        <f>VLOOKUP($A32&amp;$A$27, '[2]28.자동차등록'!$A$9:$BC$160, 8, FALSE)</f>
        <v>1072203</v>
      </c>
      <c r="G32" s="112">
        <f>VLOOKUP($A32&amp;$A$27, '[2]28.자동차등록'!$A$9:$BC$160, 9, FALSE)</f>
        <v>2617</v>
      </c>
      <c r="H32" s="112">
        <f>VLOOKUP($A32&amp;$A$27, '[2]28.자동차등록'!$A$9:$BC$160, 10, FALSE)</f>
        <v>1055185</v>
      </c>
      <c r="I32" s="112">
        <f>VLOOKUP($A32&amp;$A$27, '[2]28.자동차등록'!$A$9:$BC$160, 11, FALSE)</f>
        <v>14401</v>
      </c>
      <c r="J32" s="112">
        <f>VLOOKUP($A32&amp;$A$27, '[2]28.자동차등록'!$A$9:$BC$160, 12, FALSE)</f>
        <v>49038</v>
      </c>
      <c r="K32" s="112">
        <f>VLOOKUP($A32&amp;$A$27, '[2]28.자동차등록'!$A$9:$BC$160, 13, FALSE)</f>
        <v>1720</v>
      </c>
      <c r="L32" s="112">
        <f>VLOOKUP($A32&amp;$A$27, '[2]28.자동차등록'!$A$9:$BC$160, 14, FALSE)</f>
        <v>41905</v>
      </c>
      <c r="M32" s="112">
        <f>VLOOKUP($A32&amp;$A$27, '[2]28.자동차등록'!$A$9:$BC$160, 15, FALSE)</f>
        <v>5413</v>
      </c>
      <c r="N32" s="112">
        <f>VLOOKUP($A32&amp;$A$27, '[2]28.자동차등록'!$A$9:$BC$160, 16, FALSE)</f>
        <v>317057</v>
      </c>
      <c r="O32" s="112">
        <f>VLOOKUP($A32&amp;$A$27, '[2]28.자동차등록'!$A$9:$BC$160, 17, FALSE)</f>
        <v>2872</v>
      </c>
      <c r="P32" s="112">
        <f>VLOOKUP($A32&amp;$A$27, '[2]28.자동차등록'!$A$9:$BC$160, 18, FALSE)</f>
        <v>290448</v>
      </c>
      <c r="Q32" s="112">
        <f>VLOOKUP($A32&amp;$A$27, '[2]28.자동차등록'!$A$9:$BC$160, 19, FALSE)</f>
        <v>23737</v>
      </c>
      <c r="R32" s="112">
        <f>VLOOKUP($A32&amp;$A$27, '[2]28.자동차등록'!$A$9:$BC$160, 20, FALSE)</f>
        <v>7964</v>
      </c>
      <c r="S32" s="112">
        <f>VLOOKUP($A32&amp;$A$27, '[2]28.자동차등록'!$A$9:$BC$160, 21, FALSE)</f>
        <v>247</v>
      </c>
      <c r="T32" s="112">
        <f>VLOOKUP($A32&amp;$A$27, '[2]28.자동차등록'!$A$9:$BC$160, 22, FALSE)</f>
        <v>2783</v>
      </c>
      <c r="U32" s="112">
        <f>VLOOKUP($A32&amp;$A$27, '[2]28.자동차등록'!$A$9:$BC$160, 23, FALSE)</f>
        <v>4934</v>
      </c>
      <c r="V32" s="112">
        <f>VLOOKUP($A32&amp;$A$27, '[2]28.자동차등록'!$A$9:$BC$160, 24, FALSE)</f>
        <v>187427</v>
      </c>
      <c r="W32" s="112">
        <f>VLOOKUP($A32&amp;$A$27, '[2]28.자동차등록'!$A$9:$BC$160, 25, FALSE)</f>
        <v>2088</v>
      </c>
      <c r="X32" s="112">
        <f>VLOOKUP($A32&amp;$A$27, '[2]28.자동차등록'!$A$9:$BC$160, 26, FALSE)</f>
        <v>185339</v>
      </c>
    </row>
    <row r="33" spans="1:24" ht="21.2" customHeight="1" x14ac:dyDescent="0.15">
      <c r="A33" s="4">
        <v>2020</v>
      </c>
      <c r="B33" s="112">
        <f>VLOOKUP($A33&amp;$A$27, '[2]28.자동차등록'!$A$9:$BC$160, 4, FALSE)</f>
        <v>1475389</v>
      </c>
      <c r="C33" s="112">
        <f>VLOOKUP($A33&amp;$A$27, '[2]28.자동차등록'!$A$9:$BC$160, 5, FALSE)</f>
        <v>7563</v>
      </c>
      <c r="D33" s="112">
        <f>VLOOKUP($A33&amp;$A$27, '[2]28.자동차등록'!$A$9:$BC$160, 6, FALSE)</f>
        <v>1419411</v>
      </c>
      <c r="E33" s="112">
        <f>VLOOKUP($A33&amp;$A$27, '[2]28.자동차등록'!$A$9:$BC$160, 7, FALSE)</f>
        <v>48415</v>
      </c>
      <c r="F33" s="112">
        <f>VLOOKUP($A33&amp;$A$27, '[2]28.자동차등록'!$A$9:$BC$160, 8, FALSE)</f>
        <v>1098846</v>
      </c>
      <c r="G33" s="112">
        <f>VLOOKUP($A33&amp;$A$27, '[2]28.자동차등록'!$A$9:$BC$160, 9, FALSE)</f>
        <v>2601</v>
      </c>
      <c r="H33" s="112">
        <f>VLOOKUP($A33&amp;$A$27, '[2]28.자동차등록'!$A$9:$BC$160, 10, FALSE)</f>
        <v>1082408</v>
      </c>
      <c r="I33" s="112">
        <f>VLOOKUP($A33&amp;$A$27, '[2]28.자동차등록'!$A$9:$BC$160, 11, FALSE)</f>
        <v>13837</v>
      </c>
      <c r="J33" s="112">
        <f>VLOOKUP($A33&amp;$A$27, '[2]28.자동차등록'!$A$9:$BC$160, 12, FALSE)</f>
        <v>48083</v>
      </c>
      <c r="K33" s="112">
        <f>VLOOKUP($A33&amp;$A$27, '[2]28.자동차등록'!$A$9:$BC$160, 13, FALSE)</f>
        <v>1768</v>
      </c>
      <c r="L33" s="112">
        <f>VLOOKUP($A33&amp;$A$27, '[2]28.자동차등록'!$A$9:$BC$160, 14, FALSE)</f>
        <v>40958</v>
      </c>
      <c r="M33" s="112">
        <f>VLOOKUP($A33&amp;$A$27, '[2]28.자동차등록'!$A$9:$BC$160, 15, FALSE)</f>
        <v>5357</v>
      </c>
      <c r="N33" s="112">
        <f>VLOOKUP($A33&amp;$A$27, '[2]28.자동차등록'!$A$9:$BC$160, 16, FALSE)</f>
        <v>320230</v>
      </c>
      <c r="O33" s="112">
        <f>VLOOKUP($A33&amp;$A$27, '[2]28.자동차등록'!$A$9:$BC$160, 17, FALSE)</f>
        <v>2946</v>
      </c>
      <c r="P33" s="112">
        <f>VLOOKUP($A33&amp;$A$27, '[2]28.자동차등록'!$A$9:$BC$160, 18, FALSE)</f>
        <v>293101</v>
      </c>
      <c r="Q33" s="112">
        <f>VLOOKUP($A33&amp;$A$27, '[2]28.자동차등록'!$A$9:$BC$160, 19, FALSE)</f>
        <v>24183</v>
      </c>
      <c r="R33" s="112">
        <f>VLOOKUP($A33&amp;$A$27, '[2]28.자동차등록'!$A$9:$BC$160, 20, FALSE)</f>
        <v>8230</v>
      </c>
      <c r="S33" s="112">
        <f>VLOOKUP($A33&amp;$A$27, '[2]28.자동차등록'!$A$9:$BC$160, 21, FALSE)</f>
        <v>248</v>
      </c>
      <c r="T33" s="112">
        <f>VLOOKUP($A33&amp;$A$27, '[2]28.자동차등록'!$A$9:$BC$160, 22, FALSE)</f>
        <v>2944</v>
      </c>
      <c r="U33" s="112">
        <f>VLOOKUP($A33&amp;$A$27, '[2]28.자동차등록'!$A$9:$BC$160, 23, FALSE)</f>
        <v>5038</v>
      </c>
      <c r="V33" s="112">
        <f>VLOOKUP($A33&amp;$A$27, '[2]28.자동차등록'!$A$9:$BC$160, 24, FALSE)</f>
        <v>187924</v>
      </c>
      <c r="W33" s="112">
        <f>VLOOKUP($A33&amp;$A$27, '[2]28.자동차등록'!$A$9:$BC$160, 25, FALSE)</f>
        <v>2094</v>
      </c>
      <c r="X33" s="112">
        <f>VLOOKUP($A33&amp;$A$27, '[2]28.자동차등록'!$A$9:$BC$160, 26, FALSE)</f>
        <v>185830</v>
      </c>
    </row>
    <row r="34" spans="1:24" ht="21.2" customHeight="1" x14ac:dyDescent="0.15">
      <c r="A34" s="4">
        <v>2021</v>
      </c>
      <c r="B34" s="274">
        <v>1499200</v>
      </c>
      <c r="C34" s="274">
        <v>7688</v>
      </c>
      <c r="D34" s="274">
        <v>1442712</v>
      </c>
      <c r="E34" s="274">
        <v>48800</v>
      </c>
      <c r="F34" s="274">
        <v>1123626</v>
      </c>
      <c r="G34" s="274">
        <v>2665</v>
      </c>
      <c r="H34" s="275">
        <v>1107181</v>
      </c>
      <c r="I34" s="275">
        <v>13780</v>
      </c>
      <c r="J34" s="275">
        <v>46547</v>
      </c>
      <c r="K34" s="275">
        <v>1787</v>
      </c>
      <c r="L34" s="275">
        <v>39458</v>
      </c>
      <c r="M34" s="275">
        <v>5302</v>
      </c>
      <c r="N34" s="275">
        <v>319925</v>
      </c>
      <c r="O34" s="275">
        <v>2971</v>
      </c>
      <c r="P34" s="275">
        <v>292377</v>
      </c>
      <c r="Q34" s="275">
        <v>24577</v>
      </c>
      <c r="R34" s="275">
        <v>9102</v>
      </c>
      <c r="S34" s="275">
        <v>265</v>
      </c>
      <c r="T34" s="275">
        <v>3696</v>
      </c>
      <c r="U34" s="275">
        <v>5141</v>
      </c>
      <c r="V34" s="275">
        <v>183377</v>
      </c>
      <c r="W34" s="275">
        <v>1940</v>
      </c>
      <c r="X34" s="275">
        <v>181437</v>
      </c>
    </row>
    <row r="35" spans="1:24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</row>
    <row r="36" spans="1:24" s="111" customFormat="1" ht="18.75" customHeight="1" x14ac:dyDescent="0.15">
      <c r="A36" s="165" t="s">
        <v>743</v>
      </c>
    </row>
  </sheetData>
  <mergeCells count="14">
    <mergeCell ref="A2:H2"/>
    <mergeCell ref="V5:X5"/>
    <mergeCell ref="B5:E5"/>
    <mergeCell ref="F5:I5"/>
    <mergeCell ref="J5:M5"/>
    <mergeCell ref="N5:Q5"/>
    <mergeCell ref="R5:U5"/>
    <mergeCell ref="A5:A7"/>
    <mergeCell ref="C6:C7"/>
    <mergeCell ref="G6:G7"/>
    <mergeCell ref="K6:K7"/>
    <mergeCell ref="O6:O7"/>
    <mergeCell ref="S6:S7"/>
    <mergeCell ref="W6:W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view="pageBreakPreview" zoomScaleNormal="100" zoomScaleSheetLayoutView="100" workbookViewId="0"/>
  </sheetViews>
  <sheetFormatPr defaultRowHeight="13.5" x14ac:dyDescent="0.15"/>
  <cols>
    <col min="1" max="1" width="11.77734375" customWidth="1"/>
    <col min="2" max="5" width="16.21875" customWidth="1"/>
    <col min="6" max="11" width="12.88671875" customWidth="1"/>
  </cols>
  <sheetData>
    <row r="1" spans="1:11" s="42" customFormat="1" ht="15" customHeight="1" x14ac:dyDescent="0.15">
      <c r="A1" s="133" t="s">
        <v>214</v>
      </c>
      <c r="C1" s="55"/>
      <c r="E1" s="55"/>
      <c r="G1" s="55"/>
      <c r="H1" s="55"/>
      <c r="I1" s="55"/>
      <c r="K1" s="55"/>
    </row>
    <row r="2" spans="1:11" s="229" customFormat="1" ht="30" customHeight="1" x14ac:dyDescent="0.15">
      <c r="A2" s="481" t="s">
        <v>968</v>
      </c>
      <c r="B2" s="481"/>
      <c r="C2" s="481"/>
      <c r="D2" s="481"/>
      <c r="E2" s="481"/>
      <c r="F2" s="219"/>
      <c r="G2" s="219"/>
      <c r="H2" s="219"/>
      <c r="I2" s="218"/>
      <c r="J2" s="218"/>
      <c r="K2" s="218"/>
    </row>
    <row r="3" spans="1:11" s="42" customFormat="1" ht="15" customHeight="1" x14ac:dyDescent="0.15">
      <c r="C3" s="55"/>
      <c r="E3" s="55"/>
      <c r="G3" s="55"/>
      <c r="H3" s="55"/>
      <c r="I3" s="55"/>
      <c r="K3" s="55"/>
    </row>
    <row r="4" spans="1:11" s="42" customFormat="1" ht="15" customHeight="1" thickBot="1" x14ac:dyDescent="0.2">
      <c r="A4" s="6"/>
      <c r="B4" s="43"/>
      <c r="C4" s="56"/>
      <c r="D4" s="43"/>
      <c r="E4" s="56"/>
      <c r="F4" s="43"/>
      <c r="G4" s="56"/>
      <c r="H4" s="56"/>
      <c r="I4" s="56"/>
      <c r="J4" s="43"/>
      <c r="K4" s="241" t="s">
        <v>387</v>
      </c>
    </row>
    <row r="5" spans="1:11" s="42" customFormat="1" ht="20.100000000000001" customHeight="1" x14ac:dyDescent="0.15">
      <c r="A5" s="470"/>
      <c r="B5" s="444" t="s">
        <v>50</v>
      </c>
      <c r="C5" s="635"/>
      <c r="D5" s="444" t="s">
        <v>389</v>
      </c>
      <c r="E5" s="445"/>
      <c r="F5" s="445" t="s">
        <v>388</v>
      </c>
      <c r="G5" s="635"/>
      <c r="H5" s="444" t="s">
        <v>970</v>
      </c>
      <c r="I5" s="635"/>
      <c r="J5" s="444" t="s">
        <v>971</v>
      </c>
      <c r="K5" s="445"/>
    </row>
    <row r="6" spans="1:11" s="42" customFormat="1" ht="20.100000000000001" customHeight="1" x14ac:dyDescent="0.15">
      <c r="A6" s="471"/>
      <c r="B6" s="446" t="s">
        <v>973</v>
      </c>
      <c r="C6" s="485" t="s">
        <v>975</v>
      </c>
      <c r="D6" s="446" t="s">
        <v>972</v>
      </c>
      <c r="E6" s="636" t="s">
        <v>974</v>
      </c>
      <c r="F6" s="447" t="s">
        <v>972</v>
      </c>
      <c r="G6" s="485" t="s">
        <v>974</v>
      </c>
      <c r="H6" s="446" t="s">
        <v>973</v>
      </c>
      <c r="I6" s="485" t="s">
        <v>975</v>
      </c>
      <c r="J6" s="446" t="s">
        <v>972</v>
      </c>
      <c r="K6" s="636" t="s">
        <v>974</v>
      </c>
    </row>
    <row r="7" spans="1:11" s="42" customFormat="1" ht="20.100000000000001" customHeight="1" thickBot="1" x14ac:dyDescent="0.2">
      <c r="A7" s="472"/>
      <c r="B7" s="493"/>
      <c r="C7" s="486"/>
      <c r="D7" s="493"/>
      <c r="E7" s="637"/>
      <c r="F7" s="480"/>
      <c r="G7" s="486"/>
      <c r="H7" s="493"/>
      <c r="I7" s="486"/>
      <c r="J7" s="493"/>
      <c r="K7" s="637"/>
    </row>
    <row r="8" spans="1:11" ht="6.95" customHeight="1" x14ac:dyDescent="0.15">
      <c r="B8" s="248"/>
    </row>
    <row r="9" spans="1:11" ht="21.2" customHeight="1" x14ac:dyDescent="0.15">
      <c r="A9" s="39" t="s">
        <v>63</v>
      </c>
      <c r="B9" s="94"/>
      <c r="C9" s="94"/>
      <c r="D9" s="94"/>
      <c r="E9" s="94"/>
      <c r="F9" s="94"/>
      <c r="G9" s="94"/>
    </row>
    <row r="10" spans="1:11" ht="21.2" customHeight="1" x14ac:dyDescent="0.15">
      <c r="A10" s="4">
        <v>2015</v>
      </c>
      <c r="B10" s="112">
        <f t="shared" ref="B10:K14" si="0">SUM(B19,B28)</f>
        <v>35545</v>
      </c>
      <c r="C10" s="112">
        <f t="shared" si="0"/>
        <v>757098374</v>
      </c>
      <c r="D10" s="112">
        <f t="shared" si="0"/>
        <v>2703</v>
      </c>
      <c r="E10" s="112">
        <f t="shared" si="0"/>
        <v>369057816</v>
      </c>
      <c r="F10" s="112">
        <f t="shared" si="0"/>
        <v>984</v>
      </c>
      <c r="G10" s="112">
        <f t="shared" si="0"/>
        <v>24965441</v>
      </c>
      <c r="H10" s="112">
        <f t="shared" si="0"/>
        <v>27207</v>
      </c>
      <c r="I10" s="112">
        <f t="shared" si="0"/>
        <v>329724730</v>
      </c>
      <c r="J10" s="112">
        <f t="shared" si="0"/>
        <v>4651</v>
      </c>
      <c r="K10" s="112">
        <f t="shared" si="0"/>
        <v>33350387</v>
      </c>
    </row>
    <row r="11" spans="1:11" ht="21.2" customHeight="1" x14ac:dyDescent="0.15">
      <c r="A11" s="4">
        <v>2016</v>
      </c>
      <c r="B11" s="112">
        <f t="shared" si="0"/>
        <v>35329</v>
      </c>
      <c r="C11" s="112">
        <f t="shared" si="0"/>
        <v>730376684</v>
      </c>
      <c r="D11" s="112">
        <f t="shared" si="0"/>
        <v>2654</v>
      </c>
      <c r="E11" s="112">
        <f t="shared" si="0"/>
        <v>350862925</v>
      </c>
      <c r="F11" s="112">
        <f t="shared" si="0"/>
        <v>897</v>
      </c>
      <c r="G11" s="112">
        <f t="shared" si="0"/>
        <v>23121793</v>
      </c>
      <c r="H11" s="112">
        <f t="shared" si="0"/>
        <v>26945</v>
      </c>
      <c r="I11" s="112">
        <f t="shared" si="0"/>
        <v>322268476</v>
      </c>
      <c r="J11" s="112">
        <f t="shared" si="0"/>
        <v>4833</v>
      </c>
      <c r="K11" s="112">
        <f t="shared" si="0"/>
        <v>34123490</v>
      </c>
    </row>
    <row r="12" spans="1:11" ht="21.2" customHeight="1" x14ac:dyDescent="0.15">
      <c r="A12" s="4">
        <v>2017</v>
      </c>
      <c r="B12" s="112">
        <f t="shared" si="0"/>
        <v>34890</v>
      </c>
      <c r="C12" s="112">
        <f t="shared" si="0"/>
        <v>710405999</v>
      </c>
      <c r="D12" s="112">
        <f t="shared" si="0"/>
        <v>2683</v>
      </c>
      <c r="E12" s="112">
        <f t="shared" si="0"/>
        <v>347147709</v>
      </c>
      <c r="F12" s="112">
        <f t="shared" si="0"/>
        <v>888</v>
      </c>
      <c r="G12" s="112">
        <f t="shared" si="0"/>
        <v>23960203</v>
      </c>
      <c r="H12" s="112">
        <f t="shared" si="0"/>
        <v>26713</v>
      </c>
      <c r="I12" s="112">
        <f t="shared" si="0"/>
        <v>301901745</v>
      </c>
      <c r="J12" s="112">
        <f t="shared" si="0"/>
        <v>4560</v>
      </c>
      <c r="K12" s="112">
        <f t="shared" si="0"/>
        <v>37396342</v>
      </c>
    </row>
    <row r="13" spans="1:11" ht="21.2" customHeight="1" x14ac:dyDescent="0.15">
      <c r="A13" s="4">
        <v>2018</v>
      </c>
      <c r="B13" s="112">
        <f t="shared" si="0"/>
        <v>34529</v>
      </c>
      <c r="C13" s="112">
        <f t="shared" si="0"/>
        <v>691055544</v>
      </c>
      <c r="D13" s="112">
        <f t="shared" si="0"/>
        <v>2698</v>
      </c>
      <c r="E13" s="112">
        <f t="shared" si="0"/>
        <v>336444216</v>
      </c>
      <c r="F13" s="112">
        <f t="shared" si="0"/>
        <v>761</v>
      </c>
      <c r="G13" s="112">
        <f t="shared" si="0"/>
        <v>24049123</v>
      </c>
      <c r="H13" s="112">
        <f t="shared" si="0"/>
        <v>26408</v>
      </c>
      <c r="I13" s="112">
        <f t="shared" si="0"/>
        <v>297686690</v>
      </c>
      <c r="J13" s="112">
        <f t="shared" si="0"/>
        <v>4662</v>
      </c>
      <c r="K13" s="112">
        <f t="shared" si="0"/>
        <v>32875515</v>
      </c>
    </row>
    <row r="14" spans="1:11" ht="21.2" customHeight="1" x14ac:dyDescent="0.15">
      <c r="A14" s="4">
        <v>2019</v>
      </c>
      <c r="B14" s="112">
        <f t="shared" si="0"/>
        <v>34281</v>
      </c>
      <c r="C14" s="112">
        <f t="shared" si="0"/>
        <v>680269978</v>
      </c>
      <c r="D14" s="112">
        <f t="shared" si="0"/>
        <v>2714</v>
      </c>
      <c r="E14" s="112">
        <f t="shared" si="0"/>
        <v>332982720</v>
      </c>
      <c r="F14" s="112">
        <f t="shared" si="0"/>
        <v>718</v>
      </c>
      <c r="G14" s="112">
        <f t="shared" si="0"/>
        <v>19492139</v>
      </c>
      <c r="H14" s="112">
        <f t="shared" si="0"/>
        <v>26241</v>
      </c>
      <c r="I14" s="112">
        <f t="shared" si="0"/>
        <v>295313961</v>
      </c>
      <c r="J14" s="112">
        <f t="shared" si="0"/>
        <v>4575</v>
      </c>
      <c r="K14" s="112">
        <f t="shared" si="0"/>
        <v>32481158</v>
      </c>
    </row>
    <row r="15" spans="1:11" ht="21.2" customHeight="1" x14ac:dyDescent="0.15">
      <c r="A15" s="4">
        <v>2020</v>
      </c>
      <c r="B15" s="112">
        <f t="shared" ref="B15:K15" si="1">SUM(B24,B33)</f>
        <v>30559</v>
      </c>
      <c r="C15" s="112">
        <f t="shared" si="1"/>
        <v>491700462</v>
      </c>
      <c r="D15" s="112">
        <f t="shared" si="1"/>
        <v>2748</v>
      </c>
      <c r="E15" s="112">
        <f t="shared" si="1"/>
        <v>232065362</v>
      </c>
      <c r="F15" s="112">
        <f t="shared" si="1"/>
        <v>666</v>
      </c>
      <c r="G15" s="112">
        <f t="shared" si="1"/>
        <v>8725980</v>
      </c>
      <c r="H15" s="112">
        <f t="shared" si="1"/>
        <v>22782</v>
      </c>
      <c r="I15" s="112">
        <f t="shared" si="1"/>
        <v>238809203</v>
      </c>
      <c r="J15" s="112">
        <f t="shared" si="1"/>
        <v>4363</v>
      </c>
      <c r="K15" s="112">
        <f t="shared" si="1"/>
        <v>12099917</v>
      </c>
    </row>
    <row r="16" spans="1:11" ht="21.2" customHeight="1" x14ac:dyDescent="0.15">
      <c r="A16" s="4">
        <v>2021</v>
      </c>
      <c r="B16" s="112">
        <f t="shared" ref="B16:K16" si="2">SUM(B25,B34)</f>
        <v>33297</v>
      </c>
      <c r="C16" s="112">
        <f t="shared" si="2"/>
        <v>545326228.95567226</v>
      </c>
      <c r="D16" s="112">
        <f t="shared" si="2"/>
        <v>2759</v>
      </c>
      <c r="E16" s="112">
        <f t="shared" si="2"/>
        <v>243913949</v>
      </c>
      <c r="F16" s="112">
        <f t="shared" si="2"/>
        <v>629</v>
      </c>
      <c r="G16" s="112">
        <f t="shared" si="2"/>
        <v>8983538</v>
      </c>
      <c r="H16" s="112">
        <f t="shared" si="2"/>
        <v>25587</v>
      </c>
      <c r="I16" s="112">
        <f t="shared" si="2"/>
        <v>280623902</v>
      </c>
      <c r="J16" s="112">
        <f t="shared" si="2"/>
        <v>4322</v>
      </c>
      <c r="K16" s="112">
        <f t="shared" si="2"/>
        <v>11804839.95567227</v>
      </c>
    </row>
    <row r="17" spans="1:11" ht="21.2" customHeight="1" x14ac:dyDescent="0.15">
      <c r="A17" s="4"/>
      <c r="B17" s="112"/>
      <c r="C17" s="112"/>
      <c r="D17" s="112"/>
      <c r="E17" s="112"/>
      <c r="F17" s="112"/>
      <c r="G17" s="112"/>
      <c r="H17" s="112"/>
      <c r="I17" s="112"/>
      <c r="J17" s="112"/>
      <c r="K17" s="112"/>
    </row>
    <row r="18" spans="1:11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</row>
    <row r="19" spans="1:11" ht="21.2" customHeight="1" x14ac:dyDescent="0.15">
      <c r="A19" s="4">
        <v>2015</v>
      </c>
      <c r="B19" s="112">
        <v>20549</v>
      </c>
      <c r="C19" s="112">
        <v>462123587</v>
      </c>
      <c r="D19" s="112">
        <v>1521</v>
      </c>
      <c r="E19" s="112">
        <v>264164669</v>
      </c>
      <c r="F19" s="112" t="s">
        <v>848</v>
      </c>
      <c r="G19" s="112">
        <v>4573220</v>
      </c>
      <c r="H19" s="112">
        <v>16961</v>
      </c>
      <c r="I19" s="112">
        <v>181126351</v>
      </c>
      <c r="J19" s="112">
        <v>2067</v>
      </c>
      <c r="K19" s="112">
        <v>12259347</v>
      </c>
    </row>
    <row r="20" spans="1:11" ht="21.2" customHeight="1" x14ac:dyDescent="0.15">
      <c r="A20" s="4">
        <v>2016</v>
      </c>
      <c r="B20" s="112">
        <v>20467</v>
      </c>
      <c r="C20" s="112">
        <v>441022779</v>
      </c>
      <c r="D20" s="112">
        <v>1521</v>
      </c>
      <c r="E20" s="112">
        <v>247730145</v>
      </c>
      <c r="F20" s="112" t="s">
        <v>848</v>
      </c>
      <c r="G20" s="112">
        <v>4455302</v>
      </c>
      <c r="H20" s="112">
        <v>16737</v>
      </c>
      <c r="I20" s="112">
        <v>175856748</v>
      </c>
      <c r="J20" s="112">
        <v>2209</v>
      </c>
      <c r="K20" s="112">
        <v>12980584</v>
      </c>
    </row>
    <row r="21" spans="1:11" ht="21.2" customHeight="1" x14ac:dyDescent="0.15">
      <c r="A21" s="4">
        <v>2017</v>
      </c>
      <c r="B21" s="112">
        <v>20179</v>
      </c>
      <c r="C21" s="112">
        <v>414025942</v>
      </c>
      <c r="D21" s="112">
        <v>1521</v>
      </c>
      <c r="E21" s="112">
        <v>238219817</v>
      </c>
      <c r="F21" s="112" t="s">
        <v>848</v>
      </c>
      <c r="G21" s="112">
        <v>5178212</v>
      </c>
      <c r="H21" s="112">
        <v>16523</v>
      </c>
      <c r="I21" s="112">
        <v>155834571</v>
      </c>
      <c r="J21" s="112">
        <v>2135</v>
      </c>
      <c r="K21" s="112">
        <v>14793342</v>
      </c>
    </row>
    <row r="22" spans="1:11" ht="21.2" customHeight="1" x14ac:dyDescent="0.15">
      <c r="A22" s="4">
        <v>2018</v>
      </c>
      <c r="B22" s="112">
        <v>19858</v>
      </c>
      <c r="C22" s="112">
        <v>400703748</v>
      </c>
      <c r="D22" s="112">
        <v>1521</v>
      </c>
      <c r="E22" s="112">
        <v>231267280</v>
      </c>
      <c r="F22" s="112" t="s">
        <v>848</v>
      </c>
      <c r="G22" s="112">
        <v>7046889</v>
      </c>
      <c r="H22" s="112">
        <v>16235</v>
      </c>
      <c r="I22" s="112">
        <v>152040764</v>
      </c>
      <c r="J22" s="112">
        <v>2102</v>
      </c>
      <c r="K22" s="112">
        <v>10348815</v>
      </c>
    </row>
    <row r="23" spans="1:11" ht="21.2" customHeight="1" x14ac:dyDescent="0.15">
      <c r="A23" s="4">
        <v>2019</v>
      </c>
      <c r="B23" s="112">
        <v>19585</v>
      </c>
      <c r="C23" s="112">
        <v>393015536</v>
      </c>
      <c r="D23" s="112">
        <v>1531</v>
      </c>
      <c r="E23" s="112">
        <v>229653516</v>
      </c>
      <c r="F23" s="112" t="s">
        <v>848</v>
      </c>
      <c r="G23" s="112">
        <v>4580136</v>
      </c>
      <c r="H23" s="112">
        <v>16067</v>
      </c>
      <c r="I23" s="112">
        <v>148751383</v>
      </c>
      <c r="J23" s="112">
        <v>1987</v>
      </c>
      <c r="K23" s="112">
        <v>10030501</v>
      </c>
    </row>
    <row r="24" spans="1:11" ht="21.2" customHeight="1" x14ac:dyDescent="0.15">
      <c r="A24" s="4">
        <v>2020</v>
      </c>
      <c r="B24" s="112">
        <v>16205</v>
      </c>
      <c r="C24" s="112">
        <v>290655039</v>
      </c>
      <c r="D24" s="112">
        <v>1531</v>
      </c>
      <c r="E24" s="112">
        <v>161434410</v>
      </c>
      <c r="F24" s="112" t="s">
        <v>848</v>
      </c>
      <c r="G24" s="112">
        <v>2032387</v>
      </c>
      <c r="H24" s="112">
        <v>12771</v>
      </c>
      <c r="I24" s="112">
        <v>123397232</v>
      </c>
      <c r="J24" s="112">
        <v>1903</v>
      </c>
      <c r="K24" s="112">
        <v>3791010</v>
      </c>
    </row>
    <row r="25" spans="1:11" ht="21.2" customHeight="1" x14ac:dyDescent="0.15">
      <c r="A25" s="4">
        <v>2021</v>
      </c>
      <c r="B25" s="112">
        <v>19102</v>
      </c>
      <c r="C25" s="112">
        <v>298569140.95567226</v>
      </c>
      <c r="D25" s="112">
        <v>1537</v>
      </c>
      <c r="E25" s="112">
        <v>174092740</v>
      </c>
      <c r="F25" s="112">
        <v>0</v>
      </c>
      <c r="G25" s="112">
        <v>2206281</v>
      </c>
      <c r="H25" s="112">
        <v>15676</v>
      </c>
      <c r="I25" s="112">
        <v>117202234</v>
      </c>
      <c r="J25" s="112">
        <v>1889</v>
      </c>
      <c r="K25" s="112">
        <v>5067885.9556722697</v>
      </c>
    </row>
    <row r="26" spans="1:11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</row>
    <row r="27" spans="1:11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</row>
    <row r="28" spans="1:11" ht="21.2" customHeight="1" x14ac:dyDescent="0.15">
      <c r="A28" s="4">
        <v>2015</v>
      </c>
      <c r="B28" s="112">
        <v>14996</v>
      </c>
      <c r="C28" s="112">
        <v>294974787</v>
      </c>
      <c r="D28" s="112">
        <v>1182</v>
      </c>
      <c r="E28" s="112">
        <v>104893147</v>
      </c>
      <c r="F28" s="112">
        <v>984</v>
      </c>
      <c r="G28" s="112">
        <v>20392221</v>
      </c>
      <c r="H28" s="112">
        <v>10246</v>
      </c>
      <c r="I28" s="112">
        <v>148598379</v>
      </c>
      <c r="J28" s="112">
        <v>2584</v>
      </c>
      <c r="K28" s="112">
        <v>21091040</v>
      </c>
    </row>
    <row r="29" spans="1:11" ht="21.2" customHeight="1" x14ac:dyDescent="0.15">
      <c r="A29" s="4">
        <v>2016</v>
      </c>
      <c r="B29" s="112">
        <v>14862</v>
      </c>
      <c r="C29" s="112">
        <v>289353905</v>
      </c>
      <c r="D29" s="112">
        <v>1133</v>
      </c>
      <c r="E29" s="112">
        <v>103132780</v>
      </c>
      <c r="F29" s="112">
        <v>897</v>
      </c>
      <c r="G29" s="112">
        <v>18666491</v>
      </c>
      <c r="H29" s="112">
        <v>10208</v>
      </c>
      <c r="I29" s="112">
        <v>146411728</v>
      </c>
      <c r="J29" s="112">
        <v>2624</v>
      </c>
      <c r="K29" s="112">
        <v>21142906</v>
      </c>
    </row>
    <row r="30" spans="1:11" ht="21.2" customHeight="1" x14ac:dyDescent="0.15">
      <c r="A30" s="4">
        <v>2017</v>
      </c>
      <c r="B30" s="112">
        <v>14711</v>
      </c>
      <c r="C30" s="112">
        <v>296380057</v>
      </c>
      <c r="D30" s="112">
        <v>1162</v>
      </c>
      <c r="E30" s="112">
        <v>108927892</v>
      </c>
      <c r="F30" s="112">
        <v>888</v>
      </c>
      <c r="G30" s="112">
        <v>18781991</v>
      </c>
      <c r="H30" s="112">
        <v>10190</v>
      </c>
      <c r="I30" s="112">
        <v>146067174</v>
      </c>
      <c r="J30" s="112">
        <v>2425</v>
      </c>
      <c r="K30" s="112">
        <v>22603000</v>
      </c>
    </row>
    <row r="31" spans="1:11" ht="21.2" customHeight="1" x14ac:dyDescent="0.15">
      <c r="A31" s="4">
        <v>2018</v>
      </c>
      <c r="B31" s="112">
        <v>14671</v>
      </c>
      <c r="C31" s="112">
        <v>290351796</v>
      </c>
      <c r="D31" s="112">
        <v>1177</v>
      </c>
      <c r="E31" s="112">
        <v>105176936</v>
      </c>
      <c r="F31" s="112">
        <v>761</v>
      </c>
      <c r="G31" s="112">
        <v>17002234</v>
      </c>
      <c r="H31" s="112">
        <v>10173</v>
      </c>
      <c r="I31" s="112">
        <v>145645926</v>
      </c>
      <c r="J31" s="112">
        <v>2560</v>
      </c>
      <c r="K31" s="112">
        <v>22526700</v>
      </c>
    </row>
    <row r="32" spans="1:11" ht="21.2" customHeight="1" x14ac:dyDescent="0.15">
      <c r="A32" s="4">
        <v>2019</v>
      </c>
      <c r="B32" s="112">
        <v>14696</v>
      </c>
      <c r="C32" s="112">
        <v>287254442</v>
      </c>
      <c r="D32" s="112">
        <v>1183</v>
      </c>
      <c r="E32" s="112">
        <v>103329204</v>
      </c>
      <c r="F32" s="112">
        <v>718</v>
      </c>
      <c r="G32" s="112">
        <v>14912003</v>
      </c>
      <c r="H32" s="112">
        <v>10174</v>
      </c>
      <c r="I32" s="112">
        <v>146562578</v>
      </c>
      <c r="J32" s="112">
        <v>2588</v>
      </c>
      <c r="K32" s="112">
        <v>22450657</v>
      </c>
    </row>
    <row r="33" spans="1:11" ht="21.2" customHeight="1" x14ac:dyDescent="0.15">
      <c r="A33" s="4">
        <v>2020</v>
      </c>
      <c r="B33" s="112">
        <v>14354</v>
      </c>
      <c r="C33" s="112">
        <v>201045423</v>
      </c>
      <c r="D33" s="112">
        <v>1217</v>
      </c>
      <c r="E33" s="112">
        <v>70630952</v>
      </c>
      <c r="F33" s="112">
        <v>666</v>
      </c>
      <c r="G33" s="112">
        <v>6693593</v>
      </c>
      <c r="H33" s="112">
        <v>10011</v>
      </c>
      <c r="I33" s="112">
        <v>115411971</v>
      </c>
      <c r="J33" s="112">
        <v>2460</v>
      </c>
      <c r="K33" s="112">
        <v>8308907</v>
      </c>
    </row>
    <row r="34" spans="1:11" ht="21.2" customHeight="1" x14ac:dyDescent="0.15">
      <c r="A34" s="4">
        <v>2021</v>
      </c>
      <c r="B34" s="274">
        <v>14195</v>
      </c>
      <c r="C34" s="274">
        <v>246757088</v>
      </c>
      <c r="D34" s="274">
        <v>1222</v>
      </c>
      <c r="E34" s="274">
        <v>69821209</v>
      </c>
      <c r="F34" s="274">
        <v>629</v>
      </c>
      <c r="G34" s="274">
        <v>6777257</v>
      </c>
      <c r="H34" s="352">
        <v>9911</v>
      </c>
      <c r="I34" s="352">
        <v>163421668</v>
      </c>
      <c r="J34" s="352">
        <v>2433</v>
      </c>
      <c r="K34" s="352">
        <v>6736954</v>
      </c>
    </row>
    <row r="35" spans="1:11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</row>
    <row r="36" spans="1:11" s="111" customFormat="1" ht="18.75" customHeight="1" x14ac:dyDescent="0.15">
      <c r="A36" s="165" t="s">
        <v>743</v>
      </c>
    </row>
  </sheetData>
  <mergeCells count="17">
    <mergeCell ref="K6:K7"/>
    <mergeCell ref="F6:F7"/>
    <mergeCell ref="G6:G7"/>
    <mergeCell ref="H6:H7"/>
    <mergeCell ref="I6:I7"/>
    <mergeCell ref="J6:J7"/>
    <mergeCell ref="A2:E2"/>
    <mergeCell ref="B6:B7"/>
    <mergeCell ref="C6:C7"/>
    <mergeCell ref="A5:A7"/>
    <mergeCell ref="D6:D7"/>
    <mergeCell ref="E6:E7"/>
    <mergeCell ref="B5:C5"/>
    <mergeCell ref="D5:E5"/>
    <mergeCell ref="F5:G5"/>
    <mergeCell ref="H5:I5"/>
    <mergeCell ref="J5:K5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</cols>
  <sheetData>
    <row r="1" spans="1:24" s="42" customFormat="1" ht="15" customHeight="1" x14ac:dyDescent="0.15">
      <c r="A1" s="133" t="s">
        <v>214</v>
      </c>
      <c r="C1" s="55"/>
      <c r="E1" s="55"/>
      <c r="G1" s="55"/>
      <c r="H1" s="55"/>
      <c r="I1" s="55"/>
      <c r="K1" s="55"/>
      <c r="L1" s="55"/>
      <c r="N1" s="55"/>
      <c r="O1" s="55"/>
      <c r="Q1" s="55"/>
      <c r="R1" s="55"/>
      <c r="S1" s="55"/>
      <c r="V1" s="55"/>
      <c r="W1" s="55"/>
      <c r="X1" s="55"/>
    </row>
    <row r="2" spans="1:24" s="229" customFormat="1" ht="30" customHeight="1" x14ac:dyDescent="0.15">
      <c r="A2" s="481" t="s">
        <v>783</v>
      </c>
      <c r="B2" s="481"/>
      <c r="C2" s="481"/>
      <c r="D2" s="481"/>
      <c r="E2" s="481"/>
      <c r="F2" s="481"/>
      <c r="G2" s="481"/>
      <c r="H2" s="481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</row>
    <row r="3" spans="1:24" s="42" customFormat="1" ht="15" customHeight="1" x14ac:dyDescent="0.15">
      <c r="C3" s="55"/>
      <c r="E3" s="55"/>
      <c r="G3" s="55"/>
      <c r="H3" s="55"/>
      <c r="I3" s="55"/>
      <c r="K3" s="55"/>
      <c r="L3" s="55"/>
      <c r="N3" s="55"/>
      <c r="O3" s="55"/>
      <c r="Q3" s="55"/>
      <c r="R3" s="55"/>
      <c r="S3" s="55"/>
      <c r="V3" s="55"/>
      <c r="W3" s="55"/>
      <c r="X3" s="55"/>
    </row>
    <row r="4" spans="1:24" s="42" customFormat="1" ht="15" customHeight="1" thickBot="1" x14ac:dyDescent="0.2">
      <c r="A4" s="6"/>
      <c r="B4" s="43"/>
      <c r="C4" s="56"/>
      <c r="D4" s="43"/>
      <c r="E4" s="56"/>
      <c r="F4" s="43"/>
      <c r="G4" s="56"/>
      <c r="H4" s="56"/>
      <c r="I4" s="56"/>
      <c r="J4" s="43"/>
      <c r="K4" s="56"/>
      <c r="L4" s="56"/>
      <c r="M4" s="43"/>
      <c r="N4" s="56"/>
      <c r="O4" s="56"/>
      <c r="P4" s="241" t="s">
        <v>291</v>
      </c>
      <c r="Q4" s="56"/>
      <c r="R4" s="56"/>
      <c r="S4" s="56"/>
      <c r="T4" s="43"/>
      <c r="U4" s="43"/>
      <c r="V4" s="56"/>
      <c r="W4" s="56"/>
      <c r="X4" s="241" t="s">
        <v>291</v>
      </c>
    </row>
    <row r="5" spans="1:24" s="42" customFormat="1" ht="20.100000000000001" customHeight="1" x14ac:dyDescent="0.15">
      <c r="A5" s="470"/>
      <c r="B5" s="666" t="s">
        <v>390</v>
      </c>
      <c r="C5" s="660"/>
      <c r="D5" s="660"/>
      <c r="E5" s="667"/>
      <c r="F5" s="664" t="s">
        <v>391</v>
      </c>
      <c r="G5" s="664" t="s">
        <v>392</v>
      </c>
      <c r="H5" s="664" t="s">
        <v>393</v>
      </c>
      <c r="I5" s="664" t="s">
        <v>394</v>
      </c>
      <c r="J5" s="664" t="s">
        <v>395</v>
      </c>
      <c r="K5" s="639" t="s">
        <v>396</v>
      </c>
      <c r="L5" s="660"/>
      <c r="M5" s="660"/>
      <c r="N5" s="660"/>
      <c r="O5" s="660"/>
      <c r="P5" s="660"/>
      <c r="Q5" s="660"/>
      <c r="R5" s="660"/>
      <c r="S5" s="660"/>
      <c r="T5" s="660"/>
      <c r="U5" s="660"/>
      <c r="V5" s="660"/>
      <c r="W5" s="660"/>
      <c r="X5" s="660"/>
    </row>
    <row r="6" spans="1:24" s="42" customFormat="1" ht="20.100000000000001" customHeight="1" x14ac:dyDescent="0.15">
      <c r="A6" s="471"/>
      <c r="B6" s="643" t="s">
        <v>357</v>
      </c>
      <c r="C6" s="668" t="s">
        <v>397</v>
      </c>
      <c r="D6" s="670" t="s">
        <v>398</v>
      </c>
      <c r="E6" s="672" t="s">
        <v>399</v>
      </c>
      <c r="F6" s="665"/>
      <c r="G6" s="665"/>
      <c r="H6" s="665"/>
      <c r="I6" s="665"/>
      <c r="J6" s="665"/>
      <c r="K6" s="214"/>
      <c r="L6" s="674" t="s">
        <v>400</v>
      </c>
      <c r="M6" s="643" t="s">
        <v>401</v>
      </c>
      <c r="N6" s="674" t="s">
        <v>402</v>
      </c>
      <c r="O6" s="643" t="s">
        <v>403</v>
      </c>
      <c r="P6" s="674" t="s">
        <v>404</v>
      </c>
      <c r="Q6" s="643" t="s">
        <v>405</v>
      </c>
      <c r="R6" s="674" t="s">
        <v>406</v>
      </c>
      <c r="S6" s="643" t="s">
        <v>407</v>
      </c>
      <c r="T6" s="674" t="s">
        <v>408</v>
      </c>
      <c r="U6" s="676" t="s">
        <v>409</v>
      </c>
      <c r="V6" s="643" t="s">
        <v>410</v>
      </c>
      <c r="W6" s="643" t="s">
        <v>411</v>
      </c>
      <c r="X6" s="676" t="s">
        <v>967</v>
      </c>
    </row>
    <row r="7" spans="1:24" s="42" customFormat="1" ht="20.100000000000001" customHeight="1" thickBot="1" x14ac:dyDescent="0.2">
      <c r="A7" s="472"/>
      <c r="B7" s="644"/>
      <c r="C7" s="669"/>
      <c r="D7" s="671"/>
      <c r="E7" s="673"/>
      <c r="F7" s="642"/>
      <c r="G7" s="642"/>
      <c r="H7" s="642"/>
      <c r="I7" s="642"/>
      <c r="J7" s="642"/>
      <c r="K7" s="210"/>
      <c r="L7" s="675"/>
      <c r="M7" s="644"/>
      <c r="N7" s="675"/>
      <c r="O7" s="644"/>
      <c r="P7" s="675"/>
      <c r="Q7" s="644"/>
      <c r="R7" s="675"/>
      <c r="S7" s="644"/>
      <c r="T7" s="675"/>
      <c r="U7" s="677"/>
      <c r="V7" s="644"/>
      <c r="W7" s="644"/>
      <c r="X7" s="677"/>
    </row>
    <row r="8" spans="1:24" ht="6.95" customHeight="1" x14ac:dyDescent="0.15"/>
    <row r="9" spans="1:24" ht="21.2" customHeight="1" x14ac:dyDescent="0.15">
      <c r="A9" s="39" t="s">
        <v>63</v>
      </c>
      <c r="B9" s="94"/>
      <c r="C9" s="94"/>
      <c r="D9" s="94"/>
      <c r="E9" s="94"/>
    </row>
    <row r="10" spans="1:24" ht="21.2" customHeight="1" x14ac:dyDescent="0.15">
      <c r="A10" s="4">
        <v>2015</v>
      </c>
      <c r="B10" s="112">
        <f t="shared" ref="B10:X16" si="0">SUM(B19,B28)</f>
        <v>106</v>
      </c>
      <c r="C10" s="112">
        <f t="shared" si="0"/>
        <v>384</v>
      </c>
      <c r="D10" s="112">
        <f t="shared" si="0"/>
        <v>435</v>
      </c>
      <c r="E10" s="112">
        <f t="shared" si="0"/>
        <v>589</v>
      </c>
      <c r="F10" s="112">
        <f t="shared" si="0"/>
        <v>96</v>
      </c>
      <c r="G10" s="112">
        <f t="shared" si="0"/>
        <v>55</v>
      </c>
      <c r="H10" s="112">
        <f t="shared" si="0"/>
        <v>34</v>
      </c>
      <c r="I10" s="112">
        <f t="shared" si="0"/>
        <v>66</v>
      </c>
      <c r="J10" s="112">
        <f t="shared" si="0"/>
        <v>86</v>
      </c>
      <c r="K10" s="112">
        <f t="shared" si="0"/>
        <v>575</v>
      </c>
      <c r="L10" s="112">
        <f t="shared" si="0"/>
        <v>4</v>
      </c>
      <c r="M10" s="112">
        <f t="shared" si="0"/>
        <v>8</v>
      </c>
      <c r="N10" s="112">
        <f t="shared" si="0"/>
        <v>74</v>
      </c>
      <c r="O10" s="112">
        <f t="shared" si="0"/>
        <v>53</v>
      </c>
      <c r="P10" s="112">
        <f t="shared" si="0"/>
        <v>4</v>
      </c>
      <c r="Q10" s="112">
        <f t="shared" si="0"/>
        <v>0</v>
      </c>
      <c r="R10" s="112">
        <f t="shared" si="0"/>
        <v>59</v>
      </c>
      <c r="S10" s="112">
        <f t="shared" si="0"/>
        <v>0</v>
      </c>
      <c r="T10" s="112">
        <f t="shared" si="0"/>
        <v>3</v>
      </c>
      <c r="U10" s="112">
        <f t="shared" si="0"/>
        <v>324</v>
      </c>
      <c r="V10" s="112">
        <f t="shared" si="0"/>
        <v>24</v>
      </c>
      <c r="W10" s="112">
        <f t="shared" si="0"/>
        <v>0</v>
      </c>
      <c r="X10" s="112">
        <f t="shared" si="0"/>
        <v>22</v>
      </c>
    </row>
    <row r="11" spans="1:24" ht="21.2" customHeight="1" x14ac:dyDescent="0.15">
      <c r="A11" s="4">
        <v>2016</v>
      </c>
      <c r="B11" s="112">
        <f t="shared" si="0"/>
        <v>134</v>
      </c>
      <c r="C11" s="112">
        <f t="shared" si="0"/>
        <v>121</v>
      </c>
      <c r="D11" s="112">
        <f t="shared" si="0"/>
        <v>163</v>
      </c>
      <c r="E11" s="112">
        <f t="shared" si="0"/>
        <v>587</v>
      </c>
      <c r="F11" s="112">
        <f t="shared" si="0"/>
        <v>89</v>
      </c>
      <c r="G11" s="112">
        <f t="shared" si="0"/>
        <v>76</v>
      </c>
      <c r="H11" s="112">
        <f t="shared" si="0"/>
        <v>40</v>
      </c>
      <c r="I11" s="112">
        <f t="shared" si="0"/>
        <v>1</v>
      </c>
      <c r="J11" s="112">
        <f t="shared" si="0"/>
        <v>152</v>
      </c>
      <c r="K11" s="112">
        <f t="shared" si="0"/>
        <v>618</v>
      </c>
      <c r="L11" s="112">
        <f t="shared" si="0"/>
        <v>2</v>
      </c>
      <c r="M11" s="112">
        <f t="shared" si="0"/>
        <v>15</v>
      </c>
      <c r="N11" s="112">
        <f t="shared" si="0"/>
        <v>58</v>
      </c>
      <c r="O11" s="112">
        <f t="shared" si="0"/>
        <v>71</v>
      </c>
      <c r="P11" s="112">
        <f t="shared" si="0"/>
        <v>9</v>
      </c>
      <c r="Q11" s="112">
        <f t="shared" si="0"/>
        <v>0</v>
      </c>
      <c r="R11" s="112">
        <f t="shared" si="0"/>
        <v>63</v>
      </c>
      <c r="S11" s="112">
        <f t="shared" si="0"/>
        <v>0</v>
      </c>
      <c r="T11" s="112">
        <f t="shared" si="0"/>
        <v>3</v>
      </c>
      <c r="U11" s="112">
        <f t="shared" si="0"/>
        <v>340</v>
      </c>
      <c r="V11" s="112">
        <f t="shared" si="0"/>
        <v>30</v>
      </c>
      <c r="W11" s="112">
        <f t="shared" si="0"/>
        <v>0</v>
      </c>
      <c r="X11" s="112">
        <f t="shared" si="0"/>
        <v>27</v>
      </c>
    </row>
    <row r="12" spans="1:24" ht="21.2" customHeight="1" x14ac:dyDescent="0.15">
      <c r="A12" s="4">
        <v>2017</v>
      </c>
      <c r="B12" s="112">
        <f t="shared" si="0"/>
        <v>164</v>
      </c>
      <c r="C12" s="112">
        <f t="shared" si="0"/>
        <v>293</v>
      </c>
      <c r="D12" s="112">
        <f t="shared" si="0"/>
        <v>336</v>
      </c>
      <c r="E12" s="112">
        <f t="shared" si="0"/>
        <v>606</v>
      </c>
      <c r="F12" s="112">
        <f t="shared" si="0"/>
        <v>98</v>
      </c>
      <c r="G12" s="112">
        <f t="shared" si="0"/>
        <v>97</v>
      </c>
      <c r="H12" s="112">
        <f t="shared" si="0"/>
        <v>47</v>
      </c>
      <c r="I12" s="112">
        <f t="shared" si="0"/>
        <v>1</v>
      </c>
      <c r="J12" s="112">
        <f t="shared" si="0"/>
        <v>184</v>
      </c>
      <c r="K12" s="112">
        <f t="shared" si="0"/>
        <v>591</v>
      </c>
      <c r="L12" s="112">
        <f t="shared" si="0"/>
        <v>1</v>
      </c>
      <c r="M12" s="112">
        <f t="shared" si="0"/>
        <v>13</v>
      </c>
      <c r="N12" s="112">
        <f t="shared" si="0"/>
        <v>50</v>
      </c>
      <c r="O12" s="112">
        <f t="shared" si="0"/>
        <v>81</v>
      </c>
      <c r="P12" s="112">
        <f t="shared" si="0"/>
        <v>8</v>
      </c>
      <c r="Q12" s="112">
        <f t="shared" si="0"/>
        <v>0</v>
      </c>
      <c r="R12" s="112">
        <f t="shared" si="0"/>
        <v>26</v>
      </c>
      <c r="S12" s="112">
        <f t="shared" si="0"/>
        <v>0</v>
      </c>
      <c r="T12" s="112">
        <f t="shared" si="0"/>
        <v>3</v>
      </c>
      <c r="U12" s="112">
        <f t="shared" si="0"/>
        <v>341</v>
      </c>
      <c r="V12" s="112">
        <f t="shared" si="0"/>
        <v>36</v>
      </c>
      <c r="W12" s="112">
        <f t="shared" si="0"/>
        <v>0</v>
      </c>
      <c r="X12" s="112">
        <f t="shared" si="0"/>
        <v>32</v>
      </c>
    </row>
    <row r="13" spans="1:24" ht="21.2" customHeight="1" x14ac:dyDescent="0.15">
      <c r="A13" s="4">
        <v>2018</v>
      </c>
      <c r="B13" s="112">
        <f t="shared" si="0"/>
        <v>184</v>
      </c>
      <c r="C13" s="112">
        <f t="shared" si="0"/>
        <v>300</v>
      </c>
      <c r="D13" s="112">
        <f t="shared" si="0"/>
        <v>307</v>
      </c>
      <c r="E13" s="112">
        <f t="shared" si="0"/>
        <v>658</v>
      </c>
      <c r="F13" s="112">
        <f t="shared" si="0"/>
        <v>107</v>
      </c>
      <c r="G13" s="112">
        <f t="shared" si="0"/>
        <v>375</v>
      </c>
      <c r="H13" s="112">
        <f t="shared" si="0"/>
        <v>50</v>
      </c>
      <c r="I13" s="112">
        <f t="shared" si="0"/>
        <v>1</v>
      </c>
      <c r="J13" s="112">
        <f t="shared" si="0"/>
        <v>208</v>
      </c>
      <c r="K13" s="112">
        <f t="shared" si="0"/>
        <v>574</v>
      </c>
      <c r="L13" s="112">
        <f t="shared" si="0"/>
        <v>1</v>
      </c>
      <c r="M13" s="112">
        <f t="shared" si="0"/>
        <v>14</v>
      </c>
      <c r="N13" s="112">
        <f t="shared" si="0"/>
        <v>51</v>
      </c>
      <c r="O13" s="112">
        <f t="shared" si="0"/>
        <v>99</v>
      </c>
      <c r="P13" s="112">
        <f t="shared" si="0"/>
        <v>8</v>
      </c>
      <c r="Q13" s="112">
        <f t="shared" si="0"/>
        <v>0</v>
      </c>
      <c r="R13" s="112">
        <f t="shared" si="0"/>
        <v>0</v>
      </c>
      <c r="S13" s="112">
        <f t="shared" si="0"/>
        <v>0</v>
      </c>
      <c r="T13" s="112">
        <f t="shared" si="0"/>
        <v>3</v>
      </c>
      <c r="U13" s="112">
        <f t="shared" si="0"/>
        <v>396</v>
      </c>
      <c r="V13" s="112">
        <f t="shared" si="0"/>
        <v>2</v>
      </c>
      <c r="W13" s="112">
        <f t="shared" si="0"/>
        <v>0</v>
      </c>
      <c r="X13" s="112">
        <f t="shared" si="0"/>
        <v>0</v>
      </c>
    </row>
    <row r="14" spans="1:24" ht="21.2" customHeight="1" x14ac:dyDescent="0.15">
      <c r="A14" s="4">
        <v>2019</v>
      </c>
      <c r="B14" s="112">
        <f t="shared" si="0"/>
        <v>196</v>
      </c>
      <c r="C14" s="112">
        <f t="shared" si="0"/>
        <v>695</v>
      </c>
      <c r="D14" s="112">
        <f t="shared" si="0"/>
        <v>696</v>
      </c>
      <c r="E14" s="112">
        <f t="shared" si="0"/>
        <v>646</v>
      </c>
      <c r="F14" s="112">
        <f t="shared" si="0"/>
        <v>111</v>
      </c>
      <c r="G14" s="112">
        <f t="shared" si="0"/>
        <v>382</v>
      </c>
      <c r="H14" s="112">
        <f t="shared" si="0"/>
        <v>58</v>
      </c>
      <c r="I14" s="112">
        <f t="shared" si="0"/>
        <v>1</v>
      </c>
      <c r="J14" s="112">
        <f t="shared" si="0"/>
        <v>259</v>
      </c>
      <c r="K14" s="112">
        <f t="shared" si="0"/>
        <v>635</v>
      </c>
      <c r="L14" s="112">
        <f t="shared" si="0"/>
        <v>1</v>
      </c>
      <c r="M14" s="112">
        <f t="shared" si="0"/>
        <v>13</v>
      </c>
      <c r="N14" s="112">
        <f t="shared" si="0"/>
        <v>48</v>
      </c>
      <c r="O14" s="112">
        <f t="shared" si="0"/>
        <v>100</v>
      </c>
      <c r="P14" s="112">
        <f t="shared" si="0"/>
        <v>4</v>
      </c>
      <c r="Q14" s="112">
        <f t="shared" si="0"/>
        <v>0</v>
      </c>
      <c r="R14" s="112">
        <f t="shared" si="0"/>
        <v>0</v>
      </c>
      <c r="S14" s="112">
        <f t="shared" si="0"/>
        <v>55</v>
      </c>
      <c r="T14" s="112">
        <f t="shared" si="0"/>
        <v>3</v>
      </c>
      <c r="U14" s="112">
        <f t="shared" si="0"/>
        <v>406</v>
      </c>
      <c r="V14" s="112">
        <f t="shared" si="0"/>
        <v>2</v>
      </c>
      <c r="W14" s="112">
        <f t="shared" si="0"/>
        <v>3</v>
      </c>
      <c r="X14" s="112">
        <f t="shared" si="0"/>
        <v>0</v>
      </c>
    </row>
    <row r="15" spans="1:24" ht="21.2" customHeight="1" x14ac:dyDescent="0.15">
      <c r="A15" s="4">
        <v>2020</v>
      </c>
      <c r="B15" s="112">
        <f t="shared" si="0"/>
        <v>204</v>
      </c>
      <c r="C15" s="112">
        <f t="shared" si="0"/>
        <v>618</v>
      </c>
      <c r="D15" s="112">
        <f t="shared" si="0"/>
        <v>666</v>
      </c>
      <c r="E15" s="112">
        <f t="shared" si="0"/>
        <v>654</v>
      </c>
      <c r="F15" s="112">
        <f t="shared" si="0"/>
        <v>120</v>
      </c>
      <c r="G15" s="112">
        <f t="shared" si="0"/>
        <v>425</v>
      </c>
      <c r="H15" s="112">
        <f t="shared" si="0"/>
        <v>61</v>
      </c>
      <c r="I15" s="112">
        <f t="shared" si="0"/>
        <v>1</v>
      </c>
      <c r="J15" s="112">
        <f t="shared" si="0"/>
        <v>250</v>
      </c>
      <c r="K15" s="112">
        <f t="shared" si="0"/>
        <v>662</v>
      </c>
      <c r="L15" s="112">
        <f t="shared" si="0"/>
        <v>1</v>
      </c>
      <c r="M15" s="112">
        <f t="shared" si="0"/>
        <v>9</v>
      </c>
      <c r="N15" s="112">
        <f t="shared" si="0"/>
        <v>39</v>
      </c>
      <c r="O15" s="112">
        <f t="shared" si="0"/>
        <v>105</v>
      </c>
      <c r="P15" s="112">
        <f t="shared" si="0"/>
        <v>7</v>
      </c>
      <c r="Q15" s="112">
        <f t="shared" si="0"/>
        <v>0</v>
      </c>
      <c r="R15" s="112">
        <f t="shared" si="0"/>
        <v>0</v>
      </c>
      <c r="S15" s="112">
        <f t="shared" si="0"/>
        <v>62</v>
      </c>
      <c r="T15" s="112">
        <f t="shared" si="0"/>
        <v>3</v>
      </c>
      <c r="U15" s="112">
        <f t="shared" si="0"/>
        <v>421</v>
      </c>
      <c r="V15" s="112">
        <f t="shared" si="0"/>
        <v>2</v>
      </c>
      <c r="W15" s="112">
        <f t="shared" si="0"/>
        <v>13</v>
      </c>
      <c r="X15" s="112">
        <f t="shared" si="0"/>
        <v>0</v>
      </c>
    </row>
    <row r="16" spans="1:24" ht="21.2" customHeight="1" x14ac:dyDescent="0.15">
      <c r="A16" s="4">
        <v>2021</v>
      </c>
      <c r="B16" s="112">
        <f t="shared" si="0"/>
        <v>217</v>
      </c>
      <c r="C16" s="112">
        <f t="shared" si="0"/>
        <v>483</v>
      </c>
      <c r="D16" s="112">
        <f t="shared" si="0"/>
        <v>555</v>
      </c>
      <c r="E16" s="112">
        <f t="shared" si="0"/>
        <v>598</v>
      </c>
      <c r="F16" s="112">
        <f t="shared" si="0"/>
        <v>126</v>
      </c>
      <c r="G16" s="112">
        <f t="shared" si="0"/>
        <v>502</v>
      </c>
      <c r="H16" s="112">
        <f t="shared" si="0"/>
        <v>63</v>
      </c>
      <c r="I16" s="112">
        <f t="shared" si="0"/>
        <v>1</v>
      </c>
      <c r="J16" s="112">
        <f t="shared" si="0"/>
        <v>260</v>
      </c>
      <c r="K16" s="112">
        <f t="shared" si="0"/>
        <v>698</v>
      </c>
      <c r="L16" s="112">
        <f t="shared" si="0"/>
        <v>1</v>
      </c>
      <c r="M16" s="112">
        <f t="shared" si="0"/>
        <v>7</v>
      </c>
      <c r="N16" s="112">
        <f t="shared" si="0"/>
        <v>39</v>
      </c>
      <c r="O16" s="112">
        <f t="shared" si="0"/>
        <v>105</v>
      </c>
      <c r="P16" s="112">
        <f t="shared" si="0"/>
        <v>7</v>
      </c>
      <c r="Q16" s="112">
        <f t="shared" si="0"/>
        <v>1</v>
      </c>
      <c r="R16" s="112">
        <f t="shared" si="0"/>
        <v>1</v>
      </c>
      <c r="S16" s="112">
        <f t="shared" si="0"/>
        <v>73</v>
      </c>
      <c r="T16" s="112">
        <f t="shared" si="0"/>
        <v>3</v>
      </c>
      <c r="U16" s="112">
        <f t="shared" si="0"/>
        <v>436</v>
      </c>
      <c r="V16" s="112">
        <f t="shared" si="0"/>
        <v>2</v>
      </c>
      <c r="W16" s="112">
        <f t="shared" si="0"/>
        <v>23</v>
      </c>
      <c r="X16" s="112">
        <f t="shared" si="0"/>
        <v>0</v>
      </c>
    </row>
    <row r="17" spans="1:33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</row>
    <row r="18" spans="1:33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</row>
    <row r="19" spans="1:33" ht="21.2" customHeight="1" x14ac:dyDescent="0.15">
      <c r="A19" s="4">
        <v>2015</v>
      </c>
      <c r="B19" s="112">
        <f>VLOOKUP($A19&amp;$A$18, '[1]30.관광사업체'!$A$9:$BC$71, 4, FALSE)</f>
        <v>64</v>
      </c>
      <c r="C19" s="112">
        <f>VLOOKUP($A19&amp;$A$18, '[1]30.관광사업체'!$A$9:$BC$71, 5, FALSE)</f>
        <v>76</v>
      </c>
      <c r="D19" s="112">
        <f>VLOOKUP($A19&amp;$A$18, '[1]30.관광사업체'!$A$9:$BC$71, 6, FALSE)</f>
        <v>59</v>
      </c>
      <c r="E19" s="112">
        <f>VLOOKUP($A19&amp;$A$18, '[1]30.관광사업체'!$A$9:$BC$71, 7, FALSE)</f>
        <v>324</v>
      </c>
      <c r="F19" s="112">
        <f>VLOOKUP($A19&amp;$A$18, '[1]30.관광사업체'!$A$9:$BC$71, 8, FALSE)</f>
        <v>21</v>
      </c>
      <c r="G19" s="112">
        <f>VLOOKUP($A19&amp;$A$18, '[1]30.관광사업체'!$A$9:$BC$71, 9, FALSE)</f>
        <v>22</v>
      </c>
      <c r="H19" s="112">
        <f>VLOOKUP($A19&amp;$A$18, '[1]30.관광사업체'!$A$9:$BC$71, 10, FALSE)</f>
        <v>24</v>
      </c>
      <c r="I19" s="112">
        <f>VLOOKUP($A19&amp;$A$18, '[1]30.관광사업체'!$A$9:$BC$71, 11, FALSE)</f>
        <v>1</v>
      </c>
      <c r="J19" s="112">
        <f>VLOOKUP($A19&amp;$A$18, '[1]30.관광사업체'!$A$9:$BC$71, 12, FALSE)</f>
        <v>21</v>
      </c>
      <c r="K19" s="112">
        <f>VLOOKUP($A19&amp;$A$18, '[1]30.관광사업체'!$A$9:$BC$71, 13, FALSE)</f>
        <v>123</v>
      </c>
      <c r="L19" s="112">
        <f>VLOOKUP($A19&amp;$A$18, '[1]30.관광사업체'!$A$9:$BC$71, 14, FALSE)</f>
        <v>1</v>
      </c>
      <c r="M19" s="112">
        <f>VLOOKUP($A19&amp;$A$18, '[1]30.관광사업체'!$A$9:$BC$71, 15, FALSE)</f>
        <v>8</v>
      </c>
      <c r="N19" s="112">
        <f>VLOOKUP($A19&amp;$A$18, '[1]30.관광사업체'!$A$9:$BC$71, 16, FALSE)</f>
        <v>38</v>
      </c>
      <c r="O19" s="112">
        <f>VLOOKUP($A19&amp;$A$18, '[1]30.관광사업체'!$A$9:$BC$71, 17, FALSE)</f>
        <v>50</v>
      </c>
      <c r="P19" s="112">
        <f>VLOOKUP($A19&amp;$A$18, '[1]30.관광사업체'!$A$9:$BC$71, 18, FALSE)</f>
        <v>2</v>
      </c>
      <c r="Q19" s="112" t="str">
        <f>VLOOKUP($A19&amp;$A$18, '[1]30.관광사업체'!$A$9:$BC$71, 19, FALSE)</f>
        <v>-</v>
      </c>
      <c r="R19" s="112" t="str">
        <f>VLOOKUP($A19&amp;$A$18, '[1]30.관광사업체'!$A$9:$BC$71, 20, FALSE)</f>
        <v>-</v>
      </c>
      <c r="S19" s="112" t="str">
        <f>VLOOKUP($A19&amp;$A$18, '[1]30.관광사업체'!$A$9:$BC$71, 21, FALSE)</f>
        <v>-</v>
      </c>
      <c r="T19" s="112">
        <f>VLOOKUP($A19&amp;$A$18, '[1]30.관광사업체'!$A$9:$BC$71, 22, FALSE)</f>
        <v>2</v>
      </c>
      <c r="U19" s="112">
        <f>VLOOKUP($A19&amp;$A$18, '[1]30.관광사업체'!$A$9:$BC$71, 23, FALSE)</f>
        <v>0</v>
      </c>
      <c r="V19" s="112" t="str">
        <f>VLOOKUP($A19&amp;$A$18, '[1]30.관광사업체'!$A$9:$BC$71, 24, FALSE)</f>
        <v>-</v>
      </c>
      <c r="W19" s="112">
        <f>VLOOKUP($A19&amp;$A$18, '[1]30.관광사업체'!$A$9:$BC$71, 25, FALSE)</f>
        <v>0</v>
      </c>
      <c r="X19" s="112">
        <f>VLOOKUP($A19&amp;$A$18, '[1]30.관광사업체'!$A$9:$BC$71, 26, FALSE)</f>
        <v>22</v>
      </c>
    </row>
    <row r="20" spans="1:33" ht="21.2" customHeight="1" x14ac:dyDescent="0.15">
      <c r="A20" s="4">
        <v>2016</v>
      </c>
      <c r="B20" s="112">
        <f>VLOOKUP($A20&amp;$A$18, '[1]30.관광사업체'!$A$9:$BC$71, 4, FALSE)</f>
        <v>87</v>
      </c>
      <c r="C20" s="112">
        <f>VLOOKUP($A20&amp;$A$18, '[1]30.관광사업체'!$A$9:$BC$71, 5, FALSE)</f>
        <v>81</v>
      </c>
      <c r="D20" s="112">
        <f>VLOOKUP($A20&amp;$A$18, '[1]30.관광사업체'!$A$9:$BC$71, 6, FALSE)</f>
        <v>58</v>
      </c>
      <c r="E20" s="112">
        <f>VLOOKUP($A20&amp;$A$18, '[1]30.관광사업체'!$A$9:$BC$71, 7, FALSE)</f>
        <v>320</v>
      </c>
      <c r="F20" s="112">
        <f>VLOOKUP($A20&amp;$A$18, '[1]30.관광사업체'!$A$9:$BC$71, 8, FALSE)</f>
        <v>22</v>
      </c>
      <c r="G20" s="112">
        <f>VLOOKUP($A20&amp;$A$18, '[1]30.관광사업체'!$A$9:$BC$71, 9, FALSE)</f>
        <v>30</v>
      </c>
      <c r="H20" s="112">
        <f>VLOOKUP($A20&amp;$A$18, '[1]30.관광사업체'!$A$9:$BC$71, 10, FALSE)</f>
        <v>28</v>
      </c>
      <c r="I20" s="112">
        <f>VLOOKUP($A20&amp;$A$18, '[1]30.관광사업체'!$A$9:$BC$71, 11, FALSE)</f>
        <v>1</v>
      </c>
      <c r="J20" s="112">
        <f>VLOOKUP($A20&amp;$A$18, '[1]30.관광사업체'!$A$9:$BC$71, 12, FALSE)</f>
        <v>62</v>
      </c>
      <c r="K20" s="112">
        <f>VLOOKUP($A20&amp;$A$18, '[1]30.관광사업체'!$A$9:$BC$71, 13, FALSE)</f>
        <v>133</v>
      </c>
      <c r="L20" s="112">
        <f>VLOOKUP($A20&amp;$A$18, '[1]30.관광사업체'!$A$9:$BC$71, 14, FALSE)</f>
        <v>1</v>
      </c>
      <c r="M20" s="112">
        <f>VLOOKUP($A20&amp;$A$18, '[1]30.관광사업체'!$A$9:$BC$71, 15, FALSE)</f>
        <v>8</v>
      </c>
      <c r="N20" s="112">
        <f>VLOOKUP($A20&amp;$A$18, '[1]30.관광사업체'!$A$9:$BC$71, 16, FALSE)</f>
        <v>24</v>
      </c>
      <c r="O20" s="112">
        <f>VLOOKUP($A20&amp;$A$18, '[1]30.관광사업체'!$A$9:$BC$71, 17, FALSE)</f>
        <v>67</v>
      </c>
      <c r="P20" s="112">
        <f>VLOOKUP($A20&amp;$A$18, '[1]30.관광사업체'!$A$9:$BC$71, 18, FALSE)</f>
        <v>4</v>
      </c>
      <c r="Q20" s="112" t="str">
        <f>VLOOKUP($A20&amp;$A$18, '[1]30.관광사업체'!$A$9:$BC$71, 19, FALSE)</f>
        <v>-</v>
      </c>
      <c r="R20" s="112" t="str">
        <f>VLOOKUP($A20&amp;$A$18, '[1]30.관광사업체'!$A$9:$BC$71, 20, FALSE)</f>
        <v>-</v>
      </c>
      <c r="S20" s="112" t="str">
        <f>VLOOKUP($A20&amp;$A$18, '[1]30.관광사업체'!$A$9:$BC$71, 21, FALSE)</f>
        <v>-</v>
      </c>
      <c r="T20" s="112">
        <f>VLOOKUP($A20&amp;$A$18, '[1]30.관광사업체'!$A$9:$BC$71, 22, FALSE)</f>
        <v>2</v>
      </c>
      <c r="U20" s="112">
        <f>VLOOKUP($A20&amp;$A$18, '[1]30.관광사업체'!$A$9:$BC$71, 23, FALSE)</f>
        <v>0</v>
      </c>
      <c r="V20" s="112" t="str">
        <f>VLOOKUP($A20&amp;$A$18, '[1]30.관광사업체'!$A$9:$BC$71, 24, FALSE)</f>
        <v>-</v>
      </c>
      <c r="W20" s="112">
        <f>VLOOKUP($A20&amp;$A$18, '[1]30.관광사업체'!$A$9:$BC$71, 25, FALSE)</f>
        <v>0</v>
      </c>
      <c r="X20" s="112">
        <f>VLOOKUP($A20&amp;$A$18, '[1]30.관광사업체'!$A$9:$BC$71, 26, FALSE)</f>
        <v>27</v>
      </c>
    </row>
    <row r="21" spans="1:33" ht="21.2" customHeight="1" x14ac:dyDescent="0.15">
      <c r="A21" s="4">
        <v>2017</v>
      </c>
      <c r="B21" s="112">
        <f>VLOOKUP($A21&amp;$A$18, '[1]30.관광사업체'!$A$9:$BC$71, 4, FALSE)</f>
        <v>109</v>
      </c>
      <c r="C21" s="112">
        <f>VLOOKUP($A21&amp;$A$18, '[1]30.관광사업체'!$A$9:$BC$71, 5, FALSE)</f>
        <v>82</v>
      </c>
      <c r="D21" s="112">
        <f>VLOOKUP($A21&amp;$A$18, '[1]30.관광사업체'!$A$9:$BC$71, 6, FALSE)</f>
        <v>52</v>
      </c>
      <c r="E21" s="112">
        <f>VLOOKUP($A21&amp;$A$18, '[1]30.관광사업체'!$A$9:$BC$71, 7, FALSE)</f>
        <v>345</v>
      </c>
      <c r="F21" s="112">
        <f>VLOOKUP($A21&amp;$A$18, '[1]30.관광사업체'!$A$9:$BC$71, 8, FALSE)</f>
        <v>26</v>
      </c>
      <c r="G21" s="112">
        <f>VLOOKUP($A21&amp;$A$18, '[1]30.관광사업체'!$A$9:$BC$71, 9, FALSE)</f>
        <v>33</v>
      </c>
      <c r="H21" s="112">
        <f>VLOOKUP($A21&amp;$A$18, '[1]30.관광사업체'!$A$9:$BC$71, 10, FALSE)</f>
        <v>34</v>
      </c>
      <c r="I21" s="112">
        <f>VLOOKUP($A21&amp;$A$18, '[1]30.관광사업체'!$A$9:$BC$71, 11, FALSE)</f>
        <v>1</v>
      </c>
      <c r="J21" s="112">
        <f>VLOOKUP($A21&amp;$A$18, '[1]30.관광사업체'!$A$9:$BC$71, 12, FALSE)</f>
        <v>76</v>
      </c>
      <c r="K21" s="112">
        <f>VLOOKUP($A21&amp;$A$18, '[1]30.관광사업체'!$A$9:$BC$71, 13, FALSE)</f>
        <v>143</v>
      </c>
      <c r="L21" s="112">
        <f>VLOOKUP($A21&amp;$A$18, '[1]30.관광사업체'!$A$9:$BC$71, 14, FALSE)</f>
        <v>1</v>
      </c>
      <c r="M21" s="112">
        <f>VLOOKUP($A21&amp;$A$18, '[1]30.관광사업체'!$A$9:$BC$71, 15, FALSE)</f>
        <v>7</v>
      </c>
      <c r="N21" s="112">
        <f>VLOOKUP($A21&amp;$A$18, '[1]30.관광사업체'!$A$9:$BC$71, 16, FALSE)</f>
        <v>20</v>
      </c>
      <c r="O21" s="112">
        <f>VLOOKUP($A21&amp;$A$18, '[1]30.관광사업체'!$A$9:$BC$71, 17, FALSE)</f>
        <v>77</v>
      </c>
      <c r="P21" s="112">
        <f>VLOOKUP($A21&amp;$A$18, '[1]30.관광사업체'!$A$9:$BC$71, 18, FALSE)</f>
        <v>4</v>
      </c>
      <c r="Q21" s="112" t="str">
        <f>VLOOKUP($A21&amp;$A$18, '[1]30.관광사업체'!$A$9:$BC$71, 19, FALSE)</f>
        <v>-</v>
      </c>
      <c r="R21" s="112" t="str">
        <f>VLOOKUP($A21&amp;$A$18, '[1]30.관광사업체'!$A$9:$BC$71, 20, FALSE)</f>
        <v>-</v>
      </c>
      <c r="S21" s="112" t="str">
        <f>VLOOKUP($A21&amp;$A$18, '[1]30.관광사업체'!$A$9:$BC$71, 21, FALSE)</f>
        <v>-</v>
      </c>
      <c r="T21" s="112">
        <f>VLOOKUP($A21&amp;$A$18, '[1]30.관광사업체'!$A$9:$BC$71, 22, FALSE)</f>
        <v>2</v>
      </c>
      <c r="U21" s="112">
        <f>VLOOKUP($A21&amp;$A$18, '[1]30.관광사업체'!$A$9:$BC$71, 23, FALSE)</f>
        <v>0</v>
      </c>
      <c r="V21" s="112" t="str">
        <f>VLOOKUP($A21&amp;$A$18, '[1]30.관광사업체'!$A$9:$BC$71, 24, FALSE)</f>
        <v>-</v>
      </c>
      <c r="W21" s="112">
        <f>VLOOKUP($A21&amp;$A$18, '[1]30.관광사업체'!$A$9:$BC$71, 25, FALSE)</f>
        <v>0</v>
      </c>
      <c r="X21" s="112">
        <f>VLOOKUP($A21&amp;$A$18, '[1]30.관광사업체'!$A$9:$BC$71, 26, FALSE)</f>
        <v>32</v>
      </c>
    </row>
    <row r="22" spans="1:33" ht="21.2" customHeight="1" x14ac:dyDescent="0.15">
      <c r="A22" s="4">
        <v>2018</v>
      </c>
      <c r="B22" s="112">
        <f>VLOOKUP($A22&amp;$A$18, '[1]30.관광사업체'!$A$9:$BC$71, 4, FALSE)</f>
        <v>123</v>
      </c>
      <c r="C22" s="112">
        <f>VLOOKUP($A22&amp;$A$18, '[1]30.관광사업체'!$A$9:$BC$71, 5, FALSE)</f>
        <v>88</v>
      </c>
      <c r="D22" s="112">
        <f>VLOOKUP($A22&amp;$A$18, '[1]30.관광사업체'!$A$9:$BC$71, 6, FALSE)</f>
        <v>47</v>
      </c>
      <c r="E22" s="112">
        <f>VLOOKUP($A22&amp;$A$18, '[1]30.관광사업체'!$A$9:$BC$71, 7, FALSE)</f>
        <v>355</v>
      </c>
      <c r="F22" s="112">
        <f>VLOOKUP($A22&amp;$A$18, '[1]30.관광사업체'!$A$9:$BC$71, 8, FALSE)</f>
        <v>23</v>
      </c>
      <c r="G22" s="112">
        <f>VLOOKUP($A22&amp;$A$18, '[1]30.관광사업체'!$A$9:$BC$71, 9, FALSE)</f>
        <v>71</v>
      </c>
      <c r="H22" s="112">
        <f>VLOOKUP($A22&amp;$A$18, '[1]30.관광사업체'!$A$9:$BC$71, 10, FALSE)</f>
        <v>39</v>
      </c>
      <c r="I22" s="112">
        <f>VLOOKUP($A22&amp;$A$18, '[1]30.관광사업체'!$A$9:$BC$71, 11, FALSE)</f>
        <v>1</v>
      </c>
      <c r="J22" s="112">
        <f>VLOOKUP($A22&amp;$A$18, '[1]30.관광사업체'!$A$9:$BC$71, 12, FALSE)</f>
        <v>83</v>
      </c>
      <c r="K22" s="112">
        <f>VLOOKUP($A22&amp;$A$18, '[1]30.관광사업체'!$A$9:$BC$71, 13, FALSE)</f>
        <v>128</v>
      </c>
      <c r="L22" s="112">
        <f>VLOOKUP($A22&amp;$A$18, '[1]30.관광사업체'!$A$9:$BC$71, 14, FALSE)</f>
        <v>1</v>
      </c>
      <c r="M22" s="112">
        <f>VLOOKUP($A22&amp;$A$18, '[1]30.관광사업체'!$A$9:$BC$71, 15, FALSE)</f>
        <v>7</v>
      </c>
      <c r="N22" s="112">
        <f>VLOOKUP($A22&amp;$A$18, '[1]30.관광사업체'!$A$9:$BC$71, 16, FALSE)</f>
        <v>20</v>
      </c>
      <c r="O22" s="112">
        <f>VLOOKUP($A22&amp;$A$18, '[1]30.관광사업체'!$A$9:$BC$71, 17, FALSE)</f>
        <v>92</v>
      </c>
      <c r="P22" s="112">
        <f>VLOOKUP($A22&amp;$A$18, '[1]30.관광사업체'!$A$9:$BC$71, 18, FALSE)</f>
        <v>4</v>
      </c>
      <c r="Q22" s="112" t="str">
        <f>VLOOKUP($A22&amp;$A$18, '[1]30.관광사업체'!$A$9:$BC$71, 19, FALSE)</f>
        <v>-</v>
      </c>
      <c r="R22" s="112" t="str">
        <f>VLOOKUP($A22&amp;$A$18, '[1]30.관광사업체'!$A$9:$BC$71, 20, FALSE)</f>
        <v>-</v>
      </c>
      <c r="S22" s="112" t="str">
        <f>VLOOKUP($A22&amp;$A$18, '[1]30.관광사업체'!$A$9:$BC$71, 21, FALSE)</f>
        <v>-</v>
      </c>
      <c r="T22" s="112">
        <f>VLOOKUP($A22&amp;$A$18, '[1]30.관광사업체'!$A$9:$BC$71, 22, FALSE)</f>
        <v>2</v>
      </c>
      <c r="U22" s="112">
        <f>VLOOKUP($A22&amp;$A$18, '[1]30.관광사업체'!$A$9:$BC$71, 23, FALSE)</f>
        <v>0</v>
      </c>
      <c r="V22" s="112">
        <f>VLOOKUP($A22&amp;$A$18, '[1]30.관광사업체'!$A$9:$BC$71, 24, FALSE)</f>
        <v>2</v>
      </c>
      <c r="W22" s="112">
        <f>VLOOKUP($A22&amp;$A$18, '[1]30.관광사업체'!$A$9:$BC$71, 25, FALSE)</f>
        <v>0</v>
      </c>
      <c r="X22" s="112" t="str">
        <f>VLOOKUP($A22&amp;$A$18, '[1]30.관광사업체'!$A$9:$BC$71, 26, FALSE)</f>
        <v>-</v>
      </c>
    </row>
    <row r="23" spans="1:33" ht="21.2" customHeight="1" x14ac:dyDescent="0.15">
      <c r="A23" s="4">
        <v>2019</v>
      </c>
      <c r="B23" s="112">
        <f>VLOOKUP($A23&amp;$A$18, '[1]30.관광사업체'!$A$9:$BC$71, 4, FALSE)</f>
        <v>128</v>
      </c>
      <c r="C23" s="112">
        <f>VLOOKUP($A23&amp;$A$18, '[1]30.관광사업체'!$A$9:$BC$71, 5, FALSE)</f>
        <v>431</v>
      </c>
      <c r="D23" s="112">
        <f>VLOOKUP($A23&amp;$A$18, '[1]30.관광사업체'!$A$9:$BC$71, 6, FALSE)</f>
        <v>383</v>
      </c>
      <c r="E23" s="112">
        <f>VLOOKUP($A23&amp;$A$18, '[1]30.관광사업체'!$A$9:$BC$71, 7, FALSE)</f>
        <v>348</v>
      </c>
      <c r="F23" s="112">
        <f>VLOOKUP($A23&amp;$A$18, '[1]30.관광사업체'!$A$9:$BC$71, 8, FALSE)</f>
        <v>27</v>
      </c>
      <c r="G23" s="112">
        <f>VLOOKUP($A23&amp;$A$18, '[1]30.관광사업체'!$A$9:$BC$71, 9, FALSE)</f>
        <v>80</v>
      </c>
      <c r="H23" s="112">
        <f>VLOOKUP($A23&amp;$A$18, '[1]30.관광사업체'!$A$9:$BC$71, 10, FALSE)</f>
        <v>41</v>
      </c>
      <c r="I23" s="112">
        <f>VLOOKUP($A23&amp;$A$18, '[1]30.관광사업체'!$A$9:$BC$71, 11, FALSE)</f>
        <v>1</v>
      </c>
      <c r="J23" s="112">
        <f>VLOOKUP($A23&amp;$A$18, '[1]30.관광사업체'!$A$9:$BC$71, 12, FALSE)</f>
        <v>88</v>
      </c>
      <c r="K23" s="112">
        <f>VLOOKUP($A23&amp;$A$18, '[1]30.관광사업체'!$A$9:$BC$71, 13, FALSE)</f>
        <v>127</v>
      </c>
      <c r="L23" s="112">
        <f>VLOOKUP($A23&amp;$A$18, '[1]30.관광사업체'!$A$9:$BC$71, 14, FALSE)</f>
        <v>1</v>
      </c>
      <c r="M23" s="112">
        <f>VLOOKUP($A23&amp;$A$18, '[1]30.관광사업체'!$A$9:$BC$71, 15, FALSE)</f>
        <v>6</v>
      </c>
      <c r="N23" s="112">
        <f>VLOOKUP($A23&amp;$A$18, '[1]30.관광사업체'!$A$9:$BC$71, 16, FALSE)</f>
        <v>18</v>
      </c>
      <c r="O23" s="112">
        <f>VLOOKUP($A23&amp;$A$18, '[1]30.관광사업체'!$A$9:$BC$71, 17, FALSE)</f>
        <v>98</v>
      </c>
      <c r="P23" s="112" t="str">
        <f>VLOOKUP($A23&amp;$A$18, '[1]30.관광사업체'!$A$9:$BC$71, 18, FALSE)</f>
        <v>-</v>
      </c>
      <c r="Q23" s="112" t="str">
        <f>VLOOKUP($A23&amp;$A$18, '[1]30.관광사업체'!$A$9:$BC$71, 19, FALSE)</f>
        <v>-</v>
      </c>
      <c r="R23" s="112" t="str">
        <f>VLOOKUP($A23&amp;$A$18, '[1]30.관광사업체'!$A$9:$BC$71, 20, FALSE)</f>
        <v>-</v>
      </c>
      <c r="S23" s="112" t="str">
        <f>VLOOKUP($A23&amp;$A$18, '[1]30.관광사업체'!$A$9:$BC$71, 21, FALSE)</f>
        <v>-</v>
      </c>
      <c r="T23" s="112">
        <f>VLOOKUP($A23&amp;$A$18, '[1]30.관광사업체'!$A$9:$BC$71, 22, FALSE)</f>
        <v>2</v>
      </c>
      <c r="U23" s="112">
        <f>VLOOKUP($A23&amp;$A$18, '[1]30.관광사업체'!$A$9:$BC$71, 23, FALSE)</f>
        <v>0</v>
      </c>
      <c r="V23" s="112">
        <f>VLOOKUP($A23&amp;$A$18, '[1]30.관광사업체'!$A$9:$BC$71, 24, FALSE)</f>
        <v>2</v>
      </c>
      <c r="W23" s="112">
        <f>VLOOKUP($A23&amp;$A$18, '[1]30.관광사업체'!$A$9:$BC$71, 25, FALSE)</f>
        <v>0</v>
      </c>
      <c r="X23" s="112" t="str">
        <f>VLOOKUP($A23&amp;$A$18, '[1]30.관광사업체'!$A$9:$BC$71, 26, FALSE)</f>
        <v>-</v>
      </c>
    </row>
    <row r="24" spans="1:33" ht="21.2" customHeight="1" x14ac:dyDescent="0.15">
      <c r="A24" s="4">
        <v>2020</v>
      </c>
      <c r="B24" s="112">
        <f>VLOOKUP($A24&amp;$A$18, '[1]30.관광사업체'!$A$9:$BC$71, 4, FALSE)</f>
        <v>136</v>
      </c>
      <c r="C24" s="112">
        <f>VLOOKUP($A24&amp;$A$18, '[1]30.관광사업체'!$A$9:$BC$71, 5, FALSE)</f>
        <v>417</v>
      </c>
      <c r="D24" s="112">
        <f>VLOOKUP($A24&amp;$A$18, '[1]30.관광사업체'!$A$9:$BC$71, 6, FALSE)</f>
        <v>378</v>
      </c>
      <c r="E24" s="112">
        <f>VLOOKUP($A24&amp;$A$18, '[1]30.관광사업체'!$A$9:$BC$71, 7, FALSE)</f>
        <v>324</v>
      </c>
      <c r="F24" s="112">
        <f>VLOOKUP($A24&amp;$A$18, '[1]30.관광사업체'!$A$9:$BC$71, 8, FALSE)</f>
        <v>29</v>
      </c>
      <c r="G24" s="112">
        <f>VLOOKUP($A24&amp;$A$18, '[1]30.관광사업체'!$A$9:$BC$71, 9, FALSE)</f>
        <v>74</v>
      </c>
      <c r="H24" s="112">
        <f>VLOOKUP($A24&amp;$A$18, '[1]30.관광사업체'!$A$9:$BC$71, 10, FALSE)</f>
        <v>43</v>
      </c>
      <c r="I24" s="112">
        <f>VLOOKUP($A24&amp;$A$18, '[1]30.관광사업체'!$A$9:$BC$71, 11, FALSE)</f>
        <v>1</v>
      </c>
      <c r="J24" s="112">
        <f>VLOOKUP($A24&amp;$A$18, '[1]30.관광사업체'!$A$9:$BC$71, 12, FALSE)</f>
        <v>87</v>
      </c>
      <c r="K24" s="112">
        <f>VLOOKUP($A24&amp;$A$18, '[1]30.관광사업체'!$A$9:$BC$71, 13, FALSE)</f>
        <v>125</v>
      </c>
      <c r="L24" s="112">
        <f>VLOOKUP($A24&amp;$A$18, '[1]30.관광사업체'!$A$9:$BC$71, 14, FALSE)</f>
        <v>1</v>
      </c>
      <c r="M24" s="112">
        <f>VLOOKUP($A24&amp;$A$18, '[1]30.관광사업체'!$A$9:$BC$71, 15, FALSE)</f>
        <v>3</v>
      </c>
      <c r="N24" s="112">
        <f>VLOOKUP($A24&amp;$A$18, '[1]30.관광사업체'!$A$9:$BC$71, 16, FALSE)</f>
        <v>15</v>
      </c>
      <c r="O24" s="112">
        <f>VLOOKUP($A24&amp;$A$18, '[1]30.관광사업체'!$A$9:$BC$71, 17, FALSE)</f>
        <v>99</v>
      </c>
      <c r="P24" s="112">
        <f>VLOOKUP($A24&amp;$A$18, '[1]30.관광사업체'!$A$9:$BC$71, 18, FALSE)</f>
        <v>3</v>
      </c>
      <c r="Q24" s="112" t="str">
        <f>VLOOKUP($A24&amp;$A$18, '[1]30.관광사업체'!$A$9:$BC$71, 19, FALSE)</f>
        <v>-</v>
      </c>
      <c r="R24" s="112" t="str">
        <f>VLOOKUP($A24&amp;$A$18, '[1]30.관광사업체'!$A$9:$BC$71, 20, FALSE)</f>
        <v>-</v>
      </c>
      <c r="S24" s="112" t="str">
        <f>VLOOKUP($A24&amp;$A$18, '[1]30.관광사업체'!$A$9:$BC$71, 21, FALSE)</f>
        <v>-</v>
      </c>
      <c r="T24" s="112">
        <f>VLOOKUP($A24&amp;$A$18, '[1]30.관광사업체'!$A$9:$BC$71, 22, FALSE)</f>
        <v>2</v>
      </c>
      <c r="U24" s="112">
        <f>VLOOKUP($A24&amp;$A$18, '[1]30.관광사업체'!$A$9:$BC$71, 23, FALSE)</f>
        <v>0</v>
      </c>
      <c r="V24" s="112">
        <f>VLOOKUP($A24&amp;$A$18, '[1]30.관광사업체'!$A$9:$BC$71, 24, FALSE)</f>
        <v>2</v>
      </c>
      <c r="W24" s="112">
        <f>VLOOKUP($A24&amp;$A$18, '[1]30.관광사업체'!$A$9:$BC$71, 25, FALSE)</f>
        <v>0</v>
      </c>
      <c r="X24" s="112" t="str">
        <f>VLOOKUP($A24&amp;$A$18, '[1]30.관광사업체'!$A$9:$BC$71, 26, FALSE)</f>
        <v>-</v>
      </c>
    </row>
    <row r="25" spans="1:33" ht="21.2" customHeight="1" x14ac:dyDescent="0.15">
      <c r="A25" s="4">
        <v>2021</v>
      </c>
      <c r="B25" s="112">
        <v>148</v>
      </c>
      <c r="C25" s="112">
        <v>414</v>
      </c>
      <c r="D25" s="112">
        <v>308</v>
      </c>
      <c r="E25" s="112">
        <v>265</v>
      </c>
      <c r="F25" s="112">
        <v>32</v>
      </c>
      <c r="G25" s="112">
        <v>49</v>
      </c>
      <c r="H25" s="112">
        <v>44</v>
      </c>
      <c r="I25" s="112">
        <v>1</v>
      </c>
      <c r="J25" s="112">
        <v>87</v>
      </c>
      <c r="K25" s="112">
        <f>SUM(L25:W25)</f>
        <v>149</v>
      </c>
      <c r="L25" s="112">
        <v>1</v>
      </c>
      <c r="M25" s="112">
        <v>2</v>
      </c>
      <c r="N25" s="112">
        <v>15</v>
      </c>
      <c r="O25" s="112">
        <v>96</v>
      </c>
      <c r="P25" s="112">
        <v>3</v>
      </c>
      <c r="Q25" s="112">
        <v>1</v>
      </c>
      <c r="R25" s="112">
        <v>0</v>
      </c>
      <c r="S25" s="112">
        <v>0</v>
      </c>
      <c r="T25" s="112">
        <v>2</v>
      </c>
      <c r="U25" s="112">
        <v>24</v>
      </c>
      <c r="V25" s="112">
        <v>2</v>
      </c>
      <c r="W25" s="112">
        <v>3</v>
      </c>
      <c r="X25" s="112" t="s">
        <v>849</v>
      </c>
      <c r="Y25" s="297"/>
      <c r="Z25" s="297"/>
      <c r="AA25" s="297"/>
      <c r="AB25" s="297"/>
      <c r="AC25" s="297"/>
      <c r="AD25" s="297"/>
      <c r="AE25" s="297"/>
      <c r="AF25" s="297"/>
      <c r="AG25" s="297"/>
    </row>
    <row r="26" spans="1:33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</row>
    <row r="27" spans="1:33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</row>
    <row r="28" spans="1:33" ht="21.2" customHeight="1" x14ac:dyDescent="0.15">
      <c r="A28" s="4">
        <v>2015</v>
      </c>
      <c r="B28" s="112">
        <f>VLOOKUP($A28&amp;$A$27, '[2]30.관광사업체'!$A$9:$BC$160, 4, FALSE)</f>
        <v>42</v>
      </c>
      <c r="C28" s="112">
        <f>VLOOKUP($A28&amp;$A$27, '[2]30.관광사업체'!$A$9:$BC$160, 5, FALSE)</f>
        <v>308</v>
      </c>
      <c r="D28" s="112">
        <f>VLOOKUP($A28&amp;$A$27, '[2]30.관광사업체'!$A$9:$BC$160, 6, FALSE)</f>
        <v>376</v>
      </c>
      <c r="E28" s="112">
        <f>VLOOKUP($A28&amp;$A$27, '[2]30.관광사업체'!$A$9:$BC$160, 7, FALSE)</f>
        <v>265</v>
      </c>
      <c r="F28" s="112">
        <f>VLOOKUP($A28&amp;$A$27, '[2]30.관광사업체'!$A$9:$BC$160, 8, FALSE)</f>
        <v>75</v>
      </c>
      <c r="G28" s="112">
        <f>VLOOKUP($A28&amp;$A$27, '[2]30.관광사업체'!$A$9:$BC$160, 9, FALSE)</f>
        <v>33</v>
      </c>
      <c r="H28" s="112">
        <f>VLOOKUP($A28&amp;$A$27, '[2]30.관광사업체'!$A$9:$BC$160, 10, FALSE)</f>
        <v>10</v>
      </c>
      <c r="I28" s="112">
        <f>VLOOKUP($A28&amp;$A$27, '[2]30.관광사업체'!$A$9:$BC$160, 11, FALSE)</f>
        <v>65</v>
      </c>
      <c r="J28" s="112">
        <f>VLOOKUP($A28&amp;$A$27, '[2]30.관광사업체'!$A$9:$BC$160, 12, FALSE)</f>
        <v>65</v>
      </c>
      <c r="K28" s="112">
        <f>VLOOKUP($A28&amp;$A$27, '[2]30.관광사업체'!$A$9:$BC$160, 13, FALSE)</f>
        <v>452</v>
      </c>
      <c r="L28" s="112">
        <f>VLOOKUP($A28&amp;$A$27, '[2]30.관광사업체'!$A$9:$BC$160, 14, FALSE)</f>
        <v>3</v>
      </c>
      <c r="M28" s="112">
        <f>VLOOKUP($A28&amp;$A$27, '[2]30.관광사업체'!$A$9:$BC$160, 15, FALSE)</f>
        <v>0</v>
      </c>
      <c r="N28" s="112">
        <f>VLOOKUP($A28&amp;$A$27, '[2]30.관광사업체'!$A$9:$BC$160, 16, FALSE)</f>
        <v>36</v>
      </c>
      <c r="O28" s="112">
        <f>VLOOKUP($A28&amp;$A$27, '[2]30.관광사업체'!$A$9:$BC$160, 17, FALSE)</f>
        <v>3</v>
      </c>
      <c r="P28" s="112">
        <f>VLOOKUP($A28&amp;$A$27, '[2]30.관광사업체'!$A$9:$BC$160, 18, FALSE)</f>
        <v>2</v>
      </c>
      <c r="Q28" s="112" t="str">
        <f>VLOOKUP($A28&amp;$A$27, '[2]30.관광사업체'!$A$9:$BC$160, 19, FALSE)</f>
        <v>-</v>
      </c>
      <c r="R28" s="112">
        <f>VLOOKUP($A28&amp;$A$27, '[2]30.관광사업체'!$A$9:$BC$160, 20, FALSE)</f>
        <v>59</v>
      </c>
      <c r="S28" s="112">
        <f>VLOOKUP($A28&amp;$A$27, '[2]30.관광사업체'!$A$9:$BC$160, 21, FALSE)</f>
        <v>0</v>
      </c>
      <c r="T28" s="112">
        <f>VLOOKUP($A28&amp;$A$27, '[2]30.관광사업체'!$A$9:$BC$160, 22, FALSE)</f>
        <v>1</v>
      </c>
      <c r="U28" s="112">
        <f>VLOOKUP($A28&amp;$A$27, '[2]30.관광사업체'!$A$9:$BC$160, 23, FALSE)</f>
        <v>324</v>
      </c>
      <c r="V28" s="112">
        <f>VLOOKUP($A28&amp;$A$27, '[2]30.관광사업체'!$A$9:$BC$160, 24, FALSE)</f>
        <v>24</v>
      </c>
      <c r="W28" s="112">
        <f>VLOOKUP($A28&amp;$A$27, '[2]30.관광사업체'!$A$9:$BC$160, 25, FALSE)</f>
        <v>0</v>
      </c>
      <c r="X28" s="112">
        <f>VLOOKUP($A28&amp;$A$27, '[2]30.관광사업체'!$A$9:$BC$160, 26, FALSE)</f>
        <v>0</v>
      </c>
    </row>
    <row r="29" spans="1:33" ht="21.2" customHeight="1" x14ac:dyDescent="0.15">
      <c r="A29" s="4">
        <v>2016</v>
      </c>
      <c r="B29" s="112">
        <f>VLOOKUP($A29&amp;$A$27, '[2]30.관광사업체'!$A$9:$BC$160, 4, FALSE)</f>
        <v>47</v>
      </c>
      <c r="C29" s="112">
        <f>VLOOKUP($A29&amp;$A$27, '[2]30.관광사업체'!$A$9:$BC$160, 5, FALSE)</f>
        <v>40</v>
      </c>
      <c r="D29" s="112">
        <f>VLOOKUP($A29&amp;$A$27, '[2]30.관광사업체'!$A$9:$BC$160, 6, FALSE)</f>
        <v>105</v>
      </c>
      <c r="E29" s="112">
        <f>VLOOKUP($A29&amp;$A$27, '[2]30.관광사업체'!$A$9:$BC$160, 7, FALSE)</f>
        <v>267</v>
      </c>
      <c r="F29" s="112">
        <f>VLOOKUP($A29&amp;$A$27, '[2]30.관광사업체'!$A$9:$BC$160, 8, FALSE)</f>
        <v>67</v>
      </c>
      <c r="G29" s="112">
        <f>VLOOKUP($A29&amp;$A$27, '[2]30.관광사업체'!$A$9:$BC$160, 9, FALSE)</f>
        <v>46</v>
      </c>
      <c r="H29" s="112">
        <f>VLOOKUP($A29&amp;$A$27, '[2]30.관광사업체'!$A$9:$BC$160, 10, FALSE)</f>
        <v>12</v>
      </c>
      <c r="I29" s="112" t="str">
        <f>VLOOKUP($A29&amp;$A$27, '[2]30.관광사업체'!$A$9:$BC$160, 11, FALSE)</f>
        <v>-</v>
      </c>
      <c r="J29" s="112">
        <f>VLOOKUP($A29&amp;$A$27, '[2]30.관광사업체'!$A$9:$BC$160, 12, FALSE)</f>
        <v>90</v>
      </c>
      <c r="K29" s="112">
        <f>VLOOKUP($A29&amp;$A$27, '[2]30.관광사업체'!$A$9:$BC$160, 13, FALSE)</f>
        <v>485</v>
      </c>
      <c r="L29" s="112">
        <f>VLOOKUP($A29&amp;$A$27, '[2]30.관광사업체'!$A$9:$BC$160, 14, FALSE)</f>
        <v>1</v>
      </c>
      <c r="M29" s="112">
        <f>VLOOKUP($A29&amp;$A$27, '[2]30.관광사업체'!$A$9:$BC$160, 15, FALSE)</f>
        <v>7</v>
      </c>
      <c r="N29" s="112">
        <f>VLOOKUP($A29&amp;$A$27, '[2]30.관광사업체'!$A$9:$BC$160, 16, FALSE)</f>
        <v>34</v>
      </c>
      <c r="O29" s="112">
        <f>VLOOKUP($A29&amp;$A$27, '[2]30.관광사업체'!$A$9:$BC$160, 17, FALSE)</f>
        <v>4</v>
      </c>
      <c r="P29" s="112">
        <f>VLOOKUP($A29&amp;$A$27, '[2]30.관광사업체'!$A$9:$BC$160, 18, FALSE)</f>
        <v>5</v>
      </c>
      <c r="Q29" s="112" t="str">
        <f>VLOOKUP($A29&amp;$A$27, '[2]30.관광사업체'!$A$9:$BC$160, 19, FALSE)</f>
        <v>-</v>
      </c>
      <c r="R29" s="112">
        <f>VLOOKUP($A29&amp;$A$27, '[2]30.관광사업체'!$A$9:$BC$160, 20, FALSE)</f>
        <v>63</v>
      </c>
      <c r="S29" s="112">
        <f>VLOOKUP($A29&amp;$A$27, '[2]30.관광사업체'!$A$9:$BC$160, 21, FALSE)</f>
        <v>0</v>
      </c>
      <c r="T29" s="112">
        <f>VLOOKUP($A29&amp;$A$27, '[2]30.관광사업체'!$A$9:$BC$160, 22, FALSE)</f>
        <v>1</v>
      </c>
      <c r="U29" s="112">
        <f>VLOOKUP($A29&amp;$A$27, '[2]30.관광사업체'!$A$9:$BC$160, 23, FALSE)</f>
        <v>340</v>
      </c>
      <c r="V29" s="112">
        <f>VLOOKUP($A29&amp;$A$27, '[2]30.관광사업체'!$A$9:$BC$160, 24, FALSE)</f>
        <v>30</v>
      </c>
      <c r="W29" s="112">
        <f>VLOOKUP($A29&amp;$A$27, '[2]30.관광사업체'!$A$9:$BC$160, 25, FALSE)</f>
        <v>0</v>
      </c>
      <c r="X29" s="112">
        <f>VLOOKUP($A29&amp;$A$27, '[2]30.관광사업체'!$A$9:$BC$160, 26, FALSE)</f>
        <v>0</v>
      </c>
    </row>
    <row r="30" spans="1:33" ht="21.2" customHeight="1" x14ac:dyDescent="0.15">
      <c r="A30" s="4">
        <v>2017</v>
      </c>
      <c r="B30" s="112">
        <f>VLOOKUP($A30&amp;$A$27, '[2]30.관광사업체'!$A$9:$BC$160, 4, FALSE)</f>
        <v>55</v>
      </c>
      <c r="C30" s="112">
        <f>VLOOKUP($A30&amp;$A$27, '[2]30.관광사업체'!$A$9:$BC$160, 5, FALSE)</f>
        <v>211</v>
      </c>
      <c r="D30" s="112">
        <f>VLOOKUP($A30&amp;$A$27, '[2]30.관광사업체'!$A$9:$BC$160, 6, FALSE)</f>
        <v>284</v>
      </c>
      <c r="E30" s="112">
        <f>VLOOKUP($A30&amp;$A$27, '[2]30.관광사업체'!$A$9:$BC$160, 7, FALSE)</f>
        <v>261</v>
      </c>
      <c r="F30" s="112">
        <f>VLOOKUP($A30&amp;$A$27, '[2]30.관광사업체'!$A$9:$BC$160, 8, FALSE)</f>
        <v>72</v>
      </c>
      <c r="G30" s="112">
        <f>VLOOKUP($A30&amp;$A$27, '[2]30.관광사업체'!$A$9:$BC$160, 9, FALSE)</f>
        <v>64</v>
      </c>
      <c r="H30" s="112">
        <f>VLOOKUP($A30&amp;$A$27, '[2]30.관광사업체'!$A$9:$BC$160, 10, FALSE)</f>
        <v>13</v>
      </c>
      <c r="I30" s="112" t="str">
        <f>VLOOKUP($A30&amp;$A$27, '[2]30.관광사업체'!$A$9:$BC$160, 11, FALSE)</f>
        <v>-</v>
      </c>
      <c r="J30" s="112">
        <f>VLOOKUP($A30&amp;$A$27, '[2]30.관광사업체'!$A$9:$BC$160, 12, FALSE)</f>
        <v>108</v>
      </c>
      <c r="K30" s="112">
        <f>VLOOKUP($A30&amp;$A$27, '[2]30.관광사업체'!$A$9:$BC$160, 13, FALSE)</f>
        <v>448</v>
      </c>
      <c r="L30" s="112" t="str">
        <f>VLOOKUP($A30&amp;$A$27, '[2]30.관광사업체'!$A$9:$BC$160, 14, FALSE)</f>
        <v>-</v>
      </c>
      <c r="M30" s="112">
        <f>VLOOKUP($A30&amp;$A$27, '[2]30.관광사업체'!$A$9:$BC$160, 15, FALSE)</f>
        <v>6</v>
      </c>
      <c r="N30" s="112">
        <f>VLOOKUP($A30&amp;$A$27, '[2]30.관광사업체'!$A$9:$BC$160, 16, FALSE)</f>
        <v>30</v>
      </c>
      <c r="O30" s="112">
        <f>VLOOKUP($A30&amp;$A$27, '[2]30.관광사업체'!$A$9:$BC$160, 17, FALSE)</f>
        <v>4</v>
      </c>
      <c r="P30" s="112">
        <f>VLOOKUP($A30&amp;$A$27, '[2]30.관광사업체'!$A$9:$BC$160, 18, FALSE)</f>
        <v>4</v>
      </c>
      <c r="Q30" s="112" t="str">
        <f>VLOOKUP($A30&amp;$A$27, '[2]30.관광사업체'!$A$9:$BC$160, 19, FALSE)</f>
        <v>-</v>
      </c>
      <c r="R30" s="112">
        <f>VLOOKUP($A30&amp;$A$27, '[2]30.관광사업체'!$A$9:$BC$160, 20, FALSE)</f>
        <v>26</v>
      </c>
      <c r="S30" s="112">
        <f>VLOOKUP($A30&amp;$A$27, '[2]30.관광사업체'!$A$9:$BC$160, 21, FALSE)</f>
        <v>0</v>
      </c>
      <c r="T30" s="112">
        <f>VLOOKUP($A30&amp;$A$27, '[2]30.관광사업체'!$A$9:$BC$160, 22, FALSE)</f>
        <v>1</v>
      </c>
      <c r="U30" s="112">
        <f>VLOOKUP($A30&amp;$A$27, '[2]30.관광사업체'!$A$9:$BC$160, 23, FALSE)</f>
        <v>341</v>
      </c>
      <c r="V30" s="112">
        <f>VLOOKUP($A30&amp;$A$27, '[2]30.관광사업체'!$A$9:$BC$160, 24, FALSE)</f>
        <v>36</v>
      </c>
      <c r="W30" s="112">
        <f>VLOOKUP($A30&amp;$A$27, '[2]30.관광사업체'!$A$9:$BC$160, 25, FALSE)</f>
        <v>0</v>
      </c>
      <c r="X30" s="112">
        <f>VLOOKUP($A30&amp;$A$27, '[2]30.관광사업체'!$A$9:$BC$160, 26, FALSE)</f>
        <v>0</v>
      </c>
    </row>
    <row r="31" spans="1:33" ht="21.2" customHeight="1" x14ac:dyDescent="0.15">
      <c r="A31" s="4">
        <v>2018</v>
      </c>
      <c r="B31" s="112">
        <f>VLOOKUP($A31&amp;$A$27, '[2]30.관광사업체'!$A$9:$BC$160, 4, FALSE)</f>
        <v>61</v>
      </c>
      <c r="C31" s="112">
        <f>VLOOKUP($A31&amp;$A$27, '[2]30.관광사업체'!$A$9:$BC$160, 5, FALSE)</f>
        <v>212</v>
      </c>
      <c r="D31" s="112">
        <f>VLOOKUP($A31&amp;$A$27, '[2]30.관광사업체'!$A$9:$BC$160, 6, FALSE)</f>
        <v>260</v>
      </c>
      <c r="E31" s="112">
        <f>VLOOKUP($A31&amp;$A$27, '[2]30.관광사업체'!$A$9:$BC$160, 7, FALSE)</f>
        <v>303</v>
      </c>
      <c r="F31" s="112">
        <f>VLOOKUP($A31&amp;$A$27, '[2]30.관광사업체'!$A$9:$BC$160, 8, FALSE)</f>
        <v>84</v>
      </c>
      <c r="G31" s="112">
        <f>VLOOKUP($A31&amp;$A$27, '[2]30.관광사업체'!$A$9:$BC$160, 9, FALSE)</f>
        <v>304</v>
      </c>
      <c r="H31" s="112">
        <f>VLOOKUP($A31&amp;$A$27, '[2]30.관광사업체'!$A$9:$BC$160, 10, FALSE)</f>
        <v>11</v>
      </c>
      <c r="I31" s="112" t="str">
        <f>VLOOKUP($A31&amp;$A$27, '[2]30.관광사업체'!$A$9:$BC$160, 11, FALSE)</f>
        <v>-</v>
      </c>
      <c r="J31" s="112">
        <f>VLOOKUP($A31&amp;$A$27, '[2]30.관광사업체'!$A$9:$BC$160, 12, FALSE)</f>
        <v>125</v>
      </c>
      <c r="K31" s="112">
        <f>VLOOKUP($A31&amp;$A$27, '[2]30.관광사업체'!$A$9:$BC$160, 13, FALSE)</f>
        <v>446</v>
      </c>
      <c r="L31" s="112" t="str">
        <f>VLOOKUP($A31&amp;$A$27, '[2]30.관광사업체'!$A$9:$BC$160, 14, FALSE)</f>
        <v>-</v>
      </c>
      <c r="M31" s="112">
        <f>VLOOKUP($A31&amp;$A$27, '[2]30.관광사업체'!$A$9:$BC$160, 15, FALSE)</f>
        <v>7</v>
      </c>
      <c r="N31" s="112">
        <f>VLOOKUP($A31&amp;$A$27, '[2]30.관광사업체'!$A$9:$BC$160, 16, FALSE)</f>
        <v>31</v>
      </c>
      <c r="O31" s="112">
        <f>VLOOKUP($A31&amp;$A$27, '[2]30.관광사업체'!$A$9:$BC$160, 17, FALSE)</f>
        <v>7</v>
      </c>
      <c r="P31" s="112">
        <f>VLOOKUP($A31&amp;$A$27, '[2]30.관광사업체'!$A$9:$BC$160, 18, FALSE)</f>
        <v>4</v>
      </c>
      <c r="Q31" s="112" t="str">
        <f>VLOOKUP($A31&amp;$A$27, '[2]30.관광사업체'!$A$9:$BC$160, 19, FALSE)</f>
        <v>-</v>
      </c>
      <c r="R31" s="112" t="str">
        <f>VLOOKUP($A31&amp;$A$27, '[2]30.관광사업체'!$A$9:$BC$160, 20, FALSE)</f>
        <v>-</v>
      </c>
      <c r="S31" s="112">
        <f>VLOOKUP($A31&amp;$A$27, '[2]30.관광사업체'!$A$9:$BC$160, 21, FALSE)</f>
        <v>0</v>
      </c>
      <c r="T31" s="112">
        <f>VLOOKUP($A31&amp;$A$27, '[2]30.관광사업체'!$A$9:$BC$160, 22, FALSE)</f>
        <v>1</v>
      </c>
      <c r="U31" s="112">
        <f>VLOOKUP($A31&amp;$A$27, '[2]30.관광사업체'!$A$9:$BC$160, 23, FALSE)</f>
        <v>396</v>
      </c>
      <c r="V31" s="112" t="str">
        <f>VLOOKUP($A31&amp;$A$27, '[2]30.관광사업체'!$A$9:$BC$160, 24, FALSE)</f>
        <v>-</v>
      </c>
      <c r="W31" s="112">
        <f>VLOOKUP($A31&amp;$A$27, '[2]30.관광사업체'!$A$9:$BC$160, 25, FALSE)</f>
        <v>0</v>
      </c>
      <c r="X31" s="112">
        <f>VLOOKUP($A31&amp;$A$27, '[2]30.관광사업체'!$A$9:$BC$160, 26, FALSE)</f>
        <v>0</v>
      </c>
    </row>
    <row r="32" spans="1:33" ht="21.2" customHeight="1" x14ac:dyDescent="0.15">
      <c r="A32" s="4">
        <v>2019</v>
      </c>
      <c r="B32" s="112">
        <f>VLOOKUP($A32&amp;$A$27, '[2]30.관광사업체'!$A$9:$BC$160, 4, FALSE)</f>
        <v>68</v>
      </c>
      <c r="C32" s="112">
        <f>VLOOKUP($A32&amp;$A$27, '[2]30.관광사업체'!$A$9:$BC$160, 5, FALSE)</f>
        <v>264</v>
      </c>
      <c r="D32" s="112">
        <f>VLOOKUP($A32&amp;$A$27, '[2]30.관광사업체'!$A$9:$BC$160, 6, FALSE)</f>
        <v>313</v>
      </c>
      <c r="E32" s="112">
        <f>VLOOKUP($A32&amp;$A$27, '[2]30.관광사업체'!$A$9:$BC$160, 7, FALSE)</f>
        <v>298</v>
      </c>
      <c r="F32" s="112">
        <f>VLOOKUP($A32&amp;$A$27, '[2]30.관광사업체'!$A$9:$BC$160, 8, FALSE)</f>
        <v>84</v>
      </c>
      <c r="G32" s="112">
        <f>VLOOKUP($A32&amp;$A$27, '[2]30.관광사업체'!$A$9:$BC$160, 9, FALSE)</f>
        <v>302</v>
      </c>
      <c r="H32" s="112">
        <f>VLOOKUP($A32&amp;$A$27, '[2]30.관광사업체'!$A$9:$BC$160, 10, FALSE)</f>
        <v>17</v>
      </c>
      <c r="I32" s="112" t="str">
        <f>VLOOKUP($A32&amp;$A$27, '[2]30.관광사업체'!$A$9:$BC$160, 11, FALSE)</f>
        <v>-</v>
      </c>
      <c r="J32" s="112">
        <f>VLOOKUP($A32&amp;$A$27, '[2]30.관광사업체'!$A$9:$BC$160, 12, FALSE)</f>
        <v>171</v>
      </c>
      <c r="K32" s="112">
        <f>VLOOKUP($A32&amp;$A$27, '[2]30.관광사업체'!$A$9:$BC$160, 13, FALSE)</f>
        <v>508</v>
      </c>
      <c r="L32" s="112" t="str">
        <f>VLOOKUP($A32&amp;$A$27, '[2]30.관광사업체'!$A$9:$BC$160, 14, FALSE)</f>
        <v>-</v>
      </c>
      <c r="M32" s="112">
        <f>VLOOKUP($A32&amp;$A$27, '[2]30.관광사업체'!$A$9:$BC$160, 15, FALSE)</f>
        <v>7</v>
      </c>
      <c r="N32" s="112">
        <f>VLOOKUP($A32&amp;$A$27, '[2]30.관광사업체'!$A$9:$BC$160, 16, FALSE)</f>
        <v>30</v>
      </c>
      <c r="O32" s="112">
        <f>VLOOKUP($A32&amp;$A$27, '[2]30.관광사업체'!$A$9:$BC$160, 17, FALSE)</f>
        <v>2</v>
      </c>
      <c r="P32" s="112">
        <f>VLOOKUP($A32&amp;$A$27, '[2]30.관광사업체'!$A$9:$BC$160, 18, FALSE)</f>
        <v>4</v>
      </c>
      <c r="Q32" s="112" t="str">
        <f>VLOOKUP($A32&amp;$A$27, '[2]30.관광사업체'!$A$9:$BC$160, 19, FALSE)</f>
        <v>-</v>
      </c>
      <c r="R32" s="112" t="str">
        <f>VLOOKUP($A32&amp;$A$27, '[2]30.관광사업체'!$A$9:$BC$160, 20, FALSE)</f>
        <v>-</v>
      </c>
      <c r="S32" s="112">
        <f>VLOOKUP($A32&amp;$A$27, '[2]30.관광사업체'!$A$9:$BC$160, 21, FALSE)</f>
        <v>55</v>
      </c>
      <c r="T32" s="112">
        <f>VLOOKUP($A32&amp;$A$27, '[2]30.관광사업체'!$A$9:$BC$160, 22, FALSE)</f>
        <v>1</v>
      </c>
      <c r="U32" s="112">
        <f>VLOOKUP($A32&amp;$A$27, '[2]30.관광사업체'!$A$9:$BC$160, 23, FALSE)</f>
        <v>406</v>
      </c>
      <c r="V32" s="112" t="str">
        <f>VLOOKUP($A32&amp;$A$27, '[2]30.관광사업체'!$A$9:$BC$160, 24, FALSE)</f>
        <v>-</v>
      </c>
      <c r="W32" s="112">
        <f>VLOOKUP($A32&amp;$A$27, '[2]30.관광사업체'!$A$9:$BC$160, 25, FALSE)</f>
        <v>3</v>
      </c>
      <c r="X32" s="112">
        <f>VLOOKUP($A32&amp;$A$27, '[2]30.관광사업체'!$A$9:$BC$160, 26, FALSE)</f>
        <v>0</v>
      </c>
    </row>
    <row r="33" spans="1:24" ht="21.2" customHeight="1" x14ac:dyDescent="0.15">
      <c r="A33" s="4">
        <v>2020</v>
      </c>
      <c r="B33" s="112">
        <f>VLOOKUP($A33&amp;$A$27, '[2]30.관광사업체'!$A$9:$BC$160, 4, FALSE)</f>
        <v>68</v>
      </c>
      <c r="C33" s="112">
        <f>VLOOKUP($A33&amp;$A$27, '[2]30.관광사업체'!$A$9:$BC$160, 5, FALSE)</f>
        <v>201</v>
      </c>
      <c r="D33" s="112">
        <f>VLOOKUP($A33&amp;$A$27, '[2]30.관광사업체'!$A$9:$BC$160, 6, FALSE)</f>
        <v>288</v>
      </c>
      <c r="E33" s="112">
        <f>VLOOKUP($A33&amp;$A$27, '[2]30.관광사업체'!$A$9:$BC$160, 7, FALSE)</f>
        <v>330</v>
      </c>
      <c r="F33" s="112">
        <f>VLOOKUP($A33&amp;$A$27, '[2]30.관광사업체'!$A$9:$BC$160, 8, FALSE)</f>
        <v>91</v>
      </c>
      <c r="G33" s="112">
        <f>VLOOKUP($A33&amp;$A$27, '[2]30.관광사업체'!$A$9:$BC$160, 9, FALSE)</f>
        <v>351</v>
      </c>
      <c r="H33" s="112">
        <f>VLOOKUP($A33&amp;$A$27, '[2]30.관광사업체'!$A$9:$BC$160, 10, FALSE)</f>
        <v>18</v>
      </c>
      <c r="I33" s="112" t="str">
        <f>VLOOKUP($A33&amp;$A$27, '[2]30.관광사업체'!$A$9:$BC$160, 11, FALSE)</f>
        <v>-</v>
      </c>
      <c r="J33" s="112">
        <f>VLOOKUP($A33&amp;$A$27, '[2]30.관광사업체'!$A$9:$BC$160, 12, FALSE)</f>
        <v>163</v>
      </c>
      <c r="K33" s="112">
        <f>VLOOKUP($A33&amp;$A$27, '[2]30.관광사업체'!$A$9:$BC$160, 13, FALSE)</f>
        <v>537</v>
      </c>
      <c r="L33" s="112" t="str">
        <f>VLOOKUP($A33&amp;$A$27, '[2]30.관광사업체'!$A$9:$BC$160, 14, FALSE)</f>
        <v>-</v>
      </c>
      <c r="M33" s="112">
        <f>VLOOKUP($A33&amp;$A$27, '[2]30.관광사업체'!$A$9:$BC$160, 15, FALSE)</f>
        <v>6</v>
      </c>
      <c r="N33" s="112">
        <f>VLOOKUP($A33&amp;$A$27, '[2]30.관광사업체'!$A$9:$BC$160, 16, FALSE)</f>
        <v>24</v>
      </c>
      <c r="O33" s="112">
        <f>VLOOKUP($A33&amp;$A$27, '[2]30.관광사업체'!$A$9:$BC$160, 17, FALSE)</f>
        <v>6</v>
      </c>
      <c r="P33" s="112">
        <f>VLOOKUP($A33&amp;$A$27, '[2]30.관광사업체'!$A$9:$BC$160, 18, FALSE)</f>
        <v>4</v>
      </c>
      <c r="Q33" s="112" t="str">
        <f>VLOOKUP($A33&amp;$A$27, '[2]30.관광사업체'!$A$9:$BC$160, 19, FALSE)</f>
        <v>-</v>
      </c>
      <c r="R33" s="112" t="str">
        <f>VLOOKUP($A33&amp;$A$27, '[2]30.관광사업체'!$A$9:$BC$160, 20, FALSE)</f>
        <v>-</v>
      </c>
      <c r="S33" s="112">
        <f>VLOOKUP($A33&amp;$A$27, '[2]30.관광사업체'!$A$9:$BC$160, 21, FALSE)</f>
        <v>62</v>
      </c>
      <c r="T33" s="112">
        <f>VLOOKUP($A33&amp;$A$27, '[2]30.관광사업체'!$A$9:$BC$160, 22, FALSE)</f>
        <v>1</v>
      </c>
      <c r="U33" s="112">
        <f>VLOOKUP($A33&amp;$A$27, '[2]30.관광사업체'!$A$9:$BC$160, 23, FALSE)</f>
        <v>421</v>
      </c>
      <c r="V33" s="112" t="str">
        <f>VLOOKUP($A33&amp;$A$27, '[2]30.관광사업체'!$A$9:$BC$160, 24, FALSE)</f>
        <v>-</v>
      </c>
      <c r="W33" s="112">
        <f>VLOOKUP($A33&amp;$A$27, '[2]30.관광사업체'!$A$9:$BC$160, 25, FALSE)</f>
        <v>13</v>
      </c>
      <c r="X33" s="112">
        <f>VLOOKUP($A33&amp;$A$27, '[2]30.관광사업체'!$A$9:$BC$160, 26, FALSE)</f>
        <v>0</v>
      </c>
    </row>
    <row r="34" spans="1:24" ht="21.2" customHeight="1" x14ac:dyDescent="0.15">
      <c r="A34" s="4">
        <v>2021</v>
      </c>
      <c r="B34" s="360">
        <v>69</v>
      </c>
      <c r="C34" s="360">
        <v>69</v>
      </c>
      <c r="D34" s="360">
        <v>247</v>
      </c>
      <c r="E34" s="360">
        <v>333</v>
      </c>
      <c r="F34" s="361">
        <v>94</v>
      </c>
      <c r="G34" s="361">
        <v>453</v>
      </c>
      <c r="H34" s="361">
        <v>19</v>
      </c>
      <c r="I34" s="361">
        <v>0</v>
      </c>
      <c r="J34" s="361">
        <v>173</v>
      </c>
      <c r="K34" s="361">
        <v>549</v>
      </c>
      <c r="L34" s="361">
        <v>0</v>
      </c>
      <c r="M34" s="361">
        <v>5</v>
      </c>
      <c r="N34" s="361">
        <v>24</v>
      </c>
      <c r="O34" s="361">
        <v>9</v>
      </c>
      <c r="P34" s="361">
        <v>4</v>
      </c>
      <c r="Q34" s="361">
        <v>0</v>
      </c>
      <c r="R34" s="361">
        <v>1</v>
      </c>
      <c r="S34" s="361">
        <v>73</v>
      </c>
      <c r="T34" s="361">
        <v>1</v>
      </c>
      <c r="U34" s="361">
        <v>412</v>
      </c>
      <c r="V34" s="361">
        <v>0</v>
      </c>
      <c r="W34" s="361">
        <v>20</v>
      </c>
      <c r="X34" s="361">
        <v>0</v>
      </c>
    </row>
    <row r="35" spans="1:24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</row>
    <row r="36" spans="1:24" s="111" customFormat="1" ht="18.75" customHeight="1" x14ac:dyDescent="0.15">
      <c r="A36" s="165" t="s">
        <v>743</v>
      </c>
    </row>
  </sheetData>
  <mergeCells count="26">
    <mergeCell ref="T6:T7"/>
    <mergeCell ref="U6:U7"/>
    <mergeCell ref="V6:V7"/>
    <mergeCell ref="W6:W7"/>
    <mergeCell ref="X6:X7"/>
    <mergeCell ref="O6:O7"/>
    <mergeCell ref="P6:P7"/>
    <mergeCell ref="Q6:Q7"/>
    <mergeCell ref="R6:R7"/>
    <mergeCell ref="S6:S7"/>
    <mergeCell ref="J5:J7"/>
    <mergeCell ref="K5:X5"/>
    <mergeCell ref="A2:H2"/>
    <mergeCell ref="B5:E5"/>
    <mergeCell ref="F5:F7"/>
    <mergeCell ref="G5:G7"/>
    <mergeCell ref="H5:H7"/>
    <mergeCell ref="I5:I7"/>
    <mergeCell ref="B6:B7"/>
    <mergeCell ref="C6:C7"/>
    <mergeCell ref="D6:D7"/>
    <mergeCell ref="E6:E7"/>
    <mergeCell ref="A5:A7"/>
    <mergeCell ref="L6:L7"/>
    <mergeCell ref="M6:M7"/>
    <mergeCell ref="N6:N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4" max="4" width="7.109375" customWidth="1"/>
    <col min="6" max="6" width="7.109375" customWidth="1"/>
    <col min="8" max="8" width="7.109375" customWidth="1"/>
    <col min="10" max="10" width="7.77734375" customWidth="1"/>
    <col min="12" max="12" width="7.44140625" customWidth="1"/>
    <col min="14" max="14" width="7.77734375" customWidth="1"/>
    <col min="15" max="17" width="7.44140625" customWidth="1"/>
    <col min="18" max="18" width="8" customWidth="1"/>
    <col min="19" max="19" width="7.44140625" customWidth="1"/>
    <col min="20" max="27" width="9.6640625" customWidth="1"/>
  </cols>
  <sheetData>
    <row r="1" spans="1:27" s="42" customFormat="1" ht="15" customHeight="1" x14ac:dyDescent="0.15">
      <c r="A1" s="133" t="s">
        <v>214</v>
      </c>
      <c r="C1" s="55"/>
      <c r="E1" s="55"/>
      <c r="G1" s="55"/>
      <c r="H1" s="55"/>
      <c r="I1" s="55"/>
      <c r="K1" s="55"/>
      <c r="L1" s="55"/>
      <c r="N1" s="55"/>
      <c r="O1" s="55"/>
      <c r="Q1" s="55"/>
      <c r="R1" s="55"/>
      <c r="S1" s="55"/>
      <c r="U1" s="55"/>
      <c r="V1" s="55"/>
      <c r="W1" s="55"/>
      <c r="Y1" s="55"/>
      <c r="Z1" s="55"/>
    </row>
    <row r="2" spans="1:27" s="229" customFormat="1" ht="30" customHeight="1" x14ac:dyDescent="0.15">
      <c r="A2" s="481" t="s">
        <v>782</v>
      </c>
      <c r="B2" s="481"/>
      <c r="C2" s="481"/>
      <c r="D2" s="481"/>
      <c r="E2" s="481"/>
      <c r="F2" s="481"/>
      <c r="G2" s="481"/>
      <c r="H2" s="481"/>
      <c r="I2" s="481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</row>
    <row r="3" spans="1:27" s="42" customFormat="1" ht="15" customHeight="1" x14ac:dyDescent="0.15">
      <c r="C3" s="55"/>
      <c r="E3" s="55"/>
      <c r="G3" s="55"/>
      <c r="H3" s="55"/>
      <c r="I3" s="55"/>
      <c r="K3" s="55"/>
      <c r="L3" s="55"/>
      <c r="N3" s="55"/>
      <c r="O3" s="55"/>
      <c r="Q3" s="55"/>
      <c r="R3" s="55"/>
      <c r="S3" s="55"/>
      <c r="U3" s="55"/>
      <c r="V3" s="55"/>
      <c r="W3" s="55"/>
      <c r="Y3" s="55"/>
      <c r="Z3" s="55"/>
    </row>
    <row r="4" spans="1:27" s="42" customFormat="1" ht="15" customHeight="1" thickBot="1" x14ac:dyDescent="0.2">
      <c r="A4" s="6"/>
      <c r="B4" s="43"/>
      <c r="C4" s="56"/>
      <c r="D4" s="43"/>
      <c r="E4" s="56"/>
      <c r="F4" s="43"/>
      <c r="G4" s="56"/>
      <c r="H4" s="56"/>
      <c r="I4" s="56"/>
      <c r="J4" s="43"/>
      <c r="K4" s="56"/>
      <c r="L4" s="56"/>
      <c r="M4" s="43"/>
      <c r="N4" s="56"/>
      <c r="O4" s="56"/>
      <c r="P4" s="43"/>
      <c r="Q4" s="56"/>
      <c r="R4" s="56"/>
      <c r="S4" s="241" t="s">
        <v>412</v>
      </c>
      <c r="T4" s="43"/>
      <c r="U4" s="56"/>
      <c r="V4" s="56"/>
      <c r="W4" s="56"/>
      <c r="X4" s="43"/>
      <c r="Y4" s="56"/>
      <c r="Z4" s="56"/>
      <c r="AA4" s="241" t="s">
        <v>412</v>
      </c>
    </row>
    <row r="5" spans="1:27" s="42" customFormat="1" ht="20.100000000000001" customHeight="1" x14ac:dyDescent="0.15">
      <c r="A5" s="470"/>
      <c r="B5" s="666" t="s">
        <v>413</v>
      </c>
      <c r="C5" s="667"/>
      <c r="D5" s="444" t="s">
        <v>414</v>
      </c>
      <c r="E5" s="635"/>
      <c r="F5" s="666" t="s">
        <v>415</v>
      </c>
      <c r="G5" s="667"/>
      <c r="H5" s="444" t="s">
        <v>416</v>
      </c>
      <c r="I5" s="635"/>
      <c r="J5" s="666" t="s">
        <v>417</v>
      </c>
      <c r="K5" s="667"/>
      <c r="L5" s="444" t="s">
        <v>418</v>
      </c>
      <c r="M5" s="635"/>
      <c r="N5" s="444" t="s">
        <v>419</v>
      </c>
      <c r="O5" s="635"/>
      <c r="P5" s="444" t="s">
        <v>420</v>
      </c>
      <c r="Q5" s="635"/>
      <c r="R5" s="444" t="s">
        <v>421</v>
      </c>
      <c r="S5" s="635"/>
      <c r="T5" s="444" t="s">
        <v>422</v>
      </c>
      <c r="U5" s="635"/>
      <c r="V5" s="444" t="s">
        <v>423</v>
      </c>
      <c r="W5" s="635"/>
      <c r="X5" s="475" t="s">
        <v>424</v>
      </c>
      <c r="Y5" s="475" t="s">
        <v>425</v>
      </c>
      <c r="Z5" s="475" t="s">
        <v>426</v>
      </c>
      <c r="AA5" s="634" t="s">
        <v>427</v>
      </c>
    </row>
    <row r="6" spans="1:27" s="42" customFormat="1" ht="20.100000000000001" customHeight="1" x14ac:dyDescent="0.15">
      <c r="A6" s="471"/>
      <c r="B6" s="446" t="s">
        <v>428</v>
      </c>
      <c r="C6" s="485" t="s">
        <v>429</v>
      </c>
      <c r="D6" s="446" t="s">
        <v>428</v>
      </c>
      <c r="E6" s="485" t="s">
        <v>429</v>
      </c>
      <c r="F6" s="446" t="s">
        <v>428</v>
      </c>
      <c r="G6" s="485" t="s">
        <v>429</v>
      </c>
      <c r="H6" s="446" t="s">
        <v>428</v>
      </c>
      <c r="I6" s="485" t="s">
        <v>429</v>
      </c>
      <c r="J6" s="446" t="s">
        <v>428</v>
      </c>
      <c r="K6" s="485" t="s">
        <v>429</v>
      </c>
      <c r="L6" s="446" t="s">
        <v>428</v>
      </c>
      <c r="M6" s="485" t="s">
        <v>429</v>
      </c>
      <c r="N6" s="446" t="s">
        <v>428</v>
      </c>
      <c r="O6" s="485" t="s">
        <v>429</v>
      </c>
      <c r="P6" s="446" t="s">
        <v>428</v>
      </c>
      <c r="Q6" s="485" t="s">
        <v>429</v>
      </c>
      <c r="R6" s="446" t="s">
        <v>428</v>
      </c>
      <c r="S6" s="485" t="s">
        <v>429</v>
      </c>
      <c r="T6" s="446" t="s">
        <v>428</v>
      </c>
      <c r="U6" s="485" t="s">
        <v>429</v>
      </c>
      <c r="V6" s="446" t="s">
        <v>428</v>
      </c>
      <c r="W6" s="485" t="s">
        <v>429</v>
      </c>
      <c r="X6" s="476"/>
      <c r="Y6" s="476"/>
      <c r="Z6" s="476"/>
      <c r="AA6" s="490"/>
    </row>
    <row r="7" spans="1:27" s="42" customFormat="1" ht="20.100000000000001" customHeight="1" thickBot="1" x14ac:dyDescent="0.2">
      <c r="A7" s="472"/>
      <c r="B7" s="493"/>
      <c r="C7" s="486"/>
      <c r="D7" s="493"/>
      <c r="E7" s="486"/>
      <c r="F7" s="493"/>
      <c r="G7" s="486"/>
      <c r="H7" s="493"/>
      <c r="I7" s="486"/>
      <c r="J7" s="493"/>
      <c r="K7" s="486"/>
      <c r="L7" s="493"/>
      <c r="M7" s="486"/>
      <c r="N7" s="493"/>
      <c r="O7" s="486"/>
      <c r="P7" s="493"/>
      <c r="Q7" s="486"/>
      <c r="R7" s="493"/>
      <c r="S7" s="486"/>
      <c r="T7" s="493"/>
      <c r="U7" s="486"/>
      <c r="V7" s="493"/>
      <c r="W7" s="486"/>
      <c r="X7" s="477"/>
      <c r="Y7" s="477"/>
      <c r="Z7" s="477"/>
      <c r="AA7" s="493"/>
    </row>
    <row r="8" spans="1:27" ht="6.95" customHeight="1" x14ac:dyDescent="0.15">
      <c r="B8" s="248"/>
    </row>
    <row r="9" spans="1:27" ht="21.2" customHeight="1" x14ac:dyDescent="0.15">
      <c r="A9" s="39" t="s">
        <v>63</v>
      </c>
      <c r="B9" s="94"/>
      <c r="C9" s="94"/>
      <c r="D9" s="94"/>
      <c r="E9" s="94"/>
    </row>
    <row r="10" spans="1:27" ht="21.2" customHeight="1" x14ac:dyDescent="0.15">
      <c r="A10" s="4">
        <v>2015</v>
      </c>
      <c r="B10" s="112">
        <f t="shared" ref="B10:AA16" si="0">SUM(B19,B28)</f>
        <v>6213</v>
      </c>
      <c r="C10" s="112">
        <f t="shared" si="0"/>
        <v>77536</v>
      </c>
      <c r="D10" s="112">
        <f t="shared" si="0"/>
        <v>31</v>
      </c>
      <c r="E10" s="112">
        <f t="shared" si="0"/>
        <v>14441</v>
      </c>
      <c r="F10" s="112">
        <f t="shared" si="0"/>
        <v>182</v>
      </c>
      <c r="G10" s="112">
        <f t="shared" si="0"/>
        <v>24538</v>
      </c>
      <c r="H10" s="112">
        <f t="shared" si="0"/>
        <v>2846</v>
      </c>
      <c r="I10" s="112">
        <f t="shared" si="0"/>
        <v>5632</v>
      </c>
      <c r="J10" s="112">
        <f t="shared" si="0"/>
        <v>14</v>
      </c>
      <c r="K10" s="112">
        <f t="shared" si="0"/>
        <v>3785</v>
      </c>
      <c r="L10" s="112">
        <f t="shared" si="0"/>
        <v>173</v>
      </c>
      <c r="M10" s="112">
        <f t="shared" si="0"/>
        <v>28499</v>
      </c>
      <c r="N10" s="112">
        <f t="shared" si="0"/>
        <v>1475</v>
      </c>
      <c r="O10" s="112">
        <f t="shared" si="0"/>
        <v>15</v>
      </c>
      <c r="P10" s="112">
        <f t="shared" si="0"/>
        <v>8</v>
      </c>
      <c r="Q10" s="112">
        <f t="shared" si="0"/>
        <v>420</v>
      </c>
      <c r="R10" s="112">
        <f t="shared" si="0"/>
        <v>1451</v>
      </c>
      <c r="S10" s="112">
        <f t="shared" si="0"/>
        <v>46</v>
      </c>
      <c r="T10" s="112">
        <f t="shared" si="0"/>
        <v>2</v>
      </c>
      <c r="U10" s="112">
        <f t="shared" si="0"/>
        <v>22</v>
      </c>
      <c r="V10" s="112">
        <f t="shared" si="0"/>
        <v>31</v>
      </c>
      <c r="W10" s="112">
        <f t="shared" si="0"/>
        <v>138</v>
      </c>
      <c r="X10" s="112">
        <f t="shared" si="0"/>
        <v>2</v>
      </c>
      <c r="Y10" s="112">
        <f t="shared" si="0"/>
        <v>31</v>
      </c>
      <c r="Z10" s="112">
        <f t="shared" si="0"/>
        <v>234</v>
      </c>
      <c r="AA10" s="112">
        <f t="shared" si="0"/>
        <v>319</v>
      </c>
    </row>
    <row r="11" spans="1:27" ht="21.2" customHeight="1" x14ac:dyDescent="0.15">
      <c r="A11" s="4">
        <v>2016</v>
      </c>
      <c r="B11" s="112">
        <f t="shared" si="0"/>
        <v>6245</v>
      </c>
      <c r="C11" s="112">
        <f t="shared" si="0"/>
        <v>77980</v>
      </c>
      <c r="D11" s="112">
        <f t="shared" si="0"/>
        <v>31</v>
      </c>
      <c r="E11" s="112">
        <f t="shared" si="0"/>
        <v>14698</v>
      </c>
      <c r="F11" s="112">
        <f t="shared" si="0"/>
        <v>178</v>
      </c>
      <c r="G11" s="112">
        <f t="shared" si="0"/>
        <v>22589</v>
      </c>
      <c r="H11" s="112">
        <f t="shared" si="0"/>
        <v>2889</v>
      </c>
      <c r="I11" s="112">
        <f t="shared" si="0"/>
        <v>5595</v>
      </c>
      <c r="J11" s="112">
        <f t="shared" si="0"/>
        <v>17</v>
      </c>
      <c r="K11" s="112">
        <f t="shared" si="0"/>
        <v>4209</v>
      </c>
      <c r="L11" s="112">
        <f t="shared" si="0"/>
        <v>174</v>
      </c>
      <c r="M11" s="112">
        <f t="shared" si="0"/>
        <v>30331</v>
      </c>
      <c r="N11" s="112">
        <f t="shared" si="0"/>
        <v>1453</v>
      </c>
      <c r="O11" s="112">
        <f t="shared" si="0"/>
        <v>15</v>
      </c>
      <c r="P11" s="112">
        <f t="shared" si="0"/>
        <v>7</v>
      </c>
      <c r="Q11" s="112">
        <f t="shared" si="0"/>
        <v>368</v>
      </c>
      <c r="R11" s="112">
        <f t="shared" si="0"/>
        <v>1465</v>
      </c>
      <c r="S11" s="112">
        <f t="shared" si="0"/>
        <v>23</v>
      </c>
      <c r="T11" s="112">
        <f t="shared" si="0"/>
        <v>2</v>
      </c>
      <c r="U11" s="112">
        <f t="shared" si="0"/>
        <v>24</v>
      </c>
      <c r="V11" s="112">
        <f t="shared" si="0"/>
        <v>29</v>
      </c>
      <c r="W11" s="112">
        <f t="shared" si="0"/>
        <v>128</v>
      </c>
      <c r="X11" s="112">
        <f t="shared" si="0"/>
        <v>2</v>
      </c>
      <c r="Y11" s="112">
        <f t="shared" si="0"/>
        <v>31</v>
      </c>
      <c r="Z11" s="112">
        <f t="shared" si="0"/>
        <v>235</v>
      </c>
      <c r="AA11" s="112">
        <f t="shared" si="0"/>
        <v>318</v>
      </c>
    </row>
    <row r="12" spans="1:27" ht="21.2" customHeight="1" x14ac:dyDescent="0.15">
      <c r="A12" s="4">
        <v>2017</v>
      </c>
      <c r="B12" s="112">
        <f t="shared" si="0"/>
        <v>6438</v>
      </c>
      <c r="C12" s="112">
        <f t="shared" si="0"/>
        <v>80039</v>
      </c>
      <c r="D12" s="112">
        <f t="shared" si="0"/>
        <v>31</v>
      </c>
      <c r="E12" s="112">
        <f t="shared" si="0"/>
        <v>14762</v>
      </c>
      <c r="F12" s="112">
        <f t="shared" si="0"/>
        <v>177</v>
      </c>
      <c r="G12" s="112">
        <f t="shared" si="0"/>
        <v>22670</v>
      </c>
      <c r="H12" s="112">
        <f t="shared" si="0"/>
        <v>2971</v>
      </c>
      <c r="I12" s="112">
        <f t="shared" si="0"/>
        <v>5500</v>
      </c>
      <c r="J12" s="112">
        <f t="shared" si="0"/>
        <v>17</v>
      </c>
      <c r="K12" s="112">
        <f t="shared" si="0"/>
        <v>4316</v>
      </c>
      <c r="L12" s="112">
        <f t="shared" si="0"/>
        <v>178</v>
      </c>
      <c r="M12" s="112">
        <f t="shared" si="0"/>
        <v>32279</v>
      </c>
      <c r="N12" s="112">
        <f t="shared" si="0"/>
        <v>1535</v>
      </c>
      <c r="O12" s="112">
        <f t="shared" si="0"/>
        <v>27</v>
      </c>
      <c r="P12" s="112">
        <f t="shared" si="0"/>
        <v>6</v>
      </c>
      <c r="Q12" s="112">
        <f t="shared" si="0"/>
        <v>335</v>
      </c>
      <c r="R12" s="112">
        <f t="shared" si="0"/>
        <v>1491</v>
      </c>
      <c r="S12" s="112">
        <f t="shared" si="0"/>
        <v>49</v>
      </c>
      <c r="T12" s="112">
        <f t="shared" si="0"/>
        <v>1</v>
      </c>
      <c r="U12" s="112">
        <f t="shared" si="0"/>
        <v>2</v>
      </c>
      <c r="V12" s="112">
        <f t="shared" si="0"/>
        <v>31</v>
      </c>
      <c r="W12" s="112">
        <f t="shared" si="0"/>
        <v>99</v>
      </c>
      <c r="X12" s="112">
        <f t="shared" si="0"/>
        <v>2</v>
      </c>
      <c r="Y12" s="112">
        <f t="shared" si="0"/>
        <v>31</v>
      </c>
      <c r="Z12" s="112">
        <f t="shared" si="0"/>
        <v>233</v>
      </c>
      <c r="AA12" s="112">
        <f t="shared" si="0"/>
        <v>319</v>
      </c>
    </row>
    <row r="13" spans="1:27" ht="21.2" customHeight="1" x14ac:dyDescent="0.15">
      <c r="A13" s="4">
        <v>2018</v>
      </c>
      <c r="B13" s="112">
        <f t="shared" si="0"/>
        <v>6514</v>
      </c>
      <c r="C13" s="112">
        <f t="shared" si="0"/>
        <v>80340</v>
      </c>
      <c r="D13" s="112">
        <f t="shared" si="0"/>
        <v>35</v>
      </c>
      <c r="E13" s="112">
        <f t="shared" si="0"/>
        <v>15154</v>
      </c>
      <c r="F13" s="112">
        <f t="shared" si="0"/>
        <v>171</v>
      </c>
      <c r="G13" s="112">
        <f t="shared" si="0"/>
        <v>22843</v>
      </c>
      <c r="H13" s="112">
        <f t="shared" si="0"/>
        <v>3018</v>
      </c>
      <c r="I13" s="112">
        <f t="shared" si="0"/>
        <v>5056</v>
      </c>
      <c r="J13" s="112">
        <f t="shared" si="0"/>
        <v>12</v>
      </c>
      <c r="K13" s="112">
        <f t="shared" si="0"/>
        <v>3179</v>
      </c>
      <c r="L13" s="112">
        <f t="shared" si="0"/>
        <v>179</v>
      </c>
      <c r="M13" s="112">
        <f t="shared" si="0"/>
        <v>33483</v>
      </c>
      <c r="N13" s="112">
        <f t="shared" si="0"/>
        <v>1561</v>
      </c>
      <c r="O13" s="112">
        <f t="shared" si="0"/>
        <v>27</v>
      </c>
      <c r="P13" s="112">
        <f t="shared" si="0"/>
        <v>7</v>
      </c>
      <c r="Q13" s="112">
        <f t="shared" si="0"/>
        <v>433</v>
      </c>
      <c r="R13" s="112">
        <f t="shared" si="0"/>
        <v>1502</v>
      </c>
      <c r="S13" s="112">
        <f t="shared" si="0"/>
        <v>76</v>
      </c>
      <c r="T13" s="112">
        <f t="shared" si="0"/>
        <v>1</v>
      </c>
      <c r="U13" s="112">
        <f t="shared" si="0"/>
        <v>2</v>
      </c>
      <c r="V13" s="112">
        <f t="shared" si="0"/>
        <v>28</v>
      </c>
      <c r="W13" s="112">
        <f t="shared" si="0"/>
        <v>87</v>
      </c>
      <c r="X13" s="112">
        <f t="shared" si="0"/>
        <v>2</v>
      </c>
      <c r="Y13" s="112">
        <f t="shared" si="0"/>
        <v>31</v>
      </c>
      <c r="Z13" s="112">
        <f t="shared" si="0"/>
        <v>233</v>
      </c>
      <c r="AA13" s="112">
        <f t="shared" si="0"/>
        <v>319</v>
      </c>
    </row>
    <row r="14" spans="1:27" ht="21.2" customHeight="1" x14ac:dyDescent="0.15">
      <c r="A14" s="4">
        <v>2019</v>
      </c>
      <c r="B14" s="112">
        <f t="shared" si="0"/>
        <v>6602</v>
      </c>
      <c r="C14" s="112">
        <f t="shared" si="0"/>
        <v>79710</v>
      </c>
      <c r="D14" s="112">
        <f t="shared" si="0"/>
        <v>35</v>
      </c>
      <c r="E14" s="112">
        <f t="shared" si="0"/>
        <v>15177</v>
      </c>
      <c r="F14" s="112">
        <f t="shared" si="0"/>
        <v>169</v>
      </c>
      <c r="G14" s="112">
        <f t="shared" si="0"/>
        <v>21570</v>
      </c>
      <c r="H14" s="112">
        <f t="shared" si="0"/>
        <v>3068</v>
      </c>
      <c r="I14" s="112">
        <f t="shared" si="0"/>
        <v>4756</v>
      </c>
      <c r="J14" s="112">
        <f t="shared" si="0"/>
        <v>11</v>
      </c>
      <c r="K14" s="112">
        <f t="shared" si="0"/>
        <v>3224</v>
      </c>
      <c r="L14" s="112">
        <f t="shared" si="0"/>
        <v>180</v>
      </c>
      <c r="M14" s="112">
        <f t="shared" si="0"/>
        <v>34007</v>
      </c>
      <c r="N14" s="112">
        <f t="shared" si="0"/>
        <v>1583</v>
      </c>
      <c r="O14" s="112">
        <f t="shared" si="0"/>
        <v>27</v>
      </c>
      <c r="P14" s="112">
        <f t="shared" si="0"/>
        <v>11</v>
      </c>
      <c r="Q14" s="112">
        <f t="shared" si="0"/>
        <v>667</v>
      </c>
      <c r="R14" s="112">
        <f t="shared" si="0"/>
        <v>1517</v>
      </c>
      <c r="S14" s="112">
        <f t="shared" si="0"/>
        <v>224</v>
      </c>
      <c r="T14" s="112">
        <f t="shared" si="0"/>
        <v>1</v>
      </c>
      <c r="U14" s="112">
        <f t="shared" si="0"/>
        <v>2</v>
      </c>
      <c r="V14" s="112">
        <f t="shared" si="0"/>
        <v>27</v>
      </c>
      <c r="W14" s="112">
        <f t="shared" si="0"/>
        <v>56</v>
      </c>
      <c r="X14" s="112">
        <f t="shared" si="0"/>
        <v>2</v>
      </c>
      <c r="Y14" s="112">
        <f t="shared" si="0"/>
        <v>31</v>
      </c>
      <c r="Z14" s="112">
        <f t="shared" si="0"/>
        <v>223</v>
      </c>
      <c r="AA14" s="112">
        <f t="shared" si="0"/>
        <v>315</v>
      </c>
    </row>
    <row r="15" spans="1:27" ht="21.2" customHeight="1" x14ac:dyDescent="0.15">
      <c r="A15" s="4">
        <v>2020</v>
      </c>
      <c r="B15" s="112">
        <f t="shared" si="0"/>
        <v>6577</v>
      </c>
      <c r="C15" s="112">
        <f t="shared" si="0"/>
        <v>81946</v>
      </c>
      <c r="D15" s="112">
        <f t="shared" si="0"/>
        <v>37</v>
      </c>
      <c r="E15" s="112">
        <f t="shared" si="0"/>
        <v>15944</v>
      </c>
      <c r="F15" s="112">
        <f t="shared" si="0"/>
        <v>168</v>
      </c>
      <c r="G15" s="112">
        <f t="shared" si="0"/>
        <v>21024</v>
      </c>
      <c r="H15" s="112">
        <f t="shared" si="0"/>
        <v>3060</v>
      </c>
      <c r="I15" s="112">
        <f t="shared" si="0"/>
        <v>4725</v>
      </c>
      <c r="J15" s="112">
        <f t="shared" si="0"/>
        <v>21</v>
      </c>
      <c r="K15" s="112">
        <f t="shared" si="0"/>
        <v>4987</v>
      </c>
      <c r="L15" s="112">
        <f t="shared" si="0"/>
        <v>181</v>
      </c>
      <c r="M15" s="112">
        <f t="shared" si="0"/>
        <v>33883</v>
      </c>
      <c r="N15" s="112">
        <f t="shared" si="0"/>
        <v>1564</v>
      </c>
      <c r="O15" s="112">
        <f t="shared" si="0"/>
        <v>21</v>
      </c>
      <c r="P15" s="112">
        <f t="shared" si="0"/>
        <v>15</v>
      </c>
      <c r="Q15" s="112">
        <f t="shared" si="0"/>
        <v>920</v>
      </c>
      <c r="R15" s="112">
        <f t="shared" si="0"/>
        <v>1497</v>
      </c>
      <c r="S15" s="112">
        <f t="shared" si="0"/>
        <v>355</v>
      </c>
      <c r="T15" s="112">
        <f t="shared" si="0"/>
        <v>1</v>
      </c>
      <c r="U15" s="112">
        <f t="shared" si="0"/>
        <v>2</v>
      </c>
      <c r="V15" s="112">
        <f t="shared" si="0"/>
        <v>33</v>
      </c>
      <c r="W15" s="112">
        <f t="shared" si="0"/>
        <v>85</v>
      </c>
      <c r="X15" s="112">
        <f t="shared" si="0"/>
        <v>2</v>
      </c>
      <c r="Y15" s="112">
        <f t="shared" si="0"/>
        <v>31</v>
      </c>
      <c r="Z15" s="112">
        <f t="shared" si="0"/>
        <v>232</v>
      </c>
      <c r="AA15" s="112">
        <f t="shared" si="0"/>
        <v>318</v>
      </c>
    </row>
    <row r="16" spans="1:27" ht="21.2" customHeight="1" x14ac:dyDescent="0.15">
      <c r="A16" s="4">
        <v>2021</v>
      </c>
      <c r="B16" s="112">
        <f t="shared" si="0"/>
        <v>6844</v>
      </c>
      <c r="C16" s="112">
        <f t="shared" si="0"/>
        <v>81748</v>
      </c>
      <c r="D16" s="112">
        <f t="shared" si="0"/>
        <v>37</v>
      </c>
      <c r="E16" s="112">
        <f t="shared" si="0"/>
        <v>15892</v>
      </c>
      <c r="F16" s="112">
        <f t="shared" si="0"/>
        <v>154</v>
      </c>
      <c r="G16" s="112">
        <f t="shared" si="0"/>
        <v>19251</v>
      </c>
      <c r="H16" s="112">
        <f t="shared" si="0"/>
        <v>3275</v>
      </c>
      <c r="I16" s="112">
        <f t="shared" si="0"/>
        <v>4438</v>
      </c>
      <c r="J16" s="112">
        <f t="shared" si="0"/>
        <v>27</v>
      </c>
      <c r="K16" s="112">
        <f t="shared" si="0"/>
        <v>6420</v>
      </c>
      <c r="L16" s="112">
        <f t="shared" si="0"/>
        <v>186</v>
      </c>
      <c r="M16" s="112">
        <f t="shared" si="0"/>
        <v>34188</v>
      </c>
      <c r="N16" s="112">
        <f t="shared" si="0"/>
        <v>1605</v>
      </c>
      <c r="O16" s="112">
        <f t="shared" si="0"/>
        <v>21</v>
      </c>
      <c r="P16" s="112">
        <f t="shared" si="0"/>
        <v>16</v>
      </c>
      <c r="Q16" s="112">
        <f t="shared" si="0"/>
        <v>1061</v>
      </c>
      <c r="R16" s="112">
        <f t="shared" si="0"/>
        <v>1509</v>
      </c>
      <c r="S16" s="112">
        <f t="shared" si="0"/>
        <v>446</v>
      </c>
      <c r="T16" s="112">
        <f t="shared" si="0"/>
        <v>1</v>
      </c>
      <c r="U16" s="112">
        <f t="shared" si="0"/>
        <v>2</v>
      </c>
      <c r="V16" s="112">
        <f t="shared" si="0"/>
        <v>34</v>
      </c>
      <c r="W16" s="112">
        <f t="shared" si="0"/>
        <v>29</v>
      </c>
      <c r="X16" s="112">
        <f t="shared" si="0"/>
        <v>4</v>
      </c>
      <c r="Y16" s="112">
        <f t="shared" si="0"/>
        <v>31</v>
      </c>
      <c r="Z16" s="112">
        <f t="shared" si="0"/>
        <v>237</v>
      </c>
      <c r="AA16" s="112">
        <f t="shared" si="0"/>
        <v>316</v>
      </c>
    </row>
    <row r="17" spans="1:27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</row>
    <row r="18" spans="1:27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</row>
    <row r="19" spans="1:27" ht="21.2" customHeight="1" x14ac:dyDescent="0.15">
      <c r="A19" s="4">
        <v>2015</v>
      </c>
      <c r="B19" s="112">
        <f>VLOOKUP($A19&amp;$A$18, '[1]31.의료기관'!$A$9:$BC$71, 4, FALSE)</f>
        <v>3505</v>
      </c>
      <c r="C19" s="112">
        <f>VLOOKUP($A19&amp;$A$18, '[1]31.의료기관'!$A$9:$BC$71, 5, FALSE)</f>
        <v>35509</v>
      </c>
      <c r="D19" s="112">
        <f>VLOOKUP($A19&amp;$A$18, '[1]31.의료기관'!$A$9:$BC$71, 6, FALSE)</f>
        <v>12</v>
      </c>
      <c r="E19" s="112">
        <f>VLOOKUP($A19&amp;$A$18, '[1]31.의료기관'!$A$9:$BC$71, 7, FALSE)</f>
        <v>6755</v>
      </c>
      <c r="F19" s="112">
        <f>VLOOKUP($A19&amp;$A$18, '[1]31.의료기관'!$A$9:$BC$71, 8, FALSE)</f>
        <v>111</v>
      </c>
      <c r="G19" s="112">
        <f>VLOOKUP($A19&amp;$A$18, '[1]31.의료기관'!$A$9:$BC$71, 9, FALSE)</f>
        <v>14759</v>
      </c>
      <c r="H19" s="112">
        <f>VLOOKUP($A19&amp;$A$18, '[1]31.의료기관'!$A$9:$BC$71, 10, FALSE)</f>
        <v>1623</v>
      </c>
      <c r="I19" s="112">
        <f>VLOOKUP($A19&amp;$A$18, '[1]31.의료기관'!$A$9:$BC$71, 11, FALSE)</f>
        <v>2748</v>
      </c>
      <c r="J19" s="112">
        <f>VLOOKUP($A19&amp;$A$18, '[1]31.의료기관'!$A$9:$BC$71, 12, FALSE)</f>
        <v>2</v>
      </c>
      <c r="K19" s="112">
        <f>VLOOKUP($A19&amp;$A$18, '[1]31.의료기관'!$A$9:$BC$71, 13, FALSE)</f>
        <v>729</v>
      </c>
      <c r="L19" s="112">
        <f>VLOOKUP($A19&amp;$A$18, '[1]31.의료기관'!$A$9:$BC$71, 14, FALSE)</f>
        <v>61</v>
      </c>
      <c r="M19" s="112">
        <f>VLOOKUP($A19&amp;$A$18, '[1]31.의료기관'!$A$9:$BC$71, 15, FALSE)</f>
        <v>10302</v>
      </c>
      <c r="N19" s="112">
        <f>VLOOKUP($A19&amp;$A$18, '[1]31.의료기관'!$A$9:$BC$71, 16, FALSE)</f>
        <v>841</v>
      </c>
      <c r="O19" s="112">
        <f>VLOOKUP($A19&amp;$A$18, '[1]31.의료기관'!$A$9:$BC$71, 17, FALSE)</f>
        <v>15</v>
      </c>
      <c r="P19" s="112">
        <f>VLOOKUP($A19&amp;$A$18, '[1]31.의료기관'!$A$9:$BC$71, 18, FALSE)</f>
        <v>2</v>
      </c>
      <c r="Q19" s="112">
        <f>VLOOKUP($A19&amp;$A$18, '[1]31.의료기관'!$A$9:$BC$71, 19, FALSE)</f>
        <v>152</v>
      </c>
      <c r="R19" s="112">
        <f>VLOOKUP($A19&amp;$A$18, '[1]31.의료기관'!$A$9:$BC$71, 20, FALSE)</f>
        <v>840</v>
      </c>
      <c r="S19" s="112">
        <f>VLOOKUP($A19&amp;$A$18, '[1]31.의료기관'!$A$9:$BC$71, 21, FALSE)</f>
        <v>17</v>
      </c>
      <c r="T19" s="112">
        <f>VLOOKUP($A19&amp;$A$18, '[1]31.의료기관'!$A$9:$BC$71, 22, FALSE)</f>
        <v>2</v>
      </c>
      <c r="U19" s="112">
        <f>VLOOKUP($A19&amp;$A$18, '[1]31.의료기관'!$A$9:$BC$71, 23, FALSE)</f>
        <v>22</v>
      </c>
      <c r="V19" s="112">
        <f>VLOOKUP($A19&amp;$A$18, '[1]31.의료기관'!$A$9:$BC$71, 24, FALSE)</f>
        <v>11</v>
      </c>
      <c r="W19" s="112">
        <f>VLOOKUP($A19&amp;$A$18, '[1]31.의료기관'!$A$9:$BC$71, 25, FALSE)</f>
        <v>10</v>
      </c>
      <c r="X19" s="112" t="str">
        <f>VLOOKUP($A19&amp;$A$18, '[1]31.의료기관'!$A$9:$BC$71, 26, FALSE)</f>
        <v>-</v>
      </c>
      <c r="Y19" s="112">
        <f>VLOOKUP($A19&amp;$A$18, '[1]31.의료기관'!$A$9:$BC$71, 27, FALSE)</f>
        <v>8</v>
      </c>
      <c r="Z19" s="112">
        <f>VLOOKUP($A19&amp;$A$18, '[1]31.의료기관'!$A$9:$BC$71, 28, FALSE)</f>
        <v>10</v>
      </c>
      <c r="AA19" s="112">
        <f>VLOOKUP($A19&amp;$A$18, '[1]31.의료기관'!$A$9:$BC$71, 29, FALSE)</f>
        <v>8</v>
      </c>
    </row>
    <row r="20" spans="1:27" ht="21.2" customHeight="1" x14ac:dyDescent="0.15">
      <c r="A20" s="4">
        <v>2016</v>
      </c>
      <c r="B20" s="112">
        <f>VLOOKUP($A20&amp;$A$18, '[1]31.의료기관'!$A$9:$BC$71, 4, FALSE)</f>
        <v>3593</v>
      </c>
      <c r="C20" s="112">
        <f>VLOOKUP($A20&amp;$A$18, '[1]31.의료기관'!$A$9:$BC$71, 5, FALSE)</f>
        <v>35963</v>
      </c>
      <c r="D20" s="112">
        <f>VLOOKUP($A20&amp;$A$18, '[1]31.의료기관'!$A$9:$BC$71, 6, FALSE)</f>
        <v>12</v>
      </c>
      <c r="E20" s="112">
        <f>VLOOKUP($A20&amp;$A$18, '[1]31.의료기관'!$A$9:$BC$71, 7, FALSE)</f>
        <v>6890</v>
      </c>
      <c r="F20" s="112">
        <f>VLOOKUP($A20&amp;$A$18, '[1]31.의료기관'!$A$9:$BC$71, 8, FALSE)</f>
        <v>111</v>
      </c>
      <c r="G20" s="112">
        <f>VLOOKUP($A20&amp;$A$18, '[1]31.의료기관'!$A$9:$BC$71, 9, FALSE)</f>
        <v>14837</v>
      </c>
      <c r="H20" s="112">
        <f>VLOOKUP($A20&amp;$A$18, '[1]31.의료기관'!$A$9:$BC$71, 10, FALSE)</f>
        <v>1666</v>
      </c>
      <c r="I20" s="112">
        <f>VLOOKUP($A20&amp;$A$18, '[1]31.의료기관'!$A$9:$BC$71, 11, FALSE)</f>
        <v>2962</v>
      </c>
      <c r="J20" s="112">
        <f>VLOOKUP($A20&amp;$A$18, '[1]31.의료기관'!$A$9:$BC$71, 12, FALSE)</f>
        <v>1</v>
      </c>
      <c r="K20" s="112">
        <f>VLOOKUP($A20&amp;$A$18, '[1]31.의료기관'!$A$9:$BC$71, 13, FALSE)</f>
        <v>369</v>
      </c>
      <c r="L20" s="112">
        <f>VLOOKUP($A20&amp;$A$18, '[1]31.의료기관'!$A$9:$BC$71, 14, FALSE)</f>
        <v>63</v>
      </c>
      <c r="M20" s="112">
        <f>VLOOKUP($A20&amp;$A$18, '[1]31.의료기관'!$A$9:$BC$71, 15, FALSE)</f>
        <v>10735</v>
      </c>
      <c r="N20" s="112">
        <f>VLOOKUP($A20&amp;$A$18, '[1]31.의료기관'!$A$9:$BC$71, 16, FALSE)</f>
        <v>873</v>
      </c>
      <c r="O20" s="112">
        <f>VLOOKUP($A20&amp;$A$18, '[1]31.의료기관'!$A$9:$BC$71, 17, FALSE)</f>
        <v>15</v>
      </c>
      <c r="P20" s="112">
        <f>VLOOKUP($A20&amp;$A$18, '[1]31.의료기관'!$A$9:$BC$71, 18, FALSE)</f>
        <v>2</v>
      </c>
      <c r="Q20" s="112">
        <f>VLOOKUP($A20&amp;$A$18, '[1]31.의료기관'!$A$9:$BC$71, 19, FALSE)</f>
        <v>133</v>
      </c>
      <c r="R20" s="112">
        <f>VLOOKUP($A20&amp;$A$18, '[1]31.의료기관'!$A$9:$BC$71, 20, FALSE)</f>
        <v>854</v>
      </c>
      <c r="S20" s="112" t="str">
        <f>VLOOKUP($A20&amp;$A$18, '[1]31.의료기관'!$A$9:$BC$71, 21, FALSE)</f>
        <v>-</v>
      </c>
      <c r="T20" s="112">
        <f>VLOOKUP($A20&amp;$A$18, '[1]31.의료기관'!$A$9:$BC$71, 22, FALSE)</f>
        <v>1</v>
      </c>
      <c r="U20" s="112">
        <f>VLOOKUP($A20&amp;$A$18, '[1]31.의료기관'!$A$9:$BC$71, 23, FALSE)</f>
        <v>22</v>
      </c>
      <c r="V20" s="112">
        <f>VLOOKUP($A20&amp;$A$18, '[1]31.의료기관'!$A$9:$BC$71, 24, FALSE)</f>
        <v>10</v>
      </c>
      <c r="W20" s="112" t="str">
        <f>VLOOKUP($A20&amp;$A$18, '[1]31.의료기관'!$A$9:$BC$71, 25, FALSE)</f>
        <v>-</v>
      </c>
      <c r="X20" s="112" t="str">
        <f>VLOOKUP($A20&amp;$A$18, '[1]31.의료기관'!$A$9:$BC$71, 26, FALSE)</f>
        <v>-</v>
      </c>
      <c r="Y20" s="112">
        <f>VLOOKUP($A20&amp;$A$18, '[1]31.의료기관'!$A$9:$BC$71, 27, FALSE)</f>
        <v>8</v>
      </c>
      <c r="Z20" s="112">
        <f>VLOOKUP($A20&amp;$A$18, '[1]31.의료기관'!$A$9:$BC$71, 28, FALSE)</f>
        <v>10</v>
      </c>
      <c r="AA20" s="112">
        <f>VLOOKUP($A20&amp;$A$18, '[1]31.의료기관'!$A$9:$BC$71, 29, FALSE)</f>
        <v>8</v>
      </c>
    </row>
    <row r="21" spans="1:27" ht="21.2" customHeight="1" x14ac:dyDescent="0.15">
      <c r="A21" s="4">
        <v>2017</v>
      </c>
      <c r="B21" s="112">
        <f>VLOOKUP($A21&amp;$A$18, '[1]31.의료기관'!$A$9:$BC$71, 4, FALSE)</f>
        <v>3664</v>
      </c>
      <c r="C21" s="112">
        <f>VLOOKUP($A21&amp;$A$18, '[1]31.의료기관'!$A$9:$BC$71, 5, FALSE)</f>
        <v>36327</v>
      </c>
      <c r="D21" s="112">
        <f>VLOOKUP($A21&amp;$A$18, '[1]31.의료기관'!$A$9:$BC$71, 6, FALSE)</f>
        <v>12</v>
      </c>
      <c r="E21" s="112">
        <f>VLOOKUP($A21&amp;$A$18, '[1]31.의료기관'!$A$9:$BC$71, 7, FALSE)</f>
        <v>6870</v>
      </c>
      <c r="F21" s="112">
        <f>VLOOKUP($A21&amp;$A$18, '[1]31.의료기관'!$A$9:$BC$71, 8, FALSE)</f>
        <v>112</v>
      </c>
      <c r="G21" s="112">
        <f>VLOOKUP($A21&amp;$A$18, '[1]31.의료기관'!$A$9:$BC$71, 9, FALSE)</f>
        <v>14839</v>
      </c>
      <c r="H21" s="112">
        <f>VLOOKUP($A21&amp;$A$18, '[1]31.의료기관'!$A$9:$BC$71, 10, FALSE)</f>
        <v>1715</v>
      </c>
      <c r="I21" s="112">
        <f>VLOOKUP($A21&amp;$A$18, '[1]31.의료기관'!$A$9:$BC$71, 11, FALSE)</f>
        <v>2942</v>
      </c>
      <c r="J21" s="112">
        <f>VLOOKUP($A21&amp;$A$18, '[1]31.의료기관'!$A$9:$BC$71, 12, FALSE)</f>
        <v>1</v>
      </c>
      <c r="K21" s="112">
        <f>VLOOKUP($A21&amp;$A$18, '[1]31.의료기관'!$A$9:$BC$71, 13, FALSE)</f>
        <v>350</v>
      </c>
      <c r="L21" s="112">
        <f>VLOOKUP($A21&amp;$A$18, '[1]31.의료기관'!$A$9:$BC$71, 14, FALSE)</f>
        <v>61</v>
      </c>
      <c r="M21" s="112">
        <f>VLOOKUP($A21&amp;$A$18, '[1]31.의료기관'!$A$9:$BC$71, 15, FALSE)</f>
        <v>11133</v>
      </c>
      <c r="N21" s="112">
        <f>VLOOKUP($A21&amp;$A$18, '[1]31.의료기관'!$A$9:$BC$71, 16, FALSE)</f>
        <v>884</v>
      </c>
      <c r="O21" s="112">
        <f>VLOOKUP($A21&amp;$A$18, '[1]31.의료기관'!$A$9:$BC$71, 17, FALSE)</f>
        <v>27</v>
      </c>
      <c r="P21" s="112">
        <f>VLOOKUP($A21&amp;$A$18, '[1]31.의료기관'!$A$9:$BC$71, 18, FALSE)</f>
        <v>2</v>
      </c>
      <c r="Q21" s="112">
        <f>VLOOKUP($A21&amp;$A$18, '[1]31.의료기관'!$A$9:$BC$71, 19, FALSE)</f>
        <v>149</v>
      </c>
      <c r="R21" s="112">
        <f>VLOOKUP($A21&amp;$A$18, '[1]31.의료기관'!$A$9:$BC$71, 20, FALSE)</f>
        <v>867</v>
      </c>
      <c r="S21" s="112">
        <f>VLOOKUP($A21&amp;$A$18, '[1]31.의료기관'!$A$9:$BC$71, 21, FALSE)</f>
        <v>17</v>
      </c>
      <c r="T21" s="112" t="str">
        <f>VLOOKUP($A21&amp;$A$18, '[1]31.의료기관'!$A$9:$BC$71, 22, FALSE)</f>
        <v>-</v>
      </c>
      <c r="U21" s="112" t="str">
        <f>VLOOKUP($A21&amp;$A$18, '[1]31.의료기관'!$A$9:$BC$71, 23, FALSE)</f>
        <v>-</v>
      </c>
      <c r="V21" s="112">
        <f>VLOOKUP($A21&amp;$A$18, '[1]31.의료기관'!$A$9:$BC$71, 24, FALSE)</f>
        <v>10</v>
      </c>
      <c r="W21" s="112" t="str">
        <f>VLOOKUP($A21&amp;$A$18, '[1]31.의료기관'!$A$9:$BC$71, 25, FALSE)</f>
        <v>-</v>
      </c>
      <c r="X21" s="112" t="str">
        <f>VLOOKUP($A21&amp;$A$18, '[1]31.의료기관'!$A$9:$BC$71, 26, FALSE)</f>
        <v>-</v>
      </c>
      <c r="Y21" s="112">
        <f>VLOOKUP($A21&amp;$A$18, '[1]31.의료기관'!$A$9:$BC$71, 27, FALSE)</f>
        <v>8</v>
      </c>
      <c r="Z21" s="112">
        <f>VLOOKUP($A21&amp;$A$18, '[1]31.의료기관'!$A$9:$BC$71, 28, FALSE)</f>
        <v>10</v>
      </c>
      <c r="AA21" s="112">
        <f>VLOOKUP($A21&amp;$A$18, '[1]31.의료기관'!$A$9:$BC$71, 29, FALSE)</f>
        <v>8</v>
      </c>
    </row>
    <row r="22" spans="1:27" ht="21.2" customHeight="1" x14ac:dyDescent="0.15">
      <c r="A22" s="4">
        <v>2018</v>
      </c>
      <c r="B22" s="112">
        <f>VLOOKUP($A22&amp;$A$18, '[1]31.의료기관'!$A$9:$BC$71, 4, FALSE)</f>
        <v>3723</v>
      </c>
      <c r="C22" s="112">
        <f>VLOOKUP($A22&amp;$A$18, '[1]31.의료기관'!$A$9:$BC$71, 5, FALSE)</f>
        <v>37015</v>
      </c>
      <c r="D22" s="112">
        <f>VLOOKUP($A22&amp;$A$18, '[1]31.의료기관'!$A$9:$BC$71, 6, FALSE)</f>
        <v>15</v>
      </c>
      <c r="E22" s="112">
        <f>VLOOKUP($A22&amp;$A$18, '[1]31.의료기관'!$A$9:$BC$71, 7, FALSE)</f>
        <v>7425</v>
      </c>
      <c r="F22" s="112">
        <f>VLOOKUP($A22&amp;$A$18, '[1]31.의료기관'!$A$9:$BC$71, 8, FALSE)</f>
        <v>106</v>
      </c>
      <c r="G22" s="112">
        <f>VLOOKUP($A22&amp;$A$18, '[1]31.의료기관'!$A$9:$BC$71, 9, FALSE)</f>
        <v>14004</v>
      </c>
      <c r="H22" s="112">
        <f>VLOOKUP($A22&amp;$A$18, '[1]31.의료기관'!$A$9:$BC$71, 10, FALSE)</f>
        <v>1761</v>
      </c>
      <c r="I22" s="112">
        <f>VLOOKUP($A22&amp;$A$18, '[1]31.의료기관'!$A$9:$BC$71, 11, FALSE)</f>
        <v>2731</v>
      </c>
      <c r="J22" s="112">
        <f>VLOOKUP($A22&amp;$A$18, '[1]31.의료기관'!$A$9:$BC$71, 12, FALSE)</f>
        <v>1</v>
      </c>
      <c r="K22" s="112">
        <f>VLOOKUP($A22&amp;$A$18, '[1]31.의료기관'!$A$9:$BC$71, 13, FALSE)</f>
        <v>350</v>
      </c>
      <c r="L22" s="112">
        <f>VLOOKUP($A22&amp;$A$18, '[1]31.의료기관'!$A$9:$BC$71, 14, FALSE)</f>
        <v>64</v>
      </c>
      <c r="M22" s="112">
        <f>VLOOKUP($A22&amp;$A$18, '[1]31.의료기관'!$A$9:$BC$71, 15, FALSE)</f>
        <v>12199</v>
      </c>
      <c r="N22" s="112">
        <f>VLOOKUP($A22&amp;$A$18, '[1]31.의료기관'!$A$9:$BC$71, 16, FALSE)</f>
        <v>894</v>
      </c>
      <c r="O22" s="112">
        <f>VLOOKUP($A22&amp;$A$18, '[1]31.의료기관'!$A$9:$BC$71, 17, FALSE)</f>
        <v>27</v>
      </c>
      <c r="P22" s="112">
        <f>VLOOKUP($A22&amp;$A$18, '[1]31.의료기관'!$A$9:$BC$71, 18, FALSE)</f>
        <v>3</v>
      </c>
      <c r="Q22" s="112">
        <f>VLOOKUP($A22&amp;$A$18, '[1]31.의료기관'!$A$9:$BC$71, 19, FALSE)</f>
        <v>248</v>
      </c>
      <c r="R22" s="112">
        <f>VLOOKUP($A22&amp;$A$18, '[1]31.의료기관'!$A$9:$BC$71, 20, FALSE)</f>
        <v>872</v>
      </c>
      <c r="S22" s="112">
        <f>VLOOKUP($A22&amp;$A$18, '[1]31.의료기관'!$A$9:$BC$71, 21, FALSE)</f>
        <v>31</v>
      </c>
      <c r="T22" s="112" t="str">
        <f>VLOOKUP($A22&amp;$A$18, '[1]31.의료기관'!$A$9:$BC$71, 22, FALSE)</f>
        <v>-</v>
      </c>
      <c r="U22" s="112" t="str">
        <f>VLOOKUP($A22&amp;$A$18, '[1]31.의료기관'!$A$9:$BC$71, 23, FALSE)</f>
        <v>-</v>
      </c>
      <c r="V22" s="112">
        <f>VLOOKUP($A22&amp;$A$18, '[1]31.의료기관'!$A$9:$BC$71, 24, FALSE)</f>
        <v>7</v>
      </c>
      <c r="W22" s="112" t="str">
        <f>VLOOKUP($A22&amp;$A$18, '[1]31.의료기관'!$A$9:$BC$71, 25, FALSE)</f>
        <v>-</v>
      </c>
      <c r="X22" s="112" t="str">
        <f>VLOOKUP($A22&amp;$A$18, '[1]31.의료기관'!$A$9:$BC$71, 26, FALSE)</f>
        <v>-</v>
      </c>
      <c r="Y22" s="112">
        <f>VLOOKUP($A22&amp;$A$18, '[1]31.의료기관'!$A$9:$BC$71, 27, FALSE)</f>
        <v>8</v>
      </c>
      <c r="Z22" s="112">
        <f>VLOOKUP($A22&amp;$A$18, '[1]31.의료기관'!$A$9:$BC$71, 28, FALSE)</f>
        <v>10</v>
      </c>
      <c r="AA22" s="112">
        <f>VLOOKUP($A22&amp;$A$18, '[1]31.의료기관'!$A$9:$BC$71, 29, FALSE)</f>
        <v>8</v>
      </c>
    </row>
    <row r="23" spans="1:27" ht="21.2" customHeight="1" x14ac:dyDescent="0.15">
      <c r="A23" s="4">
        <v>2019</v>
      </c>
      <c r="B23" s="112">
        <f>VLOOKUP($A23&amp;$A$18, '[1]31.의료기관'!$A$9:$BC$71, 4, FALSE)</f>
        <v>3778</v>
      </c>
      <c r="C23" s="112">
        <f>VLOOKUP($A23&amp;$A$18, '[1]31.의료기관'!$A$9:$BC$71, 5, FALSE)</f>
        <v>36818</v>
      </c>
      <c r="D23" s="112">
        <f>VLOOKUP($A23&amp;$A$18, '[1]31.의료기관'!$A$9:$BC$71, 6, FALSE)</f>
        <v>15</v>
      </c>
      <c r="E23" s="112">
        <f>VLOOKUP($A23&amp;$A$18, '[1]31.의료기관'!$A$9:$BC$71, 7, FALSE)</f>
        <v>7411</v>
      </c>
      <c r="F23" s="112">
        <f>VLOOKUP($A23&amp;$A$18, '[1]31.의료기관'!$A$9:$BC$71, 8, FALSE)</f>
        <v>106</v>
      </c>
      <c r="G23" s="112">
        <f>VLOOKUP($A23&amp;$A$18, '[1]31.의료기관'!$A$9:$BC$71, 9, FALSE)</f>
        <v>12224</v>
      </c>
      <c r="H23" s="112">
        <f>VLOOKUP($A23&amp;$A$18, '[1]31.의료기관'!$A$9:$BC$71, 10, FALSE)</f>
        <v>1801</v>
      </c>
      <c r="I23" s="112">
        <f>VLOOKUP($A23&amp;$A$18, '[1]31.의료기관'!$A$9:$BC$71, 11, FALSE)</f>
        <v>2780</v>
      </c>
      <c r="J23" s="112">
        <f>VLOOKUP($A23&amp;$A$18, '[1]31.의료기관'!$A$9:$BC$71, 12, FALSE)</f>
        <v>3</v>
      </c>
      <c r="K23" s="112">
        <f>VLOOKUP($A23&amp;$A$18, '[1]31.의료기관'!$A$9:$BC$71, 13, FALSE)</f>
        <v>1004</v>
      </c>
      <c r="L23" s="112">
        <f>VLOOKUP($A23&amp;$A$18, '[1]31.의료기관'!$A$9:$BC$71, 14, FALSE)</f>
        <v>68</v>
      </c>
      <c r="M23" s="112">
        <f>VLOOKUP($A23&amp;$A$18, '[1]31.의료기관'!$A$9:$BC$71, 15, FALSE)</f>
        <v>13039</v>
      </c>
      <c r="N23" s="112">
        <f>VLOOKUP($A23&amp;$A$18, '[1]31.의료기관'!$A$9:$BC$71, 16, FALSE)</f>
        <v>898</v>
      </c>
      <c r="O23" s="112">
        <f>VLOOKUP($A23&amp;$A$18, '[1]31.의료기관'!$A$9:$BC$71, 17, FALSE)</f>
        <v>27</v>
      </c>
      <c r="P23" s="112">
        <f>VLOOKUP($A23&amp;$A$18, '[1]31.의료기관'!$A$9:$BC$71, 18, FALSE)</f>
        <v>3</v>
      </c>
      <c r="Q23" s="112">
        <f>VLOOKUP($A23&amp;$A$18, '[1]31.의료기관'!$A$9:$BC$71, 19, FALSE)</f>
        <v>248</v>
      </c>
      <c r="R23" s="112">
        <f>VLOOKUP($A23&amp;$A$18, '[1]31.의료기관'!$A$9:$BC$71, 20, FALSE)</f>
        <v>877</v>
      </c>
      <c r="S23" s="112">
        <f>VLOOKUP($A23&amp;$A$18, '[1]31.의료기관'!$A$9:$BC$71, 21, FALSE)</f>
        <v>85</v>
      </c>
      <c r="T23" s="112" t="str">
        <f>VLOOKUP($A23&amp;$A$18, '[1]31.의료기관'!$A$9:$BC$71, 22, FALSE)</f>
        <v>-</v>
      </c>
      <c r="U23" s="112" t="str">
        <f>VLOOKUP($A23&amp;$A$18, '[1]31.의료기관'!$A$9:$BC$71, 23, FALSE)</f>
        <v>-</v>
      </c>
      <c r="V23" s="112">
        <f>VLOOKUP($A23&amp;$A$18, '[1]31.의료기관'!$A$9:$BC$71, 24, FALSE)</f>
        <v>7</v>
      </c>
      <c r="W23" s="112" t="str">
        <f>VLOOKUP($A23&amp;$A$18, '[1]31.의료기관'!$A$9:$BC$71, 25, FALSE)</f>
        <v>-</v>
      </c>
      <c r="X23" s="112" t="str">
        <f>VLOOKUP($A23&amp;$A$18, '[1]31.의료기관'!$A$9:$BC$71, 26, FALSE)</f>
        <v>-</v>
      </c>
      <c r="Y23" s="112">
        <f>VLOOKUP($A23&amp;$A$18, '[1]31.의료기관'!$A$9:$BC$71, 27, FALSE)</f>
        <v>8</v>
      </c>
      <c r="Z23" s="112">
        <f>VLOOKUP($A23&amp;$A$18, '[1]31.의료기관'!$A$9:$BC$71, 28, FALSE)</f>
        <v>10</v>
      </c>
      <c r="AA23" s="112">
        <f>VLOOKUP($A23&amp;$A$18, '[1]31.의료기관'!$A$9:$BC$71, 29, FALSE)</f>
        <v>8</v>
      </c>
    </row>
    <row r="24" spans="1:27" ht="21.2" customHeight="1" x14ac:dyDescent="0.15">
      <c r="A24" s="4">
        <v>2020</v>
      </c>
      <c r="B24" s="112">
        <f>VLOOKUP($A24&amp;$A$18, '[1]31.의료기관'!$A$9:$BC$71, 4, FALSE)</f>
        <v>3804</v>
      </c>
      <c r="C24" s="112">
        <f>VLOOKUP($A24&amp;$A$18, '[1]31.의료기관'!$A$9:$BC$71, 5, FALSE)</f>
        <v>38900</v>
      </c>
      <c r="D24" s="112">
        <f>VLOOKUP($A24&amp;$A$18, '[1]31.의료기관'!$A$9:$BC$71, 6, FALSE)</f>
        <v>17</v>
      </c>
      <c r="E24" s="112">
        <f>VLOOKUP($A24&amp;$A$18, '[1]31.의료기관'!$A$9:$BC$71, 7, FALSE)</f>
        <v>8327</v>
      </c>
      <c r="F24" s="112">
        <f>VLOOKUP($A24&amp;$A$18, '[1]31.의료기관'!$A$9:$BC$71, 8, FALSE)</f>
        <v>104</v>
      </c>
      <c r="G24" s="112">
        <f>VLOOKUP($A24&amp;$A$18, '[1]31.의료기관'!$A$9:$BC$71, 9, FALSE)</f>
        <v>12396</v>
      </c>
      <c r="H24" s="112">
        <f>VLOOKUP($A24&amp;$A$18, '[1]31.의료기관'!$A$9:$BC$71, 10, FALSE)</f>
        <v>1820</v>
      </c>
      <c r="I24" s="112">
        <f>VLOOKUP($A24&amp;$A$18, '[1]31.의료기관'!$A$9:$BC$71, 11, FALSE)</f>
        <v>2777</v>
      </c>
      <c r="J24" s="112">
        <f>VLOOKUP($A24&amp;$A$18, '[1]31.의료기관'!$A$9:$BC$71, 12, FALSE)</f>
        <v>7</v>
      </c>
      <c r="K24" s="112">
        <f>VLOOKUP($A24&amp;$A$18, '[1]31.의료기관'!$A$9:$BC$71, 13, FALSE)</f>
        <v>1499</v>
      </c>
      <c r="L24" s="112">
        <f>VLOOKUP($A24&amp;$A$18, '[1]31.의료기관'!$A$9:$BC$71, 14, FALSE)</f>
        <v>70</v>
      </c>
      <c r="M24" s="112">
        <f>VLOOKUP($A24&amp;$A$18, '[1]31.의료기관'!$A$9:$BC$71, 15, FALSE)</f>
        <v>13204</v>
      </c>
      <c r="N24" s="112">
        <f>VLOOKUP($A24&amp;$A$18, '[1]31.의료기관'!$A$9:$BC$71, 16, FALSE)</f>
        <v>899</v>
      </c>
      <c r="O24" s="112">
        <f>VLOOKUP($A24&amp;$A$18, '[1]31.의료기관'!$A$9:$BC$71, 17, FALSE)</f>
        <v>21</v>
      </c>
      <c r="P24" s="112">
        <f>VLOOKUP($A24&amp;$A$18, '[1]31.의료기관'!$A$9:$BC$71, 18, FALSE)</f>
        <v>7</v>
      </c>
      <c r="Q24" s="112">
        <f>VLOOKUP($A24&amp;$A$18, '[1]31.의료기관'!$A$9:$BC$71, 19, FALSE)</f>
        <v>478</v>
      </c>
      <c r="R24" s="112">
        <f>VLOOKUP($A24&amp;$A$18, '[1]31.의료기관'!$A$9:$BC$71, 20, FALSE)</f>
        <v>871</v>
      </c>
      <c r="S24" s="112">
        <f>VLOOKUP($A24&amp;$A$18, '[1]31.의료기관'!$A$9:$BC$71, 21, FALSE)</f>
        <v>198</v>
      </c>
      <c r="T24" s="112" t="str">
        <f>VLOOKUP($A24&amp;$A$18, '[1]31.의료기관'!$A$9:$BC$71, 22, FALSE)</f>
        <v>-</v>
      </c>
      <c r="U24" s="112" t="str">
        <f>VLOOKUP($A24&amp;$A$18, '[1]31.의료기관'!$A$9:$BC$71, 23, FALSE)</f>
        <v>-</v>
      </c>
      <c r="V24" s="112">
        <f>VLOOKUP($A24&amp;$A$18, '[1]31.의료기관'!$A$9:$BC$71, 24, FALSE)</f>
        <v>9</v>
      </c>
      <c r="W24" s="112" t="str">
        <f>VLOOKUP($A24&amp;$A$18, '[1]31.의료기관'!$A$9:$BC$71, 25, FALSE)</f>
        <v>-</v>
      </c>
      <c r="X24" s="112" t="str">
        <f>VLOOKUP($A24&amp;$A$18, '[1]31.의료기관'!$A$9:$BC$71, 26, FALSE)</f>
        <v>-</v>
      </c>
      <c r="Y24" s="112">
        <f>VLOOKUP($A24&amp;$A$18, '[1]31.의료기관'!$A$9:$BC$71, 27, FALSE)</f>
        <v>8</v>
      </c>
      <c r="Z24" s="112">
        <f>VLOOKUP($A24&amp;$A$18, '[1]31.의료기관'!$A$9:$BC$71, 28, FALSE)</f>
        <v>9</v>
      </c>
      <c r="AA24" s="112">
        <f>VLOOKUP($A24&amp;$A$18, '[1]31.의료기관'!$A$9:$BC$71, 29, FALSE)</f>
        <v>8</v>
      </c>
    </row>
    <row r="25" spans="1:27" ht="21.2" customHeight="1" x14ac:dyDescent="0.15">
      <c r="A25" s="4">
        <v>2021</v>
      </c>
      <c r="B25" s="112">
        <v>3898</v>
      </c>
      <c r="C25" s="112">
        <v>39327</v>
      </c>
      <c r="D25" s="112">
        <v>17</v>
      </c>
      <c r="E25" s="112">
        <v>8212</v>
      </c>
      <c r="F25" s="112">
        <v>89</v>
      </c>
      <c r="G25" s="112">
        <v>10219</v>
      </c>
      <c r="H25" s="112">
        <v>1882</v>
      </c>
      <c r="I25" s="112">
        <v>2769</v>
      </c>
      <c r="J25" s="112">
        <v>16</v>
      </c>
      <c r="K25" s="112">
        <v>3485</v>
      </c>
      <c r="L25" s="112">
        <v>73</v>
      </c>
      <c r="M25" s="112">
        <v>13673</v>
      </c>
      <c r="N25" s="112">
        <v>919</v>
      </c>
      <c r="O25" s="112">
        <v>21</v>
      </c>
      <c r="P25" s="112">
        <v>10</v>
      </c>
      <c r="Q25" s="112">
        <v>705</v>
      </c>
      <c r="R25" s="112">
        <v>884</v>
      </c>
      <c r="S25" s="112">
        <v>243</v>
      </c>
      <c r="T25" s="112">
        <v>0</v>
      </c>
      <c r="U25" s="112">
        <v>0</v>
      </c>
      <c r="V25" s="112">
        <v>8</v>
      </c>
      <c r="W25" s="112">
        <v>0</v>
      </c>
      <c r="X25" s="112">
        <v>0</v>
      </c>
      <c r="Y25" s="112">
        <v>8</v>
      </c>
      <c r="Z25" s="112">
        <v>9</v>
      </c>
      <c r="AA25" s="112">
        <v>8</v>
      </c>
    </row>
    <row r="26" spans="1:27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168"/>
      <c r="Z26" s="168"/>
      <c r="AA26" s="168"/>
    </row>
    <row r="27" spans="1:27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</row>
    <row r="28" spans="1:27" ht="21.2" customHeight="1" x14ac:dyDescent="0.15">
      <c r="A28" s="4">
        <v>2015</v>
      </c>
      <c r="B28" s="112">
        <f>VLOOKUP($A28&amp;$A$27, '[2]31.의료기관'!$A$9:$BC$160, 4, FALSE)</f>
        <v>2708</v>
      </c>
      <c r="C28" s="112">
        <f>VLOOKUP($A28&amp;$A$27, '[2]31.의료기관'!$A$9:$BC$160, 5, FALSE)</f>
        <v>42027</v>
      </c>
      <c r="D28" s="112">
        <f>VLOOKUP($A28&amp;$A$27, '[2]31.의료기관'!$A$9:$BC$160, 6, FALSE)</f>
        <v>19</v>
      </c>
      <c r="E28" s="112">
        <f>VLOOKUP($A28&amp;$A$27, '[2]31.의료기관'!$A$9:$BC$160, 7, FALSE)</f>
        <v>7686</v>
      </c>
      <c r="F28" s="112">
        <f>VLOOKUP($A28&amp;$A$27, '[2]31.의료기관'!$A$9:$BC$160, 8, FALSE)</f>
        <v>71</v>
      </c>
      <c r="G28" s="112">
        <f>VLOOKUP($A28&amp;$A$27, '[2]31.의료기관'!$A$9:$BC$160, 9, FALSE)</f>
        <v>9779</v>
      </c>
      <c r="H28" s="112">
        <f>VLOOKUP($A28&amp;$A$27, '[2]31.의료기관'!$A$9:$BC$160, 10, FALSE)</f>
        <v>1223</v>
      </c>
      <c r="I28" s="112">
        <f>VLOOKUP($A28&amp;$A$27, '[2]31.의료기관'!$A$9:$BC$160, 11, FALSE)</f>
        <v>2884</v>
      </c>
      <c r="J28" s="112">
        <f>VLOOKUP($A28&amp;$A$27, '[2]31.의료기관'!$A$9:$BC$160, 12, FALSE)</f>
        <v>12</v>
      </c>
      <c r="K28" s="112">
        <f>VLOOKUP($A28&amp;$A$27, '[2]31.의료기관'!$A$9:$BC$160, 13, FALSE)</f>
        <v>3056</v>
      </c>
      <c r="L28" s="112">
        <f>VLOOKUP($A28&amp;$A$27, '[2]31.의료기관'!$A$9:$BC$160, 14, FALSE)</f>
        <v>112</v>
      </c>
      <c r="M28" s="112">
        <f>VLOOKUP($A28&amp;$A$27, '[2]31.의료기관'!$A$9:$BC$160, 15, FALSE)</f>
        <v>18197</v>
      </c>
      <c r="N28" s="112">
        <f>VLOOKUP($A28&amp;$A$27, '[2]31.의료기관'!$A$9:$BC$160, 16, FALSE)</f>
        <v>634</v>
      </c>
      <c r="O28" s="112" t="str">
        <f>VLOOKUP($A28&amp;$A$27, '[2]31.의료기관'!$A$9:$BC$160, 17, FALSE)</f>
        <v>-</v>
      </c>
      <c r="P28" s="112">
        <f>VLOOKUP($A28&amp;$A$27, '[2]31.의료기관'!$A$9:$BC$160, 18, FALSE)</f>
        <v>6</v>
      </c>
      <c r="Q28" s="112">
        <f>VLOOKUP($A28&amp;$A$27, '[2]31.의료기관'!$A$9:$BC$160, 19, FALSE)</f>
        <v>268</v>
      </c>
      <c r="R28" s="112">
        <f>VLOOKUP($A28&amp;$A$27, '[2]31.의료기관'!$A$9:$BC$160, 20, FALSE)</f>
        <v>611</v>
      </c>
      <c r="S28" s="112">
        <f>VLOOKUP($A28&amp;$A$27, '[2]31.의료기관'!$A$9:$BC$160, 21, FALSE)</f>
        <v>29</v>
      </c>
      <c r="T28" s="112" t="str">
        <f>VLOOKUP($A28&amp;$A$27, '[2]31.의료기관'!$A$9:$BC$160, 22, FALSE)</f>
        <v>-</v>
      </c>
      <c r="U28" s="112" t="str">
        <f>VLOOKUP($A28&amp;$A$27, '[2]31.의료기관'!$A$9:$BC$160, 23, FALSE)</f>
        <v>-</v>
      </c>
      <c r="V28" s="112">
        <f>VLOOKUP($A28&amp;$A$27, '[2]31.의료기관'!$A$9:$BC$160, 24, FALSE)</f>
        <v>20</v>
      </c>
      <c r="W28" s="112">
        <f>VLOOKUP($A28&amp;$A$27, '[2]31.의료기관'!$A$9:$BC$160, 25, FALSE)</f>
        <v>128</v>
      </c>
      <c r="X28" s="112">
        <f>VLOOKUP($A28&amp;$A$27, '[2]31.의료기관'!$A$9:$BC$160, 26, FALSE)</f>
        <v>2</v>
      </c>
      <c r="Y28" s="112">
        <f>VLOOKUP($A28&amp;$A$27, '[2]31.의료기관'!$A$9:$BC$160, 27, FALSE)</f>
        <v>23</v>
      </c>
      <c r="Z28" s="112">
        <f>VLOOKUP($A28&amp;$A$27, '[2]31.의료기관'!$A$9:$BC$160, 28, FALSE)</f>
        <v>224</v>
      </c>
      <c r="AA28" s="112">
        <f>VLOOKUP($A28&amp;$A$27, '[2]31.의료기관'!$A$9:$BC$160, 29, FALSE)</f>
        <v>311</v>
      </c>
    </row>
    <row r="29" spans="1:27" ht="21.2" customHeight="1" x14ac:dyDescent="0.15">
      <c r="A29" s="4">
        <v>2016</v>
      </c>
      <c r="B29" s="112">
        <f>VLOOKUP($A29&amp;$A$27, '[2]31.의료기관'!$A$9:$BC$160, 4, FALSE)</f>
        <v>2652</v>
      </c>
      <c r="C29" s="112">
        <f>VLOOKUP($A29&amp;$A$27, '[2]31.의료기관'!$A$9:$BC$160, 5, FALSE)</f>
        <v>42017</v>
      </c>
      <c r="D29" s="112">
        <f>VLOOKUP($A29&amp;$A$27, '[2]31.의료기관'!$A$9:$BC$160, 6, FALSE)</f>
        <v>19</v>
      </c>
      <c r="E29" s="112">
        <f>VLOOKUP($A29&amp;$A$27, '[2]31.의료기관'!$A$9:$BC$160, 7, FALSE)</f>
        <v>7808</v>
      </c>
      <c r="F29" s="112">
        <f>VLOOKUP($A29&amp;$A$27, '[2]31.의료기관'!$A$9:$BC$160, 8, FALSE)</f>
        <v>67</v>
      </c>
      <c r="G29" s="112">
        <f>VLOOKUP($A29&amp;$A$27, '[2]31.의료기관'!$A$9:$BC$160, 9, FALSE)</f>
        <v>7752</v>
      </c>
      <c r="H29" s="112">
        <f>VLOOKUP($A29&amp;$A$27, '[2]31.의료기관'!$A$9:$BC$160, 10, FALSE)</f>
        <v>1223</v>
      </c>
      <c r="I29" s="112">
        <f>VLOOKUP($A29&amp;$A$27, '[2]31.의료기관'!$A$9:$BC$160, 11, FALSE)</f>
        <v>2633</v>
      </c>
      <c r="J29" s="112">
        <f>VLOOKUP($A29&amp;$A$27, '[2]31.의료기관'!$A$9:$BC$160, 12, FALSE)</f>
        <v>16</v>
      </c>
      <c r="K29" s="112">
        <f>VLOOKUP($A29&amp;$A$27, '[2]31.의료기관'!$A$9:$BC$160, 13, FALSE)</f>
        <v>3840</v>
      </c>
      <c r="L29" s="112">
        <f>VLOOKUP($A29&amp;$A$27, '[2]31.의료기관'!$A$9:$BC$160, 14, FALSE)</f>
        <v>111</v>
      </c>
      <c r="M29" s="112">
        <f>VLOOKUP($A29&amp;$A$27, '[2]31.의료기관'!$A$9:$BC$160, 15, FALSE)</f>
        <v>19596</v>
      </c>
      <c r="N29" s="112">
        <f>VLOOKUP($A29&amp;$A$27, '[2]31.의료기관'!$A$9:$BC$160, 16, FALSE)</f>
        <v>580</v>
      </c>
      <c r="O29" s="112" t="str">
        <f>VLOOKUP($A29&amp;$A$27, '[2]31.의료기관'!$A$9:$BC$160, 17, FALSE)</f>
        <v>-</v>
      </c>
      <c r="P29" s="112">
        <f>VLOOKUP($A29&amp;$A$27, '[2]31.의료기관'!$A$9:$BC$160, 18, FALSE)</f>
        <v>5</v>
      </c>
      <c r="Q29" s="112">
        <f>VLOOKUP($A29&amp;$A$27, '[2]31.의료기관'!$A$9:$BC$160, 19, FALSE)</f>
        <v>235</v>
      </c>
      <c r="R29" s="112">
        <f>VLOOKUP($A29&amp;$A$27, '[2]31.의료기관'!$A$9:$BC$160, 20, FALSE)</f>
        <v>611</v>
      </c>
      <c r="S29" s="112">
        <f>VLOOKUP($A29&amp;$A$27, '[2]31.의료기관'!$A$9:$BC$160, 21, FALSE)</f>
        <v>23</v>
      </c>
      <c r="T29" s="112">
        <f>VLOOKUP($A29&amp;$A$27, '[2]31.의료기관'!$A$9:$BC$160, 22, FALSE)</f>
        <v>1</v>
      </c>
      <c r="U29" s="112">
        <f>VLOOKUP($A29&amp;$A$27, '[2]31.의료기관'!$A$9:$BC$160, 23, FALSE)</f>
        <v>2</v>
      </c>
      <c r="V29" s="112">
        <f>VLOOKUP($A29&amp;$A$27, '[2]31.의료기관'!$A$9:$BC$160, 24, FALSE)</f>
        <v>19</v>
      </c>
      <c r="W29" s="112">
        <f>VLOOKUP($A29&amp;$A$27, '[2]31.의료기관'!$A$9:$BC$160, 25, FALSE)</f>
        <v>128</v>
      </c>
      <c r="X29" s="112">
        <f>VLOOKUP($A29&amp;$A$27, '[2]31.의료기관'!$A$9:$BC$160, 26, FALSE)</f>
        <v>2</v>
      </c>
      <c r="Y29" s="112">
        <f>VLOOKUP($A29&amp;$A$27, '[2]31.의료기관'!$A$9:$BC$160, 27, FALSE)</f>
        <v>23</v>
      </c>
      <c r="Z29" s="112">
        <f>VLOOKUP($A29&amp;$A$27, '[2]31.의료기관'!$A$9:$BC$160, 28, FALSE)</f>
        <v>225</v>
      </c>
      <c r="AA29" s="112">
        <f>VLOOKUP($A29&amp;$A$27, '[2]31.의료기관'!$A$9:$BC$160, 29, FALSE)</f>
        <v>310</v>
      </c>
    </row>
    <row r="30" spans="1:27" ht="21.2" customHeight="1" x14ac:dyDescent="0.15">
      <c r="A30" s="4">
        <v>2017</v>
      </c>
      <c r="B30" s="112">
        <f>VLOOKUP($A30&amp;$A$27, '[2]31.의료기관'!$A$9:$BC$160, 4, FALSE)</f>
        <v>2774</v>
      </c>
      <c r="C30" s="112">
        <f>VLOOKUP($A30&amp;$A$27, '[2]31.의료기관'!$A$9:$BC$160, 5, FALSE)</f>
        <v>43712</v>
      </c>
      <c r="D30" s="112">
        <f>VLOOKUP($A30&amp;$A$27, '[2]31.의료기관'!$A$9:$BC$160, 6, FALSE)</f>
        <v>19</v>
      </c>
      <c r="E30" s="112">
        <f>VLOOKUP($A30&amp;$A$27, '[2]31.의료기관'!$A$9:$BC$160, 7, FALSE)</f>
        <v>7892</v>
      </c>
      <c r="F30" s="112">
        <f>VLOOKUP($A30&amp;$A$27, '[2]31.의료기관'!$A$9:$BC$160, 8, FALSE)</f>
        <v>65</v>
      </c>
      <c r="G30" s="112">
        <f>VLOOKUP($A30&amp;$A$27, '[2]31.의료기관'!$A$9:$BC$160, 9, FALSE)</f>
        <v>7831</v>
      </c>
      <c r="H30" s="112">
        <f>VLOOKUP($A30&amp;$A$27, '[2]31.의료기관'!$A$9:$BC$160, 10, FALSE)</f>
        <v>1256</v>
      </c>
      <c r="I30" s="112">
        <f>VLOOKUP($A30&amp;$A$27, '[2]31.의료기관'!$A$9:$BC$160, 11, FALSE)</f>
        <v>2558</v>
      </c>
      <c r="J30" s="112">
        <f>VLOOKUP($A30&amp;$A$27, '[2]31.의료기관'!$A$9:$BC$160, 12, FALSE)</f>
        <v>16</v>
      </c>
      <c r="K30" s="112">
        <f>VLOOKUP($A30&amp;$A$27, '[2]31.의료기관'!$A$9:$BC$160, 13, FALSE)</f>
        <v>3966</v>
      </c>
      <c r="L30" s="112">
        <f>VLOOKUP($A30&amp;$A$27, '[2]31.의료기관'!$A$9:$BC$160, 14, FALSE)</f>
        <v>117</v>
      </c>
      <c r="M30" s="112">
        <f>VLOOKUP($A30&amp;$A$27, '[2]31.의료기관'!$A$9:$BC$160, 15, FALSE)</f>
        <v>21146</v>
      </c>
      <c r="N30" s="112">
        <f>VLOOKUP($A30&amp;$A$27, '[2]31.의료기관'!$A$9:$BC$160, 16, FALSE)</f>
        <v>651</v>
      </c>
      <c r="O30" s="112" t="str">
        <f>VLOOKUP($A30&amp;$A$27, '[2]31.의료기관'!$A$9:$BC$160, 17, FALSE)</f>
        <v>-</v>
      </c>
      <c r="P30" s="112">
        <f>VLOOKUP($A30&amp;$A$27, '[2]31.의료기관'!$A$9:$BC$160, 18, FALSE)</f>
        <v>4</v>
      </c>
      <c r="Q30" s="112">
        <f>VLOOKUP($A30&amp;$A$27, '[2]31.의료기관'!$A$9:$BC$160, 19, FALSE)</f>
        <v>186</v>
      </c>
      <c r="R30" s="112">
        <f>VLOOKUP($A30&amp;$A$27, '[2]31.의료기관'!$A$9:$BC$160, 20, FALSE)</f>
        <v>624</v>
      </c>
      <c r="S30" s="112">
        <f>VLOOKUP($A30&amp;$A$27, '[2]31.의료기관'!$A$9:$BC$160, 21, FALSE)</f>
        <v>32</v>
      </c>
      <c r="T30" s="112">
        <f>VLOOKUP($A30&amp;$A$27, '[2]31.의료기관'!$A$9:$BC$160, 22, FALSE)</f>
        <v>1</v>
      </c>
      <c r="U30" s="112">
        <f>VLOOKUP($A30&amp;$A$27, '[2]31.의료기관'!$A$9:$BC$160, 23, FALSE)</f>
        <v>2</v>
      </c>
      <c r="V30" s="112">
        <f>VLOOKUP($A30&amp;$A$27, '[2]31.의료기관'!$A$9:$BC$160, 24, FALSE)</f>
        <v>21</v>
      </c>
      <c r="W30" s="112">
        <f>VLOOKUP($A30&amp;$A$27, '[2]31.의료기관'!$A$9:$BC$160, 25, FALSE)</f>
        <v>99</v>
      </c>
      <c r="X30" s="112">
        <f>VLOOKUP($A30&amp;$A$27, '[2]31.의료기관'!$A$9:$BC$160, 26, FALSE)</f>
        <v>2</v>
      </c>
      <c r="Y30" s="112">
        <f>VLOOKUP($A30&amp;$A$27, '[2]31.의료기관'!$A$9:$BC$160, 27, FALSE)</f>
        <v>23</v>
      </c>
      <c r="Z30" s="112">
        <f>VLOOKUP($A30&amp;$A$27, '[2]31.의료기관'!$A$9:$BC$160, 28, FALSE)</f>
        <v>223</v>
      </c>
      <c r="AA30" s="112">
        <f>VLOOKUP($A30&amp;$A$27, '[2]31.의료기관'!$A$9:$BC$160, 29, FALSE)</f>
        <v>311</v>
      </c>
    </row>
    <row r="31" spans="1:27" ht="21.2" customHeight="1" x14ac:dyDescent="0.15">
      <c r="A31" s="4">
        <v>2018</v>
      </c>
      <c r="B31" s="112">
        <f>VLOOKUP($A31&amp;$A$27, '[2]31.의료기관'!$A$9:$BC$160, 4, FALSE)</f>
        <v>2791</v>
      </c>
      <c r="C31" s="112">
        <f>VLOOKUP($A31&amp;$A$27, '[2]31.의료기관'!$A$9:$BC$160, 5, FALSE)</f>
        <v>43325</v>
      </c>
      <c r="D31" s="112">
        <f>VLOOKUP($A31&amp;$A$27, '[2]31.의료기관'!$A$9:$BC$160, 6, FALSE)</f>
        <v>20</v>
      </c>
      <c r="E31" s="112">
        <f>VLOOKUP($A31&amp;$A$27, '[2]31.의료기관'!$A$9:$BC$160, 7, FALSE)</f>
        <v>7729</v>
      </c>
      <c r="F31" s="112">
        <f>VLOOKUP($A31&amp;$A$27, '[2]31.의료기관'!$A$9:$BC$160, 8, FALSE)</f>
        <v>65</v>
      </c>
      <c r="G31" s="112">
        <f>VLOOKUP($A31&amp;$A$27, '[2]31.의료기관'!$A$9:$BC$160, 9, FALSE)</f>
        <v>8839</v>
      </c>
      <c r="H31" s="112">
        <f>VLOOKUP($A31&amp;$A$27, '[2]31.의료기관'!$A$9:$BC$160, 10, FALSE)</f>
        <v>1257</v>
      </c>
      <c r="I31" s="112">
        <f>VLOOKUP($A31&amp;$A$27, '[2]31.의료기관'!$A$9:$BC$160, 11, FALSE)</f>
        <v>2325</v>
      </c>
      <c r="J31" s="112">
        <f>VLOOKUP($A31&amp;$A$27, '[2]31.의료기관'!$A$9:$BC$160, 12, FALSE)</f>
        <v>11</v>
      </c>
      <c r="K31" s="112">
        <f>VLOOKUP($A31&amp;$A$27, '[2]31.의료기관'!$A$9:$BC$160, 13, FALSE)</f>
        <v>2829</v>
      </c>
      <c r="L31" s="112">
        <f>VLOOKUP($A31&amp;$A$27, '[2]31.의료기관'!$A$9:$BC$160, 14, FALSE)</f>
        <v>115</v>
      </c>
      <c r="M31" s="112">
        <f>VLOOKUP($A31&amp;$A$27, '[2]31.의료기관'!$A$9:$BC$160, 15, FALSE)</f>
        <v>21284</v>
      </c>
      <c r="N31" s="112">
        <f>VLOOKUP($A31&amp;$A$27, '[2]31.의료기관'!$A$9:$BC$160, 16, FALSE)</f>
        <v>667</v>
      </c>
      <c r="O31" s="112" t="str">
        <f>VLOOKUP($A31&amp;$A$27, '[2]31.의료기관'!$A$9:$BC$160, 17, FALSE)</f>
        <v>-</v>
      </c>
      <c r="P31" s="112">
        <f>VLOOKUP($A31&amp;$A$27, '[2]31.의료기관'!$A$9:$BC$160, 18, FALSE)</f>
        <v>4</v>
      </c>
      <c r="Q31" s="112">
        <f>VLOOKUP($A31&amp;$A$27, '[2]31.의료기관'!$A$9:$BC$160, 19, FALSE)</f>
        <v>185</v>
      </c>
      <c r="R31" s="112">
        <f>VLOOKUP($A31&amp;$A$27, '[2]31.의료기관'!$A$9:$BC$160, 20, FALSE)</f>
        <v>630</v>
      </c>
      <c r="S31" s="112">
        <f>VLOOKUP($A31&amp;$A$27, '[2]31.의료기관'!$A$9:$BC$160, 21, FALSE)</f>
        <v>45</v>
      </c>
      <c r="T31" s="112">
        <f>VLOOKUP($A31&amp;$A$27, '[2]31.의료기관'!$A$9:$BC$160, 22, FALSE)</f>
        <v>1</v>
      </c>
      <c r="U31" s="112">
        <f>VLOOKUP($A31&amp;$A$27, '[2]31.의료기관'!$A$9:$BC$160, 23, FALSE)</f>
        <v>2</v>
      </c>
      <c r="V31" s="112">
        <f>VLOOKUP($A31&amp;$A$27, '[2]31.의료기관'!$A$9:$BC$160, 24, FALSE)</f>
        <v>21</v>
      </c>
      <c r="W31" s="112">
        <f>VLOOKUP($A31&amp;$A$27, '[2]31.의료기관'!$A$9:$BC$160, 25, FALSE)</f>
        <v>87</v>
      </c>
      <c r="X31" s="112">
        <f>VLOOKUP($A31&amp;$A$27, '[2]31.의료기관'!$A$9:$BC$160, 26, FALSE)</f>
        <v>2</v>
      </c>
      <c r="Y31" s="112">
        <f>VLOOKUP($A31&amp;$A$27, '[2]31.의료기관'!$A$9:$BC$160, 27, FALSE)</f>
        <v>23</v>
      </c>
      <c r="Z31" s="112">
        <f>VLOOKUP($A31&amp;$A$27, '[2]31.의료기관'!$A$9:$BC$160, 28, FALSE)</f>
        <v>223</v>
      </c>
      <c r="AA31" s="112">
        <f>VLOOKUP($A31&amp;$A$27, '[2]31.의료기관'!$A$9:$BC$160, 29, FALSE)</f>
        <v>311</v>
      </c>
    </row>
    <row r="32" spans="1:27" ht="21.2" customHeight="1" x14ac:dyDescent="0.15">
      <c r="A32" s="4">
        <v>2019</v>
      </c>
      <c r="B32" s="112">
        <f>VLOOKUP($A32&amp;$A$27, '[2]31.의료기관'!$A$9:$BC$160, 4, FALSE)</f>
        <v>2824</v>
      </c>
      <c r="C32" s="112">
        <f>VLOOKUP($A32&amp;$A$27, '[2]31.의료기관'!$A$9:$BC$160, 5, FALSE)</f>
        <v>42892</v>
      </c>
      <c r="D32" s="112">
        <f>VLOOKUP($A32&amp;$A$27, '[2]31.의료기관'!$A$9:$BC$160, 6, FALSE)</f>
        <v>20</v>
      </c>
      <c r="E32" s="112">
        <f>VLOOKUP($A32&amp;$A$27, '[2]31.의료기관'!$A$9:$BC$160, 7, FALSE)</f>
        <v>7766</v>
      </c>
      <c r="F32" s="112">
        <f>VLOOKUP($A32&amp;$A$27, '[2]31.의료기관'!$A$9:$BC$160, 8, FALSE)</f>
        <v>63</v>
      </c>
      <c r="G32" s="112">
        <f>VLOOKUP($A32&amp;$A$27, '[2]31.의료기관'!$A$9:$BC$160, 9, FALSE)</f>
        <v>9346</v>
      </c>
      <c r="H32" s="112">
        <f>VLOOKUP($A32&amp;$A$27, '[2]31.의료기관'!$A$9:$BC$160, 10, FALSE)</f>
        <v>1267</v>
      </c>
      <c r="I32" s="112">
        <f>VLOOKUP($A32&amp;$A$27, '[2]31.의료기관'!$A$9:$BC$160, 11, FALSE)</f>
        <v>1976</v>
      </c>
      <c r="J32" s="112">
        <f>VLOOKUP($A32&amp;$A$27, '[2]31.의료기관'!$A$9:$BC$160, 12, FALSE)</f>
        <v>8</v>
      </c>
      <c r="K32" s="112">
        <f>VLOOKUP($A32&amp;$A$27, '[2]31.의료기관'!$A$9:$BC$160, 13, FALSE)</f>
        <v>2220</v>
      </c>
      <c r="L32" s="112">
        <f>VLOOKUP($A32&amp;$A$27, '[2]31.의료기관'!$A$9:$BC$160, 14, FALSE)</f>
        <v>112</v>
      </c>
      <c r="M32" s="112">
        <f>VLOOKUP($A32&amp;$A$27, '[2]31.의료기관'!$A$9:$BC$160, 15, FALSE)</f>
        <v>20968</v>
      </c>
      <c r="N32" s="112">
        <f>VLOOKUP($A32&amp;$A$27, '[2]31.의료기관'!$A$9:$BC$160, 16, FALSE)</f>
        <v>685</v>
      </c>
      <c r="O32" s="112" t="str">
        <f>VLOOKUP($A32&amp;$A$27, '[2]31.의료기관'!$A$9:$BC$160, 17, FALSE)</f>
        <v>-</v>
      </c>
      <c r="P32" s="112">
        <f>VLOOKUP($A32&amp;$A$27, '[2]31.의료기관'!$A$9:$BC$160, 18, FALSE)</f>
        <v>8</v>
      </c>
      <c r="Q32" s="112">
        <f>VLOOKUP($A32&amp;$A$27, '[2]31.의료기관'!$A$9:$BC$160, 19, FALSE)</f>
        <v>419</v>
      </c>
      <c r="R32" s="112">
        <f>VLOOKUP($A32&amp;$A$27, '[2]31.의료기관'!$A$9:$BC$160, 20, FALSE)</f>
        <v>640</v>
      </c>
      <c r="S32" s="112">
        <f>VLOOKUP($A32&amp;$A$27, '[2]31.의료기관'!$A$9:$BC$160, 21, FALSE)</f>
        <v>139</v>
      </c>
      <c r="T32" s="112">
        <f>VLOOKUP($A32&amp;$A$27, '[2]31.의료기관'!$A$9:$BC$160, 22, FALSE)</f>
        <v>1</v>
      </c>
      <c r="U32" s="112">
        <f>VLOOKUP($A32&amp;$A$27, '[2]31.의료기관'!$A$9:$BC$160, 23, FALSE)</f>
        <v>2</v>
      </c>
      <c r="V32" s="112">
        <f>VLOOKUP($A32&amp;$A$27, '[2]31.의료기관'!$A$9:$BC$160, 24, FALSE)</f>
        <v>20</v>
      </c>
      <c r="W32" s="112">
        <f>VLOOKUP($A32&amp;$A$27, '[2]31.의료기관'!$A$9:$BC$160, 25, FALSE)</f>
        <v>56</v>
      </c>
      <c r="X32" s="112">
        <f>VLOOKUP($A32&amp;$A$27, '[2]31.의료기관'!$A$9:$BC$160, 26, FALSE)</f>
        <v>2</v>
      </c>
      <c r="Y32" s="112">
        <f>VLOOKUP($A32&amp;$A$27, '[2]31.의료기관'!$A$9:$BC$160, 27, FALSE)</f>
        <v>23</v>
      </c>
      <c r="Z32" s="112">
        <f>VLOOKUP($A32&amp;$A$27, '[2]31.의료기관'!$A$9:$BC$160, 28, FALSE)</f>
        <v>213</v>
      </c>
      <c r="AA32" s="112">
        <f>VLOOKUP($A32&amp;$A$27, '[2]31.의료기관'!$A$9:$BC$160, 29, FALSE)</f>
        <v>307</v>
      </c>
    </row>
    <row r="33" spans="1:27" ht="21.2" customHeight="1" x14ac:dyDescent="0.15">
      <c r="A33" s="4">
        <v>2020</v>
      </c>
      <c r="B33" s="112">
        <f>VLOOKUP($A33&amp;$A$27, '[2]31.의료기관'!$A$9:$BC$160, 4, FALSE)</f>
        <v>2773</v>
      </c>
      <c r="C33" s="112">
        <f>VLOOKUP($A33&amp;$A$27, '[2]31.의료기관'!$A$9:$BC$160, 5, FALSE)</f>
        <v>43046</v>
      </c>
      <c r="D33" s="112">
        <f>VLOOKUP($A33&amp;$A$27, '[2]31.의료기관'!$A$9:$BC$160, 6, FALSE)</f>
        <v>20</v>
      </c>
      <c r="E33" s="112">
        <f>VLOOKUP($A33&amp;$A$27, '[2]31.의료기관'!$A$9:$BC$160, 7, FALSE)</f>
        <v>7617</v>
      </c>
      <c r="F33" s="112">
        <f>VLOOKUP($A33&amp;$A$27, '[2]31.의료기관'!$A$9:$BC$160, 8, FALSE)</f>
        <v>64</v>
      </c>
      <c r="G33" s="112">
        <f>VLOOKUP($A33&amp;$A$27, '[2]31.의료기관'!$A$9:$BC$160, 9, FALSE)</f>
        <v>8628</v>
      </c>
      <c r="H33" s="112">
        <f>VLOOKUP($A33&amp;$A$27, '[2]31.의료기관'!$A$9:$BC$160, 10, FALSE)</f>
        <v>1240</v>
      </c>
      <c r="I33" s="112">
        <f>VLOOKUP($A33&amp;$A$27, '[2]31.의료기관'!$A$9:$BC$160, 11, FALSE)</f>
        <v>1948</v>
      </c>
      <c r="J33" s="112">
        <f>VLOOKUP($A33&amp;$A$27, '[2]31.의료기관'!$A$9:$BC$160, 12, FALSE)</f>
        <v>14</v>
      </c>
      <c r="K33" s="112">
        <f>VLOOKUP($A33&amp;$A$27, '[2]31.의료기관'!$A$9:$BC$160, 13, FALSE)</f>
        <v>3488</v>
      </c>
      <c r="L33" s="112">
        <f>VLOOKUP($A33&amp;$A$27, '[2]31.의료기관'!$A$9:$BC$160, 14, FALSE)</f>
        <v>111</v>
      </c>
      <c r="M33" s="112">
        <f>VLOOKUP($A33&amp;$A$27, '[2]31.의료기관'!$A$9:$BC$160, 15, FALSE)</f>
        <v>20679</v>
      </c>
      <c r="N33" s="112">
        <f>VLOOKUP($A33&amp;$A$27, '[2]31.의료기관'!$A$9:$BC$160, 16, FALSE)</f>
        <v>665</v>
      </c>
      <c r="O33" s="112" t="str">
        <f>VLOOKUP($A33&amp;$A$27, '[2]31.의료기관'!$A$9:$BC$160, 17, FALSE)</f>
        <v>-</v>
      </c>
      <c r="P33" s="112">
        <f>VLOOKUP($A33&amp;$A$27, '[2]31.의료기관'!$A$9:$BC$160, 18, FALSE)</f>
        <v>8</v>
      </c>
      <c r="Q33" s="112">
        <f>VLOOKUP($A33&amp;$A$27, '[2]31.의료기관'!$A$9:$BC$160, 19, FALSE)</f>
        <v>442</v>
      </c>
      <c r="R33" s="112">
        <f>VLOOKUP($A33&amp;$A$27, '[2]31.의료기관'!$A$9:$BC$160, 20, FALSE)</f>
        <v>626</v>
      </c>
      <c r="S33" s="112">
        <f>VLOOKUP($A33&amp;$A$27, '[2]31.의료기관'!$A$9:$BC$160, 21, FALSE)</f>
        <v>157</v>
      </c>
      <c r="T33" s="112">
        <f>VLOOKUP($A33&amp;$A$27, '[2]31.의료기관'!$A$9:$BC$160, 22, FALSE)</f>
        <v>1</v>
      </c>
      <c r="U33" s="112">
        <f>VLOOKUP($A33&amp;$A$27, '[2]31.의료기관'!$A$9:$BC$160, 23, FALSE)</f>
        <v>2</v>
      </c>
      <c r="V33" s="112">
        <f>VLOOKUP($A33&amp;$A$27, '[2]31.의료기관'!$A$9:$BC$160, 24, FALSE)</f>
        <v>24</v>
      </c>
      <c r="W33" s="112">
        <f>VLOOKUP($A33&amp;$A$27, '[2]31.의료기관'!$A$9:$BC$160, 25, FALSE)</f>
        <v>85</v>
      </c>
      <c r="X33" s="112">
        <f>VLOOKUP($A33&amp;$A$27, '[2]31.의료기관'!$A$9:$BC$160, 26, FALSE)</f>
        <v>2</v>
      </c>
      <c r="Y33" s="112">
        <f>VLOOKUP($A33&amp;$A$27, '[2]31.의료기관'!$A$9:$BC$160, 27, FALSE)</f>
        <v>23</v>
      </c>
      <c r="Z33" s="112">
        <f>VLOOKUP($A33&amp;$A$27, '[2]31.의료기관'!$A$9:$BC$160, 28, FALSE)</f>
        <v>223</v>
      </c>
      <c r="AA33" s="112">
        <f>VLOOKUP($A33&amp;$A$27, '[2]31.의료기관'!$A$9:$BC$160, 29, FALSE)</f>
        <v>310</v>
      </c>
    </row>
    <row r="34" spans="1:27" ht="21.2" customHeight="1" x14ac:dyDescent="0.15">
      <c r="A34" s="4">
        <v>2021</v>
      </c>
      <c r="B34" s="274">
        <v>2946</v>
      </c>
      <c r="C34" s="274">
        <v>42421</v>
      </c>
      <c r="D34" s="274">
        <v>20</v>
      </c>
      <c r="E34" s="274">
        <v>7680</v>
      </c>
      <c r="F34" s="275">
        <v>65</v>
      </c>
      <c r="G34" s="275">
        <v>9032</v>
      </c>
      <c r="H34" s="275">
        <v>1393</v>
      </c>
      <c r="I34" s="275">
        <v>1669</v>
      </c>
      <c r="J34" s="275">
        <v>11</v>
      </c>
      <c r="K34" s="275">
        <v>2935</v>
      </c>
      <c r="L34" s="275">
        <v>113</v>
      </c>
      <c r="M34" s="275">
        <v>20515</v>
      </c>
      <c r="N34" s="275">
        <v>686</v>
      </c>
      <c r="O34" s="282">
        <v>0</v>
      </c>
      <c r="P34" s="275">
        <v>6</v>
      </c>
      <c r="Q34" s="275">
        <v>356</v>
      </c>
      <c r="R34" s="275">
        <v>625</v>
      </c>
      <c r="S34" s="275">
        <v>203</v>
      </c>
      <c r="T34" s="275">
        <v>1</v>
      </c>
      <c r="U34" s="275">
        <v>2</v>
      </c>
      <c r="V34" s="275">
        <v>26</v>
      </c>
      <c r="W34" s="275">
        <v>29</v>
      </c>
      <c r="X34" s="275">
        <v>4</v>
      </c>
      <c r="Y34" s="275">
        <v>23</v>
      </c>
      <c r="Z34" s="275">
        <v>228</v>
      </c>
      <c r="AA34" s="275">
        <v>308</v>
      </c>
    </row>
    <row r="35" spans="1:27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</row>
    <row r="36" spans="1:27" s="111" customFormat="1" ht="18.75" customHeight="1" x14ac:dyDescent="0.15">
      <c r="A36" s="165" t="s">
        <v>743</v>
      </c>
    </row>
  </sheetData>
  <mergeCells count="39">
    <mergeCell ref="X5:X7"/>
    <mergeCell ref="Y5:Y7"/>
    <mergeCell ref="Z5:Z7"/>
    <mergeCell ref="AA5:AA7"/>
    <mergeCell ref="U6:U7"/>
    <mergeCell ref="V6:V7"/>
    <mergeCell ref="W6:W7"/>
    <mergeCell ref="P6:P7"/>
    <mergeCell ref="Q6:Q7"/>
    <mergeCell ref="R6:R7"/>
    <mergeCell ref="S6:S7"/>
    <mergeCell ref="T6:T7"/>
    <mergeCell ref="K6:K7"/>
    <mergeCell ref="L6:L7"/>
    <mergeCell ref="M6:M7"/>
    <mergeCell ref="N6:N7"/>
    <mergeCell ref="O6:O7"/>
    <mergeCell ref="F6:F7"/>
    <mergeCell ref="G6:G7"/>
    <mergeCell ref="H6:H7"/>
    <mergeCell ref="I6:I7"/>
    <mergeCell ref="J6:J7"/>
    <mergeCell ref="B6:B7"/>
    <mergeCell ref="C6:C7"/>
    <mergeCell ref="A5:A7"/>
    <mergeCell ref="D6:D7"/>
    <mergeCell ref="E6:E7"/>
    <mergeCell ref="N5:O5"/>
    <mergeCell ref="P5:Q5"/>
    <mergeCell ref="R5:S5"/>
    <mergeCell ref="T5:U5"/>
    <mergeCell ref="V5:W5"/>
    <mergeCell ref="L5:M5"/>
    <mergeCell ref="A2:I2"/>
    <mergeCell ref="B5:C5"/>
    <mergeCell ref="D5:E5"/>
    <mergeCell ref="F5:G5"/>
    <mergeCell ref="H5:I5"/>
    <mergeCell ref="J5:K5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7" width="11" customWidth="1"/>
    <col min="9" max="15" width="9.88671875" customWidth="1"/>
  </cols>
  <sheetData>
    <row r="1" spans="1:15" s="42" customFormat="1" ht="15" customHeight="1" x14ac:dyDescent="0.15">
      <c r="A1" s="133" t="s">
        <v>214</v>
      </c>
      <c r="F1" s="55"/>
      <c r="H1" s="55"/>
      <c r="J1" s="55"/>
      <c r="K1" s="55"/>
      <c r="L1" s="55"/>
      <c r="N1" s="55"/>
      <c r="O1" s="55"/>
    </row>
    <row r="2" spans="1:15" s="229" customFormat="1" ht="30" customHeight="1" x14ac:dyDescent="0.15">
      <c r="A2" s="678" t="s">
        <v>814</v>
      </c>
      <c r="B2" s="678"/>
      <c r="C2" s="678"/>
      <c r="D2" s="678"/>
      <c r="E2" s="678"/>
      <c r="F2" s="678"/>
      <c r="G2" s="678"/>
      <c r="H2" s="220"/>
      <c r="I2" s="220"/>
      <c r="J2" s="220"/>
      <c r="K2" s="220"/>
      <c r="L2" s="220"/>
      <c r="M2" s="220"/>
      <c r="N2" s="220"/>
      <c r="O2" s="220"/>
    </row>
    <row r="3" spans="1:15" s="42" customFormat="1" ht="15" customHeight="1" x14ac:dyDescent="0.15">
      <c r="F3" s="55"/>
      <c r="H3" s="55"/>
      <c r="J3" s="55"/>
      <c r="K3" s="55"/>
      <c r="L3" s="55"/>
      <c r="N3" s="55"/>
      <c r="O3" s="55"/>
    </row>
    <row r="4" spans="1:15" s="42" customFormat="1" ht="15" customHeight="1" thickBot="1" x14ac:dyDescent="0.2">
      <c r="B4" s="43"/>
      <c r="C4" s="43"/>
      <c r="D4" s="43"/>
      <c r="E4" s="43"/>
      <c r="F4" s="56"/>
      <c r="G4" s="43"/>
      <c r="H4" s="56"/>
      <c r="I4" s="43"/>
      <c r="J4" s="56"/>
      <c r="K4" s="56"/>
      <c r="L4" s="56"/>
      <c r="M4" s="43"/>
      <c r="N4" s="56"/>
      <c r="O4" s="241" t="s">
        <v>430</v>
      </c>
    </row>
    <row r="5" spans="1:15" s="42" customFormat="1" ht="20.100000000000001" customHeight="1" x14ac:dyDescent="0.15">
      <c r="A5" s="470"/>
      <c r="B5" s="634" t="s">
        <v>333</v>
      </c>
      <c r="C5" s="176"/>
      <c r="D5" s="634" t="s">
        <v>431</v>
      </c>
      <c r="E5" s="478"/>
      <c r="F5" s="478"/>
      <c r="G5" s="470"/>
      <c r="H5" s="475" t="s">
        <v>432</v>
      </c>
      <c r="I5" s="475" t="s">
        <v>433</v>
      </c>
      <c r="J5" s="664" t="s">
        <v>434</v>
      </c>
      <c r="K5" s="475" t="s">
        <v>435</v>
      </c>
      <c r="L5" s="475" t="s">
        <v>436</v>
      </c>
      <c r="M5" s="475" t="s">
        <v>437</v>
      </c>
      <c r="N5" s="475" t="s">
        <v>438</v>
      </c>
      <c r="O5" s="634" t="s">
        <v>439</v>
      </c>
    </row>
    <row r="6" spans="1:15" s="42" customFormat="1" ht="20.100000000000001" customHeight="1" x14ac:dyDescent="0.15">
      <c r="A6" s="471"/>
      <c r="B6" s="490"/>
      <c r="C6" s="679" t="s">
        <v>815</v>
      </c>
      <c r="D6" s="204"/>
      <c r="E6" s="681" t="s">
        <v>742</v>
      </c>
      <c r="F6" s="636" t="s">
        <v>440</v>
      </c>
      <c r="G6" s="683" t="s">
        <v>441</v>
      </c>
      <c r="H6" s="476"/>
      <c r="I6" s="476"/>
      <c r="J6" s="665"/>
      <c r="K6" s="476"/>
      <c r="L6" s="476"/>
      <c r="M6" s="476"/>
      <c r="N6" s="476"/>
      <c r="O6" s="490"/>
    </row>
    <row r="7" spans="1:15" s="42" customFormat="1" ht="20.100000000000001" customHeight="1" thickBot="1" x14ac:dyDescent="0.2">
      <c r="A7" s="472"/>
      <c r="B7" s="493"/>
      <c r="C7" s="680"/>
      <c r="D7" s="205"/>
      <c r="E7" s="682"/>
      <c r="F7" s="637"/>
      <c r="G7" s="684"/>
      <c r="H7" s="477"/>
      <c r="I7" s="477"/>
      <c r="J7" s="642"/>
      <c r="K7" s="477"/>
      <c r="L7" s="477"/>
      <c r="M7" s="477"/>
      <c r="N7" s="477"/>
      <c r="O7" s="493"/>
    </row>
    <row r="8" spans="1:15" ht="6.95" customHeight="1" x14ac:dyDescent="0.15"/>
    <row r="9" spans="1:15" ht="21.2" customHeight="1" x14ac:dyDescent="0.15">
      <c r="A9" s="39" t="s">
        <v>63</v>
      </c>
      <c r="B9" s="94"/>
      <c r="C9" s="94"/>
      <c r="D9" s="94"/>
      <c r="E9" s="94"/>
      <c r="F9" s="94"/>
      <c r="G9" s="94"/>
      <c r="H9" s="94"/>
    </row>
    <row r="10" spans="1:15" ht="21.2" customHeight="1" x14ac:dyDescent="0.15">
      <c r="A10" s="4">
        <v>2015</v>
      </c>
      <c r="B10" s="290">
        <f t="shared" ref="B10:O16" si="0">SUM(B19,B28)</f>
        <v>53036</v>
      </c>
      <c r="C10" s="293">
        <f>B10/B10*100</f>
        <v>100</v>
      </c>
      <c r="D10" s="290">
        <f>SUM(F10:G10)</f>
        <v>8839</v>
      </c>
      <c r="E10" s="293">
        <f>D10/D10*100</f>
        <v>100</v>
      </c>
      <c r="F10" s="290">
        <f t="shared" si="0"/>
        <v>8809</v>
      </c>
      <c r="G10" s="290">
        <f t="shared" si="0"/>
        <v>30</v>
      </c>
      <c r="H10" s="290">
        <f t="shared" si="0"/>
        <v>2029</v>
      </c>
      <c r="I10" s="290">
        <f t="shared" si="0"/>
        <v>1783</v>
      </c>
      <c r="J10" s="290">
        <f t="shared" si="0"/>
        <v>562</v>
      </c>
      <c r="K10" s="290">
        <f t="shared" si="0"/>
        <v>24</v>
      </c>
      <c r="L10" s="290">
        <f t="shared" si="0"/>
        <v>15467</v>
      </c>
      <c r="M10" s="290">
        <f t="shared" si="0"/>
        <v>14116</v>
      </c>
      <c r="N10" s="290">
        <f t="shared" si="0"/>
        <v>9807</v>
      </c>
      <c r="O10" s="290">
        <f t="shared" si="0"/>
        <v>409</v>
      </c>
    </row>
    <row r="11" spans="1:15" ht="21.2" customHeight="1" x14ac:dyDescent="0.15">
      <c r="A11" s="4">
        <v>2016</v>
      </c>
      <c r="B11" s="290">
        <f t="shared" si="0"/>
        <v>57448</v>
      </c>
      <c r="C11" s="293">
        <f t="shared" ref="C11:E15" si="1">B11/B11*100</f>
        <v>100</v>
      </c>
      <c r="D11" s="290">
        <f t="shared" ref="D11:D15" si="2">SUM(F11:G11)</f>
        <v>8617</v>
      </c>
      <c r="E11" s="293">
        <f t="shared" si="1"/>
        <v>100</v>
      </c>
      <c r="F11" s="290">
        <f t="shared" si="0"/>
        <v>8586</v>
      </c>
      <c r="G11" s="290">
        <f t="shared" si="0"/>
        <v>31</v>
      </c>
      <c r="H11" s="290">
        <f t="shared" si="0"/>
        <v>2009</v>
      </c>
      <c r="I11" s="290">
        <f t="shared" si="0"/>
        <v>1859</v>
      </c>
      <c r="J11" s="290">
        <f t="shared" si="0"/>
        <v>768</v>
      </c>
      <c r="K11" s="290">
        <f t="shared" si="0"/>
        <v>29</v>
      </c>
      <c r="L11" s="290">
        <f t="shared" si="0"/>
        <v>17018</v>
      </c>
      <c r="M11" s="290">
        <f t="shared" si="0"/>
        <v>15623</v>
      </c>
      <c r="N11" s="290">
        <f t="shared" si="0"/>
        <v>11089</v>
      </c>
      <c r="O11" s="290">
        <f t="shared" si="0"/>
        <v>436</v>
      </c>
    </row>
    <row r="12" spans="1:15" ht="21.2" customHeight="1" x14ac:dyDescent="0.15">
      <c r="A12" s="4">
        <v>2017</v>
      </c>
      <c r="B12" s="290">
        <f t="shared" si="0"/>
        <v>59929</v>
      </c>
      <c r="C12" s="293">
        <f t="shared" si="1"/>
        <v>100</v>
      </c>
      <c r="D12" s="290">
        <f t="shared" si="2"/>
        <v>8845</v>
      </c>
      <c r="E12" s="293">
        <f t="shared" si="1"/>
        <v>100</v>
      </c>
      <c r="F12" s="290">
        <f t="shared" si="0"/>
        <v>8807</v>
      </c>
      <c r="G12" s="290">
        <f t="shared" si="0"/>
        <v>38</v>
      </c>
      <c r="H12" s="290">
        <f t="shared" si="0"/>
        <v>2039</v>
      </c>
      <c r="I12" s="290">
        <f t="shared" si="0"/>
        <v>1904</v>
      </c>
      <c r="J12" s="290">
        <f t="shared" si="0"/>
        <v>793</v>
      </c>
      <c r="K12" s="290">
        <f t="shared" si="0"/>
        <v>26</v>
      </c>
      <c r="L12" s="290">
        <f t="shared" si="0"/>
        <v>17806</v>
      </c>
      <c r="M12" s="290">
        <f t="shared" si="0"/>
        <v>16374</v>
      </c>
      <c r="N12" s="290">
        <f t="shared" si="0"/>
        <v>11712</v>
      </c>
      <c r="O12" s="290">
        <f t="shared" si="0"/>
        <v>430</v>
      </c>
    </row>
    <row r="13" spans="1:15" ht="21.2" customHeight="1" x14ac:dyDescent="0.15">
      <c r="A13" s="4">
        <v>2018</v>
      </c>
      <c r="B13" s="290">
        <f t="shared" si="0"/>
        <v>63676</v>
      </c>
      <c r="C13" s="293">
        <f t="shared" si="1"/>
        <v>100</v>
      </c>
      <c r="D13" s="290">
        <f t="shared" si="2"/>
        <v>9105</v>
      </c>
      <c r="E13" s="293">
        <f t="shared" si="1"/>
        <v>100</v>
      </c>
      <c r="F13" s="290">
        <f t="shared" si="0"/>
        <v>9058</v>
      </c>
      <c r="G13" s="290">
        <f t="shared" si="0"/>
        <v>47</v>
      </c>
      <c r="H13" s="290">
        <f t="shared" si="0"/>
        <v>2080</v>
      </c>
      <c r="I13" s="290">
        <f t="shared" si="0"/>
        <v>1954</v>
      </c>
      <c r="J13" s="290">
        <f t="shared" si="0"/>
        <v>1136</v>
      </c>
      <c r="K13" s="290">
        <f t="shared" si="0"/>
        <v>24</v>
      </c>
      <c r="L13" s="290">
        <f t="shared" si="0"/>
        <v>18828</v>
      </c>
      <c r="M13" s="290">
        <f t="shared" si="0"/>
        <v>17467</v>
      </c>
      <c r="N13" s="290">
        <f t="shared" si="0"/>
        <v>12637</v>
      </c>
      <c r="O13" s="290">
        <f t="shared" si="0"/>
        <v>445</v>
      </c>
    </row>
    <row r="14" spans="1:15" ht="21.2" customHeight="1" x14ac:dyDescent="0.15">
      <c r="A14" s="4">
        <v>2019</v>
      </c>
      <c r="B14" s="290">
        <f t="shared" si="0"/>
        <v>68299</v>
      </c>
      <c r="C14" s="293">
        <f t="shared" si="1"/>
        <v>100</v>
      </c>
      <c r="D14" s="290">
        <f t="shared" si="2"/>
        <v>9445</v>
      </c>
      <c r="E14" s="293">
        <f t="shared" si="1"/>
        <v>100</v>
      </c>
      <c r="F14" s="290">
        <f t="shared" si="0"/>
        <v>9407</v>
      </c>
      <c r="G14" s="290">
        <f t="shared" si="0"/>
        <v>38</v>
      </c>
      <c r="H14" s="290">
        <f t="shared" si="0"/>
        <v>2215</v>
      </c>
      <c r="I14" s="290">
        <f t="shared" si="0"/>
        <v>2025</v>
      </c>
      <c r="J14" s="290">
        <f t="shared" si="0"/>
        <v>886</v>
      </c>
      <c r="K14" s="290">
        <f t="shared" si="0"/>
        <v>46</v>
      </c>
      <c r="L14" s="290">
        <f t="shared" si="0"/>
        <v>20765</v>
      </c>
      <c r="M14" s="290">
        <f t="shared" si="0"/>
        <v>19164</v>
      </c>
      <c r="N14" s="290">
        <f t="shared" si="0"/>
        <v>13299</v>
      </c>
      <c r="O14" s="290">
        <f t="shared" si="0"/>
        <v>454</v>
      </c>
    </row>
    <row r="15" spans="1:15" ht="21.2" customHeight="1" x14ac:dyDescent="0.15">
      <c r="A15" s="4">
        <v>2020</v>
      </c>
      <c r="B15" s="290">
        <f t="shared" si="0"/>
        <v>70616</v>
      </c>
      <c r="C15" s="293">
        <f t="shared" si="1"/>
        <v>100</v>
      </c>
      <c r="D15" s="290">
        <f t="shared" si="2"/>
        <v>9349</v>
      </c>
      <c r="E15" s="293">
        <f t="shared" si="1"/>
        <v>100</v>
      </c>
      <c r="F15" s="290">
        <f t="shared" si="0"/>
        <v>9285</v>
      </c>
      <c r="G15" s="290">
        <f t="shared" si="0"/>
        <v>64</v>
      </c>
      <c r="H15" s="290">
        <f t="shared" si="0"/>
        <v>2204</v>
      </c>
      <c r="I15" s="290">
        <f t="shared" si="0"/>
        <v>2069</v>
      </c>
      <c r="J15" s="290">
        <f t="shared" si="0"/>
        <v>1539</v>
      </c>
      <c r="K15" s="290">
        <f t="shared" si="0"/>
        <v>18</v>
      </c>
      <c r="L15" s="290">
        <f t="shared" si="0"/>
        <v>21535</v>
      </c>
      <c r="M15" s="290">
        <f t="shared" si="0"/>
        <v>19550</v>
      </c>
      <c r="N15" s="290">
        <f t="shared" si="0"/>
        <v>13887</v>
      </c>
      <c r="O15" s="290">
        <f t="shared" si="0"/>
        <v>465</v>
      </c>
    </row>
    <row r="16" spans="1:15" ht="21.2" customHeight="1" x14ac:dyDescent="0.15">
      <c r="A16" s="4">
        <v>2021</v>
      </c>
      <c r="B16" s="290">
        <f t="shared" si="0"/>
        <v>69283</v>
      </c>
      <c r="C16" s="293">
        <f t="shared" ref="C16" si="3">B16/B16*100</f>
        <v>100</v>
      </c>
      <c r="D16" s="290">
        <f t="shared" ref="D16" si="4">SUM(F16:G16)</f>
        <v>9741</v>
      </c>
      <c r="E16" s="293">
        <f t="shared" ref="E16" si="5">D16/D16*100</f>
        <v>100</v>
      </c>
      <c r="F16" s="290">
        <f t="shared" si="0"/>
        <v>9726</v>
      </c>
      <c r="G16" s="290">
        <f t="shared" si="0"/>
        <v>15</v>
      </c>
      <c r="H16" s="290">
        <f t="shared" si="0"/>
        <v>2185</v>
      </c>
      <c r="I16" s="290">
        <f t="shared" si="0"/>
        <v>2064</v>
      </c>
      <c r="J16" s="290">
        <f t="shared" si="0"/>
        <v>1135</v>
      </c>
      <c r="K16" s="290">
        <f t="shared" si="0"/>
        <v>3</v>
      </c>
      <c r="L16" s="290">
        <f t="shared" si="0"/>
        <v>21837</v>
      </c>
      <c r="M16" s="290">
        <f t="shared" si="0"/>
        <v>19710</v>
      </c>
      <c r="N16" s="290">
        <f t="shared" si="0"/>
        <v>12144</v>
      </c>
      <c r="O16" s="290">
        <f t="shared" si="0"/>
        <v>464</v>
      </c>
    </row>
    <row r="17" spans="1:15" ht="21.2" customHeight="1" x14ac:dyDescent="0.15">
      <c r="A17" s="4"/>
      <c r="B17" s="303"/>
      <c r="C17" s="303"/>
      <c r="D17" s="303"/>
      <c r="E17" s="303"/>
      <c r="F17" s="303"/>
      <c r="G17" s="303"/>
      <c r="H17" s="303"/>
      <c r="I17" s="303"/>
      <c r="J17" s="303"/>
      <c r="K17" s="303"/>
      <c r="L17" s="303"/>
      <c r="M17" s="303"/>
      <c r="N17" s="303"/>
      <c r="O17" s="303"/>
    </row>
    <row r="18" spans="1:15" ht="21.2" customHeight="1" x14ac:dyDescent="0.15">
      <c r="A18" s="39" t="s">
        <v>48</v>
      </c>
      <c r="B18" s="290"/>
      <c r="C18" s="290"/>
      <c r="D18" s="290"/>
      <c r="E18" s="290"/>
      <c r="F18" s="290"/>
      <c r="G18" s="290"/>
      <c r="H18" s="290"/>
      <c r="I18" s="290"/>
      <c r="J18" s="290"/>
      <c r="K18" s="290"/>
      <c r="L18" s="290"/>
      <c r="M18" s="290"/>
      <c r="N18" s="290"/>
      <c r="O18" s="290"/>
    </row>
    <row r="19" spans="1:15" ht="21.2" customHeight="1" x14ac:dyDescent="0.15">
      <c r="A19" s="4">
        <v>2015</v>
      </c>
      <c r="B19" s="290">
        <f>VLOOKUP($A19&amp;$A$18, '[1]32.의료인력'!$A$9:$BC$71, 4, FALSE)</f>
        <v>28930</v>
      </c>
      <c r="C19" s="293">
        <f>B19/B10*100</f>
        <v>54.547854287653678</v>
      </c>
      <c r="D19" s="290">
        <f>SUM(F19:G19)</f>
        <v>5569</v>
      </c>
      <c r="E19" s="293">
        <f>D19/D10*100</f>
        <v>63.004864803710824</v>
      </c>
      <c r="F19" s="290">
        <f>VLOOKUP($A19&amp;$A$18, '[1]32.의료인력'!$A$9:$BC$71, 5, FALSE)</f>
        <v>5541</v>
      </c>
      <c r="G19" s="290">
        <f>VLOOKUP($A19&amp;$A$18, '[1]32.의료인력'!$A$9:$BC$71, 6, FALSE)</f>
        <v>28</v>
      </c>
      <c r="H19" s="290">
        <f>VLOOKUP($A19&amp;$A$18, '[1]32.의료인력'!$A$9:$BC$71, 7, FALSE)</f>
        <v>1213</v>
      </c>
      <c r="I19" s="290">
        <f>VLOOKUP($A19&amp;$A$18, '[1]32.의료인력'!$A$9:$BC$71, 8, FALSE)</f>
        <v>996</v>
      </c>
      <c r="J19" s="290">
        <f>VLOOKUP($A19&amp;$A$18, '[1]32.의료인력'!$A$9:$BC$71, 9, FALSE)</f>
        <v>334</v>
      </c>
      <c r="K19" s="290">
        <f>VLOOKUP($A19&amp;$A$18, '[1]32.의료인력'!$A$9:$BC$71, 10, FALSE)</f>
        <v>4</v>
      </c>
      <c r="L19" s="290">
        <f>VLOOKUP($A19&amp;$A$18, '[1]32.의료인력'!$A$9:$BC$71, 11, FALSE)</f>
        <v>8644</v>
      </c>
      <c r="M19" s="290">
        <f>VLOOKUP($A19&amp;$A$18, '[1]32.의료인력'!$A$9:$BC$71, 12, FALSE)</f>
        <v>6557</v>
      </c>
      <c r="N19" s="290">
        <f>VLOOKUP($A19&amp;$A$18, '[1]32.의료인력'!$A$9:$BC$71, 13, FALSE)</f>
        <v>5413</v>
      </c>
      <c r="O19" s="290">
        <f>VLOOKUP($A19&amp;$A$18, '[1]32.의료인력'!$A$9:$BC$71, 14, FALSE)</f>
        <v>200</v>
      </c>
    </row>
    <row r="20" spans="1:15" ht="21.2" customHeight="1" x14ac:dyDescent="0.15">
      <c r="A20" s="4">
        <v>2016</v>
      </c>
      <c r="B20" s="290">
        <f>VLOOKUP($A20&amp;$A$18, '[1]32.의료인력'!$A$9:$BC$71, 4, FALSE)</f>
        <v>31086</v>
      </c>
      <c r="C20" s="293">
        <f t="shared" ref="C20:E25" si="6">B20/B11*100</f>
        <v>54.111544353154159</v>
      </c>
      <c r="D20" s="290">
        <f t="shared" ref="D20:D25" si="7">SUM(F20:G20)</f>
        <v>5284</v>
      </c>
      <c r="E20" s="293">
        <f t="shared" si="6"/>
        <v>61.320645236161077</v>
      </c>
      <c r="F20" s="290">
        <f>VLOOKUP($A20&amp;$A$18, '[1]32.의료인력'!$A$9:$BC$71, 5, FALSE)</f>
        <v>5259</v>
      </c>
      <c r="G20" s="290">
        <f>VLOOKUP($A20&amp;$A$18, '[1]32.의료인력'!$A$9:$BC$71, 6, FALSE)</f>
        <v>25</v>
      </c>
      <c r="H20" s="290">
        <f>VLOOKUP($A20&amp;$A$18, '[1]32.의료인력'!$A$9:$BC$71, 7, FALSE)</f>
        <v>1146</v>
      </c>
      <c r="I20" s="290">
        <f>VLOOKUP($A20&amp;$A$18, '[1]32.의료인력'!$A$9:$BC$71, 8, FALSE)</f>
        <v>1034</v>
      </c>
      <c r="J20" s="290">
        <f>VLOOKUP($A20&amp;$A$18, '[1]32.의료인력'!$A$9:$BC$71, 9, FALSE)</f>
        <v>337</v>
      </c>
      <c r="K20" s="290">
        <f>VLOOKUP($A20&amp;$A$18, '[1]32.의료인력'!$A$9:$BC$71, 10, FALSE)</f>
        <v>2</v>
      </c>
      <c r="L20" s="290">
        <f>VLOOKUP($A20&amp;$A$18, '[1]32.의료인력'!$A$9:$BC$71, 11, FALSE)</f>
        <v>9555</v>
      </c>
      <c r="M20" s="290">
        <f>VLOOKUP($A20&amp;$A$18, '[1]32.의료인력'!$A$9:$BC$71, 12, FALSE)</f>
        <v>7185</v>
      </c>
      <c r="N20" s="290">
        <f>VLOOKUP($A20&amp;$A$18, '[1]32.의료인력'!$A$9:$BC$71, 13, FALSE)</f>
        <v>6330</v>
      </c>
      <c r="O20" s="290">
        <f>VLOOKUP($A20&amp;$A$18, '[1]32.의료인력'!$A$9:$BC$71, 14, FALSE)</f>
        <v>213</v>
      </c>
    </row>
    <row r="21" spans="1:15" ht="21.2" customHeight="1" x14ac:dyDescent="0.15">
      <c r="A21" s="4">
        <v>2017</v>
      </c>
      <c r="B21" s="290">
        <f>VLOOKUP($A21&amp;$A$18, '[1]32.의료인력'!$A$9:$BC$71, 4, FALSE)</f>
        <v>32712</v>
      </c>
      <c r="C21" s="293">
        <f t="shared" si="6"/>
        <v>54.584591766924198</v>
      </c>
      <c r="D21" s="290">
        <f t="shared" si="7"/>
        <v>5433</v>
      </c>
      <c r="E21" s="293">
        <f t="shared" si="6"/>
        <v>61.424533634821934</v>
      </c>
      <c r="F21" s="290">
        <f>VLOOKUP($A21&amp;$A$18, '[1]32.의료인력'!$A$9:$BC$71, 5, FALSE)</f>
        <v>5408</v>
      </c>
      <c r="G21" s="290">
        <f>VLOOKUP($A21&amp;$A$18, '[1]32.의료인력'!$A$9:$BC$71, 6, FALSE)</f>
        <v>25</v>
      </c>
      <c r="H21" s="290">
        <f>VLOOKUP($A21&amp;$A$18, '[1]32.의료인력'!$A$9:$BC$71, 7, FALSE)</f>
        <v>1188</v>
      </c>
      <c r="I21" s="290">
        <f>VLOOKUP($A21&amp;$A$18, '[1]32.의료인력'!$A$9:$BC$71, 8, FALSE)</f>
        <v>1096</v>
      </c>
      <c r="J21" s="290">
        <f>VLOOKUP($A21&amp;$A$18, '[1]32.의료인력'!$A$9:$BC$71, 9, FALSE)</f>
        <v>336</v>
      </c>
      <c r="K21" s="290">
        <f>VLOOKUP($A21&amp;$A$18, '[1]32.의료인력'!$A$9:$BC$71, 10, FALSE)</f>
        <v>2</v>
      </c>
      <c r="L21" s="290">
        <f>VLOOKUP($A21&amp;$A$18, '[1]32.의료인력'!$A$9:$BC$71, 11, FALSE)</f>
        <v>10053</v>
      </c>
      <c r="M21" s="290">
        <f>VLOOKUP($A21&amp;$A$18, '[1]32.의료인력'!$A$9:$BC$71, 12, FALSE)</f>
        <v>7703</v>
      </c>
      <c r="N21" s="290">
        <f>VLOOKUP($A21&amp;$A$18, '[1]32.의료인력'!$A$9:$BC$71, 13, FALSE)</f>
        <v>6687</v>
      </c>
      <c r="O21" s="290">
        <f>VLOOKUP($A21&amp;$A$18, '[1]32.의료인력'!$A$9:$BC$71, 14, FALSE)</f>
        <v>214</v>
      </c>
    </row>
    <row r="22" spans="1:15" ht="21.2" customHeight="1" x14ac:dyDescent="0.15">
      <c r="A22" s="4">
        <v>2018</v>
      </c>
      <c r="B22" s="290">
        <f>VLOOKUP($A22&amp;$A$18, '[1]32.의료인력'!$A$9:$BC$71, 4, FALSE)</f>
        <v>34711</v>
      </c>
      <c r="C22" s="293">
        <f t="shared" si="6"/>
        <v>54.511904014071234</v>
      </c>
      <c r="D22" s="290">
        <f t="shared" si="7"/>
        <v>5603</v>
      </c>
      <c r="E22" s="293">
        <f t="shared" si="6"/>
        <v>61.537616694124111</v>
      </c>
      <c r="F22" s="290">
        <f>VLOOKUP($A22&amp;$A$18, '[1]32.의료인력'!$A$9:$BC$71, 5, FALSE)</f>
        <v>5578</v>
      </c>
      <c r="G22" s="290">
        <f>VLOOKUP($A22&amp;$A$18, '[1]32.의료인력'!$A$9:$BC$71, 6, FALSE)</f>
        <v>25</v>
      </c>
      <c r="H22" s="290">
        <f>VLOOKUP($A22&amp;$A$18, '[1]32.의료인력'!$A$9:$BC$71, 7, FALSE)</f>
        <v>1204</v>
      </c>
      <c r="I22" s="290">
        <f>VLOOKUP($A22&amp;$A$18, '[1]32.의료인력'!$A$9:$BC$71, 8, FALSE)</f>
        <v>1100</v>
      </c>
      <c r="J22" s="290">
        <f>VLOOKUP($A22&amp;$A$18, '[1]32.의료인력'!$A$9:$BC$71, 9, FALSE)</f>
        <v>467</v>
      </c>
      <c r="K22" s="290">
        <f>VLOOKUP($A22&amp;$A$18, '[1]32.의료인력'!$A$9:$BC$71, 10, FALSE)</f>
        <v>1</v>
      </c>
      <c r="L22" s="290">
        <f>VLOOKUP($A22&amp;$A$18, '[1]32.의료인력'!$A$9:$BC$71, 11, FALSE)</f>
        <v>10462</v>
      </c>
      <c r="M22" s="290">
        <f>VLOOKUP($A22&amp;$A$18, '[1]32.의료인력'!$A$9:$BC$71, 12, FALSE)</f>
        <v>8357</v>
      </c>
      <c r="N22" s="290">
        <f>VLOOKUP($A22&amp;$A$18, '[1]32.의료인력'!$A$9:$BC$71, 13, FALSE)</f>
        <v>7289</v>
      </c>
      <c r="O22" s="290">
        <f>VLOOKUP($A22&amp;$A$18, '[1]32.의료인력'!$A$9:$BC$71, 14, FALSE)</f>
        <v>228</v>
      </c>
    </row>
    <row r="23" spans="1:15" ht="21.2" customHeight="1" x14ac:dyDescent="0.15">
      <c r="A23" s="4">
        <v>2019</v>
      </c>
      <c r="B23" s="290">
        <f>VLOOKUP($A23&amp;$A$18, '[1]32.의료인력'!$A$9:$BC$71, 4, FALSE)</f>
        <v>38571</v>
      </c>
      <c r="C23" s="293">
        <f t="shared" si="6"/>
        <v>56.473740464721303</v>
      </c>
      <c r="D23" s="290">
        <f t="shared" si="7"/>
        <v>5866</v>
      </c>
      <c r="E23" s="293">
        <f t="shared" si="6"/>
        <v>62.106934886183161</v>
      </c>
      <c r="F23" s="290">
        <f>VLOOKUP($A23&amp;$A$18, '[1]32.의료인력'!$A$9:$BC$71, 5, FALSE)</f>
        <v>5849</v>
      </c>
      <c r="G23" s="290">
        <f>VLOOKUP($A23&amp;$A$18, '[1]32.의료인력'!$A$9:$BC$71, 6, FALSE)</f>
        <v>17</v>
      </c>
      <c r="H23" s="290">
        <f>VLOOKUP($A23&amp;$A$18, '[1]32.의료인력'!$A$9:$BC$71, 7, FALSE)</f>
        <v>1318</v>
      </c>
      <c r="I23" s="290">
        <f>VLOOKUP($A23&amp;$A$18, '[1]32.의료인력'!$A$9:$BC$71, 8, FALSE)</f>
        <v>1129</v>
      </c>
      <c r="J23" s="290">
        <f>VLOOKUP($A23&amp;$A$18, '[1]32.의료인력'!$A$9:$BC$71, 9, FALSE)</f>
        <v>351</v>
      </c>
      <c r="K23" s="290">
        <f>VLOOKUP($A23&amp;$A$18, '[1]32.의료인력'!$A$9:$BC$71, 10, FALSE)</f>
        <v>1</v>
      </c>
      <c r="L23" s="290">
        <f>VLOOKUP($A23&amp;$A$18, '[1]32.의료인력'!$A$9:$BC$71, 11, FALSE)</f>
        <v>12086</v>
      </c>
      <c r="M23" s="290">
        <f>VLOOKUP($A23&amp;$A$18, '[1]32.의료인력'!$A$9:$BC$71, 12, FALSE)</f>
        <v>9448</v>
      </c>
      <c r="N23" s="290">
        <f>VLOOKUP($A23&amp;$A$18, '[1]32.의료인력'!$A$9:$BC$71, 13, FALSE)</f>
        <v>8136</v>
      </c>
      <c r="O23" s="290">
        <f>VLOOKUP($A23&amp;$A$18, '[1]32.의료인력'!$A$9:$BC$71, 14, FALSE)</f>
        <v>236</v>
      </c>
    </row>
    <row r="24" spans="1:15" ht="21.2" customHeight="1" x14ac:dyDescent="0.15">
      <c r="A24" s="4">
        <v>2020</v>
      </c>
      <c r="B24" s="290">
        <f>VLOOKUP($A24&amp;$A$18, '[1]32.의료인력'!$A$9:$BC$71, 4, FALSE)</f>
        <v>40387</v>
      </c>
      <c r="C24" s="293">
        <f t="shared" si="6"/>
        <v>57.192420981080772</v>
      </c>
      <c r="D24" s="290">
        <f t="shared" si="7"/>
        <v>5725</v>
      </c>
      <c r="E24" s="293">
        <f t="shared" si="6"/>
        <v>61.236495881912504</v>
      </c>
      <c r="F24" s="290">
        <f>VLOOKUP($A24&amp;$A$18, '[1]32.의료인력'!$A$9:$BC$71, 5, FALSE)</f>
        <v>5681</v>
      </c>
      <c r="G24" s="290">
        <f>VLOOKUP($A24&amp;$A$18, '[1]32.의료인력'!$A$9:$BC$71, 6, FALSE)</f>
        <v>44</v>
      </c>
      <c r="H24" s="290">
        <f>VLOOKUP($A24&amp;$A$18, '[1]32.의료인력'!$A$9:$BC$71, 7, FALSE)</f>
        <v>1305</v>
      </c>
      <c r="I24" s="290">
        <f>VLOOKUP($A24&amp;$A$18, '[1]32.의료인력'!$A$9:$BC$71, 8, FALSE)</f>
        <v>1164</v>
      </c>
      <c r="J24" s="290">
        <f>VLOOKUP($A24&amp;$A$18, '[1]32.의료인력'!$A$9:$BC$71, 9, FALSE)</f>
        <v>952</v>
      </c>
      <c r="K24" s="290" t="str">
        <f>VLOOKUP($A24&amp;$A$18, '[1]32.의료인력'!$A$9:$BC$71, 10, FALSE)</f>
        <v>-</v>
      </c>
      <c r="L24" s="290">
        <f>VLOOKUP($A24&amp;$A$18, '[1]32.의료인력'!$A$9:$BC$71, 11, FALSE)</f>
        <v>12540</v>
      </c>
      <c r="M24" s="290">
        <f>VLOOKUP($A24&amp;$A$18, '[1]32.의료인력'!$A$9:$BC$71, 12, FALSE)</f>
        <v>9853</v>
      </c>
      <c r="N24" s="290">
        <f>VLOOKUP($A24&amp;$A$18, '[1]32.의료인력'!$A$9:$BC$71, 13, FALSE)</f>
        <v>8604</v>
      </c>
      <c r="O24" s="290">
        <f>VLOOKUP($A24&amp;$A$18, '[1]32.의료인력'!$A$9:$BC$71, 14, FALSE)</f>
        <v>244</v>
      </c>
    </row>
    <row r="25" spans="1:15" ht="21.2" customHeight="1" x14ac:dyDescent="0.15">
      <c r="A25" s="4">
        <v>2021</v>
      </c>
      <c r="B25" s="293">
        <v>38696</v>
      </c>
      <c r="C25" s="293">
        <f t="shared" si="6"/>
        <v>55.852084927038383</v>
      </c>
      <c r="D25" s="290">
        <f t="shared" si="7"/>
        <v>6022</v>
      </c>
      <c r="E25" s="293">
        <f t="shared" si="6"/>
        <v>61.821168257879066</v>
      </c>
      <c r="F25" s="290">
        <v>6013</v>
      </c>
      <c r="G25" s="290">
        <v>9</v>
      </c>
      <c r="H25" s="290">
        <v>1302</v>
      </c>
      <c r="I25" s="290">
        <v>1184</v>
      </c>
      <c r="J25" s="290">
        <v>580</v>
      </c>
      <c r="K25" s="290">
        <v>0</v>
      </c>
      <c r="L25" s="290">
        <v>12252</v>
      </c>
      <c r="M25" s="290">
        <v>10119</v>
      </c>
      <c r="N25" s="290">
        <v>6989</v>
      </c>
      <c r="O25" s="290">
        <v>248</v>
      </c>
    </row>
    <row r="26" spans="1:15" ht="21.2" customHeight="1" x14ac:dyDescent="0.15">
      <c r="A26" s="4"/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</row>
    <row r="27" spans="1:15" ht="21.2" customHeight="1" x14ac:dyDescent="0.15">
      <c r="A27" s="39" t="s">
        <v>49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</row>
    <row r="28" spans="1:15" ht="21.2" customHeight="1" x14ac:dyDescent="0.15">
      <c r="A28" s="4">
        <v>2015</v>
      </c>
      <c r="B28" s="290">
        <f>VLOOKUP($A28&amp;$A$27, '[2]32.의료인력'!$A$9:$BC$160, 4, FALSE)</f>
        <v>24106</v>
      </c>
      <c r="C28" s="293">
        <f>B28/B10*100</f>
        <v>45.452145712346329</v>
      </c>
      <c r="D28" s="290">
        <f>SUM(F28:G28)</f>
        <v>3270</v>
      </c>
      <c r="E28" s="293">
        <f>D28/D10*100</f>
        <v>36.995135196289176</v>
      </c>
      <c r="F28" s="290">
        <f>VLOOKUP($A28&amp;$A$27, '[2]32.의료인력'!$A$9:$BC$160, 5, FALSE)</f>
        <v>3268</v>
      </c>
      <c r="G28" s="290">
        <f>VLOOKUP($A28&amp;$A$27, '[2]32.의료인력'!$A$9:$BC$160, 6, FALSE)</f>
        <v>2</v>
      </c>
      <c r="H28" s="290">
        <f>VLOOKUP($A28&amp;$A$27, '[2]32.의료인력'!$A$9:$BC$160, 7, FALSE)</f>
        <v>816</v>
      </c>
      <c r="I28" s="290">
        <f>VLOOKUP($A28&amp;$A$27, '[2]32.의료인력'!$A$9:$BC$160, 8, FALSE)</f>
        <v>787</v>
      </c>
      <c r="J28" s="290">
        <f>VLOOKUP($A28&amp;$A$27, '[2]32.의료인력'!$A$9:$BC$160, 9, FALSE)</f>
        <v>228</v>
      </c>
      <c r="K28" s="290">
        <f>VLOOKUP($A28&amp;$A$27, '[2]32.의료인력'!$A$9:$BC$160, 10, FALSE)</f>
        <v>20</v>
      </c>
      <c r="L28" s="290">
        <f>VLOOKUP($A28&amp;$A$27, '[2]32.의료인력'!$A$9:$BC$160, 11, FALSE)</f>
        <v>6823</v>
      </c>
      <c r="M28" s="290">
        <f>VLOOKUP($A28&amp;$A$27, '[2]32.의료인력'!$A$9:$BC$160, 12, FALSE)</f>
        <v>7559</v>
      </c>
      <c r="N28" s="290">
        <f>VLOOKUP($A28&amp;$A$27, '[2]32.의료인력'!$A$9:$BC$160, 13, FALSE)</f>
        <v>4394</v>
      </c>
      <c r="O28" s="290">
        <f>VLOOKUP($A28&amp;$A$27, '[2]32.의료인력'!$A$9:$BC$160, 14, FALSE)</f>
        <v>209</v>
      </c>
    </row>
    <row r="29" spans="1:15" ht="21.2" customHeight="1" x14ac:dyDescent="0.15">
      <c r="A29" s="4">
        <v>2016</v>
      </c>
      <c r="B29" s="290">
        <f>VLOOKUP($A29&amp;$A$27, '[2]32.의료인력'!$A$9:$BC$160, 4, FALSE)</f>
        <v>26362</v>
      </c>
      <c r="C29" s="293">
        <f t="shared" ref="C29:E34" si="8">B29/B11*100</f>
        <v>45.888455646845841</v>
      </c>
      <c r="D29" s="290">
        <f t="shared" ref="D29:D34" si="9">SUM(F29:G29)</f>
        <v>3333</v>
      </c>
      <c r="E29" s="293">
        <f t="shared" si="8"/>
        <v>38.679354763838923</v>
      </c>
      <c r="F29" s="290">
        <f>VLOOKUP($A29&amp;$A$27, '[2]32.의료인력'!$A$9:$BC$160, 5, FALSE)</f>
        <v>3327</v>
      </c>
      <c r="G29" s="290">
        <f>VLOOKUP($A29&amp;$A$27, '[2]32.의료인력'!$A$9:$BC$160, 6, FALSE)</f>
        <v>6</v>
      </c>
      <c r="H29" s="290">
        <f>VLOOKUP($A29&amp;$A$27, '[2]32.의료인력'!$A$9:$BC$160, 7, FALSE)</f>
        <v>863</v>
      </c>
      <c r="I29" s="290">
        <f>VLOOKUP($A29&amp;$A$27, '[2]32.의료인력'!$A$9:$BC$160, 8, FALSE)</f>
        <v>825</v>
      </c>
      <c r="J29" s="290">
        <f>VLOOKUP($A29&amp;$A$27, '[2]32.의료인력'!$A$9:$BC$160, 9, FALSE)</f>
        <v>431</v>
      </c>
      <c r="K29" s="290">
        <f>VLOOKUP($A29&amp;$A$27, '[2]32.의료인력'!$A$9:$BC$160, 10, FALSE)</f>
        <v>27</v>
      </c>
      <c r="L29" s="290">
        <f>VLOOKUP($A29&amp;$A$27, '[2]32.의료인력'!$A$9:$BC$160, 11, FALSE)</f>
        <v>7463</v>
      </c>
      <c r="M29" s="290">
        <f>VLOOKUP($A29&amp;$A$27, '[2]32.의료인력'!$A$9:$BC$160, 12, FALSE)</f>
        <v>8438</v>
      </c>
      <c r="N29" s="290">
        <f>VLOOKUP($A29&amp;$A$27, '[2]32.의료인력'!$A$9:$BC$160, 13, FALSE)</f>
        <v>4759</v>
      </c>
      <c r="O29" s="290">
        <f>VLOOKUP($A29&amp;$A$27, '[2]32.의료인력'!$A$9:$BC$160, 14, FALSE)</f>
        <v>223</v>
      </c>
    </row>
    <row r="30" spans="1:15" ht="21.2" customHeight="1" x14ac:dyDescent="0.15">
      <c r="A30" s="4">
        <v>2017</v>
      </c>
      <c r="B30" s="290">
        <f>VLOOKUP($A30&amp;$A$27, '[2]32.의료인력'!$A$9:$BC$160, 4, FALSE)</f>
        <v>27217</v>
      </c>
      <c r="C30" s="293">
        <f t="shared" si="8"/>
        <v>45.415408233075802</v>
      </c>
      <c r="D30" s="290">
        <f t="shared" si="9"/>
        <v>3412</v>
      </c>
      <c r="E30" s="293">
        <f t="shared" si="8"/>
        <v>38.575466365178066</v>
      </c>
      <c r="F30" s="290">
        <f>VLOOKUP($A30&amp;$A$27, '[2]32.의료인력'!$A$9:$BC$160, 5, FALSE)</f>
        <v>3399</v>
      </c>
      <c r="G30" s="290">
        <f>VLOOKUP($A30&amp;$A$27, '[2]32.의료인력'!$A$9:$BC$160, 6, FALSE)</f>
        <v>13</v>
      </c>
      <c r="H30" s="290">
        <f>VLOOKUP($A30&amp;$A$27, '[2]32.의료인력'!$A$9:$BC$160, 7, FALSE)</f>
        <v>851</v>
      </c>
      <c r="I30" s="290">
        <f>VLOOKUP($A30&amp;$A$27, '[2]32.의료인력'!$A$9:$BC$160, 8, FALSE)</f>
        <v>808</v>
      </c>
      <c r="J30" s="290">
        <f>VLOOKUP($A30&amp;$A$27, '[2]32.의료인력'!$A$9:$BC$160, 9, FALSE)</f>
        <v>457</v>
      </c>
      <c r="K30" s="290">
        <f>VLOOKUP($A30&amp;$A$27, '[2]32.의료인력'!$A$9:$BC$160, 10, FALSE)</f>
        <v>24</v>
      </c>
      <c r="L30" s="290">
        <f>VLOOKUP($A30&amp;$A$27, '[2]32.의료인력'!$A$9:$BC$160, 11, FALSE)</f>
        <v>7753</v>
      </c>
      <c r="M30" s="290">
        <f>VLOOKUP($A30&amp;$A$27, '[2]32.의료인력'!$A$9:$BC$160, 12, FALSE)</f>
        <v>8671</v>
      </c>
      <c r="N30" s="290">
        <f>VLOOKUP($A30&amp;$A$27, '[2]32.의료인력'!$A$9:$BC$160, 13, FALSE)</f>
        <v>5025</v>
      </c>
      <c r="O30" s="290">
        <f>VLOOKUP($A30&amp;$A$27, '[2]32.의료인력'!$A$9:$BC$160, 14, FALSE)</f>
        <v>216</v>
      </c>
    </row>
    <row r="31" spans="1:15" ht="21.2" customHeight="1" x14ac:dyDescent="0.15">
      <c r="A31" s="4">
        <v>2018</v>
      </c>
      <c r="B31" s="290">
        <f>VLOOKUP($A31&amp;$A$27, '[2]32.의료인력'!$A$9:$BC$160, 4, FALSE)</f>
        <v>28965</v>
      </c>
      <c r="C31" s="293">
        <f t="shared" si="8"/>
        <v>45.488095985928766</v>
      </c>
      <c r="D31" s="290">
        <f t="shared" si="9"/>
        <v>3502</v>
      </c>
      <c r="E31" s="293">
        <f t="shared" si="8"/>
        <v>38.462383305875889</v>
      </c>
      <c r="F31" s="290">
        <f>VLOOKUP($A31&amp;$A$27, '[2]32.의료인력'!$A$9:$BC$160, 5, FALSE)</f>
        <v>3480</v>
      </c>
      <c r="G31" s="290">
        <f>VLOOKUP($A31&amp;$A$27, '[2]32.의료인력'!$A$9:$BC$160, 6, FALSE)</f>
        <v>22</v>
      </c>
      <c r="H31" s="290">
        <f>VLOOKUP($A31&amp;$A$27, '[2]32.의료인력'!$A$9:$BC$160, 7, FALSE)</f>
        <v>876</v>
      </c>
      <c r="I31" s="290">
        <f>VLOOKUP($A31&amp;$A$27, '[2]32.의료인력'!$A$9:$BC$160, 8, FALSE)</f>
        <v>854</v>
      </c>
      <c r="J31" s="290">
        <f>VLOOKUP($A31&amp;$A$27, '[2]32.의료인력'!$A$9:$BC$160, 9, FALSE)</f>
        <v>669</v>
      </c>
      <c r="K31" s="290">
        <f>VLOOKUP($A31&amp;$A$27, '[2]32.의료인력'!$A$9:$BC$160, 10, FALSE)</f>
        <v>23</v>
      </c>
      <c r="L31" s="290">
        <f>VLOOKUP($A31&amp;$A$27, '[2]32.의료인력'!$A$9:$BC$160, 11, FALSE)</f>
        <v>8366</v>
      </c>
      <c r="M31" s="290">
        <f>VLOOKUP($A31&amp;$A$27, '[2]32.의료인력'!$A$9:$BC$160, 12, FALSE)</f>
        <v>9110</v>
      </c>
      <c r="N31" s="290">
        <f>VLOOKUP($A31&amp;$A$27, '[2]32.의료인력'!$A$9:$BC$160, 13, FALSE)</f>
        <v>5348</v>
      </c>
      <c r="O31" s="290">
        <f>VLOOKUP($A31&amp;$A$27, '[2]32.의료인력'!$A$9:$BC$160, 14, FALSE)</f>
        <v>217</v>
      </c>
    </row>
    <row r="32" spans="1:15" ht="21.2" customHeight="1" x14ac:dyDescent="0.15">
      <c r="A32" s="4">
        <v>2019</v>
      </c>
      <c r="B32" s="290">
        <f>VLOOKUP($A32&amp;$A$27, '[2]32.의료인력'!$A$9:$BC$160, 4, FALSE)</f>
        <v>29728</v>
      </c>
      <c r="C32" s="293">
        <f t="shared" si="8"/>
        <v>43.526259535278697</v>
      </c>
      <c r="D32" s="290">
        <f t="shared" si="9"/>
        <v>3579</v>
      </c>
      <c r="E32" s="293">
        <f t="shared" si="8"/>
        <v>37.893065113816832</v>
      </c>
      <c r="F32" s="290">
        <f>VLOOKUP($A32&amp;$A$27, '[2]32.의료인력'!$A$9:$BC$160, 5, FALSE)</f>
        <v>3558</v>
      </c>
      <c r="G32" s="290">
        <f>VLOOKUP($A32&amp;$A$27, '[2]32.의료인력'!$A$9:$BC$160, 6, FALSE)</f>
        <v>21</v>
      </c>
      <c r="H32" s="290">
        <f>VLOOKUP($A32&amp;$A$27, '[2]32.의료인력'!$A$9:$BC$160, 7, FALSE)</f>
        <v>897</v>
      </c>
      <c r="I32" s="290">
        <f>VLOOKUP($A32&amp;$A$27, '[2]32.의료인력'!$A$9:$BC$160, 8, FALSE)</f>
        <v>896</v>
      </c>
      <c r="J32" s="290">
        <f>VLOOKUP($A32&amp;$A$27, '[2]32.의료인력'!$A$9:$BC$160, 9, FALSE)</f>
        <v>535</v>
      </c>
      <c r="K32" s="290">
        <f>VLOOKUP($A32&amp;$A$27, '[2]32.의료인력'!$A$9:$BC$160, 10, FALSE)</f>
        <v>45</v>
      </c>
      <c r="L32" s="290">
        <f>VLOOKUP($A32&amp;$A$27, '[2]32.의료인력'!$A$9:$BC$160, 11, FALSE)</f>
        <v>8679</v>
      </c>
      <c r="M32" s="290">
        <f>VLOOKUP($A32&amp;$A$27, '[2]32.의료인력'!$A$9:$BC$160, 12, FALSE)</f>
        <v>9716</v>
      </c>
      <c r="N32" s="290">
        <f>VLOOKUP($A32&amp;$A$27, '[2]32.의료인력'!$A$9:$BC$160, 13, FALSE)</f>
        <v>5163</v>
      </c>
      <c r="O32" s="290">
        <f>VLOOKUP($A32&amp;$A$27, '[2]32.의료인력'!$A$9:$BC$160, 14, FALSE)</f>
        <v>218</v>
      </c>
    </row>
    <row r="33" spans="1:15" ht="21.2" customHeight="1" x14ac:dyDescent="0.15">
      <c r="A33" s="4">
        <v>2020</v>
      </c>
      <c r="B33" s="290">
        <f>VLOOKUP($A33&amp;$A$27, '[2]32.의료인력'!$A$9:$BC$160, 4, FALSE)</f>
        <v>30229</v>
      </c>
      <c r="C33" s="293">
        <f t="shared" si="8"/>
        <v>42.80757901891922</v>
      </c>
      <c r="D33" s="290">
        <f t="shared" si="9"/>
        <v>3624</v>
      </c>
      <c r="E33" s="293">
        <f t="shared" si="8"/>
        <v>38.763504118087496</v>
      </c>
      <c r="F33" s="290">
        <f>VLOOKUP($A33&amp;$A$27, '[2]32.의료인력'!$A$9:$BC$160, 5, FALSE)</f>
        <v>3604</v>
      </c>
      <c r="G33" s="290">
        <f>VLOOKUP($A33&amp;$A$27, '[2]32.의료인력'!$A$9:$BC$160, 6, FALSE)</f>
        <v>20</v>
      </c>
      <c r="H33" s="290">
        <f>VLOOKUP($A33&amp;$A$27, '[2]32.의료인력'!$A$9:$BC$160, 7, FALSE)</f>
        <v>899</v>
      </c>
      <c r="I33" s="290">
        <f>VLOOKUP($A33&amp;$A$27, '[2]32.의료인력'!$A$9:$BC$160, 8, FALSE)</f>
        <v>905</v>
      </c>
      <c r="J33" s="290">
        <f>VLOOKUP($A33&amp;$A$27, '[2]32.의료인력'!$A$9:$BC$160, 9, FALSE)</f>
        <v>587</v>
      </c>
      <c r="K33" s="290">
        <f>VLOOKUP($A33&amp;$A$27, '[2]32.의료인력'!$A$9:$BC$160, 10, FALSE)</f>
        <v>18</v>
      </c>
      <c r="L33" s="290">
        <f>VLOOKUP($A33&amp;$A$27, '[2]32.의료인력'!$A$9:$BC$160, 11, FALSE)</f>
        <v>8995</v>
      </c>
      <c r="M33" s="290">
        <f>VLOOKUP($A33&amp;$A$27, '[2]32.의료인력'!$A$9:$BC$160, 12, FALSE)</f>
        <v>9697</v>
      </c>
      <c r="N33" s="290">
        <f>VLOOKUP($A33&amp;$A$27, '[2]32.의료인력'!$A$9:$BC$160, 13, FALSE)</f>
        <v>5283</v>
      </c>
      <c r="O33" s="290">
        <f>VLOOKUP($A33&amp;$A$27, '[2]32.의료인력'!$A$9:$BC$160, 14, FALSE)</f>
        <v>221</v>
      </c>
    </row>
    <row r="34" spans="1:15" ht="21.2" customHeight="1" x14ac:dyDescent="0.15">
      <c r="A34" s="4">
        <v>2021</v>
      </c>
      <c r="B34" s="290">
        <v>30587</v>
      </c>
      <c r="C34" s="293">
        <f t="shared" si="8"/>
        <v>44.147915072961617</v>
      </c>
      <c r="D34" s="290">
        <f t="shared" si="9"/>
        <v>3719</v>
      </c>
      <c r="E34" s="293">
        <f t="shared" si="8"/>
        <v>38.178831742120934</v>
      </c>
      <c r="F34" s="290">
        <v>3713</v>
      </c>
      <c r="G34" s="290">
        <v>6</v>
      </c>
      <c r="H34" s="294">
        <v>883</v>
      </c>
      <c r="I34" s="295">
        <v>880</v>
      </c>
      <c r="J34" s="295">
        <v>555</v>
      </c>
      <c r="K34" s="295">
        <v>3</v>
      </c>
      <c r="L34" s="295">
        <v>9585</v>
      </c>
      <c r="M34" s="295">
        <v>9591</v>
      </c>
      <c r="N34" s="295">
        <v>5155</v>
      </c>
      <c r="O34" s="295">
        <v>216</v>
      </c>
    </row>
    <row r="35" spans="1:15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</row>
    <row r="36" spans="1:15" s="111" customFormat="1" ht="18.75" customHeight="1" x14ac:dyDescent="0.15">
      <c r="A36" s="165" t="s">
        <v>743</v>
      </c>
    </row>
  </sheetData>
  <mergeCells count="16">
    <mergeCell ref="O5:O7"/>
    <mergeCell ref="B5:B7"/>
    <mergeCell ref="H5:H7"/>
    <mergeCell ref="I5:I7"/>
    <mergeCell ref="J5:J7"/>
    <mergeCell ref="K5:K7"/>
    <mergeCell ref="L5:L7"/>
    <mergeCell ref="M5:M7"/>
    <mergeCell ref="N5:N7"/>
    <mergeCell ref="D5:G5"/>
    <mergeCell ref="A2:G2"/>
    <mergeCell ref="C6:C7"/>
    <mergeCell ref="E6:E7"/>
    <mergeCell ref="F6:F7"/>
    <mergeCell ref="G6:G7"/>
    <mergeCell ref="A5:A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8" width="9.33203125" customWidth="1"/>
    <col min="9" max="16" width="9.77734375" customWidth="1"/>
    <col min="17" max="21" width="8.5546875" customWidth="1"/>
  </cols>
  <sheetData>
    <row r="1" spans="1:25" s="42" customFormat="1" ht="15" customHeight="1" x14ac:dyDescent="0.15">
      <c r="A1" s="133" t="s">
        <v>214</v>
      </c>
      <c r="C1" s="55"/>
      <c r="E1" s="55"/>
      <c r="F1" s="55"/>
      <c r="I1" s="55"/>
      <c r="K1" s="55"/>
      <c r="L1" s="55"/>
      <c r="N1" s="55"/>
      <c r="O1" s="55"/>
      <c r="P1" s="55"/>
      <c r="R1" s="55"/>
      <c r="T1" s="55"/>
      <c r="V1" s="55"/>
      <c r="W1" s="55"/>
      <c r="Y1" s="55"/>
    </row>
    <row r="2" spans="1:25" s="229" customFormat="1" ht="30" customHeight="1" x14ac:dyDescent="0.15">
      <c r="A2" s="481" t="s">
        <v>781</v>
      </c>
      <c r="B2" s="481"/>
      <c r="C2" s="481"/>
      <c r="D2" s="481"/>
      <c r="E2" s="481"/>
      <c r="F2" s="481"/>
      <c r="G2" s="481"/>
      <c r="H2" s="481"/>
      <c r="I2" s="219"/>
      <c r="J2" s="219"/>
      <c r="K2" s="219"/>
      <c r="L2" s="219"/>
      <c r="M2" s="219"/>
      <c r="N2" s="219"/>
      <c r="O2" s="219"/>
      <c r="P2" s="219"/>
      <c r="Q2" s="218"/>
      <c r="R2" s="218"/>
      <c r="S2" s="218"/>
      <c r="T2" s="218"/>
      <c r="U2" s="218"/>
      <c r="V2" s="218"/>
      <c r="W2" s="218"/>
      <c r="X2" s="218"/>
      <c r="Y2" s="218"/>
    </row>
    <row r="3" spans="1:25" s="42" customFormat="1" ht="15" customHeight="1" x14ac:dyDescent="0.15">
      <c r="C3" s="55"/>
      <c r="E3" s="55"/>
      <c r="F3" s="55"/>
      <c r="I3" s="55"/>
      <c r="K3" s="55"/>
      <c r="L3" s="55"/>
      <c r="N3" s="55"/>
      <c r="O3" s="55"/>
      <c r="P3" s="55"/>
      <c r="R3" s="55"/>
      <c r="T3" s="55"/>
      <c r="V3" s="55"/>
      <c r="W3" s="55"/>
      <c r="Y3" s="55"/>
    </row>
    <row r="4" spans="1:25" s="42" customFormat="1" ht="15" customHeight="1" thickBot="1" x14ac:dyDescent="0.2">
      <c r="A4" s="6"/>
      <c r="B4" s="43"/>
      <c r="C4" s="56"/>
      <c r="D4" s="43"/>
      <c r="E4" s="56"/>
      <c r="F4" s="56"/>
      <c r="G4" s="43"/>
      <c r="H4" s="43"/>
      <c r="I4" s="56"/>
      <c r="J4" s="43"/>
      <c r="K4" s="56"/>
      <c r="L4" s="56"/>
      <c r="M4" s="43"/>
      <c r="N4" s="56"/>
      <c r="O4" s="56"/>
      <c r="P4" s="241" t="s">
        <v>291</v>
      </c>
      <c r="Q4" s="43"/>
      <c r="R4" s="56"/>
      <c r="S4" s="43"/>
      <c r="T4" s="56"/>
      <c r="U4" s="43"/>
      <c r="V4" s="56"/>
      <c r="W4" s="56"/>
      <c r="X4" s="43"/>
      <c r="Y4" s="241" t="s">
        <v>291</v>
      </c>
    </row>
    <row r="5" spans="1:25" s="42" customFormat="1" ht="17.100000000000001" customHeight="1" x14ac:dyDescent="0.15">
      <c r="A5" s="470"/>
      <c r="B5" s="687" t="s">
        <v>333</v>
      </c>
      <c r="C5" s="690" t="s">
        <v>442</v>
      </c>
      <c r="D5" s="691"/>
      <c r="E5" s="691"/>
      <c r="F5" s="691"/>
      <c r="G5" s="691"/>
      <c r="H5" s="691"/>
      <c r="I5" s="691"/>
      <c r="J5" s="691"/>
      <c r="K5" s="691"/>
      <c r="L5" s="691"/>
      <c r="M5" s="691"/>
      <c r="N5" s="691"/>
      <c r="O5" s="691"/>
      <c r="P5" s="691"/>
      <c r="Q5" s="691"/>
      <c r="R5" s="691"/>
      <c r="S5" s="691"/>
      <c r="T5" s="691"/>
      <c r="U5" s="691"/>
      <c r="V5" s="690" t="s">
        <v>443</v>
      </c>
      <c r="W5" s="692"/>
      <c r="X5" s="692"/>
      <c r="Y5" s="692"/>
    </row>
    <row r="6" spans="1:25" s="42" customFormat="1" ht="17.100000000000001" customHeight="1" x14ac:dyDescent="0.15">
      <c r="A6" s="471"/>
      <c r="B6" s="688"/>
      <c r="C6" s="693" t="s">
        <v>372</v>
      </c>
      <c r="D6" s="695" t="s">
        <v>444</v>
      </c>
      <c r="E6" s="696"/>
      <c r="F6" s="696"/>
      <c r="G6" s="696"/>
      <c r="H6" s="696"/>
      <c r="I6" s="696"/>
      <c r="J6" s="697"/>
      <c r="K6" s="698" t="s">
        <v>445</v>
      </c>
      <c r="L6" s="485" t="s">
        <v>446</v>
      </c>
      <c r="M6" s="503"/>
      <c r="N6" s="503"/>
      <c r="O6" s="503"/>
      <c r="P6" s="503"/>
      <c r="Q6" s="485" t="s">
        <v>447</v>
      </c>
      <c r="R6" s="503"/>
      <c r="S6" s="503"/>
      <c r="T6" s="503"/>
      <c r="U6" s="503"/>
      <c r="V6" s="693" t="s">
        <v>372</v>
      </c>
      <c r="W6" s="685" t="s">
        <v>448</v>
      </c>
      <c r="X6" s="686"/>
      <c r="Y6" s="686"/>
    </row>
    <row r="7" spans="1:25" s="156" customFormat="1" ht="26.1" customHeight="1" thickBot="1" x14ac:dyDescent="0.2">
      <c r="A7" s="472"/>
      <c r="B7" s="689"/>
      <c r="C7" s="694"/>
      <c r="D7" s="154"/>
      <c r="E7" s="190" t="s">
        <v>449</v>
      </c>
      <c r="F7" s="190" t="s">
        <v>450</v>
      </c>
      <c r="G7" s="183" t="s">
        <v>451</v>
      </c>
      <c r="H7" s="183" t="s">
        <v>452</v>
      </c>
      <c r="I7" s="190" t="s">
        <v>453</v>
      </c>
      <c r="J7" s="191" t="s">
        <v>454</v>
      </c>
      <c r="K7" s="699"/>
      <c r="L7" s="155"/>
      <c r="M7" s="183" t="s">
        <v>455</v>
      </c>
      <c r="N7" s="190" t="s">
        <v>456</v>
      </c>
      <c r="O7" s="191" t="s">
        <v>457</v>
      </c>
      <c r="P7" s="346" t="s">
        <v>458</v>
      </c>
      <c r="Q7" s="155"/>
      <c r="R7" s="183" t="s">
        <v>459</v>
      </c>
      <c r="S7" s="190" t="s">
        <v>460</v>
      </c>
      <c r="T7" s="191" t="s">
        <v>461</v>
      </c>
      <c r="U7" s="190" t="s">
        <v>462</v>
      </c>
      <c r="V7" s="694"/>
      <c r="W7" s="183" t="s">
        <v>463</v>
      </c>
      <c r="X7" s="346" t="s">
        <v>464</v>
      </c>
      <c r="Y7" s="192" t="s">
        <v>465</v>
      </c>
    </row>
    <row r="8" spans="1:25" s="82" customFormat="1" ht="6.95" customHeight="1" x14ac:dyDescent="0.15">
      <c r="A8" s="8" t="s">
        <v>0</v>
      </c>
      <c r="B8" s="79"/>
      <c r="C8" s="79"/>
      <c r="D8" s="79"/>
      <c r="E8" s="79" t="s">
        <v>0</v>
      </c>
      <c r="F8" s="79" t="s">
        <v>0</v>
      </c>
      <c r="G8" s="79" t="s">
        <v>0</v>
      </c>
      <c r="H8" s="79"/>
      <c r="I8" s="79"/>
      <c r="J8" s="79"/>
      <c r="K8" s="79" t="s">
        <v>0</v>
      </c>
      <c r="L8" s="79" t="s">
        <v>0</v>
      </c>
      <c r="M8" s="79" t="s">
        <v>0</v>
      </c>
      <c r="N8" s="79" t="s">
        <v>0</v>
      </c>
      <c r="O8" s="79" t="s">
        <v>0</v>
      </c>
      <c r="P8" s="79" t="s">
        <v>0</v>
      </c>
      <c r="Q8" s="79" t="s">
        <v>0</v>
      </c>
      <c r="R8" s="79" t="s">
        <v>0</v>
      </c>
      <c r="S8" s="79"/>
      <c r="T8" s="79"/>
      <c r="U8" s="79"/>
      <c r="V8" s="79" t="s">
        <v>0</v>
      </c>
      <c r="W8" s="79" t="s">
        <v>0</v>
      </c>
      <c r="X8" s="79" t="s">
        <v>0</v>
      </c>
      <c r="Y8" s="79" t="s">
        <v>0</v>
      </c>
    </row>
    <row r="9" spans="1:25" ht="21.2" customHeight="1" x14ac:dyDescent="0.15">
      <c r="A9" s="39" t="s">
        <v>63</v>
      </c>
      <c r="B9" s="94"/>
      <c r="C9" s="94"/>
      <c r="D9" s="94"/>
      <c r="E9" s="94"/>
    </row>
    <row r="10" spans="1:25" ht="21.2" customHeight="1" x14ac:dyDescent="0.15">
      <c r="A10" s="4">
        <v>2015</v>
      </c>
      <c r="B10" s="112">
        <f t="shared" ref="B10:Q16" si="0">SUM(B19,B28)</f>
        <v>125827</v>
      </c>
      <c r="C10" s="112">
        <f t="shared" si="0"/>
        <v>116506</v>
      </c>
      <c r="D10" s="112">
        <f t="shared" si="0"/>
        <v>90285</v>
      </c>
      <c r="E10" s="112">
        <f t="shared" si="0"/>
        <v>12414</v>
      </c>
      <c r="F10" s="112">
        <f t="shared" si="0"/>
        <v>70157</v>
      </c>
      <c r="G10" s="112">
        <f t="shared" si="0"/>
        <v>1809</v>
      </c>
      <c r="H10" s="112">
        <f t="shared" si="0"/>
        <v>1175</v>
      </c>
      <c r="I10" s="112">
        <f t="shared" si="0"/>
        <v>3733</v>
      </c>
      <c r="J10" s="112">
        <f t="shared" si="0"/>
        <v>997</v>
      </c>
      <c r="K10" s="112">
        <f t="shared" si="0"/>
        <v>4579</v>
      </c>
      <c r="L10" s="112">
        <f t="shared" si="0"/>
        <v>13113</v>
      </c>
      <c r="M10" s="112">
        <f t="shared" si="0"/>
        <v>3482</v>
      </c>
      <c r="N10" s="112">
        <f t="shared" si="0"/>
        <v>9059</v>
      </c>
      <c r="O10" s="112">
        <f t="shared" si="0"/>
        <v>62</v>
      </c>
      <c r="P10" s="112">
        <f t="shared" si="0"/>
        <v>510</v>
      </c>
      <c r="Q10" s="112">
        <f t="shared" si="0"/>
        <v>8529</v>
      </c>
      <c r="R10" s="112">
        <f t="shared" ref="C10:Y16" si="1">SUM(R19,R28)</f>
        <v>138</v>
      </c>
      <c r="S10" s="112">
        <f t="shared" si="1"/>
        <v>8174</v>
      </c>
      <c r="T10" s="112">
        <f t="shared" si="1"/>
        <v>33</v>
      </c>
      <c r="U10" s="112">
        <f t="shared" si="1"/>
        <v>184</v>
      </c>
      <c r="V10" s="112">
        <f t="shared" si="1"/>
        <v>9321</v>
      </c>
      <c r="W10" s="112">
        <f t="shared" si="1"/>
        <v>22</v>
      </c>
      <c r="X10" s="112">
        <f t="shared" si="1"/>
        <v>54</v>
      </c>
      <c r="Y10" s="112">
        <f t="shared" si="1"/>
        <v>9245</v>
      </c>
    </row>
    <row r="11" spans="1:25" ht="21.2" customHeight="1" x14ac:dyDescent="0.15">
      <c r="A11" s="4">
        <v>2016</v>
      </c>
      <c r="B11" s="112">
        <f t="shared" si="0"/>
        <v>129865</v>
      </c>
      <c r="C11" s="112">
        <f t="shared" si="1"/>
        <v>119813</v>
      </c>
      <c r="D11" s="112">
        <f t="shared" si="1"/>
        <v>93356</v>
      </c>
      <c r="E11" s="112">
        <f t="shared" si="1"/>
        <v>13789</v>
      </c>
      <c r="F11" s="112">
        <f t="shared" si="1"/>
        <v>71802</v>
      </c>
      <c r="G11" s="112">
        <f t="shared" si="1"/>
        <v>1900</v>
      </c>
      <c r="H11" s="112">
        <f t="shared" si="1"/>
        <v>1157</v>
      </c>
      <c r="I11" s="112">
        <f t="shared" si="1"/>
        <v>3678</v>
      </c>
      <c r="J11" s="112">
        <f t="shared" si="1"/>
        <v>1030</v>
      </c>
      <c r="K11" s="112">
        <f t="shared" si="1"/>
        <v>4741</v>
      </c>
      <c r="L11" s="112">
        <f t="shared" si="1"/>
        <v>12886</v>
      </c>
      <c r="M11" s="112">
        <f t="shared" si="1"/>
        <v>3589</v>
      </c>
      <c r="N11" s="112">
        <f t="shared" si="1"/>
        <v>9234</v>
      </c>
      <c r="O11" s="112">
        <f t="shared" si="1"/>
        <v>63</v>
      </c>
      <c r="P11" s="112">
        <f t="shared" si="1"/>
        <v>0</v>
      </c>
      <c r="Q11" s="112">
        <f t="shared" si="1"/>
        <v>8830</v>
      </c>
      <c r="R11" s="112">
        <f t="shared" si="1"/>
        <v>137</v>
      </c>
      <c r="S11" s="112">
        <f t="shared" si="1"/>
        <v>8489</v>
      </c>
      <c r="T11" s="112">
        <f t="shared" si="1"/>
        <v>31</v>
      </c>
      <c r="U11" s="112">
        <f t="shared" si="1"/>
        <v>173</v>
      </c>
      <c r="V11" s="112">
        <f t="shared" si="1"/>
        <v>10052</v>
      </c>
      <c r="W11" s="112">
        <f t="shared" si="1"/>
        <v>23</v>
      </c>
      <c r="X11" s="112">
        <f t="shared" si="1"/>
        <v>672</v>
      </c>
      <c r="Y11" s="112">
        <f t="shared" si="1"/>
        <v>9357</v>
      </c>
    </row>
    <row r="12" spans="1:25" ht="21.2" customHeight="1" x14ac:dyDescent="0.15">
      <c r="A12" s="4">
        <v>2017</v>
      </c>
      <c r="B12" s="112">
        <f t="shared" si="0"/>
        <v>130569</v>
      </c>
      <c r="C12" s="112">
        <f t="shared" si="1"/>
        <v>122376</v>
      </c>
      <c r="D12" s="112">
        <f t="shared" si="1"/>
        <v>95609</v>
      </c>
      <c r="E12" s="112">
        <f t="shared" si="1"/>
        <v>15306</v>
      </c>
      <c r="F12" s="112">
        <f t="shared" si="1"/>
        <v>72519</v>
      </c>
      <c r="G12" s="112">
        <f t="shared" si="1"/>
        <v>1937</v>
      </c>
      <c r="H12" s="112">
        <f t="shared" si="1"/>
        <v>1152</v>
      </c>
      <c r="I12" s="112">
        <f t="shared" si="1"/>
        <v>3634</v>
      </c>
      <c r="J12" s="112">
        <f t="shared" si="1"/>
        <v>1061</v>
      </c>
      <c r="K12" s="112">
        <f t="shared" si="1"/>
        <v>4771</v>
      </c>
      <c r="L12" s="112">
        <f t="shared" si="1"/>
        <v>13202</v>
      </c>
      <c r="M12" s="112">
        <f t="shared" si="1"/>
        <v>3673</v>
      </c>
      <c r="N12" s="112">
        <f t="shared" si="1"/>
        <v>9470</v>
      </c>
      <c r="O12" s="112">
        <f t="shared" si="1"/>
        <v>59</v>
      </c>
      <c r="P12" s="112">
        <f t="shared" si="1"/>
        <v>0</v>
      </c>
      <c r="Q12" s="112">
        <f t="shared" si="1"/>
        <v>8794</v>
      </c>
      <c r="R12" s="112">
        <f t="shared" si="1"/>
        <v>136</v>
      </c>
      <c r="S12" s="112">
        <f t="shared" si="1"/>
        <v>8448</v>
      </c>
      <c r="T12" s="112">
        <f t="shared" si="1"/>
        <v>32</v>
      </c>
      <c r="U12" s="112">
        <f t="shared" si="1"/>
        <v>178</v>
      </c>
      <c r="V12" s="112">
        <f t="shared" si="1"/>
        <v>8193</v>
      </c>
      <c r="W12" s="112">
        <f t="shared" si="1"/>
        <v>20</v>
      </c>
      <c r="X12" s="112">
        <f t="shared" si="1"/>
        <v>121</v>
      </c>
      <c r="Y12" s="112">
        <f t="shared" si="1"/>
        <v>8052</v>
      </c>
    </row>
    <row r="13" spans="1:25" ht="21.2" customHeight="1" x14ac:dyDescent="0.15">
      <c r="A13" s="4">
        <v>2018</v>
      </c>
      <c r="B13" s="112">
        <f t="shared" si="0"/>
        <v>131530</v>
      </c>
      <c r="C13" s="112">
        <f t="shared" si="1"/>
        <v>123861</v>
      </c>
      <c r="D13" s="112">
        <f t="shared" si="1"/>
        <v>96399</v>
      </c>
      <c r="E13" s="112">
        <f t="shared" si="1"/>
        <v>16508</v>
      </c>
      <c r="F13" s="112">
        <f t="shared" si="1"/>
        <v>72184</v>
      </c>
      <c r="G13" s="112">
        <f t="shared" si="1"/>
        <v>1946</v>
      </c>
      <c r="H13" s="112">
        <f t="shared" si="1"/>
        <v>1136</v>
      </c>
      <c r="I13" s="112">
        <f t="shared" si="1"/>
        <v>3547</v>
      </c>
      <c r="J13" s="112">
        <f t="shared" si="1"/>
        <v>1078</v>
      </c>
      <c r="K13" s="112">
        <f t="shared" si="1"/>
        <v>4828</v>
      </c>
      <c r="L13" s="112">
        <f t="shared" si="1"/>
        <v>13463</v>
      </c>
      <c r="M13" s="112">
        <f t="shared" si="1"/>
        <v>3710</v>
      </c>
      <c r="N13" s="112">
        <f t="shared" si="1"/>
        <v>9693</v>
      </c>
      <c r="O13" s="112">
        <f t="shared" si="1"/>
        <v>60</v>
      </c>
      <c r="P13" s="112">
        <f t="shared" si="1"/>
        <v>0</v>
      </c>
      <c r="Q13" s="112">
        <f t="shared" si="1"/>
        <v>9171</v>
      </c>
      <c r="R13" s="112">
        <f t="shared" si="1"/>
        <v>142</v>
      </c>
      <c r="S13" s="112">
        <f t="shared" si="1"/>
        <v>8817</v>
      </c>
      <c r="T13" s="112">
        <f t="shared" si="1"/>
        <v>37</v>
      </c>
      <c r="U13" s="112">
        <f t="shared" si="1"/>
        <v>175</v>
      </c>
      <c r="V13" s="112">
        <f t="shared" si="1"/>
        <v>7669</v>
      </c>
      <c r="W13" s="112">
        <f t="shared" si="1"/>
        <v>24</v>
      </c>
      <c r="X13" s="112">
        <f t="shared" si="1"/>
        <v>0</v>
      </c>
      <c r="Y13" s="112">
        <f t="shared" si="1"/>
        <v>7645</v>
      </c>
    </row>
    <row r="14" spans="1:25" ht="21.2" customHeight="1" x14ac:dyDescent="0.15">
      <c r="A14" s="4">
        <v>2019</v>
      </c>
      <c r="B14" s="112">
        <f t="shared" si="0"/>
        <v>132915</v>
      </c>
      <c r="C14" s="112">
        <f t="shared" si="1"/>
        <v>126099</v>
      </c>
      <c r="D14" s="112">
        <f t="shared" si="1"/>
        <v>98599</v>
      </c>
      <c r="E14" s="112">
        <f t="shared" si="1"/>
        <v>18346</v>
      </c>
      <c r="F14" s="112">
        <f t="shared" si="1"/>
        <v>72677</v>
      </c>
      <c r="G14" s="112">
        <f t="shared" si="1"/>
        <v>1939</v>
      </c>
      <c r="H14" s="112">
        <f t="shared" si="1"/>
        <v>1112</v>
      </c>
      <c r="I14" s="112">
        <f t="shared" si="1"/>
        <v>3452</v>
      </c>
      <c r="J14" s="112">
        <f t="shared" si="1"/>
        <v>1073</v>
      </c>
      <c r="K14" s="112">
        <f t="shared" si="1"/>
        <v>4787</v>
      </c>
      <c r="L14" s="112">
        <f t="shared" si="1"/>
        <v>13675</v>
      </c>
      <c r="M14" s="112">
        <f t="shared" si="1"/>
        <v>3701</v>
      </c>
      <c r="N14" s="112">
        <f t="shared" si="1"/>
        <v>9909</v>
      </c>
      <c r="O14" s="112">
        <f t="shared" si="1"/>
        <v>65</v>
      </c>
      <c r="P14" s="112">
        <f t="shared" si="1"/>
        <v>0</v>
      </c>
      <c r="Q14" s="112">
        <f t="shared" si="1"/>
        <v>9038</v>
      </c>
      <c r="R14" s="112">
        <f t="shared" si="1"/>
        <v>145</v>
      </c>
      <c r="S14" s="112">
        <f t="shared" si="1"/>
        <v>8683</v>
      </c>
      <c r="T14" s="112">
        <f t="shared" si="1"/>
        <v>41</v>
      </c>
      <c r="U14" s="112">
        <f t="shared" si="1"/>
        <v>169</v>
      </c>
      <c r="V14" s="112">
        <f t="shared" si="1"/>
        <v>6816</v>
      </c>
      <c r="W14" s="112">
        <f t="shared" si="1"/>
        <v>21</v>
      </c>
      <c r="X14" s="112">
        <f t="shared" si="1"/>
        <v>0</v>
      </c>
      <c r="Y14" s="112">
        <f t="shared" si="1"/>
        <v>6795</v>
      </c>
    </row>
    <row r="15" spans="1:25" ht="21.2" customHeight="1" x14ac:dyDescent="0.15">
      <c r="A15" s="4">
        <v>2020</v>
      </c>
      <c r="B15" s="112">
        <f t="shared" si="0"/>
        <v>135940</v>
      </c>
      <c r="C15" s="112">
        <f t="shared" si="1"/>
        <v>128477</v>
      </c>
      <c r="D15" s="112">
        <f t="shared" si="1"/>
        <v>100228</v>
      </c>
      <c r="E15" s="112">
        <f t="shared" si="1"/>
        <v>19666</v>
      </c>
      <c r="F15" s="112">
        <f t="shared" si="1"/>
        <v>73213</v>
      </c>
      <c r="G15" s="112">
        <f t="shared" si="1"/>
        <v>1968</v>
      </c>
      <c r="H15" s="112">
        <f t="shared" si="1"/>
        <v>1039</v>
      </c>
      <c r="I15" s="112">
        <f t="shared" si="1"/>
        <v>3305</v>
      </c>
      <c r="J15" s="112">
        <f t="shared" si="1"/>
        <v>1037</v>
      </c>
      <c r="K15" s="112">
        <f t="shared" si="1"/>
        <v>4835</v>
      </c>
      <c r="L15" s="112">
        <f t="shared" si="1"/>
        <v>14198</v>
      </c>
      <c r="M15" s="112">
        <f t="shared" si="1"/>
        <v>3621</v>
      </c>
      <c r="N15" s="112">
        <f t="shared" si="1"/>
        <v>10497</v>
      </c>
      <c r="O15" s="112">
        <f t="shared" si="1"/>
        <v>80</v>
      </c>
      <c r="P15" s="112">
        <f t="shared" si="1"/>
        <v>0</v>
      </c>
      <c r="Q15" s="112">
        <f t="shared" si="1"/>
        <v>9216</v>
      </c>
      <c r="R15" s="112">
        <f t="shared" si="1"/>
        <v>155</v>
      </c>
      <c r="S15" s="112">
        <f t="shared" si="1"/>
        <v>8855</v>
      </c>
      <c r="T15" s="112">
        <f t="shared" si="1"/>
        <v>30</v>
      </c>
      <c r="U15" s="112">
        <f t="shared" si="1"/>
        <v>176</v>
      </c>
      <c r="V15" s="112">
        <f t="shared" si="1"/>
        <v>7463</v>
      </c>
      <c r="W15" s="112">
        <f t="shared" si="1"/>
        <v>4</v>
      </c>
      <c r="X15" s="112">
        <f t="shared" si="1"/>
        <v>0</v>
      </c>
      <c r="Y15" s="112">
        <f t="shared" si="1"/>
        <v>7459</v>
      </c>
    </row>
    <row r="16" spans="1:25" ht="21.2" customHeight="1" x14ac:dyDescent="0.15">
      <c r="A16" s="4">
        <v>2021</v>
      </c>
      <c r="B16" s="112">
        <f t="shared" si="0"/>
        <v>138691</v>
      </c>
      <c r="C16" s="112">
        <f t="shared" si="1"/>
        <v>130546</v>
      </c>
      <c r="D16" s="112">
        <f t="shared" si="1"/>
        <v>101366</v>
      </c>
      <c r="E16" s="112">
        <f t="shared" si="1"/>
        <v>20975</v>
      </c>
      <c r="F16" s="112">
        <f t="shared" si="1"/>
        <v>73091</v>
      </c>
      <c r="G16" s="112">
        <f t="shared" si="1"/>
        <v>2027</v>
      </c>
      <c r="H16" s="112">
        <f t="shared" si="1"/>
        <v>1009</v>
      </c>
      <c r="I16" s="112">
        <f t="shared" si="1"/>
        <v>3206</v>
      </c>
      <c r="J16" s="112">
        <f t="shared" si="1"/>
        <v>1058</v>
      </c>
      <c r="K16" s="112">
        <f t="shared" si="1"/>
        <v>4672</v>
      </c>
      <c r="L16" s="112">
        <f t="shared" si="1"/>
        <v>15089</v>
      </c>
      <c r="M16" s="112">
        <f t="shared" si="1"/>
        <v>3557</v>
      </c>
      <c r="N16" s="112">
        <f t="shared" si="1"/>
        <v>11443</v>
      </c>
      <c r="O16" s="112">
        <f t="shared" si="1"/>
        <v>89</v>
      </c>
      <c r="P16" s="112">
        <f t="shared" si="1"/>
        <v>0</v>
      </c>
      <c r="Q16" s="112">
        <f t="shared" si="1"/>
        <v>9419</v>
      </c>
      <c r="R16" s="112">
        <f t="shared" si="1"/>
        <v>152</v>
      </c>
      <c r="S16" s="112">
        <f t="shared" si="1"/>
        <v>9038</v>
      </c>
      <c r="T16" s="112">
        <f t="shared" si="1"/>
        <v>43</v>
      </c>
      <c r="U16" s="112">
        <f t="shared" si="1"/>
        <v>186</v>
      </c>
      <c r="V16" s="112">
        <f t="shared" si="1"/>
        <v>8145</v>
      </c>
      <c r="W16" s="112">
        <f t="shared" si="1"/>
        <v>18</v>
      </c>
      <c r="X16" s="112">
        <f t="shared" si="1"/>
        <v>0</v>
      </c>
      <c r="Y16" s="112">
        <f t="shared" si="1"/>
        <v>8127</v>
      </c>
    </row>
    <row r="17" spans="1:26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</row>
    <row r="18" spans="1:26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</row>
    <row r="19" spans="1:26" ht="21.2" customHeight="1" x14ac:dyDescent="0.15">
      <c r="A19" s="4">
        <v>2015</v>
      </c>
      <c r="B19" s="112">
        <f>VLOOKUP($A19&amp;$A$18, '[1]33.식품위생관계업소'!$A$9:$BC$71, 4, FALSE)</f>
        <v>51216</v>
      </c>
      <c r="C19" s="112">
        <f>VLOOKUP($A19&amp;$A$18, '[1]33.식품위생관계업소'!$A$9:$BC$71, 5, FALSE)</f>
        <v>46399</v>
      </c>
      <c r="D19" s="112">
        <f>VLOOKUP($A19&amp;$A$18, '[1]33.식품위생관계업소'!$A$9:$BC$71, 6, FALSE)</f>
        <v>36302</v>
      </c>
      <c r="E19" s="112">
        <f>VLOOKUP($A19&amp;$A$18, '[1]33.식품위생관계업소'!$A$9:$BC$71, 7, FALSE)</f>
        <v>5327</v>
      </c>
      <c r="F19" s="112">
        <f>VLOOKUP($A19&amp;$A$18, '[1]33.식품위생관계업소'!$A$9:$BC$71, 8, FALSE)</f>
        <v>27844</v>
      </c>
      <c r="G19" s="112">
        <f>VLOOKUP($A19&amp;$A$18, '[1]33.식품위생관계업소'!$A$9:$BC$71, 9, FALSE)</f>
        <v>901</v>
      </c>
      <c r="H19" s="112">
        <f>VLOOKUP($A19&amp;$A$18, '[1]33.식품위생관계업소'!$A$9:$BC$71, 10, FALSE)</f>
        <v>478</v>
      </c>
      <c r="I19" s="112">
        <f>VLOOKUP($A19&amp;$A$18, '[1]33.식품위생관계업소'!$A$9:$BC$71, 11, FALSE)</f>
        <v>1428</v>
      </c>
      <c r="J19" s="112">
        <f>VLOOKUP($A19&amp;$A$18, '[1]33.식품위생관계업소'!$A$9:$BC$71, 12, FALSE)</f>
        <v>324</v>
      </c>
      <c r="K19" s="112">
        <f>VLOOKUP($A19&amp;$A$18, '[1]33.식품위생관계업소'!$A$9:$BC$71, 13, FALSE)</f>
        <v>1732</v>
      </c>
      <c r="L19" s="112">
        <f>VLOOKUP($A19&amp;$A$18, '[1]33.식품위생관계업소'!$A$9:$BC$71, 14, FALSE)</f>
        <v>5109</v>
      </c>
      <c r="M19" s="112">
        <f>VLOOKUP($A19&amp;$A$18, '[1]33.식품위생관계업소'!$A$9:$BC$71, 15, FALSE)</f>
        <v>1005</v>
      </c>
      <c r="N19" s="112">
        <f>VLOOKUP($A19&amp;$A$18, '[1]33.식품위생관계업소'!$A$9:$BC$71, 16, FALSE)</f>
        <v>3582</v>
      </c>
      <c r="O19" s="112">
        <f>VLOOKUP($A19&amp;$A$18, '[1]33.식품위생관계업소'!$A$9:$BC$71, 17, FALSE)</f>
        <v>12</v>
      </c>
      <c r="P19" s="112">
        <f>VLOOKUP($A19&amp;$A$18, '[1]33.식품위생관계업소'!$A$9:$BC$71, 18, FALSE)</f>
        <v>510</v>
      </c>
      <c r="Q19" s="112">
        <f>VLOOKUP($A19&amp;$A$18, '[1]33.식품위생관계업소'!$A$9:$BC$71, 19, FALSE)</f>
        <v>3256</v>
      </c>
      <c r="R19" s="112">
        <f>VLOOKUP($A19&amp;$A$18, '[1]33.식품위생관계업소'!$A$9:$BC$71, 20, FALSE)</f>
        <v>56</v>
      </c>
      <c r="S19" s="112">
        <f>VLOOKUP($A19&amp;$A$18, '[1]33.식품위생관계업소'!$A$9:$BC$71, 21, FALSE)</f>
        <v>3105</v>
      </c>
      <c r="T19" s="112">
        <f>VLOOKUP($A19&amp;$A$18, '[1]33.식품위생관계업소'!$A$9:$BC$71, 22, FALSE)</f>
        <v>8</v>
      </c>
      <c r="U19" s="112">
        <f>VLOOKUP($A19&amp;$A$18, '[1]33.식품위생관계업소'!$A$9:$BC$71, 23, FALSE)</f>
        <v>87</v>
      </c>
      <c r="V19" s="112">
        <f>VLOOKUP($A19&amp;$A$18, '[1]33.식품위생관계업소'!$A$9:$BC$71, 24, FALSE)</f>
        <v>4817</v>
      </c>
      <c r="W19" s="112" t="str">
        <f>VLOOKUP($A19&amp;$A$18, '[1]33.식품위생관계업소'!$A$9:$BC$71, 25, FALSE)</f>
        <v>-</v>
      </c>
      <c r="X19" s="112">
        <f>VLOOKUP($A19&amp;$A$18, '[1]33.식품위생관계업소'!$A$9:$BC$71, 26, FALSE)</f>
        <v>27</v>
      </c>
      <c r="Y19" s="112">
        <f>VLOOKUP($A19&amp;$A$18, '[1]33.식품위생관계업소'!$A$9:$BC$71, 27, FALSE)</f>
        <v>4790</v>
      </c>
    </row>
    <row r="20" spans="1:26" ht="21.2" customHeight="1" x14ac:dyDescent="0.15">
      <c r="A20" s="4">
        <v>2016</v>
      </c>
      <c r="B20" s="112">
        <f>VLOOKUP($A20&amp;$A$18, '[1]33.식품위생관계업소'!$A$9:$BC$71, 4, FALSE)</f>
        <v>53399</v>
      </c>
      <c r="C20" s="112">
        <f>VLOOKUP($A20&amp;$A$18, '[1]33.식품위생관계업소'!$A$9:$BC$71, 5, FALSE)</f>
        <v>47918</v>
      </c>
      <c r="D20" s="112">
        <f>VLOOKUP($A20&amp;$A$18, '[1]33.식품위생관계업소'!$A$9:$BC$71, 6, FALSE)</f>
        <v>37945</v>
      </c>
      <c r="E20" s="112">
        <f>VLOOKUP($A20&amp;$A$18, '[1]33.식품위생관계업소'!$A$9:$BC$71, 7, FALSE)</f>
        <v>6001</v>
      </c>
      <c r="F20" s="112">
        <f>VLOOKUP($A20&amp;$A$18, '[1]33.식품위생관계업소'!$A$9:$BC$71, 8, FALSE)</f>
        <v>28753</v>
      </c>
      <c r="G20" s="112">
        <f>VLOOKUP($A20&amp;$A$18, '[1]33.식품위생관계업소'!$A$9:$BC$71, 9, FALSE)</f>
        <v>951</v>
      </c>
      <c r="H20" s="112">
        <f>VLOOKUP($A20&amp;$A$18, '[1]33.식품위생관계업소'!$A$9:$BC$71, 10, FALSE)</f>
        <v>479</v>
      </c>
      <c r="I20" s="112">
        <f>VLOOKUP($A20&amp;$A$18, '[1]33.식품위생관계업소'!$A$9:$BC$71, 11, FALSE)</f>
        <v>1432</v>
      </c>
      <c r="J20" s="112">
        <f>VLOOKUP($A20&amp;$A$18, '[1]33.식품위생관계업소'!$A$9:$BC$71, 12, FALSE)</f>
        <v>329</v>
      </c>
      <c r="K20" s="112">
        <f>VLOOKUP($A20&amp;$A$18, '[1]33.식품위생관계업소'!$A$9:$BC$71, 13, FALSE)</f>
        <v>1843</v>
      </c>
      <c r="L20" s="112">
        <f>VLOOKUP($A20&amp;$A$18, '[1]33.식품위생관계업소'!$A$9:$BC$71, 14, FALSE)</f>
        <v>4690</v>
      </c>
      <c r="M20" s="112">
        <f>VLOOKUP($A20&amp;$A$18, '[1]33.식품위생관계업소'!$A$9:$BC$71, 15, FALSE)</f>
        <v>1019</v>
      </c>
      <c r="N20" s="112">
        <f>VLOOKUP($A20&amp;$A$18, '[1]33.식품위생관계업소'!$A$9:$BC$71, 16, FALSE)</f>
        <v>3658</v>
      </c>
      <c r="O20" s="112">
        <f>VLOOKUP($A20&amp;$A$18, '[1]33.식품위생관계업소'!$A$9:$BC$71, 17, FALSE)</f>
        <v>13</v>
      </c>
      <c r="P20" s="112" t="str">
        <f>VLOOKUP($A20&amp;$A$18, '[1]33.식품위생관계업소'!$A$9:$BC$71, 18, FALSE)</f>
        <v>-</v>
      </c>
      <c r="Q20" s="112">
        <f>VLOOKUP($A20&amp;$A$18, '[1]33.식품위생관계업소'!$A$9:$BC$71, 19, FALSE)</f>
        <v>3440</v>
      </c>
      <c r="R20" s="112">
        <f>VLOOKUP($A20&amp;$A$18, '[1]33.식품위생관계업소'!$A$9:$BC$71, 20, FALSE)</f>
        <v>52</v>
      </c>
      <c r="S20" s="112">
        <f>VLOOKUP($A20&amp;$A$18, '[1]33.식품위생관계업소'!$A$9:$BC$71, 21, FALSE)</f>
        <v>3300</v>
      </c>
      <c r="T20" s="112">
        <f>VLOOKUP($A20&amp;$A$18, '[1]33.식품위생관계업소'!$A$9:$BC$71, 22, FALSE)</f>
        <v>8</v>
      </c>
      <c r="U20" s="112">
        <f>VLOOKUP($A20&amp;$A$18, '[1]33.식품위생관계업소'!$A$9:$BC$71, 23, FALSE)</f>
        <v>80</v>
      </c>
      <c r="V20" s="112">
        <f>VLOOKUP($A20&amp;$A$18, '[1]33.식품위생관계업소'!$A$9:$BC$71, 24, FALSE)</f>
        <v>5481</v>
      </c>
      <c r="W20" s="112">
        <f>VLOOKUP($A20&amp;$A$18, '[1]33.식품위생관계업소'!$A$9:$BC$71, 25, FALSE)</f>
        <v>7</v>
      </c>
      <c r="X20" s="112">
        <f>VLOOKUP($A20&amp;$A$18, '[1]33.식품위생관계업소'!$A$9:$BC$71, 26, FALSE)</f>
        <v>653</v>
      </c>
      <c r="Y20" s="112">
        <f>VLOOKUP($A20&amp;$A$18, '[1]33.식품위생관계업소'!$A$9:$BC$71, 27, FALSE)</f>
        <v>4821</v>
      </c>
    </row>
    <row r="21" spans="1:26" ht="21.2" customHeight="1" x14ac:dyDescent="0.15">
      <c r="A21" s="4">
        <v>2017</v>
      </c>
      <c r="B21" s="112">
        <f>VLOOKUP($A21&amp;$A$18, '[1]33.식품위생관계업소'!$A$9:$BC$71, 4, FALSE)</f>
        <v>53483</v>
      </c>
      <c r="C21" s="112">
        <f>VLOOKUP($A21&amp;$A$18, '[1]33.식품위생관계업소'!$A$9:$BC$71, 5, FALSE)</f>
        <v>49446</v>
      </c>
      <c r="D21" s="112">
        <f>VLOOKUP($A21&amp;$A$18, '[1]33.식품위생관계업소'!$A$9:$BC$71, 6, FALSE)</f>
        <v>39226</v>
      </c>
      <c r="E21" s="112">
        <f>VLOOKUP($A21&amp;$A$18, '[1]33.식품위생관계업소'!$A$9:$BC$71, 7, FALSE)</f>
        <v>6605</v>
      </c>
      <c r="F21" s="112">
        <f>VLOOKUP($A21&amp;$A$18, '[1]33.식품위생관계업소'!$A$9:$BC$71, 8, FALSE)</f>
        <v>29423</v>
      </c>
      <c r="G21" s="112">
        <f>VLOOKUP($A21&amp;$A$18, '[1]33.식품위생관계업소'!$A$9:$BC$71, 9, FALSE)</f>
        <v>958</v>
      </c>
      <c r="H21" s="112">
        <f>VLOOKUP($A21&amp;$A$18, '[1]33.식품위생관계업소'!$A$9:$BC$71, 10, FALSE)</f>
        <v>481</v>
      </c>
      <c r="I21" s="112">
        <f>VLOOKUP($A21&amp;$A$18, '[1]33.식품위생관계업소'!$A$9:$BC$71, 11, FALSE)</f>
        <v>1414</v>
      </c>
      <c r="J21" s="112">
        <f>VLOOKUP($A21&amp;$A$18, '[1]33.식품위생관계업소'!$A$9:$BC$71, 12, FALSE)</f>
        <v>345</v>
      </c>
      <c r="K21" s="112">
        <f>VLOOKUP($A21&amp;$A$18, '[1]33.식품위생관계업소'!$A$9:$BC$71, 13, FALSE)</f>
        <v>1862</v>
      </c>
      <c r="L21" s="112">
        <f>VLOOKUP($A21&amp;$A$18, '[1]33.식품위생관계업소'!$A$9:$BC$71, 14, FALSE)</f>
        <v>4850</v>
      </c>
      <c r="M21" s="112">
        <f>VLOOKUP($A21&amp;$A$18, '[1]33.식품위생관계업소'!$A$9:$BC$71, 15, FALSE)</f>
        <v>1015</v>
      </c>
      <c r="N21" s="112">
        <f>VLOOKUP($A21&amp;$A$18, '[1]33.식품위생관계업소'!$A$9:$BC$71, 16, FALSE)</f>
        <v>3824</v>
      </c>
      <c r="O21" s="112">
        <f>VLOOKUP($A21&amp;$A$18, '[1]33.식품위생관계업소'!$A$9:$BC$71, 17, FALSE)</f>
        <v>11</v>
      </c>
      <c r="P21" s="112" t="str">
        <f>VLOOKUP($A21&amp;$A$18, '[1]33.식품위생관계업소'!$A$9:$BC$71, 18, FALSE)</f>
        <v>-</v>
      </c>
      <c r="Q21" s="112">
        <f>VLOOKUP($A21&amp;$A$18, '[1]33.식품위생관계업소'!$A$9:$BC$71, 19, FALSE)</f>
        <v>3508</v>
      </c>
      <c r="R21" s="112">
        <f>VLOOKUP($A21&amp;$A$18, '[1]33.식품위생관계업소'!$A$9:$BC$71, 20, FALSE)</f>
        <v>52</v>
      </c>
      <c r="S21" s="112">
        <f>VLOOKUP($A21&amp;$A$18, '[1]33.식품위생관계업소'!$A$9:$BC$71, 21, FALSE)</f>
        <v>3367</v>
      </c>
      <c r="T21" s="112">
        <f>VLOOKUP($A21&amp;$A$18, '[1]33.식품위생관계업소'!$A$9:$BC$71, 22, FALSE)</f>
        <v>8</v>
      </c>
      <c r="U21" s="112">
        <f>VLOOKUP($A21&amp;$A$18, '[1]33.식품위생관계업소'!$A$9:$BC$71, 23, FALSE)</f>
        <v>81</v>
      </c>
      <c r="V21" s="112">
        <f>VLOOKUP($A21&amp;$A$18, '[1]33.식품위생관계업소'!$A$9:$BC$71, 24, FALSE)</f>
        <v>4037</v>
      </c>
      <c r="W21" s="112">
        <f>VLOOKUP($A21&amp;$A$18, '[1]33.식품위생관계업소'!$A$9:$BC$71, 25, FALSE)</f>
        <v>6</v>
      </c>
      <c r="X21" s="112">
        <f>VLOOKUP($A21&amp;$A$18, '[1]33.식품위생관계업소'!$A$9:$BC$71, 26, FALSE)</f>
        <v>110</v>
      </c>
      <c r="Y21" s="112">
        <f>VLOOKUP($A21&amp;$A$18, '[1]33.식품위생관계업소'!$A$9:$BC$71, 27, FALSE)</f>
        <v>3921</v>
      </c>
    </row>
    <row r="22" spans="1:26" ht="21.2" customHeight="1" x14ac:dyDescent="0.15">
      <c r="A22" s="4">
        <v>2018</v>
      </c>
      <c r="B22" s="112">
        <f>VLOOKUP($A22&amp;$A$18, '[1]33.식품위생관계업소'!$A$9:$BC$71, 4, FALSE)</f>
        <v>54385</v>
      </c>
      <c r="C22" s="112">
        <f>VLOOKUP($A22&amp;$A$18, '[1]33.식품위생관계업소'!$A$9:$BC$71, 5, FALSE)</f>
        <v>50582</v>
      </c>
      <c r="D22" s="112">
        <f>VLOOKUP($A22&amp;$A$18, '[1]33.식품위생관계업소'!$A$9:$BC$71, 6, FALSE)</f>
        <v>40212</v>
      </c>
      <c r="E22" s="112">
        <f>VLOOKUP($A22&amp;$A$18, '[1]33.식품위생관계업소'!$A$9:$BC$71, 7, FALSE)</f>
        <v>7103</v>
      </c>
      <c r="F22" s="112">
        <f>VLOOKUP($A22&amp;$A$18, '[1]33.식품위생관계업소'!$A$9:$BC$71, 8, FALSE)</f>
        <v>29917</v>
      </c>
      <c r="G22" s="112">
        <f>VLOOKUP($A22&amp;$A$18, '[1]33.식품위생관계업소'!$A$9:$BC$71, 9, FALSE)</f>
        <v>953</v>
      </c>
      <c r="H22" s="112">
        <f>VLOOKUP($A22&amp;$A$18, '[1]33.식품위생관계업소'!$A$9:$BC$71, 10, FALSE)</f>
        <v>476</v>
      </c>
      <c r="I22" s="112">
        <f>VLOOKUP($A22&amp;$A$18, '[1]33.식품위생관계업소'!$A$9:$BC$71, 11, FALSE)</f>
        <v>1398</v>
      </c>
      <c r="J22" s="112">
        <f>VLOOKUP($A22&amp;$A$18, '[1]33.식품위생관계업소'!$A$9:$BC$71, 12, FALSE)</f>
        <v>365</v>
      </c>
      <c r="K22" s="112">
        <f>VLOOKUP($A22&amp;$A$18, '[1]33.식품위생관계업소'!$A$9:$BC$71, 13, FALSE)</f>
        <v>1891</v>
      </c>
      <c r="L22" s="112">
        <f>VLOOKUP($A22&amp;$A$18, '[1]33.식품위생관계업소'!$A$9:$BC$71, 14, FALSE)</f>
        <v>4897</v>
      </c>
      <c r="M22" s="112">
        <f>VLOOKUP($A22&amp;$A$18, '[1]33.식품위생관계업소'!$A$9:$BC$71, 15, FALSE)</f>
        <v>1019</v>
      </c>
      <c r="N22" s="112">
        <f>VLOOKUP($A22&amp;$A$18, '[1]33.식품위생관계업소'!$A$9:$BC$71, 16, FALSE)</f>
        <v>3866</v>
      </c>
      <c r="O22" s="112">
        <f>VLOOKUP($A22&amp;$A$18, '[1]33.식품위생관계업소'!$A$9:$BC$71, 17, FALSE)</f>
        <v>12</v>
      </c>
      <c r="P22" s="112" t="str">
        <f>VLOOKUP($A22&amp;$A$18, '[1]33.식품위생관계업소'!$A$9:$BC$71, 18, FALSE)</f>
        <v>-</v>
      </c>
      <c r="Q22" s="112">
        <f>VLOOKUP($A22&amp;$A$18, '[1]33.식품위생관계업소'!$A$9:$BC$71, 19, FALSE)</f>
        <v>3582</v>
      </c>
      <c r="R22" s="112">
        <f>VLOOKUP($A22&amp;$A$18, '[1]33.식품위생관계업소'!$A$9:$BC$71, 20, FALSE)</f>
        <v>64</v>
      </c>
      <c r="S22" s="112">
        <f>VLOOKUP($A22&amp;$A$18, '[1]33.식품위생관계업소'!$A$9:$BC$71, 21, FALSE)</f>
        <v>3435</v>
      </c>
      <c r="T22" s="112">
        <f>VLOOKUP($A22&amp;$A$18, '[1]33.식품위생관계업소'!$A$9:$BC$71, 22, FALSE)</f>
        <v>7</v>
      </c>
      <c r="U22" s="112">
        <f>VLOOKUP($A22&amp;$A$18, '[1]33.식품위생관계업소'!$A$9:$BC$71, 23, FALSE)</f>
        <v>76</v>
      </c>
      <c r="V22" s="112">
        <f>VLOOKUP($A22&amp;$A$18, '[1]33.식품위생관계업소'!$A$9:$BC$71, 24, FALSE)</f>
        <v>3803</v>
      </c>
      <c r="W22" s="112">
        <f>VLOOKUP($A22&amp;$A$18, '[1]33.식품위생관계업소'!$A$9:$BC$71, 25, FALSE)</f>
        <v>7</v>
      </c>
      <c r="X22" s="112" t="str">
        <f>VLOOKUP($A22&amp;$A$18, '[1]33.식품위생관계업소'!$A$9:$BC$71, 26, FALSE)</f>
        <v>-</v>
      </c>
      <c r="Y22" s="112">
        <f>VLOOKUP($A22&amp;$A$18, '[1]33.식품위생관계업소'!$A$9:$BC$71, 27, FALSE)</f>
        <v>3796</v>
      </c>
    </row>
    <row r="23" spans="1:26" ht="21.2" customHeight="1" x14ac:dyDescent="0.15">
      <c r="A23" s="4">
        <v>2019</v>
      </c>
      <c r="B23" s="112">
        <f>VLOOKUP($A23&amp;$A$18, '[1]33.식품위생관계업소'!$A$9:$BC$71, 4, FALSE)</f>
        <v>55264</v>
      </c>
      <c r="C23" s="112">
        <f>VLOOKUP($A23&amp;$A$18, '[1]33.식품위생관계업소'!$A$9:$BC$71, 5, FALSE)</f>
        <v>51959</v>
      </c>
      <c r="D23" s="112">
        <f>VLOOKUP($A23&amp;$A$18, '[1]33.식품위생관계업소'!$A$9:$BC$71, 6, FALSE)</f>
        <v>41626</v>
      </c>
      <c r="E23" s="112">
        <f>VLOOKUP($A23&amp;$A$18, '[1]33.식품위생관계업소'!$A$9:$BC$71, 7, FALSE)</f>
        <v>8045</v>
      </c>
      <c r="F23" s="112">
        <f>VLOOKUP($A23&amp;$A$18, '[1]33.식품위생관계업소'!$A$9:$BC$71, 8, FALSE)</f>
        <v>30454</v>
      </c>
      <c r="G23" s="112">
        <f>VLOOKUP($A23&amp;$A$18, '[1]33.식품위생관계업소'!$A$9:$BC$71, 9, FALSE)</f>
        <v>935</v>
      </c>
      <c r="H23" s="112">
        <f>VLOOKUP($A23&amp;$A$18, '[1]33.식품위생관계업소'!$A$9:$BC$71, 10, FALSE)</f>
        <v>472</v>
      </c>
      <c r="I23" s="112">
        <f>VLOOKUP($A23&amp;$A$18, '[1]33.식품위생관계업소'!$A$9:$BC$71, 11, FALSE)</f>
        <v>1359</v>
      </c>
      <c r="J23" s="112">
        <f>VLOOKUP($A23&amp;$A$18, '[1]33.식품위생관계업소'!$A$9:$BC$71, 12, FALSE)</f>
        <v>361</v>
      </c>
      <c r="K23" s="112">
        <f>VLOOKUP($A23&amp;$A$18, '[1]33.식품위생관계업소'!$A$9:$BC$71, 13, FALSE)</f>
        <v>1872</v>
      </c>
      <c r="L23" s="112">
        <f>VLOOKUP($A23&amp;$A$18, '[1]33.식품위생관계업소'!$A$9:$BC$71, 14, FALSE)</f>
        <v>5029</v>
      </c>
      <c r="M23" s="112">
        <f>VLOOKUP($A23&amp;$A$18, '[1]33.식품위생관계업소'!$A$9:$BC$71, 15, FALSE)</f>
        <v>1026</v>
      </c>
      <c r="N23" s="112">
        <f>VLOOKUP($A23&amp;$A$18, '[1]33.식품위생관계업소'!$A$9:$BC$71, 16, FALSE)</f>
        <v>3990</v>
      </c>
      <c r="O23" s="112">
        <f>VLOOKUP($A23&amp;$A$18, '[1]33.식품위생관계업소'!$A$9:$BC$71, 17, FALSE)</f>
        <v>13</v>
      </c>
      <c r="P23" s="112" t="str">
        <f>VLOOKUP($A23&amp;$A$18, '[1]33.식품위생관계업소'!$A$9:$BC$71, 18, FALSE)</f>
        <v>-</v>
      </c>
      <c r="Q23" s="112">
        <f>VLOOKUP($A23&amp;$A$18, '[1]33.식품위생관계업소'!$A$9:$BC$71, 19, FALSE)</f>
        <v>3432</v>
      </c>
      <c r="R23" s="112">
        <f>VLOOKUP($A23&amp;$A$18, '[1]33.식품위생관계업소'!$A$9:$BC$71, 20, FALSE)</f>
        <v>63</v>
      </c>
      <c r="S23" s="112">
        <f>VLOOKUP($A23&amp;$A$18, '[1]33.식품위생관계업소'!$A$9:$BC$71, 21, FALSE)</f>
        <v>3291</v>
      </c>
      <c r="T23" s="112">
        <f>VLOOKUP($A23&amp;$A$18, '[1]33.식품위생관계업소'!$A$9:$BC$71, 22, FALSE)</f>
        <v>8</v>
      </c>
      <c r="U23" s="112">
        <f>VLOOKUP($A23&amp;$A$18, '[1]33.식품위생관계업소'!$A$9:$BC$71, 23, FALSE)</f>
        <v>70</v>
      </c>
      <c r="V23" s="112">
        <f>VLOOKUP($A23&amp;$A$18, '[1]33.식품위생관계업소'!$A$9:$BC$71, 24, FALSE)</f>
        <v>3305</v>
      </c>
      <c r="W23" s="112" t="str">
        <f>VLOOKUP($A23&amp;$A$18, '[1]33.식품위생관계업소'!$A$9:$BC$71, 25, FALSE)</f>
        <v>-</v>
      </c>
      <c r="X23" s="112" t="str">
        <f>VLOOKUP($A23&amp;$A$18, '[1]33.식품위생관계업소'!$A$9:$BC$71, 26, FALSE)</f>
        <v>-</v>
      </c>
      <c r="Y23" s="112">
        <f>VLOOKUP($A23&amp;$A$18, '[1]33.식품위생관계업소'!$A$9:$BC$71, 27, FALSE)</f>
        <v>3305</v>
      </c>
    </row>
    <row r="24" spans="1:26" ht="21.2" customHeight="1" x14ac:dyDescent="0.15">
      <c r="A24" s="4">
        <v>2020</v>
      </c>
      <c r="B24" s="112">
        <f>VLOOKUP($A24&amp;$A$18, '[1]33.식품위생관계업소'!$A$9:$BC$71, 4, FALSE)</f>
        <v>56580</v>
      </c>
      <c r="C24" s="112">
        <f>VLOOKUP($A24&amp;$A$18, '[1]33.식품위생관계업소'!$A$9:$BC$71, 5, FALSE)</f>
        <v>52901</v>
      </c>
      <c r="D24" s="112">
        <f>VLOOKUP($A24&amp;$A$18, '[1]33.식품위생관계업소'!$A$9:$BC$71, 6, FALSE)</f>
        <v>42070</v>
      </c>
      <c r="E24" s="112">
        <f>VLOOKUP($A24&amp;$A$18, '[1]33.식품위생관계업소'!$A$9:$BC$71, 7, FALSE)</f>
        <v>8581</v>
      </c>
      <c r="F24" s="112">
        <f>VLOOKUP($A24&amp;$A$18, '[1]33.식품위생관계업소'!$A$9:$BC$71, 8, FALSE)</f>
        <v>30462</v>
      </c>
      <c r="G24" s="112">
        <f>VLOOKUP($A24&amp;$A$18, '[1]33.식품위생관계업소'!$A$9:$BC$71, 9, FALSE)</f>
        <v>943</v>
      </c>
      <c r="H24" s="112">
        <f>VLOOKUP($A24&amp;$A$18, '[1]33.식품위생관계업소'!$A$9:$BC$71, 10, FALSE)</f>
        <v>458</v>
      </c>
      <c r="I24" s="112">
        <f>VLOOKUP($A24&amp;$A$18, '[1]33.식품위생관계업소'!$A$9:$BC$71, 11, FALSE)</f>
        <v>1294</v>
      </c>
      <c r="J24" s="112">
        <f>VLOOKUP($A24&amp;$A$18, '[1]33.식품위생관계업소'!$A$9:$BC$71, 12, FALSE)</f>
        <v>332</v>
      </c>
      <c r="K24" s="112">
        <f>VLOOKUP($A24&amp;$A$18, '[1]33.식품위생관계업소'!$A$9:$BC$71, 13, FALSE)</f>
        <v>2011</v>
      </c>
      <c r="L24" s="112">
        <f>VLOOKUP($A24&amp;$A$18, '[1]33.식품위생관계업소'!$A$9:$BC$71, 14, FALSE)</f>
        <v>5287</v>
      </c>
      <c r="M24" s="112">
        <f>VLOOKUP($A24&amp;$A$18, '[1]33.식품위생관계업소'!$A$9:$BC$71, 15, FALSE)</f>
        <v>1014</v>
      </c>
      <c r="N24" s="112">
        <f>VLOOKUP($A24&amp;$A$18, '[1]33.식품위생관계업소'!$A$9:$BC$71, 16, FALSE)</f>
        <v>4258</v>
      </c>
      <c r="O24" s="112">
        <f>VLOOKUP($A24&amp;$A$18, '[1]33.식품위생관계업소'!$A$9:$BC$71, 17, FALSE)</f>
        <v>15</v>
      </c>
      <c r="P24" s="112" t="str">
        <f>VLOOKUP($A24&amp;$A$18, '[1]33.식품위생관계업소'!$A$9:$BC$71, 18, FALSE)</f>
        <v>-</v>
      </c>
      <c r="Q24" s="112">
        <f>VLOOKUP($A24&amp;$A$18, '[1]33.식품위생관계업소'!$A$9:$BC$71, 19, FALSE)</f>
        <v>3533</v>
      </c>
      <c r="R24" s="112">
        <f>VLOOKUP($A24&amp;$A$18, '[1]33.식품위생관계업소'!$A$9:$BC$71, 20, FALSE)</f>
        <v>66</v>
      </c>
      <c r="S24" s="112">
        <f>VLOOKUP($A24&amp;$A$18, '[1]33.식품위생관계업소'!$A$9:$BC$71, 21, FALSE)</f>
        <v>3385</v>
      </c>
      <c r="T24" s="112">
        <f>VLOOKUP($A24&amp;$A$18, '[1]33.식품위생관계업소'!$A$9:$BC$71, 22, FALSE)</f>
        <v>8</v>
      </c>
      <c r="U24" s="112">
        <f>VLOOKUP($A24&amp;$A$18, '[1]33.식품위생관계업소'!$A$9:$BC$71, 23, FALSE)</f>
        <v>74</v>
      </c>
      <c r="V24" s="112">
        <f>VLOOKUP($A24&amp;$A$18, '[1]33.식품위생관계업소'!$A$9:$BC$71, 24, FALSE)</f>
        <v>3679</v>
      </c>
      <c r="W24" s="112">
        <f>VLOOKUP($A24&amp;$A$18, '[1]33.식품위생관계업소'!$A$9:$BC$71, 25, FALSE)</f>
        <v>4</v>
      </c>
      <c r="X24" s="112" t="str">
        <f>VLOOKUP($A24&amp;$A$18, '[1]33.식품위생관계업소'!$A$9:$BC$71, 26, FALSE)</f>
        <v>-</v>
      </c>
      <c r="Y24" s="112">
        <f>VLOOKUP($A24&amp;$A$18, '[1]33.식품위생관계업소'!$A$9:$BC$71, 27, FALSE)</f>
        <v>3675</v>
      </c>
    </row>
    <row r="25" spans="1:26" ht="21.2" customHeight="1" x14ac:dyDescent="0.15">
      <c r="A25" s="4">
        <v>2021</v>
      </c>
      <c r="B25" s="290">
        <f>SUM(C25,V25)</f>
        <v>58141</v>
      </c>
      <c r="C25" s="290">
        <v>54090</v>
      </c>
      <c r="D25" s="290">
        <v>43144</v>
      </c>
      <c r="E25" s="112">
        <v>9301</v>
      </c>
      <c r="F25" s="112">
        <v>30831</v>
      </c>
      <c r="G25" s="112">
        <v>953</v>
      </c>
      <c r="H25" s="112">
        <v>450</v>
      </c>
      <c r="I25" s="112">
        <v>1253</v>
      </c>
      <c r="J25" s="112">
        <v>356</v>
      </c>
      <c r="K25" s="112">
        <v>1866</v>
      </c>
      <c r="L25" s="112">
        <v>5621</v>
      </c>
      <c r="M25" s="112">
        <v>1006</v>
      </c>
      <c r="N25" s="112">
        <v>4598</v>
      </c>
      <c r="O25" s="112">
        <v>17</v>
      </c>
      <c r="P25" s="304" t="s">
        <v>849</v>
      </c>
      <c r="Q25" s="112">
        <v>3459</v>
      </c>
      <c r="R25" s="112">
        <v>73</v>
      </c>
      <c r="S25" s="112">
        <v>3298</v>
      </c>
      <c r="T25" s="112">
        <v>7</v>
      </c>
      <c r="U25" s="112">
        <v>81</v>
      </c>
      <c r="V25" s="112">
        <v>4051</v>
      </c>
      <c r="W25" s="112">
        <v>0</v>
      </c>
      <c r="X25" s="112" t="s">
        <v>849</v>
      </c>
      <c r="Y25" s="112">
        <v>4051</v>
      </c>
    </row>
    <row r="26" spans="1:26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168"/>
    </row>
    <row r="27" spans="1:26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</row>
    <row r="28" spans="1:26" ht="21.2" customHeight="1" x14ac:dyDescent="0.15">
      <c r="A28" s="4">
        <v>2015</v>
      </c>
      <c r="B28" s="112">
        <f>VLOOKUP($A28&amp;$A$27, '[2]33.식품위생관계업소'!$A$9:$BC$160, 4, FALSE)</f>
        <v>74611</v>
      </c>
      <c r="C28" s="112">
        <f>SUM(D28,K28,L28,Q28)</f>
        <v>70107</v>
      </c>
      <c r="D28" s="112">
        <f>VLOOKUP($A28&amp;$A$27, '[2]33.식품위생관계업소'!$A$9:$BC$160, 5, FALSE)</f>
        <v>53983</v>
      </c>
      <c r="E28" s="112">
        <f>VLOOKUP($A28&amp;$A$27, '[2]33.식품위생관계업소'!$A$9:$BC$160, 6, FALSE)</f>
        <v>7087</v>
      </c>
      <c r="F28" s="112">
        <f>VLOOKUP($A28&amp;$A$27, '[2]33.식품위생관계업소'!$A$9:$BC$160, 7, FALSE)</f>
        <v>42313</v>
      </c>
      <c r="G28" s="112">
        <f>VLOOKUP($A28&amp;$A$27, '[2]33.식품위생관계업소'!$A$9:$BC$160, 8, FALSE)</f>
        <v>908</v>
      </c>
      <c r="H28" s="112">
        <f>VLOOKUP($A28&amp;$A$27, '[2]33.식품위생관계업소'!$A$9:$BC$160, 9, FALSE)</f>
        <v>697</v>
      </c>
      <c r="I28" s="112">
        <f>VLOOKUP($A28&amp;$A$27, '[2]33.식품위생관계업소'!$A$9:$BC$160, 10, FALSE)</f>
        <v>2305</v>
      </c>
      <c r="J28" s="112">
        <f>VLOOKUP($A28&amp;$A$27, '[2]33.식품위생관계업소'!$A$9:$BC$160, 11, FALSE)</f>
        <v>673</v>
      </c>
      <c r="K28" s="112">
        <f>VLOOKUP($A28&amp;$A$27, '[2]33.식품위생관계업소'!$A$9:$BC$160, 12, FALSE)</f>
        <v>2847</v>
      </c>
      <c r="L28" s="112">
        <f>VLOOKUP($A28&amp;$A$27, '[2]33.식품위생관계업소'!$A$9:$BC$160, 13, FALSE)</f>
        <v>8004</v>
      </c>
      <c r="M28" s="112">
        <f>VLOOKUP($A28&amp;$A$27, '[2]33.식품위생관계업소'!$A$9:$BC$160, 14, FALSE)</f>
        <v>2477</v>
      </c>
      <c r="N28" s="112">
        <f>VLOOKUP($A28&amp;$A$27, '[2]33.식품위생관계업소'!$A$9:$BC$160, 15, FALSE)</f>
        <v>5477</v>
      </c>
      <c r="O28" s="112">
        <f>VLOOKUP($A28&amp;$A$27, '[2]33.식품위생관계업소'!$A$9:$BC$160, 16, FALSE)</f>
        <v>50</v>
      </c>
      <c r="P28" s="112"/>
      <c r="Q28" s="112">
        <f>VLOOKUP($A28&amp;$A$27, '[2]33.식품위생관계업소'!$A$9:$BC$160, 17, FALSE)</f>
        <v>5273</v>
      </c>
      <c r="R28" s="112">
        <f>VLOOKUP($A28&amp;$A$27, '[2]33.식품위생관계업소'!$A$9:$BC$160, 18, FALSE)</f>
        <v>82</v>
      </c>
      <c r="S28" s="112">
        <f>VLOOKUP($A28&amp;$A$27, '[2]33.식품위생관계업소'!$A$9:$BC$160, 19, FALSE)</f>
        <v>5069</v>
      </c>
      <c r="T28" s="112">
        <f>VLOOKUP($A28&amp;$A$27, '[2]33.식품위생관계업소'!$A$9:$BC$160, 20, FALSE)</f>
        <v>25</v>
      </c>
      <c r="U28" s="112">
        <f>VLOOKUP($A28&amp;$A$27, '[2]33.식품위생관계업소'!$A$9:$BC$160, 21, FALSE)</f>
        <v>97</v>
      </c>
      <c r="V28" s="112">
        <f>VLOOKUP($A28&amp;$A$27, '[2]33.식품위생관계업소'!$A$9:$BC$160, 22, FALSE)</f>
        <v>4504</v>
      </c>
      <c r="W28" s="112">
        <f>VLOOKUP($A28&amp;$A$27, '[2]33.식품위생관계업소'!$A$9:$BC$160, 23, FALSE)</f>
        <v>22</v>
      </c>
      <c r="X28" s="112">
        <f>VLOOKUP($A28&amp;$A$27, '[2]33.식품위생관계업소'!$A$9:$BC$160, 24, FALSE)</f>
        <v>27</v>
      </c>
      <c r="Y28" s="112">
        <f>VLOOKUP($A28&amp;$A$27, '[2]33.식품위생관계업소'!$A$9:$BC$160, 25, FALSE)</f>
        <v>4455</v>
      </c>
      <c r="Z28" s="112"/>
    </row>
    <row r="29" spans="1:26" ht="21.2" customHeight="1" x14ac:dyDescent="0.15">
      <c r="A29" s="4">
        <v>2016</v>
      </c>
      <c r="B29" s="112">
        <f>VLOOKUP($A29&amp;$A$27, '[2]33.식품위생관계업소'!$A$9:$BC$160, 4, FALSE)</f>
        <v>76466</v>
      </c>
      <c r="C29" s="112">
        <f t="shared" ref="C29:C34" si="2">SUM(D29,K29,L29,Q29)</f>
        <v>71895</v>
      </c>
      <c r="D29" s="112">
        <f>VLOOKUP($A29&amp;$A$27, '[2]33.식품위생관계업소'!$A$9:$BC$160, 5, FALSE)</f>
        <v>55411</v>
      </c>
      <c r="E29" s="112">
        <f>VLOOKUP($A29&amp;$A$27, '[2]33.식품위생관계업소'!$A$9:$BC$160, 6, FALSE)</f>
        <v>7788</v>
      </c>
      <c r="F29" s="112">
        <f>VLOOKUP($A29&amp;$A$27, '[2]33.식품위생관계업소'!$A$9:$BC$160, 7, FALSE)</f>
        <v>43049</v>
      </c>
      <c r="G29" s="112">
        <f>VLOOKUP($A29&amp;$A$27, '[2]33.식품위생관계업소'!$A$9:$BC$160, 8, FALSE)</f>
        <v>949</v>
      </c>
      <c r="H29" s="112">
        <f>VLOOKUP($A29&amp;$A$27, '[2]33.식품위생관계업소'!$A$9:$BC$160, 9, FALSE)</f>
        <v>678</v>
      </c>
      <c r="I29" s="112">
        <f>VLOOKUP($A29&amp;$A$27, '[2]33.식품위생관계업소'!$A$9:$BC$160, 10, FALSE)</f>
        <v>2246</v>
      </c>
      <c r="J29" s="112">
        <f>VLOOKUP($A29&amp;$A$27, '[2]33.식품위생관계업소'!$A$9:$BC$160, 11, FALSE)</f>
        <v>701</v>
      </c>
      <c r="K29" s="112">
        <f>VLOOKUP($A29&amp;$A$27, '[2]33.식품위생관계업소'!$A$9:$BC$160, 12, FALSE)</f>
        <v>2898</v>
      </c>
      <c r="L29" s="112">
        <f>VLOOKUP($A29&amp;$A$27, '[2]33.식품위생관계업소'!$A$9:$BC$160, 13, FALSE)</f>
        <v>8196</v>
      </c>
      <c r="M29" s="112">
        <f>VLOOKUP($A29&amp;$A$27, '[2]33.식품위생관계업소'!$A$9:$BC$160, 14, FALSE)</f>
        <v>2570</v>
      </c>
      <c r="N29" s="112">
        <f>VLOOKUP($A29&amp;$A$27, '[2]33.식품위생관계업소'!$A$9:$BC$160, 15, FALSE)</f>
        <v>5576</v>
      </c>
      <c r="O29" s="112">
        <f>VLOOKUP($A29&amp;$A$27, '[2]33.식품위생관계업소'!$A$9:$BC$160, 16, FALSE)</f>
        <v>50</v>
      </c>
      <c r="P29" s="112"/>
      <c r="Q29" s="112">
        <f>VLOOKUP($A29&amp;$A$27, '[2]33.식품위생관계업소'!$A$9:$BC$160, 17, FALSE)</f>
        <v>5390</v>
      </c>
      <c r="R29" s="112">
        <f>VLOOKUP($A29&amp;$A$27, '[2]33.식품위생관계업소'!$A$9:$BC$160, 18, FALSE)</f>
        <v>85</v>
      </c>
      <c r="S29" s="112">
        <f>VLOOKUP($A29&amp;$A$27, '[2]33.식품위생관계업소'!$A$9:$BC$160, 19, FALSE)</f>
        <v>5189</v>
      </c>
      <c r="T29" s="112">
        <f>VLOOKUP($A29&amp;$A$27, '[2]33.식품위생관계업소'!$A$9:$BC$160, 20, FALSE)</f>
        <v>23</v>
      </c>
      <c r="U29" s="112">
        <f>VLOOKUP($A29&amp;$A$27, '[2]33.식품위생관계업소'!$A$9:$BC$160, 21, FALSE)</f>
        <v>93</v>
      </c>
      <c r="V29" s="112">
        <f>VLOOKUP($A29&amp;$A$27, '[2]33.식품위생관계업소'!$A$9:$BC$160, 22, FALSE)</f>
        <v>4571</v>
      </c>
      <c r="W29" s="112">
        <f>VLOOKUP($A29&amp;$A$27, '[2]33.식품위생관계업소'!$A$9:$BC$160, 23, FALSE)</f>
        <v>16</v>
      </c>
      <c r="X29" s="112">
        <f>VLOOKUP($A29&amp;$A$27, '[2]33.식품위생관계업소'!$A$9:$BC$160, 24, FALSE)</f>
        <v>19</v>
      </c>
      <c r="Y29" s="112">
        <f>VLOOKUP($A29&amp;$A$27, '[2]33.식품위생관계업소'!$A$9:$BC$160, 25, FALSE)</f>
        <v>4536</v>
      </c>
      <c r="Z29" s="112"/>
    </row>
    <row r="30" spans="1:26" ht="21.2" customHeight="1" x14ac:dyDescent="0.15">
      <c r="A30" s="4">
        <v>2017</v>
      </c>
      <c r="B30" s="112">
        <f>VLOOKUP($A30&amp;$A$27, '[2]33.식품위생관계업소'!$A$9:$BC$160, 4, FALSE)</f>
        <v>77086</v>
      </c>
      <c r="C30" s="112">
        <f t="shared" si="2"/>
        <v>72930</v>
      </c>
      <c r="D30" s="112">
        <f>VLOOKUP($A30&amp;$A$27, '[2]33.식품위생관계업소'!$A$9:$BC$160, 5, FALSE)</f>
        <v>56383</v>
      </c>
      <c r="E30" s="112">
        <f>VLOOKUP($A30&amp;$A$27, '[2]33.식품위생관계업소'!$A$9:$BC$160, 6, FALSE)</f>
        <v>8701</v>
      </c>
      <c r="F30" s="112">
        <f>VLOOKUP($A30&amp;$A$27, '[2]33.식품위생관계업소'!$A$9:$BC$160, 7, FALSE)</f>
        <v>43096</v>
      </c>
      <c r="G30" s="112">
        <f>VLOOKUP($A30&amp;$A$27, '[2]33.식품위생관계업소'!$A$9:$BC$160, 8, FALSE)</f>
        <v>979</v>
      </c>
      <c r="H30" s="112">
        <f>VLOOKUP($A30&amp;$A$27, '[2]33.식품위생관계업소'!$A$9:$BC$160, 9, FALSE)</f>
        <v>671</v>
      </c>
      <c r="I30" s="112">
        <f>VLOOKUP($A30&amp;$A$27, '[2]33.식품위생관계업소'!$A$9:$BC$160, 10, FALSE)</f>
        <v>2220</v>
      </c>
      <c r="J30" s="112">
        <f>VLOOKUP($A30&amp;$A$27, '[2]33.식품위생관계업소'!$A$9:$BC$160, 11, FALSE)</f>
        <v>716</v>
      </c>
      <c r="K30" s="112">
        <f>VLOOKUP($A30&amp;$A$27, '[2]33.식품위생관계업소'!$A$9:$BC$160, 12, FALSE)</f>
        <v>2909</v>
      </c>
      <c r="L30" s="112">
        <f>VLOOKUP($A30&amp;$A$27, '[2]33.식품위생관계업소'!$A$9:$BC$160, 13, FALSE)</f>
        <v>8352</v>
      </c>
      <c r="M30" s="112">
        <f>VLOOKUP($A30&amp;$A$27, '[2]33.식품위생관계업소'!$A$9:$BC$160, 14, FALSE)</f>
        <v>2658</v>
      </c>
      <c r="N30" s="112">
        <f>VLOOKUP($A30&amp;$A$27, '[2]33.식품위생관계업소'!$A$9:$BC$160, 15, FALSE)</f>
        <v>5646</v>
      </c>
      <c r="O30" s="112">
        <f>VLOOKUP($A30&amp;$A$27, '[2]33.식품위생관계업소'!$A$9:$BC$160, 16, FALSE)</f>
        <v>48</v>
      </c>
      <c r="P30" s="112"/>
      <c r="Q30" s="112">
        <f>VLOOKUP($A30&amp;$A$27, '[2]33.식품위생관계업소'!$A$9:$BC$160, 17, FALSE)</f>
        <v>5286</v>
      </c>
      <c r="R30" s="112">
        <f>VLOOKUP($A30&amp;$A$27, '[2]33.식품위생관계업소'!$A$9:$BC$160, 18, FALSE)</f>
        <v>84</v>
      </c>
      <c r="S30" s="112">
        <f>VLOOKUP($A30&amp;$A$27, '[2]33.식품위생관계업소'!$A$9:$BC$160, 19, FALSE)</f>
        <v>5081</v>
      </c>
      <c r="T30" s="112">
        <f>VLOOKUP($A30&amp;$A$27, '[2]33.식품위생관계업소'!$A$9:$BC$160, 20, FALSE)</f>
        <v>24</v>
      </c>
      <c r="U30" s="112">
        <f>VLOOKUP($A30&amp;$A$27, '[2]33.식품위생관계업소'!$A$9:$BC$160, 21, FALSE)</f>
        <v>97</v>
      </c>
      <c r="V30" s="112">
        <f>VLOOKUP($A30&amp;$A$27, '[2]33.식품위생관계업소'!$A$9:$BC$160, 22, FALSE)</f>
        <v>4156</v>
      </c>
      <c r="W30" s="112">
        <f>VLOOKUP($A30&amp;$A$27, '[2]33.식품위생관계업소'!$A$9:$BC$160, 23, FALSE)</f>
        <v>14</v>
      </c>
      <c r="X30" s="112">
        <f>VLOOKUP($A30&amp;$A$27, '[2]33.식품위생관계업소'!$A$9:$BC$160, 24, FALSE)</f>
        <v>11</v>
      </c>
      <c r="Y30" s="112">
        <f>VLOOKUP($A30&amp;$A$27, '[2]33.식품위생관계업소'!$A$9:$BC$160, 25, FALSE)</f>
        <v>4131</v>
      </c>
      <c r="Z30" s="112"/>
    </row>
    <row r="31" spans="1:26" ht="21.2" customHeight="1" x14ac:dyDescent="0.15">
      <c r="A31" s="4">
        <v>2018</v>
      </c>
      <c r="B31" s="112">
        <f>VLOOKUP($A31&amp;$A$27, '[2]33.식품위생관계업소'!$A$9:$BC$160, 4, FALSE)</f>
        <v>77145</v>
      </c>
      <c r="C31" s="112">
        <f t="shared" si="2"/>
        <v>73279</v>
      </c>
      <c r="D31" s="112">
        <f>VLOOKUP($A31&amp;$A$27, '[2]33.식품위생관계업소'!$A$9:$BC$160, 5, FALSE)</f>
        <v>56187</v>
      </c>
      <c r="E31" s="112">
        <f>VLOOKUP($A31&amp;$A$27, '[2]33.식품위생관계업소'!$A$9:$BC$160, 6, FALSE)</f>
        <v>9405</v>
      </c>
      <c r="F31" s="112">
        <f>VLOOKUP($A31&amp;$A$27, '[2]33.식품위생관계업소'!$A$9:$BC$160, 7, FALSE)</f>
        <v>42267</v>
      </c>
      <c r="G31" s="112">
        <f>VLOOKUP($A31&amp;$A$27, '[2]33.식품위생관계업소'!$A$9:$BC$160, 8, FALSE)</f>
        <v>993</v>
      </c>
      <c r="H31" s="112">
        <f>VLOOKUP($A31&amp;$A$27, '[2]33.식품위생관계업소'!$A$9:$BC$160, 9, FALSE)</f>
        <v>660</v>
      </c>
      <c r="I31" s="112">
        <f>VLOOKUP($A31&amp;$A$27, '[2]33.식품위생관계업소'!$A$9:$BC$160, 10, FALSE)</f>
        <v>2149</v>
      </c>
      <c r="J31" s="112">
        <f>VLOOKUP($A31&amp;$A$27, '[2]33.식품위생관계업소'!$A$9:$BC$160, 11, FALSE)</f>
        <v>713</v>
      </c>
      <c r="K31" s="112">
        <f>VLOOKUP($A31&amp;$A$27, '[2]33.식품위생관계업소'!$A$9:$BC$160, 12, FALSE)</f>
        <v>2937</v>
      </c>
      <c r="L31" s="112">
        <f>VLOOKUP($A31&amp;$A$27, '[2]33.식품위생관계업소'!$A$9:$BC$160, 13, FALSE)</f>
        <v>8566</v>
      </c>
      <c r="M31" s="112">
        <f>VLOOKUP($A31&amp;$A$27, '[2]33.식품위생관계업소'!$A$9:$BC$160, 14, FALSE)</f>
        <v>2691</v>
      </c>
      <c r="N31" s="112">
        <f>VLOOKUP($A31&amp;$A$27, '[2]33.식품위생관계업소'!$A$9:$BC$160, 15, FALSE)</f>
        <v>5827</v>
      </c>
      <c r="O31" s="112">
        <f>VLOOKUP($A31&amp;$A$27, '[2]33.식품위생관계업소'!$A$9:$BC$160, 16, FALSE)</f>
        <v>48</v>
      </c>
      <c r="P31" s="112"/>
      <c r="Q31" s="112">
        <f>VLOOKUP($A31&amp;$A$27, '[2]33.식품위생관계업소'!$A$9:$BC$160, 17, FALSE)</f>
        <v>5589</v>
      </c>
      <c r="R31" s="112">
        <f>VLOOKUP($A31&amp;$A$27, '[2]33.식품위생관계업소'!$A$9:$BC$160, 18, FALSE)</f>
        <v>78</v>
      </c>
      <c r="S31" s="112">
        <f>VLOOKUP($A31&amp;$A$27, '[2]33.식품위생관계업소'!$A$9:$BC$160, 19, FALSE)</f>
        <v>5382</v>
      </c>
      <c r="T31" s="112">
        <f>VLOOKUP($A31&amp;$A$27, '[2]33.식품위생관계업소'!$A$9:$BC$160, 20, FALSE)</f>
        <v>30</v>
      </c>
      <c r="U31" s="112">
        <f>VLOOKUP($A31&amp;$A$27, '[2]33.식품위생관계업소'!$A$9:$BC$160, 21, FALSE)</f>
        <v>99</v>
      </c>
      <c r="V31" s="112">
        <f>VLOOKUP($A31&amp;$A$27, '[2]33.식품위생관계업소'!$A$9:$BC$160, 22, FALSE)</f>
        <v>3866</v>
      </c>
      <c r="W31" s="112">
        <f>VLOOKUP($A31&amp;$A$27, '[2]33.식품위생관계업소'!$A$9:$BC$160, 23, FALSE)</f>
        <v>17</v>
      </c>
      <c r="X31" s="112" t="str">
        <f>VLOOKUP($A31&amp;$A$27, '[2]33.식품위생관계업소'!$A$9:$BC$160, 24, FALSE)</f>
        <v>-</v>
      </c>
      <c r="Y31" s="112">
        <f>VLOOKUP($A31&amp;$A$27, '[2]33.식품위생관계업소'!$A$9:$BC$160, 25, FALSE)</f>
        <v>3849</v>
      </c>
      <c r="Z31" s="112"/>
    </row>
    <row r="32" spans="1:26" ht="21.2" customHeight="1" x14ac:dyDescent="0.15">
      <c r="A32" s="4">
        <v>2019</v>
      </c>
      <c r="B32" s="112">
        <f>VLOOKUP($A32&amp;$A$27, '[2]33.식품위생관계업소'!$A$9:$BC$160, 4, FALSE)</f>
        <v>77651</v>
      </c>
      <c r="C32" s="112">
        <f t="shared" si="2"/>
        <v>74140</v>
      </c>
      <c r="D32" s="112">
        <f>VLOOKUP($A32&amp;$A$27, '[2]33.식품위생관계업소'!$A$9:$BC$160, 5, FALSE)</f>
        <v>56973</v>
      </c>
      <c r="E32" s="112">
        <f>VLOOKUP($A32&amp;$A$27, '[2]33.식품위생관계업소'!$A$9:$BC$160, 6, FALSE)</f>
        <v>10301</v>
      </c>
      <c r="F32" s="112">
        <f>VLOOKUP($A32&amp;$A$27, '[2]33.식품위생관계업소'!$A$9:$BC$160, 7, FALSE)</f>
        <v>42223</v>
      </c>
      <c r="G32" s="112">
        <f>VLOOKUP($A32&amp;$A$27, '[2]33.식품위생관계업소'!$A$9:$BC$160, 8, FALSE)</f>
        <v>1004</v>
      </c>
      <c r="H32" s="112">
        <f>VLOOKUP($A32&amp;$A$27, '[2]33.식품위생관계업소'!$A$9:$BC$160, 9, FALSE)</f>
        <v>640</v>
      </c>
      <c r="I32" s="112">
        <f>VLOOKUP($A32&amp;$A$27, '[2]33.식품위생관계업소'!$A$9:$BC$160, 10, FALSE)</f>
        <v>2093</v>
      </c>
      <c r="J32" s="112">
        <f>VLOOKUP($A32&amp;$A$27, '[2]33.식품위생관계업소'!$A$9:$BC$160, 11, FALSE)</f>
        <v>712</v>
      </c>
      <c r="K32" s="112">
        <f>VLOOKUP($A32&amp;$A$27, '[2]33.식품위생관계업소'!$A$9:$BC$160, 12, FALSE)</f>
        <v>2915</v>
      </c>
      <c r="L32" s="112">
        <f>VLOOKUP($A32&amp;$A$27, '[2]33.식품위생관계업소'!$A$9:$BC$160, 13, FALSE)</f>
        <v>8646</v>
      </c>
      <c r="M32" s="112">
        <f>VLOOKUP($A32&amp;$A$27, '[2]33.식품위생관계업소'!$A$9:$BC$160, 14, FALSE)</f>
        <v>2675</v>
      </c>
      <c r="N32" s="112">
        <f>VLOOKUP($A32&amp;$A$27, '[2]33.식품위생관계업소'!$A$9:$BC$160, 15, FALSE)</f>
        <v>5919</v>
      </c>
      <c r="O32" s="112">
        <f>VLOOKUP($A32&amp;$A$27, '[2]33.식품위생관계업소'!$A$9:$BC$160, 16, FALSE)</f>
        <v>52</v>
      </c>
      <c r="P32" s="112"/>
      <c r="Q32" s="112">
        <f>VLOOKUP($A32&amp;$A$27, '[2]33.식품위생관계업소'!$A$9:$BC$160, 17, FALSE)</f>
        <v>5606</v>
      </c>
      <c r="R32" s="112">
        <f>VLOOKUP($A32&amp;$A$27, '[2]33.식품위생관계업소'!$A$9:$BC$160, 18, FALSE)</f>
        <v>82</v>
      </c>
      <c r="S32" s="112">
        <f>VLOOKUP($A32&amp;$A$27, '[2]33.식품위생관계업소'!$A$9:$BC$160, 19, FALSE)</f>
        <v>5392</v>
      </c>
      <c r="T32" s="112">
        <f>VLOOKUP($A32&amp;$A$27, '[2]33.식품위생관계업소'!$A$9:$BC$160, 20, FALSE)</f>
        <v>33</v>
      </c>
      <c r="U32" s="112">
        <f>VLOOKUP($A32&amp;$A$27, '[2]33.식품위생관계업소'!$A$9:$BC$160, 21, FALSE)</f>
        <v>99</v>
      </c>
      <c r="V32" s="112">
        <f>VLOOKUP($A32&amp;$A$27, '[2]33.식품위생관계업소'!$A$9:$BC$160, 22, FALSE)</f>
        <v>3511</v>
      </c>
      <c r="W32" s="112">
        <f>VLOOKUP($A32&amp;$A$27, '[2]33.식품위생관계업소'!$A$9:$BC$160, 23, FALSE)</f>
        <v>21</v>
      </c>
      <c r="X32" s="112" t="str">
        <f>VLOOKUP($A32&amp;$A$27, '[2]33.식품위생관계업소'!$A$9:$BC$160, 24, FALSE)</f>
        <v>-</v>
      </c>
      <c r="Y32" s="112">
        <f>VLOOKUP($A32&amp;$A$27, '[2]33.식품위생관계업소'!$A$9:$BC$160, 25, FALSE)</f>
        <v>3490</v>
      </c>
      <c r="Z32" s="112"/>
    </row>
    <row r="33" spans="1:26" ht="21.2" customHeight="1" x14ac:dyDescent="0.15">
      <c r="A33" s="4">
        <v>2020</v>
      </c>
      <c r="B33" s="112">
        <f>VLOOKUP($A33&amp;$A$27, '[2]33.식품위생관계업소'!$A$9:$BC$160, 4, FALSE)</f>
        <v>79360</v>
      </c>
      <c r="C33" s="112">
        <f t="shared" si="2"/>
        <v>75576</v>
      </c>
      <c r="D33" s="112">
        <f>VLOOKUP($A33&amp;$A$27, '[2]33.식품위생관계업소'!$A$9:$BC$160, 5, FALSE)</f>
        <v>58158</v>
      </c>
      <c r="E33" s="112">
        <f>VLOOKUP($A33&amp;$A$27, '[2]33.식품위생관계업소'!$A$9:$BC$160, 6, FALSE)</f>
        <v>11085</v>
      </c>
      <c r="F33" s="112">
        <f>VLOOKUP($A33&amp;$A$27, '[2]33.식품위생관계업소'!$A$9:$BC$160, 7, FALSE)</f>
        <v>42751</v>
      </c>
      <c r="G33" s="112">
        <f>VLOOKUP($A33&amp;$A$27, '[2]33.식품위생관계업소'!$A$9:$BC$160, 8, FALSE)</f>
        <v>1025</v>
      </c>
      <c r="H33" s="112">
        <f>VLOOKUP($A33&amp;$A$27, '[2]33.식품위생관계업소'!$A$9:$BC$160, 9, FALSE)</f>
        <v>581</v>
      </c>
      <c r="I33" s="112">
        <f>VLOOKUP($A33&amp;$A$27, '[2]33.식품위생관계업소'!$A$9:$BC$160, 10, FALSE)</f>
        <v>2011</v>
      </c>
      <c r="J33" s="112">
        <f>VLOOKUP($A33&amp;$A$27, '[2]33.식품위생관계업소'!$A$9:$BC$160, 11, FALSE)</f>
        <v>705</v>
      </c>
      <c r="K33" s="112">
        <f>VLOOKUP($A33&amp;$A$27, '[2]33.식품위생관계업소'!$A$9:$BC$160, 12, FALSE)</f>
        <v>2824</v>
      </c>
      <c r="L33" s="112">
        <f>VLOOKUP($A33&amp;$A$27, '[2]33.식품위생관계업소'!$A$9:$BC$160, 13, FALSE)</f>
        <v>8911</v>
      </c>
      <c r="M33" s="112">
        <f>VLOOKUP($A33&amp;$A$27, '[2]33.식품위생관계업소'!$A$9:$BC$160, 14, FALSE)</f>
        <v>2607</v>
      </c>
      <c r="N33" s="112">
        <f>VLOOKUP($A33&amp;$A$27, '[2]33.식품위생관계업소'!$A$9:$BC$160, 15, FALSE)</f>
        <v>6239</v>
      </c>
      <c r="O33" s="112">
        <f>VLOOKUP($A33&amp;$A$27, '[2]33.식품위생관계업소'!$A$9:$BC$160, 16, FALSE)</f>
        <v>65</v>
      </c>
      <c r="P33" s="112"/>
      <c r="Q33" s="112">
        <f>VLOOKUP($A33&amp;$A$27, '[2]33.식품위생관계업소'!$A$9:$BC$160, 17, FALSE)</f>
        <v>5683</v>
      </c>
      <c r="R33" s="112">
        <f>VLOOKUP($A33&amp;$A$27, '[2]33.식품위생관계업소'!$A$9:$BC$160, 18, FALSE)</f>
        <v>89</v>
      </c>
      <c r="S33" s="112">
        <f>VLOOKUP($A33&amp;$A$27, '[2]33.식품위생관계업소'!$A$9:$BC$160, 19, FALSE)</f>
        <v>5470</v>
      </c>
      <c r="T33" s="112">
        <f>VLOOKUP($A33&amp;$A$27, '[2]33.식품위생관계업소'!$A$9:$BC$160, 20, FALSE)</f>
        <v>22</v>
      </c>
      <c r="U33" s="112">
        <f>VLOOKUP($A33&amp;$A$27, '[2]33.식품위생관계업소'!$A$9:$BC$160, 21, FALSE)</f>
        <v>102</v>
      </c>
      <c r="V33" s="112">
        <f>VLOOKUP($A33&amp;$A$27, '[2]33.식품위생관계업소'!$A$9:$BC$160, 22, FALSE)</f>
        <v>3784</v>
      </c>
      <c r="W33" s="112" t="str">
        <f>VLOOKUP($A33&amp;$A$27, '[2]33.식품위생관계업소'!$A$9:$BC$160, 23, FALSE)</f>
        <v>-</v>
      </c>
      <c r="X33" s="112" t="str">
        <f>VLOOKUP($A33&amp;$A$27, '[2]33.식품위생관계업소'!$A$9:$BC$160, 24, FALSE)</f>
        <v>-</v>
      </c>
      <c r="Y33" s="112">
        <f>VLOOKUP($A33&amp;$A$27, '[2]33.식품위생관계업소'!$A$9:$BC$160, 25, FALSE)</f>
        <v>3784</v>
      </c>
      <c r="Z33" s="112"/>
    </row>
    <row r="34" spans="1:26" ht="21.2" customHeight="1" x14ac:dyDescent="0.15">
      <c r="A34" s="4">
        <v>2021</v>
      </c>
      <c r="B34" s="274">
        <f>C34+V34</f>
        <v>80550</v>
      </c>
      <c r="C34" s="274">
        <f t="shared" si="2"/>
        <v>76456</v>
      </c>
      <c r="D34" s="274">
        <v>58222</v>
      </c>
      <c r="E34" s="274">
        <v>11674</v>
      </c>
      <c r="F34" s="275">
        <v>42260</v>
      </c>
      <c r="G34" s="275">
        <v>1074</v>
      </c>
      <c r="H34" s="275">
        <v>559</v>
      </c>
      <c r="I34" s="275">
        <v>1953</v>
      </c>
      <c r="J34" s="275">
        <v>702</v>
      </c>
      <c r="K34" s="275">
        <v>2806</v>
      </c>
      <c r="L34" s="275">
        <v>9468</v>
      </c>
      <c r="M34" s="275">
        <v>2551</v>
      </c>
      <c r="N34" s="275">
        <v>6845</v>
      </c>
      <c r="O34" s="275">
        <v>72</v>
      </c>
      <c r="P34" s="275"/>
      <c r="Q34" s="275">
        <v>5960</v>
      </c>
      <c r="R34" s="275">
        <v>79</v>
      </c>
      <c r="S34" s="275">
        <v>5740</v>
      </c>
      <c r="T34" s="275">
        <v>36</v>
      </c>
      <c r="U34" s="275">
        <v>105</v>
      </c>
      <c r="V34" s="275">
        <v>4094</v>
      </c>
      <c r="W34" s="275">
        <v>18</v>
      </c>
      <c r="X34" s="275">
        <v>0</v>
      </c>
      <c r="Y34" s="275">
        <v>4076</v>
      </c>
    </row>
    <row r="35" spans="1:26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</row>
    <row r="36" spans="1:26" s="111" customFormat="1" ht="18.75" customHeight="1" x14ac:dyDescent="0.15">
      <c r="A36" s="165" t="s">
        <v>743</v>
      </c>
    </row>
  </sheetData>
  <mergeCells count="12">
    <mergeCell ref="A2:H2"/>
    <mergeCell ref="A5:A7"/>
    <mergeCell ref="W6:Y6"/>
    <mergeCell ref="B5:B7"/>
    <mergeCell ref="C5:U5"/>
    <mergeCell ref="V5:Y5"/>
    <mergeCell ref="C6:C7"/>
    <mergeCell ref="D6:J6"/>
    <mergeCell ref="K6:K7"/>
    <mergeCell ref="L6:P6"/>
    <mergeCell ref="Q6:U6"/>
    <mergeCell ref="V6:V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36"/>
  <sheetViews>
    <sheetView view="pageBreakPreview" zoomScaleNormal="100" zoomScaleSheetLayoutView="100" workbookViewId="0">
      <selection activeCell="A3" sqref="A3"/>
    </sheetView>
  </sheetViews>
  <sheetFormatPr defaultRowHeight="13.5" x14ac:dyDescent="0.15"/>
  <cols>
    <col min="1" max="1" width="11.77734375" customWidth="1"/>
    <col min="2" max="8" width="9.5546875" customWidth="1"/>
    <col min="9" max="12" width="9.6640625" customWidth="1"/>
    <col min="17" max="19" width="11.44140625" customWidth="1"/>
    <col min="20" max="23" width="10.33203125" customWidth="1"/>
  </cols>
  <sheetData>
    <row r="1" spans="1:23" s="42" customFormat="1" ht="15" customHeight="1" x14ac:dyDescent="0.15">
      <c r="A1" s="133" t="s">
        <v>214</v>
      </c>
      <c r="B1" s="55"/>
      <c r="D1" s="55"/>
      <c r="F1" s="55"/>
      <c r="G1" s="55"/>
      <c r="I1" s="55"/>
      <c r="J1" s="55"/>
      <c r="L1" s="55"/>
      <c r="M1" s="55"/>
      <c r="O1" s="55"/>
      <c r="P1" s="55"/>
      <c r="R1" s="55"/>
      <c r="S1" s="55"/>
      <c r="U1" s="55"/>
      <c r="V1" s="55"/>
    </row>
    <row r="2" spans="1:23" s="229" customFormat="1" ht="30" customHeight="1" x14ac:dyDescent="0.15">
      <c r="A2" s="481" t="s">
        <v>780</v>
      </c>
      <c r="B2" s="481"/>
      <c r="C2" s="481"/>
      <c r="D2" s="481"/>
      <c r="E2" s="481"/>
      <c r="F2" s="481"/>
      <c r="G2" s="481"/>
      <c r="H2" s="481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</row>
    <row r="3" spans="1:23" s="42" customFormat="1" ht="15" customHeight="1" thickBot="1" x14ac:dyDescent="0.2">
      <c r="A3" s="6"/>
      <c r="B3" s="56"/>
      <c r="C3" s="43"/>
      <c r="D3" s="56"/>
      <c r="E3" s="43"/>
      <c r="F3" s="56"/>
      <c r="G3" s="56"/>
      <c r="H3" s="43"/>
      <c r="I3" s="56"/>
      <c r="J3" s="56"/>
      <c r="K3" s="43"/>
      <c r="L3" s="56"/>
      <c r="M3" s="56"/>
      <c r="N3" s="43"/>
      <c r="O3" s="56"/>
      <c r="P3" s="241" t="s">
        <v>466</v>
      </c>
      <c r="Q3" s="43"/>
      <c r="R3" s="56"/>
      <c r="S3" s="56"/>
      <c r="T3" s="43"/>
      <c r="U3" s="56"/>
      <c r="V3" s="56"/>
      <c r="W3" s="241" t="s">
        <v>466</v>
      </c>
    </row>
    <row r="4" spans="1:23" s="157" customFormat="1" ht="15" customHeight="1" x14ac:dyDescent="0.15">
      <c r="A4" s="470"/>
      <c r="B4" s="700" t="s">
        <v>74</v>
      </c>
      <c r="C4" s="701"/>
      <c r="D4" s="701"/>
      <c r="E4" s="701"/>
      <c r="F4" s="702"/>
      <c r="G4" s="456" t="s">
        <v>467</v>
      </c>
      <c r="H4" s="499"/>
      <c r="I4" s="499"/>
      <c r="J4" s="499"/>
      <c r="K4" s="499"/>
      <c r="L4" s="630"/>
      <c r="M4" s="456" t="s">
        <v>468</v>
      </c>
      <c r="N4" s="499"/>
      <c r="O4" s="499"/>
      <c r="P4" s="499"/>
      <c r="Q4" s="499"/>
      <c r="R4" s="630"/>
      <c r="S4" s="703" t="s">
        <v>469</v>
      </c>
      <c r="T4" s="704"/>
      <c r="U4" s="704"/>
      <c r="V4" s="704"/>
      <c r="W4" s="704"/>
    </row>
    <row r="5" spans="1:23" s="157" customFormat="1" ht="20.100000000000001" customHeight="1" x14ac:dyDescent="0.15">
      <c r="A5" s="471"/>
      <c r="B5" s="626" t="s">
        <v>470</v>
      </c>
      <c r="C5" s="705"/>
      <c r="D5" s="705"/>
      <c r="E5" s="705"/>
      <c r="F5" s="627"/>
      <c r="G5" s="485" t="s">
        <v>471</v>
      </c>
      <c r="H5" s="626" t="s">
        <v>472</v>
      </c>
      <c r="I5" s="705"/>
      <c r="J5" s="705"/>
      <c r="K5" s="705"/>
      <c r="L5" s="627"/>
      <c r="M5" s="485" t="s">
        <v>471</v>
      </c>
      <c r="N5" s="626" t="s">
        <v>472</v>
      </c>
      <c r="O5" s="705"/>
      <c r="P5" s="705"/>
      <c r="Q5" s="705"/>
      <c r="R5" s="627"/>
      <c r="S5" s="446" t="s">
        <v>470</v>
      </c>
      <c r="T5" s="447"/>
      <c r="U5" s="447"/>
      <c r="V5" s="447"/>
      <c r="W5" s="447"/>
    </row>
    <row r="6" spans="1:23" s="157" customFormat="1" ht="20.100000000000001" customHeight="1" x14ac:dyDescent="0.15">
      <c r="A6" s="471"/>
      <c r="B6" s="636" t="s">
        <v>50</v>
      </c>
      <c r="C6" s="645"/>
      <c r="D6" s="646"/>
      <c r="E6" s="485" t="s">
        <v>473</v>
      </c>
      <c r="F6" s="485" t="s">
        <v>474</v>
      </c>
      <c r="G6" s="624"/>
      <c r="H6" s="636" t="s">
        <v>50</v>
      </c>
      <c r="I6" s="645"/>
      <c r="J6" s="646"/>
      <c r="K6" s="485" t="s">
        <v>473</v>
      </c>
      <c r="L6" s="485" t="s">
        <v>474</v>
      </c>
      <c r="M6" s="624"/>
      <c r="N6" s="636" t="s">
        <v>50</v>
      </c>
      <c r="O6" s="645"/>
      <c r="P6" s="646"/>
      <c r="Q6" s="485" t="s">
        <v>473</v>
      </c>
      <c r="R6" s="485" t="s">
        <v>474</v>
      </c>
      <c r="S6" s="446" t="s">
        <v>50</v>
      </c>
      <c r="T6" s="447"/>
      <c r="U6" s="448"/>
      <c r="V6" s="449" t="s">
        <v>475</v>
      </c>
      <c r="W6" s="446" t="s">
        <v>473</v>
      </c>
    </row>
    <row r="7" spans="1:23" s="157" customFormat="1" ht="20.100000000000001" customHeight="1" thickBot="1" x14ac:dyDescent="0.2">
      <c r="A7" s="472"/>
      <c r="B7" s="155"/>
      <c r="C7" s="47" t="s">
        <v>211</v>
      </c>
      <c r="D7" s="58" t="s">
        <v>212</v>
      </c>
      <c r="E7" s="486"/>
      <c r="F7" s="486"/>
      <c r="G7" s="486"/>
      <c r="H7" s="155"/>
      <c r="I7" s="57" t="s">
        <v>211</v>
      </c>
      <c r="J7" s="58" t="s">
        <v>212</v>
      </c>
      <c r="K7" s="486"/>
      <c r="L7" s="486"/>
      <c r="M7" s="486"/>
      <c r="N7" s="155"/>
      <c r="O7" s="57" t="s">
        <v>211</v>
      </c>
      <c r="P7" s="58" t="s">
        <v>212</v>
      </c>
      <c r="Q7" s="486"/>
      <c r="R7" s="486"/>
      <c r="S7" s="158"/>
      <c r="T7" s="47" t="s">
        <v>211</v>
      </c>
      <c r="U7" s="58" t="s">
        <v>212</v>
      </c>
      <c r="V7" s="477"/>
      <c r="W7" s="493"/>
    </row>
    <row r="8" spans="1:23" s="82" customFormat="1" ht="6.95" customHeight="1" x14ac:dyDescent="0.15">
      <c r="A8" s="8" t="s">
        <v>0</v>
      </c>
      <c r="B8" s="79"/>
      <c r="C8" s="79"/>
      <c r="D8" s="79"/>
      <c r="E8" s="79" t="s">
        <v>0</v>
      </c>
      <c r="F8" s="79" t="s">
        <v>0</v>
      </c>
      <c r="G8" s="79" t="s">
        <v>0</v>
      </c>
      <c r="H8" s="79" t="s">
        <v>0</v>
      </c>
      <c r="I8" s="79" t="s">
        <v>0</v>
      </c>
      <c r="J8" s="79"/>
      <c r="K8" s="79"/>
      <c r="L8" s="79" t="s">
        <v>0</v>
      </c>
      <c r="M8" s="79" t="s">
        <v>0</v>
      </c>
      <c r="N8" s="79" t="s">
        <v>0</v>
      </c>
      <c r="O8" s="79" t="s">
        <v>0</v>
      </c>
      <c r="P8" s="79"/>
      <c r="Q8" s="79"/>
      <c r="R8" s="79" t="s">
        <v>0</v>
      </c>
      <c r="S8" s="79" t="s">
        <v>0</v>
      </c>
      <c r="T8" s="79" t="s">
        <v>0</v>
      </c>
      <c r="U8" s="79" t="s">
        <v>0</v>
      </c>
      <c r="V8" s="79" t="s">
        <v>0</v>
      </c>
      <c r="W8" s="79" t="s">
        <v>0</v>
      </c>
    </row>
    <row r="9" spans="1:23" ht="21.2" customHeight="1" x14ac:dyDescent="0.15">
      <c r="A9" s="39" t="s">
        <v>63</v>
      </c>
      <c r="B9" s="94"/>
      <c r="C9" s="94"/>
      <c r="D9" s="94"/>
      <c r="E9" s="94"/>
    </row>
    <row r="10" spans="1:23" ht="21.2" customHeight="1" x14ac:dyDescent="0.15">
      <c r="A10" s="4">
        <v>2015</v>
      </c>
      <c r="B10" s="112">
        <f t="shared" ref="B10:W16" si="0">SUM(B19,B28)</f>
        <v>5012324</v>
      </c>
      <c r="C10" s="112" t="s">
        <v>848</v>
      </c>
      <c r="D10" s="112" t="s">
        <v>848</v>
      </c>
      <c r="E10" s="112">
        <f t="shared" si="0"/>
        <v>2883721</v>
      </c>
      <c r="F10" s="112">
        <f t="shared" si="0"/>
        <v>2128603</v>
      </c>
      <c r="G10" s="112">
        <f t="shared" si="0"/>
        <v>130076</v>
      </c>
      <c r="H10" s="112">
        <f t="shared" si="0"/>
        <v>3085041</v>
      </c>
      <c r="I10" s="112">
        <f t="shared" si="0"/>
        <v>811793</v>
      </c>
      <c r="J10" s="112">
        <f t="shared" si="0"/>
        <v>789133</v>
      </c>
      <c r="K10" s="112">
        <f t="shared" si="0"/>
        <v>1270766</v>
      </c>
      <c r="L10" s="112">
        <f t="shared" si="0"/>
        <v>1814275</v>
      </c>
      <c r="M10" s="112">
        <f t="shared" si="0"/>
        <v>1554</v>
      </c>
      <c r="N10" s="112">
        <f t="shared" si="0"/>
        <v>471109</v>
      </c>
      <c r="O10" s="112">
        <f t="shared" si="0"/>
        <v>123769</v>
      </c>
      <c r="P10" s="112">
        <f t="shared" si="0"/>
        <v>124382</v>
      </c>
      <c r="Q10" s="112">
        <f t="shared" si="0"/>
        <v>156781</v>
      </c>
      <c r="R10" s="112">
        <f t="shared" si="0"/>
        <v>314328</v>
      </c>
      <c r="S10" s="112">
        <f t="shared" si="0"/>
        <v>772289</v>
      </c>
      <c r="T10" s="112">
        <f t="shared" si="0"/>
        <v>391910</v>
      </c>
      <c r="U10" s="112">
        <f t="shared" si="0"/>
        <v>380379</v>
      </c>
      <c r="V10" s="112">
        <f t="shared" si="0"/>
        <v>772705</v>
      </c>
      <c r="W10" s="112">
        <f t="shared" si="0"/>
        <v>1456174</v>
      </c>
    </row>
    <row r="11" spans="1:23" ht="21.2" customHeight="1" x14ac:dyDescent="0.15">
      <c r="A11" s="4">
        <v>2016</v>
      </c>
      <c r="B11" s="112">
        <f t="shared" si="0"/>
        <v>5015627</v>
      </c>
      <c r="C11" s="112" t="s">
        <v>848</v>
      </c>
      <c r="D11" s="112" t="s">
        <v>848</v>
      </c>
      <c r="E11" s="112">
        <f t="shared" si="0"/>
        <v>2903704</v>
      </c>
      <c r="F11" s="112">
        <f t="shared" si="0"/>
        <v>2111923</v>
      </c>
      <c r="G11" s="112">
        <f t="shared" si="0"/>
        <v>139099</v>
      </c>
      <c r="H11" s="112">
        <f t="shared" si="0"/>
        <v>3112949</v>
      </c>
      <c r="I11" s="112">
        <f t="shared" si="0"/>
        <v>816595</v>
      </c>
      <c r="J11" s="112">
        <f t="shared" si="0"/>
        <v>793361</v>
      </c>
      <c r="K11" s="112">
        <f t="shared" si="0"/>
        <v>1310064</v>
      </c>
      <c r="L11" s="112">
        <f t="shared" si="0"/>
        <v>1802885</v>
      </c>
      <c r="M11" s="112">
        <f t="shared" si="0"/>
        <v>1573</v>
      </c>
      <c r="N11" s="112">
        <f t="shared" si="0"/>
        <v>467952</v>
      </c>
      <c r="O11" s="112">
        <f t="shared" si="0"/>
        <v>123511</v>
      </c>
      <c r="P11" s="112">
        <f t="shared" si="0"/>
        <v>123942</v>
      </c>
      <c r="Q11" s="112">
        <f t="shared" si="0"/>
        <v>158914</v>
      </c>
      <c r="R11" s="112">
        <f t="shared" si="0"/>
        <v>309038</v>
      </c>
      <c r="S11" s="112">
        <f t="shared" si="0"/>
        <v>765434</v>
      </c>
      <c r="T11" s="112">
        <f t="shared" si="0"/>
        <v>387879</v>
      </c>
      <c r="U11" s="112">
        <f t="shared" si="0"/>
        <v>377555</v>
      </c>
      <c r="V11" s="112">
        <f t="shared" si="0"/>
        <v>715729</v>
      </c>
      <c r="W11" s="112">
        <f t="shared" si="0"/>
        <v>1434726</v>
      </c>
    </row>
    <row r="12" spans="1:23" ht="21.2" customHeight="1" x14ac:dyDescent="0.15">
      <c r="A12" s="4">
        <v>2017</v>
      </c>
      <c r="B12" s="112">
        <f t="shared" si="0"/>
        <v>5008240</v>
      </c>
      <c r="C12" s="112" t="s">
        <v>848</v>
      </c>
      <c r="D12" s="112" t="s">
        <v>848</v>
      </c>
      <c r="E12" s="112">
        <f t="shared" si="0"/>
        <v>2923366</v>
      </c>
      <c r="F12" s="112">
        <f t="shared" si="0"/>
        <v>2084874</v>
      </c>
      <c r="G12" s="112">
        <f t="shared" si="0"/>
        <v>146639</v>
      </c>
      <c r="H12" s="112">
        <f t="shared" si="0"/>
        <v>3130272</v>
      </c>
      <c r="I12" s="112">
        <f t="shared" si="0"/>
        <v>819582</v>
      </c>
      <c r="J12" s="112">
        <f t="shared" si="0"/>
        <v>796604</v>
      </c>
      <c r="K12" s="112">
        <f t="shared" si="0"/>
        <v>1347071</v>
      </c>
      <c r="L12" s="112">
        <f t="shared" si="0"/>
        <v>1783201</v>
      </c>
      <c r="M12" s="112">
        <f t="shared" si="0"/>
        <v>1581</v>
      </c>
      <c r="N12" s="112">
        <f t="shared" si="0"/>
        <v>461530</v>
      </c>
      <c r="O12" s="112">
        <f t="shared" si="0"/>
        <v>121888</v>
      </c>
      <c r="P12" s="112">
        <f t="shared" si="0"/>
        <v>122350</v>
      </c>
      <c r="Q12" s="112">
        <f t="shared" si="0"/>
        <v>159857</v>
      </c>
      <c r="R12" s="112">
        <f t="shared" si="0"/>
        <v>301673</v>
      </c>
      <c r="S12" s="112">
        <f t="shared" si="0"/>
        <v>759362</v>
      </c>
      <c r="T12" s="112">
        <f t="shared" si="0"/>
        <v>384771</v>
      </c>
      <c r="U12" s="112">
        <f t="shared" si="0"/>
        <v>374591</v>
      </c>
      <c r="V12" s="112">
        <f t="shared" si="0"/>
        <v>722294</v>
      </c>
      <c r="W12" s="112">
        <f t="shared" si="0"/>
        <v>1416438</v>
      </c>
    </row>
    <row r="13" spans="1:23" ht="21.2" customHeight="1" x14ac:dyDescent="0.15">
      <c r="A13" s="4">
        <v>2018</v>
      </c>
      <c r="B13" s="112">
        <f t="shared" si="0"/>
        <v>4834073</v>
      </c>
      <c r="C13" s="112">
        <f t="shared" si="0"/>
        <v>2443158</v>
      </c>
      <c r="D13" s="112">
        <f t="shared" si="0"/>
        <v>2390915</v>
      </c>
      <c r="E13" s="112">
        <f t="shared" si="0"/>
        <v>2943158</v>
      </c>
      <c r="F13" s="112">
        <f t="shared" si="0"/>
        <v>1890915</v>
      </c>
      <c r="G13" s="112">
        <f t="shared" si="0"/>
        <v>154034</v>
      </c>
      <c r="H13" s="112">
        <f t="shared" si="0"/>
        <v>2991338</v>
      </c>
      <c r="I13" s="112">
        <f t="shared" si="0"/>
        <v>1520166</v>
      </c>
      <c r="J13" s="112">
        <f t="shared" si="0"/>
        <v>1471172</v>
      </c>
      <c r="K13" s="112">
        <f t="shared" si="0"/>
        <v>1367081</v>
      </c>
      <c r="L13" s="112">
        <f t="shared" si="0"/>
        <v>1624257</v>
      </c>
      <c r="M13" s="112">
        <f t="shared" si="0"/>
        <v>1572</v>
      </c>
      <c r="N13" s="112">
        <f t="shared" si="0"/>
        <v>432553</v>
      </c>
      <c r="O13" s="112">
        <f t="shared" si="0"/>
        <v>211026</v>
      </c>
      <c r="P13" s="112">
        <f t="shared" si="0"/>
        <v>221527</v>
      </c>
      <c r="Q13" s="112">
        <f t="shared" si="0"/>
        <v>165895</v>
      </c>
      <c r="R13" s="112">
        <f t="shared" si="0"/>
        <v>266658</v>
      </c>
      <c r="S13" s="112">
        <f t="shared" si="0"/>
        <v>1410182</v>
      </c>
      <c r="T13" s="112">
        <f t="shared" si="0"/>
        <v>711966</v>
      </c>
      <c r="U13" s="112">
        <f t="shared" si="0"/>
        <v>698216</v>
      </c>
      <c r="V13" s="112">
        <f t="shared" si="0"/>
        <v>670759</v>
      </c>
      <c r="W13" s="112">
        <f t="shared" si="0"/>
        <v>1410182</v>
      </c>
    </row>
    <row r="14" spans="1:23" ht="21.2" customHeight="1" x14ac:dyDescent="0.15">
      <c r="A14" s="4">
        <v>2019</v>
      </c>
      <c r="B14" s="112">
        <f t="shared" si="0"/>
        <v>4964695</v>
      </c>
      <c r="C14" s="112">
        <f t="shared" si="0"/>
        <v>2494474</v>
      </c>
      <c r="D14" s="112">
        <f t="shared" si="0"/>
        <v>2470221</v>
      </c>
      <c r="E14" s="112">
        <f t="shared" si="0"/>
        <v>2995469</v>
      </c>
      <c r="F14" s="112">
        <f t="shared" si="0"/>
        <v>1969226</v>
      </c>
      <c r="G14" s="112">
        <f t="shared" si="0"/>
        <v>160924</v>
      </c>
      <c r="H14" s="112">
        <f t="shared" si="0"/>
        <v>3105895</v>
      </c>
      <c r="I14" s="112">
        <f t="shared" si="0"/>
        <v>1564193</v>
      </c>
      <c r="J14" s="112">
        <f t="shared" si="0"/>
        <v>1541702</v>
      </c>
      <c r="K14" s="112">
        <f t="shared" si="0"/>
        <v>1414933</v>
      </c>
      <c r="L14" s="112">
        <f t="shared" si="0"/>
        <v>1690962</v>
      </c>
      <c r="M14" s="112">
        <f t="shared" si="0"/>
        <v>1544</v>
      </c>
      <c r="N14" s="112">
        <f t="shared" si="0"/>
        <v>443835</v>
      </c>
      <c r="O14" s="112">
        <f t="shared" si="0"/>
        <v>216236</v>
      </c>
      <c r="P14" s="112">
        <f t="shared" si="0"/>
        <v>227599</v>
      </c>
      <c r="Q14" s="112">
        <f t="shared" si="0"/>
        <v>165571</v>
      </c>
      <c r="R14" s="112">
        <f t="shared" si="0"/>
        <v>278264</v>
      </c>
      <c r="S14" s="112">
        <f t="shared" si="0"/>
        <v>1414965</v>
      </c>
      <c r="T14" s="112">
        <f t="shared" si="0"/>
        <v>714045</v>
      </c>
      <c r="U14" s="112">
        <f t="shared" si="0"/>
        <v>700920</v>
      </c>
      <c r="V14" s="112">
        <f t="shared" si="0"/>
        <v>692717</v>
      </c>
      <c r="W14" s="112">
        <f t="shared" si="0"/>
        <v>1414965</v>
      </c>
    </row>
    <row r="15" spans="1:23" ht="21.2" customHeight="1" x14ac:dyDescent="0.15">
      <c r="A15" s="4">
        <v>2020</v>
      </c>
      <c r="B15" s="112">
        <f t="shared" si="0"/>
        <v>4917943</v>
      </c>
      <c r="C15" s="112">
        <f t="shared" si="0"/>
        <v>2467564</v>
      </c>
      <c r="D15" s="112">
        <f t="shared" si="0"/>
        <v>2450379</v>
      </c>
      <c r="E15" s="112">
        <f t="shared" si="0"/>
        <v>1445867</v>
      </c>
      <c r="F15" s="112">
        <f t="shared" si="0"/>
        <v>892559</v>
      </c>
      <c r="G15" s="112">
        <f t="shared" si="0"/>
        <v>165208</v>
      </c>
      <c r="H15" s="112">
        <f t="shared" si="0"/>
        <v>3071120</v>
      </c>
      <c r="I15" s="112">
        <f t="shared" si="0"/>
        <v>1545528</v>
      </c>
      <c r="J15" s="112">
        <f t="shared" si="0"/>
        <v>1525592</v>
      </c>
      <c r="K15" s="112">
        <f t="shared" si="0"/>
        <v>1430920</v>
      </c>
      <c r="L15" s="112">
        <f t="shared" si="0"/>
        <v>1640200</v>
      </c>
      <c r="M15" s="112">
        <f t="shared" si="0"/>
        <v>1531</v>
      </c>
      <c r="N15" s="112">
        <f t="shared" si="0"/>
        <v>432520</v>
      </c>
      <c r="O15" s="112">
        <f t="shared" si="0"/>
        <v>210701</v>
      </c>
      <c r="P15" s="112">
        <f t="shared" si="0"/>
        <v>221819</v>
      </c>
      <c r="Q15" s="112">
        <f t="shared" si="0"/>
        <v>166364</v>
      </c>
      <c r="R15" s="112">
        <f t="shared" si="0"/>
        <v>266156</v>
      </c>
      <c r="S15" s="112">
        <f t="shared" si="0"/>
        <v>1414303</v>
      </c>
      <c r="T15" s="112">
        <f t="shared" si="0"/>
        <v>711335</v>
      </c>
      <c r="U15" s="112">
        <f t="shared" si="0"/>
        <v>702968</v>
      </c>
      <c r="V15" s="112">
        <f t="shared" si="0"/>
        <v>843159</v>
      </c>
      <c r="W15" s="112">
        <f t="shared" si="0"/>
        <v>1414303</v>
      </c>
    </row>
    <row r="16" spans="1:23" ht="21.2" customHeight="1" x14ac:dyDescent="0.15">
      <c r="A16" s="4">
        <v>2021</v>
      </c>
      <c r="B16" s="112">
        <f t="shared" si="0"/>
        <v>4894146</v>
      </c>
      <c r="C16" s="112">
        <f t="shared" si="0"/>
        <v>2452629</v>
      </c>
      <c r="D16" s="112">
        <f t="shared" si="0"/>
        <v>2441517</v>
      </c>
      <c r="E16" s="112">
        <f t="shared" si="0"/>
        <v>1453644</v>
      </c>
      <c r="F16" s="112">
        <f t="shared" si="0"/>
        <v>863392</v>
      </c>
      <c r="G16" s="112">
        <f t="shared" si="0"/>
        <v>173004</v>
      </c>
      <c r="H16" s="112">
        <f t="shared" si="0"/>
        <v>3481053</v>
      </c>
      <c r="I16" s="112">
        <f t="shared" si="0"/>
        <v>1743499</v>
      </c>
      <c r="J16" s="112">
        <f t="shared" si="0"/>
        <v>1737555</v>
      </c>
      <c r="K16" s="112">
        <f t="shared" si="0"/>
        <v>1631585</v>
      </c>
      <c r="L16" s="112">
        <f t="shared" si="0"/>
        <v>1849468</v>
      </c>
      <c r="M16" s="112">
        <f t="shared" si="0"/>
        <v>0</v>
      </c>
      <c r="N16" s="112">
        <f t="shared" si="0"/>
        <v>0</v>
      </c>
      <c r="O16" s="112">
        <f t="shared" si="0"/>
        <v>0</v>
      </c>
      <c r="P16" s="112">
        <f t="shared" si="0"/>
        <v>0</v>
      </c>
      <c r="Q16" s="112">
        <f t="shared" si="0"/>
        <v>0</v>
      </c>
      <c r="R16" s="112">
        <f t="shared" si="0"/>
        <v>0</v>
      </c>
      <c r="S16" s="112">
        <f t="shared" si="0"/>
        <v>1413093</v>
      </c>
      <c r="T16" s="112">
        <f t="shared" si="0"/>
        <v>709131</v>
      </c>
      <c r="U16" s="112">
        <f t="shared" si="0"/>
        <v>703962</v>
      </c>
      <c r="V16" s="112">
        <f t="shared" si="0"/>
        <v>863961</v>
      </c>
      <c r="W16" s="112">
        <f t="shared" si="0"/>
        <v>1413093</v>
      </c>
    </row>
    <row r="17" spans="1:23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</row>
    <row r="18" spans="1:23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</row>
    <row r="19" spans="1:23" ht="21.2" customHeight="1" x14ac:dyDescent="0.15">
      <c r="A19" s="4">
        <v>2015</v>
      </c>
      <c r="B19" s="112">
        <f>VLOOKUP($A19&amp;$A$18, '[1]34.건강보험'!$A$9:$BC$71, 4, FALSE)</f>
        <v>2390958</v>
      </c>
      <c r="C19" s="112" t="str">
        <f>VLOOKUP($A19&amp;$A$18, '[1]34.건강보험'!$A$9:$BC$71, 5, FALSE)</f>
        <v>-</v>
      </c>
      <c r="D19" s="112" t="str">
        <f>VLOOKUP($A19&amp;$A$18, '[1]34.건강보험'!$A$9:$BC$71, 6, FALSE)</f>
        <v>-</v>
      </c>
      <c r="E19" s="112">
        <f>VLOOKUP($A19&amp;$A$18, '[1]34.건강보험'!$A$9:$BC$71, 7, FALSE)</f>
        <v>1390564</v>
      </c>
      <c r="F19" s="112">
        <f>VLOOKUP($A19&amp;$A$18, '[1]34.건강보험'!$A$9:$BC$71, 8, FALSE)</f>
        <v>1000394</v>
      </c>
      <c r="G19" s="112">
        <f>VLOOKUP($A19&amp;$A$18, '[1]34.건강보험'!$A$9:$BC$71, 9, FALSE)</f>
        <v>65668</v>
      </c>
      <c r="H19" s="112">
        <f>VLOOKUP($A19&amp;$A$18, '[1]34.건강보험'!$A$9:$BC$71, 10, FALSE)</f>
        <v>1484115</v>
      </c>
      <c r="I19" s="112">
        <f>VLOOKUP($A19&amp;$A$18, '[1]34.건강보험'!$A$9:$BC$71, 11, FALSE)</f>
        <v>0</v>
      </c>
      <c r="J19" s="112">
        <f>VLOOKUP($A19&amp;$A$18, '[1]34.건강보험'!$A$9:$BC$71, 12, FALSE)</f>
        <v>0</v>
      </c>
      <c r="K19" s="112">
        <f>VLOOKUP($A19&amp;$A$18, '[1]34.건강보험'!$A$9:$BC$71, 13, FALSE)</f>
        <v>630031</v>
      </c>
      <c r="L19" s="112">
        <f>VLOOKUP($A19&amp;$A$18, '[1]34.건강보험'!$A$9:$BC$71, 14, FALSE)</f>
        <v>854084</v>
      </c>
      <c r="M19" s="112">
        <f>VLOOKUP($A19&amp;$A$18, '[1]34.건강보험'!$A$9:$BC$71, 15, FALSE)</f>
        <v>842</v>
      </c>
      <c r="N19" s="112">
        <f>VLOOKUP($A19&amp;$A$18, '[1]34.건강보험'!$A$9:$BC$71, 16, FALSE)</f>
        <v>222958</v>
      </c>
      <c r="O19" s="112">
        <f>VLOOKUP($A19&amp;$A$18, '[1]34.건강보험'!$A$9:$BC$71, 17, FALSE)</f>
        <v>0</v>
      </c>
      <c r="P19" s="112">
        <f>VLOOKUP($A19&amp;$A$18, '[1]34.건강보험'!$A$9:$BC$71, 18, FALSE)</f>
        <v>0</v>
      </c>
      <c r="Q19" s="112">
        <f>VLOOKUP($A19&amp;$A$18, '[1]34.건강보험'!$A$9:$BC$71, 19, FALSE)</f>
        <v>76648</v>
      </c>
      <c r="R19" s="112">
        <f>VLOOKUP($A19&amp;$A$18, '[1]34.건강보험'!$A$9:$BC$71, 20, FALSE)</f>
        <v>146310</v>
      </c>
      <c r="S19" s="112">
        <f>VLOOKUP($A19&amp;$A$18, '[1]34.건강보험'!$A$9:$BC$71, 21, FALSE)</f>
        <v>0</v>
      </c>
      <c r="T19" s="112">
        <f>VLOOKUP($A19&amp;$A$18, '[1]34.건강보험'!$A$9:$BC$71, 22, FALSE)</f>
        <v>0</v>
      </c>
      <c r="U19" s="112">
        <f>VLOOKUP($A19&amp;$A$18, '[1]34.건강보험'!$A$9:$BC$71, 23, FALSE)</f>
        <v>0</v>
      </c>
      <c r="V19" s="112">
        <f>VLOOKUP($A19&amp;$A$18, '[1]34.건강보험'!$A$9:$BC$71, 24, FALSE)</f>
        <v>355403</v>
      </c>
      <c r="W19" s="112">
        <f>VLOOKUP($A19&amp;$A$18, '[1]34.건강보험'!$A$9:$BC$71, 25, FALSE)</f>
        <v>683885</v>
      </c>
    </row>
    <row r="20" spans="1:23" ht="21.2" customHeight="1" x14ac:dyDescent="0.15">
      <c r="A20" s="4">
        <v>2016</v>
      </c>
      <c r="B20" s="112">
        <f>VLOOKUP($A20&amp;$A$18, '[1]34.건강보험'!$A$9:$BC$71, 4, FALSE)</f>
        <v>2392784</v>
      </c>
      <c r="C20" s="112" t="str">
        <f>VLOOKUP($A20&amp;$A$18, '[1]34.건강보험'!$A$9:$BC$71, 5, FALSE)</f>
        <v>-</v>
      </c>
      <c r="D20" s="112" t="str">
        <f>VLOOKUP($A20&amp;$A$18, '[1]34.건강보험'!$A$9:$BC$71, 6, FALSE)</f>
        <v>-</v>
      </c>
      <c r="E20" s="112">
        <f>VLOOKUP($A20&amp;$A$18, '[1]34.건강보험'!$A$9:$BC$71, 7, FALSE)</f>
        <v>1400592</v>
      </c>
      <c r="F20" s="112">
        <f>VLOOKUP($A20&amp;$A$18, '[1]34.건강보험'!$A$9:$BC$71, 8, FALSE)</f>
        <v>992192</v>
      </c>
      <c r="G20" s="112">
        <f>VLOOKUP($A20&amp;$A$18, '[1]34.건강보험'!$A$9:$BC$71, 9, FALSE)</f>
        <v>70692</v>
      </c>
      <c r="H20" s="112">
        <f>VLOOKUP($A20&amp;$A$18, '[1]34.건강보험'!$A$9:$BC$71, 10, FALSE)</f>
        <v>1502993</v>
      </c>
      <c r="I20" s="112">
        <f>VLOOKUP($A20&amp;$A$18, '[1]34.건강보험'!$A$9:$BC$71, 11, FALSE)</f>
        <v>0</v>
      </c>
      <c r="J20" s="112">
        <f>VLOOKUP($A20&amp;$A$18, '[1]34.건강보험'!$A$9:$BC$71, 12, FALSE)</f>
        <v>0</v>
      </c>
      <c r="K20" s="112">
        <f>VLOOKUP($A20&amp;$A$18, '[1]34.건강보험'!$A$9:$BC$71, 13, FALSE)</f>
        <v>654242</v>
      </c>
      <c r="L20" s="112">
        <f>VLOOKUP($A20&amp;$A$18, '[1]34.건강보험'!$A$9:$BC$71, 14, FALSE)</f>
        <v>848751</v>
      </c>
      <c r="M20" s="112">
        <f>VLOOKUP($A20&amp;$A$18, '[1]34.건강보험'!$A$9:$BC$71, 15, FALSE)</f>
        <v>854</v>
      </c>
      <c r="N20" s="112">
        <f>VLOOKUP($A20&amp;$A$18, '[1]34.건강보험'!$A$9:$BC$71, 16, FALSE)</f>
        <v>220499</v>
      </c>
      <c r="O20" s="112">
        <f>VLOOKUP($A20&amp;$A$18, '[1]34.건강보험'!$A$9:$BC$71, 17, FALSE)</f>
        <v>0</v>
      </c>
      <c r="P20" s="112">
        <f>VLOOKUP($A20&amp;$A$18, '[1]34.건강보험'!$A$9:$BC$71, 18, FALSE)</f>
        <v>0</v>
      </c>
      <c r="Q20" s="112">
        <f>VLOOKUP($A20&amp;$A$18, '[1]34.건강보험'!$A$9:$BC$71, 19, FALSE)</f>
        <v>77058</v>
      </c>
      <c r="R20" s="112">
        <f>VLOOKUP($A20&amp;$A$18, '[1]34.건강보험'!$A$9:$BC$71, 20, FALSE)</f>
        <v>143441</v>
      </c>
      <c r="S20" s="112">
        <f>VLOOKUP($A20&amp;$A$18, '[1]34.건강보험'!$A$9:$BC$71, 21, FALSE)</f>
        <v>0</v>
      </c>
      <c r="T20" s="112">
        <f>VLOOKUP($A20&amp;$A$18, '[1]34.건강보험'!$A$9:$BC$71, 22, FALSE)</f>
        <v>0</v>
      </c>
      <c r="U20" s="112">
        <f>VLOOKUP($A20&amp;$A$18, '[1]34.건강보험'!$A$9:$BC$71, 23, FALSE)</f>
        <v>0</v>
      </c>
      <c r="V20" s="112">
        <f>VLOOKUP($A20&amp;$A$18, '[1]34.건강보험'!$A$9:$BC$71, 24, FALSE)</f>
        <v>353413</v>
      </c>
      <c r="W20" s="112">
        <f>VLOOKUP($A20&amp;$A$18, '[1]34.건강보험'!$A$9:$BC$71, 25, FALSE)</f>
        <v>669292</v>
      </c>
    </row>
    <row r="21" spans="1:23" ht="21.2" customHeight="1" x14ac:dyDescent="0.15">
      <c r="A21" s="4">
        <v>2017</v>
      </c>
      <c r="B21" s="112">
        <f>VLOOKUP($A21&amp;$A$18, '[1]34.건강보험'!$A$9:$BC$71, 4, FALSE)</f>
        <v>2388454</v>
      </c>
      <c r="C21" s="112" t="str">
        <f>VLOOKUP($A21&amp;$A$18, '[1]34.건강보험'!$A$9:$BC$71, 5, FALSE)</f>
        <v>-</v>
      </c>
      <c r="D21" s="112" t="str">
        <f>VLOOKUP($A21&amp;$A$18, '[1]34.건강보험'!$A$9:$BC$71, 6, FALSE)</f>
        <v>-</v>
      </c>
      <c r="E21" s="112">
        <f>VLOOKUP($A21&amp;$A$18, '[1]34.건강보험'!$A$9:$BC$71, 7, FALSE)</f>
        <v>1408165</v>
      </c>
      <c r="F21" s="112">
        <f>VLOOKUP($A21&amp;$A$18, '[1]34.건강보험'!$A$9:$BC$71, 8, FALSE)</f>
        <v>980289</v>
      </c>
      <c r="G21" s="112">
        <f>VLOOKUP($A21&amp;$A$18, '[1]34.건강보험'!$A$9:$BC$71, 9, FALSE)</f>
        <v>74222</v>
      </c>
      <c r="H21" s="112">
        <f>VLOOKUP($A21&amp;$A$18, '[1]34.건강보험'!$A$9:$BC$71, 10, FALSE)</f>
        <v>1514086</v>
      </c>
      <c r="I21" s="112">
        <f>VLOOKUP($A21&amp;$A$18, '[1]34.건강보험'!$A$9:$BC$71, 11, FALSE)</f>
        <v>0</v>
      </c>
      <c r="J21" s="112">
        <f>VLOOKUP($A21&amp;$A$18, '[1]34.건강보험'!$A$9:$BC$71, 12, FALSE)</f>
        <v>0</v>
      </c>
      <c r="K21" s="112">
        <f>VLOOKUP($A21&amp;$A$18, '[1]34.건강보험'!$A$9:$BC$71, 13, FALSE)</f>
        <v>673678</v>
      </c>
      <c r="L21" s="112">
        <f>VLOOKUP($A21&amp;$A$18, '[1]34.건강보험'!$A$9:$BC$71, 14, FALSE)</f>
        <v>840408</v>
      </c>
      <c r="M21" s="112">
        <f>VLOOKUP($A21&amp;$A$18, '[1]34.건강보험'!$A$9:$BC$71, 15, FALSE)</f>
        <v>863</v>
      </c>
      <c r="N21" s="112">
        <f>VLOOKUP($A21&amp;$A$18, '[1]34.건강보험'!$A$9:$BC$71, 16, FALSE)</f>
        <v>217292</v>
      </c>
      <c r="O21" s="112">
        <f>VLOOKUP($A21&amp;$A$18, '[1]34.건강보험'!$A$9:$BC$71, 17, FALSE)</f>
        <v>0</v>
      </c>
      <c r="P21" s="112">
        <f>VLOOKUP($A21&amp;$A$18, '[1]34.건강보험'!$A$9:$BC$71, 18, FALSE)</f>
        <v>0</v>
      </c>
      <c r="Q21" s="112">
        <f>VLOOKUP($A21&amp;$A$18, '[1]34.건강보험'!$A$9:$BC$71, 19, FALSE)</f>
        <v>77411</v>
      </c>
      <c r="R21" s="112">
        <f>VLOOKUP($A21&amp;$A$18, '[1]34.건강보험'!$A$9:$BC$71, 20, FALSE)</f>
        <v>139881</v>
      </c>
      <c r="S21" s="112">
        <f>VLOOKUP($A21&amp;$A$18, '[1]34.건강보험'!$A$9:$BC$71, 21, FALSE)</f>
        <v>0</v>
      </c>
      <c r="T21" s="112">
        <f>VLOOKUP($A21&amp;$A$18, '[1]34.건강보험'!$A$9:$BC$71, 22, FALSE)</f>
        <v>0</v>
      </c>
      <c r="U21" s="112">
        <f>VLOOKUP($A21&amp;$A$18, '[1]34.건강보험'!$A$9:$BC$71, 23, FALSE)</f>
        <v>0</v>
      </c>
      <c r="V21" s="112">
        <f>VLOOKUP($A21&amp;$A$18, '[1]34.건강보험'!$A$9:$BC$71, 24, FALSE)</f>
        <v>353795</v>
      </c>
      <c r="W21" s="112">
        <f>VLOOKUP($A21&amp;$A$18, '[1]34.건강보험'!$A$9:$BC$71, 25, FALSE)</f>
        <v>657076</v>
      </c>
    </row>
    <row r="22" spans="1:23" ht="21.2" customHeight="1" x14ac:dyDescent="0.15">
      <c r="A22" s="4">
        <v>2018</v>
      </c>
      <c r="B22" s="112">
        <f>VLOOKUP($A22&amp;$A$18, '[1]34.건강보험'!$A$9:$BC$71, 4, FALSE)</f>
        <v>2376565</v>
      </c>
      <c r="C22" s="112">
        <f>VLOOKUP($A22&amp;$A$18, '[1]34.건강보험'!$A$9:$BC$71, 5, FALSE)</f>
        <v>1183990</v>
      </c>
      <c r="D22" s="112">
        <f>VLOOKUP($A22&amp;$A$18, '[1]34.건강보험'!$A$9:$BC$71, 6, FALSE)</f>
        <v>1192575</v>
      </c>
      <c r="E22" s="112">
        <f>VLOOKUP($A22&amp;$A$18, '[1]34.건강보험'!$A$9:$BC$71, 7, FALSE)</f>
        <v>1429233</v>
      </c>
      <c r="F22" s="112">
        <f>VLOOKUP($A22&amp;$A$18, '[1]34.건강보험'!$A$9:$BC$71, 8, FALSE)</f>
        <v>947332</v>
      </c>
      <c r="G22" s="112">
        <f>VLOOKUP($A22&amp;$A$18, '[1]34.건강보험'!$A$9:$BC$71, 9, FALSE)</f>
        <v>78052</v>
      </c>
      <c r="H22" s="112">
        <f>VLOOKUP($A22&amp;$A$18, '[1]34.건강보험'!$A$9:$BC$71, 10, FALSE)</f>
        <v>1508830</v>
      </c>
      <c r="I22" s="112">
        <f>VLOOKUP($A22&amp;$A$18, '[1]34.건강보험'!$A$9:$BC$71, 11, FALSE)</f>
        <v>753370</v>
      </c>
      <c r="J22" s="112">
        <f>VLOOKUP($A22&amp;$A$18, '[1]34.건강보험'!$A$9:$BC$71, 12, FALSE)</f>
        <v>755460</v>
      </c>
      <c r="K22" s="112">
        <f>VLOOKUP($A22&amp;$A$18, '[1]34.건강보험'!$A$9:$BC$71, 13, FALSE)</f>
        <v>693502</v>
      </c>
      <c r="L22" s="112">
        <f>VLOOKUP($A22&amp;$A$18, '[1]34.건강보험'!$A$9:$BC$71, 14, FALSE)</f>
        <v>815328</v>
      </c>
      <c r="M22" s="112">
        <f>VLOOKUP($A22&amp;$A$18, '[1]34.건강보험'!$A$9:$BC$71, 15, FALSE)</f>
        <v>859</v>
      </c>
      <c r="N22" s="112">
        <f>VLOOKUP($A22&amp;$A$18, '[1]34.건강보험'!$A$9:$BC$71, 16, FALSE)</f>
        <v>210229</v>
      </c>
      <c r="O22" s="112">
        <f>VLOOKUP($A22&amp;$A$18, '[1]34.건강보험'!$A$9:$BC$71, 17, FALSE)</f>
        <v>99563</v>
      </c>
      <c r="P22" s="112">
        <f>VLOOKUP($A22&amp;$A$18, '[1]34.건강보험'!$A$9:$BC$71, 18, FALSE)</f>
        <v>110666</v>
      </c>
      <c r="Q22" s="112">
        <f>VLOOKUP($A22&amp;$A$18, '[1]34.건강보험'!$A$9:$BC$71, 19, FALSE)</f>
        <v>78225</v>
      </c>
      <c r="R22" s="112">
        <f>VLOOKUP($A22&amp;$A$18, '[1]34.건강보험'!$A$9:$BC$71, 20, FALSE)</f>
        <v>132004</v>
      </c>
      <c r="S22" s="112">
        <f>VLOOKUP($A22&amp;$A$18, '[1]34.건강보험'!$A$9:$BC$71, 21, FALSE)</f>
        <v>657506</v>
      </c>
      <c r="T22" s="112">
        <f>VLOOKUP($A22&amp;$A$18, '[1]34.건강보험'!$A$9:$BC$71, 22, FALSE)</f>
        <v>331057</v>
      </c>
      <c r="U22" s="112">
        <f>VLOOKUP($A22&amp;$A$18, '[1]34.건강보험'!$A$9:$BC$71, 23, FALSE)</f>
        <v>326449</v>
      </c>
      <c r="V22" s="112">
        <f>VLOOKUP($A22&amp;$A$18, '[1]34.건강보험'!$A$9:$BC$71, 24, FALSE)</f>
        <v>303163</v>
      </c>
      <c r="W22" s="112">
        <f>VLOOKUP($A22&amp;$A$18, '[1]34.건강보험'!$A$9:$BC$71, 25, FALSE)</f>
        <v>657506</v>
      </c>
    </row>
    <row r="23" spans="1:23" ht="21.2" customHeight="1" x14ac:dyDescent="0.15">
      <c r="A23" s="4">
        <v>2019</v>
      </c>
      <c r="B23" s="112">
        <f>VLOOKUP($A23&amp;$A$18, '[1]34.건강보험'!$A$9:$BC$71, 4, FALSE)</f>
        <v>2358099</v>
      </c>
      <c r="C23" s="112">
        <f>VLOOKUP($A23&amp;$A$18, '[1]34.건강보험'!$A$9:$BC$71, 5, FALSE)</f>
        <v>1172257</v>
      </c>
      <c r="D23" s="112">
        <f>VLOOKUP($A23&amp;$A$18, '[1]34.건강보험'!$A$9:$BC$71, 6, FALSE)</f>
        <v>1185842</v>
      </c>
      <c r="E23" s="112">
        <f>VLOOKUP($A23&amp;$A$18, '[1]34.건강보험'!$A$9:$BC$71, 7, FALSE)</f>
        <v>1436375</v>
      </c>
      <c r="F23" s="112">
        <f>VLOOKUP($A23&amp;$A$18, '[1]34.건강보험'!$A$9:$BC$71, 8, FALSE)</f>
        <v>921724</v>
      </c>
      <c r="G23" s="112">
        <f>VLOOKUP($A23&amp;$A$18, '[1]34.건강보험'!$A$9:$BC$71, 9, FALSE)</f>
        <v>81397</v>
      </c>
      <c r="H23" s="112">
        <f>VLOOKUP($A23&amp;$A$18, '[1]34.건강보험'!$A$9:$BC$71, 10, FALSE)</f>
        <v>1504281</v>
      </c>
      <c r="I23" s="112">
        <f>VLOOKUP($A23&amp;$A$18, '[1]34.건강보험'!$A$9:$BC$71, 11, FALSE)</f>
        <v>750208</v>
      </c>
      <c r="J23" s="112">
        <f>VLOOKUP($A23&amp;$A$18, '[1]34.건강보험'!$A$9:$BC$71, 12, FALSE)</f>
        <v>754073</v>
      </c>
      <c r="K23" s="112">
        <f>VLOOKUP($A23&amp;$A$18, '[1]34.건강보험'!$A$9:$BC$71, 13, FALSE)</f>
        <v>710164</v>
      </c>
      <c r="L23" s="112">
        <f>VLOOKUP($A23&amp;$A$18, '[1]34.건강보험'!$A$9:$BC$71, 14, FALSE)</f>
        <v>794117</v>
      </c>
      <c r="M23" s="112">
        <f>VLOOKUP($A23&amp;$A$18, '[1]34.건강보험'!$A$9:$BC$71, 15, FALSE)</f>
        <v>844</v>
      </c>
      <c r="N23" s="112">
        <f>VLOOKUP($A23&amp;$A$18, '[1]34.건강보험'!$A$9:$BC$71, 16, FALSE)</f>
        <v>206656</v>
      </c>
      <c r="O23" s="112">
        <f>VLOOKUP($A23&amp;$A$18, '[1]34.건강보험'!$A$9:$BC$71, 17, FALSE)</f>
        <v>97832</v>
      </c>
      <c r="P23" s="112">
        <f>VLOOKUP($A23&amp;$A$18, '[1]34.건강보험'!$A$9:$BC$71, 18, FALSE)</f>
        <v>108824</v>
      </c>
      <c r="Q23" s="112">
        <f>VLOOKUP($A23&amp;$A$18, '[1]34.건강보험'!$A$9:$BC$71, 19, FALSE)</f>
        <v>79049</v>
      </c>
      <c r="R23" s="112">
        <f>VLOOKUP($A23&amp;$A$18, '[1]34.건강보험'!$A$9:$BC$71, 20, FALSE)</f>
        <v>127607</v>
      </c>
      <c r="S23" s="112">
        <f>VLOOKUP($A23&amp;$A$18, '[1]34.건강보험'!$A$9:$BC$71, 21, FALSE)</f>
        <v>647162</v>
      </c>
      <c r="T23" s="112">
        <f>VLOOKUP($A23&amp;$A$18, '[1]34.건강보험'!$A$9:$BC$71, 22, FALSE)</f>
        <v>324217</v>
      </c>
      <c r="U23" s="112">
        <f>VLOOKUP($A23&amp;$A$18, '[1]34.건강보험'!$A$9:$BC$71, 23, FALSE)</f>
        <v>322945</v>
      </c>
      <c r="V23" s="112">
        <f>VLOOKUP($A23&amp;$A$18, '[1]34.건강보험'!$A$9:$BC$71, 24, FALSE)</f>
        <v>304673</v>
      </c>
      <c r="W23" s="112">
        <f>VLOOKUP($A23&amp;$A$18, '[1]34.건강보험'!$A$9:$BC$71, 25, FALSE)</f>
        <v>647162</v>
      </c>
    </row>
    <row r="24" spans="1:23" ht="21.2" customHeight="1" x14ac:dyDescent="0.15">
      <c r="A24" s="4">
        <v>2020</v>
      </c>
      <c r="B24" s="112">
        <f>VLOOKUP($A24&amp;$A$18, '[1]34.건강보험'!$A$9:$BC$71, 4, FALSE)</f>
        <v>2338426</v>
      </c>
      <c r="C24" s="112">
        <f>VLOOKUP($A24&amp;$A$18, '[1]34.건강보험'!$A$9:$BC$71, 5, FALSE)</f>
        <v>1159759</v>
      </c>
      <c r="D24" s="112">
        <f>VLOOKUP($A24&amp;$A$18, '[1]34.건강보험'!$A$9:$BC$71, 6, FALSE)</f>
        <v>1178667</v>
      </c>
      <c r="E24" s="112">
        <f>VLOOKUP($A24&amp;$A$18, '[1]34.건강보험'!$A$9:$BC$71, 7, FALSE)</f>
        <v>1445867</v>
      </c>
      <c r="F24" s="112">
        <f>VLOOKUP($A24&amp;$A$18, '[1]34.건강보험'!$A$9:$BC$71, 8, FALSE)</f>
        <v>892559</v>
      </c>
      <c r="G24" s="112">
        <f>VLOOKUP($A24&amp;$A$18, '[1]34.건강보험'!$A$9:$BC$71, 9, FALSE)</f>
        <v>83510</v>
      </c>
      <c r="H24" s="112">
        <f>VLOOKUP($A24&amp;$A$18, '[1]34.건강보험'!$A$9:$BC$71, 10, FALSE)</f>
        <v>1492107</v>
      </c>
      <c r="I24" s="112">
        <f>VLOOKUP($A24&amp;$A$18, '[1]34.건강보험'!$A$9:$BC$71, 11, FALSE)</f>
        <v>742610</v>
      </c>
      <c r="J24" s="112">
        <f>VLOOKUP($A24&amp;$A$18, '[1]34.건강보험'!$A$9:$BC$71, 12, FALSE)</f>
        <v>749497</v>
      </c>
      <c r="K24" s="112">
        <f>VLOOKUP($A24&amp;$A$18, '[1]34.건강보험'!$A$9:$BC$71, 13, FALSE)</f>
        <v>721741</v>
      </c>
      <c r="L24" s="112">
        <f>VLOOKUP($A24&amp;$A$18, '[1]34.건강보험'!$A$9:$BC$71, 14, FALSE)</f>
        <v>770366</v>
      </c>
      <c r="M24" s="112">
        <f>VLOOKUP($A24&amp;$A$18, '[1]34.건강보험'!$A$9:$BC$71, 15, FALSE)</f>
        <v>835</v>
      </c>
      <c r="N24" s="112">
        <f>VLOOKUP($A24&amp;$A$18, '[1]34.건강보험'!$A$9:$BC$71, 16, FALSE)</f>
        <v>201435</v>
      </c>
      <c r="O24" s="112">
        <f>VLOOKUP($A24&amp;$A$18, '[1]34.건강보험'!$A$9:$BC$71, 17, FALSE)</f>
        <v>95220</v>
      </c>
      <c r="P24" s="112">
        <f>VLOOKUP($A24&amp;$A$18, '[1]34.건강보험'!$A$9:$BC$71, 18, FALSE)</f>
        <v>106215</v>
      </c>
      <c r="Q24" s="112">
        <f>VLOOKUP($A24&amp;$A$18, '[1]34.건강보험'!$A$9:$BC$71, 19, FALSE)</f>
        <v>79242</v>
      </c>
      <c r="R24" s="112">
        <f>VLOOKUP($A24&amp;$A$18, '[1]34.건강보험'!$A$9:$BC$71, 20, FALSE)</f>
        <v>122193</v>
      </c>
      <c r="S24" s="112">
        <f>VLOOKUP($A24&amp;$A$18, '[1]34.건강보험'!$A$9:$BC$71, 21, FALSE)</f>
        <v>644884</v>
      </c>
      <c r="T24" s="112">
        <f>VLOOKUP($A24&amp;$A$18, '[1]34.건강보험'!$A$9:$BC$71, 22, FALSE)</f>
        <v>321929</v>
      </c>
      <c r="U24" s="112">
        <f>VLOOKUP($A24&amp;$A$18, '[1]34.건강보험'!$A$9:$BC$71, 23, FALSE)</f>
        <v>322955</v>
      </c>
      <c r="V24" s="112">
        <f>VLOOKUP($A24&amp;$A$18, '[1]34.건강보험'!$A$9:$BC$71, 24, FALSE)</f>
        <v>377647</v>
      </c>
      <c r="W24" s="112">
        <f>VLOOKUP($A24&amp;$A$18, '[1]34.건강보험'!$A$9:$BC$71, 25, FALSE)</f>
        <v>644884</v>
      </c>
    </row>
    <row r="25" spans="1:23" ht="21.2" customHeight="1" x14ac:dyDescent="0.15">
      <c r="A25" s="4">
        <v>2021</v>
      </c>
      <c r="B25" s="112">
        <v>2317036</v>
      </c>
      <c r="C25" s="112">
        <v>1146938</v>
      </c>
      <c r="D25" s="112">
        <v>1170098</v>
      </c>
      <c r="E25" s="112">
        <v>1453644</v>
      </c>
      <c r="F25" s="112">
        <v>863392</v>
      </c>
      <c r="G25" s="112">
        <v>87392</v>
      </c>
      <c r="H25" s="112">
        <v>1678507</v>
      </c>
      <c r="I25" s="112">
        <v>829003</v>
      </c>
      <c r="J25" s="112">
        <v>849504</v>
      </c>
      <c r="K25" s="112">
        <v>815115</v>
      </c>
      <c r="L25" s="112">
        <v>863392</v>
      </c>
      <c r="M25" s="112">
        <v>0</v>
      </c>
      <c r="N25" s="112">
        <v>0</v>
      </c>
      <c r="O25" s="112">
        <v>0</v>
      </c>
      <c r="P25" s="112">
        <v>0</v>
      </c>
      <c r="Q25" s="112">
        <v>0</v>
      </c>
      <c r="R25" s="112">
        <v>0</v>
      </c>
      <c r="S25" s="112">
        <v>638529</v>
      </c>
      <c r="T25" s="112">
        <v>317935</v>
      </c>
      <c r="U25" s="112">
        <v>320594</v>
      </c>
      <c r="V25" s="112">
        <v>384051</v>
      </c>
      <c r="W25" s="112">
        <v>638529</v>
      </c>
    </row>
    <row r="26" spans="1:23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</row>
    <row r="27" spans="1:23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</row>
    <row r="28" spans="1:23" ht="21.2" customHeight="1" x14ac:dyDescent="0.15">
      <c r="A28" s="4">
        <v>2015</v>
      </c>
      <c r="B28" s="112">
        <f>VLOOKUP($A28&amp;$A$27, '[2]34.건강보험'!$A$9:$BC$160, 4, FALSE)</f>
        <v>2621366</v>
      </c>
      <c r="C28" s="112">
        <f>VLOOKUP($A28&amp;$A$27, '[2]34.건강보험'!$A$9:$BC$160, 5, FALSE)</f>
        <v>1327472</v>
      </c>
      <c r="D28" s="112">
        <f>VLOOKUP($A28&amp;$A$27, '[2]34.건강보험'!$A$9:$BC$160, 6, FALSE)</f>
        <v>1293894</v>
      </c>
      <c r="E28" s="112">
        <f>VLOOKUP($A28&amp;$A$27, '[2]34.건강보험'!$A$9:$BC$160, 7, FALSE)</f>
        <v>1493157</v>
      </c>
      <c r="F28" s="112">
        <f>VLOOKUP($A28&amp;$A$27, '[2]34.건강보험'!$A$9:$BC$160, 8, FALSE)</f>
        <v>1128209</v>
      </c>
      <c r="G28" s="112">
        <f>VLOOKUP($A28&amp;$A$27, '[2]34.건강보험'!$A$9:$BC$160, 9, FALSE)</f>
        <v>64408</v>
      </c>
      <c r="H28" s="112">
        <f>VLOOKUP($A28&amp;$A$27, '[2]34.건강보험'!$A$9:$BC$160, 10, FALSE)</f>
        <v>1600926</v>
      </c>
      <c r="I28" s="112">
        <f>VLOOKUP($A28&amp;$A$27, '[2]34.건강보험'!$A$9:$BC$160, 11, FALSE)</f>
        <v>811793</v>
      </c>
      <c r="J28" s="112">
        <f>VLOOKUP($A28&amp;$A$27, '[2]34.건강보험'!$A$9:$BC$160, 12, FALSE)</f>
        <v>789133</v>
      </c>
      <c r="K28" s="112">
        <f>VLOOKUP($A28&amp;$A$27, '[2]34.건강보험'!$A$9:$BC$160, 13, FALSE)</f>
        <v>640735</v>
      </c>
      <c r="L28" s="112">
        <f>VLOOKUP($A28&amp;$A$27, '[2]34.건강보험'!$A$9:$BC$160, 14, FALSE)</f>
        <v>960191</v>
      </c>
      <c r="M28" s="112">
        <f>VLOOKUP($A28&amp;$A$27, '[2]34.건강보험'!$A$9:$BC$160, 15, FALSE)</f>
        <v>712</v>
      </c>
      <c r="N28" s="112">
        <f>VLOOKUP($A28&amp;$A$27, '[2]34.건강보험'!$A$9:$BC$160, 16, FALSE)</f>
        <v>248151</v>
      </c>
      <c r="O28" s="112">
        <f>VLOOKUP($A28&amp;$A$27, '[2]34.건강보험'!$A$9:$BC$160, 17, FALSE)</f>
        <v>123769</v>
      </c>
      <c r="P28" s="112">
        <f>VLOOKUP($A28&amp;$A$27, '[2]34.건강보험'!$A$9:$BC$160, 18, FALSE)</f>
        <v>124382</v>
      </c>
      <c r="Q28" s="112">
        <f>VLOOKUP($A28&amp;$A$27, '[2]34.건강보험'!$A$9:$BC$160, 19, FALSE)</f>
        <v>80133</v>
      </c>
      <c r="R28" s="112">
        <f>VLOOKUP($A28&amp;$A$27, '[2]34.건강보험'!$A$9:$BC$160, 20, FALSE)</f>
        <v>168018</v>
      </c>
      <c r="S28" s="112">
        <f>VLOOKUP($A28&amp;$A$27, '[2]34.건강보험'!$A$9:$BC$160, 21, FALSE)</f>
        <v>772289</v>
      </c>
      <c r="T28" s="112">
        <f>VLOOKUP($A28&amp;$A$27, '[2]34.건강보험'!$A$9:$BC$160, 22, FALSE)</f>
        <v>391910</v>
      </c>
      <c r="U28" s="112">
        <f>VLOOKUP($A28&amp;$A$27, '[2]34.건강보험'!$A$9:$BC$160, 23, FALSE)</f>
        <v>380379</v>
      </c>
      <c r="V28" s="112">
        <f>VLOOKUP($A28&amp;$A$27, '[2]34.건강보험'!$A$9:$BC$160, 24, FALSE)</f>
        <v>417302</v>
      </c>
      <c r="W28" s="112">
        <f>VLOOKUP($A28&amp;$A$27, '[2]34.건강보험'!$A$9:$BC$160, 25, FALSE)</f>
        <v>772289</v>
      </c>
    </row>
    <row r="29" spans="1:23" ht="21.2" customHeight="1" x14ac:dyDescent="0.15">
      <c r="A29" s="4">
        <v>2016</v>
      </c>
      <c r="B29" s="112">
        <f>VLOOKUP($A29&amp;$A$27, '[2]34.건강보험'!$A$9:$BC$160, 4, FALSE)</f>
        <v>2622843</v>
      </c>
      <c r="C29" s="112">
        <f>VLOOKUP($A29&amp;$A$27, '[2]34.건강보험'!$A$9:$BC$160, 5, FALSE)</f>
        <v>1327985</v>
      </c>
      <c r="D29" s="112">
        <f>VLOOKUP($A29&amp;$A$27, '[2]34.건강보험'!$A$9:$BC$160, 6, FALSE)</f>
        <v>1294858</v>
      </c>
      <c r="E29" s="112">
        <f>VLOOKUP($A29&amp;$A$27, '[2]34.건강보험'!$A$9:$BC$160, 7, FALSE)</f>
        <v>1503112</v>
      </c>
      <c r="F29" s="112">
        <f>VLOOKUP($A29&amp;$A$27, '[2]34.건강보험'!$A$9:$BC$160, 8, FALSE)</f>
        <v>1119731</v>
      </c>
      <c r="G29" s="112">
        <f>VLOOKUP($A29&amp;$A$27, '[2]34.건강보험'!$A$9:$BC$160, 9, FALSE)</f>
        <v>68407</v>
      </c>
      <c r="H29" s="112">
        <f>VLOOKUP($A29&amp;$A$27, '[2]34.건강보험'!$A$9:$BC$160, 10, FALSE)</f>
        <v>1609956</v>
      </c>
      <c r="I29" s="112">
        <f>VLOOKUP($A29&amp;$A$27, '[2]34.건강보험'!$A$9:$BC$160, 11, FALSE)</f>
        <v>816595</v>
      </c>
      <c r="J29" s="112">
        <f>VLOOKUP($A29&amp;$A$27, '[2]34.건강보험'!$A$9:$BC$160, 12, FALSE)</f>
        <v>793361</v>
      </c>
      <c r="K29" s="112">
        <f>VLOOKUP($A29&amp;$A$27, '[2]34.건강보험'!$A$9:$BC$160, 13, FALSE)</f>
        <v>655822</v>
      </c>
      <c r="L29" s="112">
        <f>VLOOKUP($A29&amp;$A$27, '[2]34.건강보험'!$A$9:$BC$160, 14, FALSE)</f>
        <v>954134</v>
      </c>
      <c r="M29" s="112">
        <f>VLOOKUP($A29&amp;$A$27, '[2]34.건강보험'!$A$9:$BC$160, 15, FALSE)</f>
        <v>719</v>
      </c>
      <c r="N29" s="112">
        <f>VLOOKUP($A29&amp;$A$27, '[2]34.건강보험'!$A$9:$BC$160, 16, FALSE)</f>
        <v>247453</v>
      </c>
      <c r="O29" s="112">
        <f>VLOOKUP($A29&amp;$A$27, '[2]34.건강보험'!$A$9:$BC$160, 17, FALSE)</f>
        <v>123511</v>
      </c>
      <c r="P29" s="112">
        <f>VLOOKUP($A29&amp;$A$27, '[2]34.건강보험'!$A$9:$BC$160, 18, FALSE)</f>
        <v>123942</v>
      </c>
      <c r="Q29" s="112">
        <f>VLOOKUP($A29&amp;$A$27, '[2]34.건강보험'!$A$9:$BC$160, 19, FALSE)</f>
        <v>81856</v>
      </c>
      <c r="R29" s="112">
        <f>VLOOKUP($A29&amp;$A$27, '[2]34.건강보험'!$A$9:$BC$160, 20, FALSE)</f>
        <v>165597</v>
      </c>
      <c r="S29" s="112">
        <f>VLOOKUP($A29&amp;$A$27, '[2]34.건강보험'!$A$9:$BC$160, 21, FALSE)</f>
        <v>765434</v>
      </c>
      <c r="T29" s="112">
        <f>VLOOKUP($A29&amp;$A$27, '[2]34.건강보험'!$A$9:$BC$160, 22, FALSE)</f>
        <v>387879</v>
      </c>
      <c r="U29" s="112">
        <f>VLOOKUP($A29&amp;$A$27, '[2]34.건강보험'!$A$9:$BC$160, 23, FALSE)</f>
        <v>377555</v>
      </c>
      <c r="V29" s="112">
        <f>VLOOKUP($A29&amp;$A$27, '[2]34.건강보험'!$A$9:$BC$160, 24, FALSE)</f>
        <v>362316</v>
      </c>
      <c r="W29" s="112">
        <f>VLOOKUP($A29&amp;$A$27, '[2]34.건강보험'!$A$9:$BC$160, 25, FALSE)</f>
        <v>765434</v>
      </c>
    </row>
    <row r="30" spans="1:23" ht="21.2" customHeight="1" x14ac:dyDescent="0.15">
      <c r="A30" s="4">
        <v>2017</v>
      </c>
      <c r="B30" s="112">
        <f>VLOOKUP($A30&amp;$A$27, '[2]34.건강보험'!$A$9:$BC$160, 4, FALSE)</f>
        <v>2619786</v>
      </c>
      <c r="C30" s="112">
        <f>VLOOKUP($A30&amp;$A$27, '[2]34.건강보험'!$A$9:$BC$160, 5, FALSE)</f>
        <v>1326241</v>
      </c>
      <c r="D30" s="112">
        <f>VLOOKUP($A30&amp;$A$27, '[2]34.건강보험'!$A$9:$BC$160, 6, FALSE)</f>
        <v>1293545</v>
      </c>
      <c r="E30" s="112">
        <f>VLOOKUP($A30&amp;$A$27, '[2]34.건강보험'!$A$9:$BC$160, 7, FALSE)</f>
        <v>1515201</v>
      </c>
      <c r="F30" s="112">
        <f>VLOOKUP($A30&amp;$A$27, '[2]34.건강보험'!$A$9:$BC$160, 8, FALSE)</f>
        <v>1104585</v>
      </c>
      <c r="G30" s="112">
        <f>VLOOKUP($A30&amp;$A$27, '[2]34.건강보험'!$A$9:$BC$160, 9, FALSE)</f>
        <v>72417</v>
      </c>
      <c r="H30" s="112">
        <f>VLOOKUP($A30&amp;$A$27, '[2]34.건강보험'!$A$9:$BC$160, 10, FALSE)</f>
        <v>1616186</v>
      </c>
      <c r="I30" s="112">
        <f>VLOOKUP($A30&amp;$A$27, '[2]34.건강보험'!$A$9:$BC$160, 11, FALSE)</f>
        <v>819582</v>
      </c>
      <c r="J30" s="112">
        <f>VLOOKUP($A30&amp;$A$27, '[2]34.건강보험'!$A$9:$BC$160, 12, FALSE)</f>
        <v>796604</v>
      </c>
      <c r="K30" s="112">
        <f>VLOOKUP($A30&amp;$A$27, '[2]34.건강보험'!$A$9:$BC$160, 13, FALSE)</f>
        <v>673393</v>
      </c>
      <c r="L30" s="112">
        <f>VLOOKUP($A30&amp;$A$27, '[2]34.건강보험'!$A$9:$BC$160, 14, FALSE)</f>
        <v>942793</v>
      </c>
      <c r="M30" s="112">
        <f>VLOOKUP($A30&amp;$A$27, '[2]34.건강보험'!$A$9:$BC$160, 15, FALSE)</f>
        <v>718</v>
      </c>
      <c r="N30" s="112">
        <f>VLOOKUP($A30&amp;$A$27, '[2]34.건강보험'!$A$9:$BC$160, 16, FALSE)</f>
        <v>244238</v>
      </c>
      <c r="O30" s="112">
        <f>VLOOKUP($A30&amp;$A$27, '[2]34.건강보험'!$A$9:$BC$160, 17, FALSE)</f>
        <v>121888</v>
      </c>
      <c r="P30" s="112">
        <f>VLOOKUP($A30&amp;$A$27, '[2]34.건강보험'!$A$9:$BC$160, 18, FALSE)</f>
        <v>122350</v>
      </c>
      <c r="Q30" s="112">
        <f>VLOOKUP($A30&amp;$A$27, '[2]34.건강보험'!$A$9:$BC$160, 19, FALSE)</f>
        <v>82446</v>
      </c>
      <c r="R30" s="112">
        <f>VLOOKUP($A30&amp;$A$27, '[2]34.건강보험'!$A$9:$BC$160, 20, FALSE)</f>
        <v>161792</v>
      </c>
      <c r="S30" s="112">
        <f>VLOOKUP($A30&amp;$A$27, '[2]34.건강보험'!$A$9:$BC$160, 21, FALSE)</f>
        <v>759362</v>
      </c>
      <c r="T30" s="112">
        <f>VLOOKUP($A30&amp;$A$27, '[2]34.건강보험'!$A$9:$BC$160, 22, FALSE)</f>
        <v>384771</v>
      </c>
      <c r="U30" s="112">
        <f>VLOOKUP($A30&amp;$A$27, '[2]34.건강보험'!$A$9:$BC$160, 23, FALSE)</f>
        <v>374591</v>
      </c>
      <c r="V30" s="112">
        <f>VLOOKUP($A30&amp;$A$27, '[2]34.건강보험'!$A$9:$BC$160, 24, FALSE)</f>
        <v>368499</v>
      </c>
      <c r="W30" s="112">
        <f>VLOOKUP($A30&amp;$A$27, '[2]34.건강보험'!$A$9:$BC$160, 25, FALSE)</f>
        <v>759362</v>
      </c>
    </row>
    <row r="31" spans="1:23" ht="21.2" customHeight="1" x14ac:dyDescent="0.15">
      <c r="A31" s="4">
        <v>2018</v>
      </c>
      <c r="B31" s="112">
        <f>VLOOKUP($A31&amp;$A$27, '[2]34.건강보험'!$A$9:$BC$160, 4, FALSE)</f>
        <v>2457508</v>
      </c>
      <c r="C31" s="112">
        <f>VLOOKUP($A31&amp;$A$27, '[2]34.건강보험'!$A$9:$BC$160, 5, FALSE)</f>
        <v>1259168</v>
      </c>
      <c r="D31" s="112">
        <f>VLOOKUP($A31&amp;$A$27, '[2]34.건강보험'!$A$9:$BC$160, 6, FALSE)</f>
        <v>1198340</v>
      </c>
      <c r="E31" s="112">
        <f>VLOOKUP($A31&amp;$A$27, '[2]34.건강보험'!$A$9:$BC$160, 7, FALSE)</f>
        <v>1513925</v>
      </c>
      <c r="F31" s="112">
        <f>VLOOKUP($A31&amp;$A$27, '[2]34.건강보험'!$A$9:$BC$160, 8, FALSE)</f>
        <v>943583</v>
      </c>
      <c r="G31" s="112">
        <f>VLOOKUP($A31&amp;$A$27, '[2]34.건강보험'!$A$9:$BC$160, 9, FALSE)</f>
        <v>75982</v>
      </c>
      <c r="H31" s="112">
        <f>VLOOKUP($A31&amp;$A$27, '[2]34.건강보험'!$A$9:$BC$160, 10, FALSE)</f>
        <v>1482508</v>
      </c>
      <c r="I31" s="112">
        <f>VLOOKUP($A31&amp;$A$27, '[2]34.건강보험'!$A$9:$BC$160, 11, FALSE)</f>
        <v>766796</v>
      </c>
      <c r="J31" s="112">
        <f>VLOOKUP($A31&amp;$A$27, '[2]34.건강보험'!$A$9:$BC$160, 12, FALSE)</f>
        <v>715712</v>
      </c>
      <c r="K31" s="112">
        <f>VLOOKUP($A31&amp;$A$27, '[2]34.건강보험'!$A$9:$BC$160, 13, FALSE)</f>
        <v>673579</v>
      </c>
      <c r="L31" s="112">
        <f>VLOOKUP($A31&amp;$A$27, '[2]34.건강보험'!$A$9:$BC$160, 14, FALSE)</f>
        <v>808929</v>
      </c>
      <c r="M31" s="112">
        <f>VLOOKUP($A31&amp;$A$27, '[2]34.건강보험'!$A$9:$BC$160, 15, FALSE)</f>
        <v>713</v>
      </c>
      <c r="N31" s="112">
        <f>VLOOKUP($A31&amp;$A$27, '[2]34.건강보험'!$A$9:$BC$160, 16, FALSE)</f>
        <v>222324</v>
      </c>
      <c r="O31" s="112">
        <f>VLOOKUP($A31&amp;$A$27, '[2]34.건강보험'!$A$9:$BC$160, 17, FALSE)</f>
        <v>111463</v>
      </c>
      <c r="P31" s="112">
        <f>VLOOKUP($A31&amp;$A$27, '[2]34.건강보험'!$A$9:$BC$160, 18, FALSE)</f>
        <v>110861</v>
      </c>
      <c r="Q31" s="112">
        <f>VLOOKUP($A31&amp;$A$27, '[2]34.건강보험'!$A$9:$BC$160, 19, FALSE)</f>
        <v>87670</v>
      </c>
      <c r="R31" s="112">
        <f>VLOOKUP($A31&amp;$A$27, '[2]34.건강보험'!$A$9:$BC$160, 20, FALSE)</f>
        <v>134654</v>
      </c>
      <c r="S31" s="112">
        <f>VLOOKUP($A31&amp;$A$27, '[2]34.건강보험'!$A$9:$BC$160, 21, FALSE)</f>
        <v>752676</v>
      </c>
      <c r="T31" s="112">
        <f>VLOOKUP($A31&amp;$A$27, '[2]34.건강보험'!$A$9:$BC$160, 22, FALSE)</f>
        <v>380909</v>
      </c>
      <c r="U31" s="112">
        <f>VLOOKUP($A31&amp;$A$27, '[2]34.건강보험'!$A$9:$BC$160, 23, FALSE)</f>
        <v>371767</v>
      </c>
      <c r="V31" s="112">
        <f>VLOOKUP($A31&amp;$A$27, '[2]34.건강보험'!$A$9:$BC$160, 24, FALSE)</f>
        <v>367596</v>
      </c>
      <c r="W31" s="112">
        <f>VLOOKUP($A31&amp;$A$27, '[2]34.건강보험'!$A$9:$BC$160, 25, FALSE)</f>
        <v>752676</v>
      </c>
    </row>
    <row r="32" spans="1:23" ht="21.2" customHeight="1" x14ac:dyDescent="0.15">
      <c r="A32" s="4">
        <v>2019</v>
      </c>
      <c r="B32" s="112">
        <f>VLOOKUP($A32&amp;$A$27, '[2]34.건강보험'!$A$9:$BC$160, 4, FALSE)</f>
        <v>2606596</v>
      </c>
      <c r="C32" s="112">
        <f>VLOOKUP($A32&amp;$A$27, '[2]34.건강보험'!$A$9:$BC$160, 5, FALSE)</f>
        <v>1322217</v>
      </c>
      <c r="D32" s="112">
        <f>VLOOKUP($A32&amp;$A$27, '[2]34.건강보험'!$A$9:$BC$160, 6, FALSE)</f>
        <v>1284379</v>
      </c>
      <c r="E32" s="112">
        <f>VLOOKUP($A32&amp;$A$27, '[2]34.건강보험'!$A$9:$BC$160, 7, FALSE)</f>
        <v>1559094</v>
      </c>
      <c r="F32" s="112">
        <f>VLOOKUP($A32&amp;$A$27, '[2]34.건강보험'!$A$9:$BC$160, 8, FALSE)</f>
        <v>1047502</v>
      </c>
      <c r="G32" s="112">
        <f>VLOOKUP($A32&amp;$A$27, '[2]34.건강보험'!$A$9:$BC$160, 9, FALSE)</f>
        <v>79527</v>
      </c>
      <c r="H32" s="112">
        <f>VLOOKUP($A32&amp;$A$27, '[2]34.건강보험'!$A$9:$BC$160, 10, FALSE)</f>
        <v>1601614</v>
      </c>
      <c r="I32" s="112">
        <f>VLOOKUP($A32&amp;$A$27, '[2]34.건강보험'!$A$9:$BC$160, 11, FALSE)</f>
        <v>813985</v>
      </c>
      <c r="J32" s="112">
        <f>VLOOKUP($A32&amp;$A$27, '[2]34.건강보험'!$A$9:$BC$160, 12, FALSE)</f>
        <v>787629</v>
      </c>
      <c r="K32" s="112">
        <f>VLOOKUP($A32&amp;$A$27, '[2]34.건강보험'!$A$9:$BC$160, 13, FALSE)</f>
        <v>704769</v>
      </c>
      <c r="L32" s="112">
        <f>VLOOKUP($A32&amp;$A$27, '[2]34.건강보험'!$A$9:$BC$160, 14, FALSE)</f>
        <v>896845</v>
      </c>
      <c r="M32" s="112">
        <f>VLOOKUP($A32&amp;$A$27, '[2]34.건강보험'!$A$9:$BC$160, 15, FALSE)</f>
        <v>700</v>
      </c>
      <c r="N32" s="112">
        <f>VLOOKUP($A32&amp;$A$27, '[2]34.건강보험'!$A$9:$BC$160, 16, FALSE)</f>
        <v>237179</v>
      </c>
      <c r="O32" s="112">
        <f>VLOOKUP($A32&amp;$A$27, '[2]34.건강보험'!$A$9:$BC$160, 17, FALSE)</f>
        <v>118404</v>
      </c>
      <c r="P32" s="112">
        <f>VLOOKUP($A32&amp;$A$27, '[2]34.건강보험'!$A$9:$BC$160, 18, FALSE)</f>
        <v>118775</v>
      </c>
      <c r="Q32" s="112">
        <f>VLOOKUP($A32&amp;$A$27, '[2]34.건강보험'!$A$9:$BC$160, 19, FALSE)</f>
        <v>86522</v>
      </c>
      <c r="R32" s="112">
        <f>VLOOKUP($A32&amp;$A$27, '[2]34.건강보험'!$A$9:$BC$160, 20, FALSE)</f>
        <v>150657</v>
      </c>
      <c r="S32" s="112">
        <f>VLOOKUP($A32&amp;$A$27, '[2]34.건강보험'!$A$9:$BC$160, 21, FALSE)</f>
        <v>767803</v>
      </c>
      <c r="T32" s="112">
        <f>VLOOKUP($A32&amp;$A$27, '[2]34.건강보험'!$A$9:$BC$160, 22, FALSE)</f>
        <v>389828</v>
      </c>
      <c r="U32" s="112">
        <f>VLOOKUP($A32&amp;$A$27, '[2]34.건강보험'!$A$9:$BC$160, 23, FALSE)</f>
        <v>377975</v>
      </c>
      <c r="V32" s="112">
        <f>VLOOKUP($A32&amp;$A$27, '[2]34.건강보험'!$A$9:$BC$160, 24, FALSE)</f>
        <v>388044</v>
      </c>
      <c r="W32" s="112">
        <f>VLOOKUP($A32&amp;$A$27, '[2]34.건강보험'!$A$9:$BC$160, 25, FALSE)</f>
        <v>767803</v>
      </c>
    </row>
    <row r="33" spans="1:23" ht="21.2" customHeight="1" x14ac:dyDescent="0.15">
      <c r="A33" s="4">
        <v>2020</v>
      </c>
      <c r="B33" s="112">
        <f>VLOOKUP($A33&amp;$A$27, '[2]34.건강보험'!$A$9:$BC$160, 4, FALSE)</f>
        <v>2579517</v>
      </c>
      <c r="C33" s="112">
        <f>VLOOKUP($A33&amp;$A$27, '[2]34.건강보험'!$A$9:$BC$160, 5, FALSE)</f>
        <v>1307805</v>
      </c>
      <c r="D33" s="112">
        <f>VLOOKUP($A33&amp;$A$27, '[2]34.건강보험'!$A$9:$BC$160, 6, FALSE)</f>
        <v>1271712</v>
      </c>
      <c r="E33" s="112">
        <f>VLOOKUP($A33&amp;$A$27, '[2]34.건강보험'!$A$9:$BC$160, 7, FALSE)</f>
        <v>0</v>
      </c>
      <c r="F33" s="112">
        <f>VLOOKUP($A33&amp;$A$27, '[2]34.건강보험'!$A$9:$BC$160, 8, FALSE)</f>
        <v>0</v>
      </c>
      <c r="G33" s="112">
        <f>VLOOKUP($A33&amp;$A$27, '[2]34.건강보험'!$A$9:$BC$160, 9, FALSE)</f>
        <v>81698</v>
      </c>
      <c r="H33" s="112">
        <f>VLOOKUP($A33&amp;$A$27, '[2]34.건강보험'!$A$9:$BC$160, 10, FALSE)</f>
        <v>1579013</v>
      </c>
      <c r="I33" s="112">
        <f>VLOOKUP($A33&amp;$A$27, '[2]34.건강보험'!$A$9:$BC$160, 11, FALSE)</f>
        <v>802918</v>
      </c>
      <c r="J33" s="112">
        <f>VLOOKUP($A33&amp;$A$27, '[2]34.건강보험'!$A$9:$BC$160, 12, FALSE)</f>
        <v>776095</v>
      </c>
      <c r="K33" s="112">
        <f>VLOOKUP($A33&amp;$A$27, '[2]34.건강보험'!$A$9:$BC$160, 13, FALSE)</f>
        <v>709179</v>
      </c>
      <c r="L33" s="112">
        <f>VLOOKUP($A33&amp;$A$27, '[2]34.건강보험'!$A$9:$BC$160, 14, FALSE)</f>
        <v>869834</v>
      </c>
      <c r="M33" s="112">
        <f>VLOOKUP($A33&amp;$A$27, '[2]34.건강보험'!$A$9:$BC$160, 15, FALSE)</f>
        <v>696</v>
      </c>
      <c r="N33" s="112">
        <f>VLOOKUP($A33&amp;$A$27, '[2]34.건강보험'!$A$9:$BC$160, 16, FALSE)</f>
        <v>231085</v>
      </c>
      <c r="O33" s="112">
        <f>VLOOKUP($A33&amp;$A$27, '[2]34.건강보험'!$A$9:$BC$160, 17, FALSE)</f>
        <v>115481</v>
      </c>
      <c r="P33" s="112">
        <f>VLOOKUP($A33&amp;$A$27, '[2]34.건강보험'!$A$9:$BC$160, 18, FALSE)</f>
        <v>115604</v>
      </c>
      <c r="Q33" s="112">
        <f>VLOOKUP($A33&amp;$A$27, '[2]34.건강보험'!$A$9:$BC$160, 19, FALSE)</f>
        <v>87122</v>
      </c>
      <c r="R33" s="112">
        <f>VLOOKUP($A33&amp;$A$27, '[2]34.건강보험'!$A$9:$BC$160, 20, FALSE)</f>
        <v>143963</v>
      </c>
      <c r="S33" s="112">
        <f>VLOOKUP($A33&amp;$A$27, '[2]34.건강보험'!$A$9:$BC$160, 21, FALSE)</f>
        <v>769419</v>
      </c>
      <c r="T33" s="112">
        <f>VLOOKUP($A33&amp;$A$27, '[2]34.건강보험'!$A$9:$BC$160, 22, FALSE)</f>
        <v>389406</v>
      </c>
      <c r="U33" s="112">
        <f>VLOOKUP($A33&amp;$A$27, '[2]34.건강보험'!$A$9:$BC$160, 23, FALSE)</f>
        <v>380013</v>
      </c>
      <c r="V33" s="112">
        <f>VLOOKUP($A33&amp;$A$27, '[2]34.건강보험'!$A$9:$BC$160, 24, FALSE)</f>
        <v>465512</v>
      </c>
      <c r="W33" s="112">
        <v>769419</v>
      </c>
    </row>
    <row r="34" spans="1:23" s="100" customFormat="1" ht="21.2" customHeight="1" x14ac:dyDescent="0.15">
      <c r="A34" s="4">
        <v>2021</v>
      </c>
      <c r="B34" s="112">
        <v>2577110</v>
      </c>
      <c r="C34" s="112">
        <v>1305691</v>
      </c>
      <c r="D34" s="112">
        <v>1271419</v>
      </c>
      <c r="E34" s="112">
        <v>0</v>
      </c>
      <c r="F34" s="112">
        <v>0</v>
      </c>
      <c r="G34" s="112">
        <v>85612</v>
      </c>
      <c r="H34" s="348">
        <v>1802546</v>
      </c>
      <c r="I34" s="348">
        <v>914496</v>
      </c>
      <c r="J34" s="348">
        <v>888051</v>
      </c>
      <c r="K34" s="335">
        <v>816470</v>
      </c>
      <c r="L34" s="335">
        <v>986076</v>
      </c>
      <c r="M34" s="112">
        <v>0</v>
      </c>
      <c r="N34" s="112">
        <v>0</v>
      </c>
      <c r="O34" s="112">
        <v>0</v>
      </c>
      <c r="P34" s="112">
        <v>0</v>
      </c>
      <c r="Q34" s="112">
        <v>0</v>
      </c>
      <c r="R34" s="112">
        <v>0</v>
      </c>
      <c r="S34" s="348">
        <v>774564</v>
      </c>
      <c r="T34" s="348">
        <v>391196</v>
      </c>
      <c r="U34" s="348">
        <v>383368</v>
      </c>
      <c r="V34" s="112">
        <v>479910</v>
      </c>
      <c r="W34" s="112">
        <v>774564</v>
      </c>
    </row>
    <row r="35" spans="1:23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</row>
    <row r="36" spans="1:23" s="238" customFormat="1" ht="18.75" customHeight="1" x14ac:dyDescent="0.15">
      <c r="A36" s="165" t="s">
        <v>743</v>
      </c>
      <c r="B36" s="111"/>
      <c r="C36" s="111"/>
      <c r="D36" s="111"/>
      <c r="E36" s="111"/>
      <c r="H36" s="347"/>
      <c r="L36" s="347"/>
    </row>
  </sheetData>
  <mergeCells count="24">
    <mergeCell ref="H5:L5"/>
    <mergeCell ref="M5:M7"/>
    <mergeCell ref="N5:R5"/>
    <mergeCell ref="B6:D6"/>
    <mergeCell ref="E6:E7"/>
    <mergeCell ref="F6:F7"/>
    <mergeCell ref="H6:J6"/>
    <mergeCell ref="K6:K7"/>
    <mergeCell ref="B4:F4"/>
    <mergeCell ref="G4:L4"/>
    <mergeCell ref="M4:R4"/>
    <mergeCell ref="S4:W4"/>
    <mergeCell ref="A2:H2"/>
    <mergeCell ref="A4:A7"/>
    <mergeCell ref="S5:W5"/>
    <mergeCell ref="R6:R7"/>
    <mergeCell ref="S6:U6"/>
    <mergeCell ref="V6:V7"/>
    <mergeCell ref="W6:W7"/>
    <mergeCell ref="L6:L7"/>
    <mergeCell ref="N6:P6"/>
    <mergeCell ref="Q6:Q7"/>
    <mergeCell ref="B5:F5"/>
    <mergeCell ref="G5:G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3" width="9.109375" customWidth="1"/>
    <col min="4" max="5" width="8.109375" customWidth="1"/>
    <col min="6" max="6" width="9.109375" customWidth="1"/>
    <col min="7" max="7" width="8.109375" customWidth="1"/>
    <col min="8" max="8" width="7.6640625" customWidth="1"/>
    <col min="9" max="9" width="7.5546875" customWidth="1"/>
  </cols>
  <sheetData>
    <row r="1" spans="1:9" s="42" customFormat="1" ht="15" customHeight="1" x14ac:dyDescent="0.15">
      <c r="A1" s="133" t="s">
        <v>214</v>
      </c>
      <c r="C1" s="55"/>
      <c r="E1" s="55"/>
      <c r="G1" s="55"/>
      <c r="H1" s="55"/>
      <c r="I1" s="55"/>
    </row>
    <row r="2" spans="1:9" s="229" customFormat="1" ht="30" customHeight="1" x14ac:dyDescent="0.15">
      <c r="A2" s="481" t="s">
        <v>779</v>
      </c>
      <c r="B2" s="481"/>
      <c r="C2" s="481"/>
      <c r="D2" s="481"/>
      <c r="E2" s="481"/>
      <c r="F2" s="481"/>
      <c r="G2" s="481"/>
      <c r="H2" s="481"/>
      <c r="I2" s="481"/>
    </row>
    <row r="3" spans="1:9" s="42" customFormat="1" ht="15" customHeight="1" x14ac:dyDescent="0.15">
      <c r="C3" s="55"/>
      <c r="E3" s="55"/>
      <c r="G3" s="55"/>
      <c r="H3" s="55"/>
      <c r="I3" s="55"/>
    </row>
    <row r="4" spans="1:9" s="42" customFormat="1" ht="15" customHeight="1" thickBot="1" x14ac:dyDescent="0.2">
      <c r="A4" s="6"/>
      <c r="B4" s="43"/>
      <c r="C4" s="56"/>
      <c r="D4" s="43"/>
      <c r="E4" s="56"/>
      <c r="F4" s="43"/>
      <c r="G4" s="56"/>
      <c r="H4" s="56"/>
      <c r="I4" s="241" t="s">
        <v>813</v>
      </c>
    </row>
    <row r="5" spans="1:9" s="159" customFormat="1" ht="20.100000000000001" customHeight="1" x14ac:dyDescent="0.15">
      <c r="A5" s="470"/>
      <c r="B5" s="634" t="s">
        <v>476</v>
      </c>
      <c r="C5" s="478"/>
      <c r="D5" s="470"/>
      <c r="E5" s="444" t="s">
        <v>477</v>
      </c>
      <c r="F5" s="445"/>
      <c r="G5" s="475" t="s">
        <v>478</v>
      </c>
      <c r="H5" s="475" t="s">
        <v>479</v>
      </c>
      <c r="I5" s="478" t="s">
        <v>480</v>
      </c>
    </row>
    <row r="6" spans="1:9" s="159" customFormat="1" ht="20.100000000000001" customHeight="1" x14ac:dyDescent="0.15">
      <c r="A6" s="471"/>
      <c r="B6" s="204"/>
      <c r="C6" s="636" t="s">
        <v>211</v>
      </c>
      <c r="D6" s="683" t="s">
        <v>212</v>
      </c>
      <c r="E6" s="446" t="s">
        <v>481</v>
      </c>
      <c r="F6" s="448" t="s">
        <v>482</v>
      </c>
      <c r="G6" s="476"/>
      <c r="H6" s="476"/>
      <c r="I6" s="479"/>
    </row>
    <row r="7" spans="1:9" s="159" customFormat="1" ht="20.100000000000001" customHeight="1" thickBot="1" x14ac:dyDescent="0.2">
      <c r="A7" s="472"/>
      <c r="B7" s="144"/>
      <c r="C7" s="637"/>
      <c r="D7" s="684"/>
      <c r="E7" s="493"/>
      <c r="F7" s="472"/>
      <c r="G7" s="477"/>
      <c r="H7" s="477"/>
      <c r="I7" s="480"/>
    </row>
    <row r="8" spans="1:9" ht="6.95" customHeight="1" x14ac:dyDescent="0.15">
      <c r="A8" s="8" t="s">
        <v>0</v>
      </c>
      <c r="B8" s="79"/>
      <c r="C8" s="79"/>
      <c r="D8" s="79"/>
      <c r="E8" s="79" t="s">
        <v>0</v>
      </c>
    </row>
    <row r="9" spans="1:9" ht="21.2" customHeight="1" x14ac:dyDescent="0.15">
      <c r="A9" s="39" t="s">
        <v>63</v>
      </c>
      <c r="B9" s="94"/>
      <c r="C9" s="94"/>
      <c r="D9" s="94"/>
      <c r="E9" s="94"/>
    </row>
    <row r="10" spans="1:9" ht="21.2" customHeight="1" x14ac:dyDescent="0.15">
      <c r="A10" s="4">
        <v>2015</v>
      </c>
      <c r="B10" s="117">
        <f t="shared" ref="B10:I16" si="0">SUM(B19,B28)</f>
        <v>1920026</v>
      </c>
      <c r="C10" s="117">
        <f t="shared" si="0"/>
        <v>1103327</v>
      </c>
      <c r="D10" s="117">
        <f t="shared" si="0"/>
        <v>816699</v>
      </c>
      <c r="E10" s="117">
        <f t="shared" si="0"/>
        <v>141436</v>
      </c>
      <c r="F10" s="117">
        <f t="shared" si="0"/>
        <v>1025977</v>
      </c>
      <c r="G10" s="117">
        <f t="shared" si="0"/>
        <v>847964</v>
      </c>
      <c r="H10" s="117">
        <f t="shared" si="0"/>
        <v>24030</v>
      </c>
      <c r="I10" s="117">
        <f t="shared" si="0"/>
        <v>22055</v>
      </c>
    </row>
    <row r="11" spans="1:9" ht="21.2" customHeight="1" x14ac:dyDescent="0.15">
      <c r="A11" s="4">
        <v>2016</v>
      </c>
      <c r="B11" s="117">
        <f t="shared" si="0"/>
        <v>1933029</v>
      </c>
      <c r="C11" s="117">
        <f t="shared" si="0"/>
        <v>1101190</v>
      </c>
      <c r="D11" s="117">
        <f t="shared" si="0"/>
        <v>831839</v>
      </c>
      <c r="E11" s="117">
        <f t="shared" si="0"/>
        <v>152557</v>
      </c>
      <c r="F11" s="117">
        <f t="shared" si="0"/>
        <v>1051759</v>
      </c>
      <c r="G11" s="117">
        <f t="shared" si="0"/>
        <v>822566</v>
      </c>
      <c r="H11" s="117">
        <f t="shared" si="0"/>
        <v>30262</v>
      </c>
      <c r="I11" s="117">
        <f t="shared" si="0"/>
        <v>28442</v>
      </c>
    </row>
    <row r="12" spans="1:9" ht="21.2" customHeight="1" x14ac:dyDescent="0.15">
      <c r="A12" s="4">
        <v>2017</v>
      </c>
      <c r="B12" s="117">
        <f t="shared" si="0"/>
        <v>1915700</v>
      </c>
      <c r="C12" s="117">
        <f t="shared" si="0"/>
        <v>1088038</v>
      </c>
      <c r="D12" s="117">
        <f t="shared" si="0"/>
        <v>827662</v>
      </c>
      <c r="E12" s="117">
        <f t="shared" si="0"/>
        <v>161210</v>
      </c>
      <c r="F12" s="117">
        <f t="shared" si="0"/>
        <v>1069606</v>
      </c>
      <c r="G12" s="117">
        <f t="shared" si="0"/>
        <v>777344</v>
      </c>
      <c r="H12" s="117">
        <f t="shared" si="0"/>
        <v>33342</v>
      </c>
      <c r="I12" s="117">
        <f t="shared" si="0"/>
        <v>35408</v>
      </c>
    </row>
    <row r="13" spans="1:9" ht="21.2" customHeight="1" x14ac:dyDescent="0.15">
      <c r="A13" s="4">
        <v>2018</v>
      </c>
      <c r="B13" s="117">
        <f t="shared" si="0"/>
        <v>1936786</v>
      </c>
      <c r="C13" s="117">
        <f t="shared" si="0"/>
        <v>1094800</v>
      </c>
      <c r="D13" s="117">
        <f t="shared" si="0"/>
        <v>841986</v>
      </c>
      <c r="E13" s="117">
        <f t="shared" si="0"/>
        <v>169463</v>
      </c>
      <c r="F13" s="117">
        <f t="shared" si="0"/>
        <v>1084580</v>
      </c>
      <c r="G13" s="117">
        <f t="shared" si="0"/>
        <v>770834</v>
      </c>
      <c r="H13" s="117">
        <f t="shared" si="0"/>
        <v>33316</v>
      </c>
      <c r="I13" s="117">
        <f t="shared" si="0"/>
        <v>48056</v>
      </c>
    </row>
    <row r="14" spans="1:9" ht="21.2" customHeight="1" x14ac:dyDescent="0.15">
      <c r="A14" s="4">
        <v>2019</v>
      </c>
      <c r="B14" s="117">
        <f t="shared" si="0"/>
        <v>1899453</v>
      </c>
      <c r="C14" s="117">
        <f t="shared" si="0"/>
        <v>1064210</v>
      </c>
      <c r="D14" s="117">
        <f t="shared" si="0"/>
        <v>835243</v>
      </c>
      <c r="E14" s="117">
        <f t="shared" si="0"/>
        <v>175242</v>
      </c>
      <c r="F14" s="117">
        <f t="shared" si="0"/>
        <v>1098285</v>
      </c>
      <c r="G14" s="117">
        <f t="shared" si="0"/>
        <v>715582</v>
      </c>
      <c r="H14" s="117">
        <f t="shared" si="0"/>
        <v>32297</v>
      </c>
      <c r="I14" s="117">
        <f t="shared" si="0"/>
        <v>53289</v>
      </c>
    </row>
    <row r="15" spans="1:9" ht="21.2" customHeight="1" x14ac:dyDescent="0.15">
      <c r="A15" s="4">
        <v>2020</v>
      </c>
      <c r="B15" s="117">
        <f t="shared" si="0"/>
        <v>1864340</v>
      </c>
      <c r="C15" s="117">
        <f t="shared" si="0"/>
        <v>1037645</v>
      </c>
      <c r="D15" s="117">
        <f t="shared" si="0"/>
        <v>826695</v>
      </c>
      <c r="E15" s="117">
        <f t="shared" si="0"/>
        <v>181630</v>
      </c>
      <c r="F15" s="117">
        <f t="shared" si="0"/>
        <v>1100052</v>
      </c>
      <c r="G15" s="117">
        <f t="shared" si="0"/>
        <v>674381</v>
      </c>
      <c r="H15" s="117">
        <f t="shared" si="0"/>
        <v>33734</v>
      </c>
      <c r="I15" s="117">
        <f t="shared" si="0"/>
        <v>56173</v>
      </c>
    </row>
    <row r="16" spans="1:9" ht="21.2" customHeight="1" x14ac:dyDescent="0.15">
      <c r="A16" s="4">
        <v>2021</v>
      </c>
      <c r="B16" s="117">
        <f t="shared" si="0"/>
        <v>1868932</v>
      </c>
      <c r="C16" s="117">
        <f t="shared" si="0"/>
        <v>1035914</v>
      </c>
      <c r="D16" s="117">
        <f t="shared" si="0"/>
        <v>833018</v>
      </c>
      <c r="E16" s="117">
        <f t="shared" si="0"/>
        <v>189539</v>
      </c>
      <c r="F16" s="117">
        <f t="shared" si="0"/>
        <v>1115832</v>
      </c>
      <c r="G16" s="117">
        <f t="shared" si="0"/>
        <v>660347</v>
      </c>
      <c r="H16" s="117">
        <f t="shared" si="0"/>
        <v>35552</v>
      </c>
      <c r="I16" s="117">
        <f t="shared" si="0"/>
        <v>57201</v>
      </c>
    </row>
    <row r="17" spans="1:9" ht="21.2" customHeight="1" x14ac:dyDescent="0.15">
      <c r="A17" s="4"/>
      <c r="B17" s="114"/>
      <c r="C17" s="114"/>
      <c r="D17" s="114"/>
      <c r="E17" s="114"/>
      <c r="F17" s="114"/>
      <c r="G17" s="114"/>
      <c r="H17" s="114"/>
      <c r="I17" s="114"/>
    </row>
    <row r="18" spans="1:9" ht="21.2" customHeight="1" x14ac:dyDescent="0.15">
      <c r="A18" s="39" t="s">
        <v>48</v>
      </c>
      <c r="B18" s="117"/>
      <c r="C18" s="117"/>
      <c r="D18" s="117"/>
      <c r="E18" s="117"/>
      <c r="F18" s="117"/>
      <c r="G18" s="117"/>
      <c r="H18" s="117"/>
      <c r="I18" s="117"/>
    </row>
    <row r="19" spans="1:9" ht="21.2" customHeight="1" x14ac:dyDescent="0.15">
      <c r="A19" s="4">
        <v>2015</v>
      </c>
      <c r="B19" s="117">
        <f>VLOOKUP($A19&amp;$A$18, '[1]35.국민연금'!$A$9:$BC$71, 4, FALSE)</f>
        <v>877596</v>
      </c>
      <c r="C19" s="117">
        <f>VLOOKUP($A19&amp;$A$18, '[1]35.국민연금'!$A$9:$BC$71, 5, FALSE)</f>
        <v>478714</v>
      </c>
      <c r="D19" s="117">
        <f>VLOOKUP($A19&amp;$A$18, '[1]35.국민연금'!$A$9:$BC$71, 6, FALSE)</f>
        <v>398882</v>
      </c>
      <c r="E19" s="117">
        <f>VLOOKUP($A19&amp;$A$18, '[1]35.국민연금'!$A$9:$BC$71, 7, FALSE)</f>
        <v>67353</v>
      </c>
      <c r="F19" s="117">
        <f>VLOOKUP($A19&amp;$A$18, '[1]35.국민연금'!$A$9:$BC$71, 8, FALSE)</f>
        <v>443521</v>
      </c>
      <c r="G19" s="117">
        <f>VLOOKUP($A19&amp;$A$18, '[1]35.국민연금'!$A$9:$BC$71, 9, FALSE)</f>
        <v>410098</v>
      </c>
      <c r="H19" s="117">
        <f>VLOOKUP($A19&amp;$A$18, '[1]35.국민연금'!$A$9:$BC$71, 10, FALSE)</f>
        <v>14327</v>
      </c>
      <c r="I19" s="117">
        <f>VLOOKUP($A19&amp;$A$18, '[1]35.국민연금'!$A$9:$BC$71, 11, FALSE)</f>
        <v>9650</v>
      </c>
    </row>
    <row r="20" spans="1:9" ht="21.2" customHeight="1" x14ac:dyDescent="0.15">
      <c r="A20" s="4">
        <v>2016</v>
      </c>
      <c r="B20" s="117">
        <f>VLOOKUP($A20&amp;$A$18, '[1]35.국민연금'!$A$9:$BC$71, 4, FALSE)</f>
        <v>883563</v>
      </c>
      <c r="C20" s="117">
        <f>VLOOKUP($A20&amp;$A$18, '[1]35.국민연금'!$A$9:$BC$71, 5, FALSE)</f>
        <v>477228</v>
      </c>
      <c r="D20" s="117">
        <f>VLOOKUP($A20&amp;$A$18, '[1]35.국민연금'!$A$9:$BC$71, 6, FALSE)</f>
        <v>406335</v>
      </c>
      <c r="E20" s="117">
        <f>VLOOKUP($A20&amp;$A$18, '[1]35.국민연금'!$A$9:$BC$71, 7, FALSE)</f>
        <v>72243</v>
      </c>
      <c r="F20" s="117">
        <f>VLOOKUP($A20&amp;$A$18, '[1]35.국민연금'!$A$9:$BC$71, 8, FALSE)</f>
        <v>456785</v>
      </c>
      <c r="G20" s="117">
        <f>VLOOKUP($A20&amp;$A$18, '[1]35.국민연금'!$A$9:$BC$71, 9, FALSE)</f>
        <v>396813</v>
      </c>
      <c r="H20" s="117">
        <f>VLOOKUP($A20&amp;$A$18, '[1]35.국민연금'!$A$9:$BC$71, 10, FALSE)</f>
        <v>17594</v>
      </c>
      <c r="I20" s="117">
        <f>VLOOKUP($A20&amp;$A$18, '[1]35.국민연금'!$A$9:$BC$71, 11, FALSE)</f>
        <v>12371</v>
      </c>
    </row>
    <row r="21" spans="1:9" ht="21.2" customHeight="1" x14ac:dyDescent="0.15">
      <c r="A21" s="4">
        <v>2017</v>
      </c>
      <c r="B21" s="117">
        <f>VLOOKUP($A21&amp;$A$18, '[1]35.국민연금'!$A$9:$BC$71, 4, FALSE)</f>
        <v>874154</v>
      </c>
      <c r="C21" s="117">
        <f>VLOOKUP($A21&amp;$A$18, '[1]35.국민연금'!$A$9:$BC$71, 5, FALSE)</f>
        <v>470474</v>
      </c>
      <c r="D21" s="117">
        <f>VLOOKUP($A21&amp;$A$18, '[1]35.국민연금'!$A$9:$BC$71, 6, FALSE)</f>
        <v>403680</v>
      </c>
      <c r="E21" s="117">
        <f>VLOOKUP($A21&amp;$A$18, '[1]35.국민연금'!$A$9:$BC$71, 7, FALSE)</f>
        <v>75867</v>
      </c>
      <c r="F21" s="117">
        <f>VLOOKUP($A21&amp;$A$18, '[1]35.국민연금'!$A$9:$BC$71, 8, FALSE)</f>
        <v>464745</v>
      </c>
      <c r="G21" s="117">
        <f>VLOOKUP($A21&amp;$A$18, '[1]35.국민연금'!$A$9:$BC$71, 9, FALSE)</f>
        <v>374518</v>
      </c>
      <c r="H21" s="117">
        <f>VLOOKUP($A21&amp;$A$18, '[1]35.국민연금'!$A$9:$BC$71, 10, FALSE)</f>
        <v>19346</v>
      </c>
      <c r="I21" s="117">
        <f>VLOOKUP($A21&amp;$A$18, '[1]35.국민연금'!$A$9:$BC$71, 11, FALSE)</f>
        <v>15545</v>
      </c>
    </row>
    <row r="22" spans="1:9" ht="21.2" customHeight="1" x14ac:dyDescent="0.15">
      <c r="A22" s="4">
        <v>2018</v>
      </c>
      <c r="B22" s="117">
        <f>VLOOKUP($A22&amp;$A$18, '[1]35.국민연금'!$A$9:$BC$71, 4, FALSE)</f>
        <v>886921</v>
      </c>
      <c r="C22" s="117">
        <f>VLOOKUP($A22&amp;$A$18, '[1]35.국민연금'!$A$9:$BC$71, 5, FALSE)</f>
        <v>474272</v>
      </c>
      <c r="D22" s="117">
        <f>VLOOKUP($A22&amp;$A$18, '[1]35.국민연금'!$A$9:$BC$71, 6, FALSE)</f>
        <v>412649</v>
      </c>
      <c r="E22" s="117">
        <f>VLOOKUP($A22&amp;$A$18, '[1]35.국민연금'!$A$9:$BC$71, 7, FALSE)</f>
        <v>79643</v>
      </c>
      <c r="F22" s="117">
        <f>VLOOKUP($A22&amp;$A$18, '[1]35.국민연금'!$A$9:$BC$71, 8, FALSE)</f>
        <v>472659</v>
      </c>
      <c r="G22" s="117">
        <f>VLOOKUP($A22&amp;$A$18, '[1]35.국민연금'!$A$9:$BC$71, 9, FALSE)</f>
        <v>373774</v>
      </c>
      <c r="H22" s="117">
        <f>VLOOKUP($A22&amp;$A$18, '[1]35.국민연금'!$A$9:$BC$71, 10, FALSE)</f>
        <v>19229</v>
      </c>
      <c r="I22" s="117">
        <f>VLOOKUP($A22&amp;$A$18, '[1]35.국민연금'!$A$9:$BC$71, 11, FALSE)</f>
        <v>21259</v>
      </c>
    </row>
    <row r="23" spans="1:9" ht="21.2" customHeight="1" x14ac:dyDescent="0.15">
      <c r="A23" s="4">
        <v>2019</v>
      </c>
      <c r="B23" s="117">
        <f>VLOOKUP($A23&amp;$A$18, '[1]35.국민연금'!$A$9:$BC$71, 4, FALSE)</f>
        <v>865246</v>
      </c>
      <c r="C23" s="117">
        <f>VLOOKUP($A23&amp;$A$18, '[1]35.국민연금'!$A$9:$BC$71, 5, FALSE)</f>
        <v>456891</v>
      </c>
      <c r="D23" s="117">
        <f>VLOOKUP($A23&amp;$A$18, '[1]35.국민연금'!$A$9:$BC$71, 6, FALSE)</f>
        <v>408355</v>
      </c>
      <c r="E23" s="117">
        <f>VLOOKUP($A23&amp;$A$18, '[1]35.국민연금'!$A$9:$BC$71, 7, FALSE)</f>
        <v>82099</v>
      </c>
      <c r="F23" s="117">
        <f>VLOOKUP($A23&amp;$A$18, '[1]35.국민연금'!$A$9:$BC$71, 8, FALSE)</f>
        <v>476982</v>
      </c>
      <c r="G23" s="117">
        <f>VLOOKUP($A23&amp;$A$18, '[1]35.국민연금'!$A$9:$BC$71, 9, FALSE)</f>
        <v>346454</v>
      </c>
      <c r="H23" s="117">
        <f>VLOOKUP($A23&amp;$A$18, '[1]35.국민연금'!$A$9:$BC$71, 10, FALSE)</f>
        <v>18447</v>
      </c>
      <c r="I23" s="117">
        <f>VLOOKUP($A23&amp;$A$18, '[1]35.국민연금'!$A$9:$BC$71, 11, FALSE)</f>
        <v>23363</v>
      </c>
    </row>
    <row r="24" spans="1:9" ht="21.2" customHeight="1" x14ac:dyDescent="0.15">
      <c r="A24" s="4">
        <v>2020</v>
      </c>
      <c r="B24" s="117">
        <f>VLOOKUP($A24&amp;$A$18, '[1]35.국민연금'!$A$9:$BC$71, 4, FALSE)</f>
        <v>849377</v>
      </c>
      <c r="C24" s="117">
        <f>VLOOKUP($A24&amp;$A$18, '[1]35.국민연금'!$A$9:$BC$71, 5, FALSE)</f>
        <v>445763</v>
      </c>
      <c r="D24" s="117">
        <f>VLOOKUP($A24&amp;$A$18, '[1]35.국민연금'!$A$9:$BC$71, 6, FALSE)</f>
        <v>403614</v>
      </c>
      <c r="E24" s="117">
        <f>VLOOKUP($A24&amp;$A$18, '[1]35.국민연금'!$A$9:$BC$71, 7, FALSE)</f>
        <v>85504</v>
      </c>
      <c r="F24" s="117">
        <f>VLOOKUP($A24&amp;$A$18, '[1]35.국민연금'!$A$9:$BC$71, 8, FALSE)</f>
        <v>479830</v>
      </c>
      <c r="G24" s="117">
        <f>VLOOKUP($A24&amp;$A$18, '[1]35.국민연금'!$A$9:$BC$71, 9, FALSE)</f>
        <v>326645</v>
      </c>
      <c r="H24" s="117">
        <f>VLOOKUP($A24&amp;$A$18, '[1]35.국민연금'!$A$9:$BC$71, 10, FALSE)</f>
        <v>18759</v>
      </c>
      <c r="I24" s="117">
        <f>VLOOKUP($A24&amp;$A$18, '[1]35.국민연금'!$A$9:$BC$71, 11, FALSE)</f>
        <v>24143</v>
      </c>
    </row>
    <row r="25" spans="1:9" ht="21.2" customHeight="1" x14ac:dyDescent="0.15">
      <c r="A25" s="4">
        <v>2021</v>
      </c>
      <c r="B25" s="117">
        <v>849083</v>
      </c>
      <c r="C25" s="117">
        <v>443735</v>
      </c>
      <c r="D25" s="117">
        <v>405348</v>
      </c>
      <c r="E25" s="117">
        <v>89319</v>
      </c>
      <c r="F25" s="117">
        <v>487564</v>
      </c>
      <c r="G25" s="117">
        <v>318279</v>
      </c>
      <c r="H25" s="117">
        <v>19338</v>
      </c>
      <c r="I25" s="117">
        <v>23902</v>
      </c>
    </row>
    <row r="26" spans="1:9" ht="21.2" customHeight="1" x14ac:dyDescent="0.15">
      <c r="A26" s="4"/>
      <c r="B26" s="114"/>
      <c r="C26" s="114"/>
      <c r="D26" s="114"/>
      <c r="E26" s="114"/>
      <c r="F26" s="114"/>
      <c r="G26" s="114"/>
      <c r="H26" s="114"/>
      <c r="I26" s="114"/>
    </row>
    <row r="27" spans="1:9" ht="21.2" customHeight="1" x14ac:dyDescent="0.15">
      <c r="A27" s="39" t="s">
        <v>49</v>
      </c>
      <c r="B27" s="117"/>
      <c r="C27" s="117"/>
      <c r="D27" s="117"/>
      <c r="E27" s="117"/>
      <c r="F27" s="117"/>
      <c r="G27" s="117"/>
      <c r="H27" s="117"/>
      <c r="I27" s="117"/>
    </row>
    <row r="28" spans="1:9" ht="21.2" customHeight="1" x14ac:dyDescent="0.15">
      <c r="A28" s="4">
        <v>2015</v>
      </c>
      <c r="B28" s="117">
        <f>VLOOKUP($A28&amp;$A$27, '[2]35.국민연금'!$A$9:$BC$160, 4, FALSE)</f>
        <v>1042430</v>
      </c>
      <c r="C28" s="117">
        <f>VLOOKUP($A28&amp;$A$27, '[2]35.국민연금'!$A$9:$BC$160, 5, FALSE)</f>
        <v>624613</v>
      </c>
      <c r="D28" s="117">
        <f>VLOOKUP($A28&amp;$A$27, '[2]35.국민연금'!$A$9:$BC$160, 6, FALSE)</f>
        <v>417817</v>
      </c>
      <c r="E28" s="117">
        <f>VLOOKUP($A28&amp;$A$27, '[2]35.국민연금'!$A$9:$BC$160, 7, FALSE)</f>
        <v>74083</v>
      </c>
      <c r="F28" s="117">
        <f>VLOOKUP($A28&amp;$A$27, '[2]35.국민연금'!$A$9:$BC$160, 8, FALSE)</f>
        <v>582456</v>
      </c>
      <c r="G28" s="117">
        <f>VLOOKUP($A28&amp;$A$27, '[2]35.국민연금'!$A$9:$BC$160, 9, FALSE)</f>
        <v>437866</v>
      </c>
      <c r="H28" s="117">
        <f>VLOOKUP($A28&amp;$A$27, '[2]35.국민연금'!$A$9:$BC$160, 10, FALSE)</f>
        <v>9703</v>
      </c>
      <c r="I28" s="117">
        <f>VLOOKUP($A28&amp;$A$27, '[2]35.국민연금'!$A$9:$BC$160, 11, FALSE)</f>
        <v>12405</v>
      </c>
    </row>
    <row r="29" spans="1:9" ht="21.2" customHeight="1" x14ac:dyDescent="0.15">
      <c r="A29" s="4">
        <v>2016</v>
      </c>
      <c r="B29" s="117">
        <f>VLOOKUP($A29&amp;$A$27, '[2]35.국민연금'!$A$9:$BC$160, 4, FALSE)</f>
        <v>1049466</v>
      </c>
      <c r="C29" s="117">
        <f>VLOOKUP($A29&amp;$A$27, '[2]35.국민연금'!$A$9:$BC$160, 5, FALSE)</f>
        <v>623962</v>
      </c>
      <c r="D29" s="117">
        <f>VLOOKUP($A29&amp;$A$27, '[2]35.국민연금'!$A$9:$BC$160, 6, FALSE)</f>
        <v>425504</v>
      </c>
      <c r="E29" s="117">
        <f>VLOOKUP($A29&amp;$A$27, '[2]35.국민연금'!$A$9:$BC$160, 7, FALSE)</f>
        <v>80314</v>
      </c>
      <c r="F29" s="117">
        <f>VLOOKUP($A29&amp;$A$27, '[2]35.국민연금'!$A$9:$BC$160, 8, FALSE)</f>
        <v>594974</v>
      </c>
      <c r="G29" s="117">
        <f>VLOOKUP($A29&amp;$A$27, '[2]35.국민연금'!$A$9:$BC$160, 9, FALSE)</f>
        <v>425753</v>
      </c>
      <c r="H29" s="117">
        <f>VLOOKUP($A29&amp;$A$27, '[2]35.국민연금'!$A$9:$BC$160, 10, FALSE)</f>
        <v>12668</v>
      </c>
      <c r="I29" s="117">
        <f>VLOOKUP($A29&amp;$A$27, '[2]35.국민연금'!$A$9:$BC$160, 11, FALSE)</f>
        <v>16071</v>
      </c>
    </row>
    <row r="30" spans="1:9" ht="21.2" customHeight="1" x14ac:dyDescent="0.15">
      <c r="A30" s="4">
        <v>2017</v>
      </c>
      <c r="B30" s="117">
        <f>VLOOKUP($A30&amp;$A$27, '[2]35.국민연금'!$A$9:$BC$160, 4, FALSE)</f>
        <v>1041546</v>
      </c>
      <c r="C30" s="117">
        <f>VLOOKUP($A30&amp;$A$27, '[2]35.국민연금'!$A$9:$BC$160, 5, FALSE)</f>
        <v>617564</v>
      </c>
      <c r="D30" s="117">
        <f>VLOOKUP($A30&amp;$A$27, '[2]35.국민연금'!$A$9:$BC$160, 6, FALSE)</f>
        <v>423982</v>
      </c>
      <c r="E30" s="117">
        <f>VLOOKUP($A30&amp;$A$27, '[2]35.국민연금'!$A$9:$BC$160, 7, FALSE)</f>
        <v>85343</v>
      </c>
      <c r="F30" s="117">
        <f>VLOOKUP($A30&amp;$A$27, '[2]35.국민연금'!$A$9:$BC$160, 8, FALSE)</f>
        <v>604861</v>
      </c>
      <c r="G30" s="117">
        <f>VLOOKUP($A30&amp;$A$27, '[2]35.국민연금'!$A$9:$BC$160, 9, FALSE)</f>
        <v>402826</v>
      </c>
      <c r="H30" s="117">
        <f>VLOOKUP($A30&amp;$A$27, '[2]35.국민연금'!$A$9:$BC$160, 10, FALSE)</f>
        <v>13996</v>
      </c>
      <c r="I30" s="117">
        <f>VLOOKUP($A30&amp;$A$27, '[2]35.국민연금'!$A$9:$BC$160, 11, FALSE)</f>
        <v>19863</v>
      </c>
    </row>
    <row r="31" spans="1:9" ht="21.2" customHeight="1" x14ac:dyDescent="0.15">
      <c r="A31" s="4">
        <v>2018</v>
      </c>
      <c r="B31" s="117">
        <f>VLOOKUP($A31&amp;$A$27, '[2]35.국민연금'!$A$9:$BC$160, 4, FALSE)</f>
        <v>1049865</v>
      </c>
      <c r="C31" s="117">
        <f>VLOOKUP($A31&amp;$A$27, '[2]35.국민연금'!$A$9:$BC$160, 5, FALSE)</f>
        <v>620528</v>
      </c>
      <c r="D31" s="117">
        <f>VLOOKUP($A31&amp;$A$27, '[2]35.국민연금'!$A$9:$BC$160, 6, FALSE)</f>
        <v>429337</v>
      </c>
      <c r="E31" s="117">
        <f>VLOOKUP($A31&amp;$A$27, '[2]35.국민연금'!$A$9:$BC$160, 7, FALSE)</f>
        <v>89820</v>
      </c>
      <c r="F31" s="117">
        <f>VLOOKUP($A31&amp;$A$27, '[2]35.국민연금'!$A$9:$BC$160, 8, FALSE)</f>
        <v>611921</v>
      </c>
      <c r="G31" s="117">
        <f>VLOOKUP($A31&amp;$A$27, '[2]35.국민연금'!$A$9:$BC$160, 9, FALSE)</f>
        <v>397060</v>
      </c>
      <c r="H31" s="117">
        <f>VLOOKUP($A31&amp;$A$27, '[2]35.국민연금'!$A$9:$BC$160, 10, FALSE)</f>
        <v>14087</v>
      </c>
      <c r="I31" s="117">
        <f>VLOOKUP($A31&amp;$A$27, '[2]35.국민연금'!$A$9:$BC$160, 11, FALSE)</f>
        <v>26797</v>
      </c>
    </row>
    <row r="32" spans="1:9" ht="21.2" customHeight="1" x14ac:dyDescent="0.15">
      <c r="A32" s="4">
        <v>2019</v>
      </c>
      <c r="B32" s="117">
        <f>VLOOKUP($A32&amp;$A$27, '[2]35.국민연금'!$A$9:$BC$160, 4, FALSE)</f>
        <v>1034207</v>
      </c>
      <c r="C32" s="117">
        <f>VLOOKUP($A32&amp;$A$27, '[2]35.국민연금'!$A$9:$BC$160, 5, FALSE)</f>
        <v>607319</v>
      </c>
      <c r="D32" s="117">
        <f>VLOOKUP($A32&amp;$A$27, '[2]35.국민연금'!$A$9:$BC$160, 6, FALSE)</f>
        <v>426888</v>
      </c>
      <c r="E32" s="117">
        <f>VLOOKUP($A32&amp;$A$27, '[2]35.국민연금'!$A$9:$BC$160, 7, FALSE)</f>
        <v>93143</v>
      </c>
      <c r="F32" s="117">
        <f>VLOOKUP($A32&amp;$A$27, '[2]35.국민연금'!$A$9:$BC$160, 8, FALSE)</f>
        <v>621303</v>
      </c>
      <c r="G32" s="117">
        <f>VLOOKUP($A32&amp;$A$27, '[2]35.국민연금'!$A$9:$BC$160, 9, FALSE)</f>
        <v>369128</v>
      </c>
      <c r="H32" s="117">
        <f>VLOOKUP($A32&amp;$A$27, '[2]35.국민연금'!$A$9:$BC$160, 10, FALSE)</f>
        <v>13850</v>
      </c>
      <c r="I32" s="117">
        <f>VLOOKUP($A32&amp;$A$27, '[2]35.국민연금'!$A$9:$BC$160, 11, FALSE)</f>
        <v>29926</v>
      </c>
    </row>
    <row r="33" spans="1:9" ht="21.2" customHeight="1" x14ac:dyDescent="0.15">
      <c r="A33" s="4">
        <v>2020</v>
      </c>
      <c r="B33" s="117">
        <f>VLOOKUP($A33&amp;$A$27, '[2]35.국민연금'!$A$9:$BC$160, 4, FALSE)</f>
        <v>1014963</v>
      </c>
      <c r="C33" s="117">
        <f>VLOOKUP($A33&amp;$A$27, '[2]35.국민연금'!$A$9:$BC$160, 5, FALSE)</f>
        <v>591882</v>
      </c>
      <c r="D33" s="117">
        <f>VLOOKUP($A33&amp;$A$27, '[2]35.국민연금'!$A$9:$BC$160, 6, FALSE)</f>
        <v>423081</v>
      </c>
      <c r="E33" s="117">
        <f>VLOOKUP($A33&amp;$A$27, '[2]35.국민연금'!$A$9:$BC$160, 7, FALSE)</f>
        <v>96126</v>
      </c>
      <c r="F33" s="117">
        <f>VLOOKUP($A33&amp;$A$27, '[2]35.국민연금'!$A$9:$BC$160, 8, FALSE)</f>
        <v>620222</v>
      </c>
      <c r="G33" s="117">
        <f>VLOOKUP($A33&amp;$A$27, '[2]35.국민연금'!$A$9:$BC$160, 9, FALSE)</f>
        <v>347736</v>
      </c>
      <c r="H33" s="117">
        <f>VLOOKUP($A33&amp;$A$27, '[2]35.국민연금'!$A$9:$BC$160, 10, FALSE)</f>
        <v>14975</v>
      </c>
      <c r="I33" s="117">
        <f>VLOOKUP($A33&amp;$A$27, '[2]35.국민연금'!$A$9:$BC$160, 11, FALSE)</f>
        <v>32030</v>
      </c>
    </row>
    <row r="34" spans="1:9" ht="21.2" customHeight="1" x14ac:dyDescent="0.15">
      <c r="A34" s="4">
        <v>2021</v>
      </c>
      <c r="B34" s="279">
        <v>1019849</v>
      </c>
      <c r="C34" s="279">
        <v>592179</v>
      </c>
      <c r="D34" s="279">
        <v>427670</v>
      </c>
      <c r="E34" s="279">
        <v>100220</v>
      </c>
      <c r="F34" s="280">
        <v>628268</v>
      </c>
      <c r="G34" s="280">
        <v>342068</v>
      </c>
      <c r="H34" s="280">
        <v>16214</v>
      </c>
      <c r="I34" s="280">
        <v>33299</v>
      </c>
    </row>
    <row r="35" spans="1:9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</row>
    <row r="36" spans="1:9" s="111" customFormat="1" ht="18.75" customHeight="1" x14ac:dyDescent="0.15">
      <c r="A36" s="165" t="s">
        <v>743</v>
      </c>
    </row>
  </sheetData>
  <mergeCells count="11">
    <mergeCell ref="A2:I2"/>
    <mergeCell ref="B5:D5"/>
    <mergeCell ref="E5:F5"/>
    <mergeCell ref="G5:G7"/>
    <mergeCell ref="H5:H7"/>
    <mergeCell ref="I5:I7"/>
    <mergeCell ref="C6:C7"/>
    <mergeCell ref="D6:D7"/>
    <mergeCell ref="E6:E7"/>
    <mergeCell ref="F6:F7"/>
    <mergeCell ref="A5:A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36"/>
  <sheetViews>
    <sheetView view="pageBreakPreview" zoomScaleNormal="100" zoomScaleSheetLayoutView="100" workbookViewId="0">
      <selection activeCell="A3" sqref="A3"/>
    </sheetView>
  </sheetViews>
  <sheetFormatPr defaultRowHeight="13.5" x14ac:dyDescent="0.15"/>
  <cols>
    <col min="1" max="1" width="11.77734375" customWidth="1"/>
    <col min="2" max="8" width="9.5546875" customWidth="1"/>
    <col min="9" max="9" width="11.77734375" customWidth="1"/>
    <col min="10" max="17" width="8.21875" customWidth="1"/>
    <col min="42" max="42" width="11.77734375" customWidth="1"/>
    <col min="43" max="50" width="8.21875" customWidth="1"/>
    <col min="67" max="67" width="11.77734375" customWidth="1"/>
    <col min="68" max="74" width="9.5546875" customWidth="1"/>
    <col min="75" max="82" width="9.77734375" customWidth="1"/>
    <col min="83" max="91" width="8.77734375" customWidth="1"/>
  </cols>
  <sheetData>
    <row r="1" spans="1:91" s="42" customFormat="1" ht="15" customHeight="1" x14ac:dyDescent="0.15">
      <c r="A1" s="133" t="s">
        <v>214</v>
      </c>
      <c r="C1" s="55"/>
      <c r="E1" s="55"/>
      <c r="F1" s="55"/>
      <c r="I1" s="133"/>
      <c r="J1" s="242"/>
      <c r="K1" s="243"/>
      <c r="L1" s="242"/>
      <c r="M1" s="243"/>
      <c r="N1" s="243"/>
      <c r="O1" s="242"/>
      <c r="P1" s="243"/>
      <c r="Q1" s="242"/>
      <c r="R1" s="243"/>
      <c r="S1" s="243"/>
      <c r="T1" s="242"/>
      <c r="U1" s="243"/>
      <c r="V1" s="242"/>
      <c r="W1" s="243"/>
      <c r="X1" s="243"/>
      <c r="Y1" s="242"/>
      <c r="Z1" s="243"/>
      <c r="AA1" s="242"/>
      <c r="AB1" s="243"/>
      <c r="AC1" s="243"/>
      <c r="AD1" s="242"/>
      <c r="AE1" s="243"/>
      <c r="AF1" s="242"/>
      <c r="AG1" s="243"/>
      <c r="AH1" s="243"/>
      <c r="AI1" s="242"/>
      <c r="AJ1" s="243"/>
      <c r="AK1" s="242"/>
      <c r="AL1" s="243"/>
      <c r="AM1" s="243"/>
      <c r="AN1" s="242"/>
      <c r="AO1" s="242"/>
      <c r="AP1" s="133"/>
      <c r="AQ1" s="242"/>
      <c r="AR1" s="243"/>
      <c r="AS1" s="242"/>
      <c r="AT1" s="243"/>
      <c r="AU1" s="243"/>
      <c r="AV1" s="242"/>
      <c r="AW1" s="243"/>
      <c r="AX1" s="242"/>
      <c r="AY1" s="243"/>
      <c r="AZ1" s="243"/>
      <c r="BA1" s="242"/>
      <c r="BB1" s="243"/>
      <c r="BC1" s="242"/>
      <c r="BD1" s="243"/>
      <c r="BE1" s="243"/>
      <c r="BF1" s="242"/>
      <c r="BG1" s="243"/>
      <c r="BH1" s="242"/>
      <c r="BI1" s="243"/>
      <c r="BJ1" s="242"/>
      <c r="BK1" s="243"/>
      <c r="BL1" s="243"/>
      <c r="BM1" s="242"/>
      <c r="BN1" s="242"/>
      <c r="BO1" s="133"/>
      <c r="BP1" s="242"/>
      <c r="BQ1" s="243"/>
      <c r="BR1" s="242"/>
      <c r="BS1" s="243"/>
      <c r="BT1" s="243"/>
      <c r="BU1" s="242"/>
      <c r="BV1" s="243"/>
      <c r="BW1" s="242"/>
      <c r="BX1" s="243"/>
      <c r="BY1" s="243"/>
      <c r="BZ1" s="242"/>
      <c r="CA1" s="243"/>
      <c r="CB1" s="242"/>
      <c r="CC1" s="243"/>
      <c r="CD1" s="243"/>
      <c r="CE1" s="242"/>
      <c r="CF1" s="243"/>
      <c r="CG1" s="242"/>
      <c r="CH1" s="243"/>
      <c r="CI1" s="242"/>
      <c r="CJ1" s="243"/>
      <c r="CK1" s="243"/>
      <c r="CL1" s="242"/>
      <c r="CM1" s="242"/>
    </row>
    <row r="2" spans="1:91" s="229" customFormat="1" ht="30" customHeight="1" x14ac:dyDescent="0.15">
      <c r="A2" s="481" t="s">
        <v>775</v>
      </c>
      <c r="B2" s="481"/>
      <c r="C2" s="481"/>
      <c r="D2" s="481"/>
      <c r="E2" s="481"/>
      <c r="F2" s="481"/>
      <c r="G2" s="481"/>
      <c r="H2" s="481"/>
      <c r="I2" s="707" t="s">
        <v>776</v>
      </c>
      <c r="J2" s="707"/>
      <c r="K2" s="707"/>
      <c r="L2" s="707"/>
      <c r="M2" s="707"/>
      <c r="N2" s="707"/>
      <c r="O2" s="707"/>
      <c r="P2" s="707"/>
      <c r="Q2" s="707"/>
      <c r="R2" s="245"/>
      <c r="S2" s="245"/>
      <c r="T2" s="245"/>
      <c r="U2" s="245"/>
      <c r="V2" s="245"/>
      <c r="W2" s="245"/>
      <c r="X2" s="245"/>
      <c r="Y2" s="245"/>
      <c r="Z2" s="245"/>
      <c r="AA2" s="245"/>
      <c r="AB2" s="245"/>
      <c r="AC2" s="245"/>
      <c r="AD2" s="245"/>
      <c r="AE2" s="245"/>
      <c r="AF2" s="245"/>
      <c r="AG2" s="245"/>
      <c r="AH2" s="245"/>
      <c r="AI2" s="245"/>
      <c r="AJ2" s="245"/>
      <c r="AK2" s="245"/>
      <c r="AL2" s="245"/>
      <c r="AM2" s="245"/>
      <c r="AN2" s="245"/>
      <c r="AO2" s="245"/>
      <c r="AP2" s="707" t="s">
        <v>777</v>
      </c>
      <c r="AQ2" s="707"/>
      <c r="AR2" s="707"/>
      <c r="AS2" s="707"/>
      <c r="AT2" s="707"/>
      <c r="AU2" s="707"/>
      <c r="AV2" s="707"/>
      <c r="AW2" s="707"/>
      <c r="AX2" s="245"/>
      <c r="AY2" s="245"/>
      <c r="AZ2" s="245"/>
      <c r="BA2" s="245"/>
      <c r="BB2" s="245"/>
      <c r="BC2" s="245"/>
      <c r="BD2" s="245"/>
      <c r="BE2" s="245"/>
      <c r="BF2" s="245"/>
      <c r="BG2" s="245"/>
      <c r="BH2" s="245"/>
      <c r="BI2" s="245"/>
      <c r="BJ2" s="245"/>
      <c r="BK2" s="245"/>
      <c r="BL2" s="245"/>
      <c r="BM2" s="245"/>
      <c r="BN2" s="245"/>
      <c r="BO2" s="707" t="s">
        <v>778</v>
      </c>
      <c r="BP2" s="707"/>
      <c r="BQ2" s="707"/>
      <c r="BR2" s="707"/>
      <c r="BS2" s="707"/>
      <c r="BT2" s="707"/>
      <c r="BU2" s="707"/>
      <c r="BV2" s="707"/>
      <c r="BW2" s="245"/>
      <c r="BX2" s="245"/>
      <c r="BY2" s="245"/>
      <c r="BZ2" s="245"/>
      <c r="CA2" s="245"/>
      <c r="CB2" s="245"/>
      <c r="CC2" s="245"/>
      <c r="CD2" s="245"/>
      <c r="CE2" s="245"/>
      <c r="CF2" s="245"/>
      <c r="CG2" s="245"/>
      <c r="CH2" s="245"/>
      <c r="CI2" s="245"/>
      <c r="CJ2" s="245"/>
      <c r="CK2" s="245"/>
      <c r="CL2" s="245"/>
      <c r="CM2" s="245"/>
    </row>
    <row r="3" spans="1:91" s="42" customFormat="1" ht="15" customHeight="1" thickBot="1" x14ac:dyDescent="0.2">
      <c r="C3" s="55"/>
      <c r="E3" s="55"/>
      <c r="F3" s="55"/>
      <c r="H3" s="124" t="s">
        <v>483</v>
      </c>
      <c r="J3" s="43"/>
      <c r="K3" s="43"/>
      <c r="L3" s="43"/>
      <c r="M3" s="43"/>
      <c r="N3" s="43"/>
      <c r="O3" s="6"/>
      <c r="P3" s="43"/>
      <c r="Q3" s="43"/>
      <c r="R3" s="43"/>
      <c r="S3" s="43"/>
      <c r="T3" s="43"/>
      <c r="U3" s="43"/>
      <c r="V3" s="43"/>
      <c r="W3" s="43"/>
      <c r="X3" s="43"/>
      <c r="Y3" s="241" t="s">
        <v>483</v>
      </c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241" t="s">
        <v>483</v>
      </c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124" t="s">
        <v>483</v>
      </c>
      <c r="BG3" s="43"/>
      <c r="BH3" s="43"/>
      <c r="BI3" s="43"/>
      <c r="BJ3" s="43"/>
      <c r="BK3" s="43"/>
      <c r="BL3" s="43"/>
      <c r="BM3" s="43"/>
      <c r="BN3" s="124" t="s">
        <v>483</v>
      </c>
      <c r="BP3" s="242"/>
      <c r="BQ3" s="243"/>
      <c r="BR3" s="242"/>
      <c r="BS3" s="243"/>
      <c r="BT3" s="243"/>
      <c r="BU3" s="242"/>
      <c r="BV3" s="243"/>
      <c r="BW3" s="242"/>
      <c r="BX3" s="243"/>
      <c r="BY3" s="243"/>
      <c r="BZ3" s="242"/>
      <c r="CA3" s="243"/>
      <c r="CB3" s="242"/>
      <c r="CC3" s="243"/>
      <c r="CD3" s="124" t="s">
        <v>483</v>
      </c>
      <c r="CE3" s="242"/>
      <c r="CF3" s="243"/>
      <c r="CG3" s="242"/>
      <c r="CH3" s="243"/>
      <c r="CI3" s="242"/>
      <c r="CJ3" s="243"/>
      <c r="CK3" s="243"/>
      <c r="CL3" s="242"/>
      <c r="CM3" s="124" t="s">
        <v>483</v>
      </c>
    </row>
    <row r="4" spans="1:91" s="157" customFormat="1" ht="15" customHeight="1" x14ac:dyDescent="0.15">
      <c r="A4" s="470"/>
      <c r="B4" s="206" t="s">
        <v>333</v>
      </c>
      <c r="C4" s="444" t="s">
        <v>484</v>
      </c>
      <c r="D4" s="445"/>
      <c r="E4" s="445"/>
      <c r="F4" s="635"/>
      <c r="G4" s="208" t="s">
        <v>485</v>
      </c>
      <c r="H4" s="194" t="s">
        <v>486</v>
      </c>
      <c r="I4" s="470"/>
      <c r="J4" s="620" t="s">
        <v>333</v>
      </c>
      <c r="K4" s="620"/>
      <c r="L4" s="620"/>
      <c r="M4" s="620"/>
      <c r="N4" s="620"/>
      <c r="O4" s="620"/>
      <c r="P4" s="620"/>
      <c r="Q4" s="700"/>
      <c r="R4" s="638" t="s">
        <v>744</v>
      </c>
      <c r="S4" s="638"/>
      <c r="T4" s="638"/>
      <c r="U4" s="638"/>
      <c r="V4" s="638"/>
      <c r="W4" s="638"/>
      <c r="X4" s="638"/>
      <c r="Y4" s="638"/>
      <c r="Z4" s="638" t="s">
        <v>745</v>
      </c>
      <c r="AA4" s="638"/>
      <c r="AB4" s="638"/>
      <c r="AC4" s="638"/>
      <c r="AD4" s="638"/>
      <c r="AE4" s="638"/>
      <c r="AF4" s="638"/>
      <c r="AG4" s="638"/>
      <c r="AH4" s="635" t="s">
        <v>746</v>
      </c>
      <c r="AI4" s="638"/>
      <c r="AJ4" s="638"/>
      <c r="AK4" s="638"/>
      <c r="AL4" s="638"/>
      <c r="AM4" s="638"/>
      <c r="AN4" s="638"/>
      <c r="AO4" s="444"/>
      <c r="AP4" s="470"/>
      <c r="AQ4" s="620" t="s">
        <v>333</v>
      </c>
      <c r="AR4" s="620"/>
      <c r="AS4" s="620"/>
      <c r="AT4" s="620"/>
      <c r="AU4" s="620"/>
      <c r="AV4" s="620"/>
      <c r="AW4" s="620"/>
      <c r="AX4" s="700"/>
      <c r="AY4" s="638" t="s">
        <v>751</v>
      </c>
      <c r="AZ4" s="638"/>
      <c r="BA4" s="638"/>
      <c r="BB4" s="638"/>
      <c r="BC4" s="638"/>
      <c r="BD4" s="638"/>
      <c r="BE4" s="638"/>
      <c r="BF4" s="638"/>
      <c r="BG4" s="635" t="s">
        <v>752</v>
      </c>
      <c r="BH4" s="638"/>
      <c r="BI4" s="638"/>
      <c r="BJ4" s="638"/>
      <c r="BK4" s="638"/>
      <c r="BL4" s="638"/>
      <c r="BM4" s="638"/>
      <c r="BN4" s="444"/>
      <c r="BO4" s="470"/>
      <c r="BP4" s="456" t="s">
        <v>333</v>
      </c>
      <c r="BQ4" s="499"/>
      <c r="BR4" s="499"/>
      <c r="BS4" s="630"/>
      <c r="BT4" s="499" t="s">
        <v>754</v>
      </c>
      <c r="BU4" s="499"/>
      <c r="BV4" s="499"/>
      <c r="BW4" s="630"/>
      <c r="BX4" s="475" t="s">
        <v>755</v>
      </c>
      <c r="BY4" s="475"/>
      <c r="BZ4" s="475"/>
      <c r="CA4" s="475"/>
      <c r="CB4" s="475" t="s">
        <v>756</v>
      </c>
      <c r="CC4" s="475"/>
      <c r="CD4" s="475"/>
      <c r="CE4" s="475"/>
      <c r="CF4" s="475" t="s">
        <v>757</v>
      </c>
      <c r="CG4" s="475"/>
      <c r="CH4" s="475"/>
      <c r="CI4" s="475"/>
      <c r="CJ4" s="475" t="s">
        <v>893</v>
      </c>
      <c r="CK4" s="475"/>
      <c r="CL4" s="475"/>
      <c r="CM4" s="634"/>
    </row>
    <row r="5" spans="1:91" s="161" customFormat="1" ht="20.100000000000001" customHeight="1" x14ac:dyDescent="0.15">
      <c r="A5" s="471"/>
      <c r="B5" s="476" t="s">
        <v>750</v>
      </c>
      <c r="C5" s="706" t="s">
        <v>487</v>
      </c>
      <c r="D5" s="490" t="s">
        <v>488</v>
      </c>
      <c r="E5" s="479"/>
      <c r="F5" s="471"/>
      <c r="G5" s="476" t="s">
        <v>487</v>
      </c>
      <c r="H5" s="490" t="s">
        <v>487</v>
      </c>
      <c r="I5" s="471"/>
      <c r="J5" s="449" t="s">
        <v>313</v>
      </c>
      <c r="K5" s="446" t="s">
        <v>747</v>
      </c>
      <c r="L5" s="447"/>
      <c r="M5" s="447"/>
      <c r="N5" s="448"/>
      <c r="O5" s="446" t="s">
        <v>488</v>
      </c>
      <c r="P5" s="447"/>
      <c r="Q5" s="447"/>
      <c r="R5" s="449" t="s">
        <v>313</v>
      </c>
      <c r="S5" s="446" t="s">
        <v>747</v>
      </c>
      <c r="T5" s="447"/>
      <c r="U5" s="447"/>
      <c r="V5" s="448"/>
      <c r="W5" s="446" t="s">
        <v>488</v>
      </c>
      <c r="X5" s="447"/>
      <c r="Y5" s="448"/>
      <c r="Z5" s="449" t="s">
        <v>313</v>
      </c>
      <c r="AA5" s="446" t="s">
        <v>747</v>
      </c>
      <c r="AB5" s="447"/>
      <c r="AC5" s="447"/>
      <c r="AD5" s="448"/>
      <c r="AE5" s="636" t="s">
        <v>488</v>
      </c>
      <c r="AF5" s="645"/>
      <c r="AG5" s="646"/>
      <c r="AH5" s="449" t="s">
        <v>313</v>
      </c>
      <c r="AI5" s="446" t="s">
        <v>747</v>
      </c>
      <c r="AJ5" s="447"/>
      <c r="AK5" s="447"/>
      <c r="AL5" s="448"/>
      <c r="AM5" s="446" t="s">
        <v>488</v>
      </c>
      <c r="AN5" s="447"/>
      <c r="AO5" s="447"/>
      <c r="AP5" s="471"/>
      <c r="AQ5" s="449" t="s">
        <v>753</v>
      </c>
      <c r="AR5" s="446" t="s">
        <v>747</v>
      </c>
      <c r="AS5" s="447"/>
      <c r="AT5" s="447"/>
      <c r="AU5" s="448"/>
      <c r="AV5" s="446" t="s">
        <v>488</v>
      </c>
      <c r="AW5" s="447"/>
      <c r="AX5" s="447"/>
      <c r="AY5" s="449" t="s">
        <v>487</v>
      </c>
      <c r="AZ5" s="446" t="s">
        <v>747</v>
      </c>
      <c r="BA5" s="447"/>
      <c r="BB5" s="447"/>
      <c r="BC5" s="448"/>
      <c r="BD5" s="446" t="s">
        <v>488</v>
      </c>
      <c r="BE5" s="447"/>
      <c r="BF5" s="448"/>
      <c r="BG5" s="449" t="s">
        <v>487</v>
      </c>
      <c r="BH5" s="446" t="s">
        <v>747</v>
      </c>
      <c r="BI5" s="447"/>
      <c r="BJ5" s="447"/>
      <c r="BK5" s="448"/>
      <c r="BL5" s="446" t="s">
        <v>488</v>
      </c>
      <c r="BM5" s="447"/>
      <c r="BN5" s="447"/>
      <c r="BO5" s="471"/>
      <c r="BP5" s="446" t="s">
        <v>487</v>
      </c>
      <c r="BQ5" s="446" t="s">
        <v>758</v>
      </c>
      <c r="BR5" s="447"/>
      <c r="BS5" s="449" t="s">
        <v>488</v>
      </c>
      <c r="BT5" s="446" t="s">
        <v>487</v>
      </c>
      <c r="BU5" s="446" t="s">
        <v>758</v>
      </c>
      <c r="BV5" s="447"/>
      <c r="BW5" s="449" t="s">
        <v>488</v>
      </c>
      <c r="BX5" s="446" t="s">
        <v>487</v>
      </c>
      <c r="BY5" s="446" t="s">
        <v>758</v>
      </c>
      <c r="BZ5" s="447"/>
      <c r="CA5" s="449" t="s">
        <v>488</v>
      </c>
      <c r="CB5" s="446" t="s">
        <v>487</v>
      </c>
      <c r="CC5" s="446" t="s">
        <v>758</v>
      </c>
      <c r="CD5" s="447"/>
      <c r="CE5" s="449" t="s">
        <v>488</v>
      </c>
      <c r="CF5" s="446" t="s">
        <v>487</v>
      </c>
      <c r="CG5" s="446" t="s">
        <v>758</v>
      </c>
      <c r="CH5" s="447"/>
      <c r="CI5" s="449" t="s">
        <v>488</v>
      </c>
      <c r="CJ5" s="446" t="s">
        <v>487</v>
      </c>
      <c r="CK5" s="446" t="s">
        <v>758</v>
      </c>
      <c r="CL5" s="447"/>
      <c r="CM5" s="446" t="s">
        <v>488</v>
      </c>
    </row>
    <row r="6" spans="1:91" s="161" customFormat="1" ht="20.100000000000001" customHeight="1" x14ac:dyDescent="0.15">
      <c r="A6" s="471"/>
      <c r="B6" s="476"/>
      <c r="C6" s="706"/>
      <c r="D6" s="490"/>
      <c r="E6" s="479"/>
      <c r="F6" s="471"/>
      <c r="G6" s="476"/>
      <c r="H6" s="490"/>
      <c r="I6" s="471"/>
      <c r="J6" s="476"/>
      <c r="K6" s="202" t="s">
        <v>748</v>
      </c>
      <c r="L6" s="446" t="s">
        <v>749</v>
      </c>
      <c r="M6" s="447"/>
      <c r="N6" s="448"/>
      <c r="O6" s="204"/>
      <c r="P6" s="449" t="s">
        <v>211</v>
      </c>
      <c r="Q6" s="449" t="s">
        <v>212</v>
      </c>
      <c r="R6" s="476"/>
      <c r="S6" s="476" t="s">
        <v>748</v>
      </c>
      <c r="T6" s="446" t="s">
        <v>749</v>
      </c>
      <c r="U6" s="447"/>
      <c r="V6" s="448"/>
      <c r="W6" s="199"/>
      <c r="X6" s="449" t="s">
        <v>211</v>
      </c>
      <c r="Y6" s="449" t="s">
        <v>212</v>
      </c>
      <c r="Z6" s="476"/>
      <c r="AA6" s="449" t="s">
        <v>748</v>
      </c>
      <c r="AB6" s="446" t="s">
        <v>749</v>
      </c>
      <c r="AC6" s="447"/>
      <c r="AD6" s="448"/>
      <c r="AE6" s="244"/>
      <c r="AF6" s="449" t="s">
        <v>211</v>
      </c>
      <c r="AG6" s="449" t="s">
        <v>212</v>
      </c>
      <c r="AH6" s="476"/>
      <c r="AI6" s="449" t="s">
        <v>748</v>
      </c>
      <c r="AJ6" s="636" t="s">
        <v>749</v>
      </c>
      <c r="AK6" s="645"/>
      <c r="AL6" s="646"/>
      <c r="AM6" s="204"/>
      <c r="AN6" s="449" t="s">
        <v>211</v>
      </c>
      <c r="AO6" s="446" t="s">
        <v>212</v>
      </c>
      <c r="AP6" s="471"/>
      <c r="AQ6" s="476"/>
      <c r="AR6" s="202" t="s">
        <v>748</v>
      </c>
      <c r="AS6" s="446" t="s">
        <v>749</v>
      </c>
      <c r="AT6" s="447"/>
      <c r="AU6" s="448"/>
      <c r="AV6" s="204"/>
      <c r="AW6" s="449" t="s">
        <v>211</v>
      </c>
      <c r="AX6" s="449" t="s">
        <v>212</v>
      </c>
      <c r="AY6" s="476"/>
      <c r="AZ6" s="197" t="s">
        <v>748</v>
      </c>
      <c r="BA6" s="446" t="s">
        <v>749</v>
      </c>
      <c r="BB6" s="447"/>
      <c r="BC6" s="448"/>
      <c r="BD6" s="199"/>
      <c r="BE6" s="449" t="s">
        <v>211</v>
      </c>
      <c r="BF6" s="449" t="s">
        <v>212</v>
      </c>
      <c r="BG6" s="476"/>
      <c r="BH6" s="195" t="s">
        <v>748</v>
      </c>
      <c r="BI6" s="636" t="s">
        <v>749</v>
      </c>
      <c r="BJ6" s="645"/>
      <c r="BK6" s="646"/>
      <c r="BL6" s="204"/>
      <c r="BM6" s="449" t="s">
        <v>211</v>
      </c>
      <c r="BN6" s="446" t="s">
        <v>212</v>
      </c>
      <c r="BO6" s="471"/>
      <c r="BP6" s="490"/>
      <c r="BQ6" s="618"/>
      <c r="BR6" s="619"/>
      <c r="BS6" s="476"/>
      <c r="BT6" s="490"/>
      <c r="BU6" s="618"/>
      <c r="BV6" s="619"/>
      <c r="BW6" s="476"/>
      <c r="BX6" s="490"/>
      <c r="BY6" s="618"/>
      <c r="BZ6" s="619"/>
      <c r="CA6" s="476"/>
      <c r="CB6" s="490"/>
      <c r="CC6" s="618"/>
      <c r="CD6" s="619"/>
      <c r="CE6" s="476"/>
      <c r="CF6" s="490"/>
      <c r="CG6" s="618"/>
      <c r="CH6" s="619"/>
      <c r="CI6" s="476"/>
      <c r="CJ6" s="490"/>
      <c r="CK6" s="618"/>
      <c r="CL6" s="619"/>
      <c r="CM6" s="490"/>
    </row>
    <row r="7" spans="1:91" s="85" customFormat="1" ht="20.100000000000001" customHeight="1" thickBot="1" x14ac:dyDescent="0.2">
      <c r="A7" s="472"/>
      <c r="B7" s="477"/>
      <c r="C7" s="637"/>
      <c r="D7" s="154"/>
      <c r="E7" s="201" t="s">
        <v>72</v>
      </c>
      <c r="F7" s="201" t="s">
        <v>73</v>
      </c>
      <c r="G7" s="477"/>
      <c r="H7" s="493"/>
      <c r="I7" s="472"/>
      <c r="J7" s="477"/>
      <c r="K7" s="203"/>
      <c r="L7" s="205"/>
      <c r="M7" s="216" t="s">
        <v>211</v>
      </c>
      <c r="N7" s="211" t="s">
        <v>212</v>
      </c>
      <c r="O7" s="205"/>
      <c r="P7" s="477"/>
      <c r="Q7" s="477"/>
      <c r="R7" s="477"/>
      <c r="S7" s="477"/>
      <c r="T7" s="205"/>
      <c r="U7" s="201" t="s">
        <v>72</v>
      </c>
      <c r="V7" s="211" t="s">
        <v>73</v>
      </c>
      <c r="W7" s="200"/>
      <c r="X7" s="477"/>
      <c r="Y7" s="477"/>
      <c r="Z7" s="477"/>
      <c r="AA7" s="477"/>
      <c r="AB7" s="200"/>
      <c r="AC7" s="211" t="s">
        <v>72</v>
      </c>
      <c r="AD7" s="216" t="s">
        <v>73</v>
      </c>
      <c r="AE7" s="207"/>
      <c r="AF7" s="477"/>
      <c r="AG7" s="477"/>
      <c r="AH7" s="477"/>
      <c r="AI7" s="477"/>
      <c r="AJ7" s="145"/>
      <c r="AK7" s="211" t="s">
        <v>72</v>
      </c>
      <c r="AL7" s="211" t="s">
        <v>73</v>
      </c>
      <c r="AM7" s="205"/>
      <c r="AN7" s="477"/>
      <c r="AO7" s="493"/>
      <c r="AP7" s="472"/>
      <c r="AQ7" s="477"/>
      <c r="AR7" s="203"/>
      <c r="AS7" s="205"/>
      <c r="AT7" s="216" t="s">
        <v>211</v>
      </c>
      <c r="AU7" s="211" t="s">
        <v>212</v>
      </c>
      <c r="AV7" s="205"/>
      <c r="AW7" s="477"/>
      <c r="AX7" s="477"/>
      <c r="AY7" s="477"/>
      <c r="AZ7" s="198"/>
      <c r="BA7" s="205"/>
      <c r="BB7" s="201" t="s">
        <v>72</v>
      </c>
      <c r="BC7" s="211" t="s">
        <v>73</v>
      </c>
      <c r="BD7" s="200"/>
      <c r="BE7" s="477"/>
      <c r="BF7" s="477"/>
      <c r="BG7" s="477"/>
      <c r="BH7" s="198"/>
      <c r="BI7" s="145"/>
      <c r="BJ7" s="211" t="s">
        <v>72</v>
      </c>
      <c r="BK7" s="211" t="s">
        <v>73</v>
      </c>
      <c r="BL7" s="205"/>
      <c r="BM7" s="477"/>
      <c r="BN7" s="493"/>
      <c r="BO7" s="472"/>
      <c r="BP7" s="493"/>
      <c r="BQ7" s="203" t="s">
        <v>748</v>
      </c>
      <c r="BR7" s="205" t="s">
        <v>749</v>
      </c>
      <c r="BS7" s="477"/>
      <c r="BT7" s="493"/>
      <c r="BU7" s="203" t="s">
        <v>748</v>
      </c>
      <c r="BV7" s="205" t="s">
        <v>749</v>
      </c>
      <c r="BW7" s="477"/>
      <c r="BX7" s="493"/>
      <c r="BY7" s="203" t="s">
        <v>748</v>
      </c>
      <c r="BZ7" s="205" t="s">
        <v>749</v>
      </c>
      <c r="CA7" s="477"/>
      <c r="CB7" s="493"/>
      <c r="CC7" s="203" t="s">
        <v>748</v>
      </c>
      <c r="CD7" s="205" t="s">
        <v>749</v>
      </c>
      <c r="CE7" s="477"/>
      <c r="CF7" s="493"/>
      <c r="CG7" s="203" t="s">
        <v>748</v>
      </c>
      <c r="CH7" s="205" t="s">
        <v>749</v>
      </c>
      <c r="CI7" s="477"/>
      <c r="CJ7" s="493"/>
      <c r="CK7" s="203" t="s">
        <v>748</v>
      </c>
      <c r="CL7" s="205" t="s">
        <v>749</v>
      </c>
      <c r="CM7" s="493"/>
    </row>
    <row r="8" spans="1:91" s="82" customFormat="1" ht="6.95" customHeight="1" x14ac:dyDescent="0.15">
      <c r="A8" s="8" t="s">
        <v>0</v>
      </c>
      <c r="B8" s="79"/>
      <c r="C8" s="79"/>
      <c r="D8" s="79"/>
      <c r="E8" s="79" t="s">
        <v>0</v>
      </c>
      <c r="F8" s="79" t="s">
        <v>0</v>
      </c>
      <c r="G8" s="79" t="s">
        <v>0</v>
      </c>
      <c r="H8" s="79"/>
      <c r="I8" s="8" t="s">
        <v>0</v>
      </c>
      <c r="AP8" s="8" t="s">
        <v>0</v>
      </c>
      <c r="BO8" s="8" t="s">
        <v>0</v>
      </c>
    </row>
    <row r="9" spans="1:91" ht="21.2" customHeight="1" x14ac:dyDescent="0.15">
      <c r="A9" s="39" t="s">
        <v>63</v>
      </c>
      <c r="B9" s="94"/>
      <c r="C9" s="94"/>
      <c r="D9" s="94"/>
      <c r="E9" s="94"/>
      <c r="I9" s="39" t="s">
        <v>63</v>
      </c>
      <c r="AP9" s="39" t="s">
        <v>63</v>
      </c>
      <c r="BO9" s="39" t="s">
        <v>63</v>
      </c>
    </row>
    <row r="10" spans="1:91" ht="21.2" customHeight="1" x14ac:dyDescent="0.15">
      <c r="A10" s="4">
        <v>2015</v>
      </c>
      <c r="B10" s="112">
        <f t="shared" ref="B10:H16" si="0">SUM(B19,B28)</f>
        <v>9434</v>
      </c>
      <c r="C10" s="112">
        <f t="shared" si="0"/>
        <v>30</v>
      </c>
      <c r="D10" s="112">
        <f t="shared" si="0"/>
        <v>293</v>
      </c>
      <c r="E10" s="112">
        <f t="shared" si="0"/>
        <v>115</v>
      </c>
      <c r="F10" s="112">
        <f t="shared" si="0"/>
        <v>178</v>
      </c>
      <c r="G10" s="112">
        <f t="shared" si="0"/>
        <v>9240</v>
      </c>
      <c r="H10" s="112">
        <f t="shared" si="0"/>
        <v>164</v>
      </c>
      <c r="I10" s="4">
        <v>2015</v>
      </c>
      <c r="J10" s="112">
        <f t="shared" ref="J10:AJ16" si="1">SUM(J19,J28)</f>
        <v>38</v>
      </c>
      <c r="K10" s="112">
        <f t="shared" si="1"/>
        <v>1762</v>
      </c>
      <c r="L10" s="112">
        <f t="shared" si="1"/>
        <v>1041</v>
      </c>
      <c r="M10" s="112">
        <f t="shared" si="1"/>
        <v>258</v>
      </c>
      <c r="N10" s="112">
        <f t="shared" si="1"/>
        <v>783</v>
      </c>
      <c r="O10" s="112">
        <f t="shared" si="1"/>
        <v>371</v>
      </c>
      <c r="P10" s="112">
        <f t="shared" si="1"/>
        <v>74</v>
      </c>
      <c r="Q10" s="112">
        <f t="shared" si="1"/>
        <v>297</v>
      </c>
      <c r="R10" s="112">
        <f t="shared" si="1"/>
        <v>33</v>
      </c>
      <c r="S10" s="112">
        <f t="shared" si="1"/>
        <v>1610</v>
      </c>
      <c r="T10" s="112">
        <f t="shared" si="1"/>
        <v>927</v>
      </c>
      <c r="U10" s="112">
        <f t="shared" si="1"/>
        <v>225</v>
      </c>
      <c r="V10" s="112">
        <f t="shared" si="1"/>
        <v>702</v>
      </c>
      <c r="W10" s="112">
        <f t="shared" si="1"/>
        <v>350</v>
      </c>
      <c r="X10" s="112">
        <f t="shared" si="1"/>
        <v>71</v>
      </c>
      <c r="Y10" s="112">
        <f t="shared" si="1"/>
        <v>279</v>
      </c>
      <c r="Z10" s="112">
        <f t="shared" si="1"/>
        <v>4</v>
      </c>
      <c r="AA10" s="112">
        <f t="shared" si="1"/>
        <v>32</v>
      </c>
      <c r="AB10" s="112">
        <f t="shared" si="1"/>
        <v>16</v>
      </c>
      <c r="AC10" s="112">
        <f t="shared" si="1"/>
        <v>1</v>
      </c>
      <c r="AD10" s="112">
        <f t="shared" si="1"/>
        <v>15</v>
      </c>
      <c r="AE10" s="112">
        <f t="shared" si="1"/>
        <v>9</v>
      </c>
      <c r="AF10" s="112">
        <f t="shared" si="1"/>
        <v>1</v>
      </c>
      <c r="AG10" s="112">
        <f t="shared" si="1"/>
        <v>8</v>
      </c>
      <c r="AH10" s="112">
        <f t="shared" si="1"/>
        <v>1</v>
      </c>
      <c r="AI10" s="112">
        <f t="shared" si="1"/>
        <v>120</v>
      </c>
      <c r="AJ10" s="112">
        <f t="shared" si="1"/>
        <v>98</v>
      </c>
      <c r="AK10" s="112">
        <f t="shared" ref="AK10:AO10" si="2">SUM(AK19,AK28)</f>
        <v>32</v>
      </c>
      <c r="AL10" s="112">
        <f t="shared" si="2"/>
        <v>66</v>
      </c>
      <c r="AM10" s="112">
        <f t="shared" si="2"/>
        <v>12</v>
      </c>
      <c r="AN10" s="112">
        <f t="shared" si="2"/>
        <v>2</v>
      </c>
      <c r="AO10" s="112">
        <f t="shared" si="2"/>
        <v>10</v>
      </c>
      <c r="AP10" s="4">
        <v>2015</v>
      </c>
      <c r="AQ10" s="112">
        <f t="shared" ref="AQ10:BN10" si="3">SUM(AQ19,AQ28)</f>
        <v>632</v>
      </c>
      <c r="AR10" s="112">
        <f t="shared" si="3"/>
        <v>19558</v>
      </c>
      <c r="AS10" s="112">
        <f t="shared" si="3"/>
        <v>15687</v>
      </c>
      <c r="AT10" s="112">
        <f t="shared" si="3"/>
        <v>3297</v>
      </c>
      <c r="AU10" s="112">
        <f t="shared" si="3"/>
        <v>12390</v>
      </c>
      <c r="AV10" s="112">
        <f t="shared" si="3"/>
        <v>9838</v>
      </c>
      <c r="AW10" s="112">
        <f t="shared" si="3"/>
        <v>1094</v>
      </c>
      <c r="AX10" s="112">
        <f t="shared" si="3"/>
        <v>8744</v>
      </c>
      <c r="AY10" s="112">
        <f t="shared" si="3"/>
        <v>320</v>
      </c>
      <c r="AZ10" s="112">
        <f t="shared" si="3"/>
        <v>16806</v>
      </c>
      <c r="BA10" s="112">
        <f t="shared" si="3"/>
        <v>13310</v>
      </c>
      <c r="BB10" s="112">
        <f t="shared" si="3"/>
        <v>2859</v>
      </c>
      <c r="BC10" s="112">
        <f t="shared" si="3"/>
        <v>10451</v>
      </c>
      <c r="BD10" s="112">
        <f t="shared" si="3"/>
        <v>8072</v>
      </c>
      <c r="BE10" s="112">
        <f t="shared" si="3"/>
        <v>916</v>
      </c>
      <c r="BF10" s="112">
        <f t="shared" si="3"/>
        <v>7156</v>
      </c>
      <c r="BG10" s="112">
        <f t="shared" si="3"/>
        <v>312</v>
      </c>
      <c r="BH10" s="112">
        <f t="shared" si="3"/>
        <v>2752</v>
      </c>
      <c r="BI10" s="112">
        <f t="shared" si="3"/>
        <v>2377</v>
      </c>
      <c r="BJ10" s="112">
        <f t="shared" si="3"/>
        <v>438</v>
      </c>
      <c r="BK10" s="112">
        <f t="shared" si="3"/>
        <v>1939</v>
      </c>
      <c r="BL10" s="112">
        <f t="shared" si="3"/>
        <v>1766</v>
      </c>
      <c r="BM10" s="112">
        <f t="shared" si="3"/>
        <v>178</v>
      </c>
      <c r="BN10" s="112">
        <f t="shared" si="3"/>
        <v>1588</v>
      </c>
      <c r="BO10" s="4">
        <v>2015</v>
      </c>
      <c r="BP10" s="112">
        <f t="shared" ref="BP10:CM10" si="4">SUM(BP19,BP28)</f>
        <v>349</v>
      </c>
      <c r="BQ10" s="112">
        <f t="shared" si="4"/>
        <v>2540</v>
      </c>
      <c r="BR10" s="112">
        <f t="shared" si="4"/>
        <v>12740</v>
      </c>
      <c r="BS10" s="112">
        <f t="shared" si="4"/>
        <v>2722</v>
      </c>
      <c r="BT10" s="112">
        <f t="shared" si="4"/>
        <v>99</v>
      </c>
      <c r="BU10" s="112">
        <f t="shared" si="4"/>
        <v>80</v>
      </c>
      <c r="BV10" s="112">
        <f t="shared" si="4"/>
        <v>1963</v>
      </c>
      <c r="BW10" s="112">
        <f t="shared" si="4"/>
        <v>1613</v>
      </c>
      <c r="BX10" s="112">
        <f t="shared" si="4"/>
        <v>84</v>
      </c>
      <c r="BY10" s="112">
        <f t="shared" si="4"/>
        <v>1570</v>
      </c>
      <c r="BZ10" s="112">
        <f t="shared" si="4"/>
        <v>1040</v>
      </c>
      <c r="CA10" s="112">
        <f t="shared" si="4"/>
        <v>487</v>
      </c>
      <c r="CB10" s="112">
        <f t="shared" si="4"/>
        <v>18</v>
      </c>
      <c r="CC10" s="112">
        <f t="shared" si="4"/>
        <v>90</v>
      </c>
      <c r="CD10" s="112">
        <f t="shared" si="4"/>
        <v>44</v>
      </c>
      <c r="CE10" s="112">
        <f t="shared" si="4"/>
        <v>46</v>
      </c>
      <c r="CF10" s="112">
        <f t="shared" si="4"/>
        <v>58</v>
      </c>
      <c r="CG10" s="112">
        <f t="shared" si="4"/>
        <v>80</v>
      </c>
      <c r="CH10" s="112">
        <f t="shared" si="4"/>
        <v>329</v>
      </c>
      <c r="CI10" s="112">
        <f t="shared" si="4"/>
        <v>239</v>
      </c>
      <c r="CJ10" s="112">
        <f t="shared" si="4"/>
        <v>90</v>
      </c>
      <c r="CK10" s="112">
        <f t="shared" si="4"/>
        <v>720</v>
      </c>
      <c r="CL10" s="112">
        <f t="shared" si="4"/>
        <v>9364</v>
      </c>
      <c r="CM10" s="112">
        <f t="shared" si="4"/>
        <v>337</v>
      </c>
    </row>
    <row r="11" spans="1:91" ht="21.2" customHeight="1" x14ac:dyDescent="0.15">
      <c r="A11" s="4">
        <v>2016</v>
      </c>
      <c r="B11" s="112">
        <f t="shared" si="0"/>
        <v>9498</v>
      </c>
      <c r="C11" s="112">
        <f t="shared" si="0"/>
        <v>32</v>
      </c>
      <c r="D11" s="112">
        <f t="shared" si="0"/>
        <v>298</v>
      </c>
      <c r="E11" s="112">
        <f t="shared" si="0"/>
        <v>112</v>
      </c>
      <c r="F11" s="112">
        <f t="shared" si="0"/>
        <v>186</v>
      </c>
      <c r="G11" s="112">
        <f t="shared" si="0"/>
        <v>9304</v>
      </c>
      <c r="H11" s="112">
        <f t="shared" si="0"/>
        <v>162</v>
      </c>
      <c r="I11" s="4">
        <v>2016</v>
      </c>
      <c r="J11" s="112">
        <f t="shared" si="1"/>
        <v>40</v>
      </c>
      <c r="K11" s="112">
        <f t="shared" si="1"/>
        <v>1836</v>
      </c>
      <c r="L11" s="112">
        <f t="shared" si="1"/>
        <v>1102</v>
      </c>
      <c r="M11" s="112">
        <f t="shared" si="1"/>
        <v>300</v>
      </c>
      <c r="N11" s="112">
        <f t="shared" si="1"/>
        <v>802</v>
      </c>
      <c r="O11" s="112">
        <f t="shared" si="1"/>
        <v>341</v>
      </c>
      <c r="P11" s="112">
        <f t="shared" si="1"/>
        <v>61</v>
      </c>
      <c r="Q11" s="112">
        <f t="shared" si="1"/>
        <v>280</v>
      </c>
      <c r="R11" s="112">
        <f t="shared" si="1"/>
        <v>35</v>
      </c>
      <c r="S11" s="112">
        <f t="shared" si="1"/>
        <v>1700</v>
      </c>
      <c r="T11" s="112">
        <f t="shared" si="1"/>
        <v>991</v>
      </c>
      <c r="U11" s="112">
        <f t="shared" si="1"/>
        <v>267</v>
      </c>
      <c r="V11" s="112">
        <f t="shared" si="1"/>
        <v>724</v>
      </c>
      <c r="W11" s="112">
        <f t="shared" si="1"/>
        <v>317</v>
      </c>
      <c r="X11" s="112">
        <f t="shared" si="1"/>
        <v>58</v>
      </c>
      <c r="Y11" s="112">
        <f t="shared" si="1"/>
        <v>259</v>
      </c>
      <c r="Z11" s="112">
        <f t="shared" si="1"/>
        <v>4</v>
      </c>
      <c r="AA11" s="112">
        <f t="shared" si="1"/>
        <v>36</v>
      </c>
      <c r="AB11" s="112">
        <f t="shared" si="1"/>
        <v>20</v>
      </c>
      <c r="AC11" s="112">
        <f t="shared" si="1"/>
        <v>3</v>
      </c>
      <c r="AD11" s="112">
        <f t="shared" si="1"/>
        <v>17</v>
      </c>
      <c r="AE11" s="112">
        <f t="shared" si="1"/>
        <v>12</v>
      </c>
      <c r="AF11" s="112">
        <f t="shared" si="1"/>
        <v>1</v>
      </c>
      <c r="AG11" s="112">
        <f t="shared" si="1"/>
        <v>11</v>
      </c>
      <c r="AH11" s="112">
        <f t="shared" si="1"/>
        <v>1</v>
      </c>
      <c r="AI11" s="112">
        <f t="shared" si="1"/>
        <v>100</v>
      </c>
      <c r="AJ11" s="112">
        <f t="shared" si="1"/>
        <v>91</v>
      </c>
      <c r="AK11" s="112">
        <f t="shared" ref="AK11:AO11" si="5">SUM(AK20,AK29)</f>
        <v>30</v>
      </c>
      <c r="AL11" s="112">
        <f t="shared" si="5"/>
        <v>61</v>
      </c>
      <c r="AM11" s="112">
        <f t="shared" si="5"/>
        <v>12</v>
      </c>
      <c r="AN11" s="112">
        <f t="shared" si="5"/>
        <v>2</v>
      </c>
      <c r="AO11" s="112">
        <f t="shared" si="5"/>
        <v>10</v>
      </c>
      <c r="AP11" s="4">
        <v>2016</v>
      </c>
      <c r="AQ11" s="112">
        <f t="shared" ref="AQ11:BN11" si="6">SUM(AQ20,AQ29)</f>
        <v>633</v>
      </c>
      <c r="AR11" s="112">
        <f t="shared" si="6"/>
        <v>20010</v>
      </c>
      <c r="AS11" s="112">
        <f t="shared" si="6"/>
        <v>16474</v>
      </c>
      <c r="AT11" s="112">
        <f t="shared" si="6"/>
        <v>3515</v>
      </c>
      <c r="AU11" s="112">
        <f t="shared" si="6"/>
        <v>12959</v>
      </c>
      <c r="AV11" s="112">
        <f t="shared" si="6"/>
        <v>11041</v>
      </c>
      <c r="AW11" s="112">
        <f t="shared" si="6"/>
        <v>1269</v>
      </c>
      <c r="AX11" s="112">
        <f t="shared" si="6"/>
        <v>9772</v>
      </c>
      <c r="AY11" s="112">
        <f t="shared" si="6"/>
        <v>337</v>
      </c>
      <c r="AZ11" s="112">
        <f t="shared" si="6"/>
        <v>17431</v>
      </c>
      <c r="BA11" s="112">
        <f t="shared" si="6"/>
        <v>14218</v>
      </c>
      <c r="BB11" s="112">
        <f t="shared" si="6"/>
        <v>3128</v>
      </c>
      <c r="BC11" s="112">
        <f t="shared" si="6"/>
        <v>11090</v>
      </c>
      <c r="BD11" s="112">
        <f t="shared" si="6"/>
        <v>9316</v>
      </c>
      <c r="BE11" s="112">
        <f t="shared" si="6"/>
        <v>1064</v>
      </c>
      <c r="BF11" s="112">
        <f t="shared" si="6"/>
        <v>8252</v>
      </c>
      <c r="BG11" s="112">
        <f t="shared" si="6"/>
        <v>296</v>
      </c>
      <c r="BH11" s="112">
        <f t="shared" si="6"/>
        <v>2579</v>
      </c>
      <c r="BI11" s="112">
        <f t="shared" si="6"/>
        <v>2256</v>
      </c>
      <c r="BJ11" s="112">
        <f t="shared" si="6"/>
        <v>387</v>
      </c>
      <c r="BK11" s="112">
        <f t="shared" si="6"/>
        <v>1869</v>
      </c>
      <c r="BL11" s="112">
        <f t="shared" si="6"/>
        <v>1725</v>
      </c>
      <c r="BM11" s="112">
        <f t="shared" si="6"/>
        <v>205</v>
      </c>
      <c r="BN11" s="112">
        <f t="shared" si="6"/>
        <v>1520</v>
      </c>
      <c r="BO11" s="4">
        <v>2016</v>
      </c>
      <c r="BP11" s="112">
        <f t="shared" ref="BP11:CM11" si="7">SUM(BP20,BP29)</f>
        <v>373</v>
      </c>
      <c r="BQ11" s="112">
        <f t="shared" si="7"/>
        <v>4596</v>
      </c>
      <c r="BR11" s="112">
        <f t="shared" si="7"/>
        <v>14034</v>
      </c>
      <c r="BS11" s="112">
        <f t="shared" si="7"/>
        <v>3349</v>
      </c>
      <c r="BT11" s="112">
        <f t="shared" si="7"/>
        <v>117</v>
      </c>
      <c r="BU11" s="112">
        <f t="shared" si="7"/>
        <v>0</v>
      </c>
      <c r="BV11" s="112">
        <f t="shared" si="7"/>
        <v>2433</v>
      </c>
      <c r="BW11" s="112">
        <f t="shared" si="7"/>
        <v>2061</v>
      </c>
      <c r="BX11" s="112">
        <f t="shared" si="7"/>
        <v>96</v>
      </c>
      <c r="BY11" s="112">
        <f t="shared" si="7"/>
        <v>2038</v>
      </c>
      <c r="BZ11" s="112">
        <f t="shared" si="7"/>
        <v>1433</v>
      </c>
      <c r="CA11" s="112">
        <f t="shared" si="7"/>
        <v>675</v>
      </c>
      <c r="CB11" s="112">
        <f t="shared" si="7"/>
        <v>12</v>
      </c>
      <c r="CC11" s="112">
        <f t="shared" si="7"/>
        <v>90</v>
      </c>
      <c r="CD11" s="112">
        <f t="shared" si="7"/>
        <v>39</v>
      </c>
      <c r="CE11" s="112">
        <f t="shared" si="7"/>
        <v>41</v>
      </c>
      <c r="CF11" s="112">
        <f t="shared" si="7"/>
        <v>66</v>
      </c>
      <c r="CG11" s="112">
        <f t="shared" si="7"/>
        <v>0</v>
      </c>
      <c r="CH11" s="112">
        <f t="shared" si="7"/>
        <v>271</v>
      </c>
      <c r="CI11" s="112">
        <f t="shared" si="7"/>
        <v>260</v>
      </c>
      <c r="CJ11" s="112">
        <f t="shared" si="7"/>
        <v>82</v>
      </c>
      <c r="CK11" s="112">
        <f t="shared" si="7"/>
        <v>2468</v>
      </c>
      <c r="CL11" s="112">
        <f t="shared" si="7"/>
        <v>9858</v>
      </c>
      <c r="CM11" s="112">
        <f t="shared" si="7"/>
        <v>312</v>
      </c>
    </row>
    <row r="12" spans="1:91" ht="21.2" customHeight="1" x14ac:dyDescent="0.15">
      <c r="A12" s="4">
        <v>2017</v>
      </c>
      <c r="B12" s="112">
        <f t="shared" si="0"/>
        <v>9594</v>
      </c>
      <c r="C12" s="112">
        <f t="shared" si="0"/>
        <v>33</v>
      </c>
      <c r="D12" s="112">
        <f t="shared" si="0"/>
        <v>333</v>
      </c>
      <c r="E12" s="112">
        <f t="shared" si="0"/>
        <v>112</v>
      </c>
      <c r="F12" s="112">
        <f t="shared" si="0"/>
        <v>221</v>
      </c>
      <c r="G12" s="112">
        <f t="shared" si="0"/>
        <v>9412</v>
      </c>
      <c r="H12" s="112">
        <f t="shared" si="0"/>
        <v>149</v>
      </c>
      <c r="I12" s="4">
        <v>2017</v>
      </c>
      <c r="J12" s="112">
        <f t="shared" si="1"/>
        <v>39</v>
      </c>
      <c r="K12" s="112">
        <f t="shared" si="1"/>
        <v>1839</v>
      </c>
      <c r="L12" s="112">
        <f t="shared" si="1"/>
        <v>1176</v>
      </c>
      <c r="M12" s="112">
        <f t="shared" si="1"/>
        <v>348</v>
      </c>
      <c r="N12" s="112">
        <f t="shared" si="1"/>
        <v>828</v>
      </c>
      <c r="O12" s="112">
        <f t="shared" si="1"/>
        <v>324</v>
      </c>
      <c r="P12" s="112">
        <f t="shared" si="1"/>
        <v>62</v>
      </c>
      <c r="Q12" s="112">
        <f t="shared" si="1"/>
        <v>262</v>
      </c>
      <c r="R12" s="112">
        <f t="shared" si="1"/>
        <v>34</v>
      </c>
      <c r="S12" s="112">
        <f t="shared" si="1"/>
        <v>1683</v>
      </c>
      <c r="T12" s="112">
        <f t="shared" si="1"/>
        <v>1070</v>
      </c>
      <c r="U12" s="112">
        <f t="shared" si="1"/>
        <v>316</v>
      </c>
      <c r="V12" s="112">
        <f t="shared" si="1"/>
        <v>754</v>
      </c>
      <c r="W12" s="112">
        <f t="shared" si="1"/>
        <v>306</v>
      </c>
      <c r="X12" s="112">
        <f t="shared" si="1"/>
        <v>57</v>
      </c>
      <c r="Y12" s="112">
        <f t="shared" si="1"/>
        <v>249</v>
      </c>
      <c r="Z12" s="112">
        <f t="shared" si="1"/>
        <v>4</v>
      </c>
      <c r="AA12" s="112">
        <f t="shared" si="1"/>
        <v>36</v>
      </c>
      <c r="AB12" s="112">
        <f t="shared" si="1"/>
        <v>17</v>
      </c>
      <c r="AC12" s="112">
        <f t="shared" si="1"/>
        <v>3</v>
      </c>
      <c r="AD12" s="112">
        <f t="shared" si="1"/>
        <v>14</v>
      </c>
      <c r="AE12" s="112">
        <f t="shared" si="1"/>
        <v>7</v>
      </c>
      <c r="AF12" s="112">
        <f t="shared" si="1"/>
        <v>2</v>
      </c>
      <c r="AG12" s="112">
        <f t="shared" si="1"/>
        <v>5</v>
      </c>
      <c r="AH12" s="112">
        <f t="shared" si="1"/>
        <v>1</v>
      </c>
      <c r="AI12" s="112">
        <f t="shared" si="1"/>
        <v>120</v>
      </c>
      <c r="AJ12" s="112">
        <f t="shared" si="1"/>
        <v>89</v>
      </c>
      <c r="AK12" s="112">
        <f t="shared" ref="AK12:AO12" si="8">SUM(AK21,AK30)</f>
        <v>29</v>
      </c>
      <c r="AL12" s="112">
        <f t="shared" si="8"/>
        <v>60</v>
      </c>
      <c r="AM12" s="112">
        <f t="shared" si="8"/>
        <v>11</v>
      </c>
      <c r="AN12" s="112">
        <f t="shared" si="8"/>
        <v>3</v>
      </c>
      <c r="AO12" s="112">
        <f t="shared" si="8"/>
        <v>8</v>
      </c>
      <c r="AP12" s="4">
        <v>2017</v>
      </c>
      <c r="AQ12" s="112">
        <f t="shared" ref="AQ12:BN12" si="9">SUM(AQ21,AQ30)</f>
        <v>643</v>
      </c>
      <c r="AR12" s="112">
        <f t="shared" si="9"/>
        <v>20929</v>
      </c>
      <c r="AS12" s="112">
        <f t="shared" si="9"/>
        <v>17453</v>
      </c>
      <c r="AT12" s="112">
        <f t="shared" si="9"/>
        <v>3574</v>
      </c>
      <c r="AU12" s="112">
        <f t="shared" si="9"/>
        <v>13879</v>
      </c>
      <c r="AV12" s="112">
        <f t="shared" si="9"/>
        <v>11662</v>
      </c>
      <c r="AW12" s="112">
        <f t="shared" si="9"/>
        <v>1292</v>
      </c>
      <c r="AX12" s="112">
        <f t="shared" si="9"/>
        <v>10370</v>
      </c>
      <c r="AY12" s="112">
        <f t="shared" si="9"/>
        <v>357</v>
      </c>
      <c r="AZ12" s="112">
        <f t="shared" si="9"/>
        <v>18418</v>
      </c>
      <c r="BA12" s="112">
        <f t="shared" si="9"/>
        <v>15191</v>
      </c>
      <c r="BB12" s="112">
        <f t="shared" si="9"/>
        <v>3228</v>
      </c>
      <c r="BC12" s="112">
        <f t="shared" si="9"/>
        <v>11963</v>
      </c>
      <c r="BD12" s="112">
        <f t="shared" si="9"/>
        <v>9958</v>
      </c>
      <c r="BE12" s="112">
        <f t="shared" si="9"/>
        <v>1092</v>
      </c>
      <c r="BF12" s="112">
        <f t="shared" si="9"/>
        <v>8866</v>
      </c>
      <c r="BG12" s="112">
        <f t="shared" si="9"/>
        <v>286</v>
      </c>
      <c r="BH12" s="112">
        <f t="shared" si="9"/>
        <v>2511</v>
      </c>
      <c r="BI12" s="112">
        <f t="shared" si="9"/>
        <v>2262</v>
      </c>
      <c r="BJ12" s="112">
        <f t="shared" si="9"/>
        <v>346</v>
      </c>
      <c r="BK12" s="112">
        <f t="shared" si="9"/>
        <v>1916</v>
      </c>
      <c r="BL12" s="112">
        <f t="shared" si="9"/>
        <v>1704</v>
      </c>
      <c r="BM12" s="112">
        <f t="shared" si="9"/>
        <v>200</v>
      </c>
      <c r="BN12" s="112">
        <f t="shared" si="9"/>
        <v>1504</v>
      </c>
      <c r="BO12" s="4">
        <v>2017</v>
      </c>
      <c r="BP12" s="112">
        <f t="shared" ref="BP12:CM12" si="10">SUM(BP21,BP30)</f>
        <v>366</v>
      </c>
      <c r="BQ12" s="112">
        <f t="shared" si="10"/>
        <v>5182</v>
      </c>
      <c r="BR12" s="112">
        <f t="shared" si="10"/>
        <v>15848</v>
      </c>
      <c r="BS12" s="112">
        <f t="shared" si="10"/>
        <v>3296</v>
      </c>
      <c r="BT12" s="112">
        <f t="shared" si="10"/>
        <v>117</v>
      </c>
      <c r="BU12" s="112">
        <f t="shared" si="10"/>
        <v>162</v>
      </c>
      <c r="BV12" s="112">
        <f t="shared" si="10"/>
        <v>3032</v>
      </c>
      <c r="BW12" s="112">
        <f t="shared" si="10"/>
        <v>2017</v>
      </c>
      <c r="BX12" s="112">
        <f t="shared" si="10"/>
        <v>107</v>
      </c>
      <c r="BY12" s="112">
        <f t="shared" si="10"/>
        <v>2665</v>
      </c>
      <c r="BZ12" s="112">
        <f t="shared" si="10"/>
        <v>1894</v>
      </c>
      <c r="CA12" s="112">
        <f t="shared" si="10"/>
        <v>767</v>
      </c>
      <c r="CB12" s="112">
        <f t="shared" si="10"/>
        <v>10</v>
      </c>
      <c r="CC12" s="112">
        <f t="shared" si="10"/>
        <v>175</v>
      </c>
      <c r="CD12" s="112">
        <f t="shared" si="10"/>
        <v>31</v>
      </c>
      <c r="CE12" s="112">
        <f t="shared" si="10"/>
        <v>25</v>
      </c>
      <c r="CF12" s="112">
        <f t="shared" si="10"/>
        <v>54</v>
      </c>
      <c r="CG12" s="112">
        <f t="shared" si="10"/>
        <v>0</v>
      </c>
      <c r="CH12" s="112">
        <f t="shared" si="10"/>
        <v>867</v>
      </c>
      <c r="CI12" s="112">
        <f t="shared" si="10"/>
        <v>238</v>
      </c>
      <c r="CJ12" s="112">
        <f t="shared" si="10"/>
        <v>87</v>
      </c>
      <c r="CK12" s="112">
        <f t="shared" si="10"/>
        <v>2180</v>
      </c>
      <c r="CL12" s="112">
        <f t="shared" si="10"/>
        <v>10024</v>
      </c>
      <c r="CM12" s="112">
        <f t="shared" si="10"/>
        <v>294</v>
      </c>
    </row>
    <row r="13" spans="1:91" ht="21.2" customHeight="1" x14ac:dyDescent="0.15">
      <c r="A13" s="4">
        <v>2018</v>
      </c>
      <c r="B13" s="112">
        <f t="shared" si="0"/>
        <v>9712</v>
      </c>
      <c r="C13" s="112">
        <f t="shared" si="0"/>
        <v>37</v>
      </c>
      <c r="D13" s="112">
        <f t="shared" si="0"/>
        <v>359</v>
      </c>
      <c r="E13" s="112">
        <f t="shared" si="0"/>
        <v>117</v>
      </c>
      <c r="F13" s="112">
        <f t="shared" si="0"/>
        <v>242</v>
      </c>
      <c r="G13" s="112">
        <f t="shared" si="0"/>
        <v>9529</v>
      </c>
      <c r="H13" s="112">
        <f t="shared" si="0"/>
        <v>146</v>
      </c>
      <c r="I13" s="4">
        <v>2018</v>
      </c>
      <c r="J13" s="112">
        <f t="shared" si="1"/>
        <v>40</v>
      </c>
      <c r="K13" s="112">
        <f t="shared" si="1"/>
        <v>1882</v>
      </c>
      <c r="L13" s="112">
        <f t="shared" si="1"/>
        <v>1173</v>
      </c>
      <c r="M13" s="112">
        <f t="shared" si="1"/>
        <v>358</v>
      </c>
      <c r="N13" s="112">
        <f t="shared" si="1"/>
        <v>815</v>
      </c>
      <c r="O13" s="112">
        <f t="shared" si="1"/>
        <v>332</v>
      </c>
      <c r="P13" s="112">
        <f t="shared" si="1"/>
        <v>64</v>
      </c>
      <c r="Q13" s="112">
        <f t="shared" si="1"/>
        <v>268</v>
      </c>
      <c r="R13" s="112">
        <f t="shared" si="1"/>
        <v>34</v>
      </c>
      <c r="S13" s="112">
        <f t="shared" si="1"/>
        <v>1717</v>
      </c>
      <c r="T13" s="112">
        <f t="shared" si="1"/>
        <v>1073</v>
      </c>
      <c r="U13" s="112">
        <f t="shared" si="1"/>
        <v>330</v>
      </c>
      <c r="V13" s="112">
        <f t="shared" si="1"/>
        <v>743</v>
      </c>
      <c r="W13" s="112">
        <f t="shared" si="1"/>
        <v>307</v>
      </c>
      <c r="X13" s="112">
        <f t="shared" si="1"/>
        <v>59</v>
      </c>
      <c r="Y13" s="112">
        <f t="shared" si="1"/>
        <v>248</v>
      </c>
      <c r="Z13" s="112">
        <f t="shared" si="1"/>
        <v>5</v>
      </c>
      <c r="AA13" s="112">
        <f t="shared" si="1"/>
        <v>45</v>
      </c>
      <c r="AB13" s="112">
        <f t="shared" si="1"/>
        <v>21</v>
      </c>
      <c r="AC13" s="112">
        <f t="shared" si="1"/>
        <v>3</v>
      </c>
      <c r="AD13" s="112">
        <f t="shared" si="1"/>
        <v>18</v>
      </c>
      <c r="AE13" s="112">
        <f t="shared" si="1"/>
        <v>13</v>
      </c>
      <c r="AF13" s="112">
        <f t="shared" si="1"/>
        <v>3</v>
      </c>
      <c r="AG13" s="112">
        <f t="shared" si="1"/>
        <v>10</v>
      </c>
      <c r="AH13" s="112">
        <f t="shared" si="1"/>
        <v>1</v>
      </c>
      <c r="AI13" s="112">
        <f t="shared" si="1"/>
        <v>120</v>
      </c>
      <c r="AJ13" s="112">
        <f t="shared" si="1"/>
        <v>79</v>
      </c>
      <c r="AK13" s="112">
        <f t="shared" ref="AK13:AO13" si="11">SUM(AK22,AK31)</f>
        <v>25</v>
      </c>
      <c r="AL13" s="112">
        <f t="shared" si="11"/>
        <v>54</v>
      </c>
      <c r="AM13" s="112">
        <f t="shared" si="11"/>
        <v>12</v>
      </c>
      <c r="AN13" s="112">
        <f t="shared" si="11"/>
        <v>2</v>
      </c>
      <c r="AO13" s="112">
        <f t="shared" si="11"/>
        <v>10</v>
      </c>
      <c r="AP13" s="4">
        <v>2018</v>
      </c>
      <c r="AQ13" s="112">
        <f t="shared" ref="AQ13:BN13" si="12">SUM(AQ22,AQ31)</f>
        <v>632</v>
      </c>
      <c r="AR13" s="112">
        <f t="shared" si="12"/>
        <v>21256</v>
      </c>
      <c r="AS13" s="112">
        <f t="shared" si="12"/>
        <v>18202</v>
      </c>
      <c r="AT13" s="112">
        <f t="shared" si="12"/>
        <v>3757</v>
      </c>
      <c r="AU13" s="112">
        <f t="shared" si="12"/>
        <v>14445</v>
      </c>
      <c r="AV13" s="112">
        <f t="shared" si="12"/>
        <v>12401</v>
      </c>
      <c r="AW13" s="112">
        <f t="shared" si="12"/>
        <v>1385</v>
      </c>
      <c r="AX13" s="112">
        <f t="shared" si="12"/>
        <v>11016</v>
      </c>
      <c r="AY13" s="112">
        <f t="shared" si="12"/>
        <v>364</v>
      </c>
      <c r="AZ13" s="112">
        <f t="shared" si="12"/>
        <v>18885</v>
      </c>
      <c r="BA13" s="112">
        <f t="shared" si="12"/>
        <v>16024</v>
      </c>
      <c r="BB13" s="112">
        <f t="shared" si="12"/>
        <v>3424</v>
      </c>
      <c r="BC13" s="112">
        <f t="shared" si="12"/>
        <v>12600</v>
      </c>
      <c r="BD13" s="112">
        <f t="shared" si="12"/>
        <v>10691</v>
      </c>
      <c r="BE13" s="112">
        <f t="shared" si="12"/>
        <v>1185</v>
      </c>
      <c r="BF13" s="112">
        <f t="shared" si="12"/>
        <v>9506</v>
      </c>
      <c r="BG13" s="112">
        <f t="shared" si="12"/>
        <v>268</v>
      </c>
      <c r="BH13" s="112">
        <f t="shared" si="12"/>
        <v>2371</v>
      </c>
      <c r="BI13" s="112">
        <f t="shared" si="12"/>
        <v>2178</v>
      </c>
      <c r="BJ13" s="112">
        <f t="shared" si="12"/>
        <v>333</v>
      </c>
      <c r="BK13" s="112">
        <f t="shared" si="12"/>
        <v>1845</v>
      </c>
      <c r="BL13" s="112">
        <f t="shared" si="12"/>
        <v>1710</v>
      </c>
      <c r="BM13" s="112">
        <f t="shared" si="12"/>
        <v>200</v>
      </c>
      <c r="BN13" s="112">
        <f t="shared" si="12"/>
        <v>1510</v>
      </c>
      <c r="BO13" s="4">
        <v>2018</v>
      </c>
      <c r="BP13" s="112">
        <f t="shared" ref="BP13:CM13" si="13">SUM(BP22,BP31)</f>
        <v>320</v>
      </c>
      <c r="BQ13" s="112">
        <f t="shared" si="13"/>
        <v>5818</v>
      </c>
      <c r="BR13" s="112">
        <f t="shared" si="13"/>
        <v>15458</v>
      </c>
      <c r="BS13" s="112">
        <f t="shared" si="13"/>
        <v>3470</v>
      </c>
      <c r="BT13" s="112">
        <f t="shared" si="13"/>
        <v>106</v>
      </c>
      <c r="BU13" s="112">
        <f t="shared" si="13"/>
        <v>189</v>
      </c>
      <c r="BV13" s="112">
        <f t="shared" si="13"/>
        <v>2891</v>
      </c>
      <c r="BW13" s="112">
        <f t="shared" si="13"/>
        <v>2020</v>
      </c>
      <c r="BX13" s="112">
        <f t="shared" si="13"/>
        <v>105</v>
      </c>
      <c r="BY13" s="112">
        <f t="shared" si="13"/>
        <v>2999</v>
      </c>
      <c r="BZ13" s="112">
        <f t="shared" si="13"/>
        <v>2205</v>
      </c>
      <c r="CA13" s="112">
        <f t="shared" si="13"/>
        <v>975</v>
      </c>
      <c r="CB13" s="112">
        <f t="shared" si="13"/>
        <v>8</v>
      </c>
      <c r="CC13" s="112">
        <f t="shared" si="13"/>
        <v>50</v>
      </c>
      <c r="CD13" s="112">
        <f t="shared" si="13"/>
        <v>22</v>
      </c>
      <c r="CE13" s="112">
        <f t="shared" si="13"/>
        <v>21</v>
      </c>
      <c r="CF13" s="112">
        <f t="shared" si="13"/>
        <v>31</v>
      </c>
      <c r="CG13" s="112">
        <f t="shared" si="13"/>
        <v>0</v>
      </c>
      <c r="CH13" s="112">
        <f t="shared" si="13"/>
        <v>390</v>
      </c>
      <c r="CI13" s="112">
        <f t="shared" si="13"/>
        <v>109</v>
      </c>
      <c r="CJ13" s="112">
        <f t="shared" si="13"/>
        <v>87</v>
      </c>
      <c r="CK13" s="112">
        <f t="shared" si="13"/>
        <v>2580</v>
      </c>
      <c r="CL13" s="112">
        <f t="shared" si="13"/>
        <v>9927</v>
      </c>
      <c r="CM13" s="112">
        <f t="shared" si="13"/>
        <v>348</v>
      </c>
    </row>
    <row r="14" spans="1:91" ht="21.2" customHeight="1" x14ac:dyDescent="0.15">
      <c r="A14" s="4">
        <v>2019</v>
      </c>
      <c r="B14" s="112">
        <f t="shared" si="0"/>
        <v>9787</v>
      </c>
      <c r="C14" s="112">
        <f t="shared" si="0"/>
        <v>38</v>
      </c>
      <c r="D14" s="112">
        <f t="shared" si="0"/>
        <v>392</v>
      </c>
      <c r="E14" s="112">
        <f t="shared" si="0"/>
        <v>137</v>
      </c>
      <c r="F14" s="112">
        <f t="shared" si="0"/>
        <v>255</v>
      </c>
      <c r="G14" s="112">
        <f t="shared" si="0"/>
        <v>9605</v>
      </c>
      <c r="H14" s="112">
        <f t="shared" si="0"/>
        <v>144</v>
      </c>
      <c r="I14" s="4">
        <v>2019</v>
      </c>
      <c r="J14" s="112">
        <f t="shared" si="1"/>
        <v>41</v>
      </c>
      <c r="K14" s="112">
        <f t="shared" si="1"/>
        <v>1900</v>
      </c>
      <c r="L14" s="112">
        <f t="shared" si="1"/>
        <v>1185</v>
      </c>
      <c r="M14" s="112">
        <f t="shared" si="1"/>
        <v>372</v>
      </c>
      <c r="N14" s="112">
        <f t="shared" si="1"/>
        <v>813</v>
      </c>
      <c r="O14" s="112">
        <f t="shared" si="1"/>
        <v>334</v>
      </c>
      <c r="P14" s="112">
        <f t="shared" si="1"/>
        <v>69</v>
      </c>
      <c r="Q14" s="112">
        <f t="shared" si="1"/>
        <v>265</v>
      </c>
      <c r="R14" s="112">
        <f t="shared" si="1"/>
        <v>36</v>
      </c>
      <c r="S14" s="112">
        <f t="shared" si="1"/>
        <v>1744</v>
      </c>
      <c r="T14" s="112">
        <f t="shared" si="1"/>
        <v>1085</v>
      </c>
      <c r="U14" s="112">
        <f t="shared" si="1"/>
        <v>336</v>
      </c>
      <c r="V14" s="112">
        <f t="shared" si="1"/>
        <v>749</v>
      </c>
      <c r="W14" s="112">
        <f t="shared" si="1"/>
        <v>315</v>
      </c>
      <c r="X14" s="112">
        <f t="shared" si="1"/>
        <v>64</v>
      </c>
      <c r="Y14" s="112">
        <f t="shared" si="1"/>
        <v>251</v>
      </c>
      <c r="Z14" s="112">
        <f t="shared" si="1"/>
        <v>4</v>
      </c>
      <c r="AA14" s="112">
        <f t="shared" si="1"/>
        <v>36</v>
      </c>
      <c r="AB14" s="112">
        <f t="shared" si="1"/>
        <v>11</v>
      </c>
      <c r="AC14" s="112">
        <f t="shared" si="1"/>
        <v>7</v>
      </c>
      <c r="AD14" s="112">
        <f t="shared" si="1"/>
        <v>4</v>
      </c>
      <c r="AE14" s="112">
        <f t="shared" si="1"/>
        <v>8</v>
      </c>
      <c r="AF14" s="112">
        <f t="shared" si="1"/>
        <v>2</v>
      </c>
      <c r="AG14" s="112">
        <f t="shared" si="1"/>
        <v>6</v>
      </c>
      <c r="AH14" s="112">
        <f t="shared" si="1"/>
        <v>1</v>
      </c>
      <c r="AI14" s="112">
        <f t="shared" si="1"/>
        <v>120</v>
      </c>
      <c r="AJ14" s="112">
        <f t="shared" si="1"/>
        <v>89</v>
      </c>
      <c r="AK14" s="112">
        <f t="shared" ref="AK14:AO14" si="14">SUM(AK23,AK32)</f>
        <v>29</v>
      </c>
      <c r="AL14" s="112">
        <f t="shared" si="14"/>
        <v>60</v>
      </c>
      <c r="AM14" s="112">
        <f t="shared" si="14"/>
        <v>11</v>
      </c>
      <c r="AN14" s="112">
        <f t="shared" si="14"/>
        <v>3</v>
      </c>
      <c r="AO14" s="112">
        <f t="shared" si="14"/>
        <v>8</v>
      </c>
      <c r="AP14" s="4">
        <v>2019</v>
      </c>
      <c r="AQ14" s="112">
        <f t="shared" ref="AQ14:BN14" si="15">SUM(AQ23,AQ32)</f>
        <v>649</v>
      </c>
      <c r="AR14" s="112">
        <f t="shared" si="15"/>
        <v>22143</v>
      </c>
      <c r="AS14" s="112">
        <f t="shared" si="15"/>
        <v>18881</v>
      </c>
      <c r="AT14" s="112">
        <f t="shared" si="15"/>
        <v>3896</v>
      </c>
      <c r="AU14" s="112">
        <f t="shared" si="15"/>
        <v>14985</v>
      </c>
      <c r="AV14" s="112">
        <f t="shared" si="15"/>
        <v>12792</v>
      </c>
      <c r="AW14" s="112">
        <f t="shared" si="15"/>
        <v>1317</v>
      </c>
      <c r="AX14" s="112">
        <f t="shared" si="15"/>
        <v>11475</v>
      </c>
      <c r="AY14" s="112">
        <f t="shared" si="15"/>
        <v>384</v>
      </c>
      <c r="AZ14" s="112">
        <f t="shared" si="15"/>
        <v>19809</v>
      </c>
      <c r="BA14" s="112">
        <f t="shared" si="15"/>
        <v>16738</v>
      </c>
      <c r="BB14" s="112">
        <f t="shared" si="15"/>
        <v>3572</v>
      </c>
      <c r="BC14" s="112">
        <f t="shared" si="15"/>
        <v>13166</v>
      </c>
      <c r="BD14" s="112">
        <f t="shared" si="15"/>
        <v>11123</v>
      </c>
      <c r="BE14" s="112">
        <f t="shared" si="15"/>
        <v>1123</v>
      </c>
      <c r="BF14" s="112">
        <f t="shared" si="15"/>
        <v>10000</v>
      </c>
      <c r="BG14" s="112">
        <f t="shared" si="15"/>
        <v>265</v>
      </c>
      <c r="BH14" s="112">
        <f t="shared" si="15"/>
        <v>2334</v>
      </c>
      <c r="BI14" s="112">
        <f t="shared" si="15"/>
        <v>2143</v>
      </c>
      <c r="BJ14" s="112">
        <f t="shared" si="15"/>
        <v>324</v>
      </c>
      <c r="BK14" s="112">
        <f t="shared" si="15"/>
        <v>1819</v>
      </c>
      <c r="BL14" s="112">
        <f t="shared" si="15"/>
        <v>1669</v>
      </c>
      <c r="BM14" s="112">
        <f t="shared" si="15"/>
        <v>194</v>
      </c>
      <c r="BN14" s="112">
        <f t="shared" si="15"/>
        <v>1475</v>
      </c>
      <c r="BO14" s="4">
        <v>2019</v>
      </c>
      <c r="BP14" s="112">
        <f t="shared" ref="BP14:CM14" si="16">SUM(BP23,BP32)</f>
        <v>377</v>
      </c>
      <c r="BQ14" s="112">
        <f t="shared" si="16"/>
        <v>7994</v>
      </c>
      <c r="BR14" s="112">
        <f t="shared" si="16"/>
        <v>15156</v>
      </c>
      <c r="BS14" s="112">
        <f t="shared" si="16"/>
        <v>3656</v>
      </c>
      <c r="BT14" s="112">
        <f t="shared" si="16"/>
        <v>109</v>
      </c>
      <c r="BU14" s="112">
        <f t="shared" si="16"/>
        <v>90</v>
      </c>
      <c r="BV14" s="112">
        <f t="shared" si="16"/>
        <v>2773</v>
      </c>
      <c r="BW14" s="112">
        <f t="shared" si="16"/>
        <v>2103</v>
      </c>
      <c r="BX14" s="112">
        <f t="shared" si="16"/>
        <v>128</v>
      </c>
      <c r="BY14" s="112">
        <f t="shared" si="16"/>
        <v>3849</v>
      </c>
      <c r="BZ14" s="112">
        <f t="shared" si="16"/>
        <v>2518</v>
      </c>
      <c r="CA14" s="112">
        <f t="shared" si="16"/>
        <v>1075</v>
      </c>
      <c r="CB14" s="112">
        <f t="shared" si="16"/>
        <v>13</v>
      </c>
      <c r="CC14" s="112">
        <f t="shared" si="16"/>
        <v>67</v>
      </c>
      <c r="CD14" s="112">
        <f t="shared" si="16"/>
        <v>16</v>
      </c>
      <c r="CE14" s="112">
        <f t="shared" si="16"/>
        <v>35</v>
      </c>
      <c r="CF14" s="112">
        <f t="shared" si="16"/>
        <v>48</v>
      </c>
      <c r="CG14" s="112">
        <f t="shared" si="16"/>
        <v>0</v>
      </c>
      <c r="CH14" s="112">
        <f t="shared" si="16"/>
        <v>479</v>
      </c>
      <c r="CI14" s="112">
        <f t="shared" si="16"/>
        <v>115</v>
      </c>
      <c r="CJ14" s="112">
        <f t="shared" si="16"/>
        <v>79</v>
      </c>
      <c r="CK14" s="112">
        <f t="shared" si="16"/>
        <v>3988</v>
      </c>
      <c r="CL14" s="112">
        <f t="shared" si="16"/>
        <v>9370</v>
      </c>
      <c r="CM14" s="112">
        <f t="shared" si="16"/>
        <v>328</v>
      </c>
    </row>
    <row r="15" spans="1:91" ht="21.2" customHeight="1" x14ac:dyDescent="0.15">
      <c r="A15" s="4">
        <v>2020</v>
      </c>
      <c r="B15" s="112">
        <f t="shared" si="0"/>
        <v>9842</v>
      </c>
      <c r="C15" s="112">
        <f t="shared" si="0"/>
        <v>40</v>
      </c>
      <c r="D15" s="112">
        <f t="shared" si="0"/>
        <v>390</v>
      </c>
      <c r="E15" s="112">
        <f t="shared" si="0"/>
        <v>132</v>
      </c>
      <c r="F15" s="112">
        <f t="shared" si="0"/>
        <v>258</v>
      </c>
      <c r="G15" s="112">
        <f t="shared" si="0"/>
        <v>9659</v>
      </c>
      <c r="H15" s="112">
        <f t="shared" si="0"/>
        <v>143</v>
      </c>
      <c r="I15" s="4">
        <v>2020</v>
      </c>
      <c r="J15" s="112">
        <f t="shared" si="1"/>
        <v>36</v>
      </c>
      <c r="K15" s="112">
        <f t="shared" si="1"/>
        <v>1815</v>
      </c>
      <c r="L15" s="112">
        <f t="shared" si="1"/>
        <v>1117</v>
      </c>
      <c r="M15" s="112">
        <f t="shared" si="1"/>
        <v>329</v>
      </c>
      <c r="N15" s="112">
        <f t="shared" si="1"/>
        <v>788</v>
      </c>
      <c r="O15" s="112">
        <f t="shared" si="1"/>
        <v>330</v>
      </c>
      <c r="P15" s="112">
        <f t="shared" si="1"/>
        <v>58</v>
      </c>
      <c r="Q15" s="112">
        <f t="shared" si="1"/>
        <v>272</v>
      </c>
      <c r="R15" s="112">
        <f t="shared" si="1"/>
        <v>30</v>
      </c>
      <c r="S15" s="112">
        <f t="shared" si="1"/>
        <v>1583</v>
      </c>
      <c r="T15" s="112">
        <f t="shared" si="1"/>
        <v>938</v>
      </c>
      <c r="U15" s="112">
        <f t="shared" si="1"/>
        <v>279</v>
      </c>
      <c r="V15" s="112">
        <f t="shared" si="1"/>
        <v>659</v>
      </c>
      <c r="W15" s="112">
        <f t="shared" si="1"/>
        <v>287</v>
      </c>
      <c r="X15" s="112">
        <f t="shared" si="1"/>
        <v>47</v>
      </c>
      <c r="Y15" s="112">
        <f t="shared" si="1"/>
        <v>240</v>
      </c>
      <c r="Z15" s="112">
        <f t="shared" si="1"/>
        <v>5</v>
      </c>
      <c r="AA15" s="112">
        <f t="shared" si="1"/>
        <v>132</v>
      </c>
      <c r="AB15" s="112">
        <f t="shared" si="1"/>
        <v>90</v>
      </c>
      <c r="AC15" s="112">
        <f t="shared" si="1"/>
        <v>24</v>
      </c>
      <c r="AD15" s="112">
        <f t="shared" si="1"/>
        <v>66</v>
      </c>
      <c r="AE15" s="112">
        <f t="shared" si="1"/>
        <v>32</v>
      </c>
      <c r="AF15" s="112">
        <f t="shared" si="1"/>
        <v>8</v>
      </c>
      <c r="AG15" s="112">
        <f t="shared" si="1"/>
        <v>24</v>
      </c>
      <c r="AH15" s="112">
        <f t="shared" si="1"/>
        <v>1</v>
      </c>
      <c r="AI15" s="112">
        <f t="shared" si="1"/>
        <v>100</v>
      </c>
      <c r="AJ15" s="112">
        <f t="shared" si="1"/>
        <v>89</v>
      </c>
      <c r="AK15" s="112">
        <f t="shared" ref="AK15:AO16" si="17">SUM(AK24,AK33)</f>
        <v>26</v>
      </c>
      <c r="AL15" s="112">
        <f t="shared" si="17"/>
        <v>63</v>
      </c>
      <c r="AM15" s="112">
        <f t="shared" si="17"/>
        <v>11</v>
      </c>
      <c r="AN15" s="112">
        <f t="shared" si="17"/>
        <v>3</v>
      </c>
      <c r="AO15" s="112">
        <f t="shared" si="17"/>
        <v>8</v>
      </c>
      <c r="AP15" s="4">
        <v>2020</v>
      </c>
      <c r="AQ15" s="112">
        <f t="shared" ref="AQ15:BN15" si="18">SUM(AQ24,AQ33)</f>
        <v>670</v>
      </c>
      <c r="AR15" s="112">
        <f t="shared" si="18"/>
        <v>23064</v>
      </c>
      <c r="AS15" s="112">
        <f t="shared" si="18"/>
        <v>19285</v>
      </c>
      <c r="AT15" s="112">
        <f t="shared" si="18"/>
        <v>3941</v>
      </c>
      <c r="AU15" s="112">
        <f t="shared" si="18"/>
        <v>15344</v>
      </c>
      <c r="AV15" s="112">
        <f t="shared" si="18"/>
        <v>13129</v>
      </c>
      <c r="AW15" s="112">
        <f t="shared" si="18"/>
        <v>1463</v>
      </c>
      <c r="AX15" s="112">
        <f t="shared" si="18"/>
        <v>11666</v>
      </c>
      <c r="AY15" s="112">
        <f t="shared" si="18"/>
        <v>409</v>
      </c>
      <c r="AZ15" s="112">
        <f t="shared" si="18"/>
        <v>20748</v>
      </c>
      <c r="BA15" s="112">
        <f t="shared" si="18"/>
        <v>17249</v>
      </c>
      <c r="BB15" s="112">
        <f t="shared" si="18"/>
        <v>3651</v>
      </c>
      <c r="BC15" s="112">
        <f t="shared" si="18"/>
        <v>13598</v>
      </c>
      <c r="BD15" s="112">
        <f t="shared" si="18"/>
        <v>11487</v>
      </c>
      <c r="BE15" s="112">
        <f t="shared" si="18"/>
        <v>1242</v>
      </c>
      <c r="BF15" s="112">
        <f t="shared" si="18"/>
        <v>10245</v>
      </c>
      <c r="BG15" s="112">
        <f t="shared" si="18"/>
        <v>261</v>
      </c>
      <c r="BH15" s="112">
        <f t="shared" si="18"/>
        <v>2316</v>
      </c>
      <c r="BI15" s="112">
        <f t="shared" si="18"/>
        <v>2036</v>
      </c>
      <c r="BJ15" s="112">
        <f t="shared" si="18"/>
        <v>290</v>
      </c>
      <c r="BK15" s="112">
        <f t="shared" si="18"/>
        <v>1746</v>
      </c>
      <c r="BL15" s="112">
        <f t="shared" si="18"/>
        <v>1642</v>
      </c>
      <c r="BM15" s="112">
        <f t="shared" si="18"/>
        <v>221</v>
      </c>
      <c r="BN15" s="112">
        <f t="shared" si="18"/>
        <v>1421</v>
      </c>
      <c r="BO15" s="4">
        <v>2020</v>
      </c>
      <c r="BP15" s="112">
        <f t="shared" ref="BP15:CM15" si="19">SUM(BP24,BP33)</f>
        <v>670</v>
      </c>
      <c r="BQ15" s="112">
        <f t="shared" si="19"/>
        <v>9345</v>
      </c>
      <c r="BR15" s="112">
        <f t="shared" si="19"/>
        <v>20263</v>
      </c>
      <c r="BS15" s="112">
        <f t="shared" si="19"/>
        <v>7271</v>
      </c>
      <c r="BT15" s="112">
        <f t="shared" si="19"/>
        <v>281</v>
      </c>
      <c r="BU15" s="112">
        <f t="shared" si="19"/>
        <v>99</v>
      </c>
      <c r="BV15" s="112">
        <f t="shared" si="19"/>
        <v>5682</v>
      </c>
      <c r="BW15" s="112">
        <f t="shared" si="19"/>
        <v>4656</v>
      </c>
      <c r="BX15" s="112">
        <f t="shared" si="19"/>
        <v>205</v>
      </c>
      <c r="BY15" s="112">
        <f t="shared" si="19"/>
        <v>6247</v>
      </c>
      <c r="BZ15" s="112">
        <f t="shared" si="19"/>
        <v>4020</v>
      </c>
      <c r="CA15" s="112">
        <f t="shared" si="19"/>
        <v>1994</v>
      </c>
      <c r="CB15" s="112">
        <f t="shared" si="19"/>
        <v>9</v>
      </c>
      <c r="CC15" s="112">
        <f t="shared" si="19"/>
        <v>49</v>
      </c>
      <c r="CD15" s="112">
        <f t="shared" si="19"/>
        <v>13</v>
      </c>
      <c r="CE15" s="112">
        <f t="shared" si="19"/>
        <v>16</v>
      </c>
      <c r="CF15" s="112">
        <f t="shared" si="19"/>
        <v>109</v>
      </c>
      <c r="CG15" s="112">
        <f t="shared" si="19"/>
        <v>0</v>
      </c>
      <c r="CH15" s="112">
        <f t="shared" si="19"/>
        <v>921</v>
      </c>
      <c r="CI15" s="112">
        <f t="shared" si="19"/>
        <v>295</v>
      </c>
      <c r="CJ15" s="112">
        <f t="shared" si="19"/>
        <v>66</v>
      </c>
      <c r="CK15" s="112">
        <f t="shared" si="19"/>
        <v>2950</v>
      </c>
      <c r="CL15" s="112">
        <f t="shared" si="19"/>
        <v>9627</v>
      </c>
      <c r="CM15" s="112">
        <f t="shared" si="19"/>
        <v>310</v>
      </c>
    </row>
    <row r="16" spans="1:91" ht="21.2" customHeight="1" x14ac:dyDescent="0.15">
      <c r="A16" s="4">
        <v>2021</v>
      </c>
      <c r="B16" s="112">
        <f t="shared" si="0"/>
        <v>8308</v>
      </c>
      <c r="C16" s="112">
        <f t="shared" si="0"/>
        <v>22</v>
      </c>
      <c r="D16" s="112">
        <f t="shared" si="0"/>
        <v>258</v>
      </c>
      <c r="E16" s="112">
        <f t="shared" si="0"/>
        <v>72</v>
      </c>
      <c r="F16" s="112">
        <f t="shared" si="0"/>
        <v>186</v>
      </c>
      <c r="G16" s="112">
        <f t="shared" si="0"/>
        <v>8177</v>
      </c>
      <c r="H16" s="112">
        <f t="shared" si="0"/>
        <v>109</v>
      </c>
      <c r="I16" s="4">
        <v>2021</v>
      </c>
      <c r="J16" s="112">
        <f t="shared" si="1"/>
        <v>110</v>
      </c>
      <c r="K16" s="112">
        <f t="shared" si="1"/>
        <v>1438</v>
      </c>
      <c r="L16" s="112">
        <f t="shared" si="1"/>
        <v>913</v>
      </c>
      <c r="M16" s="112">
        <f t="shared" si="1"/>
        <v>292</v>
      </c>
      <c r="N16" s="112">
        <f t="shared" si="1"/>
        <v>621</v>
      </c>
      <c r="O16" s="112">
        <f t="shared" si="1"/>
        <v>335</v>
      </c>
      <c r="P16" s="112">
        <f t="shared" si="1"/>
        <v>44</v>
      </c>
      <c r="Q16" s="112">
        <f t="shared" si="1"/>
        <v>291</v>
      </c>
      <c r="R16" s="112">
        <f t="shared" si="1"/>
        <v>28</v>
      </c>
      <c r="S16" s="112">
        <f t="shared" si="1"/>
        <v>1420</v>
      </c>
      <c r="T16" s="112">
        <f t="shared" si="1"/>
        <v>906</v>
      </c>
      <c r="U16" s="112">
        <f t="shared" si="1"/>
        <v>288</v>
      </c>
      <c r="V16" s="112">
        <f t="shared" si="1"/>
        <v>618</v>
      </c>
      <c r="W16" s="112">
        <f t="shared" si="1"/>
        <v>321</v>
      </c>
      <c r="X16" s="112">
        <f t="shared" si="1"/>
        <v>41</v>
      </c>
      <c r="Y16" s="112">
        <f t="shared" si="1"/>
        <v>280</v>
      </c>
      <c r="Z16" s="112">
        <f t="shared" si="1"/>
        <v>2</v>
      </c>
      <c r="AA16" s="112">
        <f t="shared" si="1"/>
        <v>18</v>
      </c>
      <c r="AB16" s="112">
        <f t="shared" si="1"/>
        <v>7</v>
      </c>
      <c r="AC16" s="112">
        <f t="shared" si="1"/>
        <v>4</v>
      </c>
      <c r="AD16" s="112">
        <f t="shared" si="1"/>
        <v>3</v>
      </c>
      <c r="AE16" s="112">
        <f t="shared" si="1"/>
        <v>3</v>
      </c>
      <c r="AF16" s="112">
        <f t="shared" si="1"/>
        <v>0</v>
      </c>
      <c r="AG16" s="112">
        <f t="shared" si="1"/>
        <v>3</v>
      </c>
      <c r="AH16" s="112">
        <f t="shared" si="1"/>
        <v>0</v>
      </c>
      <c r="AI16" s="112">
        <f t="shared" si="1"/>
        <v>0</v>
      </c>
      <c r="AJ16" s="112">
        <f t="shared" si="1"/>
        <v>0</v>
      </c>
      <c r="AK16" s="112">
        <f t="shared" si="17"/>
        <v>0</v>
      </c>
      <c r="AL16" s="112">
        <f t="shared" si="17"/>
        <v>0</v>
      </c>
      <c r="AM16" s="112">
        <f t="shared" si="17"/>
        <v>11</v>
      </c>
      <c r="AN16" s="112">
        <f t="shared" si="17"/>
        <v>3</v>
      </c>
      <c r="AO16" s="112">
        <f t="shared" si="17"/>
        <v>8</v>
      </c>
      <c r="AP16" s="4">
        <v>2021</v>
      </c>
      <c r="AQ16" s="112"/>
      <c r="AR16" s="112"/>
      <c r="AS16" s="112"/>
      <c r="AT16" s="112"/>
      <c r="AU16" s="112"/>
      <c r="AV16" s="112"/>
      <c r="AW16" s="112"/>
      <c r="AX16" s="112"/>
      <c r="AY16" s="112"/>
      <c r="AZ16" s="112"/>
      <c r="BA16" s="112"/>
      <c r="BB16" s="112"/>
      <c r="BC16" s="112"/>
      <c r="BD16" s="112"/>
      <c r="BE16" s="112"/>
      <c r="BF16" s="112"/>
      <c r="BG16" s="112"/>
      <c r="BH16" s="112"/>
      <c r="BI16" s="112"/>
      <c r="BJ16" s="112"/>
      <c r="BK16" s="112"/>
      <c r="BL16" s="112"/>
      <c r="BM16" s="112"/>
      <c r="BN16" s="112"/>
      <c r="BO16" s="4">
        <v>2021</v>
      </c>
      <c r="BP16" s="112"/>
      <c r="BQ16" s="112"/>
      <c r="BR16" s="112"/>
      <c r="BS16" s="112"/>
      <c r="BT16" s="112"/>
      <c r="BU16" s="112"/>
      <c r="BV16" s="112"/>
      <c r="BW16" s="112"/>
      <c r="BX16" s="112"/>
      <c r="BY16" s="112"/>
      <c r="BZ16" s="112"/>
      <c r="CA16" s="112"/>
      <c r="CB16" s="112"/>
      <c r="CC16" s="112"/>
      <c r="CD16" s="112"/>
      <c r="CE16" s="112"/>
      <c r="CF16" s="112"/>
      <c r="CG16" s="112"/>
      <c r="CH16" s="112"/>
      <c r="CI16" s="112"/>
      <c r="CJ16" s="112"/>
      <c r="CK16" s="112"/>
      <c r="CL16" s="112"/>
      <c r="CM16" s="112"/>
    </row>
    <row r="17" spans="1:96" ht="21" customHeight="1" x14ac:dyDescent="0.15">
      <c r="A17" s="4"/>
      <c r="B17" s="168"/>
      <c r="C17" s="168"/>
      <c r="D17" s="168"/>
      <c r="E17" s="168"/>
      <c r="F17" s="168"/>
      <c r="G17" s="168"/>
      <c r="H17" s="168"/>
      <c r="I17" s="4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  <c r="AB17" s="168"/>
      <c r="AC17" s="168"/>
      <c r="AD17" s="168"/>
      <c r="AE17" s="168"/>
      <c r="AF17" s="168"/>
      <c r="AG17" s="168"/>
      <c r="AH17" s="168"/>
      <c r="AI17" s="168"/>
      <c r="AJ17" s="168"/>
      <c r="AK17" s="168"/>
      <c r="AL17" s="168"/>
      <c r="AM17" s="168"/>
      <c r="AN17" s="168"/>
      <c r="AO17" s="168"/>
      <c r="AP17" s="4"/>
      <c r="AQ17" s="168"/>
      <c r="AR17" s="168"/>
      <c r="AS17" s="168"/>
      <c r="AT17" s="168"/>
      <c r="AU17" s="168"/>
      <c r="AV17" s="168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4"/>
      <c r="BP17" s="168"/>
      <c r="BQ17" s="168"/>
      <c r="BR17" s="168"/>
      <c r="BS17" s="168"/>
      <c r="BT17" s="168"/>
      <c r="BU17" s="168"/>
      <c r="BV17" s="168"/>
      <c r="BW17" s="168"/>
      <c r="BX17" s="168"/>
      <c r="BY17" s="168"/>
      <c r="BZ17" s="168"/>
      <c r="CA17" s="168"/>
      <c r="CB17" s="168"/>
      <c r="CC17" s="168"/>
      <c r="CD17" s="168"/>
      <c r="CE17" s="168"/>
      <c r="CF17" s="168"/>
      <c r="CG17" s="168"/>
      <c r="CH17" s="168"/>
      <c r="CI17" s="168"/>
      <c r="CJ17" s="168"/>
      <c r="CK17" s="168"/>
      <c r="CL17" s="168"/>
      <c r="CM17" s="168"/>
    </row>
    <row r="18" spans="1:96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39" t="s">
        <v>48</v>
      </c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  <c r="AP18" s="39" t="s">
        <v>48</v>
      </c>
      <c r="AQ18" s="112"/>
      <c r="AR18" s="112"/>
      <c r="AS18" s="112"/>
      <c r="AT18" s="112"/>
      <c r="AU18" s="112"/>
      <c r="AV18" s="112"/>
      <c r="AW18" s="112"/>
      <c r="AX18" s="112"/>
      <c r="AY18" s="112"/>
      <c r="AZ18" s="112"/>
      <c r="BA18" s="112"/>
      <c r="BB18" s="112"/>
      <c r="BC18" s="112"/>
      <c r="BD18" s="112"/>
      <c r="BE18" s="112"/>
      <c r="BF18" s="112"/>
      <c r="BG18" s="112"/>
      <c r="BH18" s="112"/>
      <c r="BI18" s="112"/>
      <c r="BJ18" s="112"/>
      <c r="BK18" s="112"/>
      <c r="BL18" s="112"/>
      <c r="BM18" s="112"/>
      <c r="BN18" s="112"/>
      <c r="BO18" s="39" t="s">
        <v>48</v>
      </c>
      <c r="BP18" s="112"/>
      <c r="BQ18" s="112"/>
      <c r="BR18" s="112"/>
      <c r="BS18" s="112"/>
      <c r="BT18" s="112"/>
      <c r="BU18" s="112"/>
      <c r="BV18" s="112"/>
      <c r="BW18" s="112"/>
      <c r="BX18" s="112"/>
      <c r="BY18" s="112"/>
      <c r="BZ18" s="112"/>
      <c r="CA18" s="112"/>
      <c r="CB18" s="112"/>
      <c r="CC18" s="112"/>
      <c r="CD18" s="112"/>
      <c r="CE18" s="112"/>
      <c r="CF18" s="112"/>
      <c r="CG18" s="112"/>
      <c r="CH18" s="112"/>
      <c r="CI18" s="112"/>
      <c r="CJ18" s="112"/>
      <c r="CK18" s="112"/>
      <c r="CL18" s="112"/>
      <c r="CM18" s="112"/>
    </row>
    <row r="19" spans="1:96" ht="21.2" customHeight="1" x14ac:dyDescent="0.15">
      <c r="A19" s="4">
        <v>2015</v>
      </c>
      <c r="B19" s="112">
        <f>VLOOKUP($A19&amp;$A$18, '[1]36.노인복지시설'!$A$9:$BC$71, 4, FALSE)</f>
        <v>1502</v>
      </c>
      <c r="C19" s="112">
        <f>VLOOKUP($A19&amp;$A$18, '[1]36.노인복지시설'!$A$9:$BC$71, 5, FALSE)</f>
        <v>14</v>
      </c>
      <c r="D19" s="112">
        <f>VLOOKUP($A19&amp;$A$18, '[1]36.노인복지시설'!$A$9:$BC$71, 6, FALSE)</f>
        <v>149</v>
      </c>
      <c r="E19" s="112">
        <f>VLOOKUP($A19&amp;$A$18, '[1]36.노인복지시설'!$A$9:$BC$71, 7, FALSE)</f>
        <v>55</v>
      </c>
      <c r="F19" s="112">
        <f>VLOOKUP($A19&amp;$A$18, '[1]36.노인복지시설'!$A$9:$BC$71, 8, FALSE)</f>
        <v>94</v>
      </c>
      <c r="G19" s="112">
        <f>VLOOKUP($A19&amp;$A$18, '[1]36.노인복지시설'!$A$9:$BC$71, 9, FALSE)</f>
        <v>1437</v>
      </c>
      <c r="H19" s="112">
        <f>VLOOKUP($A19&amp;$A$18, '[1]36.노인복지시설'!$A$9:$BC$71, 10, FALSE)</f>
        <v>51</v>
      </c>
      <c r="I19" s="4">
        <v>2015</v>
      </c>
      <c r="J19" s="112">
        <f>VLOOKUP($A19&amp;$A$18, '[1]36-1.노인주거'!$A$9:$BC$71, 4, FALSE)</f>
        <v>7</v>
      </c>
      <c r="K19" s="112">
        <f>VLOOKUP($A19&amp;$A$18, '[1]36-1.노인주거'!$A$9:$BC$71, 5, FALSE)</f>
        <v>502</v>
      </c>
      <c r="L19" s="112">
        <f>VLOOKUP($A19&amp;$A$18, '[1]36-1.노인주거'!$A$9:$BC$71, 6, FALSE)</f>
        <v>292</v>
      </c>
      <c r="M19" s="112">
        <f>VLOOKUP($A19&amp;$A$18, '[1]36-1.노인주거'!$A$9:$BC$71, 7, FALSE)</f>
        <v>81</v>
      </c>
      <c r="N19" s="112">
        <f>VLOOKUP($A19&amp;$A$18, '[1]36-1.노인주거'!$A$9:$BC$71, 8, FALSE)</f>
        <v>211</v>
      </c>
      <c r="O19" s="112">
        <f>VLOOKUP($A19&amp;$A$18, '[1]36-1.노인주거'!$A$9:$BC$71, 9, FALSE)</f>
        <v>76</v>
      </c>
      <c r="P19" s="112">
        <f>VLOOKUP($A19&amp;$A$18, '[1]36-1.노인주거'!$A$9:$BC$71, 10, FALSE)</f>
        <v>7</v>
      </c>
      <c r="Q19" s="112">
        <f>VLOOKUP($A19&amp;$A$18, '[1]36-1.노인주거'!$A$9:$BC$71, 11, FALSE)</f>
        <v>69</v>
      </c>
      <c r="R19" s="112">
        <f>VLOOKUP($A19&amp;$A$18, '[1]36-1.노인주거'!$A$9:$BC$71, 12, FALSE)</f>
        <v>7</v>
      </c>
      <c r="S19" s="112">
        <f>VLOOKUP($A19&amp;$A$18, '[1]36-1.노인주거'!$A$9:$BC$71, 13, FALSE)</f>
        <v>502</v>
      </c>
      <c r="T19" s="112">
        <f>VLOOKUP($A19&amp;$A$18, '[1]36-1.노인주거'!$A$9:$BC$71, 14, FALSE)</f>
        <v>292</v>
      </c>
      <c r="U19" s="112">
        <f>VLOOKUP($A19&amp;$A$18, '[1]36-1.노인주거'!$A$9:$BC$71, 15, FALSE)</f>
        <v>81</v>
      </c>
      <c r="V19" s="112">
        <f>VLOOKUP($A19&amp;$A$18, '[1]36-1.노인주거'!$A$9:$BC$71, 16, FALSE)</f>
        <v>211</v>
      </c>
      <c r="W19" s="112">
        <f>VLOOKUP($A19&amp;$A$18, '[1]36-1.노인주거'!$A$9:$BC$71, 17, FALSE)</f>
        <v>76</v>
      </c>
      <c r="X19" s="112">
        <f>VLOOKUP($A19&amp;$A$18, '[1]36-1.노인주거'!$A$9:$BC$71, 18, FALSE)</f>
        <v>7</v>
      </c>
      <c r="Y19" s="112">
        <f>VLOOKUP($A19&amp;$A$18, '[1]36-1.노인주거'!$A$9:$BC$71, 19, FALSE)</f>
        <v>69</v>
      </c>
      <c r="Z19" s="112" t="str">
        <f>VLOOKUP($A19&amp;$A$18, '[1]36-1.노인주거'!$A$9:$BC$71, 20, FALSE)</f>
        <v>-</v>
      </c>
      <c r="AA19" s="112" t="str">
        <f>VLOOKUP($A19&amp;$A$18, '[1]36-1.노인주거'!$A$9:$BC$71, 21, FALSE)</f>
        <v>-</v>
      </c>
      <c r="AB19" s="112" t="str">
        <f>VLOOKUP($A19&amp;$A$18, '[1]36-1.노인주거'!$A$9:$BC$71, 22, FALSE)</f>
        <v>-</v>
      </c>
      <c r="AC19" s="112" t="str">
        <f>VLOOKUP($A19&amp;$A$18, '[1]36-1.노인주거'!$A$9:$BC$71, 23, FALSE)</f>
        <v>-</v>
      </c>
      <c r="AD19" s="112" t="str">
        <f>VLOOKUP($A19&amp;$A$18, '[1]36-1.노인주거'!$A$9:$BC$71, 24, FALSE)</f>
        <v>-</v>
      </c>
      <c r="AE19" s="112" t="str">
        <f>VLOOKUP($A19&amp;$A$18, '[1]36-1.노인주거'!$A$9:$BC$71, 25, FALSE)</f>
        <v>-</v>
      </c>
      <c r="AF19" s="112" t="str">
        <f>VLOOKUP($A19&amp;$A$18, '[1]36-1.노인주거'!$A$9:$BC$71, 26, FALSE)</f>
        <v>-</v>
      </c>
      <c r="AG19" s="112" t="str">
        <f>VLOOKUP($A19&amp;$A$18, '[1]36-1.노인주거'!$A$9:$BC$71, 27, FALSE)</f>
        <v>-</v>
      </c>
      <c r="AH19" s="112" t="str">
        <f>VLOOKUP($A19&amp;$A$18, '[1]36-1.노인주거'!$A$9:$BC$71, 28, FALSE)</f>
        <v>-</v>
      </c>
      <c r="AI19" s="112" t="str">
        <f>VLOOKUP($A19&amp;$A$18, '[1]36-1.노인주거'!$A$9:$BC$71, 29, FALSE)</f>
        <v>-</v>
      </c>
      <c r="AJ19" s="112" t="str">
        <f>VLOOKUP($A19&amp;$A$18, '[1]36-1.노인주거'!$A$9:$BC$71, 30, FALSE)</f>
        <v>-</v>
      </c>
      <c r="AK19" s="112" t="str">
        <f>VLOOKUP($A19&amp;$A$18, '[1]36-1.노인주거'!$A$9:$BC$71, 31, FALSE)</f>
        <v>-</v>
      </c>
      <c r="AL19" s="112" t="str">
        <f>VLOOKUP($A19&amp;$A$18, '[1]36-1.노인주거'!$A$9:$BC$71, 32, FALSE)</f>
        <v>-</v>
      </c>
      <c r="AM19" s="112" t="str">
        <f>VLOOKUP($A19&amp;$A$18, '[1]36-1.노인주거'!$A$9:$BC$71, 33, FALSE)</f>
        <v>-</v>
      </c>
      <c r="AN19" s="112" t="str">
        <f>VLOOKUP($A19&amp;$A$18, '[1]36-1.노인주거'!$A$9:$BC$71, 34, FALSE)</f>
        <v>-</v>
      </c>
      <c r="AO19" s="112" t="str">
        <f>VLOOKUP($A19&amp;$A$18, '[1]36-1.노인주거'!$A$9:$BC$71, 35, FALSE)</f>
        <v>-</v>
      </c>
      <c r="AP19" s="4">
        <v>2015</v>
      </c>
      <c r="AQ19" s="112">
        <f>VLOOKUP($A19&amp;$A$18, '[1]36-2.노인의료'!$A$9:$BC$71, 4, FALSE)</f>
        <v>263</v>
      </c>
      <c r="AR19" s="112">
        <f>VLOOKUP($A19&amp;$A$18, '[1]36-2.노인의료'!$A$9:$BC$71, 5, FALSE)</f>
        <v>6981</v>
      </c>
      <c r="AS19" s="112">
        <f>VLOOKUP($A19&amp;$A$18, '[1]36-2.노인의료'!$A$9:$BC$71, 6, FALSE)</f>
        <v>5910</v>
      </c>
      <c r="AT19" s="112">
        <f>VLOOKUP($A19&amp;$A$18, '[1]36-2.노인의료'!$A$9:$BC$71, 7, FALSE)</f>
        <v>1266</v>
      </c>
      <c r="AU19" s="112">
        <f>VLOOKUP($A19&amp;$A$18, '[1]36-2.노인의료'!$A$9:$BC$71, 8, FALSE)</f>
        <v>4644</v>
      </c>
      <c r="AV19" s="112">
        <f>VLOOKUP($A19&amp;$A$18, '[1]36-2.노인의료'!$A$9:$BC$71, 9, FALSE)</f>
        <v>3962</v>
      </c>
      <c r="AW19" s="112">
        <f>VLOOKUP($A19&amp;$A$18, '[1]36-2.노인의료'!$A$9:$BC$71, 10, FALSE)</f>
        <v>342</v>
      </c>
      <c r="AX19" s="112">
        <f>VLOOKUP($A19&amp;$A$18, '[1]36-2.노인의료'!$A$9:$BC$71, 11, FALSE)</f>
        <v>3620</v>
      </c>
      <c r="AY19" s="112">
        <f>VLOOKUP($A19&amp;$A$18, '[1]36-2.노인의료'!$A$9:$BC$71, 12, FALSE)</f>
        <v>86</v>
      </c>
      <c r="AZ19" s="112">
        <f>VLOOKUP($A19&amp;$A$18, '[1]36-2.노인의료'!$A$9:$BC$71, 13, FALSE)</f>
        <v>5414</v>
      </c>
      <c r="BA19" s="112">
        <f>VLOOKUP($A19&amp;$A$18, '[1]36-2.노인의료'!$A$9:$BC$71, 14, FALSE)</f>
        <v>4486</v>
      </c>
      <c r="BB19" s="112">
        <f>VLOOKUP($A19&amp;$A$18, '[1]36-2.노인의료'!$A$9:$BC$71, 15, FALSE)</f>
        <v>1005</v>
      </c>
      <c r="BC19" s="112">
        <f>VLOOKUP($A19&amp;$A$18, '[1]36-2.노인의료'!$A$9:$BC$71, 16, FALSE)</f>
        <v>3481</v>
      </c>
      <c r="BD19" s="112">
        <f>VLOOKUP($A19&amp;$A$18, '[1]36-2.노인의료'!$A$9:$BC$71, 17, FALSE)</f>
        <v>2919</v>
      </c>
      <c r="BE19" s="112">
        <f>VLOOKUP($A19&amp;$A$18, '[1]36-2.노인의료'!$A$9:$BC$71, 18, FALSE)</f>
        <v>253</v>
      </c>
      <c r="BF19" s="112">
        <f>VLOOKUP($A19&amp;$A$18, '[1]36-2.노인의료'!$A$9:$BC$71, 19, FALSE)</f>
        <v>2666</v>
      </c>
      <c r="BG19" s="112">
        <f>VLOOKUP($A19&amp;$A$18, '[1]36-2.노인의료'!$A$9:$BC$71, 20, FALSE)</f>
        <v>177</v>
      </c>
      <c r="BH19" s="112">
        <f>VLOOKUP($A19&amp;$A$18, '[1]36-2.노인의료'!$A$9:$BC$71, 21, FALSE)</f>
        <v>1567</v>
      </c>
      <c r="BI19" s="112">
        <f>VLOOKUP($A19&amp;$A$18, '[1]36-2.노인의료'!$A$9:$BC$71, 22, FALSE)</f>
        <v>1424</v>
      </c>
      <c r="BJ19" s="112">
        <f>VLOOKUP($A19&amp;$A$18, '[1]36-2.노인의료'!$A$9:$BC$71, 23, FALSE)</f>
        <v>261</v>
      </c>
      <c r="BK19" s="112">
        <f>VLOOKUP($A19&amp;$A$18, '[1]36-2.노인의료'!$A$9:$BC$71, 24, FALSE)</f>
        <v>1163</v>
      </c>
      <c r="BL19" s="112">
        <f>VLOOKUP($A19&amp;$A$18, '[1]36-2.노인의료'!$A$9:$BC$71, 25, FALSE)</f>
        <v>1043</v>
      </c>
      <c r="BM19" s="112">
        <f>VLOOKUP($A19&amp;$A$18, '[1]36-2.노인의료'!$A$9:$BC$71, 26, FALSE)</f>
        <v>89</v>
      </c>
      <c r="BN19" s="112">
        <f>VLOOKUP($A19&amp;$A$18, '[1]36-2.노인의료'!$A$9:$BC$71, 27, FALSE)</f>
        <v>954</v>
      </c>
      <c r="BO19" s="4">
        <v>2015</v>
      </c>
      <c r="BP19" s="112">
        <f>VLOOKUP($A19&amp;$A$18, '[1]36-3.재가노인'!$A$9:$BC$71, 4, FALSE)</f>
        <v>148</v>
      </c>
      <c r="BQ19" s="112">
        <f>VLOOKUP($A19&amp;$A$18, '[1]36-3.재가노인'!$A$9:$BC$71, 5, FALSE)</f>
        <v>627</v>
      </c>
      <c r="BR19" s="112">
        <f>VLOOKUP($A19&amp;$A$18, '[1]36-3.재가노인'!$A$9:$BC$71, 6, FALSE)</f>
        <v>7621</v>
      </c>
      <c r="BS19" s="112">
        <f>VLOOKUP($A19&amp;$A$18, '[1]36-3.재가노인'!$A$9:$BC$71, 7, FALSE)</f>
        <v>1211</v>
      </c>
      <c r="BT19" s="112">
        <f>VLOOKUP($A19&amp;$A$18, '[1]36-3.재가노인'!$A$9:$BC$71, 8, FALSE)</f>
        <v>42</v>
      </c>
      <c r="BU19" s="112" t="str">
        <f>VLOOKUP($A19&amp;$A$18, '[1]36-3.재가노인'!$A$9:$BC$71, 9, FALSE)</f>
        <v>-</v>
      </c>
      <c r="BV19" s="112">
        <f>VLOOKUP($A19&amp;$A$18, '[1]36-3.재가노인'!$A$9:$BC$71, 10, FALSE)</f>
        <v>792</v>
      </c>
      <c r="BW19" s="112">
        <f>VLOOKUP($A19&amp;$A$18, '[1]36-3.재가노인'!$A$9:$BC$71, 11, FALSE)</f>
        <v>760</v>
      </c>
      <c r="BX19" s="112">
        <f>VLOOKUP($A19&amp;$A$18, '[1]36-3.재가노인'!$A$9:$BC$71, 12, FALSE)</f>
        <v>34</v>
      </c>
      <c r="BY19" s="112">
        <f>VLOOKUP($A19&amp;$A$18, '[1]36-3.재가노인'!$A$9:$BC$71, 13, FALSE)</f>
        <v>624</v>
      </c>
      <c r="BZ19" s="112">
        <f>VLOOKUP($A19&amp;$A$18, '[1]36-3.재가노인'!$A$9:$BC$71, 14, FALSE)</f>
        <v>463</v>
      </c>
      <c r="CA19" s="112">
        <f>VLOOKUP($A19&amp;$A$18, '[1]36-3.재가노인'!$A$9:$BC$71, 15, FALSE)</f>
        <v>179</v>
      </c>
      <c r="CB19" s="112">
        <f>VLOOKUP($A19&amp;$A$18, '[1]36-3.재가노인'!$A$9:$BC$71, 16, FALSE)</f>
        <v>1</v>
      </c>
      <c r="CC19" s="112">
        <f>VLOOKUP($A19&amp;$A$18, '[1]36-3.재가노인'!$A$9:$BC$71, 17, FALSE)</f>
        <v>3</v>
      </c>
      <c r="CD19" s="112" t="str">
        <f>VLOOKUP($A19&amp;$A$18, '[1]36-3.재가노인'!$A$9:$BC$71, 18, FALSE)</f>
        <v>-</v>
      </c>
      <c r="CE19" s="112" t="str">
        <f>VLOOKUP($A19&amp;$A$18, '[1]36-3.재가노인'!$A$9:$BC$71, 19, FALSE)</f>
        <v>-</v>
      </c>
      <c r="CF19" s="112">
        <f>VLOOKUP($A19&amp;$A$18, '[1]36-3.재가노인'!$A$9:$BC$71, 20, FALSE)</f>
        <v>20</v>
      </c>
      <c r="CG19" s="112" t="str">
        <f>VLOOKUP($A19&amp;$A$18, '[1]36-3.재가노인'!$A$9:$BC$71, 21, FALSE)</f>
        <v>-</v>
      </c>
      <c r="CH19" s="112">
        <f>VLOOKUP($A19&amp;$A$18, '[1]36-3.재가노인'!$A$9:$BC$71, 22, FALSE)</f>
        <v>25</v>
      </c>
      <c r="CI19" s="112">
        <f>VLOOKUP($A19&amp;$A$18, '[1]36-3.재가노인'!$A$9:$BC$71, 23, FALSE)</f>
        <v>87</v>
      </c>
      <c r="CJ19" s="112">
        <f>VLOOKUP($A19&amp;$A$18, '[1]36-3.재가노인'!$A$9:$BC$71, 24, FALSE)</f>
        <v>51</v>
      </c>
      <c r="CK19" s="112" t="str">
        <f>VLOOKUP($A19&amp;$A$18, '[1]36-3.재가노인'!$A$9:$BC$71, 25, FALSE)</f>
        <v>-</v>
      </c>
      <c r="CL19" s="112">
        <f>VLOOKUP($A19&amp;$A$18, '[1]36-3.재가노인'!$A$9:$BC$71, 26, FALSE)</f>
        <v>6341</v>
      </c>
      <c r="CM19" s="112">
        <f>VLOOKUP($A19&amp;$A$18, '[1]36-3.재가노인'!$A$9:$BC$71, 27, FALSE)</f>
        <v>185</v>
      </c>
    </row>
    <row r="20" spans="1:96" ht="21.2" customHeight="1" x14ac:dyDescent="0.15">
      <c r="A20" s="4">
        <v>2016</v>
      </c>
      <c r="B20" s="112">
        <f>VLOOKUP($A20&amp;$A$18, '[1]36.노인복지시설'!$A$9:$BC$71, 4, FALSE)</f>
        <v>1516</v>
      </c>
      <c r="C20" s="112">
        <f>VLOOKUP($A20&amp;$A$18, '[1]36.노인복지시설'!$A$9:$BC$71, 5, FALSE)</f>
        <v>15</v>
      </c>
      <c r="D20" s="112">
        <f>VLOOKUP($A20&amp;$A$18, '[1]36.노인복지시설'!$A$9:$BC$71, 6, FALSE)</f>
        <v>154</v>
      </c>
      <c r="E20" s="112">
        <f>VLOOKUP($A20&amp;$A$18, '[1]36.노인복지시설'!$A$9:$BC$71, 7, FALSE)</f>
        <v>51</v>
      </c>
      <c r="F20" s="112">
        <f>VLOOKUP($A20&amp;$A$18, '[1]36.노인복지시설'!$A$9:$BC$71, 8, FALSE)</f>
        <v>103</v>
      </c>
      <c r="G20" s="112">
        <f>VLOOKUP($A20&amp;$A$18, '[1]36.노인복지시설'!$A$9:$BC$71, 9, FALSE)</f>
        <v>1450</v>
      </c>
      <c r="H20" s="112">
        <f>VLOOKUP($A20&amp;$A$18, '[1]36.노인복지시설'!$A$9:$BC$71, 10, FALSE)</f>
        <v>51</v>
      </c>
      <c r="I20" s="4">
        <v>2016</v>
      </c>
      <c r="J20" s="112">
        <f>VLOOKUP($A20&amp;$A$18, '[1]36-1.노인주거'!$A$9:$BC$71, 4, FALSE)</f>
        <v>7</v>
      </c>
      <c r="K20" s="112">
        <f>VLOOKUP($A20&amp;$A$18, '[1]36-1.노인주거'!$A$9:$BC$71, 5, FALSE)</f>
        <v>482</v>
      </c>
      <c r="L20" s="112">
        <f>VLOOKUP($A20&amp;$A$18, '[1]36-1.노인주거'!$A$9:$BC$71, 6, FALSE)</f>
        <v>268</v>
      </c>
      <c r="M20" s="112">
        <f>VLOOKUP($A20&amp;$A$18, '[1]36-1.노인주거'!$A$9:$BC$71, 7, FALSE)</f>
        <v>80</v>
      </c>
      <c r="N20" s="112">
        <f>VLOOKUP($A20&amp;$A$18, '[1]36-1.노인주거'!$A$9:$BC$71, 8, FALSE)</f>
        <v>188</v>
      </c>
      <c r="O20" s="112">
        <f>VLOOKUP($A20&amp;$A$18, '[1]36-1.노인주거'!$A$9:$BC$71, 9, FALSE)</f>
        <v>76</v>
      </c>
      <c r="P20" s="112">
        <f>VLOOKUP($A20&amp;$A$18, '[1]36-1.노인주거'!$A$9:$BC$71, 10, FALSE)</f>
        <v>7</v>
      </c>
      <c r="Q20" s="112">
        <f>VLOOKUP($A20&amp;$A$18, '[1]36-1.노인주거'!$A$9:$BC$71, 11, FALSE)</f>
        <v>69</v>
      </c>
      <c r="R20" s="112">
        <f>VLOOKUP($A20&amp;$A$18, '[1]36-1.노인주거'!$A$9:$BC$71, 12, FALSE)</f>
        <v>6</v>
      </c>
      <c r="S20" s="112">
        <f>VLOOKUP($A20&amp;$A$18, '[1]36-1.노인주거'!$A$9:$BC$71, 13, FALSE)</f>
        <v>473</v>
      </c>
      <c r="T20" s="112">
        <f>VLOOKUP($A20&amp;$A$18, '[1]36-1.노인주거'!$A$9:$BC$71, 14, FALSE)</f>
        <v>259</v>
      </c>
      <c r="U20" s="112">
        <f>VLOOKUP($A20&amp;$A$18, '[1]36-1.노인주거'!$A$9:$BC$71, 15, FALSE)</f>
        <v>78</v>
      </c>
      <c r="V20" s="112">
        <f>VLOOKUP($A20&amp;$A$18, '[1]36-1.노인주거'!$A$9:$BC$71, 16, FALSE)</f>
        <v>181</v>
      </c>
      <c r="W20" s="112">
        <f>VLOOKUP($A20&amp;$A$18, '[1]36-1.노인주거'!$A$9:$BC$71, 17, FALSE)</f>
        <v>70</v>
      </c>
      <c r="X20" s="112">
        <f>VLOOKUP($A20&amp;$A$18, '[1]36-1.노인주거'!$A$9:$BC$71, 18, FALSE)</f>
        <v>7</v>
      </c>
      <c r="Y20" s="112">
        <f>VLOOKUP($A20&amp;$A$18, '[1]36-1.노인주거'!$A$9:$BC$71, 19, FALSE)</f>
        <v>63</v>
      </c>
      <c r="Z20" s="112">
        <f>VLOOKUP($A20&amp;$A$18, '[1]36-1.노인주거'!$A$9:$BC$71, 20, FALSE)</f>
        <v>1</v>
      </c>
      <c r="AA20" s="112">
        <f>VLOOKUP($A20&amp;$A$18, '[1]36-1.노인주거'!$A$9:$BC$71, 21, FALSE)</f>
        <v>9</v>
      </c>
      <c r="AB20" s="112">
        <f>VLOOKUP($A20&amp;$A$18, '[1]36-1.노인주거'!$A$9:$BC$71, 22, FALSE)</f>
        <v>9</v>
      </c>
      <c r="AC20" s="112">
        <f>VLOOKUP($A20&amp;$A$18, '[1]36-1.노인주거'!$A$9:$BC$71, 23, FALSE)</f>
        <v>2</v>
      </c>
      <c r="AD20" s="112">
        <f>VLOOKUP($A20&amp;$A$18, '[1]36-1.노인주거'!$A$9:$BC$71, 24, FALSE)</f>
        <v>7</v>
      </c>
      <c r="AE20" s="112">
        <f>VLOOKUP($A20&amp;$A$18, '[1]36-1.노인주거'!$A$9:$BC$71, 25, FALSE)</f>
        <v>6</v>
      </c>
      <c r="AF20" s="112" t="str">
        <f>VLOOKUP($A20&amp;$A$18, '[1]36-1.노인주거'!$A$9:$BC$71, 26, FALSE)</f>
        <v>-</v>
      </c>
      <c r="AG20" s="112">
        <f>VLOOKUP($A20&amp;$A$18, '[1]36-1.노인주거'!$A$9:$BC$71, 27, FALSE)</f>
        <v>6</v>
      </c>
      <c r="AH20" s="112" t="str">
        <f>VLOOKUP($A20&amp;$A$18, '[1]36-1.노인주거'!$A$9:$BC$71, 28, FALSE)</f>
        <v>-</v>
      </c>
      <c r="AI20" s="112" t="str">
        <f>VLOOKUP($A20&amp;$A$18, '[1]36-1.노인주거'!$A$9:$BC$71, 29, FALSE)</f>
        <v>-</v>
      </c>
      <c r="AJ20" s="112" t="str">
        <f>VLOOKUP($A20&amp;$A$18, '[1]36-1.노인주거'!$A$9:$BC$71, 30, FALSE)</f>
        <v>-</v>
      </c>
      <c r="AK20" s="112" t="str">
        <f>VLOOKUP($A20&amp;$A$18, '[1]36-1.노인주거'!$A$9:$BC$71, 31, FALSE)</f>
        <v>-</v>
      </c>
      <c r="AL20" s="112" t="str">
        <f>VLOOKUP($A20&amp;$A$18, '[1]36-1.노인주거'!$A$9:$BC$71, 32, FALSE)</f>
        <v>-</v>
      </c>
      <c r="AM20" s="112" t="str">
        <f>VLOOKUP($A20&amp;$A$18, '[1]36-1.노인주거'!$A$9:$BC$71, 33, FALSE)</f>
        <v>-</v>
      </c>
      <c r="AN20" s="112" t="str">
        <f>VLOOKUP($A20&amp;$A$18, '[1]36-1.노인주거'!$A$9:$BC$71, 34, FALSE)</f>
        <v>-</v>
      </c>
      <c r="AO20" s="112" t="str">
        <f>VLOOKUP($A20&amp;$A$18, '[1]36-1.노인주거'!$A$9:$BC$71, 35, FALSE)</f>
        <v>-</v>
      </c>
      <c r="AP20" s="4">
        <v>2016</v>
      </c>
      <c r="AQ20" s="112">
        <f>VLOOKUP($A20&amp;$A$18, '[1]36-2.노인의료'!$A$9:$BC$71, 4, FALSE)</f>
        <v>258</v>
      </c>
      <c r="AR20" s="112">
        <f>VLOOKUP($A20&amp;$A$18, '[1]36-2.노인의료'!$A$9:$BC$71, 5, FALSE)</f>
        <v>7128</v>
      </c>
      <c r="AS20" s="112">
        <f>VLOOKUP($A20&amp;$A$18, '[1]36-2.노인의료'!$A$9:$BC$71, 6, FALSE)</f>
        <v>6189</v>
      </c>
      <c r="AT20" s="112">
        <f>VLOOKUP($A20&amp;$A$18, '[1]36-2.노인의료'!$A$9:$BC$71, 7, FALSE)</f>
        <v>1360</v>
      </c>
      <c r="AU20" s="112">
        <f>VLOOKUP($A20&amp;$A$18, '[1]36-2.노인의료'!$A$9:$BC$71, 8, FALSE)</f>
        <v>4829</v>
      </c>
      <c r="AV20" s="112">
        <f>VLOOKUP($A20&amp;$A$18, '[1]36-2.노인의료'!$A$9:$BC$71, 9, FALSE)</f>
        <v>4205</v>
      </c>
      <c r="AW20" s="112">
        <f>VLOOKUP($A20&amp;$A$18, '[1]36-2.노인의료'!$A$9:$BC$71, 10, FALSE)</f>
        <v>382</v>
      </c>
      <c r="AX20" s="112">
        <f>VLOOKUP($A20&amp;$A$18, '[1]36-2.노인의료'!$A$9:$BC$71, 11, FALSE)</f>
        <v>3823</v>
      </c>
      <c r="AY20" s="112">
        <f>VLOOKUP($A20&amp;$A$18, '[1]36-2.노인의료'!$A$9:$BC$71, 12, FALSE)</f>
        <v>93</v>
      </c>
      <c r="AZ20" s="112">
        <f>VLOOKUP($A20&amp;$A$18, '[1]36-2.노인의료'!$A$9:$BC$71, 13, FALSE)</f>
        <v>5673</v>
      </c>
      <c r="BA20" s="112">
        <f>VLOOKUP($A20&amp;$A$18, '[1]36-2.노인의료'!$A$9:$BC$71, 14, FALSE)</f>
        <v>4865</v>
      </c>
      <c r="BB20" s="112">
        <f>VLOOKUP($A20&amp;$A$18, '[1]36-2.노인의료'!$A$9:$BC$71, 15, FALSE)</f>
        <v>1116</v>
      </c>
      <c r="BC20" s="112">
        <f>VLOOKUP($A20&amp;$A$18, '[1]36-2.노인의료'!$A$9:$BC$71, 16, FALSE)</f>
        <v>3749</v>
      </c>
      <c r="BD20" s="112">
        <f>VLOOKUP($A20&amp;$A$18, '[1]36-2.노인의료'!$A$9:$BC$71, 17, FALSE)</f>
        <v>3221</v>
      </c>
      <c r="BE20" s="112">
        <f>VLOOKUP($A20&amp;$A$18, '[1]36-2.노인의료'!$A$9:$BC$71, 18, FALSE)</f>
        <v>290</v>
      </c>
      <c r="BF20" s="112">
        <f>VLOOKUP($A20&amp;$A$18, '[1]36-2.노인의료'!$A$9:$BC$71, 19, FALSE)</f>
        <v>2931</v>
      </c>
      <c r="BG20" s="112">
        <f>VLOOKUP($A20&amp;$A$18, '[1]36-2.노인의료'!$A$9:$BC$71, 20, FALSE)</f>
        <v>165</v>
      </c>
      <c r="BH20" s="112">
        <f>VLOOKUP($A20&amp;$A$18, '[1]36-2.노인의료'!$A$9:$BC$71, 21, FALSE)</f>
        <v>1455</v>
      </c>
      <c r="BI20" s="112">
        <f>VLOOKUP($A20&amp;$A$18, '[1]36-2.노인의료'!$A$9:$BC$71, 22, FALSE)</f>
        <v>1324</v>
      </c>
      <c r="BJ20" s="112">
        <f>VLOOKUP($A20&amp;$A$18, '[1]36-2.노인의료'!$A$9:$BC$71, 23, FALSE)</f>
        <v>244</v>
      </c>
      <c r="BK20" s="112">
        <f>VLOOKUP($A20&amp;$A$18, '[1]36-2.노인의료'!$A$9:$BC$71, 24, FALSE)</f>
        <v>1080</v>
      </c>
      <c r="BL20" s="112">
        <f>VLOOKUP($A20&amp;$A$18, '[1]36-2.노인의료'!$A$9:$BC$71, 25, FALSE)</f>
        <v>984</v>
      </c>
      <c r="BM20" s="112">
        <f>VLOOKUP($A20&amp;$A$18, '[1]36-2.노인의료'!$A$9:$BC$71, 26, FALSE)</f>
        <v>92</v>
      </c>
      <c r="BN20" s="112">
        <f>VLOOKUP($A20&amp;$A$18, '[1]36-2.노인의료'!$A$9:$BC$71, 27, FALSE)</f>
        <v>892</v>
      </c>
      <c r="BO20" s="4">
        <v>2016</v>
      </c>
      <c r="BP20" s="112">
        <f>VLOOKUP($A20&amp;$A$18, '[1]36-3.재가노인'!$A$9:$BC$71, 4, FALSE)</f>
        <v>162</v>
      </c>
      <c r="BQ20" s="112">
        <f>VLOOKUP($A20&amp;$A$18, '[1]36-3.재가노인'!$A$9:$BC$71, 5, FALSE)</f>
        <v>1020</v>
      </c>
      <c r="BR20" s="112">
        <f>VLOOKUP($A20&amp;$A$18, '[1]36-3.재가노인'!$A$9:$BC$71, 6, FALSE)</f>
        <v>8475</v>
      </c>
      <c r="BS20" s="112">
        <f>VLOOKUP($A20&amp;$A$18, '[1]36-3.재가노인'!$A$9:$BC$71, 7, FALSE)</f>
        <v>1450</v>
      </c>
      <c r="BT20" s="112">
        <f>VLOOKUP($A20&amp;$A$18, '[1]36-3.재가노인'!$A$9:$BC$71, 8, FALSE)</f>
        <v>47</v>
      </c>
      <c r="BU20" s="112" t="str">
        <f>VLOOKUP($A20&amp;$A$18, '[1]36-3.재가노인'!$A$9:$BC$71, 9, FALSE)</f>
        <v>-</v>
      </c>
      <c r="BV20" s="112">
        <f>VLOOKUP($A20&amp;$A$18, '[1]36-3.재가노인'!$A$9:$BC$71, 10, FALSE)</f>
        <v>1131</v>
      </c>
      <c r="BW20" s="112">
        <f>VLOOKUP($A20&amp;$A$18, '[1]36-3.재가노인'!$A$9:$BC$71, 11, FALSE)</f>
        <v>903</v>
      </c>
      <c r="BX20" s="112">
        <f>VLOOKUP($A20&amp;$A$18, '[1]36-3.재가노인'!$A$9:$BC$71, 12, FALSE)</f>
        <v>42</v>
      </c>
      <c r="BY20" s="112">
        <f>VLOOKUP($A20&amp;$A$18, '[1]36-3.재가노인'!$A$9:$BC$71, 13, FALSE)</f>
        <v>1017</v>
      </c>
      <c r="BZ20" s="112">
        <f>VLOOKUP($A20&amp;$A$18, '[1]36-3.재가노인'!$A$9:$BC$71, 14, FALSE)</f>
        <v>814</v>
      </c>
      <c r="CA20" s="112">
        <f>VLOOKUP($A20&amp;$A$18, '[1]36-3.재가노인'!$A$9:$BC$71, 15, FALSE)</f>
        <v>268</v>
      </c>
      <c r="CB20" s="112">
        <f>VLOOKUP($A20&amp;$A$18, '[1]36-3.재가노인'!$A$9:$BC$71, 16, FALSE)</f>
        <v>1</v>
      </c>
      <c r="CC20" s="112">
        <f>VLOOKUP($A20&amp;$A$18, '[1]36-3.재가노인'!$A$9:$BC$71, 17, FALSE)</f>
        <v>3</v>
      </c>
      <c r="CD20" s="112" t="str">
        <f>VLOOKUP($A20&amp;$A$18, '[1]36-3.재가노인'!$A$9:$BC$71, 18, FALSE)</f>
        <v>-</v>
      </c>
      <c r="CE20" s="112">
        <f>VLOOKUP($A20&amp;$A$18, '[1]36-3.재가노인'!$A$9:$BC$71, 19, FALSE)</f>
        <v>1</v>
      </c>
      <c r="CF20" s="112">
        <f>VLOOKUP($A20&amp;$A$18, '[1]36-3.재가노인'!$A$9:$BC$71, 20, FALSE)</f>
        <v>22</v>
      </c>
      <c r="CG20" s="112" t="str">
        <f>VLOOKUP($A20&amp;$A$18, '[1]36-3.재가노인'!$A$9:$BC$71, 21, FALSE)</f>
        <v>-</v>
      </c>
      <c r="CH20" s="112">
        <f>VLOOKUP($A20&amp;$A$18, '[1]36-3.재가노인'!$A$9:$BC$71, 22, FALSE)</f>
        <v>52</v>
      </c>
      <c r="CI20" s="112">
        <f>VLOOKUP($A20&amp;$A$18, '[1]36-3.재가노인'!$A$9:$BC$71, 23, FALSE)</f>
        <v>121</v>
      </c>
      <c r="CJ20" s="112">
        <f>VLOOKUP($A20&amp;$A$18, '[1]36-3.재가노인'!$A$9:$BC$71, 24, FALSE)</f>
        <v>50</v>
      </c>
      <c r="CK20" s="112" t="str">
        <f>VLOOKUP($A20&amp;$A$18, '[1]36-3.재가노인'!$A$9:$BC$71, 25, FALSE)</f>
        <v>-</v>
      </c>
      <c r="CL20" s="112">
        <f>VLOOKUP($A20&amp;$A$18, '[1]36-3.재가노인'!$A$9:$BC$71, 26, FALSE)</f>
        <v>6478</v>
      </c>
      <c r="CM20" s="112">
        <f>VLOOKUP($A20&amp;$A$18, '[1]36-3.재가노인'!$A$9:$BC$71, 27, FALSE)</f>
        <v>157</v>
      </c>
    </row>
    <row r="21" spans="1:96" ht="21.2" customHeight="1" x14ac:dyDescent="0.15">
      <c r="A21" s="4">
        <v>2017</v>
      </c>
      <c r="B21" s="112">
        <f>VLOOKUP($A21&amp;$A$18, '[1]36.노인복지시설'!$A$9:$BC$71, 4, FALSE)</f>
        <v>1539</v>
      </c>
      <c r="C21" s="112">
        <f>VLOOKUP($A21&amp;$A$18, '[1]36.노인복지시설'!$A$9:$BC$71, 5, FALSE)</f>
        <v>15</v>
      </c>
      <c r="D21" s="112">
        <f>VLOOKUP($A21&amp;$A$18, '[1]36.노인복지시설'!$A$9:$BC$71, 6, FALSE)</f>
        <v>169</v>
      </c>
      <c r="E21" s="112">
        <f>VLOOKUP($A21&amp;$A$18, '[1]36.노인복지시설'!$A$9:$BC$71, 7, FALSE)</f>
        <v>56</v>
      </c>
      <c r="F21" s="112">
        <f>VLOOKUP($A21&amp;$A$18, '[1]36.노인복지시설'!$A$9:$BC$71, 8, FALSE)</f>
        <v>113</v>
      </c>
      <c r="G21" s="112">
        <f>VLOOKUP($A21&amp;$A$18, '[1]36.노인복지시설'!$A$9:$BC$71, 9, FALSE)</f>
        <v>1488</v>
      </c>
      <c r="H21" s="112">
        <f>VLOOKUP($A21&amp;$A$18, '[1]36.노인복지시설'!$A$9:$BC$71, 10, FALSE)</f>
        <v>36</v>
      </c>
      <c r="I21" s="4">
        <v>2017</v>
      </c>
      <c r="J21" s="112">
        <f>VLOOKUP($A21&amp;$A$18, '[1]36-1.노인주거'!$A$9:$BC$71, 4, FALSE)</f>
        <v>6</v>
      </c>
      <c r="K21" s="112">
        <f>VLOOKUP($A21&amp;$A$18, '[1]36-1.노인주거'!$A$9:$BC$71, 5, FALSE)</f>
        <v>473</v>
      </c>
      <c r="L21" s="112">
        <f>VLOOKUP($A21&amp;$A$18, '[1]36-1.노인주거'!$A$9:$BC$71, 6, FALSE)</f>
        <v>260</v>
      </c>
      <c r="M21" s="112">
        <f>VLOOKUP($A21&amp;$A$18, '[1]36-1.노인주거'!$A$9:$BC$71, 7, FALSE)</f>
        <v>80</v>
      </c>
      <c r="N21" s="112">
        <f>VLOOKUP($A21&amp;$A$18, '[1]36-1.노인주거'!$A$9:$BC$71, 8, FALSE)</f>
        <v>180</v>
      </c>
      <c r="O21" s="112">
        <f>VLOOKUP($A21&amp;$A$18, '[1]36-1.노인주거'!$A$9:$BC$71, 9, FALSE)</f>
        <v>68</v>
      </c>
      <c r="P21" s="112">
        <f>VLOOKUP($A21&amp;$A$18, '[1]36-1.노인주거'!$A$9:$BC$71, 10, FALSE)</f>
        <v>8</v>
      </c>
      <c r="Q21" s="112">
        <f>VLOOKUP($A21&amp;$A$18, '[1]36-1.노인주거'!$A$9:$BC$71, 11, FALSE)</f>
        <v>60</v>
      </c>
      <c r="R21" s="112">
        <f>VLOOKUP($A21&amp;$A$18, '[1]36-1.노인주거'!$A$9:$BC$71, 12, FALSE)</f>
        <v>6</v>
      </c>
      <c r="S21" s="112">
        <f>VLOOKUP($A21&amp;$A$18, '[1]36-1.노인주거'!$A$9:$BC$71, 13, FALSE)</f>
        <v>473</v>
      </c>
      <c r="T21" s="112">
        <f>VLOOKUP($A21&amp;$A$18, '[1]36-1.노인주거'!$A$9:$BC$71, 14, FALSE)</f>
        <v>260</v>
      </c>
      <c r="U21" s="112">
        <f>VLOOKUP($A21&amp;$A$18, '[1]36-1.노인주거'!$A$9:$BC$71, 15, FALSE)</f>
        <v>80</v>
      </c>
      <c r="V21" s="112">
        <f>VLOOKUP($A21&amp;$A$18, '[1]36-1.노인주거'!$A$9:$BC$71, 16, FALSE)</f>
        <v>180</v>
      </c>
      <c r="W21" s="112">
        <f>VLOOKUP($A21&amp;$A$18, '[1]36-1.노인주거'!$A$9:$BC$71, 17, FALSE)</f>
        <v>68</v>
      </c>
      <c r="X21" s="112">
        <f>VLOOKUP($A21&amp;$A$18, '[1]36-1.노인주거'!$A$9:$BC$71, 18, FALSE)</f>
        <v>8</v>
      </c>
      <c r="Y21" s="112">
        <f>VLOOKUP($A21&amp;$A$18, '[1]36-1.노인주거'!$A$9:$BC$71, 19, FALSE)</f>
        <v>60</v>
      </c>
      <c r="Z21" s="112" t="str">
        <f>VLOOKUP($A21&amp;$A$18, '[1]36-1.노인주거'!$A$9:$BC$71, 20, FALSE)</f>
        <v>-</v>
      </c>
      <c r="AA21" s="112" t="str">
        <f>VLOOKUP($A21&amp;$A$18, '[1]36-1.노인주거'!$A$9:$BC$71, 21, FALSE)</f>
        <v>-</v>
      </c>
      <c r="AB21" s="112" t="str">
        <f>VLOOKUP($A21&amp;$A$18, '[1]36-1.노인주거'!$A$9:$BC$71, 22, FALSE)</f>
        <v>-</v>
      </c>
      <c r="AC21" s="112" t="str">
        <f>VLOOKUP($A21&amp;$A$18, '[1]36-1.노인주거'!$A$9:$BC$71, 23, FALSE)</f>
        <v>-</v>
      </c>
      <c r="AD21" s="112" t="str">
        <f>VLOOKUP($A21&amp;$A$18, '[1]36-1.노인주거'!$A$9:$BC$71, 24, FALSE)</f>
        <v>-</v>
      </c>
      <c r="AE21" s="112" t="str">
        <f>VLOOKUP($A21&amp;$A$18, '[1]36-1.노인주거'!$A$9:$BC$71, 25, FALSE)</f>
        <v>-</v>
      </c>
      <c r="AF21" s="112" t="str">
        <f>VLOOKUP($A21&amp;$A$18, '[1]36-1.노인주거'!$A$9:$BC$71, 26, FALSE)</f>
        <v>-</v>
      </c>
      <c r="AG21" s="112" t="str">
        <f>VLOOKUP($A21&amp;$A$18, '[1]36-1.노인주거'!$A$9:$BC$71, 27, FALSE)</f>
        <v>-</v>
      </c>
      <c r="AH21" s="112" t="str">
        <f>VLOOKUP($A21&amp;$A$18, '[1]36-1.노인주거'!$A$9:$BC$71, 28, FALSE)</f>
        <v>-</v>
      </c>
      <c r="AI21" s="112" t="str">
        <f>VLOOKUP($A21&amp;$A$18, '[1]36-1.노인주거'!$A$9:$BC$71, 29, FALSE)</f>
        <v>-</v>
      </c>
      <c r="AJ21" s="112" t="str">
        <f>VLOOKUP($A21&amp;$A$18, '[1]36-1.노인주거'!$A$9:$BC$71, 30, FALSE)</f>
        <v>-</v>
      </c>
      <c r="AK21" s="112" t="str">
        <f>VLOOKUP($A21&amp;$A$18, '[1]36-1.노인주거'!$A$9:$BC$71, 31, FALSE)</f>
        <v>-</v>
      </c>
      <c r="AL21" s="112" t="str">
        <f>VLOOKUP($A21&amp;$A$18, '[1]36-1.노인주거'!$A$9:$BC$71, 32, FALSE)</f>
        <v>-</v>
      </c>
      <c r="AM21" s="112" t="str">
        <f>VLOOKUP($A21&amp;$A$18, '[1]36-1.노인주거'!$A$9:$BC$71, 33, FALSE)</f>
        <v>-</v>
      </c>
      <c r="AN21" s="112" t="str">
        <f>VLOOKUP($A21&amp;$A$18, '[1]36-1.노인주거'!$A$9:$BC$71, 34, FALSE)</f>
        <v>-</v>
      </c>
      <c r="AO21" s="112" t="str">
        <f>VLOOKUP($A21&amp;$A$18, '[1]36-1.노인주거'!$A$9:$BC$71, 35, FALSE)</f>
        <v>-</v>
      </c>
      <c r="AP21" s="4">
        <v>2017</v>
      </c>
      <c r="AQ21" s="112">
        <f>VLOOKUP($A21&amp;$A$18, '[1]36-2.노인의료'!$A$9:$BC$71, 4, FALSE)</f>
        <v>258</v>
      </c>
      <c r="AR21" s="112">
        <f>VLOOKUP($A21&amp;$A$18, '[1]36-2.노인의료'!$A$9:$BC$71, 5, FALSE)</f>
        <v>7664</v>
      </c>
      <c r="AS21" s="112">
        <f>VLOOKUP($A21&amp;$A$18, '[1]36-2.노인의료'!$A$9:$BC$71, 6, FALSE)</f>
        <v>6572</v>
      </c>
      <c r="AT21" s="112">
        <f>VLOOKUP($A21&amp;$A$18, '[1]36-2.노인의료'!$A$9:$BC$71, 7, FALSE)</f>
        <v>1322</v>
      </c>
      <c r="AU21" s="112">
        <f>VLOOKUP($A21&amp;$A$18, '[1]36-2.노인의료'!$A$9:$BC$71, 8, FALSE)</f>
        <v>5250</v>
      </c>
      <c r="AV21" s="112">
        <f>VLOOKUP($A21&amp;$A$18, '[1]36-2.노인의료'!$A$9:$BC$71, 9, FALSE)</f>
        <v>4574</v>
      </c>
      <c r="AW21" s="112">
        <f>VLOOKUP($A21&amp;$A$18, '[1]36-2.노인의료'!$A$9:$BC$71, 10, FALSE)</f>
        <v>436</v>
      </c>
      <c r="AX21" s="112">
        <f>VLOOKUP($A21&amp;$A$18, '[1]36-2.노인의료'!$A$9:$BC$71, 11, FALSE)</f>
        <v>4138</v>
      </c>
      <c r="AY21" s="112">
        <f>VLOOKUP($A21&amp;$A$18, '[1]36-2.노인의료'!$A$9:$BC$71, 12, FALSE)</f>
        <v>102</v>
      </c>
      <c r="AZ21" s="112">
        <f>VLOOKUP($A21&amp;$A$18, '[1]36-2.노인의료'!$A$9:$BC$71, 13, FALSE)</f>
        <v>6288</v>
      </c>
      <c r="BA21" s="112">
        <f>VLOOKUP($A21&amp;$A$18, '[1]36-2.노인의료'!$A$9:$BC$71, 14, FALSE)</f>
        <v>5261</v>
      </c>
      <c r="BB21" s="112">
        <f>VLOOKUP($A21&amp;$A$18, '[1]36-2.노인의료'!$A$9:$BC$71, 15, FALSE)</f>
        <v>1126</v>
      </c>
      <c r="BC21" s="112">
        <f>VLOOKUP($A21&amp;$A$18, '[1]36-2.노인의료'!$A$9:$BC$71, 16, FALSE)</f>
        <v>4135</v>
      </c>
      <c r="BD21" s="112">
        <f>VLOOKUP($A21&amp;$A$18, '[1]36-2.노인의료'!$A$9:$BC$71, 17, FALSE)</f>
        <v>3581</v>
      </c>
      <c r="BE21" s="112">
        <f>VLOOKUP($A21&amp;$A$18, '[1]36-2.노인의료'!$A$9:$BC$71, 18, FALSE)</f>
        <v>342</v>
      </c>
      <c r="BF21" s="112">
        <f>VLOOKUP($A21&amp;$A$18, '[1]36-2.노인의료'!$A$9:$BC$71, 19, FALSE)</f>
        <v>3239</v>
      </c>
      <c r="BG21" s="112">
        <f>VLOOKUP($A21&amp;$A$18, '[1]36-2.노인의료'!$A$9:$BC$71, 20, FALSE)</f>
        <v>156</v>
      </c>
      <c r="BH21" s="112">
        <f>VLOOKUP($A21&amp;$A$18, '[1]36-2.노인의료'!$A$9:$BC$71, 21, FALSE)</f>
        <v>1376</v>
      </c>
      <c r="BI21" s="112">
        <f>VLOOKUP($A21&amp;$A$18, '[1]36-2.노인의료'!$A$9:$BC$71, 22, FALSE)</f>
        <v>1311</v>
      </c>
      <c r="BJ21" s="112">
        <f>VLOOKUP($A21&amp;$A$18, '[1]36-2.노인의료'!$A$9:$BC$71, 23, FALSE)</f>
        <v>196</v>
      </c>
      <c r="BK21" s="112">
        <f>VLOOKUP($A21&amp;$A$18, '[1]36-2.노인의료'!$A$9:$BC$71, 24, FALSE)</f>
        <v>1115</v>
      </c>
      <c r="BL21" s="112">
        <f>VLOOKUP($A21&amp;$A$18, '[1]36-2.노인의료'!$A$9:$BC$71, 25, FALSE)</f>
        <v>993</v>
      </c>
      <c r="BM21" s="112">
        <f>VLOOKUP($A21&amp;$A$18, '[1]36-2.노인의료'!$A$9:$BC$71, 26, FALSE)</f>
        <v>94</v>
      </c>
      <c r="BN21" s="112">
        <f>VLOOKUP($A21&amp;$A$18, '[1]36-2.노인의료'!$A$9:$BC$71, 27, FALSE)</f>
        <v>899</v>
      </c>
      <c r="BO21" s="4">
        <v>2017</v>
      </c>
      <c r="BP21" s="112">
        <f>VLOOKUP($A21&amp;$A$18, '[1]36-3.재가노인'!$A$9:$BC$71, 4, FALSE)</f>
        <v>146</v>
      </c>
      <c r="BQ21" s="112">
        <f>VLOOKUP($A21&amp;$A$18, '[1]36-3.재가노인'!$A$9:$BC$71, 5, FALSE)</f>
        <v>1070</v>
      </c>
      <c r="BR21" s="112">
        <f>VLOOKUP($A21&amp;$A$18, '[1]36-3.재가노인'!$A$9:$BC$71, 6, FALSE)</f>
        <v>8769</v>
      </c>
      <c r="BS21" s="112">
        <f>VLOOKUP($A21&amp;$A$18, '[1]36-3.재가노인'!$A$9:$BC$71, 7, FALSE)</f>
        <v>1317</v>
      </c>
      <c r="BT21" s="112">
        <f>VLOOKUP($A21&amp;$A$18, '[1]36-3.재가노인'!$A$9:$BC$71, 8, FALSE)</f>
        <v>48</v>
      </c>
      <c r="BU21" s="112" t="str">
        <f>VLOOKUP($A21&amp;$A$18, '[1]36-3.재가노인'!$A$9:$BC$71, 9, FALSE)</f>
        <v>-</v>
      </c>
      <c r="BV21" s="112">
        <f>VLOOKUP($A21&amp;$A$18, '[1]36-3.재가노인'!$A$9:$BC$71, 10, FALSE)</f>
        <v>1184</v>
      </c>
      <c r="BW21" s="112">
        <f>VLOOKUP($A21&amp;$A$18, '[1]36-3.재가노인'!$A$9:$BC$71, 11, FALSE)</f>
        <v>839</v>
      </c>
      <c r="BX21" s="112">
        <f>VLOOKUP($A21&amp;$A$18, '[1]36-3.재가노인'!$A$9:$BC$71, 12, FALSE)</f>
        <v>37</v>
      </c>
      <c r="BY21" s="112">
        <f>VLOOKUP($A21&amp;$A$18, '[1]36-3.재가노인'!$A$9:$BC$71, 13, FALSE)</f>
        <v>1070</v>
      </c>
      <c r="BZ21" s="112">
        <f>VLOOKUP($A21&amp;$A$18, '[1]36-3.재가노인'!$A$9:$BC$71, 14, FALSE)</f>
        <v>811</v>
      </c>
      <c r="CA21" s="112">
        <f>VLOOKUP($A21&amp;$A$18, '[1]36-3.재가노인'!$A$9:$BC$71, 15, FALSE)</f>
        <v>278</v>
      </c>
      <c r="CB21" s="112">
        <f>VLOOKUP($A21&amp;$A$18, '[1]36-3.재가노인'!$A$9:$BC$71, 16, FALSE)</f>
        <v>1</v>
      </c>
      <c r="CC21" s="112" t="str">
        <f>VLOOKUP($A21&amp;$A$18, '[1]36-3.재가노인'!$A$9:$BC$71, 17, FALSE)</f>
        <v>-</v>
      </c>
      <c r="CD21" s="112" t="str">
        <f>VLOOKUP($A21&amp;$A$18, '[1]36-3.재가노인'!$A$9:$BC$71, 18, FALSE)</f>
        <v>-</v>
      </c>
      <c r="CE21" s="112" t="str">
        <f>VLOOKUP($A21&amp;$A$18, '[1]36-3.재가노인'!$A$9:$BC$71, 19, FALSE)</f>
        <v>-</v>
      </c>
      <c r="CF21" s="112">
        <f>VLOOKUP($A21&amp;$A$18, '[1]36-3.재가노인'!$A$9:$BC$71, 20, FALSE)</f>
        <v>18</v>
      </c>
      <c r="CG21" s="112" t="str">
        <f>VLOOKUP($A21&amp;$A$18, '[1]36-3.재가노인'!$A$9:$BC$71, 21, FALSE)</f>
        <v>-</v>
      </c>
      <c r="CH21" s="112">
        <f>VLOOKUP($A21&amp;$A$18, '[1]36-3.재가노인'!$A$9:$BC$71, 22, FALSE)</f>
        <v>88</v>
      </c>
      <c r="CI21" s="112">
        <f>VLOOKUP($A21&amp;$A$18, '[1]36-3.재가노인'!$A$9:$BC$71, 23, FALSE)</f>
        <v>94</v>
      </c>
      <c r="CJ21" s="112">
        <f>VLOOKUP($A21&amp;$A$18, '[1]36-3.재가노인'!$A$9:$BC$71, 24, FALSE)</f>
        <v>51</v>
      </c>
      <c r="CK21" s="112" t="str">
        <f>VLOOKUP($A21&amp;$A$18, '[1]36-3.재가노인'!$A$9:$BC$71, 25, FALSE)</f>
        <v>-</v>
      </c>
      <c r="CL21" s="112">
        <f>VLOOKUP($A21&amp;$A$18, '[1]36-3.재가노인'!$A$9:$BC$71, 26, FALSE)</f>
        <v>6686</v>
      </c>
      <c r="CM21" s="112">
        <f>VLOOKUP($A21&amp;$A$18, '[1]36-3.재가노인'!$A$9:$BC$71, 27, FALSE)</f>
        <v>151</v>
      </c>
    </row>
    <row r="22" spans="1:96" ht="21.2" customHeight="1" x14ac:dyDescent="0.15">
      <c r="A22" s="4">
        <v>2018</v>
      </c>
      <c r="B22" s="112">
        <f>VLOOKUP($A22&amp;$A$18, '[1]36.노인복지시설'!$A$9:$BC$71, 4, FALSE)</f>
        <v>1557</v>
      </c>
      <c r="C22" s="112">
        <f>VLOOKUP($A22&amp;$A$18, '[1]36.노인복지시설'!$A$9:$BC$71, 5, FALSE)</f>
        <v>18</v>
      </c>
      <c r="D22" s="112">
        <f>VLOOKUP($A22&amp;$A$18, '[1]36.노인복지시설'!$A$9:$BC$71, 6, FALSE)</f>
        <v>192</v>
      </c>
      <c r="E22" s="112">
        <f>VLOOKUP($A22&amp;$A$18, '[1]36.노인복지시설'!$A$9:$BC$71, 7, FALSE)</f>
        <v>58</v>
      </c>
      <c r="F22" s="112">
        <f>VLOOKUP($A22&amp;$A$18, '[1]36.노인복지시설'!$A$9:$BC$71, 8, FALSE)</f>
        <v>134</v>
      </c>
      <c r="G22" s="112">
        <f>VLOOKUP($A22&amp;$A$18, '[1]36.노인복지시설'!$A$9:$BC$71, 9, FALSE)</f>
        <v>1508</v>
      </c>
      <c r="H22" s="112">
        <f>VLOOKUP($A22&amp;$A$18, '[1]36.노인복지시설'!$A$9:$BC$71, 10, FALSE)</f>
        <v>31</v>
      </c>
      <c r="I22" s="4">
        <v>2018</v>
      </c>
      <c r="J22" s="112">
        <f>VLOOKUP($A22&amp;$A$18, '[1]36-1.노인주거'!$A$9:$BC$71, 4, FALSE)</f>
        <v>6</v>
      </c>
      <c r="K22" s="112">
        <f>VLOOKUP($A22&amp;$A$18, '[1]36-1.노인주거'!$A$9:$BC$71, 5, FALSE)</f>
        <v>473</v>
      </c>
      <c r="L22" s="112">
        <f>VLOOKUP($A22&amp;$A$18, '[1]36-1.노인주거'!$A$9:$BC$71, 6, FALSE)</f>
        <v>264</v>
      </c>
      <c r="M22" s="112">
        <f>VLOOKUP($A22&amp;$A$18, '[1]36-1.노인주거'!$A$9:$BC$71, 7, FALSE)</f>
        <v>82</v>
      </c>
      <c r="N22" s="112">
        <f>VLOOKUP($A22&amp;$A$18, '[1]36-1.노인주거'!$A$9:$BC$71, 8, FALSE)</f>
        <v>182</v>
      </c>
      <c r="O22" s="112">
        <f>VLOOKUP($A22&amp;$A$18, '[1]36-1.노인주거'!$A$9:$BC$71, 9, FALSE)</f>
        <v>68</v>
      </c>
      <c r="P22" s="112">
        <f>VLOOKUP($A22&amp;$A$18, '[1]36-1.노인주거'!$A$9:$BC$71, 10, FALSE)</f>
        <v>8</v>
      </c>
      <c r="Q22" s="112">
        <f>VLOOKUP($A22&amp;$A$18, '[1]36-1.노인주거'!$A$9:$BC$71, 11, FALSE)</f>
        <v>60</v>
      </c>
      <c r="R22" s="112">
        <f>VLOOKUP($A22&amp;$A$18, '[1]36-1.노인주거'!$A$9:$BC$71, 12, FALSE)</f>
        <v>6</v>
      </c>
      <c r="S22" s="112">
        <f>VLOOKUP($A22&amp;$A$18, '[1]36-1.노인주거'!$A$9:$BC$71, 13, FALSE)</f>
        <v>473</v>
      </c>
      <c r="T22" s="112">
        <f>VLOOKUP($A22&amp;$A$18, '[1]36-1.노인주거'!$A$9:$BC$71, 14, FALSE)</f>
        <v>264</v>
      </c>
      <c r="U22" s="112">
        <f>VLOOKUP($A22&amp;$A$18, '[1]36-1.노인주거'!$A$9:$BC$71, 15, FALSE)</f>
        <v>82</v>
      </c>
      <c r="V22" s="112">
        <f>VLOOKUP($A22&amp;$A$18, '[1]36-1.노인주거'!$A$9:$BC$71, 16, FALSE)</f>
        <v>182</v>
      </c>
      <c r="W22" s="112">
        <f>VLOOKUP($A22&amp;$A$18, '[1]36-1.노인주거'!$A$9:$BC$71, 17, FALSE)</f>
        <v>68</v>
      </c>
      <c r="X22" s="112">
        <f>VLOOKUP($A22&amp;$A$18, '[1]36-1.노인주거'!$A$9:$BC$71, 18, FALSE)</f>
        <v>8</v>
      </c>
      <c r="Y22" s="112">
        <f>VLOOKUP($A22&amp;$A$18, '[1]36-1.노인주거'!$A$9:$BC$71, 19, FALSE)</f>
        <v>60</v>
      </c>
      <c r="Z22" s="112" t="str">
        <f>VLOOKUP($A22&amp;$A$18, '[1]36-1.노인주거'!$A$9:$BC$71, 20, FALSE)</f>
        <v>-</v>
      </c>
      <c r="AA22" s="112" t="str">
        <f>VLOOKUP($A22&amp;$A$18, '[1]36-1.노인주거'!$A$9:$BC$71, 21, FALSE)</f>
        <v>-</v>
      </c>
      <c r="AB22" s="112" t="str">
        <f>VLOOKUP($A22&amp;$A$18, '[1]36-1.노인주거'!$A$9:$BC$71, 22, FALSE)</f>
        <v>-</v>
      </c>
      <c r="AC22" s="112" t="str">
        <f>VLOOKUP($A22&amp;$A$18, '[1]36-1.노인주거'!$A$9:$BC$71, 23, FALSE)</f>
        <v>-</v>
      </c>
      <c r="AD22" s="112" t="str">
        <f>VLOOKUP($A22&amp;$A$18, '[1]36-1.노인주거'!$A$9:$BC$71, 24, FALSE)</f>
        <v>-</v>
      </c>
      <c r="AE22" s="112" t="str">
        <f>VLOOKUP($A22&amp;$A$18, '[1]36-1.노인주거'!$A$9:$BC$71, 25, FALSE)</f>
        <v>-</v>
      </c>
      <c r="AF22" s="112" t="str">
        <f>VLOOKUP($A22&amp;$A$18, '[1]36-1.노인주거'!$A$9:$BC$71, 26, FALSE)</f>
        <v>-</v>
      </c>
      <c r="AG22" s="112" t="str">
        <f>VLOOKUP($A22&amp;$A$18, '[1]36-1.노인주거'!$A$9:$BC$71, 27, FALSE)</f>
        <v>-</v>
      </c>
      <c r="AH22" s="112" t="str">
        <f>VLOOKUP($A22&amp;$A$18, '[1]36-1.노인주거'!$A$9:$BC$71, 28, FALSE)</f>
        <v>-</v>
      </c>
      <c r="AI22" s="112" t="str">
        <f>VLOOKUP($A22&amp;$A$18, '[1]36-1.노인주거'!$A$9:$BC$71, 29, FALSE)</f>
        <v>-</v>
      </c>
      <c r="AJ22" s="112" t="str">
        <f>VLOOKUP($A22&amp;$A$18, '[1]36-1.노인주거'!$A$9:$BC$71, 30, FALSE)</f>
        <v>-</v>
      </c>
      <c r="AK22" s="112" t="str">
        <f>VLOOKUP($A22&amp;$A$18, '[1]36-1.노인주거'!$A$9:$BC$71, 31, FALSE)</f>
        <v>-</v>
      </c>
      <c r="AL22" s="112" t="str">
        <f>VLOOKUP($A22&amp;$A$18, '[1]36-1.노인주거'!$A$9:$BC$71, 32, FALSE)</f>
        <v>-</v>
      </c>
      <c r="AM22" s="112" t="str">
        <f>VLOOKUP($A22&amp;$A$18, '[1]36-1.노인주거'!$A$9:$BC$71, 33, FALSE)</f>
        <v>-</v>
      </c>
      <c r="AN22" s="112" t="str">
        <f>VLOOKUP($A22&amp;$A$18, '[1]36-1.노인주거'!$A$9:$BC$71, 34, FALSE)</f>
        <v>-</v>
      </c>
      <c r="AO22" s="112" t="str">
        <f>VLOOKUP($A22&amp;$A$18, '[1]36-1.노인주거'!$A$9:$BC$71, 35, FALSE)</f>
        <v>-</v>
      </c>
      <c r="AP22" s="4">
        <v>2018</v>
      </c>
      <c r="AQ22" s="112">
        <f>VLOOKUP($A22&amp;$A$18, '[1]36-2.노인의료'!$A$9:$BC$71, 4, FALSE)</f>
        <v>244</v>
      </c>
      <c r="AR22" s="112">
        <f>VLOOKUP($A22&amp;$A$18, '[1]36-2.노인의료'!$A$9:$BC$71, 5, FALSE)</f>
        <v>7670</v>
      </c>
      <c r="AS22" s="112">
        <f>VLOOKUP($A22&amp;$A$18, '[1]36-2.노인의료'!$A$9:$BC$71, 6, FALSE)</f>
        <v>6988</v>
      </c>
      <c r="AT22" s="112">
        <f>VLOOKUP($A22&amp;$A$18, '[1]36-2.노인의료'!$A$9:$BC$71, 7, FALSE)</f>
        <v>1393</v>
      </c>
      <c r="AU22" s="112">
        <f>VLOOKUP($A22&amp;$A$18, '[1]36-2.노인의료'!$A$9:$BC$71, 8, FALSE)</f>
        <v>5595</v>
      </c>
      <c r="AV22" s="112">
        <f>VLOOKUP($A22&amp;$A$18, '[1]36-2.노인의료'!$A$9:$BC$71, 9, FALSE)</f>
        <v>4778</v>
      </c>
      <c r="AW22" s="112">
        <f>VLOOKUP($A22&amp;$A$18, '[1]36-2.노인의료'!$A$9:$BC$71, 10, FALSE)</f>
        <v>389</v>
      </c>
      <c r="AX22" s="112">
        <f>VLOOKUP($A22&amp;$A$18, '[1]36-2.노인의료'!$A$9:$BC$71, 11, FALSE)</f>
        <v>4389</v>
      </c>
      <c r="AY22" s="112">
        <f>VLOOKUP($A22&amp;$A$18, '[1]36-2.노인의료'!$A$9:$BC$71, 12, FALSE)</f>
        <v>102</v>
      </c>
      <c r="AZ22" s="112">
        <f>VLOOKUP($A22&amp;$A$18, '[1]36-2.노인의료'!$A$9:$BC$71, 13, FALSE)</f>
        <v>6408</v>
      </c>
      <c r="BA22" s="112">
        <f>VLOOKUP($A22&amp;$A$18, '[1]36-2.노인의료'!$A$9:$BC$71, 14, FALSE)</f>
        <v>5770</v>
      </c>
      <c r="BB22" s="112">
        <f>VLOOKUP($A22&amp;$A$18, '[1]36-2.노인의료'!$A$9:$BC$71, 15, FALSE)</f>
        <v>1222</v>
      </c>
      <c r="BC22" s="112">
        <f>VLOOKUP($A22&amp;$A$18, '[1]36-2.노인의료'!$A$9:$BC$71, 16, FALSE)</f>
        <v>4548</v>
      </c>
      <c r="BD22" s="112">
        <f>VLOOKUP($A22&amp;$A$18, '[1]36-2.노인의료'!$A$9:$BC$71, 17, FALSE)</f>
        <v>3837</v>
      </c>
      <c r="BE22" s="112">
        <f>VLOOKUP($A22&amp;$A$18, '[1]36-2.노인의료'!$A$9:$BC$71, 18, FALSE)</f>
        <v>297</v>
      </c>
      <c r="BF22" s="112">
        <f>VLOOKUP($A22&amp;$A$18, '[1]36-2.노인의료'!$A$9:$BC$71, 19, FALSE)</f>
        <v>3540</v>
      </c>
      <c r="BG22" s="112">
        <f>VLOOKUP($A22&amp;$A$18, '[1]36-2.노인의료'!$A$9:$BC$71, 20, FALSE)</f>
        <v>142</v>
      </c>
      <c r="BH22" s="112">
        <f>VLOOKUP($A22&amp;$A$18, '[1]36-2.노인의료'!$A$9:$BC$71, 21, FALSE)</f>
        <v>1262</v>
      </c>
      <c r="BI22" s="112">
        <f>VLOOKUP($A22&amp;$A$18, '[1]36-2.노인의료'!$A$9:$BC$71, 22, FALSE)</f>
        <v>1218</v>
      </c>
      <c r="BJ22" s="112">
        <f>VLOOKUP($A22&amp;$A$18, '[1]36-2.노인의료'!$A$9:$BC$71, 23, FALSE)</f>
        <v>171</v>
      </c>
      <c r="BK22" s="112">
        <f>VLOOKUP($A22&amp;$A$18, '[1]36-2.노인의료'!$A$9:$BC$71, 24, FALSE)</f>
        <v>1047</v>
      </c>
      <c r="BL22" s="112">
        <f>VLOOKUP($A22&amp;$A$18, '[1]36-2.노인의료'!$A$9:$BC$71, 25, FALSE)</f>
        <v>941</v>
      </c>
      <c r="BM22" s="112">
        <f>VLOOKUP($A22&amp;$A$18, '[1]36-2.노인의료'!$A$9:$BC$71, 26, FALSE)</f>
        <v>92</v>
      </c>
      <c r="BN22" s="112">
        <f>VLOOKUP($A22&amp;$A$18, '[1]36-2.노인의료'!$A$9:$BC$71, 27, FALSE)</f>
        <v>849</v>
      </c>
      <c r="BO22" s="4">
        <v>2018</v>
      </c>
      <c r="BP22" s="112">
        <f>VLOOKUP($A22&amp;$A$18, '[1]36-3.재가노인'!$A$9:$BC$71, 4, FALSE)</f>
        <v>133</v>
      </c>
      <c r="BQ22" s="112">
        <f>VLOOKUP($A22&amp;$A$18, '[1]36-3.재가노인'!$A$9:$BC$71, 5, FALSE)</f>
        <v>1394</v>
      </c>
      <c r="BR22" s="112">
        <f>VLOOKUP($A22&amp;$A$18, '[1]36-3.재가노인'!$A$9:$BC$71, 6, FALSE)</f>
        <v>8674</v>
      </c>
      <c r="BS22" s="112">
        <f>VLOOKUP($A22&amp;$A$18, '[1]36-3.재가노인'!$A$9:$BC$71, 7, FALSE)</f>
        <v>1515</v>
      </c>
      <c r="BT22" s="112">
        <f>VLOOKUP($A22&amp;$A$18, '[1]36-3.재가노인'!$A$9:$BC$71, 8, FALSE)</f>
        <v>47</v>
      </c>
      <c r="BU22" s="112" t="str">
        <f>VLOOKUP($A22&amp;$A$18, '[1]36-3.재가노인'!$A$9:$BC$71, 9, FALSE)</f>
        <v>-</v>
      </c>
      <c r="BV22" s="112">
        <f>VLOOKUP($A22&amp;$A$18, '[1]36-3.재가노인'!$A$9:$BC$71, 10, FALSE)</f>
        <v>1118</v>
      </c>
      <c r="BW22" s="112">
        <f>VLOOKUP($A22&amp;$A$18, '[1]36-3.재가노인'!$A$9:$BC$71, 11, FALSE)</f>
        <v>932</v>
      </c>
      <c r="BX22" s="112">
        <f>VLOOKUP($A22&amp;$A$18, '[1]36-3.재가노인'!$A$9:$BC$71, 12, FALSE)</f>
        <v>43</v>
      </c>
      <c r="BY22" s="112">
        <f>VLOOKUP($A22&amp;$A$18, '[1]36-3.재가노인'!$A$9:$BC$71, 13, FALSE)</f>
        <v>1392</v>
      </c>
      <c r="BZ22" s="112">
        <f>VLOOKUP($A22&amp;$A$18, '[1]36-3.재가노인'!$A$9:$BC$71, 14, FALSE)</f>
        <v>1170</v>
      </c>
      <c r="CA22" s="112">
        <f>VLOOKUP($A22&amp;$A$18, '[1]36-3.재가노인'!$A$9:$BC$71, 15, FALSE)</f>
        <v>400</v>
      </c>
      <c r="CB22" s="112">
        <f>VLOOKUP($A22&amp;$A$18, '[1]36-3.재가노인'!$A$9:$BC$71, 16, FALSE)</f>
        <v>1</v>
      </c>
      <c r="CC22" s="112">
        <f>VLOOKUP($A22&amp;$A$18, '[1]36-3.재가노인'!$A$9:$BC$71, 17, FALSE)</f>
        <v>2</v>
      </c>
      <c r="CD22" s="112" t="str">
        <f>VLOOKUP($A22&amp;$A$18, '[1]36-3.재가노인'!$A$9:$BC$71, 18, FALSE)</f>
        <v>-</v>
      </c>
      <c r="CE22" s="112">
        <f>VLOOKUP($A22&amp;$A$18, '[1]36-3.재가노인'!$A$9:$BC$71, 19, FALSE)</f>
        <v>4</v>
      </c>
      <c r="CF22" s="112">
        <f>VLOOKUP($A22&amp;$A$18, '[1]36-3.재가노인'!$A$9:$BC$71, 20, FALSE)</f>
        <v>10</v>
      </c>
      <c r="CG22" s="112" t="str">
        <f>VLOOKUP($A22&amp;$A$18, '[1]36-3.재가노인'!$A$9:$BC$71, 21, FALSE)</f>
        <v>-</v>
      </c>
      <c r="CH22" s="112">
        <f>VLOOKUP($A22&amp;$A$18, '[1]36-3.재가노인'!$A$9:$BC$71, 22, FALSE)</f>
        <v>13</v>
      </c>
      <c r="CI22" s="112">
        <f>VLOOKUP($A22&amp;$A$18, '[1]36-3.재가노인'!$A$9:$BC$71, 23, FALSE)</f>
        <v>31</v>
      </c>
      <c r="CJ22" s="112">
        <f>VLOOKUP($A22&amp;$A$18, '[1]36-3.재가노인'!$A$9:$BC$71, 24, FALSE)</f>
        <v>49</v>
      </c>
      <c r="CK22" s="112" t="str">
        <f>VLOOKUP($A22&amp;$A$18, '[1]36-3.재가노인'!$A$9:$BC$71, 25, FALSE)</f>
        <v>-</v>
      </c>
      <c r="CL22" s="112">
        <f>VLOOKUP($A22&amp;$A$18, '[1]36-3.재가노인'!$A$9:$BC$71, 26, FALSE)</f>
        <v>6350</v>
      </c>
      <c r="CM22" s="112">
        <f>VLOOKUP($A22&amp;$A$18, '[1]36-3.재가노인'!$A$9:$BC$71, 27, FALSE)</f>
        <v>151</v>
      </c>
    </row>
    <row r="23" spans="1:96" ht="21.2" customHeight="1" x14ac:dyDescent="0.15">
      <c r="A23" s="4">
        <v>2019</v>
      </c>
      <c r="B23" s="112">
        <f>VLOOKUP($A23&amp;$A$18, '[1]36.노인복지시설'!$A$9:$BC$71, 4, FALSE)</f>
        <v>1568</v>
      </c>
      <c r="C23" s="112">
        <f>VLOOKUP($A23&amp;$A$18, '[1]36.노인복지시설'!$A$9:$BC$71, 5, FALSE)</f>
        <v>19</v>
      </c>
      <c r="D23" s="112">
        <f>VLOOKUP($A23&amp;$A$18, '[1]36.노인복지시설'!$A$9:$BC$71, 6, FALSE)</f>
        <v>214</v>
      </c>
      <c r="E23" s="112">
        <f>VLOOKUP($A23&amp;$A$18, '[1]36.노인복지시설'!$A$9:$BC$71, 7, FALSE)</f>
        <v>77</v>
      </c>
      <c r="F23" s="112">
        <f>VLOOKUP($A23&amp;$A$18, '[1]36.노인복지시설'!$A$9:$BC$71, 8, FALSE)</f>
        <v>137</v>
      </c>
      <c r="G23" s="112">
        <f>VLOOKUP($A23&amp;$A$18, '[1]36.노인복지시설'!$A$9:$BC$71, 9, FALSE)</f>
        <v>1518</v>
      </c>
      <c r="H23" s="112">
        <f>VLOOKUP($A23&amp;$A$18, '[1]36.노인복지시설'!$A$9:$BC$71, 10, FALSE)</f>
        <v>31</v>
      </c>
      <c r="I23" s="4">
        <v>2019</v>
      </c>
      <c r="J23" s="112">
        <f>VLOOKUP($A23&amp;$A$18, '[1]36-1.노인주거'!$A$9:$BC$71, 4, FALSE)</f>
        <v>6</v>
      </c>
      <c r="K23" s="112">
        <f>VLOOKUP($A23&amp;$A$18, '[1]36-1.노인주거'!$A$9:$BC$71, 5, FALSE)</f>
        <v>473</v>
      </c>
      <c r="L23" s="112">
        <f>VLOOKUP($A23&amp;$A$18, '[1]36-1.노인주거'!$A$9:$BC$71, 6, FALSE)</f>
        <v>278</v>
      </c>
      <c r="M23" s="112">
        <f>VLOOKUP($A23&amp;$A$18, '[1]36-1.노인주거'!$A$9:$BC$71, 7, FALSE)</f>
        <v>92</v>
      </c>
      <c r="N23" s="112">
        <f>VLOOKUP($A23&amp;$A$18, '[1]36-1.노인주거'!$A$9:$BC$71, 8, FALSE)</f>
        <v>186</v>
      </c>
      <c r="O23" s="112">
        <f>VLOOKUP($A23&amp;$A$18, '[1]36-1.노인주거'!$A$9:$BC$71, 9, FALSE)</f>
        <v>68</v>
      </c>
      <c r="P23" s="112">
        <f>VLOOKUP($A23&amp;$A$18, '[1]36-1.노인주거'!$A$9:$BC$71, 10, FALSE)</f>
        <v>10</v>
      </c>
      <c r="Q23" s="112">
        <f>VLOOKUP($A23&amp;$A$18, '[1]36-1.노인주거'!$A$9:$BC$71, 11, FALSE)</f>
        <v>58</v>
      </c>
      <c r="R23" s="112">
        <f>VLOOKUP($A23&amp;$A$18, '[1]36-1.노인주거'!$A$9:$BC$71, 12, FALSE)</f>
        <v>6</v>
      </c>
      <c r="S23" s="112">
        <f>VLOOKUP($A23&amp;$A$18, '[1]36-1.노인주거'!$A$9:$BC$71, 13, FALSE)</f>
        <v>473</v>
      </c>
      <c r="T23" s="112">
        <f>VLOOKUP($A23&amp;$A$18, '[1]36-1.노인주거'!$A$9:$BC$71, 14, FALSE)</f>
        <v>278</v>
      </c>
      <c r="U23" s="112">
        <f>VLOOKUP($A23&amp;$A$18, '[1]36-1.노인주거'!$A$9:$BC$71, 15, FALSE)</f>
        <v>92</v>
      </c>
      <c r="V23" s="112">
        <f>VLOOKUP($A23&amp;$A$18, '[1]36-1.노인주거'!$A$9:$BC$71, 16, FALSE)</f>
        <v>186</v>
      </c>
      <c r="W23" s="112">
        <f>VLOOKUP($A23&amp;$A$18, '[1]36-1.노인주거'!$A$9:$BC$71, 17, FALSE)</f>
        <v>68</v>
      </c>
      <c r="X23" s="112">
        <f>VLOOKUP($A23&amp;$A$18, '[1]36-1.노인주거'!$A$9:$BC$71, 18, FALSE)</f>
        <v>10</v>
      </c>
      <c r="Y23" s="112">
        <f>VLOOKUP($A23&amp;$A$18, '[1]36-1.노인주거'!$A$9:$BC$71, 19, FALSE)</f>
        <v>58</v>
      </c>
      <c r="Z23" s="112" t="str">
        <f>VLOOKUP($A23&amp;$A$18, '[1]36-1.노인주거'!$A$9:$BC$71, 20, FALSE)</f>
        <v>-</v>
      </c>
      <c r="AA23" s="112" t="str">
        <f>VLOOKUP($A23&amp;$A$18, '[1]36-1.노인주거'!$A$9:$BC$71, 21, FALSE)</f>
        <v>-</v>
      </c>
      <c r="AB23" s="112" t="str">
        <f>VLOOKUP($A23&amp;$A$18, '[1]36-1.노인주거'!$A$9:$BC$71, 22, FALSE)</f>
        <v>-</v>
      </c>
      <c r="AC23" s="112" t="str">
        <f>VLOOKUP($A23&amp;$A$18, '[1]36-1.노인주거'!$A$9:$BC$71, 23, FALSE)</f>
        <v>-</v>
      </c>
      <c r="AD23" s="112" t="str">
        <f>VLOOKUP($A23&amp;$A$18, '[1]36-1.노인주거'!$A$9:$BC$71, 24, FALSE)</f>
        <v>-</v>
      </c>
      <c r="AE23" s="112" t="str">
        <f>VLOOKUP($A23&amp;$A$18, '[1]36-1.노인주거'!$A$9:$BC$71, 25, FALSE)</f>
        <v>-</v>
      </c>
      <c r="AF23" s="112" t="str">
        <f>VLOOKUP($A23&amp;$A$18, '[1]36-1.노인주거'!$A$9:$BC$71, 26, FALSE)</f>
        <v>-</v>
      </c>
      <c r="AG23" s="112" t="str">
        <f>VLOOKUP($A23&amp;$A$18, '[1]36-1.노인주거'!$A$9:$BC$71, 27, FALSE)</f>
        <v>-</v>
      </c>
      <c r="AH23" s="112" t="str">
        <f>VLOOKUP($A23&amp;$A$18, '[1]36-1.노인주거'!$A$9:$BC$71, 28, FALSE)</f>
        <v>-</v>
      </c>
      <c r="AI23" s="112" t="str">
        <f>VLOOKUP($A23&amp;$A$18, '[1]36-1.노인주거'!$A$9:$BC$71, 29, FALSE)</f>
        <v>-</v>
      </c>
      <c r="AJ23" s="112" t="str">
        <f>VLOOKUP($A23&amp;$A$18, '[1]36-1.노인주거'!$A$9:$BC$71, 30, FALSE)</f>
        <v>-</v>
      </c>
      <c r="AK23" s="112" t="str">
        <f>VLOOKUP($A23&amp;$A$18, '[1]36-1.노인주거'!$A$9:$BC$71, 31, FALSE)</f>
        <v>-</v>
      </c>
      <c r="AL23" s="112" t="str">
        <f>VLOOKUP($A23&amp;$A$18, '[1]36-1.노인주거'!$A$9:$BC$71, 32, FALSE)</f>
        <v>-</v>
      </c>
      <c r="AM23" s="112" t="str">
        <f>VLOOKUP($A23&amp;$A$18, '[1]36-1.노인주거'!$A$9:$BC$71, 33, FALSE)</f>
        <v>-</v>
      </c>
      <c r="AN23" s="112" t="str">
        <f>VLOOKUP($A23&amp;$A$18, '[1]36-1.노인주거'!$A$9:$BC$71, 34, FALSE)</f>
        <v>-</v>
      </c>
      <c r="AO23" s="112" t="str">
        <f>VLOOKUP($A23&amp;$A$18, '[1]36-1.노인주거'!$A$9:$BC$71, 35, FALSE)</f>
        <v>-</v>
      </c>
      <c r="AP23" s="4">
        <v>2019</v>
      </c>
      <c r="AQ23" s="112">
        <f>VLOOKUP($A23&amp;$A$18, '[1]36-2.노인의료'!$A$9:$BC$71, 4, FALSE)</f>
        <v>252</v>
      </c>
      <c r="AR23" s="112">
        <f>VLOOKUP($A23&amp;$A$18, '[1]36-2.노인의료'!$A$9:$BC$71, 5, FALSE)</f>
        <v>7974</v>
      </c>
      <c r="AS23" s="112">
        <f>VLOOKUP($A23&amp;$A$18, '[1]36-2.노인의료'!$A$9:$BC$71, 6, FALSE)</f>
        <v>7338</v>
      </c>
      <c r="AT23" s="112">
        <f>VLOOKUP($A23&amp;$A$18, '[1]36-2.노인의료'!$A$9:$BC$71, 7, FALSE)</f>
        <v>1419</v>
      </c>
      <c r="AU23" s="112">
        <f>VLOOKUP($A23&amp;$A$18, '[1]36-2.노인의료'!$A$9:$BC$71, 8, FALSE)</f>
        <v>5919</v>
      </c>
      <c r="AV23" s="112">
        <f>VLOOKUP($A23&amp;$A$18, '[1]36-2.노인의료'!$A$9:$BC$71, 9, FALSE)</f>
        <v>5108</v>
      </c>
      <c r="AW23" s="112">
        <f>VLOOKUP($A23&amp;$A$18, '[1]36-2.노인의료'!$A$9:$BC$71, 10, FALSE)</f>
        <v>406</v>
      </c>
      <c r="AX23" s="112">
        <f>VLOOKUP($A23&amp;$A$18, '[1]36-2.노인의료'!$A$9:$BC$71, 11, FALSE)</f>
        <v>4702</v>
      </c>
      <c r="AY23" s="112">
        <f>VLOOKUP($A23&amp;$A$18, '[1]36-2.노인의료'!$A$9:$BC$71, 12, FALSE)</f>
        <v>112</v>
      </c>
      <c r="AZ23" s="112">
        <f>VLOOKUP($A23&amp;$A$18, '[1]36-2.노인의료'!$A$9:$BC$71, 13, FALSE)</f>
        <v>6732</v>
      </c>
      <c r="BA23" s="112">
        <f>VLOOKUP($A23&amp;$A$18, '[1]36-2.노인의료'!$A$9:$BC$71, 14, FALSE)</f>
        <v>6150</v>
      </c>
      <c r="BB23" s="112">
        <f>VLOOKUP($A23&amp;$A$18, '[1]36-2.노인의료'!$A$9:$BC$71, 15, FALSE)</f>
        <v>1245</v>
      </c>
      <c r="BC23" s="112">
        <f>VLOOKUP($A23&amp;$A$18, '[1]36-2.노인의료'!$A$9:$BC$71, 16, FALSE)</f>
        <v>4905</v>
      </c>
      <c r="BD23" s="112">
        <f>VLOOKUP($A23&amp;$A$18, '[1]36-2.노인의료'!$A$9:$BC$71, 17, FALSE)</f>
        <v>4176</v>
      </c>
      <c r="BE23" s="112">
        <f>VLOOKUP($A23&amp;$A$18, '[1]36-2.노인의료'!$A$9:$BC$71, 18, FALSE)</f>
        <v>306</v>
      </c>
      <c r="BF23" s="112">
        <f>VLOOKUP($A23&amp;$A$18, '[1]36-2.노인의료'!$A$9:$BC$71, 19, FALSE)</f>
        <v>3870</v>
      </c>
      <c r="BG23" s="112">
        <f>VLOOKUP($A23&amp;$A$18, '[1]36-2.노인의료'!$A$9:$BC$71, 20, FALSE)</f>
        <v>140</v>
      </c>
      <c r="BH23" s="112">
        <f>VLOOKUP($A23&amp;$A$18, '[1]36-2.노인의료'!$A$9:$BC$71, 21, FALSE)</f>
        <v>1242</v>
      </c>
      <c r="BI23" s="112">
        <f>VLOOKUP($A23&amp;$A$18, '[1]36-2.노인의료'!$A$9:$BC$71, 22, FALSE)</f>
        <v>1188</v>
      </c>
      <c r="BJ23" s="112">
        <f>VLOOKUP($A23&amp;$A$18, '[1]36-2.노인의료'!$A$9:$BC$71, 23, FALSE)</f>
        <v>174</v>
      </c>
      <c r="BK23" s="112">
        <f>VLOOKUP($A23&amp;$A$18, '[1]36-2.노인의료'!$A$9:$BC$71, 24, FALSE)</f>
        <v>1014</v>
      </c>
      <c r="BL23" s="112">
        <f>VLOOKUP($A23&amp;$A$18, '[1]36-2.노인의료'!$A$9:$BC$71, 25, FALSE)</f>
        <v>932</v>
      </c>
      <c r="BM23" s="112">
        <f>VLOOKUP($A23&amp;$A$18, '[1]36-2.노인의료'!$A$9:$BC$71, 26, FALSE)</f>
        <v>100</v>
      </c>
      <c r="BN23" s="112">
        <f>VLOOKUP($A23&amp;$A$18, '[1]36-2.노인의료'!$A$9:$BC$71, 27, FALSE)</f>
        <v>832</v>
      </c>
      <c r="BO23" s="4">
        <v>2019</v>
      </c>
      <c r="BP23" s="112">
        <f>VLOOKUP($A23&amp;$A$18, '[1]36-3.재가노인'!$A$9:$BC$71, 4, FALSE)</f>
        <v>152</v>
      </c>
      <c r="BQ23" s="112">
        <f>VLOOKUP($A23&amp;$A$18, '[1]36-3.재가노인'!$A$9:$BC$71, 5, FALSE)</f>
        <v>2222</v>
      </c>
      <c r="BR23" s="112">
        <f>VLOOKUP($A23&amp;$A$18, '[1]36-3.재가노인'!$A$9:$BC$71, 6, FALSE)</f>
        <v>8088</v>
      </c>
      <c r="BS23" s="112">
        <f>VLOOKUP($A23&amp;$A$18, '[1]36-3.재가노인'!$A$9:$BC$71, 7, FALSE)</f>
        <v>1515</v>
      </c>
      <c r="BT23" s="112">
        <f>VLOOKUP($A23&amp;$A$18, '[1]36-3.재가노인'!$A$9:$BC$71, 8, FALSE)</f>
        <v>43</v>
      </c>
      <c r="BU23" s="112" t="str">
        <f>VLOOKUP($A23&amp;$A$18, '[1]36-3.재가노인'!$A$9:$BC$71, 9, FALSE)</f>
        <v>-</v>
      </c>
      <c r="BV23" s="112">
        <f>VLOOKUP($A23&amp;$A$18, '[1]36-3.재가노인'!$A$9:$BC$71, 10, FALSE)</f>
        <v>997</v>
      </c>
      <c r="BW23" s="112">
        <f>VLOOKUP($A23&amp;$A$18, '[1]36-3.재가노인'!$A$9:$BC$71, 11, FALSE)</f>
        <v>831</v>
      </c>
      <c r="BX23" s="112">
        <f>VLOOKUP($A23&amp;$A$18, '[1]36-3.재가노인'!$A$9:$BC$71, 12, FALSE)</f>
        <v>49</v>
      </c>
      <c r="BY23" s="112">
        <f>VLOOKUP($A23&amp;$A$18, '[1]36-3.재가노인'!$A$9:$BC$71, 13, FALSE)</f>
        <v>1712</v>
      </c>
      <c r="BZ23" s="112">
        <f>VLOOKUP($A23&amp;$A$18, '[1]36-3.재가노인'!$A$9:$BC$71, 14, FALSE)</f>
        <v>1265</v>
      </c>
      <c r="CA23" s="112">
        <f>VLOOKUP($A23&amp;$A$18, '[1]36-3.재가노인'!$A$9:$BC$71, 15, FALSE)</f>
        <v>465</v>
      </c>
      <c r="CB23" s="112">
        <f>VLOOKUP($A23&amp;$A$18, '[1]36-3.재가노인'!$A$9:$BC$71, 16, FALSE)</f>
        <v>4</v>
      </c>
      <c r="CC23" s="112">
        <f>VLOOKUP($A23&amp;$A$18, '[1]36-3.재가노인'!$A$9:$BC$71, 17, FALSE)</f>
        <v>30</v>
      </c>
      <c r="CD23" s="112">
        <f>VLOOKUP($A23&amp;$A$18, '[1]36-3.재가노인'!$A$9:$BC$71, 18, FALSE)</f>
        <v>12</v>
      </c>
      <c r="CE23" s="112">
        <f>VLOOKUP($A23&amp;$A$18, '[1]36-3.재가노인'!$A$9:$BC$71, 19, FALSE)</f>
        <v>16</v>
      </c>
      <c r="CF23" s="112">
        <f>VLOOKUP($A23&amp;$A$18, '[1]36-3.재가노인'!$A$9:$BC$71, 20, FALSE)</f>
        <v>14</v>
      </c>
      <c r="CG23" s="112" t="str">
        <f>VLOOKUP($A23&amp;$A$18, '[1]36-3.재가노인'!$A$9:$BC$71, 21, FALSE)</f>
        <v>-</v>
      </c>
      <c r="CH23" s="112">
        <f>VLOOKUP($A23&amp;$A$18, '[1]36-3.재가노인'!$A$9:$BC$71, 22, FALSE)</f>
        <v>35</v>
      </c>
      <c r="CI23" s="112">
        <f>VLOOKUP($A23&amp;$A$18, '[1]36-3.재가노인'!$A$9:$BC$71, 23, FALSE)</f>
        <v>25</v>
      </c>
      <c r="CJ23" s="112">
        <f>VLOOKUP($A23&amp;$A$18, '[1]36-3.재가노인'!$A$9:$BC$71, 24, FALSE)</f>
        <v>42</v>
      </c>
      <c r="CK23" s="112">
        <f>VLOOKUP($A23&amp;$A$18, '[1]36-3.재가노인'!$A$9:$BC$71, 25, FALSE)</f>
        <v>480</v>
      </c>
      <c r="CL23" s="112">
        <f>VLOOKUP($A23&amp;$A$18, '[1]36-3.재가노인'!$A$9:$BC$71, 26, FALSE)</f>
        <v>5779</v>
      </c>
      <c r="CM23" s="112">
        <f>VLOOKUP($A23&amp;$A$18, '[1]36-3.재가노인'!$A$9:$BC$71, 27, FALSE)</f>
        <v>178</v>
      </c>
    </row>
    <row r="24" spans="1:96" ht="21.2" customHeight="1" x14ac:dyDescent="0.15">
      <c r="A24" s="4">
        <v>2020</v>
      </c>
      <c r="B24" s="112">
        <f>VLOOKUP($A24&amp;$A$18, '[1]36.노인복지시설'!$A$9:$BC$71, 4, FALSE)</f>
        <v>1575</v>
      </c>
      <c r="C24" s="112">
        <f>VLOOKUP($A24&amp;$A$18, '[1]36.노인복지시설'!$A$9:$BC$71, 5, FALSE)</f>
        <v>19</v>
      </c>
      <c r="D24" s="112">
        <f>VLOOKUP($A24&amp;$A$18, '[1]36.노인복지시설'!$A$9:$BC$71, 6, FALSE)</f>
        <v>204</v>
      </c>
      <c r="E24" s="112">
        <f>VLOOKUP($A24&amp;$A$18, '[1]36.노인복지시설'!$A$9:$BC$71, 7, FALSE)</f>
        <v>69</v>
      </c>
      <c r="F24" s="112">
        <f>VLOOKUP($A24&amp;$A$18, '[1]36.노인복지시설'!$A$9:$BC$71, 8, FALSE)</f>
        <v>135</v>
      </c>
      <c r="G24" s="112">
        <f>VLOOKUP($A24&amp;$A$18, '[1]36.노인복지시설'!$A$9:$BC$71, 9, FALSE)</f>
        <v>1525</v>
      </c>
      <c r="H24" s="112">
        <f>VLOOKUP($A24&amp;$A$18, '[1]36.노인복지시설'!$A$9:$BC$71, 10, FALSE)</f>
        <v>31</v>
      </c>
      <c r="I24" s="4">
        <v>2020</v>
      </c>
      <c r="J24" s="112">
        <f>VLOOKUP($A24&amp;$A$18, '[1]36-1.노인주거'!$A$9:$BC$71, 4, FALSE)</f>
        <v>6</v>
      </c>
      <c r="K24" s="112">
        <f>VLOOKUP($A24&amp;$A$18, '[1]36-1.노인주거'!$A$9:$BC$71, 5, FALSE)</f>
        <v>478</v>
      </c>
      <c r="L24" s="112">
        <f>VLOOKUP($A24&amp;$A$18, '[1]36-1.노인주거'!$A$9:$BC$71, 6, FALSE)</f>
        <v>267</v>
      </c>
      <c r="M24" s="112">
        <f>VLOOKUP($A24&amp;$A$18, '[1]36-1.노인주거'!$A$9:$BC$71, 7, FALSE)</f>
        <v>86</v>
      </c>
      <c r="N24" s="112">
        <f>VLOOKUP($A24&amp;$A$18, '[1]36-1.노인주거'!$A$9:$BC$71, 8, FALSE)</f>
        <v>181</v>
      </c>
      <c r="O24" s="112">
        <f>VLOOKUP($A24&amp;$A$18, '[1]36-1.노인주거'!$A$9:$BC$71, 9, FALSE)</f>
        <v>72</v>
      </c>
      <c r="P24" s="112">
        <f>VLOOKUP($A24&amp;$A$18, '[1]36-1.노인주거'!$A$9:$BC$71, 10, FALSE)</f>
        <v>9</v>
      </c>
      <c r="Q24" s="112">
        <f>VLOOKUP($A24&amp;$A$18, '[1]36-1.노인주거'!$A$9:$BC$71, 11, FALSE)</f>
        <v>63</v>
      </c>
      <c r="R24" s="112">
        <f>VLOOKUP($A24&amp;$A$18, '[1]36-1.노인주거'!$A$9:$BC$71, 12, FALSE)</f>
        <v>6</v>
      </c>
      <c r="S24" s="112">
        <f>VLOOKUP($A24&amp;$A$18, '[1]36-1.노인주거'!$A$9:$BC$71, 13, FALSE)</f>
        <v>478</v>
      </c>
      <c r="T24" s="112">
        <f>VLOOKUP($A24&amp;$A$18, '[1]36-1.노인주거'!$A$9:$BC$71, 14, FALSE)</f>
        <v>267</v>
      </c>
      <c r="U24" s="112">
        <f>VLOOKUP($A24&amp;$A$18, '[1]36-1.노인주거'!$A$9:$BC$71, 15, FALSE)</f>
        <v>86</v>
      </c>
      <c r="V24" s="112">
        <f>VLOOKUP($A24&amp;$A$18, '[1]36-1.노인주거'!$A$9:$BC$71, 16, FALSE)</f>
        <v>181</v>
      </c>
      <c r="W24" s="112">
        <f>VLOOKUP($A24&amp;$A$18, '[1]36-1.노인주거'!$A$9:$BC$71, 17, FALSE)</f>
        <v>72</v>
      </c>
      <c r="X24" s="112">
        <f>VLOOKUP($A24&amp;$A$18, '[1]36-1.노인주거'!$A$9:$BC$71, 18, FALSE)</f>
        <v>9</v>
      </c>
      <c r="Y24" s="112">
        <f>VLOOKUP($A24&amp;$A$18, '[1]36-1.노인주거'!$A$9:$BC$71, 19, FALSE)</f>
        <v>63</v>
      </c>
      <c r="Z24" s="112" t="str">
        <f>VLOOKUP($A24&amp;$A$18, '[1]36-1.노인주거'!$A$9:$BC$71, 20, FALSE)</f>
        <v>-</v>
      </c>
      <c r="AA24" s="112" t="str">
        <f>VLOOKUP($A24&amp;$A$18, '[1]36-1.노인주거'!$A$9:$BC$71, 21, FALSE)</f>
        <v>-</v>
      </c>
      <c r="AB24" s="112" t="str">
        <f>VLOOKUP($A24&amp;$A$18, '[1]36-1.노인주거'!$A$9:$BC$71, 22, FALSE)</f>
        <v>-</v>
      </c>
      <c r="AC24" s="112" t="str">
        <f>VLOOKUP($A24&amp;$A$18, '[1]36-1.노인주거'!$A$9:$BC$71, 23, FALSE)</f>
        <v>-</v>
      </c>
      <c r="AD24" s="112" t="str">
        <f>VLOOKUP($A24&amp;$A$18, '[1]36-1.노인주거'!$A$9:$BC$71, 24, FALSE)</f>
        <v>-</v>
      </c>
      <c r="AE24" s="112" t="str">
        <f>VLOOKUP($A24&amp;$A$18, '[1]36-1.노인주거'!$A$9:$BC$71, 25, FALSE)</f>
        <v>-</v>
      </c>
      <c r="AF24" s="112" t="str">
        <f>VLOOKUP($A24&amp;$A$18, '[1]36-1.노인주거'!$A$9:$BC$71, 26, FALSE)</f>
        <v>-</v>
      </c>
      <c r="AG24" s="112" t="str">
        <f>VLOOKUP($A24&amp;$A$18, '[1]36-1.노인주거'!$A$9:$BC$71, 27, FALSE)</f>
        <v>-</v>
      </c>
      <c r="AH24" s="112" t="str">
        <f>VLOOKUP($A24&amp;$A$18, '[1]36-1.노인주거'!$A$9:$BC$71, 28, FALSE)</f>
        <v>-</v>
      </c>
      <c r="AI24" s="112" t="str">
        <f>VLOOKUP($A24&amp;$A$18, '[1]36-1.노인주거'!$A$9:$BC$71, 29, FALSE)</f>
        <v>-</v>
      </c>
      <c r="AJ24" s="112" t="str">
        <f>VLOOKUP($A24&amp;$A$18, '[1]36-1.노인주거'!$A$9:$BC$71, 30, FALSE)</f>
        <v>-</v>
      </c>
      <c r="AK24" s="112" t="str">
        <f>VLOOKUP($A24&amp;$A$18, '[1]36-1.노인주거'!$A$9:$BC$71, 31, FALSE)</f>
        <v>-</v>
      </c>
      <c r="AL24" s="112" t="str">
        <f>VLOOKUP($A24&amp;$A$18, '[1]36-1.노인주거'!$A$9:$BC$71, 32, FALSE)</f>
        <v>-</v>
      </c>
      <c r="AM24" s="112" t="str">
        <f>VLOOKUP($A24&amp;$A$18, '[1]36-1.노인주거'!$A$9:$BC$71, 33, FALSE)</f>
        <v>-</v>
      </c>
      <c r="AN24" s="112" t="str">
        <f>VLOOKUP($A24&amp;$A$18, '[1]36-1.노인주거'!$A$9:$BC$71, 34, FALSE)</f>
        <v>-</v>
      </c>
      <c r="AO24" s="112" t="str">
        <f>VLOOKUP($A24&amp;$A$18, '[1]36-1.노인주거'!$A$9:$BC$71, 35, FALSE)</f>
        <v>-</v>
      </c>
      <c r="AP24" s="4">
        <v>2020</v>
      </c>
      <c r="AQ24" s="112">
        <f>VLOOKUP($A24&amp;$A$18, '[1]36-2.노인의료'!$A$9:$BC$71, 4, FALSE)</f>
        <v>256</v>
      </c>
      <c r="AR24" s="112">
        <f>VLOOKUP($A24&amp;$A$18, '[1]36-2.노인의료'!$A$9:$BC$71, 5, FALSE)</f>
        <v>8315</v>
      </c>
      <c r="AS24" s="112">
        <f>VLOOKUP($A24&amp;$A$18, '[1]36-2.노인의료'!$A$9:$BC$71, 6, FALSE)</f>
        <v>7359</v>
      </c>
      <c r="AT24" s="112">
        <f>VLOOKUP($A24&amp;$A$18, '[1]36-2.노인의료'!$A$9:$BC$71, 7, FALSE)</f>
        <v>1442</v>
      </c>
      <c r="AU24" s="112">
        <f>VLOOKUP($A24&amp;$A$18, '[1]36-2.노인의료'!$A$9:$BC$71, 8, FALSE)</f>
        <v>5917</v>
      </c>
      <c r="AV24" s="112">
        <f>VLOOKUP($A24&amp;$A$18, '[1]36-2.노인의료'!$A$9:$BC$71, 9, FALSE)</f>
        <v>5205</v>
      </c>
      <c r="AW24" s="112">
        <f>VLOOKUP($A24&amp;$A$18, '[1]36-2.노인의료'!$A$9:$BC$71, 10, FALSE)</f>
        <v>483</v>
      </c>
      <c r="AX24" s="112">
        <f>VLOOKUP($A24&amp;$A$18, '[1]36-2.노인의료'!$A$9:$BC$71, 11, FALSE)</f>
        <v>4722</v>
      </c>
      <c r="AY24" s="112">
        <f>VLOOKUP($A24&amp;$A$18, '[1]36-2.노인의료'!$A$9:$BC$71, 12, FALSE)</f>
        <v>121</v>
      </c>
      <c r="AZ24" s="112">
        <f>VLOOKUP($A24&amp;$A$18, '[1]36-2.노인의료'!$A$9:$BC$71, 13, FALSE)</f>
        <v>7107</v>
      </c>
      <c r="BA24" s="112">
        <f>VLOOKUP($A24&amp;$A$18, '[1]36-2.노인의료'!$A$9:$BC$71, 14, FALSE)</f>
        <v>6264</v>
      </c>
      <c r="BB24" s="112">
        <f>VLOOKUP($A24&amp;$A$18, '[1]36-2.노인의료'!$A$9:$BC$71, 15, FALSE)</f>
        <v>1295</v>
      </c>
      <c r="BC24" s="112">
        <f>VLOOKUP($A24&amp;$A$18, '[1]36-2.노인의료'!$A$9:$BC$71, 16, FALSE)</f>
        <v>4969</v>
      </c>
      <c r="BD24" s="112">
        <f>VLOOKUP($A24&amp;$A$18, '[1]36-2.노인의료'!$A$9:$BC$71, 17, FALSE)</f>
        <v>4333</v>
      </c>
      <c r="BE24" s="112">
        <f>VLOOKUP($A24&amp;$A$18, '[1]36-2.노인의료'!$A$9:$BC$71, 18, FALSE)</f>
        <v>381</v>
      </c>
      <c r="BF24" s="112">
        <f>VLOOKUP($A24&amp;$A$18, '[1]36-2.노인의료'!$A$9:$BC$71, 19, FALSE)</f>
        <v>3952</v>
      </c>
      <c r="BG24" s="112">
        <f>VLOOKUP($A24&amp;$A$18, '[1]36-2.노인의료'!$A$9:$BC$71, 20, FALSE)</f>
        <v>135</v>
      </c>
      <c r="BH24" s="112">
        <f>VLOOKUP($A24&amp;$A$18, '[1]36-2.노인의료'!$A$9:$BC$71, 21, FALSE)</f>
        <v>1208</v>
      </c>
      <c r="BI24" s="112">
        <f>VLOOKUP($A24&amp;$A$18, '[1]36-2.노인의료'!$A$9:$BC$71, 22, FALSE)</f>
        <v>1095</v>
      </c>
      <c r="BJ24" s="112">
        <f>VLOOKUP($A24&amp;$A$18, '[1]36-2.노인의료'!$A$9:$BC$71, 23, FALSE)</f>
        <v>147</v>
      </c>
      <c r="BK24" s="112">
        <f>VLOOKUP($A24&amp;$A$18, '[1]36-2.노인의료'!$A$9:$BC$71, 24, FALSE)</f>
        <v>948</v>
      </c>
      <c r="BL24" s="112">
        <f>VLOOKUP($A24&amp;$A$18, '[1]36-2.노인의료'!$A$9:$BC$71, 25, FALSE)</f>
        <v>872</v>
      </c>
      <c r="BM24" s="112">
        <f>VLOOKUP($A24&amp;$A$18, '[1]36-2.노인의료'!$A$9:$BC$71, 26, FALSE)</f>
        <v>102</v>
      </c>
      <c r="BN24" s="112">
        <f>VLOOKUP($A24&amp;$A$18, '[1]36-2.노인의료'!$A$9:$BC$71, 27, FALSE)</f>
        <v>770</v>
      </c>
      <c r="BO24" s="4">
        <v>2020</v>
      </c>
      <c r="BP24" s="112">
        <f>VLOOKUP($A24&amp;$A$18, '[1]36-3.재가노인'!$A$9:$BC$71, 4, FALSE)</f>
        <v>230</v>
      </c>
      <c r="BQ24" s="112">
        <f>VLOOKUP($A24&amp;$A$18, '[1]36-3.재가노인'!$A$9:$BC$71, 5, FALSE)</f>
        <v>2176</v>
      </c>
      <c r="BR24" s="112">
        <f>VLOOKUP($A24&amp;$A$18, '[1]36-3.재가노인'!$A$9:$BC$71, 6, FALSE)</f>
        <v>8726</v>
      </c>
      <c r="BS24" s="112">
        <f>VLOOKUP($A24&amp;$A$18, '[1]36-3.재가노인'!$A$9:$BC$71, 7, FALSE)</f>
        <v>2114</v>
      </c>
      <c r="BT24" s="112">
        <f>VLOOKUP($A24&amp;$A$18, '[1]36-3.재가노인'!$A$9:$BC$71, 8, FALSE)</f>
        <v>98</v>
      </c>
      <c r="BU24" s="112" t="str">
        <f>VLOOKUP($A24&amp;$A$18, '[1]36-3.재가노인'!$A$9:$BC$71, 9, FALSE)</f>
        <v>-</v>
      </c>
      <c r="BV24" s="112">
        <f>VLOOKUP($A24&amp;$A$18, '[1]36-3.재가노인'!$A$9:$BC$71, 10, FALSE)</f>
        <v>1381</v>
      </c>
      <c r="BW24" s="112">
        <f>VLOOKUP($A24&amp;$A$18, '[1]36-3.재가노인'!$A$9:$BC$71, 11, FALSE)</f>
        <v>1314</v>
      </c>
      <c r="BX24" s="112">
        <f>VLOOKUP($A24&amp;$A$18, '[1]36-3.재가노인'!$A$9:$BC$71, 12, FALSE)</f>
        <v>67</v>
      </c>
      <c r="BY24" s="112">
        <f>VLOOKUP($A24&amp;$A$18, '[1]36-3.재가노인'!$A$9:$BC$71, 13, FALSE)</f>
        <v>2152</v>
      </c>
      <c r="BZ24" s="112">
        <f>VLOOKUP($A24&amp;$A$18, '[1]36-3.재가노인'!$A$9:$BC$71, 14, FALSE)</f>
        <v>1256</v>
      </c>
      <c r="CA24" s="112">
        <f>VLOOKUP($A24&amp;$A$18, '[1]36-3.재가노인'!$A$9:$BC$71, 15, FALSE)</f>
        <v>550</v>
      </c>
      <c r="CB24" s="112">
        <f>VLOOKUP($A24&amp;$A$18, '[1]36-3.재가노인'!$A$9:$BC$71, 16, FALSE)</f>
        <v>4</v>
      </c>
      <c r="CC24" s="112">
        <f>VLOOKUP($A24&amp;$A$18, '[1]36-3.재가노인'!$A$9:$BC$71, 17, FALSE)</f>
        <v>24</v>
      </c>
      <c r="CD24" s="112">
        <f>VLOOKUP($A24&amp;$A$18, '[1]36-3.재가노인'!$A$9:$BC$71, 18, FALSE)</f>
        <v>7</v>
      </c>
      <c r="CE24" s="112">
        <f>VLOOKUP($A24&amp;$A$18, '[1]36-3.재가노인'!$A$9:$BC$71, 19, FALSE)</f>
        <v>9</v>
      </c>
      <c r="CF24" s="112">
        <f>VLOOKUP($A24&amp;$A$18, '[1]36-3.재가노인'!$A$9:$BC$71, 20, FALSE)</f>
        <v>31</v>
      </c>
      <c r="CG24" s="112" t="str">
        <f>VLOOKUP($A24&amp;$A$18, '[1]36-3.재가노인'!$A$9:$BC$71, 21, FALSE)</f>
        <v>-</v>
      </c>
      <c r="CH24" s="112">
        <f>VLOOKUP($A24&amp;$A$18, '[1]36-3.재가노인'!$A$9:$BC$71, 22, FALSE)</f>
        <v>65</v>
      </c>
      <c r="CI24" s="112">
        <f>VLOOKUP($A24&amp;$A$18, '[1]36-3.재가노인'!$A$9:$BC$71, 23, FALSE)</f>
        <v>91</v>
      </c>
      <c r="CJ24" s="112">
        <f>VLOOKUP($A24&amp;$A$18, '[1]36-3.재가노인'!$A$9:$BC$71, 24, FALSE)</f>
        <v>30</v>
      </c>
      <c r="CK24" s="112" t="str">
        <f>VLOOKUP($A24&amp;$A$18, '[1]36-3.재가노인'!$A$9:$BC$71, 25, FALSE)</f>
        <v>-</v>
      </c>
      <c r="CL24" s="112">
        <f>VLOOKUP($A24&amp;$A$18, '[1]36-3.재가노인'!$A$9:$BC$71, 26, FALSE)</f>
        <v>6017</v>
      </c>
      <c r="CM24" s="112">
        <f>VLOOKUP($A24&amp;$A$18, '[1]36-3.재가노인'!$A$9:$BC$71, 27, FALSE)</f>
        <v>150</v>
      </c>
    </row>
    <row r="25" spans="1:96" ht="21.2" customHeight="1" x14ac:dyDescent="0.15">
      <c r="A25" s="4">
        <v>2021</v>
      </c>
      <c r="B25" s="113"/>
      <c r="C25" s="113"/>
      <c r="D25" s="113"/>
      <c r="E25" s="113"/>
      <c r="F25" s="113"/>
      <c r="G25" s="113"/>
      <c r="H25" s="113"/>
      <c r="I25" s="4">
        <v>2021</v>
      </c>
      <c r="J25" s="112">
        <v>6</v>
      </c>
      <c r="K25" s="112">
        <v>478</v>
      </c>
      <c r="L25" s="112">
        <v>266</v>
      </c>
      <c r="M25" s="112">
        <v>87</v>
      </c>
      <c r="N25" s="112">
        <v>179</v>
      </c>
      <c r="O25" s="112">
        <v>93</v>
      </c>
      <c r="P25" s="112">
        <v>7</v>
      </c>
      <c r="Q25" s="112">
        <v>86</v>
      </c>
      <c r="R25" s="112">
        <v>6</v>
      </c>
      <c r="S25" s="112">
        <v>478</v>
      </c>
      <c r="T25" s="112">
        <v>266</v>
      </c>
      <c r="U25" s="112">
        <v>87</v>
      </c>
      <c r="V25" s="112">
        <v>179</v>
      </c>
      <c r="W25" s="112">
        <v>93</v>
      </c>
      <c r="X25" s="112">
        <v>7</v>
      </c>
      <c r="Y25" s="112">
        <v>86</v>
      </c>
      <c r="Z25" s="113">
        <v>0</v>
      </c>
      <c r="AA25" s="113">
        <v>0</v>
      </c>
      <c r="AB25" s="113">
        <v>0</v>
      </c>
      <c r="AC25" s="113">
        <v>0</v>
      </c>
      <c r="AD25" s="113">
        <v>0</v>
      </c>
      <c r="AE25" s="113">
        <v>0</v>
      </c>
      <c r="AF25" s="113">
        <v>0</v>
      </c>
      <c r="AG25" s="113">
        <v>0</v>
      </c>
      <c r="AH25" s="113">
        <v>0</v>
      </c>
      <c r="AI25" s="113">
        <v>0</v>
      </c>
      <c r="AJ25" s="113">
        <v>0</v>
      </c>
      <c r="AK25" s="113">
        <v>0</v>
      </c>
      <c r="AL25" s="113">
        <v>0</v>
      </c>
      <c r="AM25" s="113">
        <v>0</v>
      </c>
      <c r="AN25" s="113">
        <v>0</v>
      </c>
      <c r="AO25" s="113">
        <v>0</v>
      </c>
      <c r="AP25" s="4">
        <v>2021</v>
      </c>
      <c r="AQ25" s="112">
        <v>258</v>
      </c>
      <c r="AR25" s="112">
        <v>8922</v>
      </c>
      <c r="AS25" s="112">
        <v>7498</v>
      </c>
      <c r="AT25" s="112">
        <v>1487</v>
      </c>
      <c r="AU25" s="112">
        <v>6011</v>
      </c>
      <c r="AV25" s="112">
        <v>5368</v>
      </c>
      <c r="AW25" s="112">
        <v>459</v>
      </c>
      <c r="AX25" s="112">
        <v>4909</v>
      </c>
      <c r="AY25" s="112">
        <v>132</v>
      </c>
      <c r="AZ25" s="112">
        <v>7799</v>
      </c>
      <c r="BA25" s="112">
        <v>6504</v>
      </c>
      <c r="BB25" s="112">
        <v>1352</v>
      </c>
      <c r="BC25" s="112">
        <v>5152</v>
      </c>
      <c r="BD25" s="112">
        <v>4576</v>
      </c>
      <c r="BE25" s="112">
        <v>384</v>
      </c>
      <c r="BF25" s="112">
        <v>4192</v>
      </c>
      <c r="BG25" s="112">
        <v>126</v>
      </c>
      <c r="BH25" s="112">
        <v>1123</v>
      </c>
      <c r="BI25" s="112">
        <v>994</v>
      </c>
      <c r="BJ25" s="112">
        <v>135</v>
      </c>
      <c r="BK25" s="112">
        <v>859</v>
      </c>
      <c r="BL25" s="112">
        <v>792</v>
      </c>
      <c r="BM25" s="112">
        <v>75</v>
      </c>
      <c r="BN25" s="112">
        <v>717</v>
      </c>
      <c r="BO25" s="4">
        <v>2021</v>
      </c>
      <c r="BP25" s="112">
        <v>363</v>
      </c>
      <c r="BQ25" s="112">
        <v>3299</v>
      </c>
      <c r="BR25" s="112">
        <v>12885</v>
      </c>
      <c r="BS25" s="112">
        <v>4199</v>
      </c>
      <c r="BT25" s="112">
        <v>167</v>
      </c>
      <c r="BU25" s="112">
        <v>0</v>
      </c>
      <c r="BV25" s="112">
        <v>3109</v>
      </c>
      <c r="BW25" s="112">
        <v>2840</v>
      </c>
      <c r="BX25" s="112">
        <v>96</v>
      </c>
      <c r="BY25" s="112">
        <v>3285</v>
      </c>
      <c r="BZ25" s="112">
        <v>2133</v>
      </c>
      <c r="CA25" s="112">
        <v>937</v>
      </c>
      <c r="CB25" s="112">
        <v>3</v>
      </c>
      <c r="CC25" s="112">
        <v>14</v>
      </c>
      <c r="CD25" s="112">
        <v>0</v>
      </c>
      <c r="CE25" s="112">
        <v>3</v>
      </c>
      <c r="CF25" s="112">
        <v>50</v>
      </c>
      <c r="CG25" s="112">
        <v>0</v>
      </c>
      <c r="CH25" s="112">
        <v>229</v>
      </c>
      <c r="CI25" s="112">
        <v>213</v>
      </c>
      <c r="CJ25" s="112">
        <v>47</v>
      </c>
      <c r="CK25" s="112">
        <v>0</v>
      </c>
      <c r="CL25" s="112">
        <v>7414</v>
      </c>
      <c r="CM25" s="112">
        <v>206</v>
      </c>
      <c r="CN25" s="297"/>
      <c r="CO25" s="297"/>
      <c r="CP25" s="297"/>
      <c r="CQ25" s="297"/>
      <c r="CR25" s="297"/>
    </row>
    <row r="26" spans="1:96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4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168"/>
      <c r="Z26" s="168"/>
      <c r="AA26" s="168"/>
      <c r="AB26" s="168"/>
      <c r="AC26" s="168"/>
      <c r="AD26" s="168"/>
      <c r="AE26" s="168"/>
      <c r="AF26" s="168"/>
      <c r="AG26" s="168"/>
      <c r="AH26" s="168"/>
      <c r="AI26" s="168"/>
      <c r="AJ26" s="168"/>
      <c r="AK26" s="168"/>
      <c r="AL26" s="168"/>
      <c r="AM26" s="168"/>
      <c r="AN26" s="168"/>
      <c r="AO26" s="168"/>
      <c r="AP26" s="4"/>
      <c r="AQ26" s="168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4"/>
      <c r="BP26" s="168"/>
      <c r="BQ26" s="168"/>
      <c r="BR26" s="168"/>
      <c r="BS26" s="168"/>
      <c r="BT26" s="168"/>
      <c r="BU26" s="168"/>
      <c r="BV26" s="168"/>
      <c r="BW26" s="168"/>
      <c r="BX26" s="168"/>
      <c r="BY26" s="168"/>
      <c r="BZ26" s="168"/>
      <c r="CA26" s="168"/>
      <c r="CB26" s="168"/>
      <c r="CC26" s="168"/>
      <c r="CD26" s="168"/>
      <c r="CE26" s="168"/>
      <c r="CF26" s="168"/>
      <c r="CG26" s="168"/>
      <c r="CH26" s="168"/>
      <c r="CI26" s="168"/>
      <c r="CJ26" s="168"/>
      <c r="CK26" s="168"/>
      <c r="CL26" s="168"/>
      <c r="CM26" s="168"/>
    </row>
    <row r="27" spans="1:96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39" t="s">
        <v>49</v>
      </c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  <c r="AM27" s="112"/>
      <c r="AN27" s="112"/>
      <c r="AO27" s="112"/>
      <c r="AP27" s="39" t="s">
        <v>49</v>
      </c>
      <c r="AQ27" s="112"/>
      <c r="AR27" s="112"/>
      <c r="AS27" s="112"/>
      <c r="AT27" s="112"/>
      <c r="AU27" s="112"/>
      <c r="AV27" s="112"/>
      <c r="AW27" s="112"/>
      <c r="AX27" s="112"/>
      <c r="AY27" s="112"/>
      <c r="AZ27" s="112"/>
      <c r="BA27" s="112"/>
      <c r="BB27" s="112"/>
      <c r="BC27" s="112"/>
      <c r="BD27" s="112"/>
      <c r="BE27" s="112"/>
      <c r="BF27" s="112"/>
      <c r="BG27" s="112"/>
      <c r="BH27" s="112"/>
      <c r="BI27" s="112"/>
      <c r="BJ27" s="112"/>
      <c r="BK27" s="112"/>
      <c r="BL27" s="112"/>
      <c r="BM27" s="112"/>
      <c r="BN27" s="112"/>
      <c r="BO27" s="39" t="s">
        <v>49</v>
      </c>
      <c r="BP27" s="112"/>
      <c r="BQ27" s="112"/>
      <c r="BR27" s="112"/>
      <c r="BS27" s="112"/>
      <c r="BT27" s="112"/>
      <c r="BU27" s="112"/>
      <c r="BV27" s="112"/>
      <c r="BW27" s="112"/>
      <c r="BX27" s="112"/>
      <c r="BY27" s="112"/>
      <c r="BZ27" s="112"/>
      <c r="CA27" s="112"/>
      <c r="CB27" s="112"/>
      <c r="CC27" s="112"/>
      <c r="CD27" s="112"/>
      <c r="CE27" s="112"/>
      <c r="CF27" s="112"/>
      <c r="CG27" s="112"/>
      <c r="CH27" s="112"/>
      <c r="CI27" s="112"/>
      <c r="CJ27" s="112"/>
      <c r="CK27" s="112"/>
      <c r="CL27" s="112"/>
      <c r="CM27" s="112"/>
    </row>
    <row r="28" spans="1:96" ht="21.2" customHeight="1" x14ac:dyDescent="0.15">
      <c r="A28" s="4">
        <v>2015</v>
      </c>
      <c r="B28" s="112">
        <f>VLOOKUP($A28&amp;$A$27, '[2]36.노인복지시설'!$A$9:$BC$160, 4, FALSE)</f>
        <v>7932</v>
      </c>
      <c r="C28" s="112">
        <f>VLOOKUP($A28&amp;$A$27, '[2]36.노인복지시설'!$A$9:$BC$160, 5, FALSE)</f>
        <v>16</v>
      </c>
      <c r="D28" s="112">
        <f>VLOOKUP($A28&amp;$A$27, '[2]36.노인복지시설'!$A$9:$BC$160, 6, FALSE)</f>
        <v>144</v>
      </c>
      <c r="E28" s="112">
        <f>VLOOKUP($A28&amp;$A$27, '[2]36.노인복지시설'!$A$9:$BC$160, 7, FALSE)</f>
        <v>60</v>
      </c>
      <c r="F28" s="112">
        <f>VLOOKUP($A28&amp;$A$27, '[2]36.노인복지시설'!$A$9:$BC$160, 8, FALSE)</f>
        <v>84</v>
      </c>
      <c r="G28" s="112">
        <f>VLOOKUP($A28&amp;$A$27, '[2]36.노인복지시설'!$A$9:$BC$160, 9, FALSE)</f>
        <v>7803</v>
      </c>
      <c r="H28" s="112">
        <f>VLOOKUP($A28&amp;$A$27, '[2]36.노인복지시설'!$A$9:$BC$160, 10, FALSE)</f>
        <v>113</v>
      </c>
      <c r="I28" s="4">
        <v>2015</v>
      </c>
      <c r="J28" s="112">
        <f>VLOOKUP($A28&amp;$A$27, '[2]36-1.노인주거'!$A$9:$BC$160, 4, FALSE)</f>
        <v>31</v>
      </c>
      <c r="K28" s="112">
        <f>VLOOKUP($A28&amp;$A$27, '[2]36-1.노인주거'!$A$9:$BC$160, 5, FALSE)</f>
        <v>1260</v>
      </c>
      <c r="L28" s="112">
        <f>VLOOKUP($A28&amp;$A$27, '[2]36-1.노인주거'!$A$9:$BC$160, 6, FALSE)</f>
        <v>749</v>
      </c>
      <c r="M28" s="112">
        <f>VLOOKUP($A28&amp;$A$27, '[2]36-1.노인주거'!$A$9:$BC$160, 7, FALSE)</f>
        <v>177</v>
      </c>
      <c r="N28" s="112">
        <f>VLOOKUP($A28&amp;$A$27, '[2]36-1.노인주거'!$A$9:$BC$160, 8, FALSE)</f>
        <v>572</v>
      </c>
      <c r="O28" s="112">
        <f>VLOOKUP($A28&amp;$A$27, '[2]36-1.노인주거'!$A$9:$BC$160, 9, FALSE)</f>
        <v>295</v>
      </c>
      <c r="P28" s="112">
        <f>VLOOKUP($A28&amp;$A$27, '[2]36-1.노인주거'!$A$9:$BC$160, 10, FALSE)</f>
        <v>67</v>
      </c>
      <c r="Q28" s="112">
        <f>VLOOKUP($A28&amp;$A$27, '[2]36-1.노인주거'!$A$9:$BC$160, 11, FALSE)</f>
        <v>228</v>
      </c>
      <c r="R28" s="112">
        <f>VLOOKUP($A28&amp;$A$27, '[2]36-1.노인주거'!$A$9:$BC$160, 12, FALSE)</f>
        <v>26</v>
      </c>
      <c r="S28" s="112">
        <f>VLOOKUP($A28&amp;$A$27, '[2]36-1.노인주거'!$A$9:$BC$160, 13, FALSE)</f>
        <v>1108</v>
      </c>
      <c r="T28" s="112">
        <f>VLOOKUP($A28&amp;$A$27, '[2]36-1.노인주거'!$A$9:$BC$160, 14, FALSE)</f>
        <v>635</v>
      </c>
      <c r="U28" s="112">
        <f>VLOOKUP($A28&amp;$A$27, '[2]36-1.노인주거'!$A$9:$BC$160, 15, FALSE)</f>
        <v>144</v>
      </c>
      <c r="V28" s="112">
        <f>VLOOKUP($A28&amp;$A$27, '[2]36-1.노인주거'!$A$9:$BC$160, 16, FALSE)</f>
        <v>491</v>
      </c>
      <c r="W28" s="112">
        <f>VLOOKUP($A28&amp;$A$27, '[2]36-1.노인주거'!$A$9:$BC$160, 17, FALSE)</f>
        <v>274</v>
      </c>
      <c r="X28" s="112">
        <f>VLOOKUP($A28&amp;$A$27, '[2]36-1.노인주거'!$A$9:$BC$160, 18, FALSE)</f>
        <v>64</v>
      </c>
      <c r="Y28" s="112">
        <f>VLOOKUP($A28&amp;$A$27, '[2]36-1.노인주거'!$A$9:$BC$160, 19, FALSE)</f>
        <v>210</v>
      </c>
      <c r="Z28" s="112">
        <f>VLOOKUP($A28&amp;$A$27, '[2]36-1.노인주거'!$A$9:$BC$160, 20, FALSE)</f>
        <v>4</v>
      </c>
      <c r="AA28" s="112">
        <f>VLOOKUP($A28&amp;$A$27, '[2]36-1.노인주거'!$A$9:$BC$160, 21, FALSE)</f>
        <v>32</v>
      </c>
      <c r="AB28" s="112">
        <f>VLOOKUP($A28&amp;$A$27, '[2]36-1.노인주거'!$A$9:$BC$160, 22, FALSE)</f>
        <v>16</v>
      </c>
      <c r="AC28" s="112">
        <f>VLOOKUP($A28&amp;$A$27, '[2]36-1.노인주거'!$A$9:$BC$160, 23, FALSE)</f>
        <v>1</v>
      </c>
      <c r="AD28" s="112">
        <f>VLOOKUP($A28&amp;$A$27, '[2]36-1.노인주거'!$A$9:$BC$160, 24, FALSE)</f>
        <v>15</v>
      </c>
      <c r="AE28" s="112">
        <f>VLOOKUP($A28&amp;$A$27, '[2]36-1.노인주거'!$A$9:$BC$160, 25, FALSE)</f>
        <v>9</v>
      </c>
      <c r="AF28" s="112">
        <f>VLOOKUP($A28&amp;$A$27, '[2]36-1.노인주거'!$A$9:$BC$160, 26, FALSE)</f>
        <v>1</v>
      </c>
      <c r="AG28" s="112">
        <f>VLOOKUP($A28&amp;$A$27, '[2]36-1.노인주거'!$A$9:$BC$160, 27, FALSE)</f>
        <v>8</v>
      </c>
      <c r="AH28" s="112">
        <f>VLOOKUP($A28&amp;$A$27, '[2]36-1.노인주거'!$A$9:$BC$160, 28, FALSE)</f>
        <v>1</v>
      </c>
      <c r="AI28" s="112">
        <f>VLOOKUP($A28&amp;$A$27, '[2]36-1.노인주거'!$A$9:$BC$160, 29, FALSE)</f>
        <v>120</v>
      </c>
      <c r="AJ28" s="112">
        <f>VLOOKUP($A28&amp;$A$27, '[2]36-1.노인주거'!$A$9:$BC$160, 30, FALSE)</f>
        <v>98</v>
      </c>
      <c r="AK28" s="112">
        <f>VLOOKUP($A28&amp;$A$27, '[2]36-1.노인주거'!$A$9:$BC$160, 31, FALSE)</f>
        <v>32</v>
      </c>
      <c r="AL28" s="112">
        <f>VLOOKUP($A28&amp;$A$27, '[2]36-1.노인주거'!$A$9:$BC$160, 32, FALSE)</f>
        <v>66</v>
      </c>
      <c r="AM28" s="112">
        <f>VLOOKUP($A28&amp;$A$27, '[2]36-1.노인주거'!$A$9:$BC$160, 33, FALSE)</f>
        <v>12</v>
      </c>
      <c r="AN28" s="112">
        <f>VLOOKUP($A28&amp;$A$27, '[2]36-1.노인주거'!$A$9:$BC$160, 34, FALSE)</f>
        <v>2</v>
      </c>
      <c r="AO28" s="112">
        <f>VLOOKUP($A28&amp;$A$27, '[2]36-1.노인주거'!$A$9:$BC$160, 35, FALSE)</f>
        <v>10</v>
      </c>
      <c r="AP28" s="4">
        <v>2015</v>
      </c>
      <c r="AQ28" s="112">
        <f>VLOOKUP($A28&amp;$A$27, '[2]36-2.노인의료'!$A$9:$BC$160, 4, FALSE)</f>
        <v>369</v>
      </c>
      <c r="AR28" s="112">
        <f>VLOOKUP($A28&amp;$A$27, '[2]36-2.노인의료'!$A$9:$BC$160, 5, FALSE)</f>
        <v>12577</v>
      </c>
      <c r="AS28" s="112">
        <f>VLOOKUP($A28&amp;$A$27, '[2]36-2.노인의료'!$A$9:$BC$160, 6, FALSE)</f>
        <v>9777</v>
      </c>
      <c r="AT28" s="112">
        <f>VLOOKUP($A28&amp;$A$27, '[2]36-2.노인의료'!$A$9:$BC$160, 7, FALSE)</f>
        <v>2031</v>
      </c>
      <c r="AU28" s="112">
        <f>VLOOKUP($A28&amp;$A$27, '[2]36-2.노인의료'!$A$9:$BC$160, 8, FALSE)</f>
        <v>7746</v>
      </c>
      <c r="AV28" s="112">
        <f>VLOOKUP($A28&amp;$A$27, '[2]36-2.노인의료'!$A$9:$BC$160, 9, FALSE)</f>
        <v>5876</v>
      </c>
      <c r="AW28" s="112">
        <f>VLOOKUP($A28&amp;$A$27, '[2]36-2.노인의료'!$A$9:$BC$160, 10, FALSE)</f>
        <v>752</v>
      </c>
      <c r="AX28" s="112">
        <f>VLOOKUP($A28&amp;$A$27, '[2]36-2.노인의료'!$A$9:$BC$160, 11, FALSE)</f>
        <v>5124</v>
      </c>
      <c r="AY28" s="112">
        <f>VLOOKUP($A28&amp;$A$27, '[2]36-2.노인의료'!$A$9:$BC$160, 12, FALSE)</f>
        <v>234</v>
      </c>
      <c r="AZ28" s="112">
        <f>VLOOKUP($A28&amp;$A$27, '[2]36-2.노인의료'!$A$9:$BC$160, 13, FALSE)</f>
        <v>11392</v>
      </c>
      <c r="BA28" s="112">
        <f>VLOOKUP($A28&amp;$A$27, '[2]36-2.노인의료'!$A$9:$BC$160, 14, FALSE)</f>
        <v>8824</v>
      </c>
      <c r="BB28" s="112">
        <f>VLOOKUP($A28&amp;$A$27, '[2]36-2.노인의료'!$A$9:$BC$160, 15, FALSE)</f>
        <v>1854</v>
      </c>
      <c r="BC28" s="112">
        <f>VLOOKUP($A28&amp;$A$27, '[2]36-2.노인의료'!$A$9:$BC$160, 16, FALSE)</f>
        <v>6970</v>
      </c>
      <c r="BD28" s="112">
        <f>VLOOKUP($A28&amp;$A$27, '[2]36-2.노인의료'!$A$9:$BC$160, 17, FALSE)</f>
        <v>5153</v>
      </c>
      <c r="BE28" s="112">
        <f>VLOOKUP($A28&amp;$A$27, '[2]36-2.노인의료'!$A$9:$BC$160, 18, FALSE)</f>
        <v>663</v>
      </c>
      <c r="BF28" s="112">
        <f>VLOOKUP($A28&amp;$A$27, '[2]36-2.노인의료'!$A$9:$BC$160, 19, FALSE)</f>
        <v>4490</v>
      </c>
      <c r="BG28" s="112">
        <f>VLOOKUP($A28&amp;$A$27, '[2]36-2.노인의료'!$A$9:$BC$160, 20, FALSE)</f>
        <v>135</v>
      </c>
      <c r="BH28" s="112">
        <f>VLOOKUP($A28&amp;$A$27, '[2]36-2.노인의료'!$A$9:$BC$160, 21, FALSE)</f>
        <v>1185</v>
      </c>
      <c r="BI28" s="112">
        <f>VLOOKUP($A28&amp;$A$27, '[2]36-2.노인의료'!$A$9:$BC$160, 22, FALSE)</f>
        <v>953</v>
      </c>
      <c r="BJ28" s="112">
        <f>VLOOKUP($A28&amp;$A$27, '[2]36-2.노인의료'!$A$9:$BC$160, 23, FALSE)</f>
        <v>177</v>
      </c>
      <c r="BK28" s="112">
        <f>VLOOKUP($A28&amp;$A$27, '[2]36-2.노인의료'!$A$9:$BC$160, 24, FALSE)</f>
        <v>776</v>
      </c>
      <c r="BL28" s="112">
        <f>VLOOKUP($A28&amp;$A$27, '[2]36-2.노인의료'!$A$9:$BC$160, 25, FALSE)</f>
        <v>723</v>
      </c>
      <c r="BM28" s="112">
        <f>VLOOKUP($A28&amp;$A$27, '[2]36-2.노인의료'!$A$9:$BC$160, 26, FALSE)</f>
        <v>89</v>
      </c>
      <c r="BN28" s="112">
        <f>VLOOKUP($A28&amp;$A$27, '[2]36-2.노인의료'!$A$9:$BC$160, 27, FALSE)</f>
        <v>634</v>
      </c>
      <c r="BO28" s="4">
        <v>2015</v>
      </c>
      <c r="BP28" s="112">
        <f>VLOOKUP($A28&amp;$A$27, '[2]36-3.재가노인'!$A$9:$BC$160, 4, FALSE)</f>
        <v>201</v>
      </c>
      <c r="BQ28" s="112">
        <f>VLOOKUP($A28&amp;$A$27, '[2]36-3.재가노인'!$A$9:$BC$160, 5, FALSE)</f>
        <v>1913</v>
      </c>
      <c r="BR28" s="112">
        <f>VLOOKUP($A28&amp;$A$27, '[2]36-3.재가노인'!$A$9:$BC$160, 6, FALSE)</f>
        <v>5119</v>
      </c>
      <c r="BS28" s="112">
        <f>VLOOKUP($A28&amp;$A$27, '[2]36-3.재가노인'!$A$9:$BC$160, 7, FALSE)</f>
        <v>1511</v>
      </c>
      <c r="BT28" s="112">
        <f>VLOOKUP($A28&amp;$A$27, '[2]36-3.재가노인'!$A$9:$BC$160, 8, FALSE)</f>
        <v>57</v>
      </c>
      <c r="BU28" s="112">
        <f>VLOOKUP($A28&amp;$A$27, '[2]36-3.재가노인'!$A$9:$BC$160, 9, FALSE)</f>
        <v>80</v>
      </c>
      <c r="BV28" s="112">
        <f>VLOOKUP($A28&amp;$A$27, '[2]36-3.재가노인'!$A$9:$BC$160, 10, FALSE)</f>
        <v>1171</v>
      </c>
      <c r="BW28" s="112">
        <f>VLOOKUP($A28&amp;$A$27, '[2]36-3.재가노인'!$A$9:$BC$160, 11, FALSE)</f>
        <v>853</v>
      </c>
      <c r="BX28" s="112">
        <f>VLOOKUP($A28&amp;$A$27, '[2]36-3.재가노인'!$A$9:$BC$160, 12, FALSE)</f>
        <v>50</v>
      </c>
      <c r="BY28" s="112">
        <f>VLOOKUP($A28&amp;$A$27, '[2]36-3.재가노인'!$A$9:$BC$160, 13, FALSE)</f>
        <v>946</v>
      </c>
      <c r="BZ28" s="112">
        <f>VLOOKUP($A28&amp;$A$27, '[2]36-3.재가노인'!$A$9:$BC$160, 14, FALSE)</f>
        <v>577</v>
      </c>
      <c r="CA28" s="112">
        <f>VLOOKUP($A28&amp;$A$27, '[2]36-3.재가노인'!$A$9:$BC$160, 15, FALSE)</f>
        <v>308</v>
      </c>
      <c r="CB28" s="112">
        <f>VLOOKUP($A28&amp;$A$27, '[2]36-3.재가노인'!$A$9:$BC$160, 16, FALSE)</f>
        <v>17</v>
      </c>
      <c r="CC28" s="112">
        <f>VLOOKUP($A28&amp;$A$27, '[2]36-3.재가노인'!$A$9:$BC$160, 17, FALSE)</f>
        <v>87</v>
      </c>
      <c r="CD28" s="112">
        <f>VLOOKUP($A28&amp;$A$27, '[2]36-3.재가노인'!$A$9:$BC$160, 18, FALSE)</f>
        <v>44</v>
      </c>
      <c r="CE28" s="112">
        <f>VLOOKUP($A28&amp;$A$27, '[2]36-3.재가노인'!$A$9:$BC$160, 19, FALSE)</f>
        <v>46</v>
      </c>
      <c r="CF28" s="112">
        <f>VLOOKUP($A28&amp;$A$27, '[2]36-3.재가노인'!$A$9:$BC$160, 20, FALSE)</f>
        <v>38</v>
      </c>
      <c r="CG28" s="112">
        <f>VLOOKUP($A28&amp;$A$27, '[2]36-3.재가노인'!$A$9:$BC$160, 21, FALSE)</f>
        <v>80</v>
      </c>
      <c r="CH28" s="112">
        <f>VLOOKUP($A28&amp;$A$27, '[2]36-3.재가노인'!$A$9:$BC$160, 22, FALSE)</f>
        <v>304</v>
      </c>
      <c r="CI28" s="112">
        <f>VLOOKUP($A28&amp;$A$27, '[2]36-3.재가노인'!$A$9:$BC$160, 23, FALSE)</f>
        <v>152</v>
      </c>
      <c r="CJ28" s="112">
        <f>VLOOKUP($A28&amp;$A$27, '[2]36-3.재가노인'!$A$9:$BC$160, 24, FALSE)</f>
        <v>39</v>
      </c>
      <c r="CK28" s="112">
        <f>VLOOKUP($A28&amp;$A$27, '[2]36-3.재가노인'!$A$9:$BC$160, 25, FALSE)</f>
        <v>720</v>
      </c>
      <c r="CL28" s="112">
        <f>VLOOKUP($A28&amp;$A$27, '[2]36-3.재가노인'!$A$9:$BC$160, 26, FALSE)</f>
        <v>3023</v>
      </c>
      <c r="CM28" s="112">
        <f>VLOOKUP($A28&amp;$A$27, '[2]36-3.재가노인'!$A$9:$BC$160, 27, FALSE)</f>
        <v>152</v>
      </c>
    </row>
    <row r="29" spans="1:96" ht="21.2" customHeight="1" x14ac:dyDescent="0.15">
      <c r="A29" s="4">
        <v>2016</v>
      </c>
      <c r="B29" s="112">
        <f>VLOOKUP($A29&amp;$A$27, '[2]36.노인복지시설'!$A$9:$BC$160, 4, FALSE)</f>
        <v>7982</v>
      </c>
      <c r="C29" s="112">
        <f>VLOOKUP($A29&amp;$A$27, '[2]36.노인복지시설'!$A$9:$BC$160, 5, FALSE)</f>
        <v>17</v>
      </c>
      <c r="D29" s="112">
        <f>VLOOKUP($A29&amp;$A$27, '[2]36.노인복지시설'!$A$9:$BC$160, 6, FALSE)</f>
        <v>144</v>
      </c>
      <c r="E29" s="112">
        <f>VLOOKUP($A29&amp;$A$27, '[2]36.노인복지시설'!$A$9:$BC$160, 7, FALSE)</f>
        <v>61</v>
      </c>
      <c r="F29" s="112">
        <f>VLOOKUP($A29&amp;$A$27, '[2]36.노인복지시설'!$A$9:$BC$160, 8, FALSE)</f>
        <v>83</v>
      </c>
      <c r="G29" s="112">
        <f>VLOOKUP($A29&amp;$A$27, '[2]36.노인복지시설'!$A$9:$BC$160, 9, FALSE)</f>
        <v>7854</v>
      </c>
      <c r="H29" s="112">
        <f>VLOOKUP($A29&amp;$A$27, '[2]36.노인복지시설'!$A$9:$BC$160, 10, FALSE)</f>
        <v>111</v>
      </c>
      <c r="I29" s="4">
        <v>2016</v>
      </c>
      <c r="J29" s="112">
        <f>VLOOKUP($A29&amp;$A$27, '[2]36-1.노인주거'!$A$9:$BC$160, 4, FALSE)</f>
        <v>33</v>
      </c>
      <c r="K29" s="112">
        <f>VLOOKUP($A29&amp;$A$27, '[2]36-1.노인주거'!$A$9:$BC$160, 5, FALSE)</f>
        <v>1354</v>
      </c>
      <c r="L29" s="112">
        <f>VLOOKUP($A29&amp;$A$27, '[2]36-1.노인주거'!$A$9:$BC$160, 6, FALSE)</f>
        <v>834</v>
      </c>
      <c r="M29" s="112">
        <f>VLOOKUP($A29&amp;$A$27, '[2]36-1.노인주거'!$A$9:$BC$160, 7, FALSE)</f>
        <v>220</v>
      </c>
      <c r="N29" s="112">
        <f>VLOOKUP($A29&amp;$A$27, '[2]36-1.노인주거'!$A$9:$BC$160, 8, FALSE)</f>
        <v>614</v>
      </c>
      <c r="O29" s="112">
        <f>VLOOKUP($A29&amp;$A$27, '[2]36-1.노인주거'!$A$9:$BC$160, 9, FALSE)</f>
        <v>265</v>
      </c>
      <c r="P29" s="112">
        <f>VLOOKUP($A29&amp;$A$27, '[2]36-1.노인주거'!$A$9:$BC$160, 10, FALSE)</f>
        <v>54</v>
      </c>
      <c r="Q29" s="112">
        <f>VLOOKUP($A29&amp;$A$27, '[2]36-1.노인주거'!$A$9:$BC$160, 11, FALSE)</f>
        <v>211</v>
      </c>
      <c r="R29" s="112">
        <f>VLOOKUP($A29&amp;$A$27, '[2]36-1.노인주거'!$A$9:$BC$160, 12, FALSE)</f>
        <v>29</v>
      </c>
      <c r="S29" s="112">
        <f>VLOOKUP($A29&amp;$A$27, '[2]36-1.노인주거'!$A$9:$BC$160, 13, FALSE)</f>
        <v>1227</v>
      </c>
      <c r="T29" s="112">
        <f>VLOOKUP($A29&amp;$A$27, '[2]36-1.노인주거'!$A$9:$BC$160, 14, FALSE)</f>
        <v>732</v>
      </c>
      <c r="U29" s="112">
        <f>VLOOKUP($A29&amp;$A$27, '[2]36-1.노인주거'!$A$9:$BC$160, 15, FALSE)</f>
        <v>189</v>
      </c>
      <c r="V29" s="112">
        <f>VLOOKUP($A29&amp;$A$27, '[2]36-1.노인주거'!$A$9:$BC$160, 16, FALSE)</f>
        <v>543</v>
      </c>
      <c r="W29" s="112">
        <f>VLOOKUP($A29&amp;$A$27, '[2]36-1.노인주거'!$A$9:$BC$160, 17, FALSE)</f>
        <v>247</v>
      </c>
      <c r="X29" s="112">
        <f>VLOOKUP($A29&amp;$A$27, '[2]36-1.노인주거'!$A$9:$BC$160, 18, FALSE)</f>
        <v>51</v>
      </c>
      <c r="Y29" s="112">
        <f>VLOOKUP($A29&amp;$A$27, '[2]36-1.노인주거'!$A$9:$BC$160, 19, FALSE)</f>
        <v>196</v>
      </c>
      <c r="Z29" s="112">
        <f>VLOOKUP($A29&amp;$A$27, '[2]36-1.노인주거'!$A$9:$BC$160, 20, FALSE)</f>
        <v>3</v>
      </c>
      <c r="AA29" s="112">
        <f>VLOOKUP($A29&amp;$A$27, '[2]36-1.노인주거'!$A$9:$BC$160, 21, FALSE)</f>
        <v>27</v>
      </c>
      <c r="AB29" s="112">
        <f>VLOOKUP($A29&amp;$A$27, '[2]36-1.노인주거'!$A$9:$BC$160, 22, FALSE)</f>
        <v>11</v>
      </c>
      <c r="AC29" s="112">
        <f>VLOOKUP($A29&amp;$A$27, '[2]36-1.노인주거'!$A$9:$BC$160, 23, FALSE)</f>
        <v>1</v>
      </c>
      <c r="AD29" s="112">
        <f>VLOOKUP($A29&amp;$A$27, '[2]36-1.노인주거'!$A$9:$BC$160, 24, FALSE)</f>
        <v>10</v>
      </c>
      <c r="AE29" s="112">
        <f>VLOOKUP($A29&amp;$A$27, '[2]36-1.노인주거'!$A$9:$BC$160, 25, FALSE)</f>
        <v>6</v>
      </c>
      <c r="AF29" s="112">
        <f>VLOOKUP($A29&amp;$A$27, '[2]36-1.노인주거'!$A$9:$BC$160, 26, FALSE)</f>
        <v>1</v>
      </c>
      <c r="AG29" s="112">
        <f>VLOOKUP($A29&amp;$A$27, '[2]36-1.노인주거'!$A$9:$BC$160, 27, FALSE)</f>
        <v>5</v>
      </c>
      <c r="AH29" s="112">
        <f>VLOOKUP($A29&amp;$A$27, '[2]36-1.노인주거'!$A$9:$BC$160, 28, FALSE)</f>
        <v>1</v>
      </c>
      <c r="AI29" s="112">
        <f>VLOOKUP($A29&amp;$A$27, '[2]36-1.노인주거'!$A$9:$BC$160, 29, FALSE)</f>
        <v>100</v>
      </c>
      <c r="AJ29" s="112">
        <f>VLOOKUP($A29&amp;$A$27, '[2]36-1.노인주거'!$A$9:$BC$160, 30, FALSE)</f>
        <v>91</v>
      </c>
      <c r="AK29" s="112">
        <f>VLOOKUP($A29&amp;$A$27, '[2]36-1.노인주거'!$A$9:$BC$160, 31, FALSE)</f>
        <v>30</v>
      </c>
      <c r="AL29" s="112">
        <f>VLOOKUP($A29&amp;$A$27, '[2]36-1.노인주거'!$A$9:$BC$160, 32, FALSE)</f>
        <v>61</v>
      </c>
      <c r="AM29" s="112">
        <f>VLOOKUP($A29&amp;$A$27, '[2]36-1.노인주거'!$A$9:$BC$160, 33, FALSE)</f>
        <v>12</v>
      </c>
      <c r="AN29" s="112">
        <f>VLOOKUP($A29&amp;$A$27, '[2]36-1.노인주거'!$A$9:$BC$160, 34, FALSE)</f>
        <v>2</v>
      </c>
      <c r="AO29" s="112">
        <f>VLOOKUP($A29&amp;$A$27, '[2]36-1.노인주거'!$A$9:$BC$160, 35, FALSE)</f>
        <v>10</v>
      </c>
      <c r="AP29" s="4">
        <v>2016</v>
      </c>
      <c r="AQ29" s="112">
        <f>VLOOKUP($A29&amp;$A$27, '[2]36-2.노인의료'!$A$9:$BC$160, 4, FALSE)</f>
        <v>375</v>
      </c>
      <c r="AR29" s="112">
        <f>VLOOKUP($A29&amp;$A$27, '[2]36-2.노인의료'!$A$9:$BC$160, 5, FALSE)</f>
        <v>12882</v>
      </c>
      <c r="AS29" s="112">
        <f>VLOOKUP($A29&amp;$A$27, '[2]36-2.노인의료'!$A$9:$BC$160, 6, FALSE)</f>
        <v>10285</v>
      </c>
      <c r="AT29" s="112">
        <f>VLOOKUP($A29&amp;$A$27, '[2]36-2.노인의료'!$A$9:$BC$160, 7, FALSE)</f>
        <v>2155</v>
      </c>
      <c r="AU29" s="112">
        <f>VLOOKUP($A29&amp;$A$27, '[2]36-2.노인의료'!$A$9:$BC$160, 8, FALSE)</f>
        <v>8130</v>
      </c>
      <c r="AV29" s="112">
        <f>VLOOKUP($A29&amp;$A$27, '[2]36-2.노인의료'!$A$9:$BC$160, 9, FALSE)</f>
        <v>6836</v>
      </c>
      <c r="AW29" s="112">
        <f>VLOOKUP($A29&amp;$A$27, '[2]36-2.노인의료'!$A$9:$BC$160, 10, FALSE)</f>
        <v>887</v>
      </c>
      <c r="AX29" s="112">
        <f>VLOOKUP($A29&amp;$A$27, '[2]36-2.노인의료'!$A$9:$BC$160, 11, FALSE)</f>
        <v>5949</v>
      </c>
      <c r="AY29" s="112">
        <f>VLOOKUP($A29&amp;$A$27, '[2]36-2.노인의료'!$A$9:$BC$160, 12, FALSE)</f>
        <v>244</v>
      </c>
      <c r="AZ29" s="112">
        <f>VLOOKUP($A29&amp;$A$27, '[2]36-2.노인의료'!$A$9:$BC$160, 13, FALSE)</f>
        <v>11758</v>
      </c>
      <c r="BA29" s="112">
        <f>VLOOKUP($A29&amp;$A$27, '[2]36-2.노인의료'!$A$9:$BC$160, 14, FALSE)</f>
        <v>9353</v>
      </c>
      <c r="BB29" s="112">
        <f>VLOOKUP($A29&amp;$A$27, '[2]36-2.노인의료'!$A$9:$BC$160, 15, FALSE)</f>
        <v>2012</v>
      </c>
      <c r="BC29" s="112">
        <f>VLOOKUP($A29&amp;$A$27, '[2]36-2.노인의료'!$A$9:$BC$160, 16, FALSE)</f>
        <v>7341</v>
      </c>
      <c r="BD29" s="112">
        <f>VLOOKUP($A29&amp;$A$27, '[2]36-2.노인의료'!$A$9:$BC$160, 17, FALSE)</f>
        <v>6095</v>
      </c>
      <c r="BE29" s="112">
        <f>VLOOKUP($A29&amp;$A$27, '[2]36-2.노인의료'!$A$9:$BC$160, 18, FALSE)</f>
        <v>774</v>
      </c>
      <c r="BF29" s="112">
        <f>VLOOKUP($A29&amp;$A$27, '[2]36-2.노인의료'!$A$9:$BC$160, 19, FALSE)</f>
        <v>5321</v>
      </c>
      <c r="BG29" s="112">
        <f>VLOOKUP($A29&amp;$A$27, '[2]36-2.노인의료'!$A$9:$BC$160, 20, FALSE)</f>
        <v>131</v>
      </c>
      <c r="BH29" s="112">
        <f>VLOOKUP($A29&amp;$A$27, '[2]36-2.노인의료'!$A$9:$BC$160, 21, FALSE)</f>
        <v>1124</v>
      </c>
      <c r="BI29" s="112">
        <f>VLOOKUP($A29&amp;$A$27, '[2]36-2.노인의료'!$A$9:$BC$160, 22, FALSE)</f>
        <v>932</v>
      </c>
      <c r="BJ29" s="112">
        <f>VLOOKUP($A29&amp;$A$27, '[2]36-2.노인의료'!$A$9:$BC$160, 23, FALSE)</f>
        <v>143</v>
      </c>
      <c r="BK29" s="112">
        <f>VLOOKUP($A29&amp;$A$27, '[2]36-2.노인의료'!$A$9:$BC$160, 24, FALSE)</f>
        <v>789</v>
      </c>
      <c r="BL29" s="112">
        <f>VLOOKUP($A29&amp;$A$27, '[2]36-2.노인의료'!$A$9:$BC$160, 25, FALSE)</f>
        <v>741</v>
      </c>
      <c r="BM29" s="112">
        <f>VLOOKUP($A29&amp;$A$27, '[2]36-2.노인의료'!$A$9:$BC$160, 26, FALSE)</f>
        <v>113</v>
      </c>
      <c r="BN29" s="112">
        <f>VLOOKUP($A29&amp;$A$27, '[2]36-2.노인의료'!$A$9:$BC$160, 27, FALSE)</f>
        <v>628</v>
      </c>
      <c r="BO29" s="4">
        <v>2016</v>
      </c>
      <c r="BP29" s="112">
        <f>VLOOKUP($A29&amp;$A$27, '[2]36-3.재가노인'!$A$9:$BC$160, 4, FALSE)</f>
        <v>211</v>
      </c>
      <c r="BQ29" s="112">
        <f>VLOOKUP($A29&amp;$A$27, '[2]36-3.재가노인'!$A$9:$BC$160, 5, FALSE)</f>
        <v>3576</v>
      </c>
      <c r="BR29" s="112">
        <f>VLOOKUP($A29&amp;$A$27, '[2]36-3.재가노인'!$A$9:$BC$160, 6, FALSE)</f>
        <v>5559</v>
      </c>
      <c r="BS29" s="112">
        <f>VLOOKUP($A29&amp;$A$27, '[2]36-3.재가노인'!$A$9:$BC$160, 7, FALSE)</f>
        <v>1899</v>
      </c>
      <c r="BT29" s="112">
        <f>VLOOKUP($A29&amp;$A$27, '[2]36-3.재가노인'!$A$9:$BC$160, 8, FALSE)</f>
        <v>70</v>
      </c>
      <c r="BU29" s="112" t="str">
        <f>VLOOKUP($A29&amp;$A$27, '[2]36-3.재가노인'!$A$9:$BC$160, 9, FALSE)</f>
        <v>-</v>
      </c>
      <c r="BV29" s="112">
        <f>VLOOKUP($A29&amp;$A$27, '[2]36-3.재가노인'!$A$9:$BC$160, 10, FALSE)</f>
        <v>1302</v>
      </c>
      <c r="BW29" s="112">
        <f>VLOOKUP($A29&amp;$A$27, '[2]36-3.재가노인'!$A$9:$BC$160, 11, FALSE)</f>
        <v>1158</v>
      </c>
      <c r="BX29" s="112">
        <f>VLOOKUP($A29&amp;$A$27, '[2]36-3.재가노인'!$A$9:$BC$160, 12, FALSE)</f>
        <v>54</v>
      </c>
      <c r="BY29" s="112">
        <f>VLOOKUP($A29&amp;$A$27, '[2]36-3.재가노인'!$A$9:$BC$160, 13, FALSE)</f>
        <v>1021</v>
      </c>
      <c r="BZ29" s="112">
        <f>VLOOKUP($A29&amp;$A$27, '[2]36-3.재가노인'!$A$9:$BC$160, 14, FALSE)</f>
        <v>619</v>
      </c>
      <c r="CA29" s="112">
        <f>VLOOKUP($A29&amp;$A$27, '[2]36-3.재가노인'!$A$9:$BC$160, 15, FALSE)</f>
        <v>407</v>
      </c>
      <c r="CB29" s="112">
        <f>VLOOKUP($A29&amp;$A$27, '[2]36-3.재가노인'!$A$9:$BC$160, 16, FALSE)</f>
        <v>11</v>
      </c>
      <c r="CC29" s="112">
        <f>VLOOKUP($A29&amp;$A$27, '[2]36-3.재가노인'!$A$9:$BC$160, 17, FALSE)</f>
        <v>87</v>
      </c>
      <c r="CD29" s="112">
        <f>VLOOKUP($A29&amp;$A$27, '[2]36-3.재가노인'!$A$9:$BC$160, 18, FALSE)</f>
        <v>39</v>
      </c>
      <c r="CE29" s="112">
        <f>VLOOKUP($A29&amp;$A$27, '[2]36-3.재가노인'!$A$9:$BC$160, 19, FALSE)</f>
        <v>40</v>
      </c>
      <c r="CF29" s="112">
        <f>VLOOKUP($A29&amp;$A$27, '[2]36-3.재가노인'!$A$9:$BC$160, 20, FALSE)</f>
        <v>44</v>
      </c>
      <c r="CG29" s="112" t="str">
        <f>VLOOKUP($A29&amp;$A$27, '[2]36-3.재가노인'!$A$9:$BC$160, 21, FALSE)</f>
        <v>-</v>
      </c>
      <c r="CH29" s="112">
        <f>VLOOKUP($A29&amp;$A$27, '[2]36-3.재가노인'!$A$9:$BC$160, 22, FALSE)</f>
        <v>219</v>
      </c>
      <c r="CI29" s="112">
        <f>VLOOKUP($A29&amp;$A$27, '[2]36-3.재가노인'!$A$9:$BC$160, 23, FALSE)</f>
        <v>139</v>
      </c>
      <c r="CJ29" s="112">
        <f>VLOOKUP($A29&amp;$A$27, '[2]36-3.재가노인'!$A$9:$BC$160, 24, FALSE)</f>
        <v>32</v>
      </c>
      <c r="CK29" s="112">
        <f>VLOOKUP($A29&amp;$A$27, '[2]36-3.재가노인'!$A$9:$BC$160, 25, FALSE)</f>
        <v>2468</v>
      </c>
      <c r="CL29" s="112">
        <f>VLOOKUP($A29&amp;$A$27, '[2]36-3.재가노인'!$A$9:$BC$160, 26, FALSE)</f>
        <v>3380</v>
      </c>
      <c r="CM29" s="112">
        <f>VLOOKUP($A29&amp;$A$27, '[2]36-3.재가노인'!$A$9:$BC$160, 27, FALSE)</f>
        <v>155</v>
      </c>
    </row>
    <row r="30" spans="1:96" ht="21.2" customHeight="1" x14ac:dyDescent="0.15">
      <c r="A30" s="4">
        <v>2017</v>
      </c>
      <c r="B30" s="112">
        <f>VLOOKUP($A30&amp;$A$27, '[2]36.노인복지시설'!$A$9:$BC$160, 4, FALSE)</f>
        <v>8055</v>
      </c>
      <c r="C30" s="112">
        <f>VLOOKUP($A30&amp;$A$27, '[2]36.노인복지시설'!$A$9:$BC$160, 5, FALSE)</f>
        <v>18</v>
      </c>
      <c r="D30" s="112">
        <f>VLOOKUP($A30&amp;$A$27, '[2]36.노인복지시설'!$A$9:$BC$160, 6, FALSE)</f>
        <v>164</v>
      </c>
      <c r="E30" s="112">
        <f>VLOOKUP($A30&amp;$A$27, '[2]36.노인복지시설'!$A$9:$BC$160, 7, FALSE)</f>
        <v>56</v>
      </c>
      <c r="F30" s="112">
        <f>VLOOKUP($A30&amp;$A$27, '[2]36.노인복지시설'!$A$9:$BC$160, 8, FALSE)</f>
        <v>108</v>
      </c>
      <c r="G30" s="112">
        <f>VLOOKUP($A30&amp;$A$27, '[2]36.노인복지시설'!$A$9:$BC$160, 9, FALSE)</f>
        <v>7924</v>
      </c>
      <c r="H30" s="112">
        <f>VLOOKUP($A30&amp;$A$27, '[2]36.노인복지시설'!$A$9:$BC$160, 10, FALSE)</f>
        <v>113</v>
      </c>
      <c r="I30" s="4">
        <v>2017</v>
      </c>
      <c r="J30" s="112">
        <f>VLOOKUP($A30&amp;$A$27, '[2]36-1.노인주거'!$A$9:$BC$160, 4, FALSE)</f>
        <v>33</v>
      </c>
      <c r="K30" s="112">
        <f>VLOOKUP($A30&amp;$A$27, '[2]36-1.노인주거'!$A$9:$BC$160, 5, FALSE)</f>
        <v>1366</v>
      </c>
      <c r="L30" s="112">
        <f>VLOOKUP($A30&amp;$A$27, '[2]36-1.노인주거'!$A$9:$BC$160, 6, FALSE)</f>
        <v>916</v>
      </c>
      <c r="M30" s="112">
        <f>VLOOKUP($A30&amp;$A$27, '[2]36-1.노인주거'!$A$9:$BC$160, 7, FALSE)</f>
        <v>268</v>
      </c>
      <c r="N30" s="112">
        <f>VLOOKUP($A30&amp;$A$27, '[2]36-1.노인주거'!$A$9:$BC$160, 8, FALSE)</f>
        <v>648</v>
      </c>
      <c r="O30" s="112">
        <f>VLOOKUP($A30&amp;$A$27, '[2]36-1.노인주거'!$A$9:$BC$160, 9, FALSE)</f>
        <v>256</v>
      </c>
      <c r="P30" s="112">
        <f>VLOOKUP($A30&amp;$A$27, '[2]36-1.노인주거'!$A$9:$BC$160, 10, FALSE)</f>
        <v>54</v>
      </c>
      <c r="Q30" s="112">
        <f>VLOOKUP($A30&amp;$A$27, '[2]36-1.노인주거'!$A$9:$BC$160, 11, FALSE)</f>
        <v>202</v>
      </c>
      <c r="R30" s="112">
        <f>VLOOKUP($A30&amp;$A$27, '[2]36-1.노인주거'!$A$9:$BC$160, 12, FALSE)</f>
        <v>28</v>
      </c>
      <c r="S30" s="112">
        <f>VLOOKUP($A30&amp;$A$27, '[2]36-1.노인주거'!$A$9:$BC$160, 13, FALSE)</f>
        <v>1210</v>
      </c>
      <c r="T30" s="112">
        <f>VLOOKUP($A30&amp;$A$27, '[2]36-1.노인주거'!$A$9:$BC$160, 14, FALSE)</f>
        <v>810</v>
      </c>
      <c r="U30" s="112">
        <f>VLOOKUP($A30&amp;$A$27, '[2]36-1.노인주거'!$A$9:$BC$160, 15, FALSE)</f>
        <v>236</v>
      </c>
      <c r="V30" s="112">
        <f>VLOOKUP($A30&amp;$A$27, '[2]36-1.노인주거'!$A$9:$BC$160, 16, FALSE)</f>
        <v>574</v>
      </c>
      <c r="W30" s="112">
        <f>VLOOKUP($A30&amp;$A$27, '[2]36-1.노인주거'!$A$9:$BC$160, 17, FALSE)</f>
        <v>238</v>
      </c>
      <c r="X30" s="112">
        <f>VLOOKUP($A30&amp;$A$27, '[2]36-1.노인주거'!$A$9:$BC$160, 18, FALSE)</f>
        <v>49</v>
      </c>
      <c r="Y30" s="112">
        <f>VLOOKUP($A30&amp;$A$27, '[2]36-1.노인주거'!$A$9:$BC$160, 19, FALSE)</f>
        <v>189</v>
      </c>
      <c r="Z30" s="112">
        <f>VLOOKUP($A30&amp;$A$27, '[2]36-1.노인주거'!$A$9:$BC$160, 20, FALSE)</f>
        <v>4</v>
      </c>
      <c r="AA30" s="112">
        <f>VLOOKUP($A30&amp;$A$27, '[2]36-1.노인주거'!$A$9:$BC$160, 21, FALSE)</f>
        <v>36</v>
      </c>
      <c r="AB30" s="112">
        <f>VLOOKUP($A30&amp;$A$27, '[2]36-1.노인주거'!$A$9:$BC$160, 22, FALSE)</f>
        <v>17</v>
      </c>
      <c r="AC30" s="112">
        <f>VLOOKUP($A30&amp;$A$27, '[2]36-1.노인주거'!$A$9:$BC$160, 23, FALSE)</f>
        <v>3</v>
      </c>
      <c r="AD30" s="112">
        <f>VLOOKUP($A30&amp;$A$27, '[2]36-1.노인주거'!$A$9:$BC$160, 24, FALSE)</f>
        <v>14</v>
      </c>
      <c r="AE30" s="112">
        <f>VLOOKUP($A30&amp;$A$27, '[2]36-1.노인주거'!$A$9:$BC$160, 25, FALSE)</f>
        <v>7</v>
      </c>
      <c r="AF30" s="112">
        <f>VLOOKUP($A30&amp;$A$27, '[2]36-1.노인주거'!$A$9:$BC$160, 26, FALSE)</f>
        <v>2</v>
      </c>
      <c r="AG30" s="112">
        <f>VLOOKUP($A30&amp;$A$27, '[2]36-1.노인주거'!$A$9:$BC$160, 27, FALSE)</f>
        <v>5</v>
      </c>
      <c r="AH30" s="112">
        <f>VLOOKUP($A30&amp;$A$27, '[2]36-1.노인주거'!$A$9:$BC$160, 28, FALSE)</f>
        <v>1</v>
      </c>
      <c r="AI30" s="112">
        <f>VLOOKUP($A30&amp;$A$27, '[2]36-1.노인주거'!$A$9:$BC$160, 29, FALSE)</f>
        <v>120</v>
      </c>
      <c r="AJ30" s="112">
        <f>VLOOKUP($A30&amp;$A$27, '[2]36-1.노인주거'!$A$9:$BC$160, 30, FALSE)</f>
        <v>89</v>
      </c>
      <c r="AK30" s="112">
        <f>VLOOKUP($A30&amp;$A$27, '[2]36-1.노인주거'!$A$9:$BC$160, 31, FALSE)</f>
        <v>29</v>
      </c>
      <c r="AL30" s="112">
        <f>VLOOKUP($A30&amp;$A$27, '[2]36-1.노인주거'!$A$9:$BC$160, 32, FALSE)</f>
        <v>60</v>
      </c>
      <c r="AM30" s="112">
        <f>VLOOKUP($A30&amp;$A$27, '[2]36-1.노인주거'!$A$9:$BC$160, 33, FALSE)</f>
        <v>11</v>
      </c>
      <c r="AN30" s="112">
        <f>VLOOKUP($A30&amp;$A$27, '[2]36-1.노인주거'!$A$9:$BC$160, 34, FALSE)</f>
        <v>3</v>
      </c>
      <c r="AO30" s="112">
        <f>VLOOKUP($A30&amp;$A$27, '[2]36-1.노인주거'!$A$9:$BC$160, 35, FALSE)</f>
        <v>8</v>
      </c>
      <c r="AP30" s="4">
        <v>2017</v>
      </c>
      <c r="AQ30" s="112">
        <f>VLOOKUP($A30&amp;$A$27, '[2]36-2.노인의료'!$A$9:$BC$160, 4, FALSE)</f>
        <v>385</v>
      </c>
      <c r="AR30" s="112">
        <f>VLOOKUP($A30&amp;$A$27, '[2]36-2.노인의료'!$A$9:$BC$160, 5, FALSE)</f>
        <v>13265</v>
      </c>
      <c r="AS30" s="112">
        <f>VLOOKUP($A30&amp;$A$27, '[2]36-2.노인의료'!$A$9:$BC$160, 6, FALSE)</f>
        <v>10881</v>
      </c>
      <c r="AT30" s="112">
        <f>VLOOKUP($A30&amp;$A$27, '[2]36-2.노인의료'!$A$9:$BC$160, 7, FALSE)</f>
        <v>2252</v>
      </c>
      <c r="AU30" s="112">
        <f>VLOOKUP($A30&amp;$A$27, '[2]36-2.노인의료'!$A$9:$BC$160, 8, FALSE)</f>
        <v>8629</v>
      </c>
      <c r="AV30" s="112">
        <f>VLOOKUP($A30&amp;$A$27, '[2]36-2.노인의료'!$A$9:$BC$160, 9, FALSE)</f>
        <v>7088</v>
      </c>
      <c r="AW30" s="112">
        <f>VLOOKUP($A30&amp;$A$27, '[2]36-2.노인의료'!$A$9:$BC$160, 10, FALSE)</f>
        <v>856</v>
      </c>
      <c r="AX30" s="112">
        <f>VLOOKUP($A30&amp;$A$27, '[2]36-2.노인의료'!$A$9:$BC$160, 11, FALSE)</f>
        <v>6232</v>
      </c>
      <c r="AY30" s="112">
        <f>VLOOKUP($A30&amp;$A$27, '[2]36-2.노인의료'!$A$9:$BC$160, 12, FALSE)</f>
        <v>255</v>
      </c>
      <c r="AZ30" s="112">
        <f>VLOOKUP($A30&amp;$A$27, '[2]36-2.노인의료'!$A$9:$BC$160, 13, FALSE)</f>
        <v>12130</v>
      </c>
      <c r="BA30" s="112">
        <f>VLOOKUP($A30&amp;$A$27, '[2]36-2.노인의료'!$A$9:$BC$160, 14, FALSE)</f>
        <v>9930</v>
      </c>
      <c r="BB30" s="112">
        <f>VLOOKUP($A30&amp;$A$27, '[2]36-2.노인의료'!$A$9:$BC$160, 15, FALSE)</f>
        <v>2102</v>
      </c>
      <c r="BC30" s="112">
        <f>VLOOKUP($A30&amp;$A$27, '[2]36-2.노인의료'!$A$9:$BC$160, 16, FALSE)</f>
        <v>7828</v>
      </c>
      <c r="BD30" s="112">
        <f>VLOOKUP($A30&amp;$A$27, '[2]36-2.노인의료'!$A$9:$BC$160, 17, FALSE)</f>
        <v>6377</v>
      </c>
      <c r="BE30" s="112">
        <f>VLOOKUP($A30&amp;$A$27, '[2]36-2.노인의료'!$A$9:$BC$160, 18, FALSE)</f>
        <v>750</v>
      </c>
      <c r="BF30" s="112">
        <f>VLOOKUP($A30&amp;$A$27, '[2]36-2.노인의료'!$A$9:$BC$160, 19, FALSE)</f>
        <v>5627</v>
      </c>
      <c r="BG30" s="112">
        <f>VLOOKUP($A30&amp;$A$27, '[2]36-2.노인의료'!$A$9:$BC$160, 20, FALSE)</f>
        <v>130</v>
      </c>
      <c r="BH30" s="112">
        <f>VLOOKUP($A30&amp;$A$27, '[2]36-2.노인의료'!$A$9:$BC$160, 21, FALSE)</f>
        <v>1135</v>
      </c>
      <c r="BI30" s="112">
        <f>VLOOKUP($A30&amp;$A$27, '[2]36-2.노인의료'!$A$9:$BC$160, 22, FALSE)</f>
        <v>951</v>
      </c>
      <c r="BJ30" s="112">
        <f>VLOOKUP($A30&amp;$A$27, '[2]36-2.노인의료'!$A$9:$BC$160, 23, FALSE)</f>
        <v>150</v>
      </c>
      <c r="BK30" s="112">
        <f>VLOOKUP($A30&amp;$A$27, '[2]36-2.노인의료'!$A$9:$BC$160, 24, FALSE)</f>
        <v>801</v>
      </c>
      <c r="BL30" s="112">
        <f>VLOOKUP($A30&amp;$A$27, '[2]36-2.노인의료'!$A$9:$BC$160, 25, FALSE)</f>
        <v>711</v>
      </c>
      <c r="BM30" s="112">
        <f>VLOOKUP($A30&amp;$A$27, '[2]36-2.노인의료'!$A$9:$BC$160, 26, FALSE)</f>
        <v>106</v>
      </c>
      <c r="BN30" s="112">
        <f>VLOOKUP($A30&amp;$A$27, '[2]36-2.노인의료'!$A$9:$BC$160, 27, FALSE)</f>
        <v>605</v>
      </c>
      <c r="BO30" s="4">
        <v>2017</v>
      </c>
      <c r="BP30" s="112">
        <f>VLOOKUP($A30&amp;$A$27, '[2]36-3.재가노인'!$A$9:$BC$160, 4, FALSE)</f>
        <v>220</v>
      </c>
      <c r="BQ30" s="112">
        <f>VLOOKUP($A30&amp;$A$27, '[2]36-3.재가노인'!$A$9:$BC$160, 5, FALSE)</f>
        <v>4112</v>
      </c>
      <c r="BR30" s="112">
        <f>VLOOKUP($A30&amp;$A$27, '[2]36-3.재가노인'!$A$9:$BC$160, 6, FALSE)</f>
        <v>7079</v>
      </c>
      <c r="BS30" s="112">
        <f>VLOOKUP($A30&amp;$A$27, '[2]36-3.재가노인'!$A$9:$BC$160, 7, FALSE)</f>
        <v>1979</v>
      </c>
      <c r="BT30" s="112">
        <f>VLOOKUP($A30&amp;$A$27, '[2]36-3.재가노인'!$A$9:$BC$160, 8, FALSE)</f>
        <v>69</v>
      </c>
      <c r="BU30" s="112">
        <f>VLOOKUP($A30&amp;$A$27, '[2]36-3.재가노인'!$A$9:$BC$160, 9, FALSE)</f>
        <v>162</v>
      </c>
      <c r="BV30" s="112">
        <f>VLOOKUP($A30&amp;$A$27, '[2]36-3.재가노인'!$A$9:$BC$160, 10, FALSE)</f>
        <v>1848</v>
      </c>
      <c r="BW30" s="112">
        <f>VLOOKUP($A30&amp;$A$27, '[2]36-3.재가노인'!$A$9:$BC$160, 11, FALSE)</f>
        <v>1178</v>
      </c>
      <c r="BX30" s="112">
        <f>VLOOKUP($A30&amp;$A$27, '[2]36-3.재가노인'!$A$9:$BC$160, 12, FALSE)</f>
        <v>70</v>
      </c>
      <c r="BY30" s="112">
        <f>VLOOKUP($A30&amp;$A$27, '[2]36-3.재가노인'!$A$9:$BC$160, 13, FALSE)</f>
        <v>1595</v>
      </c>
      <c r="BZ30" s="112">
        <f>VLOOKUP($A30&amp;$A$27, '[2]36-3.재가노인'!$A$9:$BC$160, 14, FALSE)</f>
        <v>1083</v>
      </c>
      <c r="CA30" s="112">
        <f>VLOOKUP($A30&amp;$A$27, '[2]36-3.재가노인'!$A$9:$BC$160, 15, FALSE)</f>
        <v>489</v>
      </c>
      <c r="CB30" s="112">
        <f>VLOOKUP($A30&amp;$A$27, '[2]36-3.재가노인'!$A$9:$BC$160, 16, FALSE)</f>
        <v>9</v>
      </c>
      <c r="CC30" s="112">
        <f>VLOOKUP($A30&amp;$A$27, '[2]36-3.재가노인'!$A$9:$BC$160, 17, FALSE)</f>
        <v>175</v>
      </c>
      <c r="CD30" s="112">
        <f>VLOOKUP($A30&amp;$A$27, '[2]36-3.재가노인'!$A$9:$BC$160, 18, FALSE)</f>
        <v>31</v>
      </c>
      <c r="CE30" s="112">
        <f>VLOOKUP($A30&amp;$A$27, '[2]36-3.재가노인'!$A$9:$BC$160, 19, FALSE)</f>
        <v>25</v>
      </c>
      <c r="CF30" s="112">
        <f>VLOOKUP($A30&amp;$A$27, '[2]36-3.재가노인'!$A$9:$BC$160, 20, FALSE)</f>
        <v>36</v>
      </c>
      <c r="CG30" s="112" t="str">
        <f>VLOOKUP($A30&amp;$A$27, '[2]36-3.재가노인'!$A$9:$BC$160, 21, FALSE)</f>
        <v>-</v>
      </c>
      <c r="CH30" s="112">
        <f>VLOOKUP($A30&amp;$A$27, '[2]36-3.재가노인'!$A$9:$BC$160, 22, FALSE)</f>
        <v>779</v>
      </c>
      <c r="CI30" s="112">
        <f>VLOOKUP($A30&amp;$A$27, '[2]36-3.재가노인'!$A$9:$BC$160, 23, FALSE)</f>
        <v>144</v>
      </c>
      <c r="CJ30" s="112">
        <f>VLOOKUP($A30&amp;$A$27, '[2]36-3.재가노인'!$A$9:$BC$160, 24, FALSE)</f>
        <v>36</v>
      </c>
      <c r="CK30" s="112">
        <f>VLOOKUP($A30&amp;$A$27, '[2]36-3.재가노인'!$A$9:$BC$160, 25, FALSE)</f>
        <v>2180</v>
      </c>
      <c r="CL30" s="112">
        <f>VLOOKUP($A30&amp;$A$27, '[2]36-3.재가노인'!$A$9:$BC$160, 26, FALSE)</f>
        <v>3338</v>
      </c>
      <c r="CM30" s="112">
        <f>VLOOKUP($A30&amp;$A$27, '[2]36-3.재가노인'!$A$9:$BC$160, 27, FALSE)</f>
        <v>143</v>
      </c>
    </row>
    <row r="31" spans="1:96" ht="21.2" customHeight="1" x14ac:dyDescent="0.15">
      <c r="A31" s="4">
        <v>2018</v>
      </c>
      <c r="B31" s="112">
        <f>VLOOKUP($A31&amp;$A$27, '[2]36.노인복지시설'!$A$9:$BC$160, 4, FALSE)</f>
        <v>8155</v>
      </c>
      <c r="C31" s="112">
        <f>VLOOKUP($A31&amp;$A$27, '[2]36.노인복지시설'!$A$9:$BC$160, 5, FALSE)</f>
        <v>19</v>
      </c>
      <c r="D31" s="112">
        <f>VLOOKUP($A31&amp;$A$27, '[2]36.노인복지시설'!$A$9:$BC$160, 6, FALSE)</f>
        <v>167</v>
      </c>
      <c r="E31" s="112">
        <f>VLOOKUP($A31&amp;$A$27, '[2]36.노인복지시설'!$A$9:$BC$160, 7, FALSE)</f>
        <v>59</v>
      </c>
      <c r="F31" s="112">
        <f>VLOOKUP($A31&amp;$A$27, '[2]36.노인복지시설'!$A$9:$BC$160, 8, FALSE)</f>
        <v>108</v>
      </c>
      <c r="G31" s="112">
        <f>VLOOKUP($A31&amp;$A$27, '[2]36.노인복지시설'!$A$9:$BC$160, 9, FALSE)</f>
        <v>8021</v>
      </c>
      <c r="H31" s="112">
        <f>VLOOKUP($A31&amp;$A$27, '[2]36.노인복지시설'!$A$9:$BC$160, 10, FALSE)</f>
        <v>115</v>
      </c>
      <c r="I31" s="4">
        <v>2018</v>
      </c>
      <c r="J31" s="112">
        <f>VLOOKUP($A31&amp;$A$27, '[2]36-1.노인주거'!$A$9:$BC$160, 4, FALSE)</f>
        <v>34</v>
      </c>
      <c r="K31" s="112">
        <f>VLOOKUP($A31&amp;$A$27, '[2]36-1.노인주거'!$A$9:$BC$160, 5, FALSE)</f>
        <v>1409</v>
      </c>
      <c r="L31" s="112">
        <f>VLOOKUP($A31&amp;$A$27, '[2]36-1.노인주거'!$A$9:$BC$160, 6, FALSE)</f>
        <v>909</v>
      </c>
      <c r="M31" s="112">
        <f>VLOOKUP($A31&amp;$A$27, '[2]36-1.노인주거'!$A$9:$BC$160, 7, FALSE)</f>
        <v>276</v>
      </c>
      <c r="N31" s="112">
        <f>VLOOKUP($A31&amp;$A$27, '[2]36-1.노인주거'!$A$9:$BC$160, 8, FALSE)</f>
        <v>633</v>
      </c>
      <c r="O31" s="112">
        <f>VLOOKUP($A31&amp;$A$27, '[2]36-1.노인주거'!$A$9:$BC$160, 9, FALSE)</f>
        <v>264</v>
      </c>
      <c r="P31" s="112">
        <f>VLOOKUP($A31&amp;$A$27, '[2]36-1.노인주거'!$A$9:$BC$160, 10, FALSE)</f>
        <v>56</v>
      </c>
      <c r="Q31" s="112">
        <f>VLOOKUP($A31&amp;$A$27, '[2]36-1.노인주거'!$A$9:$BC$160, 11, FALSE)</f>
        <v>208</v>
      </c>
      <c r="R31" s="112">
        <f>VLOOKUP($A31&amp;$A$27, '[2]36-1.노인주거'!$A$9:$BC$160, 12, FALSE)</f>
        <v>28</v>
      </c>
      <c r="S31" s="112">
        <f>VLOOKUP($A31&amp;$A$27, '[2]36-1.노인주거'!$A$9:$BC$160, 13, FALSE)</f>
        <v>1244</v>
      </c>
      <c r="T31" s="112">
        <f>VLOOKUP($A31&amp;$A$27, '[2]36-1.노인주거'!$A$9:$BC$160, 14, FALSE)</f>
        <v>809</v>
      </c>
      <c r="U31" s="112">
        <f>VLOOKUP($A31&amp;$A$27, '[2]36-1.노인주거'!$A$9:$BC$160, 15, FALSE)</f>
        <v>248</v>
      </c>
      <c r="V31" s="112">
        <f>VLOOKUP($A31&amp;$A$27, '[2]36-1.노인주거'!$A$9:$BC$160, 16, FALSE)</f>
        <v>561</v>
      </c>
      <c r="W31" s="112">
        <f>VLOOKUP($A31&amp;$A$27, '[2]36-1.노인주거'!$A$9:$BC$160, 17, FALSE)</f>
        <v>239</v>
      </c>
      <c r="X31" s="112">
        <f>VLOOKUP($A31&amp;$A$27, '[2]36-1.노인주거'!$A$9:$BC$160, 18, FALSE)</f>
        <v>51</v>
      </c>
      <c r="Y31" s="112">
        <f>VLOOKUP($A31&amp;$A$27, '[2]36-1.노인주거'!$A$9:$BC$160, 19, FALSE)</f>
        <v>188</v>
      </c>
      <c r="Z31" s="112">
        <f>VLOOKUP($A31&amp;$A$27, '[2]36-1.노인주거'!$A$9:$BC$160, 20, FALSE)</f>
        <v>5</v>
      </c>
      <c r="AA31" s="112">
        <f>VLOOKUP($A31&amp;$A$27, '[2]36-1.노인주거'!$A$9:$BC$160, 21, FALSE)</f>
        <v>45</v>
      </c>
      <c r="AB31" s="112">
        <f>VLOOKUP($A31&amp;$A$27, '[2]36-1.노인주거'!$A$9:$BC$160, 22, FALSE)</f>
        <v>21</v>
      </c>
      <c r="AC31" s="112">
        <f>VLOOKUP($A31&amp;$A$27, '[2]36-1.노인주거'!$A$9:$BC$160, 23, FALSE)</f>
        <v>3</v>
      </c>
      <c r="AD31" s="112">
        <f>VLOOKUP($A31&amp;$A$27, '[2]36-1.노인주거'!$A$9:$BC$160, 24, FALSE)</f>
        <v>18</v>
      </c>
      <c r="AE31" s="112">
        <f>VLOOKUP($A31&amp;$A$27, '[2]36-1.노인주거'!$A$9:$BC$160, 25, FALSE)</f>
        <v>13</v>
      </c>
      <c r="AF31" s="112">
        <f>VLOOKUP($A31&amp;$A$27, '[2]36-1.노인주거'!$A$9:$BC$160, 26, FALSE)</f>
        <v>3</v>
      </c>
      <c r="AG31" s="112">
        <f>VLOOKUP($A31&amp;$A$27, '[2]36-1.노인주거'!$A$9:$BC$160, 27, FALSE)</f>
        <v>10</v>
      </c>
      <c r="AH31" s="112">
        <f>VLOOKUP($A31&amp;$A$27, '[2]36-1.노인주거'!$A$9:$BC$160, 28, FALSE)</f>
        <v>1</v>
      </c>
      <c r="AI31" s="112">
        <f>VLOOKUP($A31&amp;$A$27, '[2]36-1.노인주거'!$A$9:$BC$160, 29, FALSE)</f>
        <v>120</v>
      </c>
      <c r="AJ31" s="112">
        <f>VLOOKUP($A31&amp;$A$27, '[2]36-1.노인주거'!$A$9:$BC$160, 30, FALSE)</f>
        <v>79</v>
      </c>
      <c r="AK31" s="112">
        <f>VLOOKUP($A31&amp;$A$27, '[2]36-1.노인주거'!$A$9:$BC$160, 31, FALSE)</f>
        <v>25</v>
      </c>
      <c r="AL31" s="112">
        <f>VLOOKUP($A31&amp;$A$27, '[2]36-1.노인주거'!$A$9:$BC$160, 32, FALSE)</f>
        <v>54</v>
      </c>
      <c r="AM31" s="112">
        <f>VLOOKUP($A31&amp;$A$27, '[2]36-1.노인주거'!$A$9:$BC$160, 33, FALSE)</f>
        <v>12</v>
      </c>
      <c r="AN31" s="112">
        <f>VLOOKUP($A31&amp;$A$27, '[2]36-1.노인주거'!$A$9:$BC$160, 34, FALSE)</f>
        <v>2</v>
      </c>
      <c r="AO31" s="112">
        <f>VLOOKUP($A31&amp;$A$27, '[2]36-1.노인주거'!$A$9:$BC$160, 35, FALSE)</f>
        <v>10</v>
      </c>
      <c r="AP31" s="4">
        <v>2018</v>
      </c>
      <c r="AQ31" s="112">
        <f>VLOOKUP($A31&amp;$A$27, '[2]36-2.노인의료'!$A$9:$BC$160, 4, FALSE)</f>
        <v>388</v>
      </c>
      <c r="AR31" s="112">
        <f>VLOOKUP($A31&amp;$A$27, '[2]36-2.노인의료'!$A$9:$BC$160, 5, FALSE)</f>
        <v>13586</v>
      </c>
      <c r="AS31" s="112">
        <f>VLOOKUP($A31&amp;$A$27, '[2]36-2.노인의료'!$A$9:$BC$160, 6, FALSE)</f>
        <v>11214</v>
      </c>
      <c r="AT31" s="112">
        <f>VLOOKUP($A31&amp;$A$27, '[2]36-2.노인의료'!$A$9:$BC$160, 7, FALSE)</f>
        <v>2364</v>
      </c>
      <c r="AU31" s="112">
        <f>VLOOKUP($A31&amp;$A$27, '[2]36-2.노인의료'!$A$9:$BC$160, 8, FALSE)</f>
        <v>8850</v>
      </c>
      <c r="AV31" s="112">
        <f>VLOOKUP($A31&amp;$A$27, '[2]36-2.노인의료'!$A$9:$BC$160, 9, FALSE)</f>
        <v>7623</v>
      </c>
      <c r="AW31" s="112">
        <f>VLOOKUP($A31&amp;$A$27, '[2]36-2.노인의료'!$A$9:$BC$160, 10, FALSE)</f>
        <v>996</v>
      </c>
      <c r="AX31" s="112">
        <f>VLOOKUP($A31&amp;$A$27, '[2]36-2.노인의료'!$A$9:$BC$160, 11, FALSE)</f>
        <v>6627</v>
      </c>
      <c r="AY31" s="112">
        <f>VLOOKUP($A31&amp;$A$27, '[2]36-2.노인의료'!$A$9:$BC$160, 12, FALSE)</f>
        <v>262</v>
      </c>
      <c r="AZ31" s="112">
        <f>VLOOKUP($A31&amp;$A$27, '[2]36-2.노인의료'!$A$9:$BC$160, 13, FALSE)</f>
        <v>12477</v>
      </c>
      <c r="BA31" s="112">
        <f>VLOOKUP($A31&amp;$A$27, '[2]36-2.노인의료'!$A$9:$BC$160, 14, FALSE)</f>
        <v>10254</v>
      </c>
      <c r="BB31" s="112">
        <f>VLOOKUP($A31&amp;$A$27, '[2]36-2.노인의료'!$A$9:$BC$160, 15, FALSE)</f>
        <v>2202</v>
      </c>
      <c r="BC31" s="112">
        <f>VLOOKUP($A31&amp;$A$27, '[2]36-2.노인의료'!$A$9:$BC$160, 16, FALSE)</f>
        <v>8052</v>
      </c>
      <c r="BD31" s="112">
        <f>VLOOKUP($A31&amp;$A$27, '[2]36-2.노인의료'!$A$9:$BC$160, 17, FALSE)</f>
        <v>6854</v>
      </c>
      <c r="BE31" s="112">
        <f>VLOOKUP($A31&amp;$A$27, '[2]36-2.노인의료'!$A$9:$BC$160, 18, FALSE)</f>
        <v>888</v>
      </c>
      <c r="BF31" s="112">
        <f>VLOOKUP($A31&amp;$A$27, '[2]36-2.노인의료'!$A$9:$BC$160, 19, FALSE)</f>
        <v>5966</v>
      </c>
      <c r="BG31" s="112">
        <f>VLOOKUP($A31&amp;$A$27, '[2]36-2.노인의료'!$A$9:$BC$160, 20, FALSE)</f>
        <v>126</v>
      </c>
      <c r="BH31" s="112">
        <f>VLOOKUP($A31&amp;$A$27, '[2]36-2.노인의료'!$A$9:$BC$160, 21, FALSE)</f>
        <v>1109</v>
      </c>
      <c r="BI31" s="112">
        <f>VLOOKUP($A31&amp;$A$27, '[2]36-2.노인의료'!$A$9:$BC$160, 22, FALSE)</f>
        <v>960</v>
      </c>
      <c r="BJ31" s="112">
        <f>VLOOKUP($A31&amp;$A$27, '[2]36-2.노인의료'!$A$9:$BC$160, 23, FALSE)</f>
        <v>162</v>
      </c>
      <c r="BK31" s="112">
        <f>VLOOKUP($A31&amp;$A$27, '[2]36-2.노인의료'!$A$9:$BC$160, 24, FALSE)</f>
        <v>798</v>
      </c>
      <c r="BL31" s="112">
        <f>VLOOKUP($A31&amp;$A$27, '[2]36-2.노인의료'!$A$9:$BC$160, 25, FALSE)</f>
        <v>769</v>
      </c>
      <c r="BM31" s="112">
        <f>VLOOKUP($A31&amp;$A$27, '[2]36-2.노인의료'!$A$9:$BC$160, 26, FALSE)</f>
        <v>108</v>
      </c>
      <c r="BN31" s="112">
        <f>VLOOKUP($A31&amp;$A$27, '[2]36-2.노인의료'!$A$9:$BC$160, 27, FALSE)</f>
        <v>661</v>
      </c>
      <c r="BO31" s="4">
        <v>2018</v>
      </c>
      <c r="BP31" s="112">
        <f>VLOOKUP($A31&amp;$A$27, '[2]36-3.재가노인'!$A$9:$BC$160, 4, FALSE)</f>
        <v>187</v>
      </c>
      <c r="BQ31" s="112">
        <f>VLOOKUP($A31&amp;$A$27, '[2]36-3.재가노인'!$A$9:$BC$160, 5, FALSE)</f>
        <v>4424</v>
      </c>
      <c r="BR31" s="112">
        <f>VLOOKUP($A31&amp;$A$27, '[2]36-3.재가노인'!$A$9:$BC$160, 6, FALSE)</f>
        <v>6784</v>
      </c>
      <c r="BS31" s="112">
        <f>VLOOKUP($A31&amp;$A$27, '[2]36-3.재가노인'!$A$9:$BC$160, 7, FALSE)</f>
        <v>1955</v>
      </c>
      <c r="BT31" s="112">
        <f>VLOOKUP($A31&amp;$A$27, '[2]36-3.재가노인'!$A$9:$BC$160, 8, FALSE)</f>
        <v>59</v>
      </c>
      <c r="BU31" s="112">
        <f>VLOOKUP($A31&amp;$A$27, '[2]36-3.재가노인'!$A$9:$BC$160, 9, FALSE)</f>
        <v>189</v>
      </c>
      <c r="BV31" s="112">
        <f>VLOOKUP($A31&amp;$A$27, '[2]36-3.재가노인'!$A$9:$BC$160, 10, FALSE)</f>
        <v>1773</v>
      </c>
      <c r="BW31" s="112">
        <f>VLOOKUP($A31&amp;$A$27, '[2]36-3.재가노인'!$A$9:$BC$160, 11, FALSE)</f>
        <v>1088</v>
      </c>
      <c r="BX31" s="112">
        <f>VLOOKUP($A31&amp;$A$27, '[2]36-3.재가노인'!$A$9:$BC$160, 12, FALSE)</f>
        <v>62</v>
      </c>
      <c r="BY31" s="112">
        <f>VLOOKUP($A31&amp;$A$27, '[2]36-3.재가노인'!$A$9:$BC$160, 13, FALSE)</f>
        <v>1607</v>
      </c>
      <c r="BZ31" s="112">
        <f>VLOOKUP($A31&amp;$A$27, '[2]36-3.재가노인'!$A$9:$BC$160, 14, FALSE)</f>
        <v>1035</v>
      </c>
      <c r="CA31" s="112">
        <f>VLOOKUP($A31&amp;$A$27, '[2]36-3.재가노인'!$A$9:$BC$160, 15, FALSE)</f>
        <v>575</v>
      </c>
      <c r="CB31" s="112">
        <f>VLOOKUP($A31&amp;$A$27, '[2]36-3.재가노인'!$A$9:$BC$160, 16, FALSE)</f>
        <v>7</v>
      </c>
      <c r="CC31" s="112">
        <f>VLOOKUP($A31&amp;$A$27, '[2]36-3.재가노인'!$A$9:$BC$160, 17, FALSE)</f>
        <v>48</v>
      </c>
      <c r="CD31" s="112">
        <f>VLOOKUP($A31&amp;$A$27, '[2]36-3.재가노인'!$A$9:$BC$160, 18, FALSE)</f>
        <v>22</v>
      </c>
      <c r="CE31" s="112">
        <f>VLOOKUP($A31&amp;$A$27, '[2]36-3.재가노인'!$A$9:$BC$160, 19, FALSE)</f>
        <v>17</v>
      </c>
      <c r="CF31" s="112">
        <f>VLOOKUP($A31&amp;$A$27, '[2]36-3.재가노인'!$A$9:$BC$160, 20, FALSE)</f>
        <v>21</v>
      </c>
      <c r="CG31" s="112" t="str">
        <f>VLOOKUP($A31&amp;$A$27, '[2]36-3.재가노인'!$A$9:$BC$160, 21, FALSE)</f>
        <v>-</v>
      </c>
      <c r="CH31" s="112">
        <f>VLOOKUP($A31&amp;$A$27, '[2]36-3.재가노인'!$A$9:$BC$160, 22, FALSE)</f>
        <v>377</v>
      </c>
      <c r="CI31" s="112">
        <f>VLOOKUP($A31&amp;$A$27, '[2]36-3.재가노인'!$A$9:$BC$160, 23, FALSE)</f>
        <v>78</v>
      </c>
      <c r="CJ31" s="112">
        <f>VLOOKUP($A31&amp;$A$27, '[2]36-3.재가노인'!$A$9:$BC$160, 24, FALSE)</f>
        <v>38</v>
      </c>
      <c r="CK31" s="112">
        <f>VLOOKUP($A31&amp;$A$27, '[2]36-3.재가노인'!$A$9:$BC$160, 25, FALSE)</f>
        <v>2580</v>
      </c>
      <c r="CL31" s="112">
        <f>VLOOKUP($A31&amp;$A$27, '[2]36-3.재가노인'!$A$9:$BC$160, 26, FALSE)</f>
        <v>3577</v>
      </c>
      <c r="CM31" s="112">
        <f>VLOOKUP($A31&amp;$A$27, '[2]36-3.재가노인'!$A$9:$BC$160, 27, FALSE)</f>
        <v>197</v>
      </c>
    </row>
    <row r="32" spans="1:96" ht="21.2" customHeight="1" x14ac:dyDescent="0.15">
      <c r="A32" s="4">
        <v>2019</v>
      </c>
      <c r="B32" s="112">
        <f>VLOOKUP($A32&amp;$A$27, '[2]36.노인복지시설'!$A$9:$BC$160, 4, FALSE)</f>
        <v>8219</v>
      </c>
      <c r="C32" s="112">
        <f>VLOOKUP($A32&amp;$A$27, '[2]36.노인복지시설'!$A$9:$BC$160, 5, FALSE)</f>
        <v>19</v>
      </c>
      <c r="D32" s="112">
        <f>VLOOKUP($A32&amp;$A$27, '[2]36.노인복지시설'!$A$9:$BC$160, 6, FALSE)</f>
        <v>178</v>
      </c>
      <c r="E32" s="112">
        <f>VLOOKUP($A32&amp;$A$27, '[2]36.노인복지시설'!$A$9:$BC$160, 7, FALSE)</f>
        <v>60</v>
      </c>
      <c r="F32" s="112">
        <f>VLOOKUP($A32&amp;$A$27, '[2]36.노인복지시설'!$A$9:$BC$160, 8, FALSE)</f>
        <v>118</v>
      </c>
      <c r="G32" s="112">
        <f>VLOOKUP($A32&amp;$A$27, '[2]36.노인복지시설'!$A$9:$BC$160, 9, FALSE)</f>
        <v>8087</v>
      </c>
      <c r="H32" s="112">
        <f>VLOOKUP($A32&amp;$A$27, '[2]36.노인복지시설'!$A$9:$BC$160, 10, FALSE)</f>
        <v>113</v>
      </c>
      <c r="I32" s="4">
        <v>2019</v>
      </c>
      <c r="J32" s="112">
        <f>VLOOKUP($A32&amp;$A$27, '[2]36-1.노인주거'!$A$9:$BC$160, 4, FALSE)</f>
        <v>35</v>
      </c>
      <c r="K32" s="112">
        <f>VLOOKUP($A32&amp;$A$27, '[2]36-1.노인주거'!$A$9:$BC$160, 5, FALSE)</f>
        <v>1427</v>
      </c>
      <c r="L32" s="112">
        <f>VLOOKUP($A32&amp;$A$27, '[2]36-1.노인주거'!$A$9:$BC$160, 6, FALSE)</f>
        <v>907</v>
      </c>
      <c r="M32" s="112">
        <f>VLOOKUP($A32&amp;$A$27, '[2]36-1.노인주거'!$A$9:$BC$160, 7, FALSE)</f>
        <v>280</v>
      </c>
      <c r="N32" s="112">
        <f>VLOOKUP($A32&amp;$A$27, '[2]36-1.노인주거'!$A$9:$BC$160, 8, FALSE)</f>
        <v>627</v>
      </c>
      <c r="O32" s="112">
        <f>VLOOKUP($A32&amp;$A$27, '[2]36-1.노인주거'!$A$9:$BC$160, 9, FALSE)</f>
        <v>266</v>
      </c>
      <c r="P32" s="112">
        <f>VLOOKUP($A32&amp;$A$27, '[2]36-1.노인주거'!$A$9:$BC$160, 10, FALSE)</f>
        <v>59</v>
      </c>
      <c r="Q32" s="112">
        <f>VLOOKUP($A32&amp;$A$27, '[2]36-1.노인주거'!$A$9:$BC$160, 11, FALSE)</f>
        <v>207</v>
      </c>
      <c r="R32" s="112">
        <f>VLOOKUP($A32&amp;$A$27, '[2]36-1.노인주거'!$A$9:$BC$160, 12, FALSE)</f>
        <v>30</v>
      </c>
      <c r="S32" s="112">
        <f>VLOOKUP($A32&amp;$A$27, '[2]36-1.노인주거'!$A$9:$BC$160, 13, FALSE)</f>
        <v>1271</v>
      </c>
      <c r="T32" s="112">
        <f>VLOOKUP($A32&amp;$A$27, '[2]36-1.노인주거'!$A$9:$BC$160, 14, FALSE)</f>
        <v>807</v>
      </c>
      <c r="U32" s="112">
        <f>VLOOKUP($A32&amp;$A$27, '[2]36-1.노인주거'!$A$9:$BC$160, 15, FALSE)</f>
        <v>244</v>
      </c>
      <c r="V32" s="112">
        <f>VLOOKUP($A32&amp;$A$27, '[2]36-1.노인주거'!$A$9:$BC$160, 16, FALSE)</f>
        <v>563</v>
      </c>
      <c r="W32" s="112">
        <f>VLOOKUP($A32&amp;$A$27, '[2]36-1.노인주거'!$A$9:$BC$160, 17, FALSE)</f>
        <v>247</v>
      </c>
      <c r="X32" s="112">
        <f>VLOOKUP($A32&amp;$A$27, '[2]36-1.노인주거'!$A$9:$BC$160, 18, FALSE)</f>
        <v>54</v>
      </c>
      <c r="Y32" s="112">
        <f>VLOOKUP($A32&amp;$A$27, '[2]36-1.노인주거'!$A$9:$BC$160, 19, FALSE)</f>
        <v>193</v>
      </c>
      <c r="Z32" s="112">
        <f>VLOOKUP($A32&amp;$A$27, '[2]36-1.노인주거'!$A$9:$BC$160, 20, FALSE)</f>
        <v>4</v>
      </c>
      <c r="AA32" s="112">
        <f>VLOOKUP($A32&amp;$A$27, '[2]36-1.노인주거'!$A$9:$BC$160, 21, FALSE)</f>
        <v>36</v>
      </c>
      <c r="AB32" s="112">
        <f>VLOOKUP($A32&amp;$A$27, '[2]36-1.노인주거'!$A$9:$BC$160, 22, FALSE)</f>
        <v>11</v>
      </c>
      <c r="AC32" s="112">
        <f>VLOOKUP($A32&amp;$A$27, '[2]36-1.노인주거'!$A$9:$BC$160, 23, FALSE)</f>
        <v>7</v>
      </c>
      <c r="AD32" s="112">
        <f>VLOOKUP($A32&amp;$A$27, '[2]36-1.노인주거'!$A$9:$BC$160, 24, FALSE)</f>
        <v>4</v>
      </c>
      <c r="AE32" s="112">
        <f>VLOOKUP($A32&amp;$A$27, '[2]36-1.노인주거'!$A$9:$BC$160, 25, FALSE)</f>
        <v>8</v>
      </c>
      <c r="AF32" s="112">
        <f>VLOOKUP($A32&amp;$A$27, '[2]36-1.노인주거'!$A$9:$BC$160, 26, FALSE)</f>
        <v>2</v>
      </c>
      <c r="AG32" s="112">
        <f>VLOOKUP($A32&amp;$A$27, '[2]36-1.노인주거'!$A$9:$BC$160, 27, FALSE)</f>
        <v>6</v>
      </c>
      <c r="AH32" s="112">
        <f>VLOOKUP($A32&amp;$A$27, '[2]36-1.노인주거'!$A$9:$BC$160, 28, FALSE)</f>
        <v>1</v>
      </c>
      <c r="AI32" s="112">
        <f>VLOOKUP($A32&amp;$A$27, '[2]36-1.노인주거'!$A$9:$BC$160, 29, FALSE)</f>
        <v>120</v>
      </c>
      <c r="AJ32" s="112">
        <f>VLOOKUP($A32&amp;$A$27, '[2]36-1.노인주거'!$A$9:$BC$160, 30, FALSE)</f>
        <v>89</v>
      </c>
      <c r="AK32" s="112">
        <f>VLOOKUP($A32&amp;$A$27, '[2]36-1.노인주거'!$A$9:$BC$160, 31, FALSE)</f>
        <v>29</v>
      </c>
      <c r="AL32" s="112">
        <f>VLOOKUP($A32&amp;$A$27, '[2]36-1.노인주거'!$A$9:$BC$160, 32, FALSE)</f>
        <v>60</v>
      </c>
      <c r="AM32" s="112">
        <f>VLOOKUP($A32&amp;$A$27, '[2]36-1.노인주거'!$A$9:$BC$160, 33, FALSE)</f>
        <v>11</v>
      </c>
      <c r="AN32" s="112">
        <f>VLOOKUP($A32&amp;$A$27, '[2]36-1.노인주거'!$A$9:$BC$160, 34, FALSE)</f>
        <v>3</v>
      </c>
      <c r="AO32" s="112">
        <f>VLOOKUP($A32&amp;$A$27, '[2]36-1.노인주거'!$A$9:$BC$160, 35, FALSE)</f>
        <v>8</v>
      </c>
      <c r="AP32" s="4">
        <v>2019</v>
      </c>
      <c r="AQ32" s="112">
        <f>VLOOKUP($A32&amp;$A$27, '[2]36-2.노인의료'!$A$9:$BC$160, 4, FALSE)</f>
        <v>397</v>
      </c>
      <c r="AR32" s="112">
        <f>VLOOKUP($A32&amp;$A$27, '[2]36-2.노인의료'!$A$9:$BC$160, 5, FALSE)</f>
        <v>14169</v>
      </c>
      <c r="AS32" s="112">
        <f>VLOOKUP($A32&amp;$A$27, '[2]36-2.노인의료'!$A$9:$BC$160, 6, FALSE)</f>
        <v>11543</v>
      </c>
      <c r="AT32" s="112">
        <f>VLOOKUP($A32&amp;$A$27, '[2]36-2.노인의료'!$A$9:$BC$160, 7, FALSE)</f>
        <v>2477</v>
      </c>
      <c r="AU32" s="112">
        <f>VLOOKUP($A32&amp;$A$27, '[2]36-2.노인의료'!$A$9:$BC$160, 8, FALSE)</f>
        <v>9066</v>
      </c>
      <c r="AV32" s="112">
        <f>VLOOKUP($A32&amp;$A$27, '[2]36-2.노인의료'!$A$9:$BC$160, 9, FALSE)</f>
        <v>7684</v>
      </c>
      <c r="AW32" s="112">
        <f>VLOOKUP($A32&amp;$A$27, '[2]36-2.노인의료'!$A$9:$BC$160, 10, FALSE)</f>
        <v>911</v>
      </c>
      <c r="AX32" s="112">
        <f>VLOOKUP($A32&amp;$A$27, '[2]36-2.노인의료'!$A$9:$BC$160, 11, FALSE)</f>
        <v>6773</v>
      </c>
      <c r="AY32" s="112">
        <f>VLOOKUP($A32&amp;$A$27, '[2]36-2.노인의료'!$A$9:$BC$160, 12, FALSE)</f>
        <v>272</v>
      </c>
      <c r="AZ32" s="112">
        <f>VLOOKUP($A32&amp;$A$27, '[2]36-2.노인의료'!$A$9:$BC$160, 13, FALSE)</f>
        <v>13077</v>
      </c>
      <c r="BA32" s="112">
        <f>VLOOKUP($A32&amp;$A$27, '[2]36-2.노인의료'!$A$9:$BC$160, 14, FALSE)</f>
        <v>10588</v>
      </c>
      <c r="BB32" s="112">
        <f>VLOOKUP($A32&amp;$A$27, '[2]36-2.노인의료'!$A$9:$BC$160, 15, FALSE)</f>
        <v>2327</v>
      </c>
      <c r="BC32" s="112">
        <f>VLOOKUP($A32&amp;$A$27, '[2]36-2.노인의료'!$A$9:$BC$160, 16, FALSE)</f>
        <v>8261</v>
      </c>
      <c r="BD32" s="112">
        <f>VLOOKUP($A32&amp;$A$27, '[2]36-2.노인의료'!$A$9:$BC$160, 17, FALSE)</f>
        <v>6947</v>
      </c>
      <c r="BE32" s="112">
        <f>VLOOKUP($A32&amp;$A$27, '[2]36-2.노인의료'!$A$9:$BC$160, 18, FALSE)</f>
        <v>817</v>
      </c>
      <c r="BF32" s="112">
        <f>VLOOKUP($A32&amp;$A$27, '[2]36-2.노인의료'!$A$9:$BC$160, 19, FALSE)</f>
        <v>6130</v>
      </c>
      <c r="BG32" s="112">
        <f>VLOOKUP($A32&amp;$A$27, '[2]36-2.노인의료'!$A$9:$BC$160, 20, FALSE)</f>
        <v>125</v>
      </c>
      <c r="BH32" s="112">
        <f>VLOOKUP($A32&amp;$A$27, '[2]36-2.노인의료'!$A$9:$BC$160, 21, FALSE)</f>
        <v>1092</v>
      </c>
      <c r="BI32" s="112">
        <f>VLOOKUP($A32&amp;$A$27, '[2]36-2.노인의료'!$A$9:$BC$160, 22, FALSE)</f>
        <v>955</v>
      </c>
      <c r="BJ32" s="112">
        <f>VLOOKUP($A32&amp;$A$27, '[2]36-2.노인의료'!$A$9:$BC$160, 23, FALSE)</f>
        <v>150</v>
      </c>
      <c r="BK32" s="112">
        <f>VLOOKUP($A32&amp;$A$27, '[2]36-2.노인의료'!$A$9:$BC$160, 24, FALSE)</f>
        <v>805</v>
      </c>
      <c r="BL32" s="112">
        <f>VLOOKUP($A32&amp;$A$27, '[2]36-2.노인의료'!$A$9:$BC$160, 25, FALSE)</f>
        <v>737</v>
      </c>
      <c r="BM32" s="112">
        <f>VLOOKUP($A32&amp;$A$27, '[2]36-2.노인의료'!$A$9:$BC$160, 26, FALSE)</f>
        <v>94</v>
      </c>
      <c r="BN32" s="112">
        <f>VLOOKUP($A32&amp;$A$27, '[2]36-2.노인의료'!$A$9:$BC$160, 27, FALSE)</f>
        <v>643</v>
      </c>
      <c r="BO32" s="4">
        <v>2019</v>
      </c>
      <c r="BP32" s="112">
        <f>VLOOKUP($A32&amp;$A$27, '[2]36-3.재가노인'!$A$9:$BC$160, 4, FALSE)</f>
        <v>225</v>
      </c>
      <c r="BQ32" s="112">
        <f>VLOOKUP($A32&amp;$A$27, '[2]36-3.재가노인'!$A$9:$BC$160, 5, FALSE)</f>
        <v>5772</v>
      </c>
      <c r="BR32" s="112">
        <f>VLOOKUP($A32&amp;$A$27, '[2]36-3.재가노인'!$A$9:$BC$160, 6, FALSE)</f>
        <v>7068</v>
      </c>
      <c r="BS32" s="112">
        <f>VLOOKUP($A32&amp;$A$27, '[2]36-3.재가노인'!$A$9:$BC$160, 7, FALSE)</f>
        <v>2141</v>
      </c>
      <c r="BT32" s="112">
        <f>VLOOKUP($A32&amp;$A$27, '[2]36-3.재가노인'!$A$9:$BC$160, 8, FALSE)</f>
        <v>66</v>
      </c>
      <c r="BU32" s="112">
        <f>VLOOKUP($A32&amp;$A$27, '[2]36-3.재가노인'!$A$9:$BC$160, 9, FALSE)</f>
        <v>90</v>
      </c>
      <c r="BV32" s="112">
        <f>VLOOKUP($A32&amp;$A$27, '[2]36-3.재가노인'!$A$9:$BC$160, 10, FALSE)</f>
        <v>1776</v>
      </c>
      <c r="BW32" s="112">
        <f>VLOOKUP($A32&amp;$A$27, '[2]36-3.재가노인'!$A$9:$BC$160, 11, FALSE)</f>
        <v>1272</v>
      </c>
      <c r="BX32" s="112">
        <f>VLOOKUP($A32&amp;$A$27, '[2]36-3.재가노인'!$A$9:$BC$160, 12, FALSE)</f>
        <v>79</v>
      </c>
      <c r="BY32" s="112">
        <f>VLOOKUP($A32&amp;$A$27, '[2]36-3.재가노인'!$A$9:$BC$160, 13, FALSE)</f>
        <v>2137</v>
      </c>
      <c r="BZ32" s="112">
        <f>VLOOKUP($A32&amp;$A$27, '[2]36-3.재가노인'!$A$9:$BC$160, 14, FALSE)</f>
        <v>1253</v>
      </c>
      <c r="CA32" s="112">
        <f>VLOOKUP($A32&amp;$A$27, '[2]36-3.재가노인'!$A$9:$BC$160, 15, FALSE)</f>
        <v>610</v>
      </c>
      <c r="CB32" s="112">
        <f>VLOOKUP($A32&amp;$A$27, '[2]36-3.재가노인'!$A$9:$BC$160, 16, FALSE)</f>
        <v>9</v>
      </c>
      <c r="CC32" s="112">
        <f>VLOOKUP($A32&amp;$A$27, '[2]36-3.재가노인'!$A$9:$BC$160, 17, FALSE)</f>
        <v>37</v>
      </c>
      <c r="CD32" s="112">
        <f>VLOOKUP($A32&amp;$A$27, '[2]36-3.재가노인'!$A$9:$BC$160, 18, FALSE)</f>
        <v>4</v>
      </c>
      <c r="CE32" s="112">
        <f>VLOOKUP($A32&amp;$A$27, '[2]36-3.재가노인'!$A$9:$BC$160, 19, FALSE)</f>
        <v>19</v>
      </c>
      <c r="CF32" s="112">
        <f>VLOOKUP($A32&amp;$A$27, '[2]36-3.재가노인'!$A$9:$BC$160, 20, FALSE)</f>
        <v>34</v>
      </c>
      <c r="CG32" s="112" t="str">
        <f>VLOOKUP($A32&amp;$A$27, '[2]36-3.재가노인'!$A$9:$BC$160, 21, FALSE)</f>
        <v>-</v>
      </c>
      <c r="CH32" s="112">
        <f>VLOOKUP($A32&amp;$A$27, '[2]36-3.재가노인'!$A$9:$BC$160, 22, FALSE)</f>
        <v>444</v>
      </c>
      <c r="CI32" s="112">
        <f>VLOOKUP($A32&amp;$A$27, '[2]36-3.재가노인'!$A$9:$BC$160, 23, FALSE)</f>
        <v>90</v>
      </c>
      <c r="CJ32" s="112">
        <f>VLOOKUP($A32&amp;$A$27, '[2]36-3.재가노인'!$A$9:$BC$160, 24, FALSE)</f>
        <v>37</v>
      </c>
      <c r="CK32" s="112">
        <f>VLOOKUP($A32&amp;$A$27, '[2]36-3.재가노인'!$A$9:$BC$160, 25, FALSE)</f>
        <v>3508</v>
      </c>
      <c r="CL32" s="112">
        <f>VLOOKUP($A32&amp;$A$27, '[2]36-3.재가노인'!$A$9:$BC$160, 26, FALSE)</f>
        <v>3591</v>
      </c>
      <c r="CM32" s="112">
        <f>VLOOKUP($A32&amp;$A$27, '[2]36-3.재가노인'!$A$9:$BC$160, 27, FALSE)</f>
        <v>150</v>
      </c>
    </row>
    <row r="33" spans="1:91" ht="21.2" customHeight="1" x14ac:dyDescent="0.15">
      <c r="A33" s="4">
        <v>2020</v>
      </c>
      <c r="B33" s="102">
        <f>VLOOKUP($A33&amp;$A$27, '[2]36.노인복지시설'!$A$9:$BC$160, 4, FALSE)</f>
        <v>8267</v>
      </c>
      <c r="C33" s="102">
        <f>VLOOKUP($A33&amp;$A$27, '[2]36.노인복지시설'!$A$9:$BC$160, 5, FALSE)</f>
        <v>21</v>
      </c>
      <c r="D33" s="102">
        <f>VLOOKUP($A33&amp;$A$27, '[2]36.노인복지시설'!$A$9:$BC$160, 6, FALSE)</f>
        <v>186</v>
      </c>
      <c r="E33" s="102">
        <f>VLOOKUP($A33&amp;$A$27, '[2]36.노인복지시설'!$A$9:$BC$160, 7, FALSE)</f>
        <v>63</v>
      </c>
      <c r="F33" s="102">
        <f>VLOOKUP($A33&amp;$A$27, '[2]36.노인복지시설'!$A$9:$BC$160, 8, FALSE)</f>
        <v>123</v>
      </c>
      <c r="G33" s="102">
        <f>VLOOKUP($A33&amp;$A$27, '[2]36.노인복지시설'!$A$9:$BC$160, 9, FALSE)</f>
        <v>8134</v>
      </c>
      <c r="H33" s="102">
        <f>VLOOKUP($A33&amp;$A$27, '[2]36.노인복지시설'!$A$9:$BC$160, 10, FALSE)</f>
        <v>112</v>
      </c>
      <c r="I33" s="4">
        <v>2020</v>
      </c>
      <c r="J33" s="112">
        <f>VLOOKUP($A33&amp;$A$27, '[2]36-1.노인주거'!$A$9:$BC$160, 4, FALSE)</f>
        <v>30</v>
      </c>
      <c r="K33" s="112">
        <f>VLOOKUP($A33&amp;$A$27, '[2]36-1.노인주거'!$A$9:$BC$160, 5, FALSE)</f>
        <v>1337</v>
      </c>
      <c r="L33" s="112">
        <f>VLOOKUP($A33&amp;$A$27, '[2]36-1.노인주거'!$A$9:$BC$160, 6, FALSE)</f>
        <v>850</v>
      </c>
      <c r="M33" s="112">
        <f>VLOOKUP($A33&amp;$A$27, '[2]36-1.노인주거'!$A$9:$BC$160, 7, FALSE)</f>
        <v>243</v>
      </c>
      <c r="N33" s="112">
        <f>VLOOKUP($A33&amp;$A$27, '[2]36-1.노인주거'!$A$9:$BC$160, 8, FALSE)</f>
        <v>607</v>
      </c>
      <c r="O33" s="112">
        <f>VLOOKUP($A33&amp;$A$27, '[2]36-1.노인주거'!$A$9:$BC$160, 9, FALSE)</f>
        <v>258</v>
      </c>
      <c r="P33" s="112">
        <f>VLOOKUP($A33&amp;$A$27, '[2]36-1.노인주거'!$A$9:$BC$160, 10, FALSE)</f>
        <v>49</v>
      </c>
      <c r="Q33" s="112">
        <f>VLOOKUP($A33&amp;$A$27, '[2]36-1.노인주거'!$A$9:$BC$160, 11, FALSE)</f>
        <v>209</v>
      </c>
      <c r="R33" s="112">
        <f>VLOOKUP($A33&amp;$A$27, '[2]36-1.노인주거'!$A$9:$BC$160, 12, FALSE)</f>
        <v>24</v>
      </c>
      <c r="S33" s="112">
        <f>VLOOKUP($A33&amp;$A$27, '[2]36-1.노인주거'!$A$9:$BC$160, 13, FALSE)</f>
        <v>1105</v>
      </c>
      <c r="T33" s="112">
        <f>VLOOKUP($A33&amp;$A$27, '[2]36-1.노인주거'!$A$9:$BC$160, 14, FALSE)</f>
        <v>671</v>
      </c>
      <c r="U33" s="112">
        <f>VLOOKUP($A33&amp;$A$27, '[2]36-1.노인주거'!$A$9:$BC$160, 15, FALSE)</f>
        <v>193</v>
      </c>
      <c r="V33" s="112">
        <f>VLOOKUP($A33&amp;$A$27, '[2]36-1.노인주거'!$A$9:$BC$160, 16, FALSE)</f>
        <v>478</v>
      </c>
      <c r="W33" s="112">
        <f>VLOOKUP($A33&amp;$A$27, '[2]36-1.노인주거'!$A$9:$BC$160, 17, FALSE)</f>
        <v>215</v>
      </c>
      <c r="X33" s="112">
        <f>VLOOKUP($A33&amp;$A$27, '[2]36-1.노인주거'!$A$9:$BC$160, 18, FALSE)</f>
        <v>38</v>
      </c>
      <c r="Y33" s="112">
        <f>VLOOKUP($A33&amp;$A$27, '[2]36-1.노인주거'!$A$9:$BC$160, 19, FALSE)</f>
        <v>177</v>
      </c>
      <c r="Z33" s="112">
        <f>VLOOKUP($A33&amp;$A$27, '[2]36-1.노인주거'!$A$9:$BC$160, 20, FALSE)</f>
        <v>5</v>
      </c>
      <c r="AA33" s="112">
        <f>VLOOKUP($A33&amp;$A$27, '[2]36-1.노인주거'!$A$9:$BC$160, 21, FALSE)</f>
        <v>132</v>
      </c>
      <c r="AB33" s="112">
        <f>VLOOKUP($A33&amp;$A$27, '[2]36-1.노인주거'!$A$9:$BC$160, 22, FALSE)</f>
        <v>90</v>
      </c>
      <c r="AC33" s="112">
        <f>VLOOKUP($A33&amp;$A$27, '[2]36-1.노인주거'!$A$9:$BC$160, 23, FALSE)</f>
        <v>24</v>
      </c>
      <c r="AD33" s="112">
        <f>VLOOKUP($A33&amp;$A$27, '[2]36-1.노인주거'!$A$9:$BC$160, 24, FALSE)</f>
        <v>66</v>
      </c>
      <c r="AE33" s="112">
        <f>VLOOKUP($A33&amp;$A$27, '[2]36-1.노인주거'!$A$9:$BC$160, 25, FALSE)</f>
        <v>32</v>
      </c>
      <c r="AF33" s="112">
        <f>VLOOKUP($A33&amp;$A$27, '[2]36-1.노인주거'!$A$9:$BC$160, 26, FALSE)</f>
        <v>8</v>
      </c>
      <c r="AG33" s="112">
        <f>VLOOKUP($A33&amp;$A$27, '[2]36-1.노인주거'!$A$9:$BC$160, 27, FALSE)</f>
        <v>24</v>
      </c>
      <c r="AH33" s="112">
        <f>VLOOKUP($A33&amp;$A$27, '[2]36-1.노인주거'!$A$9:$BC$160, 28, FALSE)</f>
        <v>1</v>
      </c>
      <c r="AI33" s="112">
        <f>VLOOKUP($A33&amp;$A$27, '[2]36-1.노인주거'!$A$9:$BC$160, 29, FALSE)</f>
        <v>100</v>
      </c>
      <c r="AJ33" s="112">
        <f>VLOOKUP($A33&amp;$A$27, '[2]36-1.노인주거'!$A$9:$BC$160, 30, FALSE)</f>
        <v>89</v>
      </c>
      <c r="AK33" s="112">
        <f>VLOOKUP($A33&amp;$A$27, '[2]36-1.노인주거'!$A$9:$BC$160, 31, FALSE)</f>
        <v>26</v>
      </c>
      <c r="AL33" s="112">
        <f>VLOOKUP($A33&amp;$A$27, '[2]36-1.노인주거'!$A$9:$BC$160, 32, FALSE)</f>
        <v>63</v>
      </c>
      <c r="AM33" s="112">
        <f>VLOOKUP($A33&amp;$A$27, '[2]36-1.노인주거'!$A$9:$BC$160, 33, FALSE)</f>
        <v>11</v>
      </c>
      <c r="AN33" s="112">
        <f>VLOOKUP($A33&amp;$A$27, '[2]36-1.노인주거'!$A$9:$BC$160, 34, FALSE)</f>
        <v>3</v>
      </c>
      <c r="AO33" s="112">
        <f>VLOOKUP($A33&amp;$A$27, '[2]36-1.노인주거'!$A$9:$BC$160, 35, FALSE)</f>
        <v>8</v>
      </c>
      <c r="AP33" s="4">
        <v>2020</v>
      </c>
      <c r="AQ33" s="112">
        <f>VLOOKUP($A33&amp;$A$27, '[2]36-2.노인의료'!$A$9:$BC$160, 4, FALSE)</f>
        <v>414</v>
      </c>
      <c r="AR33" s="112">
        <f>VLOOKUP($A33&amp;$A$27, '[2]36-2.노인의료'!$A$9:$BC$160, 5, FALSE)</f>
        <v>14749</v>
      </c>
      <c r="AS33" s="112">
        <f>VLOOKUP($A33&amp;$A$27, '[2]36-2.노인의료'!$A$9:$BC$160, 6, FALSE)</f>
        <v>11926</v>
      </c>
      <c r="AT33" s="112">
        <f>VLOOKUP($A33&amp;$A$27, '[2]36-2.노인의료'!$A$9:$BC$160, 7, FALSE)</f>
        <v>2499</v>
      </c>
      <c r="AU33" s="112">
        <f>VLOOKUP($A33&amp;$A$27, '[2]36-2.노인의료'!$A$9:$BC$160, 8, FALSE)</f>
        <v>9427</v>
      </c>
      <c r="AV33" s="112">
        <f>VLOOKUP($A33&amp;$A$27, '[2]36-2.노인의료'!$A$9:$BC$160, 9, FALSE)</f>
        <v>7924</v>
      </c>
      <c r="AW33" s="112">
        <f>VLOOKUP($A33&amp;$A$27, '[2]36-2.노인의료'!$A$9:$BC$160, 10, FALSE)</f>
        <v>980</v>
      </c>
      <c r="AX33" s="112">
        <f>VLOOKUP($A33&amp;$A$27, '[2]36-2.노인의료'!$A$9:$BC$160, 11, FALSE)</f>
        <v>6944</v>
      </c>
      <c r="AY33" s="112">
        <f>VLOOKUP($A33&amp;$A$27, '[2]36-2.노인의료'!$A$9:$BC$160, 12, FALSE)</f>
        <v>288</v>
      </c>
      <c r="AZ33" s="112">
        <f>VLOOKUP($A33&amp;$A$27, '[2]36-2.노인의료'!$A$9:$BC$160, 13, FALSE)</f>
        <v>13641</v>
      </c>
      <c r="BA33" s="112">
        <f>VLOOKUP($A33&amp;$A$27, '[2]36-2.노인의료'!$A$9:$BC$160, 14, FALSE)</f>
        <v>10985</v>
      </c>
      <c r="BB33" s="112">
        <f>VLOOKUP($A33&amp;$A$27, '[2]36-2.노인의료'!$A$9:$BC$160, 15, FALSE)</f>
        <v>2356</v>
      </c>
      <c r="BC33" s="112">
        <f>VLOOKUP($A33&amp;$A$27, '[2]36-2.노인의료'!$A$9:$BC$160, 16, FALSE)</f>
        <v>8629</v>
      </c>
      <c r="BD33" s="112">
        <f>VLOOKUP($A33&amp;$A$27, '[2]36-2.노인의료'!$A$9:$BC$160, 17, FALSE)</f>
        <v>7154</v>
      </c>
      <c r="BE33" s="112">
        <f>VLOOKUP($A33&amp;$A$27, '[2]36-2.노인의료'!$A$9:$BC$160, 18, FALSE)</f>
        <v>861</v>
      </c>
      <c r="BF33" s="112">
        <f>VLOOKUP($A33&amp;$A$27, '[2]36-2.노인의료'!$A$9:$BC$160, 19, FALSE)</f>
        <v>6293</v>
      </c>
      <c r="BG33" s="112">
        <f>VLOOKUP($A33&amp;$A$27, '[2]36-2.노인의료'!$A$9:$BC$160, 20, FALSE)</f>
        <v>126</v>
      </c>
      <c r="BH33" s="112">
        <f>VLOOKUP($A33&amp;$A$27, '[2]36-2.노인의료'!$A$9:$BC$160, 21, FALSE)</f>
        <v>1108</v>
      </c>
      <c r="BI33" s="112">
        <f>VLOOKUP($A33&amp;$A$27, '[2]36-2.노인의료'!$A$9:$BC$160, 22, FALSE)</f>
        <v>941</v>
      </c>
      <c r="BJ33" s="112">
        <f>VLOOKUP($A33&amp;$A$27, '[2]36-2.노인의료'!$A$9:$BC$160, 23, FALSE)</f>
        <v>143</v>
      </c>
      <c r="BK33" s="112">
        <f>VLOOKUP($A33&amp;$A$27, '[2]36-2.노인의료'!$A$9:$BC$160, 24, FALSE)</f>
        <v>798</v>
      </c>
      <c r="BL33" s="112">
        <f>VLOOKUP($A33&amp;$A$27, '[2]36-2.노인의료'!$A$9:$BC$160, 25, FALSE)</f>
        <v>770</v>
      </c>
      <c r="BM33" s="112">
        <f>VLOOKUP($A33&amp;$A$27, '[2]36-2.노인의료'!$A$9:$BC$160, 26, FALSE)</f>
        <v>119</v>
      </c>
      <c r="BN33" s="112">
        <f>VLOOKUP($A33&amp;$A$27, '[2]36-2.노인의료'!$A$9:$BC$160, 27, FALSE)</f>
        <v>651</v>
      </c>
      <c r="BO33" s="4">
        <v>2020</v>
      </c>
      <c r="BP33" s="112">
        <f>VLOOKUP($A33&amp;$A$27, '[2]36-3.재가노인'!$A$9:$BC$160, 4, FALSE)</f>
        <v>440</v>
      </c>
      <c r="BQ33" s="112">
        <f>VLOOKUP($A33&amp;$A$27, '[2]36-3.재가노인'!$A$9:$BC$160, 5, FALSE)</f>
        <v>7169</v>
      </c>
      <c r="BR33" s="112">
        <f>VLOOKUP($A33&amp;$A$27, '[2]36-3.재가노인'!$A$9:$BC$160, 6, FALSE)</f>
        <v>11537</v>
      </c>
      <c r="BS33" s="112">
        <f>VLOOKUP($A33&amp;$A$27, '[2]36-3.재가노인'!$A$9:$BC$160, 7, FALSE)</f>
        <v>5157</v>
      </c>
      <c r="BT33" s="112">
        <f>VLOOKUP($A33&amp;$A$27, '[2]36-3.재가노인'!$A$9:$BC$160, 8, FALSE)</f>
        <v>183</v>
      </c>
      <c r="BU33" s="112">
        <f>VLOOKUP($A33&amp;$A$27, '[2]36-3.재가노인'!$A$9:$BC$160, 9, FALSE)</f>
        <v>99</v>
      </c>
      <c r="BV33" s="112">
        <f>VLOOKUP($A33&amp;$A$27, '[2]36-3.재가노인'!$A$9:$BC$160, 10, FALSE)</f>
        <v>4301</v>
      </c>
      <c r="BW33" s="112">
        <f>VLOOKUP($A33&amp;$A$27, '[2]36-3.재가노인'!$A$9:$BC$160, 11, FALSE)</f>
        <v>3342</v>
      </c>
      <c r="BX33" s="112">
        <f>VLOOKUP($A33&amp;$A$27, '[2]36-3.재가노인'!$A$9:$BC$160, 12, FALSE)</f>
        <v>138</v>
      </c>
      <c r="BY33" s="112">
        <f>VLOOKUP($A33&amp;$A$27, '[2]36-3.재가노인'!$A$9:$BC$160, 13, FALSE)</f>
        <v>4095</v>
      </c>
      <c r="BZ33" s="112">
        <f>VLOOKUP($A33&amp;$A$27, '[2]36-3.재가노인'!$A$9:$BC$160, 14, FALSE)</f>
        <v>2764</v>
      </c>
      <c r="CA33" s="112">
        <f>VLOOKUP($A33&amp;$A$27, '[2]36-3.재가노인'!$A$9:$BC$160, 15, FALSE)</f>
        <v>1444</v>
      </c>
      <c r="CB33" s="112">
        <f>VLOOKUP($A33&amp;$A$27, '[2]36-3.재가노인'!$A$9:$BC$160, 16, FALSE)</f>
        <v>5</v>
      </c>
      <c r="CC33" s="112">
        <f>VLOOKUP($A33&amp;$A$27, '[2]36-3.재가노인'!$A$9:$BC$160, 17, FALSE)</f>
        <v>25</v>
      </c>
      <c r="CD33" s="112">
        <f>VLOOKUP($A33&amp;$A$27, '[2]36-3.재가노인'!$A$9:$BC$160, 18, FALSE)</f>
        <v>6</v>
      </c>
      <c r="CE33" s="112">
        <f>VLOOKUP($A33&amp;$A$27, '[2]36-3.재가노인'!$A$9:$BC$160, 19, FALSE)</f>
        <v>7</v>
      </c>
      <c r="CF33" s="112">
        <f>VLOOKUP($A33&amp;$A$27, '[2]36-3.재가노인'!$A$9:$BC$160, 20, FALSE)</f>
        <v>78</v>
      </c>
      <c r="CG33" s="112" t="str">
        <f>VLOOKUP($A33&amp;$A$27, '[2]36-3.재가노인'!$A$9:$BC$160, 21, FALSE)</f>
        <v>-</v>
      </c>
      <c r="CH33" s="112">
        <f>VLOOKUP($A33&amp;$A$27, '[2]36-3.재가노인'!$A$9:$BC$160, 22, FALSE)</f>
        <v>856</v>
      </c>
      <c r="CI33" s="112">
        <f>VLOOKUP($A33&amp;$A$27, '[2]36-3.재가노인'!$A$9:$BC$160, 23, FALSE)</f>
        <v>204</v>
      </c>
      <c r="CJ33" s="112">
        <f>VLOOKUP($A33&amp;$A$27, '[2]36-3.재가노인'!$A$9:$BC$160, 24, FALSE)</f>
        <v>36</v>
      </c>
      <c r="CK33" s="112">
        <f>VLOOKUP($A33&amp;$A$27, '[2]36-3.재가노인'!$A$9:$BC$160, 25, FALSE)</f>
        <v>2950</v>
      </c>
      <c r="CL33" s="112">
        <f>VLOOKUP($A33&amp;$A$27, '[2]36-3.재가노인'!$A$9:$BC$160, 26, FALSE)</f>
        <v>3610</v>
      </c>
      <c r="CM33" s="112">
        <f>VLOOKUP($A33&amp;$A$27, '[2]36-3.재가노인'!$A$9:$BC$160, 27, FALSE)</f>
        <v>160</v>
      </c>
    </row>
    <row r="34" spans="1:91" ht="21.2" customHeight="1" x14ac:dyDescent="0.15">
      <c r="A34" s="4">
        <v>2021</v>
      </c>
      <c r="B34" s="102">
        <v>8308</v>
      </c>
      <c r="C34" s="102">
        <v>22</v>
      </c>
      <c r="D34" s="102">
        <v>258</v>
      </c>
      <c r="E34" s="102">
        <v>72</v>
      </c>
      <c r="F34" s="349">
        <v>186</v>
      </c>
      <c r="G34" s="349">
        <v>8177</v>
      </c>
      <c r="H34" s="349">
        <v>109</v>
      </c>
      <c r="I34" s="4">
        <v>2021</v>
      </c>
      <c r="J34" s="362">
        <v>104</v>
      </c>
      <c r="K34" s="362">
        <v>960</v>
      </c>
      <c r="L34" s="362">
        <v>647</v>
      </c>
      <c r="M34" s="362">
        <v>205</v>
      </c>
      <c r="N34" s="362">
        <v>442</v>
      </c>
      <c r="O34" s="362">
        <v>242</v>
      </c>
      <c r="P34" s="362">
        <v>37</v>
      </c>
      <c r="Q34" s="362">
        <v>205</v>
      </c>
      <c r="R34" s="362">
        <v>22</v>
      </c>
      <c r="S34" s="362">
        <v>942</v>
      </c>
      <c r="T34" s="362">
        <v>640</v>
      </c>
      <c r="U34" s="362">
        <v>201</v>
      </c>
      <c r="V34" s="362">
        <v>439</v>
      </c>
      <c r="W34" s="362">
        <v>228</v>
      </c>
      <c r="X34" s="362">
        <v>34</v>
      </c>
      <c r="Y34" s="362">
        <v>194</v>
      </c>
      <c r="Z34" s="362">
        <v>2</v>
      </c>
      <c r="AA34" s="362">
        <v>18</v>
      </c>
      <c r="AB34" s="362">
        <v>7</v>
      </c>
      <c r="AC34" s="362">
        <v>4</v>
      </c>
      <c r="AD34" s="362">
        <v>3</v>
      </c>
      <c r="AE34" s="362">
        <v>3</v>
      </c>
      <c r="AF34" s="362">
        <v>0</v>
      </c>
      <c r="AG34" s="362">
        <v>3</v>
      </c>
      <c r="AH34" s="362"/>
      <c r="AI34" s="362"/>
      <c r="AJ34" s="362"/>
      <c r="AK34" s="362"/>
      <c r="AL34" s="362"/>
      <c r="AM34" s="362">
        <v>11</v>
      </c>
      <c r="AN34" s="362">
        <v>3</v>
      </c>
      <c r="AO34" s="362">
        <v>8</v>
      </c>
      <c r="AP34" s="4">
        <v>2021</v>
      </c>
      <c r="BO34" s="4">
        <v>2021</v>
      </c>
    </row>
    <row r="35" spans="1:91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7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7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  <c r="BM35" s="105"/>
      <c r="BN35" s="105"/>
      <c r="BO35" s="107"/>
      <c r="BP35" s="105"/>
      <c r="BQ35" s="105"/>
      <c r="BR35" s="105"/>
      <c r="BS35" s="105"/>
      <c r="BT35" s="105"/>
      <c r="BU35" s="105"/>
      <c r="BV35" s="105"/>
      <c r="BW35" s="105"/>
      <c r="BX35" s="105"/>
      <c r="BY35" s="105"/>
      <c r="BZ35" s="105"/>
      <c r="CA35" s="105"/>
      <c r="CB35" s="105"/>
      <c r="CC35" s="105"/>
      <c r="CD35" s="105"/>
      <c r="CE35" s="105"/>
      <c r="CF35" s="105"/>
      <c r="CG35" s="105"/>
      <c r="CH35" s="105"/>
      <c r="CI35" s="105"/>
      <c r="CJ35" s="105"/>
      <c r="CK35" s="105"/>
      <c r="CL35" s="105"/>
      <c r="CM35" s="105"/>
    </row>
    <row r="36" spans="1:91" s="111" customFormat="1" ht="18.75" customHeight="1" x14ac:dyDescent="0.15">
      <c r="A36" s="165" t="s">
        <v>743</v>
      </c>
      <c r="I36" s="165" t="s">
        <v>743</v>
      </c>
      <c r="AP36" s="165" t="s">
        <v>743</v>
      </c>
      <c r="BO36" s="165" t="s">
        <v>743</v>
      </c>
    </row>
  </sheetData>
  <mergeCells count="90">
    <mergeCell ref="BO2:BV2"/>
    <mergeCell ref="BP4:BS4"/>
    <mergeCell ref="BT4:BW4"/>
    <mergeCell ref="BX4:CA4"/>
    <mergeCell ref="CA5:CA7"/>
    <mergeCell ref="BQ5:BR6"/>
    <mergeCell ref="BS5:BS7"/>
    <mergeCell ref="BT5:BT7"/>
    <mergeCell ref="BU5:BV6"/>
    <mergeCell ref="CE5:CE7"/>
    <mergeCell ref="CF5:CF7"/>
    <mergeCell ref="CG5:CH6"/>
    <mergeCell ref="CI5:CI7"/>
    <mergeCell ref="BW5:BW7"/>
    <mergeCell ref="BX5:BX7"/>
    <mergeCell ref="BY5:BZ6"/>
    <mergeCell ref="CC5:CD6"/>
    <mergeCell ref="CB5:CB7"/>
    <mergeCell ref="CJ5:CJ7"/>
    <mergeCell ref="CK5:CL6"/>
    <mergeCell ref="CM5:CM7"/>
    <mergeCell ref="BF6:BF7"/>
    <mergeCell ref="BI6:BK6"/>
    <mergeCell ref="BM6:BM7"/>
    <mergeCell ref="BN6:BN7"/>
    <mergeCell ref="BO4:BO7"/>
    <mergeCell ref="BG4:BN4"/>
    <mergeCell ref="BL5:BN5"/>
    <mergeCell ref="AY4:BF4"/>
    <mergeCell ref="CB4:CE4"/>
    <mergeCell ref="CF4:CI4"/>
    <mergeCell ref="CJ4:CM4"/>
    <mergeCell ref="BP5:BP7"/>
    <mergeCell ref="AY5:AY7"/>
    <mergeCell ref="AP4:AP7"/>
    <mergeCell ref="AS6:AU6"/>
    <mergeCell ref="AW6:AW7"/>
    <mergeCell ref="AQ5:AQ7"/>
    <mergeCell ref="AR5:AU5"/>
    <mergeCell ref="AV5:AX5"/>
    <mergeCell ref="AQ4:AX4"/>
    <mergeCell ref="AX6:AX7"/>
    <mergeCell ref="AZ5:BC5"/>
    <mergeCell ref="BD5:BF5"/>
    <mergeCell ref="BG5:BG7"/>
    <mergeCell ref="BH5:BK5"/>
    <mergeCell ref="BE6:BE7"/>
    <mergeCell ref="BA6:BC6"/>
    <mergeCell ref="AP2:AW2"/>
    <mergeCell ref="I2:Q2"/>
    <mergeCell ref="J5:J7"/>
    <mergeCell ref="K5:N5"/>
    <mergeCell ref="O5:Q5"/>
    <mergeCell ref="R5:R7"/>
    <mergeCell ref="S5:V5"/>
    <mergeCell ref="AJ6:AL6"/>
    <mergeCell ref="AN6:AN7"/>
    <mergeCell ref="W5:Y5"/>
    <mergeCell ref="Z5:Z7"/>
    <mergeCell ref="AA5:AD5"/>
    <mergeCell ref="AE5:AG5"/>
    <mergeCell ref="AH5:AH7"/>
    <mergeCell ref="L6:N6"/>
    <mergeCell ref="P6:P7"/>
    <mergeCell ref="A2:H2"/>
    <mergeCell ref="J4:Q4"/>
    <mergeCell ref="R4:Y4"/>
    <mergeCell ref="Z4:AG4"/>
    <mergeCell ref="X6:X7"/>
    <mergeCell ref="Y6:Y7"/>
    <mergeCell ref="AF6:AF7"/>
    <mergeCell ref="AG6:AG7"/>
    <mergeCell ref="Q6:Q7"/>
    <mergeCell ref="S6:S7"/>
    <mergeCell ref="T6:V6"/>
    <mergeCell ref="AH4:AO4"/>
    <mergeCell ref="A4:A7"/>
    <mergeCell ref="I4:I7"/>
    <mergeCell ref="AO6:AO7"/>
    <mergeCell ref="C4:F4"/>
    <mergeCell ref="B5:B7"/>
    <mergeCell ref="G5:G7"/>
    <mergeCell ref="H5:H7"/>
    <mergeCell ref="C5:C7"/>
    <mergeCell ref="D5:F6"/>
    <mergeCell ref="AI5:AL5"/>
    <mergeCell ref="AM5:AO5"/>
    <mergeCell ref="AA6:AA7"/>
    <mergeCell ref="AB6:AD6"/>
    <mergeCell ref="AI6:AI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7" width="10.77734375" customWidth="1"/>
    <col min="8" max="11" width="10.21875" customWidth="1"/>
    <col min="12" max="15" width="9.44140625" customWidth="1"/>
  </cols>
  <sheetData>
    <row r="1" spans="1:15" s="42" customFormat="1" ht="15" customHeight="1" x14ac:dyDescent="0.15">
      <c r="A1" s="133" t="s">
        <v>214</v>
      </c>
      <c r="F1" s="55"/>
      <c r="H1" s="55"/>
      <c r="I1" s="55"/>
      <c r="K1" s="55"/>
      <c r="M1" s="55"/>
      <c r="N1" s="55"/>
    </row>
    <row r="2" spans="1:15" s="229" customFormat="1" ht="30" customHeight="1" x14ac:dyDescent="0.15">
      <c r="A2" s="481" t="s">
        <v>774</v>
      </c>
      <c r="B2" s="481"/>
      <c r="C2" s="481"/>
      <c r="D2" s="481"/>
      <c r="E2" s="481"/>
      <c r="F2" s="481"/>
      <c r="G2" s="481"/>
      <c r="H2" s="218"/>
      <c r="I2" s="218"/>
      <c r="J2" s="218"/>
      <c r="K2" s="218"/>
      <c r="L2" s="218"/>
      <c r="M2" s="218"/>
      <c r="N2" s="218"/>
      <c r="O2" s="218"/>
    </row>
    <row r="3" spans="1:15" s="42" customFormat="1" ht="15" customHeight="1" x14ac:dyDescent="0.15">
      <c r="F3" s="55"/>
      <c r="H3" s="55"/>
      <c r="I3" s="55"/>
      <c r="K3" s="55"/>
      <c r="M3" s="55"/>
      <c r="N3" s="55"/>
    </row>
    <row r="4" spans="1:15" s="42" customFormat="1" ht="15" customHeight="1" thickBot="1" x14ac:dyDescent="0.2"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241" t="s">
        <v>489</v>
      </c>
    </row>
    <row r="5" spans="1:15" s="161" customFormat="1" ht="20.100000000000001" customHeight="1" x14ac:dyDescent="0.15">
      <c r="A5" s="470"/>
      <c r="B5" s="700" t="s">
        <v>490</v>
      </c>
      <c r="C5" s="701"/>
      <c r="D5" s="701"/>
      <c r="E5" s="701"/>
      <c r="F5" s="701"/>
      <c r="G5" s="701"/>
      <c r="H5" s="700" t="s">
        <v>491</v>
      </c>
      <c r="I5" s="701"/>
      <c r="J5" s="701"/>
      <c r="K5" s="702"/>
      <c r="L5" s="620" t="s">
        <v>492</v>
      </c>
      <c r="M5" s="620"/>
      <c r="N5" s="444" t="s">
        <v>493</v>
      </c>
      <c r="O5" s="445"/>
    </row>
    <row r="6" spans="1:15" s="161" customFormat="1" ht="20.100000000000001" customHeight="1" x14ac:dyDescent="0.15">
      <c r="A6" s="471"/>
      <c r="B6" s="446" t="s">
        <v>740</v>
      </c>
      <c r="C6" s="173"/>
      <c r="D6" s="446" t="s">
        <v>494</v>
      </c>
      <c r="E6" s="447"/>
      <c r="F6" s="447"/>
      <c r="G6" s="448"/>
      <c r="H6" s="449" t="s">
        <v>740</v>
      </c>
      <c r="I6" s="446" t="s">
        <v>495</v>
      </c>
      <c r="J6" s="447"/>
      <c r="K6" s="448"/>
      <c r="L6" s="449" t="s">
        <v>740</v>
      </c>
      <c r="M6" s="449" t="s">
        <v>495</v>
      </c>
      <c r="N6" s="449" t="s">
        <v>487</v>
      </c>
      <c r="O6" s="446" t="s">
        <v>495</v>
      </c>
    </row>
    <row r="7" spans="1:15" s="161" customFormat="1" ht="20.100000000000001" customHeight="1" thickBot="1" x14ac:dyDescent="0.2">
      <c r="A7" s="472"/>
      <c r="B7" s="493"/>
      <c r="C7" s="350" t="s">
        <v>741</v>
      </c>
      <c r="D7" s="175"/>
      <c r="E7" s="350" t="s">
        <v>741</v>
      </c>
      <c r="F7" s="177" t="s">
        <v>72</v>
      </c>
      <c r="G7" s="180" t="s">
        <v>73</v>
      </c>
      <c r="H7" s="477"/>
      <c r="I7" s="160"/>
      <c r="J7" s="57" t="s">
        <v>72</v>
      </c>
      <c r="K7" s="47" t="s">
        <v>73</v>
      </c>
      <c r="L7" s="477"/>
      <c r="M7" s="477"/>
      <c r="N7" s="477"/>
      <c r="O7" s="493"/>
    </row>
    <row r="8" spans="1:15" s="82" customFormat="1" ht="6.95" customHeight="1" x14ac:dyDescent="0.15">
      <c r="A8" s="8" t="s">
        <v>0</v>
      </c>
      <c r="B8" s="79"/>
      <c r="C8" s="79"/>
      <c r="D8" s="79"/>
      <c r="E8" s="79"/>
      <c r="F8" s="79"/>
      <c r="G8" s="79"/>
      <c r="H8" s="79" t="s">
        <v>0</v>
      </c>
      <c r="I8" s="79" t="s">
        <v>0</v>
      </c>
      <c r="J8" s="79" t="s">
        <v>0</v>
      </c>
      <c r="K8" s="79"/>
      <c r="L8" s="79"/>
      <c r="M8" s="79" t="s">
        <v>0</v>
      </c>
      <c r="N8" s="79" t="s">
        <v>0</v>
      </c>
      <c r="O8" s="79" t="s">
        <v>0</v>
      </c>
    </row>
    <row r="9" spans="1:15" ht="21.2" customHeight="1" x14ac:dyDescent="0.15">
      <c r="A9" s="39" t="s">
        <v>63</v>
      </c>
      <c r="B9" s="94"/>
      <c r="C9" s="94"/>
      <c r="D9" s="94"/>
      <c r="E9" s="94"/>
      <c r="F9" s="94"/>
      <c r="G9" s="94"/>
      <c r="H9" s="94"/>
    </row>
    <row r="10" spans="1:15" ht="21.2" customHeight="1" x14ac:dyDescent="0.15">
      <c r="A10" s="4">
        <v>2015</v>
      </c>
      <c r="B10" s="112">
        <f t="shared" ref="B10:O16" si="0">SUM(B19,B28)</f>
        <v>137062</v>
      </c>
      <c r="C10" s="113">
        <f>B10/B10*100</f>
        <v>100</v>
      </c>
      <c r="D10" s="112">
        <f>SUM(F10,G10)</f>
        <v>222779</v>
      </c>
      <c r="E10" s="113">
        <f>D10/D10*100</f>
        <v>100</v>
      </c>
      <c r="F10" s="112">
        <f t="shared" si="0"/>
        <v>98591</v>
      </c>
      <c r="G10" s="112">
        <f t="shared" si="0"/>
        <v>124188</v>
      </c>
      <c r="H10" s="112">
        <f t="shared" si="0"/>
        <v>131592</v>
      </c>
      <c r="I10" s="112">
        <f t="shared" si="0"/>
        <v>200627</v>
      </c>
      <c r="J10" s="112">
        <f t="shared" si="0"/>
        <v>89165</v>
      </c>
      <c r="K10" s="112">
        <f t="shared" si="0"/>
        <v>111462</v>
      </c>
      <c r="L10" s="112">
        <f t="shared" si="0"/>
        <v>5470</v>
      </c>
      <c r="M10" s="112">
        <f t="shared" si="0"/>
        <v>8990</v>
      </c>
      <c r="N10" s="112">
        <f t="shared" si="0"/>
        <v>844</v>
      </c>
      <c r="O10" s="112">
        <f t="shared" si="0"/>
        <v>13162</v>
      </c>
    </row>
    <row r="11" spans="1:15" ht="21.2" customHeight="1" x14ac:dyDescent="0.15">
      <c r="A11" s="4">
        <v>2016</v>
      </c>
      <c r="B11" s="112">
        <f t="shared" si="0"/>
        <v>135204</v>
      </c>
      <c r="C11" s="113">
        <f t="shared" ref="C11:E15" si="1">B11/B11*100</f>
        <v>100</v>
      </c>
      <c r="D11" s="112">
        <f t="shared" ref="D11:D15" si="2">SUM(F11,G11)</f>
        <v>212909</v>
      </c>
      <c r="E11" s="113">
        <f t="shared" si="1"/>
        <v>100</v>
      </c>
      <c r="F11" s="112">
        <f t="shared" si="0"/>
        <v>94643</v>
      </c>
      <c r="G11" s="112">
        <f t="shared" si="0"/>
        <v>118266</v>
      </c>
      <c r="H11" s="112">
        <f t="shared" si="0"/>
        <v>130575</v>
      </c>
      <c r="I11" s="112">
        <f t="shared" si="0"/>
        <v>193008</v>
      </c>
      <c r="J11" s="112">
        <f t="shared" si="0"/>
        <v>86099</v>
      </c>
      <c r="K11" s="112">
        <f t="shared" si="0"/>
        <v>106909</v>
      </c>
      <c r="L11" s="112">
        <f t="shared" si="0"/>
        <v>4629</v>
      </c>
      <c r="M11" s="112">
        <f t="shared" si="0"/>
        <v>7065</v>
      </c>
      <c r="N11" s="112">
        <f t="shared" si="0"/>
        <v>830</v>
      </c>
      <c r="O11" s="112">
        <f t="shared" si="0"/>
        <v>12836</v>
      </c>
    </row>
    <row r="12" spans="1:15" ht="21.2" customHeight="1" x14ac:dyDescent="0.15">
      <c r="A12" s="4">
        <v>2017</v>
      </c>
      <c r="B12" s="112">
        <f t="shared" si="0"/>
        <v>132972</v>
      </c>
      <c r="C12" s="113">
        <f t="shared" si="1"/>
        <v>100</v>
      </c>
      <c r="D12" s="112">
        <f t="shared" si="2"/>
        <v>202954</v>
      </c>
      <c r="E12" s="113">
        <f t="shared" si="1"/>
        <v>100</v>
      </c>
      <c r="F12" s="112">
        <f t="shared" si="0"/>
        <v>90626</v>
      </c>
      <c r="G12" s="112">
        <f t="shared" si="0"/>
        <v>112328</v>
      </c>
      <c r="H12" s="112">
        <f t="shared" si="0"/>
        <v>129170</v>
      </c>
      <c r="I12" s="112">
        <f t="shared" si="0"/>
        <v>185136</v>
      </c>
      <c r="J12" s="112">
        <f t="shared" si="0"/>
        <v>82982</v>
      </c>
      <c r="K12" s="112">
        <f t="shared" si="0"/>
        <v>102154</v>
      </c>
      <c r="L12" s="112">
        <f t="shared" si="0"/>
        <v>3802</v>
      </c>
      <c r="M12" s="112">
        <f t="shared" si="0"/>
        <v>5511</v>
      </c>
      <c r="N12" s="112">
        <f t="shared" si="0"/>
        <v>817</v>
      </c>
      <c r="O12" s="112">
        <f t="shared" si="0"/>
        <v>12307</v>
      </c>
    </row>
    <row r="13" spans="1:15" ht="21.2" customHeight="1" x14ac:dyDescent="0.15">
      <c r="A13" s="4">
        <v>2018</v>
      </c>
      <c r="B13" s="112">
        <f t="shared" si="0"/>
        <v>146620</v>
      </c>
      <c r="C13" s="113">
        <f t="shared" si="1"/>
        <v>100</v>
      </c>
      <c r="D13" s="112">
        <f t="shared" si="2"/>
        <v>217804</v>
      </c>
      <c r="E13" s="113">
        <f t="shared" si="1"/>
        <v>100</v>
      </c>
      <c r="F13" s="112">
        <f t="shared" si="0"/>
        <v>95924</v>
      </c>
      <c r="G13" s="112">
        <f t="shared" si="0"/>
        <v>121880</v>
      </c>
      <c r="H13" s="112">
        <f t="shared" si="0"/>
        <v>142800</v>
      </c>
      <c r="I13" s="112">
        <f t="shared" si="0"/>
        <v>200400</v>
      </c>
      <c r="J13" s="112">
        <f t="shared" si="0"/>
        <v>89095</v>
      </c>
      <c r="K13" s="112">
        <f t="shared" si="0"/>
        <v>111305</v>
      </c>
      <c r="L13" s="112">
        <f t="shared" si="0"/>
        <v>3820</v>
      </c>
      <c r="M13" s="112">
        <f t="shared" si="0"/>
        <v>5232</v>
      </c>
      <c r="N13" s="112">
        <f t="shared" si="0"/>
        <v>804</v>
      </c>
      <c r="O13" s="112">
        <f t="shared" si="0"/>
        <v>12172</v>
      </c>
    </row>
    <row r="14" spans="1:15" ht="21.2" customHeight="1" x14ac:dyDescent="0.15">
      <c r="A14" s="4">
        <v>2019</v>
      </c>
      <c r="B14" s="112">
        <f t="shared" si="0"/>
        <v>159084</v>
      </c>
      <c r="C14" s="113">
        <f t="shared" si="1"/>
        <v>100</v>
      </c>
      <c r="D14" s="112">
        <f t="shared" si="2"/>
        <v>231439</v>
      </c>
      <c r="E14" s="113">
        <f t="shared" si="1"/>
        <v>100</v>
      </c>
      <c r="F14" s="112">
        <f t="shared" si="0"/>
        <v>101394</v>
      </c>
      <c r="G14" s="112">
        <f t="shared" si="0"/>
        <v>130045</v>
      </c>
      <c r="H14" s="112">
        <f t="shared" si="0"/>
        <v>155088</v>
      </c>
      <c r="I14" s="112">
        <f t="shared" si="0"/>
        <v>214121</v>
      </c>
      <c r="J14" s="112">
        <f t="shared" si="0"/>
        <v>93973</v>
      </c>
      <c r="K14" s="112">
        <f t="shared" si="0"/>
        <v>120148</v>
      </c>
      <c r="L14" s="112">
        <f t="shared" si="0"/>
        <v>3996</v>
      </c>
      <c r="M14" s="112">
        <f t="shared" si="0"/>
        <v>5240</v>
      </c>
      <c r="N14" s="112">
        <f t="shared" si="0"/>
        <v>834</v>
      </c>
      <c r="O14" s="112">
        <f t="shared" si="0"/>
        <v>12078</v>
      </c>
    </row>
    <row r="15" spans="1:15" ht="21.2" customHeight="1" x14ac:dyDescent="0.15">
      <c r="A15" s="4">
        <v>2020</v>
      </c>
      <c r="B15" s="112">
        <f t="shared" si="0"/>
        <v>177629</v>
      </c>
      <c r="C15" s="113">
        <f t="shared" si="1"/>
        <v>100</v>
      </c>
      <c r="D15" s="112">
        <f t="shared" si="2"/>
        <v>256480</v>
      </c>
      <c r="E15" s="113">
        <f t="shared" si="1"/>
        <v>100</v>
      </c>
      <c r="F15" s="112">
        <f t="shared" si="0"/>
        <v>112627</v>
      </c>
      <c r="G15" s="112">
        <f t="shared" si="0"/>
        <v>143853</v>
      </c>
      <c r="H15" s="112">
        <f t="shared" si="0"/>
        <v>173805</v>
      </c>
      <c r="I15" s="112">
        <f t="shared" si="0"/>
        <v>239866</v>
      </c>
      <c r="J15" s="112">
        <f t="shared" si="0"/>
        <v>105507</v>
      </c>
      <c r="K15" s="112">
        <f t="shared" si="0"/>
        <v>134359</v>
      </c>
      <c r="L15" s="112">
        <f t="shared" si="0"/>
        <v>3824</v>
      </c>
      <c r="M15" s="112">
        <f t="shared" si="0"/>
        <v>4857</v>
      </c>
      <c r="N15" s="112">
        <f t="shared" si="0"/>
        <v>785</v>
      </c>
      <c r="O15" s="112">
        <f t="shared" si="0"/>
        <v>11757</v>
      </c>
    </row>
    <row r="16" spans="1:15" ht="21.2" customHeight="1" x14ac:dyDescent="0.15">
      <c r="A16" s="4">
        <v>2021</v>
      </c>
      <c r="B16" s="112">
        <f t="shared" si="0"/>
        <v>212424</v>
      </c>
      <c r="C16" s="113">
        <f t="shared" ref="C16" si="3">B16/B16*100</f>
        <v>100</v>
      </c>
      <c r="D16" s="112">
        <f t="shared" ref="D16" si="4">SUM(F16,G16)</f>
        <v>285267</v>
      </c>
      <c r="E16" s="113">
        <f t="shared" ref="E16" si="5">D16/D16*100</f>
        <v>100</v>
      </c>
      <c r="F16" s="112">
        <f t="shared" si="0"/>
        <v>123269</v>
      </c>
      <c r="G16" s="112">
        <f t="shared" si="0"/>
        <v>161998</v>
      </c>
      <c r="H16" s="112">
        <f t="shared" si="0"/>
        <v>200251</v>
      </c>
      <c r="I16" s="112">
        <f t="shared" si="0"/>
        <v>273094</v>
      </c>
      <c r="J16" s="112">
        <f t="shared" si="0"/>
        <v>118123</v>
      </c>
      <c r="K16" s="112">
        <f t="shared" si="0"/>
        <v>154971</v>
      </c>
      <c r="L16" s="112" t="s">
        <v>894</v>
      </c>
      <c r="M16" s="112" t="s">
        <v>894</v>
      </c>
      <c r="N16" s="112" t="s">
        <v>894</v>
      </c>
      <c r="O16" s="112">
        <f t="shared" si="0"/>
        <v>12173</v>
      </c>
    </row>
    <row r="17" spans="1:15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</row>
    <row r="18" spans="1:15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</row>
    <row r="19" spans="1:15" ht="21.2" customHeight="1" x14ac:dyDescent="0.15">
      <c r="A19" s="4">
        <v>2015</v>
      </c>
      <c r="B19" s="112">
        <f>VLOOKUP($A19&amp;$A$18, '[1]37.기초생활수급자'!$A$9:$BC$71, 4, FALSE)</f>
        <v>67356</v>
      </c>
      <c r="C19" s="113">
        <f>B19/B10*100</f>
        <v>49.142723730866322</v>
      </c>
      <c r="D19" s="112">
        <f>SUM(F19,G19)</f>
        <v>113152</v>
      </c>
      <c r="E19" s="113">
        <f>D19/D10*100</f>
        <v>50.791142791735311</v>
      </c>
      <c r="F19" s="112">
        <f>VLOOKUP($A19&amp;$A$18, '[1]37.기초생활수급자'!$A$9:$BC$71, 5, FALSE)</f>
        <v>49885</v>
      </c>
      <c r="G19" s="112">
        <f>VLOOKUP($A19&amp;$A$18, '[1]37.기초생활수급자'!$A$9:$BC$71, 6, FALSE)</f>
        <v>63267</v>
      </c>
      <c r="H19" s="112">
        <f>VLOOKUP($A19&amp;$A$18, '[1]37.기초생활수급자'!$A$9:$BC$71, 7, FALSE)</f>
        <v>64972</v>
      </c>
      <c r="I19" s="112">
        <f>VLOOKUP($A19&amp;$A$18, '[1]37.기초생활수급자'!$A$9:$BC$71, 8, FALSE)</f>
        <v>103028</v>
      </c>
      <c r="J19" s="112">
        <f>VLOOKUP($A19&amp;$A$18, '[1]37.기초생활수급자'!$A$9:$BC$71, 9, FALSE)</f>
        <v>45659</v>
      </c>
      <c r="K19" s="112">
        <f>VLOOKUP($A19&amp;$A$18, '[1]37.기초생활수급자'!$A$9:$BC$71, 10, FALSE)</f>
        <v>57369</v>
      </c>
      <c r="L19" s="112">
        <f>VLOOKUP($A19&amp;$A$18, '[1]37.기초생활수급자'!$A$9:$BC$71, 11, FALSE)</f>
        <v>2384</v>
      </c>
      <c r="M19" s="112">
        <f>VLOOKUP($A19&amp;$A$18, '[1]37.기초생활수급자'!$A$9:$BC$71, 12, FALSE)</f>
        <v>4236</v>
      </c>
      <c r="N19" s="112">
        <f>VLOOKUP($A19&amp;$A$18, '[1]37.기초생활수급자'!$A$9:$BC$71, 13, FALSE)</f>
        <v>392</v>
      </c>
      <c r="O19" s="112">
        <f>VLOOKUP($A19&amp;$A$18, '[1]37.기초생활수급자'!$A$9:$BC$71, 14, FALSE)</f>
        <v>5888</v>
      </c>
    </row>
    <row r="20" spans="1:15" ht="21.2" customHeight="1" x14ac:dyDescent="0.15">
      <c r="A20" s="4">
        <v>2016</v>
      </c>
      <c r="B20" s="112">
        <f>VLOOKUP($A20&amp;$A$18, '[1]37.기초생활수급자'!$A$9:$BC$71, 4, FALSE)</f>
        <v>66472</v>
      </c>
      <c r="C20" s="113">
        <f t="shared" ref="C20:E25" si="6">B20/B11*100</f>
        <v>49.16422591047602</v>
      </c>
      <c r="D20" s="112">
        <f t="shared" ref="D20:D24" si="7">SUM(F20,G20)</f>
        <v>107763</v>
      </c>
      <c r="E20" s="113">
        <f t="shared" si="6"/>
        <v>50.614581816644666</v>
      </c>
      <c r="F20" s="112">
        <f>VLOOKUP($A20&amp;$A$18, '[1]37.기초생활수급자'!$A$9:$BC$71, 5, FALSE)</f>
        <v>47559</v>
      </c>
      <c r="G20" s="112">
        <f>VLOOKUP($A20&amp;$A$18, '[1]37.기초생활수급자'!$A$9:$BC$71, 6, FALSE)</f>
        <v>60204</v>
      </c>
      <c r="H20" s="112">
        <f>VLOOKUP($A20&amp;$A$18, '[1]37.기초생활수급자'!$A$9:$BC$71, 7, FALSE)</f>
        <v>64696</v>
      </c>
      <c r="I20" s="112">
        <f>VLOOKUP($A20&amp;$A$18, '[1]37.기초생활수급자'!$A$9:$BC$71, 8, FALSE)</f>
        <v>99248</v>
      </c>
      <c r="J20" s="112">
        <f>VLOOKUP($A20&amp;$A$18, '[1]37.기초생활수급자'!$A$9:$BC$71, 9, FALSE)</f>
        <v>44004</v>
      </c>
      <c r="K20" s="112">
        <f>VLOOKUP($A20&amp;$A$18, '[1]37.기초생활수급자'!$A$9:$BC$71, 10, FALSE)</f>
        <v>55244</v>
      </c>
      <c r="L20" s="112">
        <f>VLOOKUP($A20&amp;$A$18, '[1]37.기초생활수급자'!$A$9:$BC$71, 11, FALSE)</f>
        <v>1776</v>
      </c>
      <c r="M20" s="112">
        <f>VLOOKUP($A20&amp;$A$18, '[1]37.기초생활수급자'!$A$9:$BC$71, 12, FALSE)</f>
        <v>2782</v>
      </c>
      <c r="N20" s="112">
        <f>VLOOKUP($A20&amp;$A$18, '[1]37.기초생활수급자'!$A$9:$BC$71, 13, FALSE)</f>
        <v>411</v>
      </c>
      <c r="O20" s="112">
        <f>VLOOKUP($A20&amp;$A$18, '[1]37.기초생활수급자'!$A$9:$BC$71, 14, FALSE)</f>
        <v>5733</v>
      </c>
    </row>
    <row r="21" spans="1:15" ht="21.2" customHeight="1" x14ac:dyDescent="0.15">
      <c r="A21" s="4">
        <v>2017</v>
      </c>
      <c r="B21" s="112">
        <f>VLOOKUP($A21&amp;$A$18, '[1]37.기초생활수급자'!$A$9:$BC$71, 4, FALSE)</f>
        <v>65831</v>
      </c>
      <c r="C21" s="113">
        <f t="shared" si="6"/>
        <v>49.507415094907195</v>
      </c>
      <c r="D21" s="112">
        <f t="shared" si="7"/>
        <v>103132</v>
      </c>
      <c r="E21" s="113">
        <f t="shared" si="6"/>
        <v>50.81545571902992</v>
      </c>
      <c r="F21" s="112">
        <f>VLOOKUP($A21&amp;$A$18, '[1]37.기초생활수급자'!$A$9:$BC$71, 5, FALSE)</f>
        <v>45613</v>
      </c>
      <c r="G21" s="112">
        <f>VLOOKUP($A21&amp;$A$18, '[1]37.기초생활수급자'!$A$9:$BC$71, 6, FALSE)</f>
        <v>57519</v>
      </c>
      <c r="H21" s="112">
        <f>VLOOKUP($A21&amp;$A$18, '[1]37.기초생활수급자'!$A$9:$BC$71, 7, FALSE)</f>
        <v>64288</v>
      </c>
      <c r="I21" s="112">
        <f>VLOOKUP($A21&amp;$A$18, '[1]37.기초생활수급자'!$A$9:$BC$71, 8, FALSE)</f>
        <v>95366</v>
      </c>
      <c r="J21" s="112">
        <f>VLOOKUP($A21&amp;$A$18, '[1]37.기초생활수급자'!$A$9:$BC$71, 9, FALSE)</f>
        <v>42386</v>
      </c>
      <c r="K21" s="112">
        <f>VLOOKUP($A21&amp;$A$18, '[1]37.기초생활수급자'!$A$9:$BC$71, 10, FALSE)</f>
        <v>52980</v>
      </c>
      <c r="L21" s="112">
        <f>VLOOKUP($A21&amp;$A$18, '[1]37.기초생활수급자'!$A$9:$BC$71, 11, FALSE)</f>
        <v>1543</v>
      </c>
      <c r="M21" s="112">
        <f>VLOOKUP($A21&amp;$A$18, '[1]37.기초생활수급자'!$A$9:$BC$71, 12, FALSE)</f>
        <v>2309</v>
      </c>
      <c r="N21" s="112">
        <f>VLOOKUP($A21&amp;$A$18, '[1]37.기초생활수급자'!$A$9:$BC$71, 13, FALSE)</f>
        <v>401</v>
      </c>
      <c r="O21" s="112">
        <f>VLOOKUP($A21&amp;$A$18, '[1]37.기초생활수급자'!$A$9:$BC$71, 14, FALSE)</f>
        <v>5457</v>
      </c>
    </row>
    <row r="22" spans="1:15" ht="21.2" customHeight="1" x14ac:dyDescent="0.15">
      <c r="A22" s="4">
        <v>2018</v>
      </c>
      <c r="B22" s="112">
        <f>VLOOKUP($A22&amp;$A$18, '[1]37.기초생활수급자'!$A$9:$BC$71, 4, FALSE)</f>
        <v>72954</v>
      </c>
      <c r="C22" s="113">
        <f t="shared" si="6"/>
        <v>49.757195471286323</v>
      </c>
      <c r="D22" s="112">
        <f t="shared" si="7"/>
        <v>110495</v>
      </c>
      <c r="E22" s="113">
        <f t="shared" si="6"/>
        <v>50.731391526326419</v>
      </c>
      <c r="F22" s="112">
        <f>VLOOKUP($A22&amp;$A$18, '[1]37.기초생활수급자'!$A$9:$BC$71, 5, FALSE)</f>
        <v>48169</v>
      </c>
      <c r="G22" s="112">
        <f>VLOOKUP($A22&amp;$A$18, '[1]37.기초생활수급자'!$A$9:$BC$71, 6, FALSE)</f>
        <v>62326</v>
      </c>
      <c r="H22" s="112">
        <f>VLOOKUP($A22&amp;$A$18, '[1]37.기초생활수급자'!$A$9:$BC$71, 7, FALSE)</f>
        <v>71190</v>
      </c>
      <c r="I22" s="112">
        <f>VLOOKUP($A22&amp;$A$18, '[1]37.기초생활수급자'!$A$9:$BC$71, 8, FALSE)</f>
        <v>102725</v>
      </c>
      <c r="J22" s="112">
        <f>VLOOKUP($A22&amp;$A$18, '[1]37.기초생활수급자'!$A$9:$BC$71, 9, FALSE)</f>
        <v>44922</v>
      </c>
      <c r="K22" s="112">
        <f>VLOOKUP($A22&amp;$A$18, '[1]37.기초생활수급자'!$A$9:$BC$71, 10, FALSE)</f>
        <v>57803</v>
      </c>
      <c r="L22" s="112">
        <f>VLOOKUP($A22&amp;$A$18, '[1]37.기초생활수급자'!$A$9:$BC$71, 11, FALSE)</f>
        <v>1764</v>
      </c>
      <c r="M22" s="112">
        <f>VLOOKUP($A22&amp;$A$18, '[1]37.기초생활수급자'!$A$9:$BC$71, 12, FALSE)</f>
        <v>2484</v>
      </c>
      <c r="N22" s="112">
        <f>VLOOKUP($A22&amp;$A$18, '[1]37.기초생활수급자'!$A$9:$BC$71, 13, FALSE)</f>
        <v>371</v>
      </c>
      <c r="O22" s="112">
        <f>VLOOKUP($A22&amp;$A$18, '[1]37.기초생활수급자'!$A$9:$BC$71, 14, FALSE)</f>
        <v>5286</v>
      </c>
    </row>
    <row r="23" spans="1:15" ht="21.2" customHeight="1" x14ac:dyDescent="0.15">
      <c r="A23" s="4">
        <v>2019</v>
      </c>
      <c r="B23" s="112">
        <f>VLOOKUP($A23&amp;$A$18, '[1]37.기초생활수급자'!$A$9:$BC$71, 4, FALSE)</f>
        <v>79823</v>
      </c>
      <c r="C23" s="113">
        <f t="shared" si="6"/>
        <v>50.17663624248825</v>
      </c>
      <c r="D23" s="112">
        <f t="shared" si="7"/>
        <v>117594</v>
      </c>
      <c r="E23" s="113">
        <f t="shared" si="6"/>
        <v>50.809932638837886</v>
      </c>
      <c r="F23" s="112">
        <f>VLOOKUP($A23&amp;$A$18, '[1]37.기초생활수급자'!$A$9:$BC$71, 5, FALSE)</f>
        <v>50882</v>
      </c>
      <c r="G23" s="112">
        <f>VLOOKUP($A23&amp;$A$18, '[1]37.기초생활수급자'!$A$9:$BC$71, 6, FALSE)</f>
        <v>66712</v>
      </c>
      <c r="H23" s="112">
        <f>VLOOKUP($A23&amp;$A$18, '[1]37.기초생활수급자'!$A$9:$BC$71, 7, FALSE)</f>
        <v>77866</v>
      </c>
      <c r="I23" s="112">
        <f>VLOOKUP($A23&amp;$A$18, '[1]37.기초생활수급자'!$A$9:$BC$71, 8, FALSE)</f>
        <v>109874</v>
      </c>
      <c r="J23" s="112">
        <f>VLOOKUP($A23&amp;$A$18, '[1]37.기초생활수급자'!$A$9:$BC$71, 9, FALSE)</f>
        <v>47655</v>
      </c>
      <c r="K23" s="112">
        <f>VLOOKUP($A23&amp;$A$18, '[1]37.기초생활수급자'!$A$9:$BC$71, 10, FALSE)</f>
        <v>62219</v>
      </c>
      <c r="L23" s="112">
        <f>VLOOKUP($A23&amp;$A$18, '[1]37.기초생활수급자'!$A$9:$BC$71, 11, FALSE)</f>
        <v>1957</v>
      </c>
      <c r="M23" s="112">
        <f>VLOOKUP($A23&amp;$A$18, '[1]37.기초생활수급자'!$A$9:$BC$71, 12, FALSE)</f>
        <v>2627</v>
      </c>
      <c r="N23" s="112">
        <f>VLOOKUP($A23&amp;$A$18, '[1]37.기초생활수급자'!$A$9:$BC$71, 13, FALSE)</f>
        <v>383</v>
      </c>
      <c r="O23" s="112">
        <f>VLOOKUP($A23&amp;$A$18, '[1]37.기초생활수급자'!$A$9:$BC$71, 14, FALSE)</f>
        <v>5093</v>
      </c>
    </row>
    <row r="24" spans="1:15" ht="21.2" customHeight="1" x14ac:dyDescent="0.15">
      <c r="A24" s="4">
        <v>2020</v>
      </c>
      <c r="B24" s="112">
        <f>VLOOKUP($A24&amp;$A$18, '[1]37.기초생활수급자'!$A$9:$BC$71, 4, FALSE)</f>
        <v>90189</v>
      </c>
      <c r="C24" s="113">
        <f t="shared" si="6"/>
        <v>50.773803827077792</v>
      </c>
      <c r="D24" s="112">
        <f t="shared" si="7"/>
        <v>131374</v>
      </c>
      <c r="E24" s="113">
        <f t="shared" si="6"/>
        <v>51.221927635683095</v>
      </c>
      <c r="F24" s="112">
        <f>VLOOKUP($A24&amp;$A$18, '[1]37.기초생활수급자'!$A$9:$BC$71, 5, FALSE)</f>
        <v>57095</v>
      </c>
      <c r="G24" s="112">
        <f>VLOOKUP($A24&amp;$A$18, '[1]37.기초생활수급자'!$A$9:$BC$71, 6, FALSE)</f>
        <v>74279</v>
      </c>
      <c r="H24" s="112">
        <f>VLOOKUP($A24&amp;$A$18, '[1]37.기초생활수급자'!$A$9:$BC$71, 7, FALSE)</f>
        <v>88339</v>
      </c>
      <c r="I24" s="112">
        <f>VLOOKUP($A24&amp;$A$18, '[1]37.기초생활수급자'!$A$9:$BC$71, 8, FALSE)</f>
        <v>124151</v>
      </c>
      <c r="J24" s="112">
        <f>VLOOKUP($A24&amp;$A$18, '[1]37.기초생활수급자'!$A$9:$BC$71, 9, FALSE)</f>
        <v>54069</v>
      </c>
      <c r="K24" s="112">
        <f>VLOOKUP($A24&amp;$A$18, '[1]37.기초생활수급자'!$A$9:$BC$71, 10, FALSE)</f>
        <v>70082</v>
      </c>
      <c r="L24" s="112">
        <f>VLOOKUP($A24&amp;$A$18, '[1]37.기초생활수급자'!$A$9:$BC$71, 11, FALSE)</f>
        <v>1850</v>
      </c>
      <c r="M24" s="112">
        <f>VLOOKUP($A24&amp;$A$18, '[1]37.기초생활수급자'!$A$9:$BC$71, 12, FALSE)</f>
        <v>2409</v>
      </c>
      <c r="N24" s="112">
        <f>VLOOKUP($A24&amp;$A$18, '[1]37.기초생활수급자'!$A$9:$BC$71, 13, FALSE)</f>
        <v>317</v>
      </c>
      <c r="O24" s="112">
        <f>VLOOKUP($A24&amp;$A$18, '[1]37.기초생활수급자'!$A$9:$BC$71, 14, FALSE)</f>
        <v>4814</v>
      </c>
    </row>
    <row r="25" spans="1:15" ht="21.2" customHeight="1" x14ac:dyDescent="0.15">
      <c r="A25" s="4">
        <v>2021</v>
      </c>
      <c r="B25" s="112">
        <v>105057</v>
      </c>
      <c r="C25" s="113">
        <f t="shared" si="6"/>
        <v>49.456276126991298</v>
      </c>
      <c r="D25" s="112">
        <v>144092</v>
      </c>
      <c r="E25" s="113">
        <f t="shared" si="6"/>
        <v>50.511275401641264</v>
      </c>
      <c r="F25" s="112">
        <v>62225</v>
      </c>
      <c r="G25" s="112">
        <v>81867</v>
      </c>
      <c r="H25" s="112">
        <v>100143</v>
      </c>
      <c r="I25" s="112">
        <v>139178</v>
      </c>
      <c r="J25" s="112">
        <v>60218</v>
      </c>
      <c r="K25" s="112">
        <v>78960</v>
      </c>
      <c r="L25" s="112" t="s">
        <v>894</v>
      </c>
      <c r="M25" s="112" t="s">
        <v>894</v>
      </c>
      <c r="N25" s="112" t="s">
        <v>894</v>
      </c>
      <c r="O25" s="112">
        <v>4914</v>
      </c>
    </row>
    <row r="26" spans="1:15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</row>
    <row r="27" spans="1:15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</row>
    <row r="28" spans="1:15" ht="21.2" customHeight="1" x14ac:dyDescent="0.15">
      <c r="A28" s="4">
        <v>2015</v>
      </c>
      <c r="B28" s="112">
        <f>VLOOKUP($A28&amp;$A$27, '[2]37.기초생활수급자'!$A$9:$BC$160, 4, FALSE)</f>
        <v>69706</v>
      </c>
      <c r="C28" s="113">
        <f>B28/B10*100</f>
        <v>50.857276269133678</v>
      </c>
      <c r="D28" s="112">
        <f>SUM(F28,G28)</f>
        <v>109627</v>
      </c>
      <c r="E28" s="113">
        <f>D28/D10*100</f>
        <v>49.208857208264696</v>
      </c>
      <c r="F28" s="112">
        <f>VLOOKUP($A28&amp;$A$27, '[2]37.기초생활수급자'!$A$9:$BC$160, 5, FALSE)</f>
        <v>48706</v>
      </c>
      <c r="G28" s="112">
        <f>VLOOKUP($A28&amp;$A$27, '[2]37.기초생활수급자'!$A$9:$BC$160, 6, FALSE)</f>
        <v>60921</v>
      </c>
      <c r="H28" s="112">
        <f>VLOOKUP($A28&amp;$A$27, '[2]37.기초생활수급자'!$A$9:$BC$160, 7, FALSE)</f>
        <v>66620</v>
      </c>
      <c r="I28" s="112">
        <f>VLOOKUP($A28&amp;$A$27, '[2]37.기초생활수급자'!$A$9:$BC$160, 8, FALSE)</f>
        <v>97599</v>
      </c>
      <c r="J28" s="112">
        <f>VLOOKUP($A28&amp;$A$27, '[2]37.기초생활수급자'!$A$9:$BC$160, 9, FALSE)</f>
        <v>43506</v>
      </c>
      <c r="K28" s="112">
        <f>VLOOKUP($A28&amp;$A$27, '[2]37.기초생활수급자'!$A$9:$BC$160, 10, FALSE)</f>
        <v>54093</v>
      </c>
      <c r="L28" s="112">
        <f>VLOOKUP($A28&amp;$A$27, '[2]37.기초생활수급자'!$A$9:$BC$160, 11, FALSE)</f>
        <v>3086</v>
      </c>
      <c r="M28" s="112">
        <f>VLOOKUP($A28&amp;$A$27, '[2]37.기초생활수급자'!$A$9:$BC$160, 12, FALSE)</f>
        <v>4754</v>
      </c>
      <c r="N28" s="112">
        <f>VLOOKUP($A28&amp;$A$27, '[2]37.기초생활수급자'!$A$9:$BC$160, 13, FALSE)</f>
        <v>452</v>
      </c>
      <c r="O28" s="112">
        <f>VLOOKUP($A28&amp;$A$27, '[2]37.기초생활수급자'!$A$9:$BC$160, 14, FALSE)</f>
        <v>7274</v>
      </c>
    </row>
    <row r="29" spans="1:15" ht="21.2" customHeight="1" x14ac:dyDescent="0.15">
      <c r="A29" s="4">
        <v>2016</v>
      </c>
      <c r="B29" s="112">
        <f>VLOOKUP($A29&amp;$A$27, '[2]37.기초생활수급자'!$A$9:$BC$160, 4, FALSE)</f>
        <v>68732</v>
      </c>
      <c r="C29" s="113">
        <f t="shared" ref="C29:E34" si="8">B29/B11*100</f>
        <v>50.83577408952398</v>
      </c>
      <c r="D29" s="112">
        <f t="shared" ref="D29:D33" si="9">SUM(F29,G29)</f>
        <v>105146</v>
      </c>
      <c r="E29" s="113">
        <f t="shared" si="8"/>
        <v>49.385418183355327</v>
      </c>
      <c r="F29" s="112">
        <f>VLOOKUP($A29&amp;$A$27, '[2]37.기초생활수급자'!$A$9:$BC$160, 5, FALSE)</f>
        <v>47084</v>
      </c>
      <c r="G29" s="112">
        <f>VLOOKUP($A29&amp;$A$27, '[2]37.기초생활수급자'!$A$9:$BC$160, 6, FALSE)</f>
        <v>58062</v>
      </c>
      <c r="H29" s="112">
        <f>VLOOKUP($A29&amp;$A$27, '[2]37.기초생활수급자'!$A$9:$BC$160, 7, FALSE)</f>
        <v>65879</v>
      </c>
      <c r="I29" s="112">
        <f>VLOOKUP($A29&amp;$A$27, '[2]37.기초생활수급자'!$A$9:$BC$160, 8, FALSE)</f>
        <v>93760</v>
      </c>
      <c r="J29" s="112">
        <f>VLOOKUP($A29&amp;$A$27, '[2]37.기초생활수급자'!$A$9:$BC$160, 9, FALSE)</f>
        <v>42095</v>
      </c>
      <c r="K29" s="112">
        <f>VLOOKUP($A29&amp;$A$27, '[2]37.기초생활수급자'!$A$9:$BC$160, 10, FALSE)</f>
        <v>51665</v>
      </c>
      <c r="L29" s="112">
        <f>VLOOKUP($A29&amp;$A$27, '[2]37.기초생활수급자'!$A$9:$BC$160, 11, FALSE)</f>
        <v>2853</v>
      </c>
      <c r="M29" s="112">
        <f>VLOOKUP($A29&amp;$A$27, '[2]37.기초생활수급자'!$A$9:$BC$160, 12, FALSE)</f>
        <v>4283</v>
      </c>
      <c r="N29" s="112">
        <f>VLOOKUP($A29&amp;$A$27, '[2]37.기초생활수급자'!$A$9:$BC$160, 13, FALSE)</f>
        <v>419</v>
      </c>
      <c r="O29" s="112">
        <f>VLOOKUP($A29&amp;$A$27, '[2]37.기초생활수급자'!$A$9:$BC$160, 14, FALSE)</f>
        <v>7103</v>
      </c>
    </row>
    <row r="30" spans="1:15" ht="21.2" customHeight="1" x14ac:dyDescent="0.15">
      <c r="A30" s="4">
        <v>2017</v>
      </c>
      <c r="B30" s="112">
        <f>VLOOKUP($A30&amp;$A$27, '[2]37.기초생활수급자'!$A$9:$BC$160, 4, FALSE)</f>
        <v>67141</v>
      </c>
      <c r="C30" s="113">
        <f t="shared" si="8"/>
        <v>50.492584905092798</v>
      </c>
      <c r="D30" s="112">
        <f t="shared" si="9"/>
        <v>99822</v>
      </c>
      <c r="E30" s="113">
        <f t="shared" si="8"/>
        <v>49.184544280970073</v>
      </c>
      <c r="F30" s="112">
        <f>VLOOKUP($A30&amp;$A$27, '[2]37.기초생활수급자'!$A$9:$BC$160, 5, FALSE)</f>
        <v>45013</v>
      </c>
      <c r="G30" s="112">
        <f>VLOOKUP($A30&amp;$A$27, '[2]37.기초생활수급자'!$A$9:$BC$160, 6, FALSE)</f>
        <v>54809</v>
      </c>
      <c r="H30" s="112">
        <f>VLOOKUP($A30&amp;$A$27, '[2]37.기초생활수급자'!$A$9:$BC$160, 7, FALSE)</f>
        <v>64882</v>
      </c>
      <c r="I30" s="112">
        <f>VLOOKUP($A30&amp;$A$27, '[2]37.기초생활수급자'!$A$9:$BC$160, 8, FALSE)</f>
        <v>89770</v>
      </c>
      <c r="J30" s="112">
        <f>VLOOKUP($A30&amp;$A$27, '[2]37.기초생활수급자'!$A$9:$BC$160, 9, FALSE)</f>
        <v>40596</v>
      </c>
      <c r="K30" s="112">
        <f>VLOOKUP($A30&amp;$A$27, '[2]37.기초생활수급자'!$A$9:$BC$160, 10, FALSE)</f>
        <v>49174</v>
      </c>
      <c r="L30" s="112">
        <f>VLOOKUP($A30&amp;$A$27, '[2]37.기초생활수급자'!$A$9:$BC$160, 11, FALSE)</f>
        <v>2259</v>
      </c>
      <c r="M30" s="112">
        <f>VLOOKUP($A30&amp;$A$27, '[2]37.기초생활수급자'!$A$9:$BC$160, 12, FALSE)</f>
        <v>3202</v>
      </c>
      <c r="N30" s="112">
        <f>VLOOKUP($A30&amp;$A$27, '[2]37.기초생활수급자'!$A$9:$BC$160, 13, FALSE)</f>
        <v>416</v>
      </c>
      <c r="O30" s="112">
        <f>VLOOKUP($A30&amp;$A$27, '[2]37.기초생활수급자'!$A$9:$BC$160, 14, FALSE)</f>
        <v>6850</v>
      </c>
    </row>
    <row r="31" spans="1:15" ht="21.2" customHeight="1" x14ac:dyDescent="0.15">
      <c r="A31" s="4">
        <v>2018</v>
      </c>
      <c r="B31" s="112">
        <f>VLOOKUP($A31&amp;$A$27, '[2]37.기초생활수급자'!$A$9:$BC$160, 4, FALSE)</f>
        <v>73666</v>
      </c>
      <c r="C31" s="113">
        <f t="shared" si="8"/>
        <v>50.242804528713677</v>
      </c>
      <c r="D31" s="112">
        <f t="shared" si="9"/>
        <v>107309</v>
      </c>
      <c r="E31" s="113">
        <f t="shared" si="8"/>
        <v>49.268608473673581</v>
      </c>
      <c r="F31" s="112">
        <f>VLOOKUP($A31&amp;$A$27, '[2]37.기초생활수급자'!$A$9:$BC$160, 5, FALSE)</f>
        <v>47755</v>
      </c>
      <c r="G31" s="112">
        <f>VLOOKUP($A31&amp;$A$27, '[2]37.기초생활수급자'!$A$9:$BC$160, 6, FALSE)</f>
        <v>59554</v>
      </c>
      <c r="H31" s="112">
        <f>VLOOKUP($A31&amp;$A$27, '[2]37.기초생활수급자'!$A$9:$BC$160, 7, FALSE)</f>
        <v>71610</v>
      </c>
      <c r="I31" s="112">
        <f>VLOOKUP($A31&amp;$A$27, '[2]37.기초생활수급자'!$A$9:$BC$160, 8, FALSE)</f>
        <v>97675</v>
      </c>
      <c r="J31" s="112">
        <f>VLOOKUP($A31&amp;$A$27, '[2]37.기초생활수급자'!$A$9:$BC$160, 9, FALSE)</f>
        <v>44173</v>
      </c>
      <c r="K31" s="112">
        <f>VLOOKUP($A31&amp;$A$27, '[2]37.기초생활수급자'!$A$9:$BC$160, 10, FALSE)</f>
        <v>53502</v>
      </c>
      <c r="L31" s="112">
        <f>VLOOKUP($A31&amp;$A$27, '[2]37.기초생활수급자'!$A$9:$BC$160, 11, FALSE)</f>
        <v>2056</v>
      </c>
      <c r="M31" s="112">
        <f>VLOOKUP($A31&amp;$A$27, '[2]37.기초생활수급자'!$A$9:$BC$160, 12, FALSE)</f>
        <v>2748</v>
      </c>
      <c r="N31" s="112">
        <f>VLOOKUP($A31&amp;$A$27, '[2]37.기초생활수급자'!$A$9:$BC$160, 13, FALSE)</f>
        <v>433</v>
      </c>
      <c r="O31" s="112">
        <f>VLOOKUP($A31&amp;$A$27, '[2]37.기초생활수급자'!$A$9:$BC$160, 14, FALSE)</f>
        <v>6886</v>
      </c>
    </row>
    <row r="32" spans="1:15" ht="21.2" customHeight="1" x14ac:dyDescent="0.15">
      <c r="A32" s="4">
        <v>2019</v>
      </c>
      <c r="B32" s="112">
        <f>VLOOKUP($A32&amp;$A$27, '[2]37.기초생활수급자'!$A$9:$BC$160, 4, FALSE)</f>
        <v>79261</v>
      </c>
      <c r="C32" s="113">
        <f t="shared" si="8"/>
        <v>49.823363757511757</v>
      </c>
      <c r="D32" s="112">
        <f t="shared" si="9"/>
        <v>113845</v>
      </c>
      <c r="E32" s="113">
        <f t="shared" si="8"/>
        <v>49.190067361162122</v>
      </c>
      <c r="F32" s="112">
        <f>VLOOKUP($A32&amp;$A$27, '[2]37.기초생활수급자'!$A$9:$BC$160, 5, FALSE)</f>
        <v>50512</v>
      </c>
      <c r="G32" s="112">
        <f>VLOOKUP($A32&amp;$A$27, '[2]37.기초생활수급자'!$A$9:$BC$160, 6, FALSE)</f>
        <v>63333</v>
      </c>
      <c r="H32" s="112">
        <f>VLOOKUP($A32&amp;$A$27, '[2]37.기초생활수급자'!$A$9:$BC$160, 7, FALSE)</f>
        <v>77222</v>
      </c>
      <c r="I32" s="112">
        <f>VLOOKUP($A32&amp;$A$27, '[2]37.기초생활수급자'!$A$9:$BC$160, 8, FALSE)</f>
        <v>104247</v>
      </c>
      <c r="J32" s="112">
        <f>VLOOKUP($A32&amp;$A$27, '[2]37.기초생활수급자'!$A$9:$BC$160, 9, FALSE)</f>
        <v>46318</v>
      </c>
      <c r="K32" s="112">
        <f>VLOOKUP($A32&amp;$A$27, '[2]37.기초생활수급자'!$A$9:$BC$160, 10, FALSE)</f>
        <v>57929</v>
      </c>
      <c r="L32" s="112">
        <f>VLOOKUP($A32&amp;$A$27, '[2]37.기초생활수급자'!$A$9:$BC$160, 11, FALSE)</f>
        <v>2039</v>
      </c>
      <c r="M32" s="112">
        <f>VLOOKUP($A32&amp;$A$27, '[2]37.기초생활수급자'!$A$9:$BC$160, 12, FALSE)</f>
        <v>2613</v>
      </c>
      <c r="N32" s="112">
        <f>VLOOKUP($A32&amp;$A$27, '[2]37.기초생활수급자'!$A$9:$BC$160, 13, FALSE)</f>
        <v>451</v>
      </c>
      <c r="O32" s="112">
        <f>VLOOKUP($A32&amp;$A$27, '[2]37.기초생활수급자'!$A$9:$BC$160, 14, FALSE)</f>
        <v>6985</v>
      </c>
    </row>
    <row r="33" spans="1:15" ht="21.2" customHeight="1" x14ac:dyDescent="0.15">
      <c r="A33" s="4">
        <v>2020</v>
      </c>
      <c r="B33" s="112">
        <f>VLOOKUP($A33&amp;$A$27, '[2]37.기초생활수급자'!$A$9:$BC$160, 4, FALSE)</f>
        <v>87440</v>
      </c>
      <c r="C33" s="113">
        <f t="shared" si="8"/>
        <v>49.226196172922215</v>
      </c>
      <c r="D33" s="112">
        <f t="shared" si="9"/>
        <v>125106</v>
      </c>
      <c r="E33" s="113">
        <f t="shared" si="8"/>
        <v>48.778072364316905</v>
      </c>
      <c r="F33" s="112">
        <f>VLOOKUP($A33&amp;$A$27, '[2]37.기초생활수급자'!$A$9:$BC$160, 5, FALSE)</f>
        <v>55532</v>
      </c>
      <c r="G33" s="112">
        <f>VLOOKUP($A33&amp;$A$27, '[2]37.기초생활수급자'!$A$9:$BC$160, 6, FALSE)</f>
        <v>69574</v>
      </c>
      <c r="H33" s="112">
        <f>VLOOKUP($A33&amp;$A$27, '[2]37.기초생활수급자'!$A$9:$BC$160, 7, FALSE)</f>
        <v>85466</v>
      </c>
      <c r="I33" s="112">
        <f>VLOOKUP($A33&amp;$A$27, '[2]37.기초생활수급자'!$A$9:$BC$160, 8, FALSE)</f>
        <v>115715</v>
      </c>
      <c r="J33" s="112">
        <f>VLOOKUP($A33&amp;$A$27, '[2]37.기초생활수급자'!$A$9:$BC$160, 9, FALSE)</f>
        <v>51438</v>
      </c>
      <c r="K33" s="112">
        <f>VLOOKUP($A33&amp;$A$27, '[2]37.기초생활수급자'!$A$9:$BC$160, 10, FALSE)</f>
        <v>64277</v>
      </c>
      <c r="L33" s="112">
        <f>VLOOKUP($A33&amp;$A$27, '[2]37.기초생활수급자'!$A$9:$BC$160, 11, FALSE)</f>
        <v>1974</v>
      </c>
      <c r="M33" s="112">
        <f>VLOOKUP($A33&amp;$A$27, '[2]37.기초생활수급자'!$A$9:$BC$160, 12, FALSE)</f>
        <v>2448</v>
      </c>
      <c r="N33" s="112">
        <f>VLOOKUP($A33&amp;$A$27, '[2]37.기초생활수급자'!$A$9:$BC$160, 13, FALSE)</f>
        <v>468</v>
      </c>
      <c r="O33" s="112">
        <f>VLOOKUP($A33&amp;$A$27, '[2]37.기초생활수급자'!$A$9:$BC$160, 14, FALSE)</f>
        <v>6943</v>
      </c>
    </row>
    <row r="34" spans="1:15" ht="21.2" customHeight="1" x14ac:dyDescent="0.15">
      <c r="A34" s="4">
        <v>2021</v>
      </c>
      <c r="B34" s="112">
        <v>107367</v>
      </c>
      <c r="C34" s="113">
        <f t="shared" si="8"/>
        <v>50.543723873008695</v>
      </c>
      <c r="D34" s="112">
        <v>141175</v>
      </c>
      <c r="E34" s="113">
        <f t="shared" si="8"/>
        <v>49.488724598358729</v>
      </c>
      <c r="F34" s="112">
        <v>61044</v>
      </c>
      <c r="G34" s="112">
        <v>80131</v>
      </c>
      <c r="H34" s="274">
        <v>100108</v>
      </c>
      <c r="I34" s="275">
        <v>133916</v>
      </c>
      <c r="J34" s="275">
        <v>57905</v>
      </c>
      <c r="K34" s="275">
        <v>76011</v>
      </c>
      <c r="L34" s="112" t="s">
        <v>894</v>
      </c>
      <c r="M34" s="112" t="s">
        <v>894</v>
      </c>
      <c r="N34" s="112" t="s">
        <v>894</v>
      </c>
      <c r="O34" s="112">
        <v>7259</v>
      </c>
    </row>
    <row r="35" spans="1:15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</row>
    <row r="36" spans="1:15" s="111" customFormat="1" ht="18.75" customHeight="1" x14ac:dyDescent="0.15">
      <c r="A36" s="165" t="s">
        <v>743</v>
      </c>
    </row>
  </sheetData>
  <mergeCells count="14">
    <mergeCell ref="N5:O5"/>
    <mergeCell ref="B6:B7"/>
    <mergeCell ref="H6:H7"/>
    <mergeCell ref="L6:L7"/>
    <mergeCell ref="M6:M7"/>
    <mergeCell ref="N6:N7"/>
    <mergeCell ref="O6:O7"/>
    <mergeCell ref="D6:G6"/>
    <mergeCell ref="A2:G2"/>
    <mergeCell ref="I6:K6"/>
    <mergeCell ref="B5:G5"/>
    <mergeCell ref="H5:K5"/>
    <mergeCell ref="L5:M5"/>
    <mergeCell ref="A5:A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5" width="7.77734375" customWidth="1"/>
    <col min="6" max="8" width="7.44140625" customWidth="1"/>
    <col min="9" max="9" width="7" customWidth="1"/>
    <col min="10" max="10" width="6.77734375" customWidth="1"/>
    <col min="11" max="13" width="7.33203125" customWidth="1"/>
    <col min="14" max="17" width="6.6640625" customWidth="1"/>
    <col min="18" max="19" width="6.77734375" customWidth="1"/>
    <col min="20" max="21" width="8" customWidth="1"/>
  </cols>
  <sheetData>
    <row r="1" spans="1:21" s="42" customFormat="1" ht="15" customHeight="1" x14ac:dyDescent="0.15">
      <c r="A1" s="133" t="s">
        <v>214</v>
      </c>
      <c r="C1" s="55"/>
      <c r="E1" s="55"/>
      <c r="F1" s="55"/>
      <c r="H1" s="55"/>
      <c r="J1" s="55"/>
      <c r="K1" s="55"/>
      <c r="L1" s="55"/>
      <c r="N1" s="55"/>
      <c r="O1" s="55"/>
      <c r="Q1" s="55"/>
      <c r="S1" s="55"/>
      <c r="T1" s="55"/>
    </row>
    <row r="2" spans="1:21" s="229" customFormat="1" ht="30" customHeight="1" x14ac:dyDescent="0.15">
      <c r="A2" s="481" t="s">
        <v>773</v>
      </c>
      <c r="B2" s="481"/>
      <c r="C2" s="481"/>
      <c r="D2" s="481"/>
      <c r="E2" s="481"/>
      <c r="F2" s="481"/>
      <c r="G2" s="481"/>
      <c r="H2" s="481"/>
      <c r="I2" s="481"/>
      <c r="J2" s="481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</row>
    <row r="3" spans="1:21" s="42" customFormat="1" ht="15" customHeight="1" x14ac:dyDescent="0.15">
      <c r="C3" s="55"/>
      <c r="E3" s="55"/>
      <c r="F3" s="55"/>
      <c r="H3" s="55"/>
      <c r="J3" s="55"/>
      <c r="K3" s="55"/>
      <c r="L3" s="55"/>
      <c r="N3" s="55"/>
      <c r="O3" s="55"/>
      <c r="Q3" s="55"/>
      <c r="S3" s="55"/>
      <c r="T3" s="55"/>
    </row>
    <row r="4" spans="1:21" s="42" customFormat="1" ht="15" customHeight="1" thickBot="1" x14ac:dyDescent="0.2">
      <c r="A4" s="6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241" t="s">
        <v>430</v>
      </c>
    </row>
    <row r="5" spans="1:21" s="161" customFormat="1" ht="20.100000000000001" customHeight="1" x14ac:dyDescent="0.15">
      <c r="A5" s="470"/>
      <c r="B5" s="453" t="s">
        <v>496</v>
      </c>
      <c r="C5" s="620"/>
      <c r="D5" s="620"/>
      <c r="E5" s="620" t="s">
        <v>497</v>
      </c>
      <c r="F5" s="620"/>
      <c r="G5" s="620"/>
      <c r="H5" s="620"/>
      <c r="I5" s="620"/>
      <c r="J5" s="620"/>
      <c r="K5" s="620"/>
      <c r="L5" s="620"/>
      <c r="M5" s="620"/>
      <c r="N5" s="620"/>
      <c r="O5" s="620"/>
      <c r="P5" s="620"/>
      <c r="Q5" s="620"/>
      <c r="R5" s="620"/>
      <c r="S5" s="620"/>
      <c r="T5" s="708" t="s">
        <v>498</v>
      </c>
      <c r="U5" s="666"/>
    </row>
    <row r="6" spans="1:21" s="161" customFormat="1" ht="20.100000000000001" customHeight="1" x14ac:dyDescent="0.15">
      <c r="A6" s="471"/>
      <c r="B6" s="196"/>
      <c r="C6" s="449" t="s">
        <v>211</v>
      </c>
      <c r="D6" s="449" t="s">
        <v>212</v>
      </c>
      <c r="E6" s="449" t="s">
        <v>499</v>
      </c>
      <c r="F6" s="449" t="s">
        <v>500</v>
      </c>
      <c r="G6" s="449" t="s">
        <v>501</v>
      </c>
      <c r="H6" s="449" t="s">
        <v>502</v>
      </c>
      <c r="I6" s="449" t="s">
        <v>503</v>
      </c>
      <c r="J6" s="449" t="s">
        <v>504</v>
      </c>
      <c r="K6" s="449" t="s">
        <v>505</v>
      </c>
      <c r="L6" s="449" t="s">
        <v>506</v>
      </c>
      <c r="M6" s="449" t="s">
        <v>507</v>
      </c>
      <c r="N6" s="449" t="s">
        <v>508</v>
      </c>
      <c r="O6" s="449" t="s">
        <v>509</v>
      </c>
      <c r="P6" s="449" t="s">
        <v>510</v>
      </c>
      <c r="Q6" s="449" t="s">
        <v>511</v>
      </c>
      <c r="R6" s="449" t="s">
        <v>512</v>
      </c>
      <c r="S6" s="641" t="s">
        <v>513</v>
      </c>
      <c r="T6" s="449" t="s">
        <v>514</v>
      </c>
      <c r="U6" s="446" t="s">
        <v>515</v>
      </c>
    </row>
    <row r="7" spans="1:21" s="161" customFormat="1" ht="20.100000000000001" customHeight="1" thickBot="1" x14ac:dyDescent="0.2">
      <c r="A7" s="472"/>
      <c r="B7" s="54"/>
      <c r="C7" s="477"/>
      <c r="D7" s="477"/>
      <c r="E7" s="477"/>
      <c r="F7" s="477"/>
      <c r="G7" s="477"/>
      <c r="H7" s="477"/>
      <c r="I7" s="477"/>
      <c r="J7" s="477"/>
      <c r="K7" s="477"/>
      <c r="L7" s="477"/>
      <c r="M7" s="477"/>
      <c r="N7" s="477"/>
      <c r="O7" s="477"/>
      <c r="P7" s="477"/>
      <c r="Q7" s="477"/>
      <c r="R7" s="477"/>
      <c r="S7" s="642"/>
      <c r="T7" s="477"/>
      <c r="U7" s="493"/>
    </row>
    <row r="8" spans="1:21" ht="6.95" customHeight="1" x14ac:dyDescent="0.15">
      <c r="A8" s="8" t="s">
        <v>0</v>
      </c>
      <c r="B8" s="79"/>
      <c r="C8" s="79"/>
      <c r="D8" s="79"/>
      <c r="E8" s="79" t="s">
        <v>0</v>
      </c>
    </row>
    <row r="9" spans="1:21" ht="21.2" customHeight="1" x14ac:dyDescent="0.15">
      <c r="A9" s="39" t="s">
        <v>63</v>
      </c>
      <c r="B9" s="94"/>
      <c r="C9" s="94"/>
      <c r="D9" s="94"/>
      <c r="E9" s="94"/>
    </row>
    <row r="10" spans="1:21" ht="21.2" customHeight="1" x14ac:dyDescent="0.15">
      <c r="A10" s="4">
        <v>2015</v>
      </c>
      <c r="B10" s="112">
        <f t="shared" ref="B10:U16" si="0">SUM(B19,B28)</f>
        <v>283783</v>
      </c>
      <c r="C10" s="112">
        <f t="shared" si="0"/>
        <v>163854</v>
      </c>
      <c r="D10" s="112">
        <f t="shared" si="0"/>
        <v>119929</v>
      </c>
      <c r="E10" s="112">
        <f t="shared" si="0"/>
        <v>141781</v>
      </c>
      <c r="F10" s="112">
        <f t="shared" si="0"/>
        <v>29470</v>
      </c>
      <c r="G10" s="112">
        <f t="shared" si="0"/>
        <v>28983</v>
      </c>
      <c r="H10" s="112">
        <f t="shared" si="0"/>
        <v>29917</v>
      </c>
      <c r="I10" s="112">
        <f t="shared" si="0"/>
        <v>2162</v>
      </c>
      <c r="J10" s="112">
        <f t="shared" si="0"/>
        <v>23779</v>
      </c>
      <c r="K10" s="112">
        <f t="shared" si="0"/>
        <v>1845</v>
      </c>
      <c r="L10" s="112">
        <f t="shared" si="0"/>
        <v>13057</v>
      </c>
      <c r="M10" s="112">
        <f t="shared" si="0"/>
        <v>7571</v>
      </c>
      <c r="N10" s="112">
        <f t="shared" si="0"/>
        <v>622</v>
      </c>
      <c r="O10" s="112">
        <f t="shared" si="0"/>
        <v>1131</v>
      </c>
      <c r="P10" s="112">
        <f t="shared" si="0"/>
        <v>1089</v>
      </c>
      <c r="Q10" s="112">
        <f t="shared" si="0"/>
        <v>335</v>
      </c>
      <c r="R10" s="112">
        <f t="shared" si="0"/>
        <v>1417</v>
      </c>
      <c r="S10" s="112">
        <f t="shared" si="0"/>
        <v>624</v>
      </c>
      <c r="T10" s="112">
        <f t="shared" si="0"/>
        <v>111826</v>
      </c>
      <c r="U10" s="112">
        <f t="shared" si="0"/>
        <v>171957</v>
      </c>
    </row>
    <row r="11" spans="1:21" ht="21.2" customHeight="1" x14ac:dyDescent="0.15">
      <c r="A11" s="4">
        <v>2016</v>
      </c>
      <c r="B11" s="112">
        <f t="shared" si="0"/>
        <v>286754</v>
      </c>
      <c r="C11" s="112">
        <f t="shared" si="0"/>
        <v>165383</v>
      </c>
      <c r="D11" s="112">
        <f t="shared" si="0"/>
        <v>121371</v>
      </c>
      <c r="E11" s="112">
        <f t="shared" si="0"/>
        <v>139979</v>
      </c>
      <c r="F11" s="112">
        <f t="shared" si="0"/>
        <v>29266</v>
      </c>
      <c r="G11" s="112">
        <f t="shared" si="0"/>
        <v>28753</v>
      </c>
      <c r="H11" s="112">
        <f t="shared" si="0"/>
        <v>33596</v>
      </c>
      <c r="I11" s="112">
        <f t="shared" si="0"/>
        <v>2170</v>
      </c>
      <c r="J11" s="112">
        <f t="shared" si="0"/>
        <v>24352</v>
      </c>
      <c r="K11" s="112">
        <f t="shared" si="0"/>
        <v>1996</v>
      </c>
      <c r="L11" s="112">
        <f t="shared" si="0"/>
        <v>13316</v>
      </c>
      <c r="M11" s="112">
        <f t="shared" si="0"/>
        <v>8000</v>
      </c>
      <c r="N11" s="112">
        <f t="shared" si="0"/>
        <v>581</v>
      </c>
      <c r="O11" s="112">
        <f t="shared" si="0"/>
        <v>1101</v>
      </c>
      <c r="P11" s="112">
        <f t="shared" si="0"/>
        <v>1211</v>
      </c>
      <c r="Q11" s="112">
        <f t="shared" si="0"/>
        <v>338</v>
      </c>
      <c r="R11" s="112">
        <f t="shared" si="0"/>
        <v>1447</v>
      </c>
      <c r="S11" s="112">
        <f t="shared" si="0"/>
        <v>648</v>
      </c>
      <c r="T11" s="112">
        <f t="shared" si="0"/>
        <v>112203</v>
      </c>
      <c r="U11" s="112">
        <f t="shared" si="0"/>
        <v>174551</v>
      </c>
    </row>
    <row r="12" spans="1:21" ht="21.2" customHeight="1" x14ac:dyDescent="0.15">
      <c r="A12" s="4">
        <v>2017</v>
      </c>
      <c r="B12" s="112">
        <f t="shared" si="0"/>
        <v>292299</v>
      </c>
      <c r="C12" s="112">
        <f t="shared" si="0"/>
        <v>167831</v>
      </c>
      <c r="D12" s="112">
        <f t="shared" si="0"/>
        <v>124468</v>
      </c>
      <c r="E12" s="112">
        <f t="shared" si="0"/>
        <v>137903</v>
      </c>
      <c r="F12" s="112">
        <f t="shared" si="0"/>
        <v>29194</v>
      </c>
      <c r="G12" s="112">
        <f t="shared" si="0"/>
        <v>28492</v>
      </c>
      <c r="H12" s="112">
        <f t="shared" si="0"/>
        <v>40043</v>
      </c>
      <c r="I12" s="112">
        <f t="shared" si="0"/>
        <v>2206</v>
      </c>
      <c r="J12" s="112">
        <f t="shared" si="0"/>
        <v>24946</v>
      </c>
      <c r="K12" s="112">
        <f t="shared" si="0"/>
        <v>2130</v>
      </c>
      <c r="L12" s="112">
        <f t="shared" si="0"/>
        <v>13429</v>
      </c>
      <c r="M12" s="112">
        <f t="shared" si="0"/>
        <v>8501</v>
      </c>
      <c r="N12" s="112">
        <f t="shared" si="0"/>
        <v>558</v>
      </c>
      <c r="O12" s="112">
        <f t="shared" si="0"/>
        <v>1110</v>
      </c>
      <c r="P12" s="112">
        <f t="shared" si="0"/>
        <v>1330</v>
      </c>
      <c r="Q12" s="112">
        <f t="shared" si="0"/>
        <v>342</v>
      </c>
      <c r="R12" s="112">
        <f t="shared" si="0"/>
        <v>1464</v>
      </c>
      <c r="S12" s="112">
        <f t="shared" si="0"/>
        <v>651</v>
      </c>
      <c r="T12" s="112">
        <f t="shared" si="0"/>
        <v>112925</v>
      </c>
      <c r="U12" s="112">
        <f t="shared" si="0"/>
        <v>179374</v>
      </c>
    </row>
    <row r="13" spans="1:21" ht="21.2" customHeight="1" x14ac:dyDescent="0.15">
      <c r="A13" s="4">
        <v>2018</v>
      </c>
      <c r="B13" s="112">
        <f t="shared" si="0"/>
        <v>299620</v>
      </c>
      <c r="C13" s="112">
        <f t="shared" si="0"/>
        <v>171181</v>
      </c>
      <c r="D13" s="112">
        <f t="shared" si="0"/>
        <v>128439</v>
      </c>
      <c r="E13" s="112">
        <f t="shared" si="0"/>
        <v>135723</v>
      </c>
      <c r="F13" s="112">
        <f t="shared" si="0"/>
        <v>28988</v>
      </c>
      <c r="G13" s="112">
        <f t="shared" si="0"/>
        <v>28301</v>
      </c>
      <c r="H13" s="112">
        <f t="shared" si="0"/>
        <v>48377</v>
      </c>
      <c r="I13" s="112">
        <f t="shared" si="0"/>
        <v>2248</v>
      </c>
      <c r="J13" s="112">
        <f t="shared" si="0"/>
        <v>25656</v>
      </c>
      <c r="K13" s="112">
        <f t="shared" si="0"/>
        <v>2282</v>
      </c>
      <c r="L13" s="112">
        <f t="shared" si="0"/>
        <v>13450</v>
      </c>
      <c r="M13" s="112">
        <f t="shared" si="0"/>
        <v>8984</v>
      </c>
      <c r="N13" s="112">
        <f t="shared" si="0"/>
        <v>567</v>
      </c>
      <c r="O13" s="112">
        <f t="shared" si="0"/>
        <v>1106</v>
      </c>
      <c r="P13" s="112">
        <f t="shared" si="0"/>
        <v>1435</v>
      </c>
      <c r="Q13" s="112">
        <f t="shared" si="0"/>
        <v>334</v>
      </c>
      <c r="R13" s="112">
        <f t="shared" si="0"/>
        <v>1494</v>
      </c>
      <c r="S13" s="112">
        <f t="shared" si="0"/>
        <v>675</v>
      </c>
      <c r="T13" s="112">
        <f t="shared" si="0"/>
        <v>113540</v>
      </c>
      <c r="U13" s="112">
        <f t="shared" si="0"/>
        <v>186080</v>
      </c>
    </row>
    <row r="14" spans="1:21" ht="21.2" customHeight="1" x14ac:dyDescent="0.15">
      <c r="A14" s="4">
        <v>2019</v>
      </c>
      <c r="B14" s="112">
        <f t="shared" si="0"/>
        <v>306383</v>
      </c>
      <c r="C14" s="112">
        <f t="shared" si="0"/>
        <v>174349</v>
      </c>
      <c r="D14" s="112">
        <f t="shared" si="0"/>
        <v>132034</v>
      </c>
      <c r="E14" s="112">
        <f t="shared" si="0"/>
        <v>133737</v>
      </c>
      <c r="F14" s="112">
        <f t="shared" si="0"/>
        <v>28876</v>
      </c>
      <c r="G14" s="112">
        <f t="shared" si="0"/>
        <v>28168</v>
      </c>
      <c r="H14" s="112">
        <f t="shared" si="0"/>
        <v>55927</v>
      </c>
      <c r="I14" s="112">
        <f t="shared" si="0"/>
        <v>2317</v>
      </c>
      <c r="J14" s="112">
        <f t="shared" si="0"/>
        <v>26369</v>
      </c>
      <c r="K14" s="112">
        <f t="shared" si="0"/>
        <v>2376</v>
      </c>
      <c r="L14" s="112">
        <f t="shared" si="0"/>
        <v>13454</v>
      </c>
      <c r="M14" s="112">
        <f t="shared" si="0"/>
        <v>9496</v>
      </c>
      <c r="N14" s="112">
        <f t="shared" si="0"/>
        <v>557</v>
      </c>
      <c r="O14" s="112">
        <f t="shared" si="0"/>
        <v>1065</v>
      </c>
      <c r="P14" s="112">
        <f t="shared" si="0"/>
        <v>1512</v>
      </c>
      <c r="Q14" s="112">
        <f t="shared" si="0"/>
        <v>332</v>
      </c>
      <c r="R14" s="112">
        <f t="shared" si="0"/>
        <v>1498</v>
      </c>
      <c r="S14" s="112">
        <f t="shared" si="0"/>
        <v>699</v>
      </c>
      <c r="T14" s="112">
        <f t="shared" si="0"/>
        <v>113866</v>
      </c>
      <c r="U14" s="112">
        <f t="shared" si="0"/>
        <v>192517</v>
      </c>
    </row>
    <row r="15" spans="1:21" ht="21.2" customHeight="1" x14ac:dyDescent="0.15">
      <c r="A15" s="4">
        <v>2020</v>
      </c>
      <c r="B15" s="112">
        <f t="shared" si="0"/>
        <v>307764</v>
      </c>
      <c r="C15" s="112">
        <f t="shared" si="0"/>
        <v>174924</v>
      </c>
      <c r="D15" s="112">
        <f t="shared" si="0"/>
        <v>132840</v>
      </c>
      <c r="E15" s="112">
        <f t="shared" si="0"/>
        <v>131539</v>
      </c>
      <c r="F15" s="112">
        <f t="shared" si="0"/>
        <v>28408</v>
      </c>
      <c r="G15" s="112">
        <f t="shared" si="0"/>
        <v>27789</v>
      </c>
      <c r="H15" s="112">
        <f t="shared" si="0"/>
        <v>59256</v>
      </c>
      <c r="I15" s="112">
        <f t="shared" si="0"/>
        <v>2401</v>
      </c>
      <c r="J15" s="112">
        <f t="shared" si="0"/>
        <v>26715</v>
      </c>
      <c r="K15" s="112">
        <f t="shared" si="0"/>
        <v>2532</v>
      </c>
      <c r="L15" s="112">
        <f t="shared" si="0"/>
        <v>13423</v>
      </c>
      <c r="M15" s="112">
        <f t="shared" si="0"/>
        <v>9974</v>
      </c>
      <c r="N15" s="112">
        <f t="shared" si="0"/>
        <v>548</v>
      </c>
      <c r="O15" s="112">
        <f t="shared" si="0"/>
        <v>1078</v>
      </c>
      <c r="P15" s="112">
        <f t="shared" si="0"/>
        <v>1557</v>
      </c>
      <c r="Q15" s="112">
        <f t="shared" si="0"/>
        <v>332</v>
      </c>
      <c r="R15" s="112">
        <f t="shared" si="0"/>
        <v>1501</v>
      </c>
      <c r="S15" s="112">
        <f t="shared" si="0"/>
        <v>711</v>
      </c>
      <c r="T15" s="112">
        <f t="shared" si="0"/>
        <v>113282</v>
      </c>
      <c r="U15" s="112">
        <f t="shared" si="0"/>
        <v>194482</v>
      </c>
    </row>
    <row r="16" spans="1:21" ht="21.2" customHeight="1" x14ac:dyDescent="0.15">
      <c r="A16" s="4">
        <v>2021</v>
      </c>
      <c r="B16" s="112">
        <f t="shared" si="0"/>
        <v>309820</v>
      </c>
      <c r="C16" s="112">
        <f t="shared" si="0"/>
        <v>175964</v>
      </c>
      <c r="D16" s="112">
        <f t="shared" si="0"/>
        <v>133856</v>
      </c>
      <c r="E16" s="112">
        <f t="shared" si="0"/>
        <v>129523</v>
      </c>
      <c r="F16" s="112">
        <f t="shared" si="0"/>
        <v>28164</v>
      </c>
      <c r="G16" s="112">
        <f t="shared" si="0"/>
        <v>27645</v>
      </c>
      <c r="H16" s="112">
        <f t="shared" si="0"/>
        <v>62376</v>
      </c>
      <c r="I16" s="112">
        <f t="shared" si="0"/>
        <v>2456</v>
      </c>
      <c r="J16" s="112">
        <f t="shared" si="0"/>
        <v>27155</v>
      </c>
      <c r="K16" s="112">
        <f t="shared" si="0"/>
        <v>2789</v>
      </c>
      <c r="L16" s="112">
        <f t="shared" si="0"/>
        <v>13467</v>
      </c>
      <c r="M16" s="112">
        <f t="shared" si="0"/>
        <v>10440</v>
      </c>
      <c r="N16" s="112">
        <f t="shared" si="0"/>
        <v>550</v>
      </c>
      <c r="O16" s="112">
        <f t="shared" si="0"/>
        <v>1061</v>
      </c>
      <c r="P16" s="112">
        <f t="shared" si="0"/>
        <v>1631</v>
      </c>
      <c r="Q16" s="112">
        <f t="shared" si="0"/>
        <v>340</v>
      </c>
      <c r="R16" s="112">
        <f t="shared" si="0"/>
        <v>1523</v>
      </c>
      <c r="S16" s="112">
        <f t="shared" si="0"/>
        <v>700</v>
      </c>
      <c r="T16" s="112">
        <f t="shared" si="0"/>
        <v>113026</v>
      </c>
      <c r="U16" s="112">
        <f t="shared" si="0"/>
        <v>196794</v>
      </c>
    </row>
    <row r="17" spans="1:21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</row>
    <row r="18" spans="1:21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</row>
    <row r="19" spans="1:21" ht="21.2" customHeight="1" x14ac:dyDescent="0.15">
      <c r="A19" s="4">
        <v>2015</v>
      </c>
      <c r="B19" s="112">
        <f>VLOOKUP($A19&amp;$A$18, '[1]38.장애인'!$A$9:$BC$71, 4, FALSE)</f>
        <v>115694</v>
      </c>
      <c r="C19" s="112">
        <f>VLOOKUP($A19&amp;$A$18, '[1]38.장애인'!$A$9:$BC$71, 5, FALSE)</f>
        <v>68376</v>
      </c>
      <c r="D19" s="112">
        <f>VLOOKUP($A19&amp;$A$18, '[1]38.장애인'!$A$9:$BC$71, 6, FALSE)</f>
        <v>47318</v>
      </c>
      <c r="E19" s="112">
        <f>VLOOKUP($A19&amp;$A$18, '[1]38.장애인'!$A$9:$BC$71, 7, FALSE)</f>
        <v>56313</v>
      </c>
      <c r="F19" s="112">
        <f>VLOOKUP($A19&amp;$A$18, '[1]38.장애인'!$A$9:$BC$71, 8, FALSE)</f>
        <v>13058</v>
      </c>
      <c r="G19" s="112">
        <f>VLOOKUP($A19&amp;$A$18, '[1]38.장애인'!$A$9:$BC$71, 9, FALSE)</f>
        <v>12198</v>
      </c>
      <c r="H19" s="112">
        <f>VLOOKUP($A19&amp;$A$18, '[1]38.장애인'!$A$9:$BC$71, 10, FALSE)</f>
        <v>11317</v>
      </c>
      <c r="I19" s="112">
        <f>VLOOKUP($A19&amp;$A$18, '[1]38.장애인'!$A$9:$BC$71, 11, FALSE)</f>
        <v>1002</v>
      </c>
      <c r="J19" s="112">
        <f>VLOOKUP($A19&amp;$A$18, '[1]38.장애인'!$A$9:$BC$71, 12, FALSE)</f>
        <v>8982</v>
      </c>
      <c r="K19" s="112">
        <f>VLOOKUP($A19&amp;$A$18, '[1]38.장애인'!$A$9:$BC$71, 13, FALSE)</f>
        <v>971</v>
      </c>
      <c r="L19" s="112">
        <f>VLOOKUP($A19&amp;$A$18, '[1]38.장애인'!$A$9:$BC$71, 14, FALSE)</f>
        <v>5921</v>
      </c>
      <c r="M19" s="112">
        <f>VLOOKUP($A19&amp;$A$18, '[1]38.장애인'!$A$9:$BC$71, 15, FALSE)</f>
        <v>3756</v>
      </c>
      <c r="N19" s="112">
        <f>VLOOKUP($A19&amp;$A$18, '[1]38.장애인'!$A$9:$BC$71, 16, FALSE)</f>
        <v>251</v>
      </c>
      <c r="O19" s="112">
        <f>VLOOKUP($A19&amp;$A$18, '[1]38.장애인'!$A$9:$BC$71, 17, FALSE)</f>
        <v>449</v>
      </c>
      <c r="P19" s="112">
        <f>VLOOKUP($A19&amp;$A$18, '[1]38.장애인'!$A$9:$BC$71, 18, FALSE)</f>
        <v>472</v>
      </c>
      <c r="Q19" s="112">
        <f>VLOOKUP($A19&amp;$A$18, '[1]38.장애인'!$A$9:$BC$71, 19, FALSE)</f>
        <v>136</v>
      </c>
      <c r="R19" s="112">
        <f>VLOOKUP($A19&amp;$A$18, '[1]38.장애인'!$A$9:$BC$71, 20, FALSE)</f>
        <v>586</v>
      </c>
      <c r="S19" s="112">
        <f>VLOOKUP($A19&amp;$A$18, '[1]38.장애인'!$A$9:$BC$71, 21, FALSE)</f>
        <v>282</v>
      </c>
      <c r="T19" s="290">
        <v>45708</v>
      </c>
      <c r="U19" s="290">
        <v>69986</v>
      </c>
    </row>
    <row r="20" spans="1:21" ht="21.2" customHeight="1" x14ac:dyDescent="0.15">
      <c r="A20" s="4">
        <v>2016</v>
      </c>
      <c r="B20" s="112">
        <f>VLOOKUP($A20&amp;$A$18, '[1]38.장애인'!$A$9:$BC$71, 4, FALSE)</f>
        <v>117111</v>
      </c>
      <c r="C20" s="112">
        <f>VLOOKUP($A20&amp;$A$18, '[1]38.장애인'!$A$9:$BC$71, 5, FALSE)</f>
        <v>69090</v>
      </c>
      <c r="D20" s="112">
        <f>VLOOKUP($A20&amp;$A$18, '[1]38.장애인'!$A$9:$BC$71, 6, FALSE)</f>
        <v>48021</v>
      </c>
      <c r="E20" s="112">
        <f>VLOOKUP($A20&amp;$A$18, '[1]38.장애인'!$A$9:$BC$71, 7, FALSE)</f>
        <v>55583</v>
      </c>
      <c r="F20" s="112">
        <f>VLOOKUP($A20&amp;$A$18, '[1]38.장애인'!$A$9:$BC$71, 8, FALSE)</f>
        <v>13042</v>
      </c>
      <c r="G20" s="112">
        <f>VLOOKUP($A20&amp;$A$18, '[1]38.장애인'!$A$9:$BC$71, 9, FALSE)</f>
        <v>12153</v>
      </c>
      <c r="H20" s="112">
        <f>VLOOKUP($A20&amp;$A$18, '[1]38.장애인'!$A$9:$BC$71, 10, FALSE)</f>
        <v>12829</v>
      </c>
      <c r="I20" s="112">
        <f>VLOOKUP($A20&amp;$A$18, '[1]38.장애인'!$A$9:$BC$71, 11, FALSE)</f>
        <v>1011</v>
      </c>
      <c r="J20" s="112">
        <f>VLOOKUP($A20&amp;$A$18, '[1]38.장애인'!$A$9:$BC$71, 12, FALSE)</f>
        <v>9246</v>
      </c>
      <c r="K20" s="112">
        <f>VLOOKUP($A20&amp;$A$18, '[1]38.장애인'!$A$9:$BC$71, 13, FALSE)</f>
        <v>1040</v>
      </c>
      <c r="L20" s="112">
        <f>VLOOKUP($A20&amp;$A$18, '[1]38.장애인'!$A$9:$BC$71, 14, FALSE)</f>
        <v>6025</v>
      </c>
      <c r="M20" s="112">
        <f>VLOOKUP($A20&amp;$A$18, '[1]38.장애인'!$A$9:$BC$71, 15, FALSE)</f>
        <v>3939</v>
      </c>
      <c r="N20" s="112">
        <f>VLOOKUP($A20&amp;$A$18, '[1]38.장애인'!$A$9:$BC$71, 16, FALSE)</f>
        <v>242</v>
      </c>
      <c r="O20" s="112">
        <f>VLOOKUP($A20&amp;$A$18, '[1]38.장애인'!$A$9:$BC$71, 17, FALSE)</f>
        <v>437</v>
      </c>
      <c r="P20" s="112">
        <f>VLOOKUP($A20&amp;$A$18, '[1]38.장애인'!$A$9:$BC$71, 18, FALSE)</f>
        <v>531</v>
      </c>
      <c r="Q20" s="112">
        <f>VLOOKUP($A20&amp;$A$18, '[1]38.장애인'!$A$9:$BC$71, 19, FALSE)</f>
        <v>140</v>
      </c>
      <c r="R20" s="112">
        <f>VLOOKUP($A20&amp;$A$18, '[1]38.장애인'!$A$9:$BC$71, 20, FALSE)</f>
        <v>597</v>
      </c>
      <c r="S20" s="112">
        <f>VLOOKUP($A20&amp;$A$18, '[1]38.장애인'!$A$9:$BC$71, 21, FALSE)</f>
        <v>296</v>
      </c>
      <c r="T20" s="112">
        <v>46045</v>
      </c>
      <c r="U20" s="112">
        <v>71066</v>
      </c>
    </row>
    <row r="21" spans="1:21" ht="21.2" customHeight="1" x14ac:dyDescent="0.15">
      <c r="A21" s="4">
        <v>2017</v>
      </c>
      <c r="B21" s="112">
        <f>VLOOKUP($A21&amp;$A$18, '[1]38.장애인'!$A$9:$BC$71, 4, FALSE)</f>
        <v>119766</v>
      </c>
      <c r="C21" s="112">
        <f>VLOOKUP($A21&amp;$A$18, '[1]38.장애인'!$A$9:$BC$71, 5, FALSE)</f>
        <v>70289</v>
      </c>
      <c r="D21" s="112">
        <f>VLOOKUP($A21&amp;$A$18, '[1]38.장애인'!$A$9:$BC$71, 6, FALSE)</f>
        <v>49477</v>
      </c>
      <c r="E21" s="112">
        <f>VLOOKUP($A21&amp;$A$18, '[1]38.장애인'!$A$9:$BC$71, 7, FALSE)</f>
        <v>54677</v>
      </c>
      <c r="F21" s="112">
        <f>VLOOKUP($A21&amp;$A$18, '[1]38.장애인'!$A$9:$BC$71, 8, FALSE)</f>
        <v>13094</v>
      </c>
      <c r="G21" s="112">
        <f>VLOOKUP($A21&amp;$A$18, '[1]38.장애인'!$A$9:$BC$71, 9, FALSE)</f>
        <v>12096</v>
      </c>
      <c r="H21" s="112">
        <f>VLOOKUP($A21&amp;$A$18, '[1]38.장애인'!$A$9:$BC$71, 10, FALSE)</f>
        <v>15724</v>
      </c>
      <c r="I21" s="112">
        <f>VLOOKUP($A21&amp;$A$18, '[1]38.장애인'!$A$9:$BC$71, 11, FALSE)</f>
        <v>1023</v>
      </c>
      <c r="J21" s="112">
        <f>VLOOKUP($A21&amp;$A$18, '[1]38.장애인'!$A$9:$BC$71, 12, FALSE)</f>
        <v>9497</v>
      </c>
      <c r="K21" s="112">
        <f>VLOOKUP($A21&amp;$A$18, '[1]38.장애인'!$A$9:$BC$71, 13, FALSE)</f>
        <v>1101</v>
      </c>
      <c r="L21" s="112">
        <f>VLOOKUP($A21&amp;$A$18, '[1]38.장애인'!$A$9:$BC$71, 14, FALSE)</f>
        <v>6062</v>
      </c>
      <c r="M21" s="112">
        <f>VLOOKUP($A21&amp;$A$18, '[1]38.장애인'!$A$9:$BC$71, 15, FALSE)</f>
        <v>4155</v>
      </c>
      <c r="N21" s="112">
        <f>VLOOKUP($A21&amp;$A$18, '[1]38.장애인'!$A$9:$BC$71, 16, FALSE)</f>
        <v>230</v>
      </c>
      <c r="O21" s="112">
        <f>VLOOKUP($A21&amp;$A$18, '[1]38.장애인'!$A$9:$BC$71, 17, FALSE)</f>
        <v>450</v>
      </c>
      <c r="P21" s="112">
        <f>VLOOKUP($A21&amp;$A$18, '[1]38.장애인'!$A$9:$BC$71, 18, FALSE)</f>
        <v>593</v>
      </c>
      <c r="Q21" s="112">
        <f>VLOOKUP($A21&amp;$A$18, '[1]38.장애인'!$A$9:$BC$71, 19, FALSE)</f>
        <v>142</v>
      </c>
      <c r="R21" s="112">
        <f>VLOOKUP($A21&amp;$A$18, '[1]38.장애인'!$A$9:$BC$71, 20, FALSE)</f>
        <v>620</v>
      </c>
      <c r="S21" s="112">
        <f>VLOOKUP($A21&amp;$A$18, '[1]38.장애인'!$A$9:$BC$71, 21, FALSE)</f>
        <v>302</v>
      </c>
      <c r="T21" s="112">
        <v>46516</v>
      </c>
      <c r="U21" s="112">
        <v>73250</v>
      </c>
    </row>
    <row r="22" spans="1:21" ht="21.2" customHeight="1" x14ac:dyDescent="0.15">
      <c r="A22" s="4">
        <v>2018</v>
      </c>
      <c r="B22" s="112">
        <f>VLOOKUP($A22&amp;$A$18, '[1]38.장애인'!$A$9:$BC$71, 4, FALSE)</f>
        <v>123070</v>
      </c>
      <c r="C22" s="112">
        <f>VLOOKUP($A22&amp;$A$18, '[1]38.장애인'!$A$9:$BC$71, 5, FALSE)</f>
        <v>71928</v>
      </c>
      <c r="D22" s="112">
        <f>VLOOKUP($A22&amp;$A$18, '[1]38.장애인'!$A$9:$BC$71, 6, FALSE)</f>
        <v>51142</v>
      </c>
      <c r="E22" s="112">
        <f>VLOOKUP($A22&amp;$A$18, '[1]38.장애인'!$A$9:$BC$71, 7, FALSE)</f>
        <v>53691</v>
      </c>
      <c r="F22" s="112">
        <f>VLOOKUP($A22&amp;$A$18, '[1]38.장애인'!$A$9:$BC$71, 8, FALSE)</f>
        <v>12999</v>
      </c>
      <c r="G22" s="112">
        <f>VLOOKUP($A22&amp;$A$18, '[1]38.장애인'!$A$9:$BC$71, 9, FALSE)</f>
        <v>12067</v>
      </c>
      <c r="H22" s="112">
        <f>VLOOKUP($A22&amp;$A$18, '[1]38.장애인'!$A$9:$BC$71, 10, FALSE)</f>
        <v>19390</v>
      </c>
      <c r="I22" s="112">
        <f>VLOOKUP($A22&amp;$A$18, '[1]38.장애인'!$A$9:$BC$71, 11, FALSE)</f>
        <v>1046</v>
      </c>
      <c r="J22" s="112">
        <f>VLOOKUP($A22&amp;$A$18, '[1]38.장애인'!$A$9:$BC$71, 12, FALSE)</f>
        <v>9829</v>
      </c>
      <c r="K22" s="112">
        <f>VLOOKUP($A22&amp;$A$18, '[1]38.장애인'!$A$9:$BC$71, 13, FALSE)</f>
        <v>1156</v>
      </c>
      <c r="L22" s="112">
        <f>VLOOKUP($A22&amp;$A$18, '[1]38.장애인'!$A$9:$BC$71, 14, FALSE)</f>
        <v>6080</v>
      </c>
      <c r="M22" s="112">
        <f>VLOOKUP($A22&amp;$A$18, '[1]38.장애인'!$A$9:$BC$71, 15, FALSE)</f>
        <v>4406</v>
      </c>
      <c r="N22" s="112">
        <f>VLOOKUP($A22&amp;$A$18, '[1]38.장애인'!$A$9:$BC$71, 16, FALSE)</f>
        <v>237</v>
      </c>
      <c r="O22" s="112">
        <f>VLOOKUP($A22&amp;$A$18, '[1]38.장애인'!$A$9:$BC$71, 17, FALSE)</f>
        <v>442</v>
      </c>
      <c r="P22" s="112">
        <f>VLOOKUP($A22&amp;$A$18, '[1]38.장애인'!$A$9:$BC$71, 18, FALSE)</f>
        <v>627</v>
      </c>
      <c r="Q22" s="112">
        <f>VLOOKUP($A22&amp;$A$18, '[1]38.장애인'!$A$9:$BC$71, 19, FALSE)</f>
        <v>141</v>
      </c>
      <c r="R22" s="112">
        <f>VLOOKUP($A22&amp;$A$18, '[1]38.장애인'!$A$9:$BC$71, 20, FALSE)</f>
        <v>640</v>
      </c>
      <c r="S22" s="112">
        <f>VLOOKUP($A22&amp;$A$18, '[1]38.장애인'!$A$9:$BC$71, 21, FALSE)</f>
        <v>319</v>
      </c>
      <c r="T22" s="112">
        <f>VLOOKUP($A22&amp;$A$18, '[1]38.장애인'!$A$9:$BC$71, 22, FALSE)</f>
        <v>46894</v>
      </c>
      <c r="U22" s="112">
        <f>VLOOKUP($A22&amp;$A$18, '[1]38.장애인'!$A$9:$BC$71, 23, FALSE)</f>
        <v>76176</v>
      </c>
    </row>
    <row r="23" spans="1:21" ht="21.2" customHeight="1" x14ac:dyDescent="0.15">
      <c r="A23" s="4">
        <v>2019</v>
      </c>
      <c r="B23" s="112">
        <f>VLOOKUP($A23&amp;$A$18, '[1]38.장애인'!$A$9:$BC$71, 4, FALSE)</f>
        <v>125485</v>
      </c>
      <c r="C23" s="112">
        <f>VLOOKUP($A23&amp;$A$18, '[1]38.장애인'!$A$9:$BC$71, 5, FALSE)</f>
        <v>73112</v>
      </c>
      <c r="D23" s="112">
        <f>VLOOKUP($A23&amp;$A$18, '[1]38.장애인'!$A$9:$BC$71, 6, FALSE)</f>
        <v>52373</v>
      </c>
      <c r="E23" s="112">
        <f>VLOOKUP($A23&amp;$A$18, '[1]38.장애인'!$A$9:$BC$71, 7, FALSE)</f>
        <v>52682</v>
      </c>
      <c r="F23" s="112">
        <f>VLOOKUP($A23&amp;$A$18, '[1]38.장애인'!$A$9:$BC$71, 8, FALSE)</f>
        <v>12915</v>
      </c>
      <c r="G23" s="112">
        <f>VLOOKUP($A23&amp;$A$18, '[1]38.장애인'!$A$9:$BC$71, 9, FALSE)</f>
        <v>12035</v>
      </c>
      <c r="H23" s="112">
        <f>VLOOKUP($A23&amp;$A$18, '[1]38.장애인'!$A$9:$BC$71, 10, FALSE)</f>
        <v>22369</v>
      </c>
      <c r="I23" s="112">
        <f>VLOOKUP($A23&amp;$A$18, '[1]38.장애인'!$A$9:$BC$71, 11, FALSE)</f>
        <v>1057</v>
      </c>
      <c r="J23" s="112">
        <f>VLOOKUP($A23&amp;$A$18, '[1]38.장애인'!$A$9:$BC$71, 12, FALSE)</f>
        <v>10127</v>
      </c>
      <c r="K23" s="112">
        <f>VLOOKUP($A23&amp;$A$18, '[1]38.장애인'!$A$9:$BC$71, 13, FALSE)</f>
        <v>1188</v>
      </c>
      <c r="L23" s="112">
        <f>VLOOKUP($A23&amp;$A$18, '[1]38.장애인'!$A$9:$BC$71, 14, FALSE)</f>
        <v>6065</v>
      </c>
      <c r="M23" s="112">
        <f>VLOOKUP($A23&amp;$A$18, '[1]38.장애인'!$A$9:$BC$71, 15, FALSE)</f>
        <v>4625</v>
      </c>
      <c r="N23" s="112">
        <f>VLOOKUP($A23&amp;$A$18, '[1]38.장애인'!$A$9:$BC$71, 16, FALSE)</f>
        <v>240</v>
      </c>
      <c r="O23" s="112">
        <f>VLOOKUP($A23&amp;$A$18, '[1]38.장애인'!$A$9:$BC$71, 17, FALSE)</f>
        <v>421</v>
      </c>
      <c r="P23" s="112">
        <f>VLOOKUP($A23&amp;$A$18, '[1]38.장애인'!$A$9:$BC$71, 18, FALSE)</f>
        <v>649</v>
      </c>
      <c r="Q23" s="112">
        <f>VLOOKUP($A23&amp;$A$18, '[1]38.장애인'!$A$9:$BC$71, 19, FALSE)</f>
        <v>137</v>
      </c>
      <c r="R23" s="112">
        <f>VLOOKUP($A23&amp;$A$18, '[1]38.장애인'!$A$9:$BC$71, 20, FALSE)</f>
        <v>639</v>
      </c>
      <c r="S23" s="112">
        <f>VLOOKUP($A23&amp;$A$18, '[1]38.장애인'!$A$9:$BC$71, 21, FALSE)</f>
        <v>336</v>
      </c>
      <c r="T23" s="112">
        <f>VLOOKUP($A23&amp;$A$18, '[1]38.장애인'!$A$9:$BC$71, 22, FALSE)</f>
        <v>46994</v>
      </c>
      <c r="U23" s="112">
        <f>VLOOKUP($A23&amp;$A$18, '[1]38.장애인'!$A$9:$BC$71, 23, FALSE)</f>
        <v>78491</v>
      </c>
    </row>
    <row r="24" spans="1:21" ht="21.2" customHeight="1" x14ac:dyDescent="0.15">
      <c r="A24" s="4">
        <v>2020</v>
      </c>
      <c r="B24" s="112">
        <f>VLOOKUP($A24&amp;$A$18, '[1]38.장애인'!$A$9:$BC$71, 4, FALSE)</f>
        <v>126398</v>
      </c>
      <c r="C24" s="112">
        <f>VLOOKUP($A24&amp;$A$18, '[1]38.장애인'!$A$9:$BC$71, 5, FALSE)</f>
        <v>73475</v>
      </c>
      <c r="D24" s="112">
        <f>VLOOKUP($A24&amp;$A$18, '[1]38.장애인'!$A$9:$BC$71, 6, FALSE)</f>
        <v>52923</v>
      </c>
      <c r="E24" s="112">
        <f>VLOOKUP($A24&amp;$A$18, '[1]38.장애인'!$A$9:$BC$71, 7, FALSE)</f>
        <v>51680</v>
      </c>
      <c r="F24" s="112">
        <f>VLOOKUP($A24&amp;$A$18, '[1]38.장애인'!$A$9:$BC$71, 8, FALSE)</f>
        <v>12749</v>
      </c>
      <c r="G24" s="112">
        <f>VLOOKUP($A24&amp;$A$18, '[1]38.장애인'!$A$9:$BC$71, 9, FALSE)</f>
        <v>11961</v>
      </c>
      <c r="H24" s="112">
        <f>VLOOKUP($A24&amp;$A$18, '[1]38.장애인'!$A$9:$BC$71, 10, FALSE)</f>
        <v>24007</v>
      </c>
      <c r="I24" s="112">
        <f>VLOOKUP($A24&amp;$A$18, '[1]38.장애인'!$A$9:$BC$71, 11, FALSE)</f>
        <v>1107</v>
      </c>
      <c r="J24" s="112">
        <f>VLOOKUP($A24&amp;$A$18, '[1]38.장애인'!$A$9:$BC$71, 12, FALSE)</f>
        <v>10292</v>
      </c>
      <c r="K24" s="112">
        <f>VLOOKUP($A24&amp;$A$18, '[1]38.장애인'!$A$9:$BC$71, 13, FALSE)</f>
        <v>1248</v>
      </c>
      <c r="L24" s="112">
        <f>VLOOKUP($A24&amp;$A$18, '[1]38.장애인'!$A$9:$BC$71, 14, FALSE)</f>
        <v>6023</v>
      </c>
      <c r="M24" s="112">
        <f>VLOOKUP($A24&amp;$A$18, '[1]38.장애인'!$A$9:$BC$71, 15, FALSE)</f>
        <v>4899</v>
      </c>
      <c r="N24" s="112">
        <f>VLOOKUP($A24&amp;$A$18, '[1]38.장애인'!$A$9:$BC$71, 16, FALSE)</f>
        <v>242</v>
      </c>
      <c r="O24" s="112">
        <f>VLOOKUP($A24&amp;$A$18, '[1]38.장애인'!$A$9:$BC$71, 17, FALSE)</f>
        <v>420</v>
      </c>
      <c r="P24" s="112">
        <f>VLOOKUP($A24&amp;$A$18, '[1]38.장애인'!$A$9:$BC$71, 18, FALSE)</f>
        <v>678</v>
      </c>
      <c r="Q24" s="112">
        <f>VLOOKUP($A24&amp;$A$18, '[1]38.장애인'!$A$9:$BC$71, 19, FALSE)</f>
        <v>134</v>
      </c>
      <c r="R24" s="112">
        <f>VLOOKUP($A24&amp;$A$18, '[1]38.장애인'!$A$9:$BC$71, 20, FALSE)</f>
        <v>619</v>
      </c>
      <c r="S24" s="112">
        <f>VLOOKUP($A24&amp;$A$18, '[1]38.장애인'!$A$9:$BC$71, 21, FALSE)</f>
        <v>339</v>
      </c>
      <c r="T24" s="112">
        <f>VLOOKUP($A24&amp;$A$18, '[1]38.장애인'!$A$9:$BC$71, 22, FALSE)</f>
        <v>46866</v>
      </c>
      <c r="U24" s="112">
        <f>VLOOKUP($A24&amp;$A$18, '[1]38.장애인'!$A$9:$BC$71, 23, FALSE)</f>
        <v>79532</v>
      </c>
    </row>
    <row r="25" spans="1:21" ht="21.2" customHeight="1" x14ac:dyDescent="0.15">
      <c r="A25" s="4">
        <v>2021</v>
      </c>
      <c r="B25" s="112">
        <v>127282</v>
      </c>
      <c r="C25" s="112">
        <v>73955</v>
      </c>
      <c r="D25" s="112">
        <v>53327</v>
      </c>
      <c r="E25" s="112">
        <v>50611</v>
      </c>
      <c r="F25" s="112">
        <v>12572</v>
      </c>
      <c r="G25" s="112">
        <v>11874</v>
      </c>
      <c r="H25" s="112">
        <v>25697</v>
      </c>
      <c r="I25" s="112">
        <v>1148</v>
      </c>
      <c r="J25" s="112">
        <v>10504</v>
      </c>
      <c r="K25" s="112">
        <v>1366</v>
      </c>
      <c r="L25" s="112">
        <v>5995</v>
      </c>
      <c r="M25" s="112">
        <v>5052</v>
      </c>
      <c r="N25" s="112">
        <v>239</v>
      </c>
      <c r="O25" s="112">
        <v>413</v>
      </c>
      <c r="P25" s="112">
        <v>707</v>
      </c>
      <c r="Q25" s="112">
        <v>143</v>
      </c>
      <c r="R25" s="112">
        <v>625</v>
      </c>
      <c r="S25" s="112">
        <v>336</v>
      </c>
      <c r="T25" s="112">
        <v>46676</v>
      </c>
      <c r="U25" s="112">
        <v>80606</v>
      </c>
    </row>
    <row r="26" spans="1:21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</row>
    <row r="27" spans="1:21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</row>
    <row r="28" spans="1:21" ht="21.2" customHeight="1" x14ac:dyDescent="0.15">
      <c r="A28" s="4">
        <v>2015</v>
      </c>
      <c r="B28" s="112">
        <f>VLOOKUP($A28&amp;$A$27, '[2]38.장애인'!$A$9:$BC$160, 4, FALSE)</f>
        <v>168089</v>
      </c>
      <c r="C28" s="112">
        <f>VLOOKUP($A28&amp;$A$27, '[2]38.장애인'!$A$9:$BC$160, 5, FALSE)</f>
        <v>95478</v>
      </c>
      <c r="D28" s="112">
        <f>VLOOKUP($A28&amp;$A$27, '[2]38.장애인'!$A$9:$BC$160, 6, FALSE)</f>
        <v>72611</v>
      </c>
      <c r="E28" s="112">
        <f>VLOOKUP($A28&amp;$A$27, '[2]38.장애인'!$A$9:$BC$160, 7, FALSE)</f>
        <v>85468</v>
      </c>
      <c r="F28" s="112">
        <f>VLOOKUP($A28&amp;$A$27, '[2]38.장애인'!$A$9:$BC$160, 8, FALSE)</f>
        <v>16412</v>
      </c>
      <c r="G28" s="112">
        <f>VLOOKUP($A28&amp;$A$27, '[2]38.장애인'!$A$9:$BC$160, 9, FALSE)</f>
        <v>16785</v>
      </c>
      <c r="H28" s="112">
        <f>VLOOKUP($A28&amp;$A$27, '[2]38.장애인'!$A$9:$BC$160, 10, FALSE)</f>
        <v>18600</v>
      </c>
      <c r="I28" s="112">
        <f>VLOOKUP($A28&amp;$A$27, '[2]38.장애인'!$A$9:$BC$160, 11, FALSE)</f>
        <v>1160</v>
      </c>
      <c r="J28" s="112">
        <f>VLOOKUP($A28&amp;$A$27, '[2]38.장애인'!$A$9:$BC$160, 12, FALSE)</f>
        <v>14797</v>
      </c>
      <c r="K28" s="112">
        <f>VLOOKUP($A28&amp;$A$27, '[2]38.장애인'!$A$9:$BC$160, 13, FALSE)</f>
        <v>874</v>
      </c>
      <c r="L28" s="112">
        <f>VLOOKUP($A28&amp;$A$27, '[2]38.장애인'!$A$9:$BC$160, 14, FALSE)</f>
        <v>7136</v>
      </c>
      <c r="M28" s="112">
        <f>VLOOKUP($A28&amp;$A$27, '[2]38.장애인'!$A$9:$BC$160, 15, FALSE)</f>
        <v>3815</v>
      </c>
      <c r="N28" s="112">
        <f>VLOOKUP($A28&amp;$A$27, '[2]38.장애인'!$A$9:$BC$160, 16, FALSE)</f>
        <v>371</v>
      </c>
      <c r="O28" s="112">
        <f>VLOOKUP($A28&amp;$A$27, '[2]38.장애인'!$A$9:$BC$160, 17, FALSE)</f>
        <v>682</v>
      </c>
      <c r="P28" s="112">
        <f>VLOOKUP($A28&amp;$A$27, '[2]38.장애인'!$A$9:$BC$160, 18, FALSE)</f>
        <v>617</v>
      </c>
      <c r="Q28" s="112">
        <f>VLOOKUP($A28&amp;$A$27, '[2]38.장애인'!$A$9:$BC$160, 19, FALSE)</f>
        <v>199</v>
      </c>
      <c r="R28" s="112">
        <f>VLOOKUP($A28&amp;$A$27, '[2]38.장애인'!$A$9:$BC$160, 20, FALSE)</f>
        <v>831</v>
      </c>
      <c r="S28" s="112">
        <f>VLOOKUP($A28&amp;$A$27, '[2]38.장애인'!$A$9:$BC$160, 21, FALSE)</f>
        <v>342</v>
      </c>
      <c r="T28" s="112">
        <f>VLOOKUP($A28&amp;$A$27, '[2]38.장애인'!$A$9:$BC$160, 22, FALSE)</f>
        <v>66118</v>
      </c>
      <c r="U28" s="112">
        <f>VLOOKUP($A28&amp;$A$27, '[2]38.장애인'!$A$9:$BC$160, 23, FALSE)</f>
        <v>101971</v>
      </c>
    </row>
    <row r="29" spans="1:21" ht="21.2" customHeight="1" x14ac:dyDescent="0.15">
      <c r="A29" s="4">
        <v>2016</v>
      </c>
      <c r="B29" s="112">
        <f>VLOOKUP($A29&amp;$A$27, '[2]38.장애인'!$A$9:$BC$160, 4, FALSE)</f>
        <v>169643</v>
      </c>
      <c r="C29" s="112">
        <f>VLOOKUP($A29&amp;$A$27, '[2]38.장애인'!$A$9:$BC$160, 5, FALSE)</f>
        <v>96293</v>
      </c>
      <c r="D29" s="112">
        <f>VLOOKUP($A29&amp;$A$27, '[2]38.장애인'!$A$9:$BC$160, 6, FALSE)</f>
        <v>73350</v>
      </c>
      <c r="E29" s="112">
        <f>VLOOKUP($A29&amp;$A$27, '[2]38.장애인'!$A$9:$BC$160, 7, FALSE)</f>
        <v>84396</v>
      </c>
      <c r="F29" s="112">
        <f>VLOOKUP($A29&amp;$A$27, '[2]38.장애인'!$A$9:$BC$160, 8, FALSE)</f>
        <v>16224</v>
      </c>
      <c r="G29" s="112">
        <f>VLOOKUP($A29&amp;$A$27, '[2]38.장애인'!$A$9:$BC$160, 9, FALSE)</f>
        <v>16600</v>
      </c>
      <c r="H29" s="112">
        <f>VLOOKUP($A29&amp;$A$27, '[2]38.장애인'!$A$9:$BC$160, 10, FALSE)</f>
        <v>20767</v>
      </c>
      <c r="I29" s="112">
        <f>VLOOKUP($A29&amp;$A$27, '[2]38.장애인'!$A$9:$BC$160, 11, FALSE)</f>
        <v>1159</v>
      </c>
      <c r="J29" s="112">
        <f>VLOOKUP($A29&amp;$A$27, '[2]38.장애인'!$A$9:$BC$160, 12, FALSE)</f>
        <v>15106</v>
      </c>
      <c r="K29" s="112">
        <f>VLOOKUP($A29&amp;$A$27, '[2]38.장애인'!$A$9:$BC$160, 13, FALSE)</f>
        <v>956</v>
      </c>
      <c r="L29" s="112">
        <f>VLOOKUP($A29&amp;$A$27, '[2]38.장애인'!$A$9:$BC$160, 14, FALSE)</f>
        <v>7291</v>
      </c>
      <c r="M29" s="112">
        <f>VLOOKUP($A29&amp;$A$27, '[2]38.장애인'!$A$9:$BC$160, 15, FALSE)</f>
        <v>4061</v>
      </c>
      <c r="N29" s="112">
        <f>VLOOKUP($A29&amp;$A$27, '[2]38.장애인'!$A$9:$BC$160, 16, FALSE)</f>
        <v>339</v>
      </c>
      <c r="O29" s="112">
        <f>VLOOKUP($A29&amp;$A$27, '[2]38.장애인'!$A$9:$BC$160, 17, FALSE)</f>
        <v>664</v>
      </c>
      <c r="P29" s="112">
        <f>VLOOKUP($A29&amp;$A$27, '[2]38.장애인'!$A$9:$BC$160, 18, FALSE)</f>
        <v>680</v>
      </c>
      <c r="Q29" s="112">
        <f>VLOOKUP($A29&amp;$A$27, '[2]38.장애인'!$A$9:$BC$160, 19, FALSE)</f>
        <v>198</v>
      </c>
      <c r="R29" s="112">
        <f>VLOOKUP($A29&amp;$A$27, '[2]38.장애인'!$A$9:$BC$160, 20, FALSE)</f>
        <v>850</v>
      </c>
      <c r="S29" s="112">
        <f>VLOOKUP($A29&amp;$A$27, '[2]38.장애인'!$A$9:$BC$160, 21, FALSE)</f>
        <v>352</v>
      </c>
      <c r="T29" s="112">
        <f>VLOOKUP($A29&amp;$A$27, '[2]38.장애인'!$A$9:$BC$160, 22, FALSE)</f>
        <v>66158</v>
      </c>
      <c r="U29" s="112">
        <f>VLOOKUP($A29&amp;$A$27, '[2]38.장애인'!$A$9:$BC$160, 23, FALSE)</f>
        <v>103485</v>
      </c>
    </row>
    <row r="30" spans="1:21" ht="21.2" customHeight="1" x14ac:dyDescent="0.15">
      <c r="A30" s="4">
        <v>2017</v>
      </c>
      <c r="B30" s="112">
        <f>VLOOKUP($A30&amp;$A$27, '[2]38.장애인'!$A$9:$BC$160, 4, FALSE)</f>
        <v>172533</v>
      </c>
      <c r="C30" s="112">
        <f>VLOOKUP($A30&amp;$A$27, '[2]38.장애인'!$A$9:$BC$160, 5, FALSE)</f>
        <v>97542</v>
      </c>
      <c r="D30" s="112">
        <f>VLOOKUP($A30&amp;$A$27, '[2]38.장애인'!$A$9:$BC$160, 6, FALSE)</f>
        <v>74991</v>
      </c>
      <c r="E30" s="112">
        <f>VLOOKUP($A30&amp;$A$27, '[2]38.장애인'!$A$9:$BC$160, 7, FALSE)</f>
        <v>83226</v>
      </c>
      <c r="F30" s="112">
        <f>VLOOKUP($A30&amp;$A$27, '[2]38.장애인'!$A$9:$BC$160, 8, FALSE)</f>
        <v>16100</v>
      </c>
      <c r="G30" s="112">
        <f>VLOOKUP($A30&amp;$A$27, '[2]38.장애인'!$A$9:$BC$160, 9, FALSE)</f>
        <v>16396</v>
      </c>
      <c r="H30" s="112">
        <f>VLOOKUP($A30&amp;$A$27, '[2]38.장애인'!$A$9:$BC$160, 10, FALSE)</f>
        <v>24319</v>
      </c>
      <c r="I30" s="112">
        <f>VLOOKUP($A30&amp;$A$27, '[2]38.장애인'!$A$9:$BC$160, 11, FALSE)</f>
        <v>1183</v>
      </c>
      <c r="J30" s="112">
        <f>VLOOKUP($A30&amp;$A$27, '[2]38.장애인'!$A$9:$BC$160, 12, FALSE)</f>
        <v>15449</v>
      </c>
      <c r="K30" s="112">
        <f>VLOOKUP($A30&amp;$A$27, '[2]38.장애인'!$A$9:$BC$160, 13, FALSE)</f>
        <v>1029</v>
      </c>
      <c r="L30" s="112">
        <f>VLOOKUP($A30&amp;$A$27, '[2]38.장애인'!$A$9:$BC$160, 14, FALSE)</f>
        <v>7367</v>
      </c>
      <c r="M30" s="112">
        <f>VLOOKUP($A30&amp;$A$27, '[2]38.장애인'!$A$9:$BC$160, 15, FALSE)</f>
        <v>4346</v>
      </c>
      <c r="N30" s="112">
        <f>VLOOKUP($A30&amp;$A$27, '[2]38.장애인'!$A$9:$BC$160, 16, FALSE)</f>
        <v>328</v>
      </c>
      <c r="O30" s="112">
        <f>VLOOKUP($A30&amp;$A$27, '[2]38.장애인'!$A$9:$BC$160, 17, FALSE)</f>
        <v>660</v>
      </c>
      <c r="P30" s="112">
        <f>VLOOKUP($A30&amp;$A$27, '[2]38.장애인'!$A$9:$BC$160, 18, FALSE)</f>
        <v>737</v>
      </c>
      <c r="Q30" s="112">
        <f>VLOOKUP($A30&amp;$A$27, '[2]38.장애인'!$A$9:$BC$160, 19, FALSE)</f>
        <v>200</v>
      </c>
      <c r="R30" s="112">
        <f>VLOOKUP($A30&amp;$A$27, '[2]38.장애인'!$A$9:$BC$160, 20, FALSE)</f>
        <v>844</v>
      </c>
      <c r="S30" s="112">
        <f>VLOOKUP($A30&amp;$A$27, '[2]38.장애인'!$A$9:$BC$160, 21, FALSE)</f>
        <v>349</v>
      </c>
      <c r="T30" s="112">
        <f>VLOOKUP($A30&amp;$A$27, '[2]38.장애인'!$A$9:$BC$160, 22, FALSE)</f>
        <v>66409</v>
      </c>
      <c r="U30" s="112">
        <f>VLOOKUP($A30&amp;$A$27, '[2]38.장애인'!$A$9:$BC$160, 23, FALSE)</f>
        <v>106124</v>
      </c>
    </row>
    <row r="31" spans="1:21" ht="21.2" customHeight="1" x14ac:dyDescent="0.15">
      <c r="A31" s="4">
        <v>2018</v>
      </c>
      <c r="B31" s="112">
        <f>VLOOKUP($A31&amp;$A$27, '[2]38.장애인'!$A$9:$BC$160, 4, FALSE)</f>
        <v>176550</v>
      </c>
      <c r="C31" s="112">
        <f>VLOOKUP($A31&amp;$A$27, '[2]38.장애인'!$A$9:$BC$160, 5, FALSE)</f>
        <v>99253</v>
      </c>
      <c r="D31" s="112">
        <f>VLOOKUP($A31&amp;$A$27, '[2]38.장애인'!$A$9:$BC$160, 6, FALSE)</f>
        <v>77297</v>
      </c>
      <c r="E31" s="112">
        <f>VLOOKUP($A31&amp;$A$27, '[2]38.장애인'!$A$9:$BC$160, 7, FALSE)</f>
        <v>82032</v>
      </c>
      <c r="F31" s="112">
        <f>VLOOKUP($A31&amp;$A$27, '[2]38.장애인'!$A$9:$BC$160, 8, FALSE)</f>
        <v>15989</v>
      </c>
      <c r="G31" s="112">
        <f>VLOOKUP($A31&amp;$A$27, '[2]38.장애인'!$A$9:$BC$160, 9, FALSE)</f>
        <v>16234</v>
      </c>
      <c r="H31" s="112">
        <f>VLOOKUP($A31&amp;$A$27, '[2]38.장애인'!$A$9:$BC$160, 10, FALSE)</f>
        <v>28987</v>
      </c>
      <c r="I31" s="112">
        <f>VLOOKUP($A31&amp;$A$27, '[2]38.장애인'!$A$9:$BC$160, 11, FALSE)</f>
        <v>1202</v>
      </c>
      <c r="J31" s="112">
        <f>VLOOKUP($A31&amp;$A$27, '[2]38.장애인'!$A$9:$BC$160, 12, FALSE)</f>
        <v>15827</v>
      </c>
      <c r="K31" s="112">
        <f>VLOOKUP($A31&amp;$A$27, '[2]38.장애인'!$A$9:$BC$160, 13, FALSE)</f>
        <v>1126</v>
      </c>
      <c r="L31" s="112">
        <f>VLOOKUP($A31&amp;$A$27, '[2]38.장애인'!$A$9:$BC$160, 14, FALSE)</f>
        <v>7370</v>
      </c>
      <c r="M31" s="112">
        <f>VLOOKUP($A31&amp;$A$27, '[2]38.장애인'!$A$9:$BC$160, 15, FALSE)</f>
        <v>4578</v>
      </c>
      <c r="N31" s="112">
        <f>VLOOKUP($A31&amp;$A$27, '[2]38.장애인'!$A$9:$BC$160, 16, FALSE)</f>
        <v>330</v>
      </c>
      <c r="O31" s="112">
        <f>VLOOKUP($A31&amp;$A$27, '[2]38.장애인'!$A$9:$BC$160, 17, FALSE)</f>
        <v>664</v>
      </c>
      <c r="P31" s="112">
        <f>VLOOKUP($A31&amp;$A$27, '[2]38.장애인'!$A$9:$BC$160, 18, FALSE)</f>
        <v>808</v>
      </c>
      <c r="Q31" s="112">
        <f>VLOOKUP($A31&amp;$A$27, '[2]38.장애인'!$A$9:$BC$160, 19, FALSE)</f>
        <v>193</v>
      </c>
      <c r="R31" s="112">
        <f>VLOOKUP($A31&amp;$A$27, '[2]38.장애인'!$A$9:$BC$160, 20, FALSE)</f>
        <v>854</v>
      </c>
      <c r="S31" s="112">
        <f>VLOOKUP($A31&amp;$A$27, '[2]38.장애인'!$A$9:$BC$160, 21, FALSE)</f>
        <v>356</v>
      </c>
      <c r="T31" s="112">
        <f>VLOOKUP($A31&amp;$A$27, '[2]38.장애인'!$A$9:$BC$160, 22, FALSE)</f>
        <v>66646</v>
      </c>
      <c r="U31" s="112">
        <f>VLOOKUP($A31&amp;$A$27, '[2]38.장애인'!$A$9:$BC$160, 23, FALSE)</f>
        <v>109904</v>
      </c>
    </row>
    <row r="32" spans="1:21" ht="21.2" customHeight="1" x14ac:dyDescent="0.15">
      <c r="A32" s="4">
        <v>2019</v>
      </c>
      <c r="B32" s="112">
        <f>VLOOKUP($A32&amp;$A$27, '[2]38.장애인'!$A$9:$BC$160, 4, FALSE)</f>
        <v>180898</v>
      </c>
      <c r="C32" s="112">
        <f>VLOOKUP($A32&amp;$A$27, '[2]38.장애인'!$A$9:$BC$160, 5, FALSE)</f>
        <v>101237</v>
      </c>
      <c r="D32" s="112">
        <f>VLOOKUP($A32&amp;$A$27, '[2]38.장애인'!$A$9:$BC$160, 6, FALSE)</f>
        <v>79661</v>
      </c>
      <c r="E32" s="112">
        <f>VLOOKUP($A32&amp;$A$27, '[2]38.장애인'!$A$9:$BC$160, 7, FALSE)</f>
        <v>81055</v>
      </c>
      <c r="F32" s="112">
        <f>VLOOKUP($A32&amp;$A$27, '[2]38.장애인'!$A$9:$BC$160, 8, FALSE)</f>
        <v>15961</v>
      </c>
      <c r="G32" s="112">
        <f>VLOOKUP($A32&amp;$A$27, '[2]38.장애인'!$A$9:$BC$160, 9, FALSE)</f>
        <v>16133</v>
      </c>
      <c r="H32" s="112">
        <f>VLOOKUP($A32&amp;$A$27, '[2]38.장애인'!$A$9:$BC$160, 10, FALSE)</f>
        <v>33558</v>
      </c>
      <c r="I32" s="112">
        <f>VLOOKUP($A32&amp;$A$27, '[2]38.장애인'!$A$9:$BC$160, 11, FALSE)</f>
        <v>1260</v>
      </c>
      <c r="J32" s="112">
        <f>VLOOKUP($A32&amp;$A$27, '[2]38.장애인'!$A$9:$BC$160, 12, FALSE)</f>
        <v>16242</v>
      </c>
      <c r="K32" s="112">
        <f>VLOOKUP($A32&amp;$A$27, '[2]38.장애인'!$A$9:$BC$160, 13, FALSE)</f>
        <v>1188</v>
      </c>
      <c r="L32" s="112">
        <f>VLOOKUP($A32&amp;$A$27, '[2]38.장애인'!$A$9:$BC$160, 14, FALSE)</f>
        <v>7389</v>
      </c>
      <c r="M32" s="112">
        <f>VLOOKUP($A32&amp;$A$27, '[2]38.장애인'!$A$9:$BC$160, 15, FALSE)</f>
        <v>4871</v>
      </c>
      <c r="N32" s="112">
        <f>VLOOKUP($A32&amp;$A$27, '[2]38.장애인'!$A$9:$BC$160, 16, FALSE)</f>
        <v>317</v>
      </c>
      <c r="O32" s="112">
        <f>VLOOKUP($A32&amp;$A$27, '[2]38.장애인'!$A$9:$BC$160, 17, FALSE)</f>
        <v>644</v>
      </c>
      <c r="P32" s="112">
        <f>VLOOKUP($A32&amp;$A$27, '[2]38.장애인'!$A$9:$BC$160, 18, FALSE)</f>
        <v>863</v>
      </c>
      <c r="Q32" s="112">
        <f>VLOOKUP($A32&amp;$A$27, '[2]38.장애인'!$A$9:$BC$160, 19, FALSE)</f>
        <v>195</v>
      </c>
      <c r="R32" s="112">
        <f>VLOOKUP($A32&amp;$A$27, '[2]38.장애인'!$A$9:$BC$160, 20, FALSE)</f>
        <v>859</v>
      </c>
      <c r="S32" s="112">
        <f>VLOOKUP($A32&amp;$A$27, '[2]38.장애인'!$A$9:$BC$160, 21, FALSE)</f>
        <v>363</v>
      </c>
      <c r="T32" s="112">
        <f>VLOOKUP($A32&amp;$A$27, '[2]38.장애인'!$A$9:$BC$160, 22, FALSE)</f>
        <v>66872</v>
      </c>
      <c r="U32" s="112">
        <f>VLOOKUP($A32&amp;$A$27, '[2]38.장애인'!$A$9:$BC$160, 23, FALSE)</f>
        <v>114026</v>
      </c>
    </row>
    <row r="33" spans="1:21" ht="21.2" customHeight="1" x14ac:dyDescent="0.15">
      <c r="A33" s="4">
        <v>2020</v>
      </c>
      <c r="B33" s="112">
        <f>VLOOKUP($A33&amp;$A$27, '[2]38.장애인'!$A$9:$BC$160, 4, FALSE)</f>
        <v>181366</v>
      </c>
      <c r="C33" s="112">
        <f>VLOOKUP($A33&amp;$A$27, '[2]38.장애인'!$A$9:$BC$160, 5, FALSE)</f>
        <v>101449</v>
      </c>
      <c r="D33" s="112">
        <f>VLOOKUP($A33&amp;$A$27, '[2]38.장애인'!$A$9:$BC$160, 6, FALSE)</f>
        <v>79917</v>
      </c>
      <c r="E33" s="112">
        <f>VLOOKUP($A33&amp;$A$27, '[2]38.장애인'!$A$9:$BC$160, 7, FALSE)</f>
        <v>79859</v>
      </c>
      <c r="F33" s="112">
        <f>VLOOKUP($A33&amp;$A$27, '[2]38.장애인'!$A$9:$BC$160, 8, FALSE)</f>
        <v>15659</v>
      </c>
      <c r="G33" s="112">
        <f>VLOOKUP($A33&amp;$A$27, '[2]38.장애인'!$A$9:$BC$160, 9, FALSE)</f>
        <v>15828</v>
      </c>
      <c r="H33" s="112">
        <f>VLOOKUP($A33&amp;$A$27, '[2]38.장애인'!$A$9:$BC$160, 10, FALSE)</f>
        <v>35249</v>
      </c>
      <c r="I33" s="112">
        <f>VLOOKUP($A33&amp;$A$27, '[2]38.장애인'!$A$9:$BC$160, 11, FALSE)</f>
        <v>1294</v>
      </c>
      <c r="J33" s="112">
        <f>VLOOKUP($A33&amp;$A$27, '[2]38.장애인'!$A$9:$BC$160, 12, FALSE)</f>
        <v>16423</v>
      </c>
      <c r="K33" s="112">
        <f>VLOOKUP($A33&amp;$A$27, '[2]38.장애인'!$A$9:$BC$160, 13, FALSE)</f>
        <v>1284</v>
      </c>
      <c r="L33" s="112">
        <f>VLOOKUP($A33&amp;$A$27, '[2]38.장애인'!$A$9:$BC$160, 14, FALSE)</f>
        <v>7400</v>
      </c>
      <c r="M33" s="112">
        <f>VLOOKUP($A33&amp;$A$27, '[2]38.장애인'!$A$9:$BC$160, 15, FALSE)</f>
        <v>5075</v>
      </c>
      <c r="N33" s="112">
        <f>VLOOKUP($A33&amp;$A$27, '[2]38.장애인'!$A$9:$BC$160, 16, FALSE)</f>
        <v>306</v>
      </c>
      <c r="O33" s="112">
        <f>VLOOKUP($A33&amp;$A$27, '[2]38.장애인'!$A$9:$BC$160, 17, FALSE)</f>
        <v>658</v>
      </c>
      <c r="P33" s="112">
        <f>VLOOKUP($A33&amp;$A$27, '[2]38.장애인'!$A$9:$BC$160, 18, FALSE)</f>
        <v>879</v>
      </c>
      <c r="Q33" s="112">
        <f>VLOOKUP($A33&amp;$A$27, '[2]38.장애인'!$A$9:$BC$160, 19, FALSE)</f>
        <v>198</v>
      </c>
      <c r="R33" s="112">
        <f>VLOOKUP($A33&amp;$A$27, '[2]38.장애인'!$A$9:$BC$160, 20, FALSE)</f>
        <v>882</v>
      </c>
      <c r="S33" s="112">
        <f>VLOOKUP($A33&amp;$A$27, '[2]38.장애인'!$A$9:$BC$160, 21, FALSE)</f>
        <v>372</v>
      </c>
      <c r="T33" s="112">
        <f>VLOOKUP($A33&amp;$A$27, '[2]38.장애인'!$A$9:$BC$160, 22, FALSE)</f>
        <v>66416</v>
      </c>
      <c r="U33" s="112">
        <f>VLOOKUP($A33&amp;$A$27, '[2]38.장애인'!$A$9:$BC$160, 23, FALSE)</f>
        <v>114950</v>
      </c>
    </row>
    <row r="34" spans="1:21" ht="21.2" customHeight="1" x14ac:dyDescent="0.15">
      <c r="A34" s="4">
        <v>2021</v>
      </c>
      <c r="B34" s="274">
        <v>182538</v>
      </c>
      <c r="C34" s="274">
        <v>102009</v>
      </c>
      <c r="D34" s="274">
        <v>80529</v>
      </c>
      <c r="E34" s="274">
        <v>78912</v>
      </c>
      <c r="F34" s="275">
        <v>15592</v>
      </c>
      <c r="G34" s="275">
        <v>15771</v>
      </c>
      <c r="H34" s="275">
        <v>36679</v>
      </c>
      <c r="I34" s="275">
        <v>1308</v>
      </c>
      <c r="J34" s="275">
        <v>16651</v>
      </c>
      <c r="K34" s="275">
        <v>1423</v>
      </c>
      <c r="L34" s="275">
        <v>7472</v>
      </c>
      <c r="M34" s="275">
        <v>5388</v>
      </c>
      <c r="N34" s="275">
        <v>311</v>
      </c>
      <c r="O34" s="275">
        <v>648</v>
      </c>
      <c r="P34" s="275">
        <v>924</v>
      </c>
      <c r="Q34" s="275">
        <v>197</v>
      </c>
      <c r="R34" s="275">
        <v>898</v>
      </c>
      <c r="S34" s="275">
        <v>364</v>
      </c>
      <c r="T34" s="275">
        <v>66350</v>
      </c>
      <c r="U34" s="275">
        <v>116188</v>
      </c>
    </row>
    <row r="35" spans="1:21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</row>
    <row r="36" spans="1:21" s="111" customFormat="1" ht="18.75" customHeight="1" x14ac:dyDescent="0.15">
      <c r="A36" s="165" t="s">
        <v>743</v>
      </c>
    </row>
  </sheetData>
  <mergeCells count="24">
    <mergeCell ref="S6:S7"/>
    <mergeCell ref="T6:T7"/>
    <mergeCell ref="U6:U7"/>
    <mergeCell ref="N6:N7"/>
    <mergeCell ref="O6:O7"/>
    <mergeCell ref="P6:P7"/>
    <mergeCell ref="Q6:Q7"/>
    <mergeCell ref="R6:R7"/>
    <mergeCell ref="T5:U5"/>
    <mergeCell ref="A2:J2"/>
    <mergeCell ref="C6:C7"/>
    <mergeCell ref="D6:D7"/>
    <mergeCell ref="A5:A7"/>
    <mergeCell ref="E6:E7"/>
    <mergeCell ref="F6:F7"/>
    <mergeCell ref="B5:D5"/>
    <mergeCell ref="E5:S5"/>
    <mergeCell ref="G6:G7"/>
    <mergeCell ref="H6:H7"/>
    <mergeCell ref="I6:I7"/>
    <mergeCell ref="J6:J7"/>
    <mergeCell ref="K6:K7"/>
    <mergeCell ref="L6:L7"/>
    <mergeCell ref="M6:M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  <legacy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7" width="10.88671875" customWidth="1"/>
    <col min="8" max="14" width="11.21875" customWidth="1"/>
  </cols>
  <sheetData>
    <row r="1" spans="1:14" s="42" customFormat="1" ht="15" customHeight="1" x14ac:dyDescent="0.15">
      <c r="A1" s="133" t="s">
        <v>214</v>
      </c>
      <c r="C1" s="55"/>
      <c r="D1" s="55"/>
      <c r="E1" s="55"/>
      <c r="F1" s="55"/>
      <c r="H1" s="55"/>
      <c r="I1" s="55"/>
      <c r="K1" s="55"/>
      <c r="M1" s="55"/>
    </row>
    <row r="2" spans="1:14" s="229" customFormat="1" ht="30" customHeight="1" x14ac:dyDescent="0.15">
      <c r="A2" s="481" t="s">
        <v>772</v>
      </c>
      <c r="B2" s="481"/>
      <c r="C2" s="481"/>
      <c r="D2" s="481"/>
      <c r="E2" s="481"/>
      <c r="F2" s="481"/>
      <c r="G2" s="481"/>
      <c r="H2" s="218"/>
      <c r="I2" s="218"/>
      <c r="J2" s="218"/>
      <c r="K2" s="218"/>
      <c r="L2" s="218"/>
      <c r="M2" s="218"/>
      <c r="N2" s="218"/>
    </row>
    <row r="3" spans="1:14" s="42" customFormat="1" ht="15" customHeight="1" x14ac:dyDescent="0.15">
      <c r="C3" s="55"/>
      <c r="D3" s="55"/>
      <c r="E3" s="55"/>
      <c r="F3" s="55"/>
      <c r="H3" s="55"/>
      <c r="I3" s="55"/>
      <c r="K3" s="55"/>
      <c r="M3" s="55"/>
    </row>
    <row r="4" spans="1:14" s="42" customFormat="1" ht="15" customHeight="1" thickBot="1" x14ac:dyDescent="0.2"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241" t="s">
        <v>291</v>
      </c>
    </row>
    <row r="5" spans="1:14" s="161" customFormat="1" ht="20.100000000000001" customHeight="1" x14ac:dyDescent="0.15">
      <c r="A5" s="470"/>
      <c r="B5" s="453" t="s">
        <v>516</v>
      </c>
      <c r="C5" s="620"/>
      <c r="D5" s="620"/>
      <c r="E5" s="620"/>
      <c r="F5" s="620"/>
      <c r="G5" s="620"/>
      <c r="H5" s="453" t="s">
        <v>517</v>
      </c>
      <c r="I5" s="620"/>
      <c r="J5" s="620"/>
      <c r="K5" s="620"/>
      <c r="L5" s="620"/>
      <c r="M5" s="620"/>
      <c r="N5" s="634" t="s">
        <v>739</v>
      </c>
    </row>
    <row r="6" spans="1:14" s="161" customFormat="1" ht="20.100000000000001" customHeight="1" x14ac:dyDescent="0.15">
      <c r="A6" s="471"/>
      <c r="B6" s="174"/>
      <c r="C6" s="449" t="s">
        <v>518</v>
      </c>
      <c r="D6" s="449" t="s">
        <v>519</v>
      </c>
      <c r="E6" s="449" t="s">
        <v>520</v>
      </c>
      <c r="F6" s="449" t="s">
        <v>521</v>
      </c>
      <c r="G6" s="449" t="s">
        <v>522</v>
      </c>
      <c r="H6" s="174"/>
      <c r="I6" s="449" t="s">
        <v>518</v>
      </c>
      <c r="J6" s="449" t="s">
        <v>519</v>
      </c>
      <c r="K6" s="449" t="s">
        <v>520</v>
      </c>
      <c r="L6" s="449" t="s">
        <v>521</v>
      </c>
      <c r="M6" s="449" t="s">
        <v>522</v>
      </c>
      <c r="N6" s="490"/>
    </row>
    <row r="7" spans="1:14" s="161" customFormat="1" ht="20.100000000000001" customHeight="1" thickBot="1" x14ac:dyDescent="0.2">
      <c r="A7" s="472"/>
      <c r="B7" s="54"/>
      <c r="C7" s="477"/>
      <c r="D7" s="477"/>
      <c r="E7" s="477"/>
      <c r="F7" s="477"/>
      <c r="G7" s="477"/>
      <c r="H7" s="54"/>
      <c r="I7" s="477"/>
      <c r="J7" s="477"/>
      <c r="K7" s="477"/>
      <c r="L7" s="477"/>
      <c r="M7" s="477"/>
      <c r="N7" s="493"/>
    </row>
    <row r="8" spans="1:14" s="82" customFormat="1" ht="6" customHeight="1" x14ac:dyDescent="0.15">
      <c r="A8" s="8" t="s">
        <v>0</v>
      </c>
      <c r="B8" s="79"/>
      <c r="C8" s="79"/>
      <c r="D8" s="79"/>
      <c r="E8" s="79"/>
      <c r="F8" s="79"/>
      <c r="G8" s="79"/>
      <c r="H8" s="79" t="s">
        <v>0</v>
      </c>
      <c r="I8" s="79" t="s">
        <v>0</v>
      </c>
      <c r="J8" s="79" t="s">
        <v>0</v>
      </c>
      <c r="K8" s="79"/>
      <c r="L8" s="79"/>
      <c r="M8" s="79" t="s">
        <v>0</v>
      </c>
      <c r="N8" s="79" t="s">
        <v>0</v>
      </c>
    </row>
    <row r="9" spans="1:14" ht="21.2" customHeight="1" x14ac:dyDescent="0.15">
      <c r="A9" s="39" t="s">
        <v>63</v>
      </c>
      <c r="B9" s="94"/>
      <c r="C9" s="94"/>
      <c r="D9" s="94"/>
      <c r="E9" s="94"/>
    </row>
    <row r="10" spans="1:14" ht="21.2" customHeight="1" x14ac:dyDescent="0.15">
      <c r="A10" s="4">
        <v>2015</v>
      </c>
      <c r="B10" s="112">
        <f t="shared" ref="B10:N16" si="0">SUM(B19,B28)</f>
        <v>6770</v>
      </c>
      <c r="C10" s="112">
        <f t="shared" si="0"/>
        <v>157</v>
      </c>
      <c r="D10" s="112">
        <f t="shared" si="0"/>
        <v>192</v>
      </c>
      <c r="E10" s="112">
        <f t="shared" si="0"/>
        <v>329</v>
      </c>
      <c r="F10" s="112">
        <f t="shared" si="0"/>
        <v>2354</v>
      </c>
      <c r="G10" s="112">
        <f t="shared" si="0"/>
        <v>3738</v>
      </c>
      <c r="H10" s="112">
        <f t="shared" si="0"/>
        <v>8048</v>
      </c>
      <c r="I10" s="112">
        <f t="shared" si="0"/>
        <v>44</v>
      </c>
      <c r="J10" s="112">
        <f t="shared" si="0"/>
        <v>133</v>
      </c>
      <c r="K10" s="112">
        <f t="shared" si="0"/>
        <v>312</v>
      </c>
      <c r="L10" s="112">
        <f t="shared" si="0"/>
        <v>457</v>
      </c>
      <c r="M10" s="112">
        <f t="shared" si="0"/>
        <v>7102</v>
      </c>
      <c r="N10" s="112">
        <f t="shared" si="0"/>
        <v>3742</v>
      </c>
    </row>
    <row r="11" spans="1:14" ht="21.2" customHeight="1" x14ac:dyDescent="0.15">
      <c r="A11" s="4">
        <v>2016</v>
      </c>
      <c r="B11" s="112">
        <f t="shared" si="0"/>
        <v>6846</v>
      </c>
      <c r="C11" s="112">
        <f t="shared" si="0"/>
        <v>158</v>
      </c>
      <c r="D11" s="112">
        <f t="shared" si="0"/>
        <v>191</v>
      </c>
      <c r="E11" s="112">
        <f t="shared" si="0"/>
        <v>334</v>
      </c>
      <c r="F11" s="112">
        <f t="shared" si="0"/>
        <v>2307</v>
      </c>
      <c r="G11" s="112">
        <f t="shared" si="0"/>
        <v>3856</v>
      </c>
      <c r="H11" s="112">
        <f t="shared" si="0"/>
        <v>8089</v>
      </c>
      <c r="I11" s="112">
        <f t="shared" si="0"/>
        <v>42</v>
      </c>
      <c r="J11" s="112">
        <f t="shared" si="0"/>
        <v>138</v>
      </c>
      <c r="K11" s="112">
        <f t="shared" si="0"/>
        <v>296</v>
      </c>
      <c r="L11" s="112">
        <f t="shared" si="0"/>
        <v>500</v>
      </c>
      <c r="M11" s="112">
        <f t="shared" si="0"/>
        <v>7113</v>
      </c>
      <c r="N11" s="112">
        <f t="shared" si="0"/>
        <v>3759</v>
      </c>
    </row>
    <row r="12" spans="1:14" ht="21.2" customHeight="1" x14ac:dyDescent="0.15">
      <c r="A12" s="4">
        <v>2017</v>
      </c>
      <c r="B12" s="112">
        <f t="shared" si="0"/>
        <v>6817</v>
      </c>
      <c r="C12" s="112">
        <f t="shared" si="0"/>
        <v>162</v>
      </c>
      <c r="D12" s="112">
        <f t="shared" si="0"/>
        <v>190</v>
      </c>
      <c r="E12" s="112">
        <f t="shared" si="0"/>
        <v>304</v>
      </c>
      <c r="F12" s="112">
        <f t="shared" si="0"/>
        <v>2267</v>
      </c>
      <c r="G12" s="112">
        <f t="shared" si="0"/>
        <v>3894</v>
      </c>
      <c r="H12" s="112">
        <f t="shared" si="0"/>
        <v>8192</v>
      </c>
      <c r="I12" s="112">
        <f t="shared" si="0"/>
        <v>45</v>
      </c>
      <c r="J12" s="112">
        <f t="shared" si="0"/>
        <v>135</v>
      </c>
      <c r="K12" s="112">
        <f t="shared" si="0"/>
        <v>308</v>
      </c>
      <c r="L12" s="112">
        <f t="shared" si="0"/>
        <v>480</v>
      </c>
      <c r="M12" s="112">
        <f t="shared" si="0"/>
        <v>7224</v>
      </c>
      <c r="N12" s="112">
        <f t="shared" si="0"/>
        <v>3421</v>
      </c>
    </row>
    <row r="13" spans="1:14" ht="21.2" customHeight="1" x14ac:dyDescent="0.15">
      <c r="A13" s="4">
        <v>2018</v>
      </c>
      <c r="B13" s="112">
        <f t="shared" si="0"/>
        <v>6939</v>
      </c>
      <c r="C13" s="112">
        <f t="shared" si="0"/>
        <v>160</v>
      </c>
      <c r="D13" s="112">
        <f t="shared" si="0"/>
        <v>181</v>
      </c>
      <c r="E13" s="112">
        <f t="shared" si="0"/>
        <v>306</v>
      </c>
      <c r="F13" s="112">
        <f t="shared" si="0"/>
        <v>2320</v>
      </c>
      <c r="G13" s="112">
        <f t="shared" si="0"/>
        <v>3972</v>
      </c>
      <c r="H13" s="112">
        <f t="shared" si="0"/>
        <v>8342</v>
      </c>
      <c r="I13" s="112">
        <f t="shared" si="0"/>
        <v>47</v>
      </c>
      <c r="J13" s="112">
        <f t="shared" si="0"/>
        <v>135</v>
      </c>
      <c r="K13" s="112">
        <f t="shared" si="0"/>
        <v>304</v>
      </c>
      <c r="L13" s="112">
        <f t="shared" si="0"/>
        <v>469</v>
      </c>
      <c r="M13" s="112">
        <f t="shared" si="0"/>
        <v>7387</v>
      </c>
      <c r="N13" s="112">
        <f t="shared" si="0"/>
        <v>3818</v>
      </c>
    </row>
    <row r="14" spans="1:14" ht="21.2" customHeight="1" x14ac:dyDescent="0.15">
      <c r="A14" s="4">
        <v>2019</v>
      </c>
      <c r="B14" s="112">
        <f t="shared" si="0"/>
        <v>6969</v>
      </c>
      <c r="C14" s="112">
        <f t="shared" si="0"/>
        <v>150</v>
      </c>
      <c r="D14" s="112">
        <f t="shared" si="0"/>
        <v>181</v>
      </c>
      <c r="E14" s="112">
        <f t="shared" si="0"/>
        <v>294</v>
      </c>
      <c r="F14" s="112">
        <f t="shared" si="0"/>
        <v>2345</v>
      </c>
      <c r="G14" s="112">
        <f t="shared" si="0"/>
        <v>3999</v>
      </c>
      <c r="H14" s="112">
        <f t="shared" si="0"/>
        <v>8259</v>
      </c>
      <c r="I14" s="112">
        <f t="shared" si="0"/>
        <v>11</v>
      </c>
      <c r="J14" s="112">
        <f t="shared" si="0"/>
        <v>127</v>
      </c>
      <c r="K14" s="112">
        <f t="shared" si="0"/>
        <v>297</v>
      </c>
      <c r="L14" s="112">
        <f t="shared" si="0"/>
        <v>547</v>
      </c>
      <c r="M14" s="112">
        <f t="shared" si="0"/>
        <v>7277</v>
      </c>
      <c r="N14" s="112">
        <f t="shared" si="0"/>
        <v>3886</v>
      </c>
    </row>
    <row r="15" spans="1:14" ht="21.2" customHeight="1" x14ac:dyDescent="0.15">
      <c r="A15" s="4">
        <v>2020</v>
      </c>
      <c r="B15" s="112">
        <f t="shared" si="0"/>
        <v>7282</v>
      </c>
      <c r="C15" s="112">
        <f t="shared" si="0"/>
        <v>192</v>
      </c>
      <c r="D15" s="112">
        <f t="shared" si="0"/>
        <v>173</v>
      </c>
      <c r="E15" s="112">
        <f t="shared" si="0"/>
        <v>274</v>
      </c>
      <c r="F15" s="112">
        <f t="shared" si="0"/>
        <v>2490</v>
      </c>
      <c r="G15" s="112">
        <f t="shared" si="0"/>
        <v>4153</v>
      </c>
      <c r="H15" s="112">
        <f t="shared" si="0"/>
        <v>8584</v>
      </c>
      <c r="I15" s="112">
        <f t="shared" si="0"/>
        <v>41</v>
      </c>
      <c r="J15" s="112">
        <f t="shared" si="0"/>
        <v>122</v>
      </c>
      <c r="K15" s="112">
        <f t="shared" si="0"/>
        <v>275</v>
      </c>
      <c r="L15" s="112">
        <f t="shared" si="0"/>
        <v>508</v>
      </c>
      <c r="M15" s="112">
        <f t="shared" si="0"/>
        <v>7638</v>
      </c>
      <c r="N15" s="112">
        <f t="shared" si="0"/>
        <v>3959</v>
      </c>
    </row>
    <row r="16" spans="1:14" ht="21.2" customHeight="1" x14ac:dyDescent="0.15">
      <c r="A16" s="4">
        <v>2021</v>
      </c>
      <c r="B16" s="112">
        <f t="shared" si="0"/>
        <v>7301</v>
      </c>
      <c r="C16" s="112">
        <f t="shared" si="0"/>
        <v>105</v>
      </c>
      <c r="D16" s="112">
        <f t="shared" si="0"/>
        <v>157</v>
      </c>
      <c r="E16" s="112">
        <f t="shared" si="0"/>
        <v>284</v>
      </c>
      <c r="F16" s="112">
        <f t="shared" si="0"/>
        <v>2493</v>
      </c>
      <c r="G16" s="112">
        <f t="shared" si="0"/>
        <v>4262</v>
      </c>
      <c r="H16" s="112">
        <f t="shared" si="0"/>
        <v>8363</v>
      </c>
      <c r="I16" s="112">
        <f t="shared" si="0"/>
        <v>38</v>
      </c>
      <c r="J16" s="112">
        <f t="shared" si="0"/>
        <v>110</v>
      </c>
      <c r="K16" s="112">
        <f t="shared" si="0"/>
        <v>261</v>
      </c>
      <c r="L16" s="112">
        <f t="shared" si="0"/>
        <v>476</v>
      </c>
      <c r="M16" s="112">
        <f t="shared" si="0"/>
        <v>7478</v>
      </c>
      <c r="N16" s="112">
        <f t="shared" si="0"/>
        <v>4569</v>
      </c>
    </row>
    <row r="17" spans="1:14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</row>
    <row r="18" spans="1:14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</row>
    <row r="19" spans="1:14" ht="21.2" customHeight="1" x14ac:dyDescent="0.15">
      <c r="A19" s="4">
        <v>2015</v>
      </c>
      <c r="B19" s="112">
        <f>VLOOKUP($A19&amp;$A$18, '[1]39.환경오염배출'!$A$9:$BC$71, 4, FALSE)</f>
        <v>2065</v>
      </c>
      <c r="C19" s="112">
        <f>VLOOKUP($A19&amp;$A$18, '[1]39.환경오염배출'!$A$9:$BC$71, 5, FALSE)</f>
        <v>25</v>
      </c>
      <c r="D19" s="112">
        <f>VLOOKUP($A19&amp;$A$18, '[1]39.환경오염배출'!$A$9:$BC$71, 6, FALSE)</f>
        <v>49</v>
      </c>
      <c r="E19" s="112">
        <f>VLOOKUP($A19&amp;$A$18, '[1]39.환경오염배출'!$A$9:$BC$71, 7, FALSE)</f>
        <v>83</v>
      </c>
      <c r="F19" s="112">
        <f>VLOOKUP($A19&amp;$A$18, '[1]39.환경오염배출'!$A$9:$BC$71, 8, FALSE)</f>
        <v>820</v>
      </c>
      <c r="G19" s="112">
        <f>VLOOKUP($A19&amp;$A$18, '[1]39.환경오염배출'!$A$9:$BC$71, 9, FALSE)</f>
        <v>1088</v>
      </c>
      <c r="H19" s="112">
        <f>VLOOKUP($A19&amp;$A$18, '[1]39.환경오염배출'!$A$9:$BC$71, 10, FALSE)</f>
        <v>2871</v>
      </c>
      <c r="I19" s="112">
        <f>VLOOKUP($A19&amp;$A$18, '[1]39.환경오염배출'!$A$9:$BC$71, 11, FALSE)</f>
        <v>9</v>
      </c>
      <c r="J19" s="112">
        <f>VLOOKUP($A19&amp;$A$18, '[1]39.환경오염배출'!$A$9:$BC$71, 12, FALSE)</f>
        <v>93</v>
      </c>
      <c r="K19" s="112">
        <f>VLOOKUP($A19&amp;$A$18, '[1]39.환경오염배출'!$A$9:$BC$71, 13, FALSE)</f>
        <v>123</v>
      </c>
      <c r="L19" s="112">
        <f>VLOOKUP($A19&amp;$A$18, '[1]39.환경오염배출'!$A$9:$BC$71, 14, FALSE)</f>
        <v>172</v>
      </c>
      <c r="M19" s="112">
        <f>VLOOKUP($A19&amp;$A$18, '[1]39.환경오염배출'!$A$9:$BC$71, 15, FALSE)</f>
        <v>2474</v>
      </c>
      <c r="N19" s="112">
        <f>VLOOKUP($A19&amp;$A$18, '[1]39.환경오염배출'!$A$9:$BC$71, 16, FALSE)</f>
        <v>219</v>
      </c>
    </row>
    <row r="20" spans="1:14" ht="21.2" customHeight="1" x14ac:dyDescent="0.15">
      <c r="A20" s="4">
        <v>2016</v>
      </c>
      <c r="B20" s="112">
        <f>VLOOKUP($A20&amp;$A$18, '[1]39.환경오염배출'!$A$9:$BC$71, 4, FALSE)</f>
        <v>2093</v>
      </c>
      <c r="C20" s="112">
        <f>VLOOKUP($A20&amp;$A$18, '[1]39.환경오염배출'!$A$9:$BC$71, 5, FALSE)</f>
        <v>26</v>
      </c>
      <c r="D20" s="112">
        <f>VLOOKUP($A20&amp;$A$18, '[1]39.환경오염배출'!$A$9:$BC$71, 6, FALSE)</f>
        <v>46</v>
      </c>
      <c r="E20" s="112">
        <f>VLOOKUP($A20&amp;$A$18, '[1]39.환경오염배출'!$A$9:$BC$71, 7, FALSE)</f>
        <v>87</v>
      </c>
      <c r="F20" s="112">
        <f>VLOOKUP($A20&amp;$A$18, '[1]39.환경오염배출'!$A$9:$BC$71, 8, FALSE)</f>
        <v>814</v>
      </c>
      <c r="G20" s="112">
        <f>VLOOKUP($A20&amp;$A$18, '[1]39.환경오염배출'!$A$9:$BC$71, 9, FALSE)</f>
        <v>1120</v>
      </c>
      <c r="H20" s="112">
        <f>VLOOKUP($A20&amp;$A$18, '[1]39.환경오염배출'!$A$9:$BC$71, 10, FALSE)</f>
        <v>2967</v>
      </c>
      <c r="I20" s="112">
        <f>VLOOKUP($A20&amp;$A$18, '[1]39.환경오염배출'!$A$9:$BC$71, 11, FALSE)</f>
        <v>8</v>
      </c>
      <c r="J20" s="112">
        <f>VLOOKUP($A20&amp;$A$18, '[1]39.환경오염배출'!$A$9:$BC$71, 12, FALSE)</f>
        <v>96</v>
      </c>
      <c r="K20" s="112">
        <f>VLOOKUP($A20&amp;$A$18, '[1]39.환경오염배출'!$A$9:$BC$71, 13, FALSE)</f>
        <v>117</v>
      </c>
      <c r="L20" s="112">
        <f>VLOOKUP($A20&amp;$A$18, '[1]39.환경오염배출'!$A$9:$BC$71, 14, FALSE)</f>
        <v>172</v>
      </c>
      <c r="M20" s="112">
        <f>VLOOKUP($A20&amp;$A$18, '[1]39.환경오염배출'!$A$9:$BC$71, 15, FALSE)</f>
        <v>2574</v>
      </c>
      <c r="N20" s="112">
        <f>VLOOKUP($A20&amp;$A$18, '[1]39.환경오염배출'!$A$9:$BC$71, 16, FALSE)</f>
        <v>216</v>
      </c>
    </row>
    <row r="21" spans="1:14" ht="21.2" customHeight="1" x14ac:dyDescent="0.15">
      <c r="A21" s="4">
        <v>2017</v>
      </c>
      <c r="B21" s="112">
        <f>VLOOKUP($A21&amp;$A$18, '[1]39.환경오염배출'!$A$9:$BC$71, 4, FALSE)</f>
        <v>2123</v>
      </c>
      <c r="C21" s="112">
        <f>VLOOKUP($A21&amp;$A$18, '[1]39.환경오염배출'!$A$9:$BC$71, 5, FALSE)</f>
        <v>26</v>
      </c>
      <c r="D21" s="112">
        <f>VLOOKUP($A21&amp;$A$18, '[1]39.환경오염배출'!$A$9:$BC$71, 6, FALSE)</f>
        <v>45</v>
      </c>
      <c r="E21" s="112">
        <f>VLOOKUP($A21&amp;$A$18, '[1]39.환경오염배출'!$A$9:$BC$71, 7, FALSE)</f>
        <v>79</v>
      </c>
      <c r="F21" s="112">
        <f>VLOOKUP($A21&amp;$A$18, '[1]39.환경오염배출'!$A$9:$BC$71, 8, FALSE)</f>
        <v>815</v>
      </c>
      <c r="G21" s="112">
        <f>VLOOKUP($A21&amp;$A$18, '[1]39.환경오염배출'!$A$9:$BC$71, 9, FALSE)</f>
        <v>1158</v>
      </c>
      <c r="H21" s="112">
        <f>VLOOKUP($A21&amp;$A$18, '[1]39.환경오염배출'!$A$9:$BC$71, 10, FALSE)</f>
        <v>2988</v>
      </c>
      <c r="I21" s="112">
        <f>VLOOKUP($A21&amp;$A$18, '[1]39.환경오염배출'!$A$9:$BC$71, 11, FALSE)</f>
        <v>10</v>
      </c>
      <c r="J21" s="112">
        <f>VLOOKUP($A21&amp;$A$18, '[1]39.환경오염배출'!$A$9:$BC$71, 12, FALSE)</f>
        <v>92</v>
      </c>
      <c r="K21" s="112">
        <f>VLOOKUP($A21&amp;$A$18, '[1]39.환경오염배출'!$A$9:$BC$71, 13, FALSE)</f>
        <v>117</v>
      </c>
      <c r="L21" s="112">
        <f>VLOOKUP($A21&amp;$A$18, '[1]39.환경오염배출'!$A$9:$BC$71, 14, FALSE)</f>
        <v>165</v>
      </c>
      <c r="M21" s="112">
        <f>VLOOKUP($A21&amp;$A$18, '[1]39.환경오염배출'!$A$9:$BC$71, 15, FALSE)</f>
        <v>2604</v>
      </c>
      <c r="N21" s="112">
        <f>VLOOKUP($A21&amp;$A$18, '[1]39.환경오염배출'!$A$9:$BC$71, 16, FALSE)</f>
        <v>213</v>
      </c>
    </row>
    <row r="22" spans="1:14" ht="21.2" customHeight="1" x14ac:dyDescent="0.15">
      <c r="A22" s="4">
        <v>2018</v>
      </c>
      <c r="B22" s="112">
        <f>VLOOKUP($A22&amp;$A$18, '[1]39.환경오염배출'!$A$9:$BC$71, 4, FALSE)</f>
        <v>2116</v>
      </c>
      <c r="C22" s="112">
        <f>VLOOKUP($A22&amp;$A$18, '[1]39.환경오염배출'!$A$9:$BC$71, 5, FALSE)</f>
        <v>25</v>
      </c>
      <c r="D22" s="112">
        <f>VLOOKUP($A22&amp;$A$18, '[1]39.환경오염배출'!$A$9:$BC$71, 6, FALSE)</f>
        <v>44</v>
      </c>
      <c r="E22" s="112">
        <f>VLOOKUP($A22&amp;$A$18, '[1]39.환경오염배출'!$A$9:$BC$71, 7, FALSE)</f>
        <v>69</v>
      </c>
      <c r="F22" s="112">
        <f>VLOOKUP($A22&amp;$A$18, '[1]39.환경오염배출'!$A$9:$BC$71, 8, FALSE)</f>
        <v>831</v>
      </c>
      <c r="G22" s="112">
        <f>VLOOKUP($A22&amp;$A$18, '[1]39.환경오염배출'!$A$9:$BC$71, 9, FALSE)</f>
        <v>1147</v>
      </c>
      <c r="H22" s="112">
        <f>VLOOKUP($A22&amp;$A$18, '[1]39.환경오염배출'!$A$9:$BC$71, 10, FALSE)</f>
        <v>2979</v>
      </c>
      <c r="I22" s="112">
        <f>VLOOKUP($A22&amp;$A$18, '[1]39.환경오염배출'!$A$9:$BC$71, 11, FALSE)</f>
        <v>11</v>
      </c>
      <c r="J22" s="112">
        <f>VLOOKUP($A22&amp;$A$18, '[1]39.환경오염배출'!$A$9:$BC$71, 12, FALSE)</f>
        <v>87</v>
      </c>
      <c r="K22" s="112">
        <f>VLOOKUP($A22&amp;$A$18, '[1]39.환경오염배출'!$A$9:$BC$71, 13, FALSE)</f>
        <v>118</v>
      </c>
      <c r="L22" s="112">
        <f>VLOOKUP($A22&amp;$A$18, '[1]39.환경오염배출'!$A$9:$BC$71, 14, FALSE)</f>
        <v>158</v>
      </c>
      <c r="M22" s="112">
        <f>VLOOKUP($A22&amp;$A$18, '[1]39.환경오염배출'!$A$9:$BC$71, 15, FALSE)</f>
        <v>2605</v>
      </c>
      <c r="N22" s="112">
        <f>VLOOKUP($A22&amp;$A$18, '[1]39.환경오염배출'!$A$9:$BC$71, 16, FALSE)</f>
        <v>202</v>
      </c>
    </row>
    <row r="23" spans="1:14" ht="21.2" customHeight="1" x14ac:dyDescent="0.15">
      <c r="A23" s="4">
        <v>2019</v>
      </c>
      <c r="B23" s="112">
        <f>VLOOKUP($A23&amp;$A$18, '[1]39.환경오염배출'!$A$9:$BC$71, 4, FALSE)</f>
        <v>2095</v>
      </c>
      <c r="C23" s="112">
        <f>VLOOKUP($A23&amp;$A$18, '[1]39.환경오염배출'!$A$9:$BC$71, 5, FALSE)</f>
        <v>22</v>
      </c>
      <c r="D23" s="112">
        <f>VLOOKUP($A23&amp;$A$18, '[1]39.환경오염배출'!$A$9:$BC$71, 6, FALSE)</f>
        <v>39</v>
      </c>
      <c r="E23" s="112">
        <f>VLOOKUP($A23&amp;$A$18, '[1]39.환경오염배출'!$A$9:$BC$71, 7, FALSE)</f>
        <v>58</v>
      </c>
      <c r="F23" s="112">
        <f>VLOOKUP($A23&amp;$A$18, '[1]39.환경오염배출'!$A$9:$BC$71, 8, FALSE)</f>
        <v>826</v>
      </c>
      <c r="G23" s="112">
        <f>VLOOKUP($A23&amp;$A$18, '[1]39.환경오염배출'!$A$9:$BC$71, 9, FALSE)</f>
        <v>1150</v>
      </c>
      <c r="H23" s="112">
        <f>VLOOKUP($A23&amp;$A$18, '[1]39.환경오염배출'!$A$9:$BC$71, 10, FALSE)</f>
        <v>2973</v>
      </c>
      <c r="I23" s="112">
        <f>VLOOKUP($A23&amp;$A$18, '[1]39.환경오염배출'!$A$9:$BC$71, 11, FALSE)</f>
        <v>11</v>
      </c>
      <c r="J23" s="112">
        <f>VLOOKUP($A23&amp;$A$18, '[1]39.환경오염배출'!$A$9:$BC$71, 12, FALSE)</f>
        <v>82</v>
      </c>
      <c r="K23" s="112">
        <f>VLOOKUP($A23&amp;$A$18, '[1]39.환경오염배출'!$A$9:$BC$71, 13, FALSE)</f>
        <v>117</v>
      </c>
      <c r="L23" s="112">
        <f>VLOOKUP($A23&amp;$A$18, '[1]39.환경오염배출'!$A$9:$BC$71, 14, FALSE)</f>
        <v>161</v>
      </c>
      <c r="M23" s="112">
        <f>VLOOKUP($A23&amp;$A$18, '[1]39.환경오염배출'!$A$9:$BC$71, 15, FALSE)</f>
        <v>2602</v>
      </c>
      <c r="N23" s="112">
        <f>VLOOKUP($A23&amp;$A$18, '[1]39.환경오염배출'!$A$9:$BC$71, 16, FALSE)</f>
        <v>200</v>
      </c>
    </row>
    <row r="24" spans="1:14" ht="21.2" customHeight="1" x14ac:dyDescent="0.15">
      <c r="A24" s="4">
        <v>2020</v>
      </c>
      <c r="B24" s="112">
        <f>VLOOKUP($A24&amp;$A$18, '[1]39.환경오염배출'!$A$9:$BC$71, 4, FALSE)</f>
        <v>2130</v>
      </c>
      <c r="C24" s="112">
        <f>VLOOKUP($A24&amp;$A$18, '[1]39.환경오염배출'!$A$9:$BC$71, 5, FALSE)</f>
        <v>74</v>
      </c>
      <c r="D24" s="112">
        <f>VLOOKUP($A24&amp;$A$18, '[1]39.환경오염배출'!$A$9:$BC$71, 6, FALSE)</f>
        <v>32</v>
      </c>
      <c r="E24" s="112">
        <f>VLOOKUP($A24&amp;$A$18, '[1]39.환경오염배출'!$A$9:$BC$71, 7, FALSE)</f>
        <v>53</v>
      </c>
      <c r="F24" s="112">
        <f>VLOOKUP($A24&amp;$A$18, '[1]39.환경오염배출'!$A$9:$BC$71, 8, FALSE)</f>
        <v>827</v>
      </c>
      <c r="G24" s="112">
        <f>VLOOKUP($A24&amp;$A$18, '[1]39.환경오염배출'!$A$9:$BC$71, 9, FALSE)</f>
        <v>1144</v>
      </c>
      <c r="H24" s="112">
        <f>VLOOKUP($A24&amp;$A$18, '[1]39.환경오염배출'!$A$9:$BC$71, 10, FALSE)</f>
        <v>2889</v>
      </c>
      <c r="I24" s="112">
        <f>VLOOKUP($A24&amp;$A$18, '[1]39.환경오염배출'!$A$9:$BC$71, 11, FALSE)</f>
        <v>11</v>
      </c>
      <c r="J24" s="112">
        <f>VLOOKUP($A24&amp;$A$18, '[1]39.환경오염배출'!$A$9:$BC$71, 12, FALSE)</f>
        <v>80</v>
      </c>
      <c r="K24" s="112">
        <f>VLOOKUP($A24&amp;$A$18, '[1]39.환경오염배출'!$A$9:$BC$71, 13, FALSE)</f>
        <v>109</v>
      </c>
      <c r="L24" s="112">
        <f>VLOOKUP($A24&amp;$A$18, '[1]39.환경오염배출'!$A$9:$BC$71, 14, FALSE)</f>
        <v>158</v>
      </c>
      <c r="M24" s="112">
        <f>VLOOKUP($A24&amp;$A$18, '[1]39.환경오염배출'!$A$9:$BC$71, 15, FALSE)</f>
        <v>2531</v>
      </c>
      <c r="N24" s="112">
        <f>VLOOKUP($A24&amp;$A$18, '[1]39.환경오염배출'!$A$9:$BC$71, 16, FALSE)</f>
        <v>222</v>
      </c>
    </row>
    <row r="25" spans="1:14" ht="21.2" customHeight="1" x14ac:dyDescent="0.15">
      <c r="A25" s="4">
        <v>2021</v>
      </c>
      <c r="B25" s="112">
        <v>2101</v>
      </c>
      <c r="C25" s="112">
        <v>16</v>
      </c>
      <c r="D25" s="112">
        <v>33</v>
      </c>
      <c r="E25" s="112">
        <v>50</v>
      </c>
      <c r="F25" s="112">
        <v>850</v>
      </c>
      <c r="G25" s="112">
        <v>1152</v>
      </c>
      <c r="H25" s="112">
        <v>2861</v>
      </c>
      <c r="I25" s="112">
        <v>11</v>
      </c>
      <c r="J25" s="112">
        <v>80</v>
      </c>
      <c r="K25" s="112">
        <v>109</v>
      </c>
      <c r="L25" s="112">
        <v>159</v>
      </c>
      <c r="M25" s="112">
        <v>2502</v>
      </c>
      <c r="N25" s="112">
        <v>0</v>
      </c>
    </row>
    <row r="26" spans="1:14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</row>
    <row r="27" spans="1:14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</row>
    <row r="28" spans="1:14" ht="21.2" customHeight="1" x14ac:dyDescent="0.15">
      <c r="A28" s="4">
        <v>2015</v>
      </c>
      <c r="B28" s="112">
        <f>VLOOKUP($A28&amp;$A$27, '[2]39.환경오염배출'!$A$9:$BC$160, 4, FALSE)</f>
        <v>4705</v>
      </c>
      <c r="C28" s="112">
        <f>VLOOKUP($A28&amp;$A$27, '[2]39.환경오염배출'!$A$9:$BC$160, 5, FALSE)</f>
        <v>132</v>
      </c>
      <c r="D28" s="112">
        <f>VLOOKUP($A28&amp;$A$27, '[2]39.환경오염배출'!$A$9:$BC$160, 6, FALSE)</f>
        <v>143</v>
      </c>
      <c r="E28" s="112">
        <f>VLOOKUP($A28&amp;$A$27, '[2]39.환경오염배출'!$A$9:$BC$160, 7, FALSE)</f>
        <v>246</v>
      </c>
      <c r="F28" s="112">
        <f>VLOOKUP($A28&amp;$A$27, '[2]39.환경오염배출'!$A$9:$BC$160, 8, FALSE)</f>
        <v>1534</v>
      </c>
      <c r="G28" s="112">
        <f>VLOOKUP($A28&amp;$A$27, '[2]39.환경오염배출'!$A$9:$BC$160, 9, FALSE)</f>
        <v>2650</v>
      </c>
      <c r="H28" s="112">
        <f>VLOOKUP($A28&amp;$A$27, '[2]39.환경오염배출'!$A$9:$BC$160, 10, FALSE)</f>
        <v>5177</v>
      </c>
      <c r="I28" s="112">
        <f>VLOOKUP($A28&amp;$A$27, '[2]39.환경오염배출'!$A$9:$BC$160, 11, FALSE)</f>
        <v>35</v>
      </c>
      <c r="J28" s="112">
        <f>VLOOKUP($A28&amp;$A$27, '[2]39.환경오염배출'!$A$9:$BC$160, 12, FALSE)</f>
        <v>40</v>
      </c>
      <c r="K28" s="112">
        <f>VLOOKUP($A28&amp;$A$27, '[2]39.환경오염배출'!$A$9:$BC$160, 13, FALSE)</f>
        <v>189</v>
      </c>
      <c r="L28" s="112">
        <f>VLOOKUP($A28&amp;$A$27, '[2]39.환경오염배출'!$A$9:$BC$160, 14, FALSE)</f>
        <v>285</v>
      </c>
      <c r="M28" s="112">
        <f>VLOOKUP($A28&amp;$A$27, '[2]39.환경오염배출'!$A$9:$BC$160, 15, FALSE)</f>
        <v>4628</v>
      </c>
      <c r="N28" s="112">
        <f>VLOOKUP($A28&amp;$A$27, '[2]39.환경오염배출'!$A$9:$BC$160, 16, FALSE)</f>
        <v>3523</v>
      </c>
    </row>
    <row r="29" spans="1:14" ht="21.2" customHeight="1" x14ac:dyDescent="0.15">
      <c r="A29" s="4">
        <v>2016</v>
      </c>
      <c r="B29" s="112">
        <v>4753</v>
      </c>
      <c r="C29" s="112">
        <v>132</v>
      </c>
      <c r="D29" s="112">
        <v>145</v>
      </c>
      <c r="E29" s="112">
        <v>247</v>
      </c>
      <c r="F29" s="112">
        <v>1493</v>
      </c>
      <c r="G29" s="112">
        <v>2736</v>
      </c>
      <c r="H29" s="112">
        <v>5122</v>
      </c>
      <c r="I29" s="112">
        <v>34</v>
      </c>
      <c r="J29" s="112">
        <v>42</v>
      </c>
      <c r="K29" s="112">
        <v>179</v>
      </c>
      <c r="L29" s="112">
        <v>328</v>
      </c>
      <c r="M29" s="112">
        <v>4539</v>
      </c>
      <c r="N29" s="112">
        <v>3543</v>
      </c>
    </row>
    <row r="30" spans="1:14" ht="21.2" customHeight="1" x14ac:dyDescent="0.15">
      <c r="A30" s="4">
        <v>2017</v>
      </c>
      <c r="B30" s="112">
        <v>4694</v>
      </c>
      <c r="C30" s="112">
        <v>136</v>
      </c>
      <c r="D30" s="112">
        <v>145</v>
      </c>
      <c r="E30" s="112">
        <v>225</v>
      </c>
      <c r="F30" s="112">
        <v>1452</v>
      </c>
      <c r="G30" s="112">
        <v>2736</v>
      </c>
      <c r="H30" s="112">
        <v>5204</v>
      </c>
      <c r="I30" s="112">
        <v>35</v>
      </c>
      <c r="J30" s="112">
        <v>43</v>
      </c>
      <c r="K30" s="112">
        <v>191</v>
      </c>
      <c r="L30" s="112">
        <v>315</v>
      </c>
      <c r="M30" s="112">
        <v>4620</v>
      </c>
      <c r="N30" s="112">
        <v>3208</v>
      </c>
    </row>
    <row r="31" spans="1:14" ht="21.2" customHeight="1" x14ac:dyDescent="0.15">
      <c r="A31" s="4">
        <v>2018</v>
      </c>
      <c r="B31" s="112">
        <v>4823</v>
      </c>
      <c r="C31" s="112">
        <v>135</v>
      </c>
      <c r="D31" s="112">
        <v>137</v>
      </c>
      <c r="E31" s="112">
        <v>237</v>
      </c>
      <c r="F31" s="112">
        <v>1489</v>
      </c>
      <c r="G31" s="112">
        <v>2825</v>
      </c>
      <c r="H31" s="112">
        <v>5363</v>
      </c>
      <c r="I31" s="112">
        <v>36</v>
      </c>
      <c r="J31" s="112">
        <v>48</v>
      </c>
      <c r="K31" s="112">
        <v>186</v>
      </c>
      <c r="L31" s="112">
        <v>311</v>
      </c>
      <c r="M31" s="112">
        <v>4782</v>
      </c>
      <c r="N31" s="112">
        <v>3616</v>
      </c>
    </row>
    <row r="32" spans="1:14" ht="21.2" customHeight="1" x14ac:dyDescent="0.15">
      <c r="A32" s="4">
        <v>2019</v>
      </c>
      <c r="B32" s="112">
        <v>4874</v>
      </c>
      <c r="C32" s="112">
        <v>128</v>
      </c>
      <c r="D32" s="112">
        <v>142</v>
      </c>
      <c r="E32" s="112">
        <v>236</v>
      </c>
      <c r="F32" s="112">
        <v>1519</v>
      </c>
      <c r="G32" s="112">
        <v>2849</v>
      </c>
      <c r="H32" s="112">
        <v>5286</v>
      </c>
      <c r="I32" s="112">
        <v>0</v>
      </c>
      <c r="J32" s="112">
        <v>45</v>
      </c>
      <c r="K32" s="112">
        <v>180</v>
      </c>
      <c r="L32" s="112">
        <v>386</v>
      </c>
      <c r="M32" s="112">
        <v>4675</v>
      </c>
      <c r="N32" s="112">
        <v>3686</v>
      </c>
    </row>
    <row r="33" spans="1:14" ht="21.2" customHeight="1" x14ac:dyDescent="0.15">
      <c r="A33" s="4">
        <v>2020</v>
      </c>
      <c r="B33" s="112">
        <v>5152</v>
      </c>
      <c r="C33" s="112">
        <v>118</v>
      </c>
      <c r="D33" s="112">
        <v>141</v>
      </c>
      <c r="E33" s="112">
        <v>221</v>
      </c>
      <c r="F33" s="112">
        <v>1663</v>
      </c>
      <c r="G33" s="112">
        <v>3009</v>
      </c>
      <c r="H33" s="112">
        <v>5695</v>
      </c>
      <c r="I33" s="112">
        <v>30</v>
      </c>
      <c r="J33" s="112">
        <v>42</v>
      </c>
      <c r="K33" s="112">
        <v>166</v>
      </c>
      <c r="L33" s="112">
        <v>350</v>
      </c>
      <c r="M33" s="112">
        <v>5107</v>
      </c>
      <c r="N33" s="112">
        <v>3737</v>
      </c>
    </row>
    <row r="34" spans="1:14" ht="21.2" customHeight="1" x14ac:dyDescent="0.15">
      <c r="A34" s="4">
        <v>2021</v>
      </c>
      <c r="B34" s="274">
        <v>5200</v>
      </c>
      <c r="C34" s="274">
        <v>89</v>
      </c>
      <c r="D34" s="274">
        <v>124</v>
      </c>
      <c r="E34" s="274">
        <v>234</v>
      </c>
      <c r="F34" s="275">
        <v>1643</v>
      </c>
      <c r="G34" s="275">
        <v>3110</v>
      </c>
      <c r="H34" s="275">
        <v>5502</v>
      </c>
      <c r="I34" s="275">
        <v>27</v>
      </c>
      <c r="J34" s="275">
        <v>30</v>
      </c>
      <c r="K34" s="275">
        <v>152</v>
      </c>
      <c r="L34" s="275">
        <v>317</v>
      </c>
      <c r="M34" s="275">
        <v>4976</v>
      </c>
      <c r="N34" s="352">
        <v>4569</v>
      </c>
    </row>
    <row r="35" spans="1:14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</row>
    <row r="36" spans="1:14" s="111" customFormat="1" ht="15.95" customHeight="1" x14ac:dyDescent="0.15">
      <c r="A36" s="111" t="s">
        <v>743</v>
      </c>
    </row>
    <row r="37" spans="1:14" s="65" customFormat="1" ht="15.95" customHeight="1" x14ac:dyDescent="0.15">
      <c r="A37" s="351"/>
    </row>
  </sheetData>
  <mergeCells count="15">
    <mergeCell ref="B5:G5"/>
    <mergeCell ref="H5:M5"/>
    <mergeCell ref="N5:N7"/>
    <mergeCell ref="A2:G2"/>
    <mergeCell ref="C6:C7"/>
    <mergeCell ref="D6:D7"/>
    <mergeCell ref="E6:E7"/>
    <mergeCell ref="F6:F7"/>
    <mergeCell ref="G6:G7"/>
    <mergeCell ref="I6:I7"/>
    <mergeCell ref="J6:J7"/>
    <mergeCell ref="K6:K7"/>
    <mergeCell ref="L6:L7"/>
    <mergeCell ref="M6:M7"/>
    <mergeCell ref="A5:A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2" width="9" bestFit="1" customWidth="1"/>
    <col min="3" max="3" width="10" customWidth="1"/>
    <col min="4" max="4" width="9" bestFit="1" customWidth="1"/>
    <col min="5" max="5" width="10" customWidth="1"/>
    <col min="6" max="6" width="9" bestFit="1" customWidth="1"/>
    <col min="7" max="8" width="9.88671875" bestFit="1" customWidth="1"/>
    <col min="9" max="38" width="7.77734375" customWidth="1"/>
  </cols>
  <sheetData>
    <row r="1" spans="1:38" s="42" customFormat="1" ht="15" customHeight="1" x14ac:dyDescent="0.15">
      <c r="A1" s="133" t="s">
        <v>214</v>
      </c>
      <c r="C1" s="55"/>
      <c r="E1" s="55"/>
      <c r="F1" s="55"/>
      <c r="H1" s="55"/>
      <c r="J1" s="55"/>
      <c r="K1" s="55"/>
      <c r="L1" s="55"/>
      <c r="N1" s="55"/>
      <c r="O1" s="55"/>
      <c r="Q1" s="55"/>
      <c r="S1" s="55"/>
      <c r="T1" s="55"/>
      <c r="V1" s="55"/>
      <c r="W1" s="55"/>
      <c r="Y1" s="55"/>
      <c r="AA1" s="55"/>
      <c r="AB1" s="55"/>
      <c r="AC1" s="55"/>
      <c r="AE1" s="55"/>
      <c r="AF1" s="55"/>
      <c r="AH1" s="55"/>
      <c r="AJ1" s="55"/>
      <c r="AK1" s="55"/>
    </row>
    <row r="2" spans="1:38" s="229" customFormat="1" ht="30" customHeight="1" x14ac:dyDescent="0.15">
      <c r="A2" s="481" t="s">
        <v>771</v>
      </c>
      <c r="B2" s="481"/>
      <c r="C2" s="481"/>
      <c r="D2" s="481"/>
      <c r="E2" s="481"/>
      <c r="F2" s="481"/>
      <c r="G2" s="481"/>
      <c r="H2" s="481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</row>
    <row r="3" spans="1:38" s="42" customFormat="1" ht="15" customHeight="1" x14ac:dyDescent="0.15">
      <c r="C3" s="55"/>
      <c r="E3" s="55"/>
      <c r="F3" s="55"/>
      <c r="H3" s="55"/>
      <c r="J3" s="55"/>
      <c r="K3" s="55"/>
      <c r="L3" s="55"/>
      <c r="N3" s="55"/>
      <c r="O3" s="55"/>
      <c r="Q3" s="55"/>
      <c r="S3" s="55"/>
      <c r="T3" s="55"/>
      <c r="V3" s="55"/>
      <c r="W3" s="55"/>
      <c r="Y3" s="55"/>
      <c r="AA3" s="55"/>
      <c r="AB3" s="55"/>
      <c r="AC3" s="55"/>
      <c r="AE3" s="55"/>
      <c r="AF3" s="55"/>
      <c r="AH3" s="55"/>
      <c r="AJ3" s="55"/>
      <c r="AK3" s="55"/>
    </row>
    <row r="4" spans="1:38" s="42" customFormat="1" ht="15" customHeight="1" thickBot="1" x14ac:dyDescent="0.2">
      <c r="A4" s="6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241" t="s">
        <v>812</v>
      </c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241" t="s">
        <v>812</v>
      </c>
    </row>
    <row r="5" spans="1:38" s="162" customFormat="1" ht="20.100000000000001" customHeight="1" x14ac:dyDescent="0.15">
      <c r="A5" s="470"/>
      <c r="B5" s="638" t="s">
        <v>523</v>
      </c>
      <c r="C5" s="638"/>
      <c r="D5" s="638" t="s">
        <v>524</v>
      </c>
      <c r="E5" s="638"/>
      <c r="F5" s="638" t="s">
        <v>525</v>
      </c>
      <c r="G5" s="638" t="s">
        <v>526</v>
      </c>
      <c r="H5" s="638" t="s">
        <v>527</v>
      </c>
      <c r="I5" s="638" t="s">
        <v>528</v>
      </c>
      <c r="J5" s="475" t="s">
        <v>529</v>
      </c>
      <c r="K5" s="638"/>
      <c r="L5" s="638"/>
      <c r="M5" s="638"/>
      <c r="N5" s="638"/>
      <c r="O5" s="638"/>
      <c r="P5" s="638"/>
      <c r="Q5" s="638"/>
      <c r="R5" s="638"/>
      <c r="S5" s="638"/>
      <c r="T5" s="638"/>
      <c r="U5" s="638"/>
      <c r="V5" s="638"/>
      <c r="W5" s="638"/>
      <c r="X5" s="638"/>
      <c r="Y5" s="638"/>
      <c r="Z5" s="638"/>
      <c r="AA5" s="638"/>
      <c r="AB5" s="638"/>
      <c r="AC5" s="638"/>
      <c r="AD5" s="638"/>
      <c r="AE5" s="638"/>
      <c r="AF5" s="638"/>
      <c r="AG5" s="638"/>
      <c r="AH5" s="638"/>
      <c r="AI5" s="638"/>
      <c r="AJ5" s="638"/>
      <c r="AK5" s="638"/>
      <c r="AL5" s="444"/>
    </row>
    <row r="6" spans="1:38" s="162" customFormat="1" ht="20.100000000000001" customHeight="1" x14ac:dyDescent="0.15">
      <c r="A6" s="471"/>
      <c r="B6" s="450" t="s">
        <v>811</v>
      </c>
      <c r="C6" s="450" t="s">
        <v>531</v>
      </c>
      <c r="D6" s="450" t="s">
        <v>530</v>
      </c>
      <c r="E6" s="450" t="s">
        <v>531</v>
      </c>
      <c r="F6" s="450"/>
      <c r="G6" s="450"/>
      <c r="H6" s="450"/>
      <c r="I6" s="450"/>
      <c r="J6" s="163"/>
      <c r="K6" s="450" t="s">
        <v>532</v>
      </c>
      <c r="L6" s="450" t="s">
        <v>533</v>
      </c>
      <c r="M6" s="450" t="s">
        <v>534</v>
      </c>
      <c r="N6" s="450" t="s">
        <v>535</v>
      </c>
      <c r="O6" s="450" t="s">
        <v>340</v>
      </c>
      <c r="P6" s="450" t="s">
        <v>536</v>
      </c>
      <c r="Q6" s="450"/>
      <c r="R6" s="450"/>
      <c r="S6" s="450"/>
      <c r="T6" s="450"/>
      <c r="U6" s="450" t="s">
        <v>537</v>
      </c>
      <c r="V6" s="450"/>
      <c r="W6" s="450"/>
      <c r="X6" s="450"/>
      <c r="Y6" s="450"/>
      <c r="Z6" s="450"/>
      <c r="AA6" s="450" t="s">
        <v>538</v>
      </c>
      <c r="AB6" s="450"/>
      <c r="AC6" s="450"/>
      <c r="AD6" s="450"/>
      <c r="AE6" s="450"/>
      <c r="AF6" s="450" t="s">
        <v>539</v>
      </c>
      <c r="AG6" s="450"/>
      <c r="AH6" s="450"/>
      <c r="AI6" s="450"/>
      <c r="AJ6" s="450"/>
      <c r="AK6" s="450"/>
      <c r="AL6" s="621"/>
    </row>
    <row r="7" spans="1:38" s="162" customFormat="1" ht="31.5" customHeight="1" thickBot="1" x14ac:dyDescent="0.2">
      <c r="A7" s="472"/>
      <c r="B7" s="709"/>
      <c r="C7" s="709"/>
      <c r="D7" s="709"/>
      <c r="E7" s="709"/>
      <c r="F7" s="709"/>
      <c r="G7" s="709"/>
      <c r="H7" s="709"/>
      <c r="I7" s="709"/>
      <c r="J7" s="54"/>
      <c r="K7" s="709"/>
      <c r="L7" s="709"/>
      <c r="M7" s="709"/>
      <c r="N7" s="709"/>
      <c r="O7" s="709"/>
      <c r="P7" s="57" t="s">
        <v>540</v>
      </c>
      <c r="Q7" s="47" t="s">
        <v>532</v>
      </c>
      <c r="R7" s="47" t="s">
        <v>533</v>
      </c>
      <c r="S7" s="47" t="s">
        <v>534</v>
      </c>
      <c r="T7" s="57" t="s">
        <v>340</v>
      </c>
      <c r="U7" s="47" t="s">
        <v>540</v>
      </c>
      <c r="V7" s="47" t="s">
        <v>532</v>
      </c>
      <c r="W7" s="47" t="s">
        <v>533</v>
      </c>
      <c r="X7" s="57" t="s">
        <v>534</v>
      </c>
      <c r="Y7" s="47" t="s">
        <v>340</v>
      </c>
      <c r="Z7" s="47" t="s">
        <v>535</v>
      </c>
      <c r="AA7" s="47" t="s">
        <v>540</v>
      </c>
      <c r="AB7" s="57" t="s">
        <v>532</v>
      </c>
      <c r="AC7" s="57" t="s">
        <v>533</v>
      </c>
      <c r="AD7" s="47" t="s">
        <v>534</v>
      </c>
      <c r="AE7" s="47" t="s">
        <v>340</v>
      </c>
      <c r="AF7" s="47" t="s">
        <v>541</v>
      </c>
      <c r="AG7" s="57" t="s">
        <v>542</v>
      </c>
      <c r="AH7" s="47" t="s">
        <v>532</v>
      </c>
      <c r="AI7" s="47" t="s">
        <v>533</v>
      </c>
      <c r="AJ7" s="47" t="s">
        <v>534</v>
      </c>
      <c r="AK7" s="57" t="s">
        <v>535</v>
      </c>
      <c r="AL7" s="140" t="s">
        <v>340</v>
      </c>
    </row>
    <row r="8" spans="1:38" s="82" customFormat="1" ht="6.95" customHeight="1" x14ac:dyDescent="0.15">
      <c r="A8" s="8" t="s">
        <v>0</v>
      </c>
      <c r="B8" s="79"/>
      <c r="C8" s="79"/>
      <c r="D8" s="79"/>
      <c r="E8" s="79" t="s">
        <v>0</v>
      </c>
      <c r="F8" s="79" t="s">
        <v>0</v>
      </c>
      <c r="G8" s="79" t="s">
        <v>0</v>
      </c>
      <c r="H8" s="79"/>
      <c r="I8" s="79"/>
      <c r="J8" s="79" t="s">
        <v>0</v>
      </c>
      <c r="K8" s="79" t="s">
        <v>0</v>
      </c>
      <c r="L8" s="79"/>
      <c r="M8" s="79"/>
      <c r="N8" s="79" t="s">
        <v>0</v>
      </c>
      <c r="O8" s="79" t="s">
        <v>0</v>
      </c>
      <c r="P8" s="79" t="s">
        <v>0</v>
      </c>
      <c r="Q8" s="79"/>
      <c r="R8" s="79"/>
      <c r="S8" s="79" t="s">
        <v>0</v>
      </c>
      <c r="T8" s="79" t="s">
        <v>0</v>
      </c>
      <c r="U8" s="79"/>
      <c r="V8" s="79" t="s">
        <v>0</v>
      </c>
      <c r="W8" s="79" t="s">
        <v>0</v>
      </c>
      <c r="X8" s="79" t="s">
        <v>0</v>
      </c>
      <c r="Y8" s="79"/>
      <c r="Z8" s="79"/>
      <c r="AA8" s="79" t="s">
        <v>0</v>
      </c>
      <c r="AB8" s="79" t="s">
        <v>0</v>
      </c>
      <c r="AC8" s="79"/>
      <c r="AD8" s="79"/>
      <c r="AE8" s="79" t="s">
        <v>0</v>
      </c>
      <c r="AF8" s="79" t="s">
        <v>0</v>
      </c>
      <c r="AG8" s="79" t="s">
        <v>0</v>
      </c>
      <c r="AH8" s="79"/>
      <c r="AI8" s="79"/>
      <c r="AJ8" s="79" t="s">
        <v>0</v>
      </c>
      <c r="AK8" s="79" t="s">
        <v>0</v>
      </c>
      <c r="AL8" s="79" t="s">
        <v>0</v>
      </c>
    </row>
    <row r="9" spans="1:38" ht="21.2" customHeight="1" x14ac:dyDescent="0.15">
      <c r="A9" s="39" t="s">
        <v>63</v>
      </c>
      <c r="B9" s="94"/>
      <c r="C9" s="94"/>
      <c r="D9" s="94"/>
      <c r="E9" s="94"/>
      <c r="F9" s="189"/>
    </row>
    <row r="10" spans="1:38" ht="21.2" customHeight="1" x14ac:dyDescent="0.15">
      <c r="A10" s="4">
        <v>2015</v>
      </c>
      <c r="B10" s="112">
        <f t="shared" ref="B10:AA15" si="0">SUM(B19,B28)</f>
        <v>19913.370000000003</v>
      </c>
      <c r="C10" s="112">
        <f t="shared" si="0"/>
        <v>5266561</v>
      </c>
      <c r="D10" s="112">
        <f t="shared" si="0"/>
        <v>19374.810000000001</v>
      </c>
      <c r="E10" s="112">
        <f t="shared" si="0"/>
        <v>5260190</v>
      </c>
      <c r="F10" s="293">
        <f>E10/C10*100</f>
        <v>99.879029218497621</v>
      </c>
      <c r="G10" s="290">
        <f t="shared" si="0"/>
        <v>54118.1</v>
      </c>
      <c r="H10" s="290">
        <f t="shared" si="0"/>
        <v>54118.1</v>
      </c>
      <c r="I10" s="293">
        <f>H10/G10*100</f>
        <v>100</v>
      </c>
      <c r="J10" s="290">
        <f t="shared" si="0"/>
        <v>54118.1</v>
      </c>
      <c r="K10" s="290">
        <f t="shared" si="0"/>
        <v>6081.1</v>
      </c>
      <c r="L10" s="290">
        <f t="shared" si="0"/>
        <v>2205.6</v>
      </c>
      <c r="M10" s="290">
        <f t="shared" si="0"/>
        <v>45753.200000000004</v>
      </c>
      <c r="N10" s="290">
        <f t="shared" si="0"/>
        <v>49.4</v>
      </c>
      <c r="O10" s="290">
        <f t="shared" si="0"/>
        <v>28.799999999999997</v>
      </c>
      <c r="P10" s="290">
        <f t="shared" si="0"/>
        <v>5771.5</v>
      </c>
      <c r="Q10" s="290">
        <f t="shared" si="0"/>
        <v>1903.9</v>
      </c>
      <c r="R10" s="290">
        <f t="shared" si="0"/>
        <v>1147.3</v>
      </c>
      <c r="S10" s="290">
        <f t="shared" si="0"/>
        <v>2720.3</v>
      </c>
      <c r="T10" s="290">
        <f t="shared" si="0"/>
        <v>0</v>
      </c>
      <c r="U10" s="290">
        <f t="shared" si="0"/>
        <v>24357.300000000003</v>
      </c>
      <c r="V10" s="290">
        <f t="shared" si="0"/>
        <v>3567.5</v>
      </c>
      <c r="W10" s="290">
        <f t="shared" si="0"/>
        <v>700.3</v>
      </c>
      <c r="X10" s="290">
        <f t="shared" si="0"/>
        <v>20040.100000000002</v>
      </c>
      <c r="Y10" s="290">
        <f t="shared" si="0"/>
        <v>0</v>
      </c>
      <c r="Z10" s="290">
        <f t="shared" si="0"/>
        <v>49.4</v>
      </c>
      <c r="AA10" s="290">
        <f t="shared" si="0"/>
        <v>22068.6</v>
      </c>
      <c r="AB10" s="290">
        <f t="shared" ref="AB10:AL10" si="1">SUM(AB19,AB28)</f>
        <v>296.39999999999998</v>
      </c>
      <c r="AC10" s="290">
        <f t="shared" si="1"/>
        <v>90.6</v>
      </c>
      <c r="AD10" s="290">
        <f t="shared" si="1"/>
        <v>21681.599999999999</v>
      </c>
      <c r="AE10" s="290">
        <f t="shared" si="1"/>
        <v>0</v>
      </c>
      <c r="AF10" s="290">
        <f t="shared" si="1"/>
        <v>7.8999999999999995</v>
      </c>
      <c r="AG10" s="290">
        <f t="shared" si="1"/>
        <v>1913.6</v>
      </c>
      <c r="AH10" s="290">
        <f t="shared" si="1"/>
        <v>313.29999999999995</v>
      </c>
      <c r="AI10" s="290">
        <f t="shared" si="1"/>
        <v>267.39999999999998</v>
      </c>
      <c r="AJ10" s="290">
        <f t="shared" si="1"/>
        <v>1311.2</v>
      </c>
      <c r="AK10" s="290">
        <f t="shared" si="1"/>
        <v>0</v>
      </c>
      <c r="AL10" s="290">
        <f t="shared" si="1"/>
        <v>21.7</v>
      </c>
    </row>
    <row r="11" spans="1:38" ht="21.2" customHeight="1" x14ac:dyDescent="0.15">
      <c r="A11" s="4">
        <v>2016</v>
      </c>
      <c r="B11" s="112">
        <f t="shared" si="0"/>
        <v>19914.98</v>
      </c>
      <c r="C11" s="112">
        <f t="shared" si="0"/>
        <v>5263083</v>
      </c>
      <c r="D11" s="112">
        <f t="shared" si="0"/>
        <v>19376.419999999998</v>
      </c>
      <c r="E11" s="112">
        <f t="shared" si="0"/>
        <v>5257266</v>
      </c>
      <c r="F11" s="293">
        <f t="shared" ref="F11:F15" si="2">E11/C11*100</f>
        <v>99.889475427235325</v>
      </c>
      <c r="G11" s="290">
        <f t="shared" si="0"/>
        <v>52869</v>
      </c>
      <c r="H11" s="290">
        <f t="shared" si="0"/>
        <v>52869</v>
      </c>
      <c r="I11" s="293">
        <f t="shared" ref="I11:I15" si="3">H11/G11*100</f>
        <v>100</v>
      </c>
      <c r="J11" s="290">
        <f t="shared" si="0"/>
        <v>52869</v>
      </c>
      <c r="K11" s="290">
        <f t="shared" si="0"/>
        <v>5959.5</v>
      </c>
      <c r="L11" s="290">
        <f t="shared" si="0"/>
        <v>2353.7999999999997</v>
      </c>
      <c r="M11" s="290">
        <f t="shared" si="0"/>
        <v>44280.3</v>
      </c>
      <c r="N11" s="290">
        <f t="shared" si="0"/>
        <v>1.7</v>
      </c>
      <c r="O11" s="290">
        <f t="shared" si="0"/>
        <v>273.7</v>
      </c>
      <c r="P11" s="290">
        <f t="shared" si="0"/>
        <v>5842.3</v>
      </c>
      <c r="Q11" s="290">
        <f t="shared" si="0"/>
        <v>1464.4</v>
      </c>
      <c r="R11" s="290">
        <f t="shared" si="0"/>
        <v>1205.2</v>
      </c>
      <c r="S11" s="290">
        <f t="shared" si="0"/>
        <v>3172.7</v>
      </c>
      <c r="T11" s="290">
        <f t="shared" si="0"/>
        <v>0</v>
      </c>
      <c r="U11" s="290">
        <f t="shared" si="0"/>
        <v>24747.8</v>
      </c>
      <c r="V11" s="290">
        <f t="shared" si="0"/>
        <v>3953.1</v>
      </c>
      <c r="W11" s="290">
        <f t="shared" si="0"/>
        <v>861</v>
      </c>
      <c r="X11" s="290">
        <f t="shared" si="0"/>
        <v>19932</v>
      </c>
      <c r="Y11" s="290">
        <f t="shared" si="0"/>
        <v>0</v>
      </c>
      <c r="Z11" s="290">
        <f t="shared" si="0"/>
        <v>1.7</v>
      </c>
      <c r="AA11" s="290">
        <f t="shared" si="0"/>
        <v>20235.2</v>
      </c>
      <c r="AB11" s="290">
        <f t="shared" ref="AB11:AL11" si="4">SUM(AB20,AB29)</f>
        <v>194.60000000000002</v>
      </c>
      <c r="AC11" s="290">
        <f t="shared" si="4"/>
        <v>75.3</v>
      </c>
      <c r="AD11" s="290">
        <f t="shared" si="4"/>
        <v>19965.3</v>
      </c>
      <c r="AE11" s="290">
        <f t="shared" si="4"/>
        <v>0</v>
      </c>
      <c r="AF11" s="290">
        <f t="shared" si="4"/>
        <v>16.3</v>
      </c>
      <c r="AG11" s="290">
        <f t="shared" si="4"/>
        <v>2037.8</v>
      </c>
      <c r="AH11" s="290">
        <f t="shared" si="4"/>
        <v>347.40000000000003</v>
      </c>
      <c r="AI11" s="290">
        <f t="shared" si="4"/>
        <v>212.3</v>
      </c>
      <c r="AJ11" s="290">
        <f t="shared" si="4"/>
        <v>1210.3</v>
      </c>
      <c r="AK11" s="290">
        <f t="shared" si="4"/>
        <v>0</v>
      </c>
      <c r="AL11" s="290">
        <f t="shared" si="4"/>
        <v>273.7</v>
      </c>
    </row>
    <row r="12" spans="1:38" ht="21.2" customHeight="1" x14ac:dyDescent="0.15">
      <c r="A12" s="4">
        <v>2017</v>
      </c>
      <c r="B12" s="112">
        <f t="shared" si="0"/>
        <v>19615.870000000003</v>
      </c>
      <c r="C12" s="112">
        <f t="shared" si="0"/>
        <v>5246743</v>
      </c>
      <c r="D12" s="112">
        <f t="shared" si="0"/>
        <v>21656.13</v>
      </c>
      <c r="E12" s="112">
        <f t="shared" si="0"/>
        <v>5246550</v>
      </c>
      <c r="F12" s="293">
        <f t="shared" si="2"/>
        <v>99.996321527469519</v>
      </c>
      <c r="G12" s="290">
        <f t="shared" si="0"/>
        <v>52064</v>
      </c>
      <c r="H12" s="290">
        <f t="shared" si="0"/>
        <v>52064</v>
      </c>
      <c r="I12" s="293">
        <f t="shared" si="3"/>
        <v>100</v>
      </c>
      <c r="J12" s="290">
        <f t="shared" si="0"/>
        <v>52064</v>
      </c>
      <c r="K12" s="290">
        <f t="shared" si="0"/>
        <v>4389</v>
      </c>
      <c r="L12" s="290">
        <f t="shared" si="0"/>
        <v>2207.4</v>
      </c>
      <c r="M12" s="290">
        <f t="shared" si="0"/>
        <v>45196.7</v>
      </c>
      <c r="N12" s="290">
        <f t="shared" si="0"/>
        <v>3.3</v>
      </c>
      <c r="O12" s="290">
        <f t="shared" si="0"/>
        <v>267.60000000000002</v>
      </c>
      <c r="P12" s="290">
        <f t="shared" si="0"/>
        <v>6041.7000000000007</v>
      </c>
      <c r="Q12" s="290">
        <f t="shared" si="0"/>
        <v>1177.0999999999999</v>
      </c>
      <c r="R12" s="290">
        <f t="shared" si="0"/>
        <v>1131.5999999999999</v>
      </c>
      <c r="S12" s="290">
        <f t="shared" si="0"/>
        <v>3733</v>
      </c>
      <c r="T12" s="290">
        <f t="shared" si="0"/>
        <v>0</v>
      </c>
      <c r="U12" s="290">
        <f t="shared" si="0"/>
        <v>24717.399999999998</v>
      </c>
      <c r="V12" s="290">
        <f t="shared" si="0"/>
        <v>2716.6</v>
      </c>
      <c r="W12" s="290">
        <f t="shared" si="0"/>
        <v>808.1</v>
      </c>
      <c r="X12" s="290">
        <f t="shared" si="0"/>
        <v>21189.399999999998</v>
      </c>
      <c r="Y12" s="290">
        <f t="shared" si="0"/>
        <v>0</v>
      </c>
      <c r="Z12" s="290">
        <f t="shared" si="0"/>
        <v>3.3</v>
      </c>
      <c r="AA12" s="290">
        <f t="shared" si="0"/>
        <v>19166.7</v>
      </c>
      <c r="AB12" s="290">
        <f t="shared" ref="AB12:AL12" si="5">SUM(AB21,AB30)</f>
        <v>113.60000000000001</v>
      </c>
      <c r="AC12" s="290">
        <f t="shared" si="5"/>
        <v>54.1</v>
      </c>
      <c r="AD12" s="290">
        <f t="shared" si="5"/>
        <v>18999</v>
      </c>
      <c r="AE12" s="290">
        <f t="shared" si="5"/>
        <v>0</v>
      </c>
      <c r="AF12" s="290">
        <f t="shared" si="5"/>
        <v>8.1999999999999993</v>
      </c>
      <c r="AG12" s="290">
        <f t="shared" si="5"/>
        <v>2138.6</v>
      </c>
      <c r="AH12" s="290">
        <f t="shared" si="5"/>
        <v>381.7</v>
      </c>
      <c r="AI12" s="290">
        <f t="shared" si="5"/>
        <v>213.6</v>
      </c>
      <c r="AJ12" s="290">
        <f t="shared" si="5"/>
        <v>1275.3</v>
      </c>
      <c r="AK12" s="290">
        <f t="shared" si="5"/>
        <v>0</v>
      </c>
      <c r="AL12" s="290">
        <f t="shared" si="5"/>
        <v>267.60000000000002</v>
      </c>
    </row>
    <row r="13" spans="1:38" ht="21.2" customHeight="1" x14ac:dyDescent="0.15">
      <c r="A13" s="4">
        <v>2018</v>
      </c>
      <c r="B13" s="112">
        <f t="shared" si="0"/>
        <v>19916.38</v>
      </c>
      <c r="C13" s="112">
        <f t="shared" si="0"/>
        <v>5220460</v>
      </c>
      <c r="D13" s="112">
        <f t="shared" si="0"/>
        <v>19845.810000000001</v>
      </c>
      <c r="E13" s="112">
        <f t="shared" si="0"/>
        <v>5220267</v>
      </c>
      <c r="F13" s="293">
        <f t="shared" si="2"/>
        <v>99.996303007780924</v>
      </c>
      <c r="G13" s="290">
        <f t="shared" si="0"/>
        <v>53061.100000000006</v>
      </c>
      <c r="H13" s="290">
        <f t="shared" si="0"/>
        <v>53061.100000000006</v>
      </c>
      <c r="I13" s="293">
        <f t="shared" si="3"/>
        <v>100</v>
      </c>
      <c r="J13" s="290">
        <f t="shared" si="0"/>
        <v>53060.800000000003</v>
      </c>
      <c r="K13" s="290">
        <f t="shared" si="0"/>
        <v>4384.3999999999996</v>
      </c>
      <c r="L13" s="290">
        <f t="shared" si="0"/>
        <v>2028.2</v>
      </c>
      <c r="M13" s="290">
        <f t="shared" si="0"/>
        <v>46485.7</v>
      </c>
      <c r="N13" s="290">
        <f t="shared" si="0"/>
        <v>9.4</v>
      </c>
      <c r="O13" s="290">
        <f t="shared" si="0"/>
        <v>153</v>
      </c>
      <c r="P13" s="290">
        <f t="shared" si="0"/>
        <v>6261</v>
      </c>
      <c r="Q13" s="290">
        <f t="shared" si="0"/>
        <v>1250.5999999999999</v>
      </c>
      <c r="R13" s="290">
        <f t="shared" si="0"/>
        <v>1120.9000000000001</v>
      </c>
      <c r="S13" s="290">
        <f t="shared" si="0"/>
        <v>3891.1000000000004</v>
      </c>
      <c r="T13" s="290">
        <f t="shared" si="0"/>
        <v>0</v>
      </c>
      <c r="U13" s="290">
        <f t="shared" si="0"/>
        <v>24640.2</v>
      </c>
      <c r="V13" s="290">
        <f t="shared" si="0"/>
        <v>2765.3</v>
      </c>
      <c r="W13" s="290">
        <f t="shared" si="0"/>
        <v>630.40000000000009</v>
      </c>
      <c r="X13" s="290">
        <f t="shared" si="0"/>
        <v>21235.1</v>
      </c>
      <c r="Y13" s="290">
        <f t="shared" si="0"/>
        <v>0</v>
      </c>
      <c r="Z13" s="290">
        <f t="shared" si="0"/>
        <v>9.4</v>
      </c>
      <c r="AA13" s="290">
        <f t="shared" si="0"/>
        <v>19927.7</v>
      </c>
      <c r="AB13" s="290">
        <f t="shared" ref="AB13:AL13" si="6">SUM(AB22,AB31)</f>
        <v>33.700000000000003</v>
      </c>
      <c r="AC13" s="290">
        <f t="shared" si="6"/>
        <v>53.2</v>
      </c>
      <c r="AD13" s="290">
        <f t="shared" si="6"/>
        <v>19840.800000000003</v>
      </c>
      <c r="AE13" s="290">
        <f t="shared" si="6"/>
        <v>0</v>
      </c>
      <c r="AF13" s="290">
        <f t="shared" si="6"/>
        <v>10</v>
      </c>
      <c r="AG13" s="290">
        <f t="shared" si="6"/>
        <v>2220.5</v>
      </c>
      <c r="AH13" s="290">
        <f t="shared" si="6"/>
        <v>334.8</v>
      </c>
      <c r="AI13" s="290">
        <f t="shared" si="6"/>
        <v>223.7</v>
      </c>
      <c r="AJ13" s="290">
        <f t="shared" si="6"/>
        <v>1518.6999999999998</v>
      </c>
      <c r="AK13" s="290">
        <f t="shared" si="6"/>
        <v>0</v>
      </c>
      <c r="AL13" s="290">
        <f t="shared" si="6"/>
        <v>153</v>
      </c>
    </row>
    <row r="14" spans="1:38" ht="21.2" customHeight="1" x14ac:dyDescent="0.15">
      <c r="A14" s="4">
        <v>2019</v>
      </c>
      <c r="B14" s="112">
        <f t="shared" si="0"/>
        <v>19916.690000000002</v>
      </c>
      <c r="C14" s="112">
        <f t="shared" si="0"/>
        <v>5190748</v>
      </c>
      <c r="D14" s="112">
        <f t="shared" si="0"/>
        <v>19846.050000000003</v>
      </c>
      <c r="E14" s="112">
        <f t="shared" si="0"/>
        <v>5190555</v>
      </c>
      <c r="F14" s="293">
        <f t="shared" si="2"/>
        <v>99.996281846084614</v>
      </c>
      <c r="G14" s="290">
        <f t="shared" si="0"/>
        <v>62564.600000000006</v>
      </c>
      <c r="H14" s="290">
        <f t="shared" si="0"/>
        <v>62564.600000000006</v>
      </c>
      <c r="I14" s="293">
        <f t="shared" si="3"/>
        <v>100</v>
      </c>
      <c r="J14" s="290">
        <f t="shared" si="0"/>
        <v>59494.5</v>
      </c>
      <c r="K14" s="290">
        <f t="shared" si="0"/>
        <v>3669.2</v>
      </c>
      <c r="L14" s="290">
        <f t="shared" si="0"/>
        <v>2272.6</v>
      </c>
      <c r="M14" s="290">
        <f t="shared" si="0"/>
        <v>53001.5</v>
      </c>
      <c r="N14" s="290">
        <f t="shared" si="0"/>
        <v>0</v>
      </c>
      <c r="O14" s="290">
        <f t="shared" si="0"/>
        <v>512</v>
      </c>
      <c r="P14" s="290">
        <f t="shared" si="0"/>
        <v>6394.6</v>
      </c>
      <c r="Q14" s="290">
        <f t="shared" si="0"/>
        <v>954.5</v>
      </c>
      <c r="R14" s="290">
        <f t="shared" si="0"/>
        <v>1469.7</v>
      </c>
      <c r="S14" s="290">
        <f t="shared" si="0"/>
        <v>3849.3</v>
      </c>
      <c r="T14" s="290">
        <f t="shared" si="0"/>
        <v>28</v>
      </c>
      <c r="U14" s="290">
        <f t="shared" si="0"/>
        <v>26008</v>
      </c>
      <c r="V14" s="290">
        <f t="shared" si="0"/>
        <v>2311.6999999999998</v>
      </c>
      <c r="W14" s="290">
        <f t="shared" si="0"/>
        <v>564.6</v>
      </c>
      <c r="X14" s="290">
        <f t="shared" si="0"/>
        <v>22790.899999999998</v>
      </c>
      <c r="Y14" s="290">
        <f t="shared" si="0"/>
        <v>340.8</v>
      </c>
      <c r="Z14" s="290">
        <f t="shared" si="0"/>
        <v>0</v>
      </c>
      <c r="AA14" s="290">
        <f t="shared" si="0"/>
        <v>24861.199999999997</v>
      </c>
      <c r="AB14" s="290">
        <f t="shared" ref="AB14:AL14" si="7">SUM(AB23,AB32)</f>
        <v>10.8</v>
      </c>
      <c r="AC14" s="290">
        <f t="shared" si="7"/>
        <v>47.1</v>
      </c>
      <c r="AD14" s="290">
        <f t="shared" si="7"/>
        <v>24803.300000000003</v>
      </c>
      <c r="AE14" s="290">
        <f t="shared" si="7"/>
        <v>0</v>
      </c>
      <c r="AF14" s="290">
        <f t="shared" si="7"/>
        <v>0</v>
      </c>
      <c r="AG14" s="290">
        <f t="shared" si="7"/>
        <v>2284.6</v>
      </c>
      <c r="AH14" s="290">
        <f t="shared" si="7"/>
        <v>392.20000000000005</v>
      </c>
      <c r="AI14" s="290">
        <f t="shared" si="7"/>
        <v>191.2</v>
      </c>
      <c r="AJ14" s="290">
        <f t="shared" si="7"/>
        <v>1558</v>
      </c>
      <c r="AK14" s="290">
        <f t="shared" si="7"/>
        <v>0</v>
      </c>
      <c r="AL14" s="290">
        <f t="shared" si="7"/>
        <v>143.19999999999999</v>
      </c>
    </row>
    <row r="15" spans="1:38" ht="21.2" customHeight="1" x14ac:dyDescent="0.15">
      <c r="A15" s="4">
        <v>2020</v>
      </c>
      <c r="B15" s="112">
        <f t="shared" si="0"/>
        <v>19917.060000000001</v>
      </c>
      <c r="C15" s="112">
        <f t="shared" si="0"/>
        <v>5123605</v>
      </c>
      <c r="D15" s="112">
        <f t="shared" si="0"/>
        <v>19846.370000000003</v>
      </c>
      <c r="E15" s="112">
        <f t="shared" si="0"/>
        <v>5123423</v>
      </c>
      <c r="F15" s="293">
        <f t="shared" si="2"/>
        <v>99.9964478136</v>
      </c>
      <c r="G15" s="290">
        <f t="shared" si="0"/>
        <v>82094</v>
      </c>
      <c r="H15" s="290">
        <f t="shared" si="0"/>
        <v>82092.967904729099</v>
      </c>
      <c r="I15" s="293">
        <f t="shared" si="3"/>
        <v>99.998742788424366</v>
      </c>
      <c r="J15" s="290">
        <f t="shared" si="0"/>
        <v>82092.933894729096</v>
      </c>
      <c r="K15" s="290">
        <f t="shared" si="0"/>
        <v>5017.4671027868844</v>
      </c>
      <c r="L15" s="290">
        <f t="shared" si="0"/>
        <v>5772.7156866569348</v>
      </c>
      <c r="M15" s="290">
        <f t="shared" si="0"/>
        <v>68106.44481744965</v>
      </c>
      <c r="N15" s="290">
        <f t="shared" si="0"/>
        <v>0</v>
      </c>
      <c r="O15" s="290">
        <f t="shared" si="0"/>
        <v>3196.3062878356163</v>
      </c>
      <c r="P15" s="290">
        <f t="shared" si="0"/>
        <v>5802.4080708493148</v>
      </c>
      <c r="Q15" s="290">
        <f t="shared" si="0"/>
        <v>1223.1036799999999</v>
      </c>
      <c r="R15" s="290">
        <f t="shared" si="0"/>
        <v>1540.2705664383561</v>
      </c>
      <c r="S15" s="290">
        <f t="shared" si="0"/>
        <v>2997.9791365753426</v>
      </c>
      <c r="T15" s="290">
        <f t="shared" si="0"/>
        <v>41.054687835616434</v>
      </c>
      <c r="U15" s="290">
        <f t="shared" si="0"/>
        <v>25620.600207650263</v>
      </c>
      <c r="V15" s="290">
        <f t="shared" si="0"/>
        <v>2135.0195300546443</v>
      </c>
      <c r="W15" s="290">
        <f t="shared" si="0"/>
        <v>579.29780327868855</v>
      </c>
      <c r="X15" s="290">
        <f t="shared" si="0"/>
        <v>22220.652874316937</v>
      </c>
      <c r="Y15" s="290">
        <f t="shared" si="0"/>
        <v>685.63</v>
      </c>
      <c r="Z15" s="290">
        <f t="shared" si="0"/>
        <v>0</v>
      </c>
      <c r="AA15" s="290">
        <f t="shared" si="0"/>
        <v>26461.470679617487</v>
      </c>
      <c r="AB15" s="290">
        <f t="shared" ref="AB15:AL15" si="8">SUM(AB24,AB33)</f>
        <v>35.496133169398917</v>
      </c>
      <c r="AC15" s="290">
        <f t="shared" si="8"/>
        <v>44.488409836065578</v>
      </c>
      <c r="AD15" s="290">
        <f t="shared" si="8"/>
        <v>25649.356136612019</v>
      </c>
      <c r="AE15" s="290">
        <f t="shared" si="8"/>
        <v>732.23</v>
      </c>
      <c r="AF15" s="290">
        <f t="shared" si="8"/>
        <v>0</v>
      </c>
      <c r="AG15" s="290">
        <f t="shared" si="8"/>
        <v>24208.354936612024</v>
      </c>
      <c r="AH15" s="290">
        <f t="shared" si="8"/>
        <v>1623.9477595628409</v>
      </c>
      <c r="AI15" s="290">
        <f t="shared" si="8"/>
        <v>3608.6589071038252</v>
      </c>
      <c r="AJ15" s="290">
        <f t="shared" si="8"/>
        <v>17238.456669945353</v>
      </c>
      <c r="AK15" s="290">
        <f t="shared" si="8"/>
        <v>0</v>
      </c>
      <c r="AL15" s="290">
        <f t="shared" si="8"/>
        <v>1737.3916000000002</v>
      </c>
    </row>
    <row r="16" spans="1:38" ht="21.2" customHeight="1" x14ac:dyDescent="0.15">
      <c r="A16" s="4"/>
      <c r="B16" s="112"/>
      <c r="C16" s="112"/>
      <c r="D16" s="112"/>
      <c r="E16" s="112"/>
      <c r="F16" s="113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</row>
    <row r="17" spans="1:41" ht="21.2" customHeight="1" x14ac:dyDescent="0.15">
      <c r="A17" s="4"/>
      <c r="B17" s="168"/>
      <c r="C17" s="168"/>
      <c r="D17" s="168"/>
      <c r="E17" s="168"/>
      <c r="F17" s="181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  <c r="AB17" s="168"/>
      <c r="AC17" s="168"/>
      <c r="AD17" s="168"/>
      <c r="AE17" s="168"/>
      <c r="AF17" s="168"/>
      <c r="AG17" s="168"/>
      <c r="AH17" s="168"/>
      <c r="AI17" s="168"/>
      <c r="AJ17" s="168"/>
      <c r="AK17" s="168"/>
      <c r="AL17" s="168"/>
    </row>
    <row r="18" spans="1:41" ht="21.2" customHeight="1" x14ac:dyDescent="0.15">
      <c r="A18" s="39" t="s">
        <v>48</v>
      </c>
      <c r="B18" s="112"/>
      <c r="C18" s="112"/>
      <c r="D18" s="112"/>
      <c r="E18" s="112"/>
      <c r="F18" s="113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</row>
    <row r="19" spans="1:41" ht="21.2" customHeight="1" x14ac:dyDescent="0.15">
      <c r="A19" s="4">
        <v>2015</v>
      </c>
      <c r="B19" s="112">
        <f>VLOOKUP($A19&amp;$A$18, '[1]40.쓰레기수거'!$A$9:$BC$71, 4, FALSE)</f>
        <v>883.56</v>
      </c>
      <c r="C19" s="112">
        <f>VLOOKUP($A19&amp;$A$18, '[1]40.쓰레기수거'!$A$9:$BC$71, 5, FALSE)</f>
        <v>2513970</v>
      </c>
      <c r="D19" s="112">
        <f>VLOOKUP($A19&amp;$A$18, '[1]40.쓰레기수거'!$A$9:$BC$71, 6, FALSE)</f>
        <v>883.56</v>
      </c>
      <c r="E19" s="112">
        <f>VLOOKUP($A19&amp;$A$18, '[1]40.쓰레기수거'!$A$9:$BC$71, 7, FALSE)</f>
        <v>2513970</v>
      </c>
      <c r="F19" s="113">
        <f>VLOOKUP($A19&amp;$A$18, '[1]40.쓰레기수거'!$A$9:$BC$71, 8, FALSE)</f>
        <v>100</v>
      </c>
      <c r="G19" s="112">
        <f>VLOOKUP($A19&amp;$A$18, '[1]40.쓰레기수거'!$A$9:$BC$71, 9, FALSE)</f>
        <v>12685.1</v>
      </c>
      <c r="H19" s="112">
        <f>VLOOKUP($A19&amp;$A$18, '[1]40.쓰레기수거'!$A$9:$BC$71, 10, FALSE)</f>
        <v>12685.1</v>
      </c>
      <c r="I19" s="113">
        <f>VLOOKUP($A19&amp;$A$18, '[1]40.쓰레기수거'!$A$9:$BC$71, 11, FALSE)</f>
        <v>100</v>
      </c>
      <c r="J19" s="112">
        <f>VLOOKUP($A19&amp;$A$18, '[1]40.쓰레기수거'!$A$9:$BC$71, 12, FALSE)</f>
        <v>12685.1</v>
      </c>
      <c r="K19" s="112">
        <f>VLOOKUP($A19&amp;$A$18, '[1]40.쓰레기수거'!$A$9:$BC$71, 13, FALSE)</f>
        <v>2245.8000000000002</v>
      </c>
      <c r="L19" s="112">
        <f>VLOOKUP($A19&amp;$A$18, '[1]40.쓰레기수거'!$A$9:$BC$71, 14, FALSE)</f>
        <v>465.4</v>
      </c>
      <c r="M19" s="112">
        <f>VLOOKUP($A19&amp;$A$18, '[1]40.쓰레기수거'!$A$9:$BC$71, 15, FALSE)</f>
        <v>9950.4</v>
      </c>
      <c r="N19" s="112">
        <f>VLOOKUP($A19&amp;$A$18, '[1]40.쓰레기수거'!$A$9:$BC$71, 16, FALSE)</f>
        <v>11.4</v>
      </c>
      <c r="O19" s="112">
        <f>VLOOKUP($A19&amp;$A$18, '[1]40.쓰레기수거'!$A$9:$BC$71, 17, FALSE)</f>
        <v>12.1</v>
      </c>
      <c r="P19" s="112">
        <f>VLOOKUP($A19&amp;$A$18, '[1]40.쓰레기수거'!$A$9:$BC$71, 18, FALSE)</f>
        <v>2966.5</v>
      </c>
      <c r="Q19" s="112">
        <f>VLOOKUP($A19&amp;$A$18, '[1]40.쓰레기수거'!$A$9:$BC$71, 19, FALSE)</f>
        <v>1176</v>
      </c>
      <c r="R19" s="112">
        <f>VLOOKUP($A19&amp;$A$18, '[1]40.쓰레기수거'!$A$9:$BC$71, 20, FALSE)</f>
        <v>352.4</v>
      </c>
      <c r="S19" s="112">
        <f>VLOOKUP($A19&amp;$A$18, '[1]40.쓰레기수거'!$A$9:$BC$71, 21, FALSE)</f>
        <v>1438.1</v>
      </c>
      <c r="T19" s="112" t="str">
        <f>VLOOKUP($A19&amp;$A$18, '[1]40.쓰레기수거'!$A$9:$BC$71, 22, FALSE)</f>
        <v>-</v>
      </c>
      <c r="U19" s="112">
        <f>VLOOKUP($A19&amp;$A$18, '[1]40.쓰레기수거'!$A$9:$BC$71, 23, FALSE)</f>
        <v>2382.9</v>
      </c>
      <c r="V19" s="112">
        <f>VLOOKUP($A19&amp;$A$18, '[1]40.쓰레기수거'!$A$9:$BC$71, 24, FALSE)</f>
        <v>929.8</v>
      </c>
      <c r="W19" s="112">
        <f>VLOOKUP($A19&amp;$A$18, '[1]40.쓰레기수거'!$A$9:$BC$71, 25, FALSE)</f>
        <v>7</v>
      </c>
      <c r="X19" s="112">
        <f>VLOOKUP($A19&amp;$A$18, '[1]40.쓰레기수거'!$A$9:$BC$71, 26, FALSE)</f>
        <v>1434.7</v>
      </c>
      <c r="Y19" s="112" t="str">
        <f>VLOOKUP($A19&amp;$A$18, '[1]40.쓰레기수거'!$A$9:$BC$71, 27, FALSE)</f>
        <v>-</v>
      </c>
      <c r="Z19" s="112">
        <f>VLOOKUP($A19&amp;$A$18, '[1]40.쓰레기수거'!$A$9:$BC$71, 28, FALSE)</f>
        <v>11.4</v>
      </c>
      <c r="AA19" s="112">
        <f>VLOOKUP($A19&amp;$A$18, '[1]40.쓰레기수거'!$A$9:$BC$71, 29, FALSE)</f>
        <v>6995.7</v>
      </c>
      <c r="AB19" s="112">
        <f>VLOOKUP($A19&amp;$A$18, '[1]40.쓰레기수거'!$A$9:$BC$71, 30, FALSE)</f>
        <v>101.6</v>
      </c>
      <c r="AC19" s="112">
        <f>VLOOKUP($A19&amp;$A$18, '[1]40.쓰레기수거'!$A$9:$BC$71, 31, FALSE)</f>
        <v>32.5</v>
      </c>
      <c r="AD19" s="112">
        <f>VLOOKUP($A19&amp;$A$18, '[1]40.쓰레기수거'!$A$9:$BC$71, 32, FALSE)</f>
        <v>6861.6</v>
      </c>
      <c r="AE19" s="112">
        <f>VLOOKUP($A19&amp;$A$18, '[1]40.쓰레기수거'!$A$9:$BC$71, 33, FALSE)</f>
        <v>0</v>
      </c>
      <c r="AF19" s="112">
        <f>VLOOKUP($A19&amp;$A$18, '[1]40.쓰레기수거'!$A$9:$BC$71, 34, FALSE)</f>
        <v>0.8</v>
      </c>
      <c r="AG19" s="112">
        <f>VLOOKUP($A19&amp;$A$18, '[1]40.쓰레기수거'!$A$9:$BC$71, 35, FALSE)</f>
        <v>340</v>
      </c>
      <c r="AH19" s="112">
        <f>VLOOKUP($A19&amp;$A$18, '[1]40.쓰레기수거'!$A$9:$BC$71, 36, FALSE)</f>
        <v>38.4</v>
      </c>
      <c r="AI19" s="112">
        <f>VLOOKUP($A19&amp;$A$18, '[1]40.쓰레기수거'!$A$9:$BC$71, 37, FALSE)</f>
        <v>73.5</v>
      </c>
      <c r="AJ19" s="112">
        <f>VLOOKUP($A19&amp;$A$18, '[1]40.쓰레기수거'!$A$9:$BC$71, 38, FALSE)</f>
        <v>216</v>
      </c>
      <c r="AK19" s="112" t="str">
        <f>VLOOKUP($A19&amp;$A$18, '[1]40.쓰레기수거'!$A$9:$BC$71, 39, FALSE)</f>
        <v>-</v>
      </c>
      <c r="AL19" s="112">
        <f>VLOOKUP($A19&amp;$A$18, '[1]40.쓰레기수거'!$A$9:$BC$71, 40, FALSE)</f>
        <v>12.1</v>
      </c>
    </row>
    <row r="20" spans="1:41" ht="21.2" customHeight="1" x14ac:dyDescent="0.15">
      <c r="A20" s="4">
        <v>2016</v>
      </c>
      <c r="B20" s="112">
        <f>VLOOKUP($A20&amp;$A$18, '[1]40.쓰레기수거'!$A$9:$BC$71, 4, FALSE)</f>
        <v>883.56</v>
      </c>
      <c r="C20" s="112">
        <f>VLOOKUP($A20&amp;$A$18, '[1]40.쓰레기수거'!$A$9:$BC$71, 5, FALSE)</f>
        <v>2511334</v>
      </c>
      <c r="D20" s="112">
        <f>VLOOKUP($A20&amp;$A$18, '[1]40.쓰레기수거'!$A$9:$BC$71, 6, FALSE)</f>
        <v>883.57</v>
      </c>
      <c r="E20" s="112">
        <f>VLOOKUP($A20&amp;$A$18, '[1]40.쓰레기수거'!$A$9:$BC$71, 7, FALSE)</f>
        <v>2511334</v>
      </c>
      <c r="F20" s="113">
        <f>VLOOKUP($A20&amp;$A$18, '[1]40.쓰레기수거'!$A$9:$BC$71, 8, FALSE)</f>
        <v>100</v>
      </c>
      <c r="G20" s="112">
        <f>VLOOKUP($A20&amp;$A$18, '[1]40.쓰레기수거'!$A$9:$BC$71, 9, FALSE)</f>
        <v>11903.5</v>
      </c>
      <c r="H20" s="112">
        <f>VLOOKUP($A20&amp;$A$18, '[1]40.쓰레기수거'!$A$9:$BC$71, 10, FALSE)</f>
        <v>11903.5</v>
      </c>
      <c r="I20" s="113">
        <f>VLOOKUP($A20&amp;$A$18, '[1]40.쓰레기수거'!$A$9:$BC$71, 11, FALSE)</f>
        <v>100</v>
      </c>
      <c r="J20" s="112">
        <f>VLOOKUP($A20&amp;$A$18, '[1]40.쓰레기수거'!$A$9:$BC$71, 12, FALSE)</f>
        <v>11903.5</v>
      </c>
      <c r="K20" s="112">
        <f>VLOOKUP($A20&amp;$A$18, '[1]40.쓰레기수거'!$A$9:$BC$71, 13, FALSE)</f>
        <v>1917.7</v>
      </c>
      <c r="L20" s="112">
        <f>VLOOKUP($A20&amp;$A$18, '[1]40.쓰레기수거'!$A$9:$BC$71, 14, FALSE)</f>
        <v>490.2</v>
      </c>
      <c r="M20" s="112">
        <f>VLOOKUP($A20&amp;$A$18, '[1]40.쓰레기수거'!$A$9:$BC$71, 15, FALSE)</f>
        <v>9479.7999999999993</v>
      </c>
      <c r="N20" s="112" t="str">
        <f>VLOOKUP($A20&amp;$A$18, '[1]40.쓰레기수거'!$A$9:$BC$71, 16, FALSE)</f>
        <v>-</v>
      </c>
      <c r="O20" s="112">
        <f>VLOOKUP($A20&amp;$A$18, '[1]40.쓰레기수거'!$A$9:$BC$71, 17, FALSE)</f>
        <v>15.8</v>
      </c>
      <c r="P20" s="112">
        <f>VLOOKUP($A20&amp;$A$18, '[1]40.쓰레기수거'!$A$9:$BC$71, 18, FALSE)</f>
        <v>2956.9</v>
      </c>
      <c r="Q20" s="112">
        <f>VLOOKUP($A20&amp;$A$18, '[1]40.쓰레기수거'!$A$9:$BC$71, 19, FALSE)</f>
        <v>744.1</v>
      </c>
      <c r="R20" s="112">
        <f>VLOOKUP($A20&amp;$A$18, '[1]40.쓰레기수거'!$A$9:$BC$71, 20, FALSE)</f>
        <v>313.8</v>
      </c>
      <c r="S20" s="112">
        <f>VLOOKUP($A20&amp;$A$18, '[1]40.쓰레기수거'!$A$9:$BC$71, 21, FALSE)</f>
        <v>1899</v>
      </c>
      <c r="T20" s="112" t="str">
        <f>VLOOKUP($A20&amp;$A$18, '[1]40.쓰레기수거'!$A$9:$BC$71, 22, FALSE)</f>
        <v>-</v>
      </c>
      <c r="U20" s="112">
        <f>VLOOKUP($A20&amp;$A$18, '[1]40.쓰레기수거'!$A$9:$BC$71, 23, FALSE)</f>
        <v>2596.6</v>
      </c>
      <c r="V20" s="112">
        <f>VLOOKUP($A20&amp;$A$18, '[1]40.쓰레기수거'!$A$9:$BC$71, 24, FALSE)</f>
        <v>1008.1</v>
      </c>
      <c r="W20" s="112">
        <f>VLOOKUP($A20&amp;$A$18, '[1]40.쓰레기수거'!$A$9:$BC$71, 25, FALSE)</f>
        <v>111.2</v>
      </c>
      <c r="X20" s="112">
        <f>VLOOKUP($A20&amp;$A$18, '[1]40.쓰레기수거'!$A$9:$BC$71, 26, FALSE)</f>
        <v>1477.3</v>
      </c>
      <c r="Y20" s="112" t="str">
        <f>VLOOKUP($A20&amp;$A$18, '[1]40.쓰레기수거'!$A$9:$BC$71, 27, FALSE)</f>
        <v>-</v>
      </c>
      <c r="Z20" s="112" t="str">
        <f>VLOOKUP($A20&amp;$A$18, '[1]40.쓰레기수거'!$A$9:$BC$71, 28, FALSE)</f>
        <v>-</v>
      </c>
      <c r="AA20" s="112">
        <f>VLOOKUP($A20&amp;$A$18, '[1]40.쓰레기수거'!$A$9:$BC$71, 29, FALSE)</f>
        <v>6014.2</v>
      </c>
      <c r="AB20" s="112">
        <f>VLOOKUP($A20&amp;$A$18, '[1]40.쓰레기수거'!$A$9:$BC$71, 30, FALSE)</f>
        <v>90.7</v>
      </c>
      <c r="AC20" s="112">
        <f>VLOOKUP($A20&amp;$A$18, '[1]40.쓰레기수거'!$A$9:$BC$71, 31, FALSE)</f>
        <v>25.5</v>
      </c>
      <c r="AD20" s="112">
        <f>VLOOKUP($A20&amp;$A$18, '[1]40.쓰레기수거'!$A$9:$BC$71, 32, FALSE)</f>
        <v>5898</v>
      </c>
      <c r="AE20" s="112">
        <f>VLOOKUP($A20&amp;$A$18, '[1]40.쓰레기수거'!$A$9:$BC$71, 33, FALSE)</f>
        <v>0</v>
      </c>
      <c r="AF20" s="112">
        <f>VLOOKUP($A20&amp;$A$18, '[1]40.쓰레기수거'!$A$9:$BC$71, 34, FALSE)</f>
        <v>10.4</v>
      </c>
      <c r="AG20" s="112">
        <f>VLOOKUP($A20&amp;$A$18, '[1]40.쓰레기수거'!$A$9:$BC$71, 35, FALSE)</f>
        <v>335.8</v>
      </c>
      <c r="AH20" s="112">
        <f>VLOOKUP($A20&amp;$A$18, '[1]40.쓰레기수거'!$A$9:$BC$71, 36, FALSE)</f>
        <v>74.8</v>
      </c>
      <c r="AI20" s="112">
        <f>VLOOKUP($A20&amp;$A$18, '[1]40.쓰레기수거'!$A$9:$BC$71, 37, FALSE)</f>
        <v>39.700000000000003</v>
      </c>
      <c r="AJ20" s="112">
        <f>VLOOKUP($A20&amp;$A$18, '[1]40.쓰레기수거'!$A$9:$BC$71, 38, FALSE)</f>
        <v>205.5</v>
      </c>
      <c r="AK20" s="112" t="str">
        <f>VLOOKUP($A20&amp;$A$18, '[1]40.쓰레기수거'!$A$9:$BC$71, 39, FALSE)</f>
        <v>-</v>
      </c>
      <c r="AL20" s="112">
        <f>VLOOKUP($A20&amp;$A$18, '[1]40.쓰레기수거'!$A$9:$BC$71, 40, FALSE)</f>
        <v>15.8</v>
      </c>
    </row>
    <row r="21" spans="1:41" ht="21.2" customHeight="1" x14ac:dyDescent="0.15">
      <c r="A21" s="4">
        <v>2017</v>
      </c>
      <c r="B21" s="112">
        <f>VLOOKUP($A21&amp;$A$18, '[1]40.쓰레기수거'!$A$9:$BC$71, 4, FALSE)</f>
        <v>883.54</v>
      </c>
      <c r="C21" s="112">
        <f>VLOOKUP($A21&amp;$A$18, '[1]40.쓰레기수거'!$A$9:$BC$71, 5, FALSE)</f>
        <v>2501673</v>
      </c>
      <c r="D21" s="112">
        <f>VLOOKUP($A21&amp;$A$18, '[1]40.쓰레기수거'!$A$9:$BC$71, 6, FALSE)</f>
        <v>883.54</v>
      </c>
      <c r="E21" s="112">
        <f>VLOOKUP($A21&amp;$A$18, '[1]40.쓰레기수거'!$A$9:$BC$71, 7, FALSE)</f>
        <v>2501673</v>
      </c>
      <c r="F21" s="113">
        <f>VLOOKUP($A21&amp;$A$18, '[1]40.쓰레기수거'!$A$9:$BC$71, 8, FALSE)</f>
        <v>100</v>
      </c>
      <c r="G21" s="112">
        <f>VLOOKUP($A21&amp;$A$18, '[1]40.쓰레기수거'!$A$9:$BC$71, 9, FALSE)</f>
        <v>11430.2</v>
      </c>
      <c r="H21" s="112">
        <f>VLOOKUP($A21&amp;$A$18, '[1]40.쓰레기수거'!$A$9:$BC$71, 10, FALSE)</f>
        <v>11430.2</v>
      </c>
      <c r="I21" s="113">
        <f>VLOOKUP($A21&amp;$A$18, '[1]40.쓰레기수거'!$A$9:$BC$71, 11, FALSE)</f>
        <v>100</v>
      </c>
      <c r="J21" s="112">
        <f>VLOOKUP($A21&amp;$A$18, '[1]40.쓰레기수거'!$A$9:$BC$71, 12, FALSE)</f>
        <v>11430.2</v>
      </c>
      <c r="K21" s="112">
        <f>VLOOKUP($A21&amp;$A$18, '[1]40.쓰레기수거'!$A$9:$BC$71, 13, FALSE)</f>
        <v>1430.9</v>
      </c>
      <c r="L21" s="112">
        <f>VLOOKUP($A21&amp;$A$18, '[1]40.쓰레기수거'!$A$9:$BC$71, 14, FALSE)</f>
        <v>342.1</v>
      </c>
      <c r="M21" s="112">
        <f>VLOOKUP($A21&amp;$A$18, '[1]40.쓰레기수거'!$A$9:$BC$71, 15, FALSE)</f>
        <v>9644.5</v>
      </c>
      <c r="N21" s="112" t="str">
        <f>VLOOKUP($A21&amp;$A$18, '[1]40.쓰레기수거'!$A$9:$BC$71, 16, FALSE)</f>
        <v>-</v>
      </c>
      <c r="O21" s="112">
        <f>VLOOKUP($A21&amp;$A$18, '[1]40.쓰레기수거'!$A$9:$BC$71, 17, FALSE)</f>
        <v>12.7</v>
      </c>
      <c r="P21" s="112">
        <f>VLOOKUP($A21&amp;$A$18, '[1]40.쓰레기수거'!$A$9:$BC$71, 18, FALSE)</f>
        <v>2895.4</v>
      </c>
      <c r="Q21" s="112">
        <f>VLOOKUP($A21&amp;$A$18, '[1]40.쓰레기수거'!$A$9:$BC$71, 19, FALSE)</f>
        <v>428.4</v>
      </c>
      <c r="R21" s="112">
        <f>VLOOKUP($A21&amp;$A$18, '[1]40.쓰레기수거'!$A$9:$BC$71, 20, FALSE)</f>
        <v>250</v>
      </c>
      <c r="S21" s="112">
        <f>VLOOKUP($A21&amp;$A$18, '[1]40.쓰레기수거'!$A$9:$BC$71, 21, FALSE)</f>
        <v>2217</v>
      </c>
      <c r="T21" s="112" t="str">
        <f>VLOOKUP($A21&amp;$A$18, '[1]40.쓰레기수거'!$A$9:$BC$71, 22, FALSE)</f>
        <v>-</v>
      </c>
      <c r="U21" s="112">
        <f>VLOOKUP($A21&amp;$A$18, '[1]40.쓰레기수거'!$A$9:$BC$71, 23, FALSE)</f>
        <v>2538.1</v>
      </c>
      <c r="V21" s="112">
        <f>VLOOKUP($A21&amp;$A$18, '[1]40.쓰레기수거'!$A$9:$BC$71, 24, FALSE)</f>
        <v>904.1</v>
      </c>
      <c r="W21" s="112">
        <f>VLOOKUP($A21&amp;$A$18, '[1]40.쓰레기수거'!$A$9:$BC$71, 25, FALSE)</f>
        <v>40.700000000000003</v>
      </c>
      <c r="X21" s="112">
        <f>VLOOKUP($A21&amp;$A$18, '[1]40.쓰레기수거'!$A$9:$BC$71, 26, FALSE)</f>
        <v>1593.3</v>
      </c>
      <c r="Y21" s="112" t="str">
        <f>VLOOKUP($A21&amp;$A$18, '[1]40.쓰레기수거'!$A$9:$BC$71, 27, FALSE)</f>
        <v>-</v>
      </c>
      <c r="Z21" s="112" t="str">
        <f>VLOOKUP($A21&amp;$A$18, '[1]40.쓰레기수거'!$A$9:$BC$71, 28, FALSE)</f>
        <v>-</v>
      </c>
      <c r="AA21" s="112">
        <f>VLOOKUP($A21&amp;$A$18, '[1]40.쓰레기수거'!$A$9:$BC$71, 29, FALSE)</f>
        <v>5658</v>
      </c>
      <c r="AB21" s="112">
        <f>VLOOKUP($A21&amp;$A$18, '[1]40.쓰레기수거'!$A$9:$BC$71, 30, FALSE)</f>
        <v>18.7</v>
      </c>
      <c r="AC21" s="112">
        <f>VLOOKUP($A21&amp;$A$18, '[1]40.쓰레기수거'!$A$9:$BC$71, 31, FALSE)</f>
        <v>17.899999999999999</v>
      </c>
      <c r="AD21" s="112">
        <f>VLOOKUP($A21&amp;$A$18, '[1]40.쓰레기수거'!$A$9:$BC$71, 32, FALSE)</f>
        <v>5621.4</v>
      </c>
      <c r="AE21" s="112">
        <f>VLOOKUP($A21&amp;$A$18, '[1]40.쓰레기수거'!$A$9:$BC$71, 33, FALSE)</f>
        <v>0</v>
      </c>
      <c r="AF21" s="112">
        <f>VLOOKUP($A21&amp;$A$18, '[1]40.쓰레기수거'!$A$9:$BC$71, 34, FALSE)</f>
        <v>0.9</v>
      </c>
      <c r="AG21" s="112">
        <f>VLOOKUP($A21&amp;$A$18, '[1]40.쓰레기수거'!$A$9:$BC$71, 35, FALSE)</f>
        <v>338.7</v>
      </c>
      <c r="AH21" s="112">
        <f>VLOOKUP($A21&amp;$A$18, '[1]40.쓰레기수거'!$A$9:$BC$71, 36, FALSE)</f>
        <v>79.7</v>
      </c>
      <c r="AI21" s="112">
        <f>VLOOKUP($A21&amp;$A$18, '[1]40.쓰레기수거'!$A$9:$BC$71, 37, FALSE)</f>
        <v>33.5</v>
      </c>
      <c r="AJ21" s="112">
        <f>VLOOKUP($A21&amp;$A$18, '[1]40.쓰레기수거'!$A$9:$BC$71, 38, FALSE)</f>
        <v>212.8</v>
      </c>
      <c r="AK21" s="112" t="str">
        <f>VLOOKUP($A21&amp;$A$18, '[1]40.쓰레기수거'!$A$9:$BC$71, 39, FALSE)</f>
        <v>-</v>
      </c>
      <c r="AL21" s="112">
        <f>VLOOKUP($A21&amp;$A$18, '[1]40.쓰레기수거'!$A$9:$BC$71, 40, FALSE)</f>
        <v>12.7</v>
      </c>
    </row>
    <row r="22" spans="1:41" ht="21.2" customHeight="1" x14ac:dyDescent="0.15">
      <c r="A22" s="4">
        <v>2018</v>
      </c>
      <c r="B22" s="112">
        <f>VLOOKUP($A22&amp;$A$18, '[1]40.쓰레기수거'!$A$9:$BC$71, 4, FALSE)</f>
        <v>883.52</v>
      </c>
      <c r="C22" s="112">
        <f>VLOOKUP($A22&amp;$A$18, '[1]40.쓰레기수거'!$A$9:$BC$71, 5, FALSE)</f>
        <v>2489802</v>
      </c>
      <c r="D22" s="112">
        <f>VLOOKUP($A22&amp;$A$18, '[1]40.쓰레기수거'!$A$9:$BC$71, 6, FALSE)</f>
        <v>883.52</v>
      </c>
      <c r="E22" s="112">
        <f>VLOOKUP($A22&amp;$A$18, '[1]40.쓰레기수거'!$A$9:$BC$71, 7, FALSE)</f>
        <v>2489802</v>
      </c>
      <c r="F22" s="113">
        <f>VLOOKUP($A22&amp;$A$18, '[1]40.쓰레기수거'!$A$9:$BC$71, 8, FALSE)</f>
        <v>100</v>
      </c>
      <c r="G22" s="112">
        <f>VLOOKUP($A22&amp;$A$18, '[1]40.쓰레기수거'!$A$9:$BC$71, 9, FALSE)</f>
        <v>13484.3</v>
      </c>
      <c r="H22" s="112">
        <f>VLOOKUP($A22&amp;$A$18, '[1]40.쓰레기수거'!$A$9:$BC$71, 10, FALSE)</f>
        <v>13484.3</v>
      </c>
      <c r="I22" s="113">
        <f>VLOOKUP($A22&amp;$A$18, '[1]40.쓰레기수거'!$A$9:$BC$71, 11, FALSE)</f>
        <v>100</v>
      </c>
      <c r="J22" s="112">
        <f>VLOOKUP($A22&amp;$A$18, '[1]40.쓰레기수거'!$A$9:$BC$71, 12, FALSE)</f>
        <v>13484.3</v>
      </c>
      <c r="K22" s="112">
        <f>VLOOKUP($A22&amp;$A$18, '[1]40.쓰레기수거'!$A$9:$BC$71, 13, FALSE)</f>
        <v>1305.5999999999999</v>
      </c>
      <c r="L22" s="112">
        <f>VLOOKUP($A22&amp;$A$18, '[1]40.쓰레기수거'!$A$9:$BC$71, 14, FALSE)</f>
        <v>399.2</v>
      </c>
      <c r="M22" s="112">
        <f>VLOOKUP($A22&amp;$A$18, '[1]40.쓰레기수거'!$A$9:$BC$71, 15, FALSE)</f>
        <v>11765.1</v>
      </c>
      <c r="N22" s="112" t="str">
        <f>VLOOKUP($A22&amp;$A$18, '[1]40.쓰레기수거'!$A$9:$BC$71, 16, FALSE)</f>
        <v>-</v>
      </c>
      <c r="O22" s="112">
        <f>VLOOKUP($A22&amp;$A$18, '[1]40.쓰레기수거'!$A$9:$BC$71, 17, FALSE)</f>
        <v>14.4</v>
      </c>
      <c r="P22" s="112">
        <f>VLOOKUP($A22&amp;$A$18, '[1]40.쓰레기수거'!$A$9:$BC$71, 18, FALSE)</f>
        <v>3014.8</v>
      </c>
      <c r="Q22" s="112">
        <f>VLOOKUP($A22&amp;$A$18, '[1]40.쓰레기수거'!$A$9:$BC$71, 19, FALSE)</f>
        <v>464.8</v>
      </c>
      <c r="R22" s="112">
        <f>VLOOKUP($A22&amp;$A$18, '[1]40.쓰레기수거'!$A$9:$BC$71, 20, FALSE)</f>
        <v>257.60000000000002</v>
      </c>
      <c r="S22" s="112">
        <f>VLOOKUP($A22&amp;$A$18, '[1]40.쓰레기수거'!$A$9:$BC$71, 21, FALSE)</f>
        <v>2292.4</v>
      </c>
      <c r="T22" s="112" t="str">
        <f>VLOOKUP($A22&amp;$A$18, '[1]40.쓰레기수거'!$A$9:$BC$71, 22, FALSE)</f>
        <v>-</v>
      </c>
      <c r="U22" s="112">
        <f>VLOOKUP($A22&amp;$A$18, '[1]40.쓰레기수거'!$A$9:$BC$71, 23, FALSE)</f>
        <v>2567.5</v>
      </c>
      <c r="V22" s="112">
        <f>VLOOKUP($A22&amp;$A$18, '[1]40.쓰레기수거'!$A$9:$BC$71, 24, FALSE)</f>
        <v>802.3</v>
      </c>
      <c r="W22" s="112">
        <f>VLOOKUP($A22&amp;$A$18, '[1]40.쓰레기수거'!$A$9:$BC$71, 25, FALSE)</f>
        <v>46.7</v>
      </c>
      <c r="X22" s="112">
        <f>VLOOKUP($A22&amp;$A$18, '[1]40.쓰레기수거'!$A$9:$BC$71, 26, FALSE)</f>
        <v>1718.5</v>
      </c>
      <c r="Y22" s="112" t="str">
        <f>VLOOKUP($A22&amp;$A$18, '[1]40.쓰레기수거'!$A$9:$BC$71, 27, FALSE)</f>
        <v>-</v>
      </c>
      <c r="Z22" s="112" t="str">
        <f>VLOOKUP($A22&amp;$A$18, '[1]40.쓰레기수거'!$A$9:$BC$71, 28, FALSE)</f>
        <v>-</v>
      </c>
      <c r="AA22" s="112">
        <f>VLOOKUP($A22&amp;$A$18, '[1]40.쓰레기수거'!$A$9:$BC$71, 29, FALSE)</f>
        <v>7560.6</v>
      </c>
      <c r="AB22" s="112">
        <f>VLOOKUP($A22&amp;$A$18, '[1]40.쓰레기수거'!$A$9:$BC$71, 30, FALSE)</f>
        <v>6.2</v>
      </c>
      <c r="AC22" s="112">
        <f>VLOOKUP($A22&amp;$A$18, '[1]40.쓰레기수거'!$A$9:$BC$71, 31, FALSE)</f>
        <v>17.3</v>
      </c>
      <c r="AD22" s="112">
        <f>VLOOKUP($A22&amp;$A$18, '[1]40.쓰레기수거'!$A$9:$BC$71, 32, FALSE)</f>
        <v>7537.1</v>
      </c>
      <c r="AE22" s="112">
        <f>VLOOKUP($A22&amp;$A$18, '[1]40.쓰레기수거'!$A$9:$BC$71, 33, FALSE)</f>
        <v>0</v>
      </c>
      <c r="AF22" s="112" t="str">
        <f>VLOOKUP($A22&amp;$A$18, '[1]40.쓰레기수거'!$A$9:$BC$71, 34, FALSE)</f>
        <v>-</v>
      </c>
      <c r="AG22" s="112">
        <f>VLOOKUP($A22&amp;$A$18, '[1]40.쓰레기수거'!$A$9:$BC$71, 35, FALSE)</f>
        <v>341.4</v>
      </c>
      <c r="AH22" s="112">
        <f>VLOOKUP($A22&amp;$A$18, '[1]40.쓰레기수거'!$A$9:$BC$71, 36, FALSE)</f>
        <v>32.299999999999997</v>
      </c>
      <c r="AI22" s="112">
        <f>VLOOKUP($A22&amp;$A$18, '[1]40.쓰레기수거'!$A$9:$BC$71, 37, FALSE)</f>
        <v>77.599999999999994</v>
      </c>
      <c r="AJ22" s="112">
        <f>VLOOKUP($A22&amp;$A$18, '[1]40.쓰레기수거'!$A$9:$BC$71, 38, FALSE)</f>
        <v>217.1</v>
      </c>
      <c r="AK22" s="112" t="str">
        <f>VLOOKUP($A22&amp;$A$18, '[1]40.쓰레기수거'!$A$9:$BC$71, 39, FALSE)</f>
        <v>-</v>
      </c>
      <c r="AL22" s="112">
        <f>VLOOKUP($A22&amp;$A$18, '[1]40.쓰레기수거'!$A$9:$BC$71, 40, FALSE)</f>
        <v>14.4</v>
      </c>
    </row>
    <row r="23" spans="1:41" ht="21.2" customHeight="1" x14ac:dyDescent="0.15">
      <c r="A23" s="4">
        <v>2019</v>
      </c>
      <c r="B23" s="112">
        <f>VLOOKUP($A23&amp;$A$18, '[1]40.쓰레기수거'!$A$9:$BC$71, 4, FALSE)</f>
        <v>883.49</v>
      </c>
      <c r="C23" s="112">
        <f>VLOOKUP($A23&amp;$A$18, '[1]40.쓰레기수거'!$A$9:$BC$71, 5, FALSE)</f>
        <v>2468222</v>
      </c>
      <c r="D23" s="112">
        <f>VLOOKUP($A23&amp;$A$18, '[1]40.쓰레기수거'!$A$9:$BC$71, 6, FALSE)</f>
        <v>883.49</v>
      </c>
      <c r="E23" s="112">
        <f>VLOOKUP($A23&amp;$A$18, '[1]40.쓰레기수거'!$A$9:$BC$71, 7, FALSE)</f>
        <v>2468222</v>
      </c>
      <c r="F23" s="113">
        <f>VLOOKUP($A23&amp;$A$18, '[1]40.쓰레기수거'!$A$9:$BC$71, 8, FALSE)</f>
        <v>100</v>
      </c>
      <c r="G23" s="112">
        <f>VLOOKUP($A23&amp;$A$18, '[1]40.쓰레기수거'!$A$9:$BC$71, 9, FALSE)</f>
        <v>15756.7</v>
      </c>
      <c r="H23" s="112">
        <f>VLOOKUP($A23&amp;$A$18, '[1]40.쓰레기수거'!$A$9:$BC$71, 10, FALSE)</f>
        <v>15756.7</v>
      </c>
      <c r="I23" s="113">
        <f>VLOOKUP($A23&amp;$A$18, '[1]40.쓰레기수거'!$A$9:$BC$71, 11, FALSE)</f>
        <v>100</v>
      </c>
      <c r="J23" s="112">
        <f>VLOOKUP($A23&amp;$A$18, '[1]40.쓰레기수거'!$A$9:$BC$71, 12, FALSE)</f>
        <v>15756.7</v>
      </c>
      <c r="K23" s="112">
        <f>VLOOKUP($A23&amp;$A$18, '[1]40.쓰레기수거'!$A$9:$BC$71, 13, FALSE)</f>
        <v>1116.7</v>
      </c>
      <c r="L23" s="112">
        <f>VLOOKUP($A23&amp;$A$18, '[1]40.쓰레기수거'!$A$9:$BC$71, 14, FALSE)</f>
        <v>398.7</v>
      </c>
      <c r="M23" s="112">
        <f>VLOOKUP($A23&amp;$A$18, '[1]40.쓰레기수거'!$A$9:$BC$71, 15, FALSE)</f>
        <v>13863.4</v>
      </c>
      <c r="N23" s="112" t="str">
        <f>VLOOKUP($A23&amp;$A$18, '[1]40.쓰레기수거'!$A$9:$BC$71, 16, FALSE)</f>
        <v>-</v>
      </c>
      <c r="O23" s="112">
        <f>VLOOKUP($A23&amp;$A$18, '[1]40.쓰레기수거'!$A$9:$BC$71, 17, FALSE)</f>
        <v>377.9</v>
      </c>
      <c r="P23" s="112">
        <f>VLOOKUP($A23&amp;$A$18, '[1]40.쓰레기수거'!$A$9:$BC$71, 18, FALSE)</f>
        <v>2938.1</v>
      </c>
      <c r="Q23" s="112">
        <f>VLOOKUP($A23&amp;$A$18, '[1]40.쓰레기수거'!$A$9:$BC$71, 19, FALSE)</f>
        <v>508</v>
      </c>
      <c r="R23" s="112">
        <f>VLOOKUP($A23&amp;$A$18, '[1]40.쓰레기수거'!$A$9:$BC$71, 20, FALSE)</f>
        <v>266</v>
      </c>
      <c r="S23" s="112">
        <f>VLOOKUP($A23&amp;$A$18, '[1]40.쓰레기수거'!$A$9:$BC$71, 21, FALSE)</f>
        <v>2136.1</v>
      </c>
      <c r="T23" s="112">
        <f>VLOOKUP($A23&amp;$A$18, '[1]40.쓰레기수거'!$A$9:$BC$71, 22, FALSE)</f>
        <v>28</v>
      </c>
      <c r="U23" s="112">
        <f>VLOOKUP($A23&amp;$A$18, '[1]40.쓰레기수거'!$A$9:$BC$71, 23, FALSE)</f>
        <v>2687.3</v>
      </c>
      <c r="V23" s="112">
        <f>VLOOKUP($A23&amp;$A$18, '[1]40.쓰레기수거'!$A$9:$BC$71, 24, FALSE)</f>
        <v>551.1</v>
      </c>
      <c r="W23" s="112">
        <f>VLOOKUP($A23&amp;$A$18, '[1]40.쓰레기수거'!$A$9:$BC$71, 25, FALSE)</f>
        <v>79.599999999999994</v>
      </c>
      <c r="X23" s="112">
        <f>VLOOKUP($A23&amp;$A$18, '[1]40.쓰레기수거'!$A$9:$BC$71, 26, FALSE)</f>
        <v>1715.8</v>
      </c>
      <c r="Y23" s="112">
        <f>VLOOKUP($A23&amp;$A$18, '[1]40.쓰레기수거'!$A$9:$BC$71, 27, FALSE)</f>
        <v>340.8</v>
      </c>
      <c r="Z23" s="112" t="str">
        <f>VLOOKUP($A23&amp;$A$18, '[1]40.쓰레기수거'!$A$9:$BC$71, 28, FALSE)</f>
        <v>-</v>
      </c>
      <c r="AA23" s="112">
        <f>VLOOKUP($A23&amp;$A$18, '[1]40.쓰레기수거'!$A$9:$BC$71, 29, FALSE)</f>
        <v>9823.2999999999993</v>
      </c>
      <c r="AB23" s="112">
        <f>VLOOKUP($A23&amp;$A$18, '[1]40.쓰레기수거'!$A$9:$BC$71, 30, FALSE)</f>
        <v>1</v>
      </c>
      <c r="AC23" s="112">
        <f>VLOOKUP($A23&amp;$A$18, '[1]40.쓰레기수거'!$A$9:$BC$71, 31, FALSE)</f>
        <v>18.600000000000001</v>
      </c>
      <c r="AD23" s="112">
        <f>VLOOKUP($A23&amp;$A$18, '[1]40.쓰레기수거'!$A$9:$BC$71, 32, FALSE)</f>
        <v>9803.7000000000007</v>
      </c>
      <c r="AE23" s="112">
        <f>VLOOKUP($A23&amp;$A$18, '[1]40.쓰레기수거'!$A$9:$BC$71, 33, FALSE)</f>
        <v>0</v>
      </c>
      <c r="AF23" s="112" t="str">
        <f>VLOOKUP($A23&amp;$A$18, '[1]40.쓰레기수거'!$A$9:$BC$71, 34, FALSE)</f>
        <v>-</v>
      </c>
      <c r="AG23" s="112">
        <f>VLOOKUP($A23&amp;$A$18, '[1]40.쓰레기수거'!$A$9:$BC$71, 35, FALSE)</f>
        <v>308</v>
      </c>
      <c r="AH23" s="112">
        <f>VLOOKUP($A23&amp;$A$18, '[1]40.쓰레기수거'!$A$9:$BC$71, 36, FALSE)</f>
        <v>56.6</v>
      </c>
      <c r="AI23" s="112">
        <f>VLOOKUP($A23&amp;$A$18, '[1]40.쓰레기수거'!$A$9:$BC$71, 37, FALSE)</f>
        <v>34.5</v>
      </c>
      <c r="AJ23" s="112">
        <f>VLOOKUP($A23&amp;$A$18, '[1]40.쓰레기수거'!$A$9:$BC$71, 38, FALSE)</f>
        <v>207.8</v>
      </c>
      <c r="AK23" s="112" t="str">
        <f>VLOOKUP($A23&amp;$A$18, '[1]40.쓰레기수거'!$A$9:$BC$71, 39, FALSE)</f>
        <v>-</v>
      </c>
      <c r="AL23" s="112">
        <f>VLOOKUP($A23&amp;$A$18, '[1]40.쓰레기수거'!$A$9:$BC$71, 40, FALSE)</f>
        <v>9.1</v>
      </c>
    </row>
    <row r="24" spans="1:41" ht="21.2" customHeight="1" x14ac:dyDescent="0.15">
      <c r="A24" s="4">
        <v>2020</v>
      </c>
      <c r="B24" s="112">
        <f>VLOOKUP($A24&amp;$A$18, '[1]40.쓰레기수거'!$A$9:$BC$71, 4, FALSE)</f>
        <v>883.49</v>
      </c>
      <c r="C24" s="112">
        <f>VLOOKUP($A24&amp;$A$18, '[1]40.쓰레기수거'!$A$9:$BC$71, 5, FALSE)</f>
        <v>2446144</v>
      </c>
      <c r="D24" s="112">
        <f>VLOOKUP($A24&amp;$A$18, '[1]40.쓰레기수거'!$A$9:$BC$71, 6, FALSE)</f>
        <v>883.49</v>
      </c>
      <c r="E24" s="112">
        <f>VLOOKUP($A24&amp;$A$18, '[1]40.쓰레기수거'!$A$9:$BC$71, 7, FALSE)</f>
        <v>2446144</v>
      </c>
      <c r="F24" s="113">
        <f>VLOOKUP($A24&amp;$A$18, '[1]40.쓰레기수거'!$A$9:$BC$71, 8, FALSE)</f>
        <v>100</v>
      </c>
      <c r="G24" s="112">
        <f>VLOOKUP($A24&amp;$A$18, '[1]40.쓰레기수거'!$A$9:$BC$71, 9, FALSE)</f>
        <v>20198.8</v>
      </c>
      <c r="H24" s="112">
        <f>VLOOKUP($A24&amp;$A$18, '[1]40.쓰레기수거'!$A$9:$BC$71, 10, FALSE)</f>
        <v>20198.8</v>
      </c>
      <c r="I24" s="113">
        <f>VLOOKUP($A24&amp;$A$18, '[1]40.쓰레기수거'!$A$9:$BC$71, 11, FALSE)</f>
        <v>100</v>
      </c>
      <c r="J24" s="112">
        <f>VLOOKUP($A24&amp;$A$18, '[1]40.쓰레기수거'!$A$9:$BC$71, 12, FALSE)</f>
        <v>20198.8</v>
      </c>
      <c r="K24" s="112">
        <f>VLOOKUP($A24&amp;$A$18, '[1]40.쓰레기수거'!$A$9:$BC$71, 13, FALSE)</f>
        <v>1222.0999999999999</v>
      </c>
      <c r="L24" s="112">
        <f>VLOOKUP($A24&amp;$A$18, '[1]40.쓰레기수거'!$A$9:$BC$71, 14, FALSE)</f>
        <v>357.3</v>
      </c>
      <c r="M24" s="112">
        <f>VLOOKUP($A24&amp;$A$18, '[1]40.쓰레기수거'!$A$9:$BC$71, 15, FALSE)</f>
        <v>18214.099999999999</v>
      </c>
      <c r="N24" s="112" t="str">
        <f>VLOOKUP($A24&amp;$A$18, '[1]40.쓰레기수거'!$A$9:$BC$71, 16, FALSE)</f>
        <v>-</v>
      </c>
      <c r="O24" s="112">
        <f>VLOOKUP($A24&amp;$A$18, '[1]40.쓰레기수거'!$A$9:$BC$71, 17, FALSE)</f>
        <v>405.3</v>
      </c>
      <c r="P24" s="112">
        <f>VLOOKUP($A24&amp;$A$18, '[1]40.쓰레기수거'!$A$9:$BC$71, 18, FALSE)</f>
        <v>3112.1</v>
      </c>
      <c r="Q24" s="112">
        <f>VLOOKUP($A24&amp;$A$18, '[1]40.쓰레기수거'!$A$9:$BC$71, 19, FALSE)</f>
        <v>653.79999999999995</v>
      </c>
      <c r="R24" s="112">
        <f>VLOOKUP($A24&amp;$A$18, '[1]40.쓰레기수거'!$A$9:$BC$71, 20, FALSE)</f>
        <v>259.89999999999998</v>
      </c>
      <c r="S24" s="112">
        <f>VLOOKUP($A24&amp;$A$18, '[1]40.쓰레기수거'!$A$9:$BC$71, 21, FALSE)</f>
        <v>2171.1999999999998</v>
      </c>
      <c r="T24" s="112">
        <f>VLOOKUP($A24&amp;$A$18, '[1]40.쓰레기수거'!$A$9:$BC$71, 22, FALSE)</f>
        <v>27.2</v>
      </c>
      <c r="U24" s="112">
        <f>VLOOKUP($A24&amp;$A$18, '[1]40.쓰레기수거'!$A$9:$BC$71, 23, FALSE)</f>
        <v>2471.5</v>
      </c>
      <c r="V24" s="112">
        <f>VLOOKUP($A24&amp;$A$18, '[1]40.쓰레기수거'!$A$9:$BC$71, 24, FALSE)</f>
        <v>477.9</v>
      </c>
      <c r="W24" s="112">
        <f>VLOOKUP($A24&amp;$A$18, '[1]40.쓰레기수거'!$A$9:$BC$71, 25, FALSE)</f>
        <v>56.3</v>
      </c>
      <c r="X24" s="112">
        <f>VLOOKUP($A24&amp;$A$18, '[1]40.쓰레기수거'!$A$9:$BC$71, 26, FALSE)</f>
        <v>1571.6</v>
      </c>
      <c r="Y24" s="112">
        <f>VLOOKUP($A24&amp;$A$18, '[1]40.쓰레기수거'!$A$9:$BC$71, 27, FALSE)</f>
        <v>365.7</v>
      </c>
      <c r="Z24" s="112" t="str">
        <f>VLOOKUP($A24&amp;$A$18, '[1]40.쓰레기수거'!$A$9:$BC$71, 28, FALSE)</f>
        <v>-</v>
      </c>
      <c r="AA24" s="112">
        <f>VLOOKUP($A24&amp;$A$18, '[1]40.쓰레기수거'!$A$9:$BC$71, 29, FALSE)</f>
        <v>14287.2</v>
      </c>
      <c r="AB24" s="112">
        <f>VLOOKUP($A24&amp;$A$18, '[1]40.쓰레기수거'!$A$9:$BC$71, 30, FALSE)</f>
        <v>5.4</v>
      </c>
      <c r="AC24" s="112">
        <f>VLOOKUP($A24&amp;$A$18, '[1]40.쓰레기수거'!$A$9:$BC$71, 31, FALSE)</f>
        <v>4.9000000000000004</v>
      </c>
      <c r="AD24" s="112">
        <f>VLOOKUP($A24&amp;$A$18, '[1]40.쓰레기수거'!$A$9:$BC$71, 32, FALSE)</f>
        <v>14277</v>
      </c>
      <c r="AE24" s="112">
        <f>VLOOKUP($A24&amp;$A$18, '[1]40.쓰레기수거'!$A$9:$BC$71, 33, FALSE)</f>
        <v>0</v>
      </c>
      <c r="AF24" s="112" t="str">
        <f>VLOOKUP($A24&amp;$A$18, '[1]40.쓰레기수거'!$A$9:$BC$71, 34, FALSE)</f>
        <v>-</v>
      </c>
      <c r="AG24" s="112">
        <f>VLOOKUP($A24&amp;$A$18, '[1]40.쓰레기수거'!$A$9:$BC$71, 35, FALSE)</f>
        <v>327.9</v>
      </c>
      <c r="AH24" s="112">
        <f>VLOOKUP($A24&amp;$A$18, '[1]40.쓰레기수거'!$A$9:$BC$71, 36, FALSE)</f>
        <v>85.1</v>
      </c>
      <c r="AI24" s="112">
        <f>VLOOKUP($A24&amp;$A$18, '[1]40.쓰레기수거'!$A$9:$BC$71, 37, FALSE)</f>
        <v>36.200000000000003</v>
      </c>
      <c r="AJ24" s="112">
        <f>VLOOKUP($A24&amp;$A$18, '[1]40.쓰레기수거'!$A$9:$BC$71, 38, FALSE)</f>
        <v>194.3</v>
      </c>
      <c r="AK24" s="112" t="str">
        <f>VLOOKUP($A24&amp;$A$18, '[1]40.쓰레기수거'!$A$9:$BC$71, 39, FALSE)</f>
        <v>-</v>
      </c>
      <c r="AL24" s="112">
        <f>VLOOKUP($A24&amp;$A$18, '[1]40.쓰레기수거'!$A$9:$BC$71, 40, FALSE)</f>
        <v>12.4</v>
      </c>
    </row>
    <row r="25" spans="1:41" ht="21.2" customHeight="1" x14ac:dyDescent="0.15">
      <c r="A25" s="4">
        <v>2021</v>
      </c>
      <c r="B25" s="112">
        <v>883.7</v>
      </c>
      <c r="C25" s="112">
        <v>2412642</v>
      </c>
      <c r="D25" s="112">
        <v>883.7</v>
      </c>
      <c r="E25" s="112">
        <v>2412642</v>
      </c>
      <c r="F25" s="113">
        <v>100</v>
      </c>
      <c r="G25" s="112">
        <v>16943.900000000001</v>
      </c>
      <c r="H25" s="112">
        <v>16943.900000000001</v>
      </c>
      <c r="I25" s="113">
        <v>100</v>
      </c>
      <c r="J25" s="112">
        <v>16943.900000000001</v>
      </c>
      <c r="K25" s="112">
        <v>1202.5</v>
      </c>
      <c r="L25" s="112">
        <v>374.6</v>
      </c>
      <c r="M25" s="112">
        <v>15175.1</v>
      </c>
      <c r="N25" s="112">
        <f>VLOOKUP($A25&amp;$A$18, '[1]40.쓰레기수거'!$A$9:$BC$71, 16, FALSE)</f>
        <v>0</v>
      </c>
      <c r="O25" s="112">
        <v>191.70000000000002</v>
      </c>
      <c r="P25" s="112">
        <v>2598.2999999999997</v>
      </c>
      <c r="Q25" s="112">
        <v>656.1</v>
      </c>
      <c r="R25" s="112">
        <v>249.5</v>
      </c>
      <c r="S25" s="112">
        <v>1599.6000000000001</v>
      </c>
      <c r="T25" s="112">
        <v>93.1</v>
      </c>
      <c r="U25" s="112">
        <v>2446.5</v>
      </c>
      <c r="V25" s="112">
        <v>484.1</v>
      </c>
      <c r="W25" s="112">
        <v>88.5</v>
      </c>
      <c r="X25" s="112">
        <v>1789</v>
      </c>
      <c r="Y25" s="112">
        <v>84.9</v>
      </c>
      <c r="Z25" s="112">
        <f>VLOOKUP($A25&amp;$A$18, '[1]40.쓰레기수거'!$A$9:$BC$71, 28, FALSE)</f>
        <v>0</v>
      </c>
      <c r="AA25" s="112">
        <v>11590.500000000002</v>
      </c>
      <c r="AB25" s="112">
        <v>6.4</v>
      </c>
      <c r="AC25" s="112">
        <v>7.4999999999999991</v>
      </c>
      <c r="AD25" s="112">
        <v>11576.6</v>
      </c>
      <c r="AE25" s="112" t="s">
        <v>947</v>
      </c>
      <c r="AF25" s="112" t="s">
        <v>947</v>
      </c>
      <c r="AG25" s="112">
        <v>308.60000000000002</v>
      </c>
      <c r="AH25" s="112">
        <v>55.9</v>
      </c>
      <c r="AI25" s="112">
        <v>29.1</v>
      </c>
      <c r="AJ25" s="112">
        <v>209.89999999999998</v>
      </c>
      <c r="AK25" s="113" t="s">
        <v>947</v>
      </c>
      <c r="AL25" s="112">
        <v>13.7</v>
      </c>
      <c r="AM25" s="113"/>
      <c r="AN25" s="113"/>
      <c r="AO25" s="113"/>
    </row>
    <row r="26" spans="1:41" ht="21.2" customHeight="1" x14ac:dyDescent="0.15">
      <c r="A26" s="4"/>
      <c r="B26" s="168"/>
      <c r="C26" s="168"/>
      <c r="D26" s="168"/>
      <c r="E26" s="168"/>
      <c r="F26" s="181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168"/>
      <c r="Z26" s="168"/>
      <c r="AA26" s="168"/>
      <c r="AB26" s="168"/>
      <c r="AC26" s="168"/>
      <c r="AD26" s="168"/>
      <c r="AE26" s="168"/>
      <c r="AF26" s="168"/>
      <c r="AG26" s="168"/>
      <c r="AH26" s="168"/>
      <c r="AI26" s="168"/>
      <c r="AJ26" s="168"/>
      <c r="AK26" s="168"/>
      <c r="AL26" s="168"/>
    </row>
    <row r="27" spans="1:41" ht="21.2" customHeight="1" x14ac:dyDescent="0.15">
      <c r="A27" s="39" t="s">
        <v>49</v>
      </c>
      <c r="B27" s="112"/>
      <c r="C27" s="112"/>
      <c r="D27" s="112"/>
      <c r="E27" s="112"/>
      <c r="F27" s="113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</row>
    <row r="28" spans="1:41" ht="21.2" customHeight="1" x14ac:dyDescent="0.15">
      <c r="A28" s="4">
        <v>2015</v>
      </c>
      <c r="B28" s="112">
        <f>VLOOKUP($A28&amp;$A$27, '[2]40.쓰레기수거'!$A$9:$BC$160, 4, FALSE)</f>
        <v>19029.810000000001</v>
      </c>
      <c r="C28" s="112">
        <f>VLOOKUP($A28&amp;$A$27, '[2]40.쓰레기수거'!$A$9:$BC$160, 5, FALSE)</f>
        <v>2752591</v>
      </c>
      <c r="D28" s="112">
        <f>VLOOKUP($A28&amp;$A$27, '[2]40.쓰레기수거'!$A$9:$BC$160, 6, FALSE)</f>
        <v>18491.25</v>
      </c>
      <c r="E28" s="112">
        <f>VLOOKUP($A28&amp;$A$27, '[2]40.쓰레기수거'!$A$9:$BC$160, 7, FALSE)</f>
        <v>2746220</v>
      </c>
      <c r="F28" s="113">
        <f>VLOOKUP($A28&amp;$A$27, '[2]40.쓰레기수거'!$A$9:$BC$160, 8, FALSE)</f>
        <v>99.77</v>
      </c>
      <c r="G28" s="112">
        <f>VLOOKUP($A28&amp;$A$27, '[2]40.쓰레기수거'!$A$9:$BC$160, 9, FALSE)</f>
        <v>41433</v>
      </c>
      <c r="H28" s="112">
        <f>VLOOKUP($A28&amp;$A$27, '[2]40.쓰레기수거'!$A$9:$BC$160, 10, FALSE)</f>
        <v>41433</v>
      </c>
      <c r="I28" s="113">
        <f>VLOOKUP($A28&amp;$A$27, '[2]40.쓰레기수거'!$A$9:$BC$160, 11, FALSE)</f>
        <v>100</v>
      </c>
      <c r="J28" s="112">
        <f>VLOOKUP($A28&amp;$A$27, '[2]40.쓰레기수거'!$A$9:$BC$160, 12, FALSE)</f>
        <v>41433</v>
      </c>
      <c r="K28" s="112">
        <f>VLOOKUP($A28&amp;$A$27, '[2]40.쓰레기수거'!$A$9:$BC$160, 13, FALSE)</f>
        <v>3835.3</v>
      </c>
      <c r="L28" s="112">
        <f>VLOOKUP($A28&amp;$A$27, '[2]40.쓰레기수거'!$A$9:$BC$160, 14, FALSE)</f>
        <v>1740.2</v>
      </c>
      <c r="M28" s="112">
        <f>VLOOKUP($A28&amp;$A$27, '[2]40.쓰레기수거'!$A$9:$BC$160, 15, FALSE)</f>
        <v>35802.800000000003</v>
      </c>
      <c r="N28" s="112">
        <f>VLOOKUP($A28&amp;$A$27, '[2]40.쓰레기수거'!$A$9:$BC$160, 16, FALSE)</f>
        <v>38</v>
      </c>
      <c r="O28" s="112">
        <f>VLOOKUP($A28&amp;$A$27, '[2]40.쓰레기수거'!$A$9:$BC$160, 17, FALSE)</f>
        <v>16.7</v>
      </c>
      <c r="P28" s="112">
        <f>VLOOKUP($A28&amp;$A$27, '[2]40.쓰레기수거'!$A$9:$BC$160, 18, FALSE)</f>
        <v>2805</v>
      </c>
      <c r="Q28" s="112">
        <f>VLOOKUP($A28&amp;$A$27, '[2]40.쓰레기수거'!$A$9:$BC$160, 19, FALSE)</f>
        <v>727.9</v>
      </c>
      <c r="R28" s="112">
        <f>VLOOKUP($A28&amp;$A$27, '[2]40.쓰레기수거'!$A$9:$BC$160, 20, FALSE)</f>
        <v>794.9</v>
      </c>
      <c r="S28" s="112">
        <f>VLOOKUP($A28&amp;$A$27, '[2]40.쓰레기수거'!$A$9:$BC$160, 21, FALSE)</f>
        <v>1282.2</v>
      </c>
      <c r="T28" s="112">
        <f>VLOOKUP($A28&amp;$A$27, '[2]40.쓰레기수거'!$A$9:$BC$160, 22, FALSE)</f>
        <v>0</v>
      </c>
      <c r="U28" s="112">
        <f>VLOOKUP($A28&amp;$A$27, '[2]40.쓰레기수거'!$A$9:$BC$160, 23, FALSE)</f>
        <v>21974.400000000001</v>
      </c>
      <c r="V28" s="112">
        <f>VLOOKUP($A28&amp;$A$27, '[2]40.쓰레기수거'!$A$9:$BC$160, 24, FALSE)</f>
        <v>2637.7</v>
      </c>
      <c r="W28" s="112">
        <f>VLOOKUP($A28&amp;$A$27, '[2]40.쓰레기수거'!$A$9:$BC$160, 25, FALSE)</f>
        <v>693.3</v>
      </c>
      <c r="X28" s="112">
        <f>VLOOKUP($A28&amp;$A$27, '[2]40.쓰레기수거'!$A$9:$BC$160, 26, FALSE)</f>
        <v>18605.400000000001</v>
      </c>
      <c r="Y28" s="112">
        <f>VLOOKUP($A28&amp;$A$27, '[2]40.쓰레기수거'!$A$9:$BC$160, 27, FALSE)</f>
        <v>0</v>
      </c>
      <c r="Z28" s="112">
        <f>VLOOKUP($A28&amp;$A$27, '[2]40.쓰레기수거'!$A$9:$BC$160, 28, FALSE)</f>
        <v>38</v>
      </c>
      <c r="AA28" s="112">
        <f>VLOOKUP($A28&amp;$A$27, '[2]40.쓰레기수거'!$A$9:$BC$160, 29, FALSE)</f>
        <v>15072.9</v>
      </c>
      <c r="AB28" s="112">
        <f>VLOOKUP($A28&amp;$A$27, '[2]40.쓰레기수거'!$A$9:$BC$160, 30, FALSE)</f>
        <v>194.8</v>
      </c>
      <c r="AC28" s="112">
        <f>VLOOKUP($A28&amp;$A$27, '[2]40.쓰레기수거'!$A$9:$BC$160, 31, FALSE)</f>
        <v>58.1</v>
      </c>
      <c r="AD28" s="112">
        <f>VLOOKUP($A28&amp;$A$27, '[2]40.쓰레기수거'!$A$9:$BC$160, 32, FALSE)</f>
        <v>14820</v>
      </c>
      <c r="AE28" s="112">
        <f>VLOOKUP($A28&amp;$A$27, '[2]40.쓰레기수거'!$A$9:$BC$160, 33, FALSE)</f>
        <v>0</v>
      </c>
      <c r="AF28" s="112">
        <f>VLOOKUP($A28&amp;$A$27, '[2]40.쓰레기수거'!$A$9:$BC$160, 34, FALSE)</f>
        <v>7.1</v>
      </c>
      <c r="AG28" s="112">
        <f>VLOOKUP($A28&amp;$A$27, '[2]40.쓰레기수거'!$A$9:$BC$160, 35, FALSE)</f>
        <v>1573.6</v>
      </c>
      <c r="AH28" s="112">
        <f>VLOOKUP($A28&amp;$A$27, '[2]40.쓰레기수거'!$A$9:$BC$160, 36, FALSE)</f>
        <v>274.89999999999998</v>
      </c>
      <c r="AI28" s="112">
        <f>VLOOKUP($A28&amp;$A$27, '[2]40.쓰레기수거'!$A$9:$BC$160, 37, FALSE)</f>
        <v>193.9</v>
      </c>
      <c r="AJ28" s="112">
        <f>VLOOKUP($A28&amp;$A$27, '[2]40.쓰레기수거'!$A$9:$BC$160, 38, FALSE)</f>
        <v>1095.2</v>
      </c>
      <c r="AK28" s="112" t="str">
        <f>VLOOKUP($A28&amp;$A$27, '[2]40.쓰레기수거'!$A$9:$BC$160, 39, FALSE)</f>
        <v>-</v>
      </c>
      <c r="AL28" s="112">
        <f>VLOOKUP($A28&amp;$A$27, '[2]40.쓰레기수거'!$A$9:$BC$160, 40, FALSE)</f>
        <v>9.6</v>
      </c>
    </row>
    <row r="29" spans="1:41" ht="21.2" customHeight="1" x14ac:dyDescent="0.15">
      <c r="A29" s="4">
        <v>2016</v>
      </c>
      <c r="B29" s="112">
        <f>VLOOKUP($A29&amp;$A$27, '[2]40.쓰레기수거'!$A$9:$BC$160, 4, FALSE)</f>
        <v>19031.419999999998</v>
      </c>
      <c r="C29" s="112">
        <f>VLOOKUP($A29&amp;$A$27, '[2]40.쓰레기수거'!$A$9:$BC$160, 5, FALSE)</f>
        <v>2751749</v>
      </c>
      <c r="D29" s="112">
        <f>VLOOKUP($A29&amp;$A$27, '[2]40.쓰레기수거'!$A$9:$BC$160, 6, FALSE)</f>
        <v>18492.849999999999</v>
      </c>
      <c r="E29" s="112">
        <f>VLOOKUP($A29&amp;$A$27, '[2]40.쓰레기수거'!$A$9:$BC$160, 7, FALSE)</f>
        <v>2745932</v>
      </c>
      <c r="F29" s="113">
        <f>VLOOKUP($A29&amp;$A$27, '[2]40.쓰레기수거'!$A$9:$BC$160, 8, FALSE)</f>
        <v>99.79</v>
      </c>
      <c r="G29" s="112">
        <f>VLOOKUP($A29&amp;$A$27, '[2]40.쓰레기수거'!$A$9:$BC$160, 9, FALSE)</f>
        <v>40965.5</v>
      </c>
      <c r="H29" s="112">
        <f>VLOOKUP($A29&amp;$A$27, '[2]40.쓰레기수거'!$A$9:$BC$160, 10, FALSE)</f>
        <v>40965.5</v>
      </c>
      <c r="I29" s="113">
        <f>VLOOKUP($A29&amp;$A$27, '[2]40.쓰레기수거'!$A$9:$BC$160, 11, FALSE)</f>
        <v>100</v>
      </c>
      <c r="J29" s="112">
        <f>VLOOKUP($A29&amp;$A$27, '[2]40.쓰레기수거'!$A$9:$BC$160, 12, FALSE)</f>
        <v>40965.5</v>
      </c>
      <c r="K29" s="112">
        <f>VLOOKUP($A29&amp;$A$27, '[2]40.쓰레기수거'!$A$9:$BC$160, 13, FALSE)</f>
        <v>4041.8</v>
      </c>
      <c r="L29" s="112">
        <f>VLOOKUP($A29&amp;$A$27, '[2]40.쓰레기수거'!$A$9:$BC$160, 14, FALSE)</f>
        <v>1863.6</v>
      </c>
      <c r="M29" s="112">
        <f>VLOOKUP($A29&amp;$A$27, '[2]40.쓰레기수거'!$A$9:$BC$160, 15, FALSE)</f>
        <v>34800.5</v>
      </c>
      <c r="N29" s="112">
        <f>VLOOKUP($A29&amp;$A$27, '[2]40.쓰레기수거'!$A$9:$BC$160, 16, FALSE)</f>
        <v>1.7</v>
      </c>
      <c r="O29" s="112">
        <f>VLOOKUP($A29&amp;$A$27, '[2]40.쓰레기수거'!$A$9:$BC$160, 17, FALSE)</f>
        <v>257.89999999999998</v>
      </c>
      <c r="P29" s="112">
        <f>VLOOKUP($A29&amp;$A$27, '[2]40.쓰레기수거'!$A$9:$BC$160, 18, FALSE)</f>
        <v>2885.4</v>
      </c>
      <c r="Q29" s="112">
        <f>VLOOKUP($A29&amp;$A$27, '[2]40.쓰레기수거'!$A$9:$BC$160, 19, FALSE)</f>
        <v>720.3</v>
      </c>
      <c r="R29" s="112">
        <f>VLOOKUP($A29&amp;$A$27, '[2]40.쓰레기수거'!$A$9:$BC$160, 20, FALSE)</f>
        <v>891.4</v>
      </c>
      <c r="S29" s="112">
        <f>VLOOKUP($A29&amp;$A$27, '[2]40.쓰레기수거'!$A$9:$BC$160, 21, FALSE)</f>
        <v>1273.7</v>
      </c>
      <c r="T29" s="112">
        <f>VLOOKUP($A29&amp;$A$27, '[2]40.쓰레기수거'!$A$9:$BC$160, 22, FALSE)</f>
        <v>0</v>
      </c>
      <c r="U29" s="112">
        <f>VLOOKUP($A29&amp;$A$27, '[2]40.쓰레기수거'!$A$9:$BC$160, 23, FALSE)</f>
        <v>22151.200000000001</v>
      </c>
      <c r="V29" s="112">
        <f>VLOOKUP($A29&amp;$A$27, '[2]40.쓰레기수거'!$A$9:$BC$160, 24, FALSE)</f>
        <v>2945</v>
      </c>
      <c r="W29" s="112">
        <f>VLOOKUP($A29&amp;$A$27, '[2]40.쓰레기수거'!$A$9:$BC$160, 25, FALSE)</f>
        <v>749.8</v>
      </c>
      <c r="X29" s="112">
        <f>VLOOKUP($A29&amp;$A$27, '[2]40.쓰레기수거'!$A$9:$BC$160, 26, FALSE)</f>
        <v>18454.7</v>
      </c>
      <c r="Y29" s="112">
        <f>VLOOKUP($A29&amp;$A$27, '[2]40.쓰레기수거'!$A$9:$BC$160, 27, FALSE)</f>
        <v>0</v>
      </c>
      <c r="Z29" s="112">
        <f>VLOOKUP($A29&amp;$A$27, '[2]40.쓰레기수거'!$A$9:$BC$160, 28, FALSE)</f>
        <v>1.7</v>
      </c>
      <c r="AA29" s="112">
        <f>VLOOKUP($A29&amp;$A$27, '[2]40.쓰레기수거'!$A$9:$BC$160, 29, FALSE)</f>
        <v>14221</v>
      </c>
      <c r="AB29" s="112">
        <f>VLOOKUP($A29&amp;$A$27, '[2]40.쓰레기수거'!$A$9:$BC$160, 30, FALSE)</f>
        <v>103.9</v>
      </c>
      <c r="AC29" s="112">
        <f>VLOOKUP($A29&amp;$A$27, '[2]40.쓰레기수거'!$A$9:$BC$160, 31, FALSE)</f>
        <v>49.8</v>
      </c>
      <c r="AD29" s="112">
        <f>VLOOKUP($A29&amp;$A$27, '[2]40.쓰레기수거'!$A$9:$BC$160, 32, FALSE)</f>
        <v>14067.3</v>
      </c>
      <c r="AE29" s="112">
        <f>VLOOKUP($A29&amp;$A$27, '[2]40.쓰레기수거'!$A$9:$BC$160, 33, FALSE)</f>
        <v>0</v>
      </c>
      <c r="AF29" s="112">
        <f>VLOOKUP($A29&amp;$A$27, '[2]40.쓰레기수거'!$A$9:$BC$160, 34, FALSE)</f>
        <v>5.9</v>
      </c>
      <c r="AG29" s="112">
        <f>VLOOKUP($A29&amp;$A$27, '[2]40.쓰레기수거'!$A$9:$BC$160, 35, FALSE)</f>
        <v>1702</v>
      </c>
      <c r="AH29" s="112">
        <f>VLOOKUP($A29&amp;$A$27, '[2]40.쓰레기수거'!$A$9:$BC$160, 36, FALSE)</f>
        <v>272.60000000000002</v>
      </c>
      <c r="AI29" s="112">
        <f>VLOOKUP($A29&amp;$A$27, '[2]40.쓰레기수거'!$A$9:$BC$160, 37, FALSE)</f>
        <v>172.6</v>
      </c>
      <c r="AJ29" s="112">
        <f>VLOOKUP($A29&amp;$A$27, '[2]40.쓰레기수거'!$A$9:$BC$160, 38, FALSE)</f>
        <v>1004.8</v>
      </c>
      <c r="AK29" s="112" t="str">
        <f>VLOOKUP($A29&amp;$A$27, '[2]40.쓰레기수거'!$A$9:$BC$160, 39, FALSE)</f>
        <v>-</v>
      </c>
      <c r="AL29" s="112">
        <f>VLOOKUP($A29&amp;$A$27, '[2]40.쓰레기수거'!$A$9:$BC$160, 40, FALSE)</f>
        <v>257.89999999999998</v>
      </c>
    </row>
    <row r="30" spans="1:41" ht="21.2" customHeight="1" x14ac:dyDescent="0.15">
      <c r="A30" s="4">
        <v>2017</v>
      </c>
      <c r="B30" s="112">
        <f>VLOOKUP($A30&amp;$A$27, '[2]40.쓰레기수거'!$A$9:$BC$160, 4, FALSE)</f>
        <v>18732.330000000002</v>
      </c>
      <c r="C30" s="112">
        <f>VLOOKUP($A30&amp;$A$27, '[2]40.쓰레기수거'!$A$9:$BC$160, 5, FALSE)</f>
        <v>2745070</v>
      </c>
      <c r="D30" s="112">
        <f>VLOOKUP($A30&amp;$A$27, '[2]40.쓰레기수거'!$A$9:$BC$160, 6, FALSE)</f>
        <v>20772.59</v>
      </c>
      <c r="E30" s="112">
        <f>VLOOKUP($A30&amp;$A$27, '[2]40.쓰레기수거'!$A$9:$BC$160, 7, FALSE)</f>
        <v>2744877</v>
      </c>
      <c r="F30" s="113">
        <f>VLOOKUP($A30&amp;$A$27, '[2]40.쓰레기수거'!$A$9:$BC$160, 8, FALSE)</f>
        <v>99.99</v>
      </c>
      <c r="G30" s="112">
        <f>VLOOKUP($A30&amp;$A$27, '[2]40.쓰레기수거'!$A$9:$BC$160, 9, FALSE)</f>
        <v>40633.800000000003</v>
      </c>
      <c r="H30" s="112">
        <f>VLOOKUP($A30&amp;$A$27, '[2]40.쓰레기수거'!$A$9:$BC$160, 10, FALSE)</f>
        <v>40633.800000000003</v>
      </c>
      <c r="I30" s="113">
        <f>VLOOKUP($A30&amp;$A$27, '[2]40.쓰레기수거'!$A$9:$BC$160, 11, FALSE)</f>
        <v>100</v>
      </c>
      <c r="J30" s="112">
        <f>VLOOKUP($A30&amp;$A$27, '[2]40.쓰레기수거'!$A$9:$BC$160, 12, FALSE)</f>
        <v>40633.800000000003</v>
      </c>
      <c r="K30" s="112">
        <f>VLOOKUP($A30&amp;$A$27, '[2]40.쓰레기수거'!$A$9:$BC$160, 13, FALSE)</f>
        <v>2958.1</v>
      </c>
      <c r="L30" s="112">
        <f>VLOOKUP($A30&amp;$A$27, '[2]40.쓰레기수거'!$A$9:$BC$160, 14, FALSE)</f>
        <v>1865.3</v>
      </c>
      <c r="M30" s="112">
        <f>VLOOKUP($A30&amp;$A$27, '[2]40.쓰레기수거'!$A$9:$BC$160, 15, FALSE)</f>
        <v>35552.199999999997</v>
      </c>
      <c r="N30" s="112">
        <f>VLOOKUP($A30&amp;$A$27, '[2]40.쓰레기수거'!$A$9:$BC$160, 16, FALSE)</f>
        <v>3.3</v>
      </c>
      <c r="O30" s="112">
        <f>VLOOKUP($A30&amp;$A$27, '[2]40.쓰레기수거'!$A$9:$BC$160, 17, FALSE)</f>
        <v>254.9</v>
      </c>
      <c r="P30" s="112">
        <f>VLOOKUP($A30&amp;$A$27, '[2]40.쓰레기수거'!$A$9:$BC$160, 18, FALSE)</f>
        <v>3146.3</v>
      </c>
      <c r="Q30" s="112">
        <f>VLOOKUP($A30&amp;$A$27, '[2]40.쓰레기수거'!$A$9:$BC$160, 19, FALSE)</f>
        <v>748.7</v>
      </c>
      <c r="R30" s="112">
        <f>VLOOKUP($A30&amp;$A$27, '[2]40.쓰레기수거'!$A$9:$BC$160, 20, FALSE)</f>
        <v>881.6</v>
      </c>
      <c r="S30" s="112">
        <f>VLOOKUP($A30&amp;$A$27, '[2]40.쓰레기수거'!$A$9:$BC$160, 21, FALSE)</f>
        <v>1516</v>
      </c>
      <c r="T30" s="112">
        <f>VLOOKUP($A30&amp;$A$27, '[2]40.쓰레기수거'!$A$9:$BC$160, 22, FALSE)</f>
        <v>0</v>
      </c>
      <c r="U30" s="112">
        <f>VLOOKUP($A30&amp;$A$27, '[2]40.쓰레기수거'!$A$9:$BC$160, 23, FALSE)</f>
        <v>22179.3</v>
      </c>
      <c r="V30" s="112">
        <f>VLOOKUP($A30&amp;$A$27, '[2]40.쓰레기수거'!$A$9:$BC$160, 24, FALSE)</f>
        <v>1812.5</v>
      </c>
      <c r="W30" s="112">
        <f>VLOOKUP($A30&amp;$A$27, '[2]40.쓰레기수거'!$A$9:$BC$160, 25, FALSE)</f>
        <v>767.4</v>
      </c>
      <c r="X30" s="112">
        <f>VLOOKUP($A30&amp;$A$27, '[2]40.쓰레기수거'!$A$9:$BC$160, 26, FALSE)</f>
        <v>19596.099999999999</v>
      </c>
      <c r="Y30" s="112">
        <f>VLOOKUP($A30&amp;$A$27, '[2]40.쓰레기수거'!$A$9:$BC$160, 27, FALSE)</f>
        <v>0</v>
      </c>
      <c r="Z30" s="112">
        <f>VLOOKUP($A30&amp;$A$27, '[2]40.쓰레기수거'!$A$9:$BC$160, 28, FALSE)</f>
        <v>3.3</v>
      </c>
      <c r="AA30" s="112">
        <f>VLOOKUP($A30&amp;$A$27, '[2]40.쓰레기수거'!$A$9:$BC$160, 29, FALSE)</f>
        <v>13508.7</v>
      </c>
      <c r="AB30" s="112">
        <f>VLOOKUP($A30&amp;$A$27, '[2]40.쓰레기수거'!$A$9:$BC$160, 30, FALSE)</f>
        <v>94.9</v>
      </c>
      <c r="AC30" s="112">
        <f>VLOOKUP($A30&amp;$A$27, '[2]40.쓰레기수거'!$A$9:$BC$160, 31, FALSE)</f>
        <v>36.200000000000003</v>
      </c>
      <c r="AD30" s="112">
        <f>VLOOKUP($A30&amp;$A$27, '[2]40.쓰레기수거'!$A$9:$BC$160, 32, FALSE)</f>
        <v>13377.6</v>
      </c>
      <c r="AE30" s="112">
        <f>VLOOKUP($A30&amp;$A$27, '[2]40.쓰레기수거'!$A$9:$BC$160, 33, FALSE)</f>
        <v>0</v>
      </c>
      <c r="AF30" s="112">
        <f>VLOOKUP($A30&amp;$A$27, '[2]40.쓰레기수거'!$A$9:$BC$160, 34, FALSE)</f>
        <v>7.3</v>
      </c>
      <c r="AG30" s="112">
        <f>VLOOKUP($A30&amp;$A$27, '[2]40.쓰레기수거'!$A$9:$BC$160, 35, FALSE)</f>
        <v>1799.9</v>
      </c>
      <c r="AH30" s="112">
        <f>VLOOKUP($A30&amp;$A$27, '[2]40.쓰레기수거'!$A$9:$BC$160, 36, FALSE)</f>
        <v>302</v>
      </c>
      <c r="AI30" s="112">
        <f>VLOOKUP($A30&amp;$A$27, '[2]40.쓰레기수거'!$A$9:$BC$160, 37, FALSE)</f>
        <v>180.1</v>
      </c>
      <c r="AJ30" s="112">
        <f>VLOOKUP($A30&amp;$A$27, '[2]40.쓰레기수거'!$A$9:$BC$160, 38, FALSE)</f>
        <v>1062.5</v>
      </c>
      <c r="AK30" s="112" t="str">
        <f>VLOOKUP($A30&amp;$A$27, '[2]40.쓰레기수거'!$A$9:$BC$160, 39, FALSE)</f>
        <v>-</v>
      </c>
      <c r="AL30" s="112">
        <f>VLOOKUP($A30&amp;$A$27, '[2]40.쓰레기수거'!$A$9:$BC$160, 40, FALSE)</f>
        <v>254.9</v>
      </c>
    </row>
    <row r="31" spans="1:41" ht="21.2" customHeight="1" x14ac:dyDescent="0.15">
      <c r="A31" s="4">
        <v>2018</v>
      </c>
      <c r="B31" s="112">
        <f>VLOOKUP($A31&amp;$A$27, '[2]40.쓰레기수거'!$A$9:$BC$160, 4, FALSE)</f>
        <v>19032.86</v>
      </c>
      <c r="C31" s="112">
        <f>VLOOKUP($A31&amp;$A$27, '[2]40.쓰레기수거'!$A$9:$BC$160, 5, FALSE)</f>
        <v>2730658</v>
      </c>
      <c r="D31" s="112">
        <f>VLOOKUP($A31&amp;$A$27, '[2]40.쓰레기수거'!$A$9:$BC$160, 6, FALSE)</f>
        <v>18962.29</v>
      </c>
      <c r="E31" s="112">
        <f>VLOOKUP($A31&amp;$A$27, '[2]40.쓰레기수거'!$A$9:$BC$160, 7, FALSE)</f>
        <v>2730465</v>
      </c>
      <c r="F31" s="113">
        <f>VLOOKUP($A31&amp;$A$27, '[2]40.쓰레기수거'!$A$9:$BC$160, 8, FALSE)</f>
        <v>99.99</v>
      </c>
      <c r="G31" s="112">
        <f>VLOOKUP($A31&amp;$A$27, '[2]40.쓰레기수거'!$A$9:$BC$160, 9, FALSE)</f>
        <v>39576.800000000003</v>
      </c>
      <c r="H31" s="112">
        <f>VLOOKUP($A31&amp;$A$27, '[2]40.쓰레기수거'!$A$9:$BC$160, 10, FALSE)</f>
        <v>39576.800000000003</v>
      </c>
      <c r="I31" s="113">
        <f>VLOOKUP($A31&amp;$A$27, '[2]40.쓰레기수거'!$A$9:$BC$160, 11, FALSE)</f>
        <v>100</v>
      </c>
      <c r="J31" s="112">
        <f>VLOOKUP($A31&amp;$A$27, '[2]40.쓰레기수거'!$A$9:$BC$160, 12, FALSE)</f>
        <v>39576.5</v>
      </c>
      <c r="K31" s="112">
        <f>VLOOKUP($A31&amp;$A$27, '[2]40.쓰레기수거'!$A$9:$BC$160, 13, FALSE)</f>
        <v>3078.8</v>
      </c>
      <c r="L31" s="112">
        <f>VLOOKUP($A31&amp;$A$27, '[2]40.쓰레기수거'!$A$9:$BC$160, 14, FALSE)</f>
        <v>1629</v>
      </c>
      <c r="M31" s="112">
        <f>VLOOKUP($A31&amp;$A$27, '[2]40.쓰레기수거'!$A$9:$BC$160, 15, FALSE)</f>
        <v>34720.6</v>
      </c>
      <c r="N31" s="112">
        <f>VLOOKUP($A31&amp;$A$27, '[2]40.쓰레기수거'!$A$9:$BC$160, 16, FALSE)</f>
        <v>9.4</v>
      </c>
      <c r="O31" s="112">
        <f>VLOOKUP($A31&amp;$A$27, '[2]40.쓰레기수거'!$A$9:$BC$160, 17, FALSE)</f>
        <v>138.6</v>
      </c>
      <c r="P31" s="112">
        <f>VLOOKUP($A31&amp;$A$27, '[2]40.쓰레기수거'!$A$9:$BC$160, 18, FALSE)</f>
        <v>3246.2</v>
      </c>
      <c r="Q31" s="112">
        <f>VLOOKUP($A31&amp;$A$27, '[2]40.쓰레기수거'!$A$9:$BC$160, 19, FALSE)</f>
        <v>785.8</v>
      </c>
      <c r="R31" s="112">
        <f>VLOOKUP($A31&amp;$A$27, '[2]40.쓰레기수거'!$A$9:$BC$160, 20, FALSE)</f>
        <v>863.3</v>
      </c>
      <c r="S31" s="112">
        <f>VLOOKUP($A31&amp;$A$27, '[2]40.쓰레기수거'!$A$9:$BC$160, 21, FALSE)</f>
        <v>1598.7</v>
      </c>
      <c r="T31" s="112">
        <f>VLOOKUP($A31&amp;$A$27, '[2]40.쓰레기수거'!$A$9:$BC$160, 22, FALSE)</f>
        <v>0</v>
      </c>
      <c r="U31" s="112">
        <f>VLOOKUP($A31&amp;$A$27, '[2]40.쓰레기수거'!$A$9:$BC$160, 23, FALSE)</f>
        <v>22072.7</v>
      </c>
      <c r="V31" s="112">
        <f>VLOOKUP($A31&amp;$A$27, '[2]40.쓰레기수거'!$A$9:$BC$160, 24, FALSE)</f>
        <v>1963</v>
      </c>
      <c r="W31" s="112">
        <f>VLOOKUP($A31&amp;$A$27, '[2]40.쓰레기수거'!$A$9:$BC$160, 25, FALSE)</f>
        <v>583.70000000000005</v>
      </c>
      <c r="X31" s="112">
        <f>VLOOKUP($A31&amp;$A$27, '[2]40.쓰레기수거'!$A$9:$BC$160, 26, FALSE)</f>
        <v>19516.599999999999</v>
      </c>
      <c r="Y31" s="112">
        <f>VLOOKUP($A31&amp;$A$27, '[2]40.쓰레기수거'!$A$9:$BC$160, 27, FALSE)</f>
        <v>0</v>
      </c>
      <c r="Z31" s="112">
        <f>VLOOKUP($A31&amp;$A$27, '[2]40.쓰레기수거'!$A$9:$BC$160, 28, FALSE)</f>
        <v>9.4</v>
      </c>
      <c r="AA31" s="112">
        <f>VLOOKUP($A31&amp;$A$27, '[2]40.쓰레기수거'!$A$9:$BC$160, 29, FALSE)</f>
        <v>12367.1</v>
      </c>
      <c r="AB31" s="112">
        <f>VLOOKUP($A31&amp;$A$27, '[2]40.쓰레기수거'!$A$9:$BC$160, 30, FALSE)</f>
        <v>27.5</v>
      </c>
      <c r="AC31" s="112">
        <f>VLOOKUP($A31&amp;$A$27, '[2]40.쓰레기수거'!$A$9:$BC$160, 31, FALSE)</f>
        <v>35.9</v>
      </c>
      <c r="AD31" s="112">
        <f>VLOOKUP($A31&amp;$A$27, '[2]40.쓰레기수거'!$A$9:$BC$160, 32, FALSE)</f>
        <v>12303.7</v>
      </c>
      <c r="AE31" s="112">
        <f>VLOOKUP($A31&amp;$A$27, '[2]40.쓰레기수거'!$A$9:$BC$160, 33, FALSE)</f>
        <v>0</v>
      </c>
      <c r="AF31" s="112">
        <f>VLOOKUP($A31&amp;$A$27, '[2]40.쓰레기수거'!$A$9:$BC$160, 34, FALSE)</f>
        <v>10</v>
      </c>
      <c r="AG31" s="112">
        <f>VLOOKUP($A31&amp;$A$27, '[2]40.쓰레기수거'!$A$9:$BC$160, 35, FALSE)</f>
        <v>1879.1</v>
      </c>
      <c r="AH31" s="112">
        <f>VLOOKUP($A31&amp;$A$27, '[2]40.쓰레기수거'!$A$9:$BC$160, 36, FALSE)</f>
        <v>302.5</v>
      </c>
      <c r="AI31" s="112">
        <f>VLOOKUP($A31&amp;$A$27, '[2]40.쓰레기수거'!$A$9:$BC$160, 37, FALSE)</f>
        <v>146.1</v>
      </c>
      <c r="AJ31" s="112">
        <f>VLOOKUP($A31&amp;$A$27, '[2]40.쓰레기수거'!$A$9:$BC$160, 38, FALSE)</f>
        <v>1301.5999999999999</v>
      </c>
      <c r="AK31" s="112">
        <f>VLOOKUP($A31&amp;$A$27, '[2]40.쓰레기수거'!$A$9:$BC$160, 39, FALSE)</f>
        <v>0</v>
      </c>
      <c r="AL31" s="112">
        <f>VLOOKUP($A31&amp;$A$27, '[2]40.쓰레기수거'!$A$9:$BC$160, 40, FALSE)</f>
        <v>138.6</v>
      </c>
    </row>
    <row r="32" spans="1:41" ht="21.2" customHeight="1" x14ac:dyDescent="0.15">
      <c r="A32" s="4">
        <v>2019</v>
      </c>
      <c r="B32" s="112">
        <f>VLOOKUP($A32&amp;$A$27, '[2]40.쓰레기수거'!$A$9:$BC$160, 4, FALSE)</f>
        <v>19033.2</v>
      </c>
      <c r="C32" s="112">
        <f>VLOOKUP($A32&amp;$A$27, '[2]40.쓰레기수거'!$A$9:$BC$160, 5, FALSE)</f>
        <v>2722526</v>
      </c>
      <c r="D32" s="112">
        <f>VLOOKUP($A32&amp;$A$27, '[2]40.쓰레기수거'!$A$9:$BC$160, 6, FALSE)</f>
        <v>18962.560000000001</v>
      </c>
      <c r="E32" s="112">
        <f>VLOOKUP($A32&amp;$A$27, '[2]40.쓰레기수거'!$A$9:$BC$160, 7, FALSE)</f>
        <v>2722333</v>
      </c>
      <c r="F32" s="113">
        <f>VLOOKUP($A32&amp;$A$27, '[2]40.쓰레기수거'!$A$9:$BC$160, 8, FALSE)</f>
        <v>99.99</v>
      </c>
      <c r="G32" s="112">
        <f>VLOOKUP($A32&amp;$A$27, '[2]40.쓰레기수거'!$A$9:$BC$160, 9, FALSE)</f>
        <v>46807.9</v>
      </c>
      <c r="H32" s="112">
        <f>VLOOKUP($A32&amp;$A$27, '[2]40.쓰레기수거'!$A$9:$BC$160, 10, FALSE)</f>
        <v>46807.9</v>
      </c>
      <c r="I32" s="113">
        <f>VLOOKUP($A32&amp;$A$27, '[2]40.쓰레기수거'!$A$9:$BC$160, 11, FALSE)</f>
        <v>100</v>
      </c>
      <c r="J32" s="112">
        <f>VLOOKUP($A32&amp;$A$27, '[2]40.쓰레기수거'!$A$9:$BC$160, 12, FALSE)</f>
        <v>43737.8</v>
      </c>
      <c r="K32" s="112">
        <f>VLOOKUP($A32&amp;$A$27, '[2]40.쓰레기수거'!$A$9:$BC$160, 13, FALSE)</f>
        <v>2552.5</v>
      </c>
      <c r="L32" s="112">
        <f>VLOOKUP($A32&amp;$A$27, '[2]40.쓰레기수거'!$A$9:$BC$160, 14, FALSE)</f>
        <v>1873.9</v>
      </c>
      <c r="M32" s="112">
        <f>VLOOKUP($A32&amp;$A$27, '[2]40.쓰레기수거'!$A$9:$BC$160, 15, FALSE)</f>
        <v>39138.1</v>
      </c>
      <c r="N32" s="112" t="str">
        <f>VLOOKUP($A32&amp;$A$27, '[2]40.쓰레기수거'!$A$9:$BC$160, 16, FALSE)</f>
        <v>-</v>
      </c>
      <c r="O32" s="112">
        <f>VLOOKUP($A32&amp;$A$27, '[2]40.쓰레기수거'!$A$9:$BC$160, 17, FALSE)</f>
        <v>134.1</v>
      </c>
      <c r="P32" s="112">
        <f>VLOOKUP($A32&amp;$A$27, '[2]40.쓰레기수거'!$A$9:$BC$160, 18, FALSE)</f>
        <v>3456.5</v>
      </c>
      <c r="Q32" s="112">
        <f>VLOOKUP($A32&amp;$A$27, '[2]40.쓰레기수거'!$A$9:$BC$160, 19, FALSE)</f>
        <v>446.5</v>
      </c>
      <c r="R32" s="112">
        <f>VLOOKUP($A32&amp;$A$27, '[2]40.쓰레기수거'!$A$9:$BC$160, 20, FALSE)</f>
        <v>1203.7</v>
      </c>
      <c r="S32" s="112">
        <f>VLOOKUP($A32&amp;$A$27, '[2]40.쓰레기수거'!$A$9:$BC$160, 21, FALSE)</f>
        <v>1713.2</v>
      </c>
      <c r="T32" s="112">
        <f>VLOOKUP($A32&amp;$A$27, '[2]40.쓰레기수거'!$A$9:$BC$160, 22, FALSE)</f>
        <v>0</v>
      </c>
      <c r="U32" s="112">
        <f>VLOOKUP($A32&amp;$A$27, '[2]40.쓰레기수거'!$A$9:$BC$160, 23, FALSE)</f>
        <v>23320.7</v>
      </c>
      <c r="V32" s="112">
        <f>VLOOKUP($A32&amp;$A$27, '[2]40.쓰레기수거'!$A$9:$BC$160, 24, FALSE)</f>
        <v>1760.6</v>
      </c>
      <c r="W32" s="112">
        <f>VLOOKUP($A32&amp;$A$27, '[2]40.쓰레기수거'!$A$9:$BC$160, 25, FALSE)</f>
        <v>485</v>
      </c>
      <c r="X32" s="112">
        <f>VLOOKUP($A32&amp;$A$27, '[2]40.쓰레기수거'!$A$9:$BC$160, 26, FALSE)</f>
        <v>21075.1</v>
      </c>
      <c r="Y32" s="112">
        <f>VLOOKUP($A32&amp;$A$27, '[2]40.쓰레기수거'!$A$9:$BC$160, 27, FALSE)</f>
        <v>0</v>
      </c>
      <c r="Z32" s="112" t="str">
        <f>VLOOKUP($A32&amp;$A$27, '[2]40.쓰레기수거'!$A$9:$BC$160, 28, FALSE)</f>
        <v>-</v>
      </c>
      <c r="AA32" s="112">
        <f>VLOOKUP($A32&amp;$A$27, '[2]40.쓰레기수거'!$A$9:$BC$160, 29, FALSE)</f>
        <v>15037.9</v>
      </c>
      <c r="AB32" s="112">
        <f>VLOOKUP($A32&amp;$A$27, '[2]40.쓰레기수거'!$A$9:$BC$160, 30, FALSE)</f>
        <v>9.8000000000000007</v>
      </c>
      <c r="AC32" s="112">
        <f>VLOOKUP($A32&amp;$A$27, '[2]40.쓰레기수거'!$A$9:$BC$160, 31, FALSE)</f>
        <v>28.5</v>
      </c>
      <c r="AD32" s="112">
        <f>VLOOKUP($A32&amp;$A$27, '[2]40.쓰레기수거'!$A$9:$BC$160, 32, FALSE)</f>
        <v>14999.6</v>
      </c>
      <c r="AE32" s="112">
        <f>VLOOKUP($A32&amp;$A$27, '[2]40.쓰레기수거'!$A$9:$BC$160, 33, FALSE)</f>
        <v>0</v>
      </c>
      <c r="AF32" s="112" t="str">
        <f>VLOOKUP($A32&amp;$A$27, '[2]40.쓰레기수거'!$A$9:$BC$160, 34, FALSE)</f>
        <v>-</v>
      </c>
      <c r="AG32" s="112">
        <f>VLOOKUP($A32&amp;$A$27, '[2]40.쓰레기수거'!$A$9:$BC$160, 35, FALSE)</f>
        <v>1976.6</v>
      </c>
      <c r="AH32" s="112">
        <f>VLOOKUP($A32&amp;$A$27, '[2]40.쓰레기수거'!$A$9:$BC$160, 36, FALSE)</f>
        <v>335.6</v>
      </c>
      <c r="AI32" s="112">
        <f>VLOOKUP($A32&amp;$A$27, '[2]40.쓰레기수거'!$A$9:$BC$160, 37, FALSE)</f>
        <v>156.69999999999999</v>
      </c>
      <c r="AJ32" s="112">
        <f>VLOOKUP($A32&amp;$A$27, '[2]40.쓰레기수거'!$A$9:$BC$160, 38, FALSE)</f>
        <v>1350.2</v>
      </c>
      <c r="AK32" s="112">
        <f>VLOOKUP($A32&amp;$A$27, '[2]40.쓰레기수거'!$A$9:$BC$160, 39, FALSE)</f>
        <v>0</v>
      </c>
      <c r="AL32" s="112">
        <f>VLOOKUP($A32&amp;$A$27, '[2]40.쓰레기수거'!$A$9:$BC$160, 40, FALSE)</f>
        <v>134.1</v>
      </c>
    </row>
    <row r="33" spans="1:38" ht="21.2" customHeight="1" x14ac:dyDescent="0.15">
      <c r="A33" s="4">
        <v>2020</v>
      </c>
      <c r="B33" s="112">
        <f>VLOOKUP($A33&amp;$A$27, '[2]40.쓰레기수거'!$A$9:$BC$160, 4, FALSE)</f>
        <v>19033.57</v>
      </c>
      <c r="C33" s="112">
        <f>VLOOKUP($A33&amp;$A$27, '[2]40.쓰레기수거'!$A$9:$BC$160, 5, FALSE)</f>
        <v>2677461</v>
      </c>
      <c r="D33" s="112">
        <f>VLOOKUP($A33&amp;$A$27, '[2]40.쓰레기수거'!$A$9:$BC$160, 6, FALSE)</f>
        <v>18962.88</v>
      </c>
      <c r="E33" s="112">
        <f>VLOOKUP($A33&amp;$A$27, '[2]40.쓰레기수거'!$A$9:$BC$160, 7, FALSE)</f>
        <v>2677279</v>
      </c>
      <c r="F33" s="113">
        <f>VLOOKUP($A33&amp;$A$27, '[2]40.쓰레기수거'!$A$9:$BC$160, 8, FALSE)</f>
        <v>99.993202515368111</v>
      </c>
      <c r="G33" s="112">
        <f>VLOOKUP($A33&amp;$A$27, '[2]40.쓰레기수거'!$A$9:$BC$160, 9, FALSE)</f>
        <v>61895.199999999997</v>
      </c>
      <c r="H33" s="112">
        <f>VLOOKUP($A33&amp;$A$27, '[2]40.쓰레기수거'!$A$9:$BC$160, 10, FALSE)</f>
        <v>61894.167904729096</v>
      </c>
      <c r="I33" s="113">
        <f>VLOOKUP($A33&amp;$A$27, '[2]40.쓰레기수거'!$A$9:$BC$160, 11, FALSE)</f>
        <v>99.998332511614947</v>
      </c>
      <c r="J33" s="112">
        <f>VLOOKUP($A33&amp;$A$27, '[2]40.쓰레기수거'!$A$9:$BC$160, 12, FALSE)</f>
        <v>61894.133894729093</v>
      </c>
      <c r="K33" s="112">
        <f>VLOOKUP($A33&amp;$A$27, '[2]40.쓰레기수거'!$A$9:$BC$160, 13, FALSE)</f>
        <v>3795.367102786885</v>
      </c>
      <c r="L33" s="112">
        <f>VLOOKUP($A33&amp;$A$27, '[2]40.쓰레기수거'!$A$9:$BC$160, 14, FALSE)</f>
        <v>5415.4156866569347</v>
      </c>
      <c r="M33" s="112">
        <f>VLOOKUP($A33&amp;$A$27, '[2]40.쓰레기수거'!$A$9:$BC$160, 15, FALSE)</f>
        <v>49892.344817449652</v>
      </c>
      <c r="N33" s="112">
        <f>VLOOKUP($A33&amp;$A$27, '[2]40.쓰레기수거'!$A$9:$BC$160, 16, FALSE)</f>
        <v>0</v>
      </c>
      <c r="O33" s="112">
        <f>VLOOKUP($A33&amp;$A$27, '[2]40.쓰레기수거'!$A$9:$BC$160, 17, FALSE)</f>
        <v>2791.0062878356161</v>
      </c>
      <c r="P33" s="112">
        <f>VLOOKUP($A33&amp;$A$27, '[2]40.쓰레기수거'!$A$9:$BC$160, 18, FALSE)</f>
        <v>2690.3080708493148</v>
      </c>
      <c r="Q33" s="112">
        <f>VLOOKUP($A33&amp;$A$27, '[2]40.쓰레기수거'!$A$9:$BC$160, 19, FALSE)</f>
        <v>569.30367999999999</v>
      </c>
      <c r="R33" s="112">
        <f>VLOOKUP($A33&amp;$A$27, '[2]40.쓰레기수거'!$A$9:$BC$160, 20, FALSE)</f>
        <v>1280.3705664383563</v>
      </c>
      <c r="S33" s="112">
        <f>VLOOKUP($A33&amp;$A$27, '[2]40.쓰레기수거'!$A$9:$BC$160, 21, FALSE)</f>
        <v>826.77913657534259</v>
      </c>
      <c r="T33" s="112">
        <f>VLOOKUP($A33&amp;$A$27, '[2]40.쓰레기수거'!$A$9:$BC$160, 22, FALSE)</f>
        <v>13.854687835616438</v>
      </c>
      <c r="U33" s="112">
        <f>VLOOKUP($A33&amp;$A$27, '[2]40.쓰레기수거'!$A$9:$BC$160, 23, FALSE)</f>
        <v>23149.100207650263</v>
      </c>
      <c r="V33" s="112">
        <f>VLOOKUP($A33&amp;$A$27, '[2]40.쓰레기수거'!$A$9:$BC$160, 24, FALSE)</f>
        <v>1657.1195300546442</v>
      </c>
      <c r="W33" s="112">
        <f>VLOOKUP($A33&amp;$A$27, '[2]40.쓰레기수거'!$A$9:$BC$160, 25, FALSE)</f>
        <v>522.99780327868859</v>
      </c>
      <c r="X33" s="112">
        <f>VLOOKUP($A33&amp;$A$27, '[2]40.쓰레기수거'!$A$9:$BC$160, 26, FALSE)</f>
        <v>20649.052874316938</v>
      </c>
      <c r="Y33" s="112">
        <f>VLOOKUP($A33&amp;$A$27, '[2]40.쓰레기수거'!$A$9:$BC$160, 27, FALSE)</f>
        <v>319.93</v>
      </c>
      <c r="Z33" s="112">
        <f>VLOOKUP($A33&amp;$A$27, '[2]40.쓰레기수거'!$A$9:$BC$160, 28, FALSE)</f>
        <v>0</v>
      </c>
      <c r="AA33" s="112">
        <f>VLOOKUP($A33&amp;$A$27, '[2]40.쓰레기수거'!$A$9:$BC$160, 29, FALSE)</f>
        <v>12174.270679617484</v>
      </c>
      <c r="AB33" s="112">
        <f>VLOOKUP($A33&amp;$A$27, '[2]40.쓰레기수거'!$A$9:$BC$160, 30, FALSE)</f>
        <v>30.096133169398914</v>
      </c>
      <c r="AC33" s="112">
        <f>VLOOKUP($A33&amp;$A$27, '[2]40.쓰레기수거'!$A$9:$BC$160, 31, FALSE)</f>
        <v>39.58840983606558</v>
      </c>
      <c r="AD33" s="112">
        <f>VLOOKUP($A33&amp;$A$27, '[2]40.쓰레기수거'!$A$9:$BC$160, 32, FALSE)</f>
        <v>11372.356136612021</v>
      </c>
      <c r="AE33" s="112">
        <f>VLOOKUP($A33&amp;$A$27, '[2]40.쓰레기수거'!$A$9:$BC$160, 33, FALSE)</f>
        <v>732.23</v>
      </c>
      <c r="AF33" s="112">
        <f>VLOOKUP($A33&amp;$A$27, '[2]40.쓰레기수거'!$A$9:$BC$160, 34, FALSE)</f>
        <v>0</v>
      </c>
      <c r="AG33" s="112">
        <f>VLOOKUP($A33&amp;$A$27, '[2]40.쓰레기수거'!$A$9:$BC$160, 35, FALSE)</f>
        <v>23880.454936612023</v>
      </c>
      <c r="AH33" s="112">
        <f>VLOOKUP($A33&amp;$A$27, '[2]40.쓰레기수거'!$A$9:$BC$160, 36, FALSE)</f>
        <v>1538.847759562841</v>
      </c>
      <c r="AI33" s="112">
        <f>VLOOKUP($A33&amp;$A$27, '[2]40.쓰레기수거'!$A$9:$BC$160, 37, FALSE)</f>
        <v>3572.4589071038254</v>
      </c>
      <c r="AJ33" s="112">
        <f>VLOOKUP($A33&amp;$A$27, '[2]40.쓰레기수거'!$A$9:$BC$160, 38, FALSE)</f>
        <v>17044.156669945354</v>
      </c>
      <c r="AK33" s="112">
        <f>VLOOKUP($A33&amp;$A$27, '[2]40.쓰레기수거'!$A$9:$BC$160, 39, FALSE)</f>
        <v>0</v>
      </c>
      <c r="AL33" s="112">
        <f>VLOOKUP($A33&amp;$A$27, '[2]40.쓰레기수거'!$A$9:$BC$160, 40, FALSE)</f>
        <v>1724.9916000000001</v>
      </c>
    </row>
    <row r="34" spans="1:38" ht="21.2" customHeight="1" x14ac:dyDescent="0.15">
      <c r="A34" s="4"/>
      <c r="B34" s="112"/>
      <c r="C34" s="112"/>
      <c r="D34" s="112"/>
      <c r="E34" s="112"/>
    </row>
    <row r="35" spans="1:38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</row>
    <row r="36" spans="1:38" s="111" customFormat="1" ht="18.75" customHeight="1" x14ac:dyDescent="0.15">
      <c r="A36" s="165" t="s">
        <v>743</v>
      </c>
    </row>
  </sheetData>
  <mergeCells count="22">
    <mergeCell ref="A2:H2"/>
    <mergeCell ref="A5:A7"/>
    <mergeCell ref="O6:O7"/>
    <mergeCell ref="P6:T6"/>
    <mergeCell ref="U6:Z6"/>
    <mergeCell ref="M6:M7"/>
    <mergeCell ref="AA6:AE6"/>
    <mergeCell ref="AF6:AL6"/>
    <mergeCell ref="N6:N7"/>
    <mergeCell ref="B5:C5"/>
    <mergeCell ref="D5:E5"/>
    <mergeCell ref="F5:F7"/>
    <mergeCell ref="G5:G7"/>
    <mergeCell ref="H5:H7"/>
    <mergeCell ref="I5:I7"/>
    <mergeCell ref="J5:AL5"/>
    <mergeCell ref="B6:B7"/>
    <mergeCell ref="C6:C7"/>
    <mergeCell ref="D6:D7"/>
    <mergeCell ref="E6:E7"/>
    <mergeCell ref="K6:K7"/>
    <mergeCell ref="L6:L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7" width="11" customWidth="1"/>
    <col min="8" max="14" width="11.109375" customWidth="1"/>
  </cols>
  <sheetData>
    <row r="1" spans="1:14" s="42" customFormat="1" ht="15" customHeight="1" x14ac:dyDescent="0.15">
      <c r="A1" s="133" t="s">
        <v>214</v>
      </c>
      <c r="C1" s="55"/>
      <c r="E1" s="55"/>
      <c r="F1" s="55"/>
      <c r="H1" s="55"/>
      <c r="J1" s="55"/>
      <c r="K1" s="55"/>
      <c r="L1" s="55"/>
      <c r="N1" s="55"/>
    </row>
    <row r="2" spans="1:14" s="229" customFormat="1" ht="30" customHeight="1" x14ac:dyDescent="0.15">
      <c r="A2" s="481" t="s">
        <v>770</v>
      </c>
      <c r="B2" s="481"/>
      <c r="C2" s="481"/>
      <c r="D2" s="481"/>
      <c r="E2" s="481"/>
      <c r="F2" s="481"/>
      <c r="G2" s="481"/>
      <c r="H2" s="219"/>
      <c r="I2" s="219"/>
      <c r="J2" s="219"/>
      <c r="K2" s="219"/>
      <c r="L2" s="219"/>
      <c r="M2" s="219"/>
      <c r="N2" s="219"/>
    </row>
    <row r="3" spans="1:14" s="42" customFormat="1" ht="15" customHeight="1" x14ac:dyDescent="0.15">
      <c r="C3" s="55"/>
      <c r="E3" s="55"/>
      <c r="F3" s="55"/>
      <c r="H3" s="55"/>
      <c r="J3" s="55"/>
      <c r="K3" s="55"/>
      <c r="L3" s="55"/>
      <c r="N3" s="55"/>
    </row>
    <row r="4" spans="1:14" s="42" customFormat="1" ht="15" customHeight="1" thickBot="1" x14ac:dyDescent="0.2">
      <c r="A4" s="6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241" t="s">
        <v>809</v>
      </c>
    </row>
    <row r="5" spans="1:14" s="162" customFormat="1" ht="20.100000000000001" customHeight="1" x14ac:dyDescent="0.15">
      <c r="A5" s="470"/>
      <c r="B5" s="638" t="s">
        <v>543</v>
      </c>
      <c r="C5" s="638" t="s">
        <v>544</v>
      </c>
      <c r="D5" s="638"/>
      <c r="E5" s="638" t="s">
        <v>545</v>
      </c>
      <c r="F5" s="638"/>
      <c r="G5" s="712" t="s">
        <v>810</v>
      </c>
      <c r="H5" s="712"/>
      <c r="I5" s="638" t="s">
        <v>546</v>
      </c>
      <c r="J5" s="638"/>
      <c r="K5" s="638" t="s">
        <v>547</v>
      </c>
      <c r="L5" s="638"/>
      <c r="M5" s="638"/>
      <c r="N5" s="444"/>
    </row>
    <row r="6" spans="1:14" s="162" customFormat="1" ht="20.100000000000001" customHeight="1" x14ac:dyDescent="0.15">
      <c r="A6" s="471"/>
      <c r="B6" s="450"/>
      <c r="C6" s="710" t="s">
        <v>548</v>
      </c>
      <c r="D6" s="710" t="s">
        <v>549</v>
      </c>
      <c r="E6" s="710" t="s">
        <v>540</v>
      </c>
      <c r="F6" s="710" t="s">
        <v>534</v>
      </c>
      <c r="G6" s="710" t="s">
        <v>540</v>
      </c>
      <c r="H6" s="710" t="s">
        <v>534</v>
      </c>
      <c r="I6" s="710" t="s">
        <v>540</v>
      </c>
      <c r="J6" s="710" t="s">
        <v>534</v>
      </c>
      <c r="K6" s="625" t="s">
        <v>540</v>
      </c>
      <c r="L6" s="710"/>
      <c r="M6" s="710"/>
      <c r="N6" s="713" t="s">
        <v>534</v>
      </c>
    </row>
    <row r="7" spans="1:14" s="162" customFormat="1" ht="20.100000000000001" customHeight="1" thickBot="1" x14ac:dyDescent="0.2">
      <c r="A7" s="472"/>
      <c r="B7" s="709"/>
      <c r="C7" s="711"/>
      <c r="D7" s="711"/>
      <c r="E7" s="711"/>
      <c r="F7" s="711"/>
      <c r="G7" s="711"/>
      <c r="H7" s="711"/>
      <c r="I7" s="711"/>
      <c r="J7" s="711"/>
      <c r="K7" s="178"/>
      <c r="L7" s="182" t="s">
        <v>737</v>
      </c>
      <c r="M7" s="182" t="s">
        <v>738</v>
      </c>
      <c r="N7" s="714"/>
    </row>
    <row r="8" spans="1:14" s="82" customFormat="1" ht="6.95" customHeight="1" x14ac:dyDescent="0.15">
      <c r="A8" s="8" t="s">
        <v>0</v>
      </c>
      <c r="B8" s="79"/>
      <c r="C8" s="79"/>
      <c r="D8" s="79"/>
      <c r="E8" s="79" t="s">
        <v>0</v>
      </c>
      <c r="F8" s="79" t="s">
        <v>0</v>
      </c>
      <c r="G8" s="79" t="s">
        <v>0</v>
      </c>
      <c r="H8" s="79"/>
      <c r="I8" s="79"/>
      <c r="J8" s="79" t="s">
        <v>0</v>
      </c>
      <c r="K8" s="79" t="s">
        <v>0</v>
      </c>
      <c r="L8" s="79"/>
      <c r="M8" s="79"/>
      <c r="N8" s="79" t="s">
        <v>0</v>
      </c>
    </row>
    <row r="9" spans="1:14" ht="21.2" customHeight="1" x14ac:dyDescent="0.15">
      <c r="A9" s="39" t="s">
        <v>63</v>
      </c>
      <c r="B9" s="94"/>
      <c r="C9" s="94"/>
      <c r="D9" s="94"/>
      <c r="E9" s="94"/>
    </row>
    <row r="10" spans="1:14" ht="21.2" customHeight="1" x14ac:dyDescent="0.15">
      <c r="A10" s="4">
        <v>2015</v>
      </c>
      <c r="B10" s="293">
        <f>D10/C10*100</f>
        <v>63.919326437367829</v>
      </c>
      <c r="C10" s="113">
        <f t="shared" ref="C10:N16" si="0">SUM(C19,C28)</f>
        <v>695276.1</v>
      </c>
      <c r="D10" s="113">
        <f t="shared" si="0"/>
        <v>444415.8</v>
      </c>
      <c r="E10" s="113">
        <f t="shared" si="0"/>
        <v>5771.5</v>
      </c>
      <c r="F10" s="113">
        <f t="shared" si="0"/>
        <v>2720.3</v>
      </c>
      <c r="G10" s="113">
        <f t="shared" si="0"/>
        <v>24357.300000000003</v>
      </c>
      <c r="H10" s="113">
        <f t="shared" si="0"/>
        <v>20040.100000000002</v>
      </c>
      <c r="I10" s="113">
        <f t="shared" si="0"/>
        <v>22068.6</v>
      </c>
      <c r="J10" s="113">
        <f t="shared" si="0"/>
        <v>21681.599999999999</v>
      </c>
      <c r="K10" s="113">
        <f t="shared" si="0"/>
        <v>643078.70000000007</v>
      </c>
      <c r="L10" s="113">
        <f t="shared" si="0"/>
        <v>2604.2000000000003</v>
      </c>
      <c r="M10" s="113">
        <f t="shared" si="0"/>
        <v>640474.4</v>
      </c>
      <c r="N10" s="113">
        <f t="shared" si="0"/>
        <v>399973.8</v>
      </c>
    </row>
    <row r="11" spans="1:14" ht="21.2" customHeight="1" x14ac:dyDescent="0.15">
      <c r="A11" s="4">
        <v>2016</v>
      </c>
      <c r="B11" s="293">
        <f t="shared" ref="B11:B15" si="1">D11/C11*100</f>
        <v>60.786354536270217</v>
      </c>
      <c r="C11" s="113">
        <f t="shared" si="0"/>
        <v>674568.5</v>
      </c>
      <c r="D11" s="113">
        <f t="shared" si="0"/>
        <v>410045.6</v>
      </c>
      <c r="E11" s="113">
        <f t="shared" si="0"/>
        <v>5842.3</v>
      </c>
      <c r="F11" s="113">
        <f t="shared" si="0"/>
        <v>3172.7</v>
      </c>
      <c r="G11" s="113">
        <f t="shared" si="0"/>
        <v>24747.8</v>
      </c>
      <c r="H11" s="113">
        <f t="shared" si="0"/>
        <v>19932</v>
      </c>
      <c r="I11" s="113">
        <f t="shared" si="0"/>
        <v>20235.2</v>
      </c>
      <c r="J11" s="113">
        <f t="shared" si="0"/>
        <v>19965.3</v>
      </c>
      <c r="K11" s="113">
        <f t="shared" si="0"/>
        <v>623743.19999999995</v>
      </c>
      <c r="L11" s="113">
        <f t="shared" si="0"/>
        <v>2154.8000000000002</v>
      </c>
      <c r="M11" s="113">
        <f t="shared" si="0"/>
        <v>621588.4</v>
      </c>
      <c r="N11" s="113">
        <f t="shared" si="0"/>
        <v>366975.6</v>
      </c>
    </row>
    <row r="12" spans="1:14" ht="21.2" customHeight="1" x14ac:dyDescent="0.15">
      <c r="A12" s="4">
        <v>2017</v>
      </c>
      <c r="B12" s="293">
        <f t="shared" si="1"/>
        <v>60.861650844474802</v>
      </c>
      <c r="C12" s="113">
        <f t="shared" si="0"/>
        <v>709825.79999999993</v>
      </c>
      <c r="D12" s="113">
        <f t="shared" si="0"/>
        <v>432011.7</v>
      </c>
      <c r="E12" s="113">
        <f t="shared" si="0"/>
        <v>6041.7000000000007</v>
      </c>
      <c r="F12" s="113">
        <f t="shared" si="0"/>
        <v>3733</v>
      </c>
      <c r="G12" s="113">
        <f t="shared" si="0"/>
        <v>24717.399999999998</v>
      </c>
      <c r="H12" s="113">
        <f t="shared" si="0"/>
        <v>21189.4</v>
      </c>
      <c r="I12" s="113">
        <f t="shared" si="0"/>
        <v>19166.699999999997</v>
      </c>
      <c r="J12" s="113">
        <f t="shared" si="0"/>
        <v>18998.999999999996</v>
      </c>
      <c r="K12" s="113">
        <f t="shared" si="0"/>
        <v>657532.99999999988</v>
      </c>
      <c r="L12" s="113">
        <f t="shared" si="0"/>
        <v>2367.9</v>
      </c>
      <c r="M12" s="113">
        <f t="shared" si="0"/>
        <v>657532.1</v>
      </c>
      <c r="N12" s="113">
        <f t="shared" si="0"/>
        <v>388090.3</v>
      </c>
    </row>
    <row r="13" spans="1:14" ht="21.2" customHeight="1" x14ac:dyDescent="0.15">
      <c r="A13" s="4">
        <v>2018</v>
      </c>
      <c r="B13" s="293">
        <f t="shared" si="1"/>
        <v>87.610684843933782</v>
      </c>
      <c r="C13" s="113">
        <f t="shared" si="0"/>
        <v>53059.434070873976</v>
      </c>
      <c r="D13" s="113">
        <f t="shared" si="0"/>
        <v>46485.733563808222</v>
      </c>
      <c r="E13" s="113">
        <f t="shared" si="0"/>
        <v>6261</v>
      </c>
      <c r="F13" s="113">
        <f t="shared" si="0"/>
        <v>3891.1</v>
      </c>
      <c r="G13" s="113">
        <f t="shared" si="0"/>
        <v>24640.199999999997</v>
      </c>
      <c r="H13" s="113">
        <f t="shared" si="0"/>
        <v>21235.100000000006</v>
      </c>
      <c r="I13" s="113">
        <f t="shared" si="0"/>
        <v>19927.7</v>
      </c>
      <c r="J13" s="113">
        <f t="shared" si="0"/>
        <v>19840.800000000003</v>
      </c>
      <c r="K13" s="113">
        <f t="shared" si="0"/>
        <v>2220.5033485123286</v>
      </c>
      <c r="L13" s="113">
        <f t="shared" si="0"/>
        <v>11.2</v>
      </c>
      <c r="M13" s="113">
        <f t="shared" si="0"/>
        <v>2219.4</v>
      </c>
      <c r="N13" s="113">
        <f t="shared" si="0"/>
        <v>1518.8475007945203</v>
      </c>
    </row>
    <row r="14" spans="1:14" ht="21.2" customHeight="1" x14ac:dyDescent="0.15">
      <c r="A14" s="4">
        <v>2019</v>
      </c>
      <c r="B14" s="293">
        <f t="shared" si="1"/>
        <v>88.567762781470407</v>
      </c>
      <c r="C14" s="113">
        <f t="shared" si="0"/>
        <v>59842.880000000005</v>
      </c>
      <c r="D14" s="113">
        <f t="shared" si="0"/>
        <v>53001.5</v>
      </c>
      <c r="E14" s="113">
        <f t="shared" si="0"/>
        <v>6394.6</v>
      </c>
      <c r="F14" s="113">
        <f t="shared" si="0"/>
        <v>3849.3</v>
      </c>
      <c r="G14" s="113">
        <f t="shared" si="0"/>
        <v>26008</v>
      </c>
      <c r="H14" s="113">
        <f t="shared" si="0"/>
        <v>22790.899999999994</v>
      </c>
      <c r="I14" s="113">
        <f t="shared" si="0"/>
        <v>24861.199999999997</v>
      </c>
      <c r="J14" s="113">
        <f t="shared" si="0"/>
        <v>24803.300000000003</v>
      </c>
      <c r="K14" s="113">
        <f t="shared" si="0"/>
        <v>2284.58</v>
      </c>
      <c r="L14" s="113">
        <f t="shared" si="0"/>
        <v>0</v>
      </c>
      <c r="M14" s="113">
        <f t="shared" si="0"/>
        <v>2284.6</v>
      </c>
      <c r="N14" s="113">
        <f t="shared" si="0"/>
        <v>1557.9999999999998</v>
      </c>
    </row>
    <row r="15" spans="1:14" ht="21.2" customHeight="1" x14ac:dyDescent="0.15">
      <c r="A15" s="4">
        <v>2020</v>
      </c>
      <c r="B15" s="293">
        <f t="shared" si="1"/>
        <v>82.962615156117025</v>
      </c>
      <c r="C15" s="113">
        <f t="shared" si="0"/>
        <v>82092.933894729096</v>
      </c>
      <c r="D15" s="113">
        <f t="shared" si="0"/>
        <v>68106.44481744965</v>
      </c>
      <c r="E15" s="113">
        <f t="shared" si="0"/>
        <v>5802.4080708493148</v>
      </c>
      <c r="F15" s="113">
        <f t="shared" si="0"/>
        <v>2997.9791365753426</v>
      </c>
      <c r="G15" s="113">
        <f t="shared" si="0"/>
        <v>25620.600207650263</v>
      </c>
      <c r="H15" s="113">
        <f t="shared" si="0"/>
        <v>22220.652874316937</v>
      </c>
      <c r="I15" s="113">
        <f t="shared" si="0"/>
        <v>26461.470679617487</v>
      </c>
      <c r="J15" s="113">
        <f t="shared" si="0"/>
        <v>25649.356136612019</v>
      </c>
      <c r="K15" s="113">
        <f t="shared" si="0"/>
        <v>24208.354936612024</v>
      </c>
      <c r="L15" s="113">
        <f t="shared" si="0"/>
        <v>0</v>
      </c>
      <c r="M15" s="113">
        <f t="shared" si="0"/>
        <v>24208.400000000001</v>
      </c>
      <c r="N15" s="113">
        <f t="shared" si="0"/>
        <v>17238.456669945353</v>
      </c>
    </row>
    <row r="16" spans="1:14" ht="21.2" customHeight="1" x14ac:dyDescent="0.15">
      <c r="A16" s="4">
        <v>2021</v>
      </c>
      <c r="B16" s="293">
        <f t="shared" ref="B16" si="2">D16/C16*100</f>
        <v>86.941144265995234</v>
      </c>
      <c r="C16" s="113">
        <f t="shared" si="0"/>
        <v>56723.872228767119</v>
      </c>
      <c r="D16" s="113">
        <f t="shared" si="0"/>
        <v>49316.383587671226</v>
      </c>
      <c r="E16" s="113">
        <f t="shared" si="0"/>
        <v>4908.9229999999998</v>
      </c>
      <c r="F16" s="113">
        <f t="shared" si="0"/>
        <v>2183.9300000000003</v>
      </c>
      <c r="G16" s="113">
        <f t="shared" si="0"/>
        <v>27801.653273972606</v>
      </c>
      <c r="H16" s="113">
        <f t="shared" si="0"/>
        <v>24359.828487671231</v>
      </c>
      <c r="I16" s="113">
        <f t="shared" si="0"/>
        <v>23538.392084931511</v>
      </c>
      <c r="J16" s="113">
        <f t="shared" si="0"/>
        <v>22527.357769863014</v>
      </c>
      <c r="K16" s="113">
        <f t="shared" si="0"/>
        <v>474.90386986301371</v>
      </c>
      <c r="L16" s="113">
        <f t="shared" si="0"/>
        <v>0</v>
      </c>
      <c r="M16" s="113">
        <f t="shared" si="0"/>
        <v>474.90000000000003</v>
      </c>
      <c r="N16" s="113">
        <f t="shared" si="0"/>
        <v>245.26733013698629</v>
      </c>
    </row>
    <row r="17" spans="1:14" ht="21.2" customHeight="1" x14ac:dyDescent="0.15">
      <c r="A17" s="4"/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</row>
    <row r="18" spans="1:14" ht="21.2" customHeight="1" x14ac:dyDescent="0.15">
      <c r="A18" s="39" t="s">
        <v>48</v>
      </c>
      <c r="B18" s="113"/>
      <c r="C18" s="113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</row>
    <row r="19" spans="1:14" ht="21.2" customHeight="1" x14ac:dyDescent="0.15">
      <c r="A19" s="4">
        <v>2015</v>
      </c>
      <c r="B19" s="113">
        <f>VLOOKUP($A19&amp;$A$18, '[1]41.폐기물재활용률'!$A$9:$BC$71, 4, FALSE)</f>
        <v>78.400000000000006</v>
      </c>
      <c r="C19" s="113">
        <f>VLOOKUP($A19&amp;$A$18, '[1]41.폐기물재활용률'!$A$9:$BC$71, 5, FALSE)</f>
        <v>12686</v>
      </c>
      <c r="D19" s="113">
        <f>VLOOKUP($A19&amp;$A$18, '[1]41.폐기물재활용률'!$A$9:$BC$71, 6, FALSE)</f>
        <v>9950.5</v>
      </c>
      <c r="E19" s="113">
        <f>VLOOKUP($A19&amp;$A$18, '[1]41.폐기물재활용률'!$A$9:$BC$71, 7, FALSE)</f>
        <v>2966.5</v>
      </c>
      <c r="F19" s="113">
        <f>VLOOKUP($A19&amp;$A$18, '[1]41.폐기물재활용률'!$A$9:$BC$71, 8, FALSE)</f>
        <v>1438.1</v>
      </c>
      <c r="G19" s="113">
        <f>VLOOKUP($A19&amp;$A$18, '[1]41.폐기물재활용률'!$A$9:$BC$71, 9, FALSE)</f>
        <v>2382.9</v>
      </c>
      <c r="H19" s="113">
        <f>VLOOKUP($A19&amp;$A$18, '[1]41.폐기물재활용률'!$A$9:$BC$71, 10, FALSE)</f>
        <v>1434.7</v>
      </c>
      <c r="I19" s="113">
        <f>VLOOKUP($A19&amp;$A$18, '[1]41.폐기물재활용률'!$A$9:$BC$71, 11, FALSE)</f>
        <v>6995.7</v>
      </c>
      <c r="J19" s="113">
        <f>VLOOKUP($A19&amp;$A$18, '[1]41.폐기물재활용률'!$A$9:$BC$71, 12, FALSE)</f>
        <v>6861.6</v>
      </c>
      <c r="K19" s="113">
        <f>VLOOKUP($A19&amp;$A$18, '[1]41.폐기물재활용률'!$A$9:$BC$71, 13, FALSE)</f>
        <v>340.9</v>
      </c>
      <c r="L19" s="113">
        <f>VLOOKUP($A19&amp;$A$18, '[1]41.폐기물재활용률'!$A$9:$BC$71, 14, FALSE)</f>
        <v>0.8</v>
      </c>
      <c r="M19" s="113">
        <f>VLOOKUP($A19&amp;$A$18, '[1]41.폐기물재활용률'!$A$9:$BC$71, 15, FALSE)</f>
        <v>340</v>
      </c>
      <c r="N19" s="113">
        <f>VLOOKUP($A19&amp;$A$18, '[1]41.폐기물재활용률'!$A$9:$BC$71, 16, FALSE)</f>
        <v>216.1</v>
      </c>
    </row>
    <row r="20" spans="1:14" ht="21.2" customHeight="1" x14ac:dyDescent="0.15">
      <c r="A20" s="4">
        <v>2016</v>
      </c>
      <c r="B20" s="113">
        <f>VLOOKUP($A20&amp;$A$18, '[1]41.폐기물재활용률'!$A$9:$BC$71, 4, FALSE)</f>
        <v>79.599999999999994</v>
      </c>
      <c r="C20" s="113">
        <f>VLOOKUP($A20&amp;$A$18, '[1]41.폐기물재활용률'!$A$9:$BC$71, 5, FALSE)</f>
        <v>11913.9</v>
      </c>
      <c r="D20" s="113">
        <f>VLOOKUP($A20&amp;$A$18, '[1]41.폐기물재활용률'!$A$9:$BC$71, 6, FALSE)</f>
        <v>9479.7999999999993</v>
      </c>
      <c r="E20" s="113">
        <f>VLOOKUP($A20&amp;$A$18, '[1]41.폐기물재활용률'!$A$9:$BC$71, 7, FALSE)</f>
        <v>2956.9</v>
      </c>
      <c r="F20" s="113">
        <f>VLOOKUP($A20&amp;$A$18, '[1]41.폐기물재활용률'!$A$9:$BC$71, 8, FALSE)</f>
        <v>1899</v>
      </c>
      <c r="G20" s="113">
        <f>VLOOKUP($A20&amp;$A$18, '[1]41.폐기물재활용률'!$A$9:$BC$71, 9, FALSE)</f>
        <v>2596.6</v>
      </c>
      <c r="H20" s="113">
        <f>VLOOKUP($A20&amp;$A$18, '[1]41.폐기물재활용률'!$A$9:$BC$71, 10, FALSE)</f>
        <v>1477.3</v>
      </c>
      <c r="I20" s="113">
        <f>VLOOKUP($A20&amp;$A$18, '[1]41.폐기물재활용률'!$A$9:$BC$71, 11, FALSE)</f>
        <v>6014.2</v>
      </c>
      <c r="J20" s="113">
        <f>VLOOKUP($A20&amp;$A$18, '[1]41.폐기물재활용률'!$A$9:$BC$71, 12, FALSE)</f>
        <v>5898</v>
      </c>
      <c r="K20" s="113">
        <f>VLOOKUP($A20&amp;$A$18, '[1]41.폐기물재활용률'!$A$9:$BC$71, 13, FALSE)</f>
        <v>346.2</v>
      </c>
      <c r="L20" s="113">
        <f>VLOOKUP($A20&amp;$A$18, '[1]41.폐기물재활용률'!$A$9:$BC$71, 14, FALSE)</f>
        <v>10.4</v>
      </c>
      <c r="M20" s="113">
        <f>VLOOKUP($A20&amp;$A$18, '[1]41.폐기물재활용률'!$A$9:$BC$71, 15, FALSE)</f>
        <v>335.8</v>
      </c>
      <c r="N20" s="113">
        <f>VLOOKUP($A20&amp;$A$18, '[1]41.폐기물재활용률'!$A$9:$BC$71, 16, FALSE)</f>
        <v>205.5</v>
      </c>
    </row>
    <row r="21" spans="1:14" ht="21.2" customHeight="1" x14ac:dyDescent="0.15">
      <c r="A21" s="4">
        <v>2017</v>
      </c>
      <c r="B21" s="113">
        <f>VLOOKUP($A21&amp;$A$18, '[1]41.폐기물재활용률'!$A$9:$BC$71, 4, FALSE)</f>
        <v>84.4</v>
      </c>
      <c r="C21" s="113">
        <f>VLOOKUP($A21&amp;$A$18, '[1]41.폐기물재활용률'!$A$9:$BC$71, 5, FALSE)</f>
        <v>11431.1</v>
      </c>
      <c r="D21" s="113">
        <f>VLOOKUP($A21&amp;$A$18, '[1]41.폐기물재활용률'!$A$9:$BC$71, 6, FALSE)</f>
        <v>9644.5</v>
      </c>
      <c r="E21" s="113">
        <f>VLOOKUP($A21&amp;$A$18, '[1]41.폐기물재활용률'!$A$9:$BC$71, 7, FALSE)</f>
        <v>2895.4</v>
      </c>
      <c r="F21" s="113">
        <f>VLOOKUP($A21&amp;$A$18, '[1]41.폐기물재활용률'!$A$9:$BC$71, 8, FALSE)</f>
        <v>2217</v>
      </c>
      <c r="G21" s="113">
        <f>VLOOKUP($A21&amp;$A$18, '[1]41.폐기물재활용률'!$A$9:$BC$71, 9, FALSE)</f>
        <v>2538.1</v>
      </c>
      <c r="H21" s="113">
        <f>VLOOKUP($A21&amp;$A$18, '[1]41.폐기물재활용률'!$A$9:$BC$71, 10, FALSE)</f>
        <v>1593.3</v>
      </c>
      <c r="I21" s="113">
        <f>VLOOKUP($A21&amp;$A$18, '[1]41.폐기물재활용률'!$A$9:$BC$71, 11, FALSE)</f>
        <v>5658</v>
      </c>
      <c r="J21" s="113">
        <f>VLOOKUP($A21&amp;$A$18, '[1]41.폐기물재활용률'!$A$9:$BC$71, 12, FALSE)</f>
        <v>5621.4</v>
      </c>
      <c r="K21" s="113">
        <f>VLOOKUP($A21&amp;$A$18, '[1]41.폐기물재활용률'!$A$9:$BC$71, 13, FALSE)</f>
        <v>339.6</v>
      </c>
      <c r="L21" s="113">
        <f>VLOOKUP($A21&amp;$A$18, '[1]41.폐기물재활용률'!$A$9:$BC$71, 14, FALSE)</f>
        <v>0.9</v>
      </c>
      <c r="M21" s="113">
        <f>VLOOKUP($A21&amp;$A$18, '[1]41.폐기물재활용률'!$A$9:$BC$71, 15, FALSE)</f>
        <v>338.7</v>
      </c>
      <c r="N21" s="113">
        <f>VLOOKUP($A21&amp;$A$18, '[1]41.폐기물재활용률'!$A$9:$BC$71, 16, FALSE)</f>
        <v>212.8</v>
      </c>
    </row>
    <row r="22" spans="1:14" ht="21.2" customHeight="1" x14ac:dyDescent="0.15">
      <c r="A22" s="4">
        <v>2018</v>
      </c>
      <c r="B22" s="113">
        <f>VLOOKUP($A22&amp;$A$18, '[1]41.폐기물재활용률'!$A$9:$BC$71, 4, FALSE)</f>
        <v>87.3</v>
      </c>
      <c r="C22" s="113">
        <f>VLOOKUP($A22&amp;$A$18, '[1]41.폐기물재활용률'!$A$9:$BC$71, 5, FALSE)</f>
        <v>13484.3</v>
      </c>
      <c r="D22" s="113">
        <f>VLOOKUP($A22&amp;$A$18, '[1]41.폐기물재활용률'!$A$9:$BC$71, 6, FALSE)</f>
        <v>11765.1</v>
      </c>
      <c r="E22" s="113">
        <f>VLOOKUP($A22&amp;$A$18, '[1]41.폐기물재활용률'!$A$9:$BC$71, 7, FALSE)</f>
        <v>3014.8</v>
      </c>
      <c r="F22" s="113">
        <f>VLOOKUP($A22&amp;$A$18, '[1]41.폐기물재활용률'!$A$9:$BC$71, 8, FALSE)</f>
        <v>2292.4</v>
      </c>
      <c r="G22" s="113">
        <f>VLOOKUP($A22&amp;$A$18, '[1]41.폐기물재활용률'!$A$9:$BC$71, 9, FALSE)</f>
        <v>2567.5</v>
      </c>
      <c r="H22" s="113">
        <f>VLOOKUP($A22&amp;$A$18, '[1]41.폐기물재활용률'!$A$9:$BC$71, 10, FALSE)</f>
        <v>1718.5</v>
      </c>
      <c r="I22" s="113">
        <f>VLOOKUP($A22&amp;$A$18, '[1]41.폐기물재활용률'!$A$9:$BC$71, 11, FALSE)</f>
        <v>7560.6</v>
      </c>
      <c r="J22" s="113">
        <f>VLOOKUP($A22&amp;$A$18, '[1]41.폐기물재활용률'!$A$9:$BC$71, 12, FALSE)</f>
        <v>7537.1</v>
      </c>
      <c r="K22" s="113">
        <f>VLOOKUP($A22&amp;$A$18, '[1]41.폐기물재활용률'!$A$9:$BC$71, 13, FALSE)</f>
        <v>341.4</v>
      </c>
      <c r="L22" s="113">
        <f>VLOOKUP($A22&amp;$A$18, '[1]41.폐기물재활용률'!$A$9:$BC$71, 14, FALSE)</f>
        <v>1.1000000000000001</v>
      </c>
      <c r="M22" s="113">
        <f>VLOOKUP($A22&amp;$A$18, '[1]41.폐기물재활용률'!$A$9:$BC$71, 15, FALSE)</f>
        <v>340.3</v>
      </c>
      <c r="N22" s="113">
        <f>VLOOKUP($A22&amp;$A$18, '[1]41.폐기물재활용률'!$A$9:$BC$71, 16, FALSE)</f>
        <v>217.1</v>
      </c>
    </row>
    <row r="23" spans="1:14" ht="21.2" customHeight="1" x14ac:dyDescent="0.15">
      <c r="A23" s="4">
        <v>2019</v>
      </c>
      <c r="B23" s="113">
        <f>VLOOKUP($A23&amp;$A$18, '[1]41.폐기물재활용률'!$A$9:$BC$71, 4, FALSE)</f>
        <v>88</v>
      </c>
      <c r="C23" s="113">
        <f>VLOOKUP($A23&amp;$A$18, '[1]41.폐기물재활용률'!$A$9:$BC$71, 5, FALSE)</f>
        <v>15756.7</v>
      </c>
      <c r="D23" s="113">
        <f>VLOOKUP($A23&amp;$A$18, '[1]41.폐기물재활용률'!$A$9:$BC$71, 6, FALSE)</f>
        <v>13863.4</v>
      </c>
      <c r="E23" s="113">
        <f>VLOOKUP($A23&amp;$A$18, '[1]41.폐기물재활용률'!$A$9:$BC$71, 7, FALSE)</f>
        <v>2938.1</v>
      </c>
      <c r="F23" s="113">
        <f>VLOOKUP($A23&amp;$A$18, '[1]41.폐기물재활용률'!$A$9:$BC$71, 8, FALSE)</f>
        <v>2136.1</v>
      </c>
      <c r="G23" s="113">
        <f>VLOOKUP($A23&amp;$A$18, '[1]41.폐기물재활용률'!$A$9:$BC$71, 9, FALSE)</f>
        <v>2687.3</v>
      </c>
      <c r="H23" s="113">
        <f>VLOOKUP($A23&amp;$A$18, '[1]41.폐기물재활용률'!$A$9:$BC$71, 10, FALSE)</f>
        <v>1715.8</v>
      </c>
      <c r="I23" s="113">
        <f>VLOOKUP($A23&amp;$A$18, '[1]41.폐기물재활용률'!$A$9:$BC$71, 11, FALSE)</f>
        <v>9823.2999999999993</v>
      </c>
      <c r="J23" s="113">
        <f>VLOOKUP($A23&amp;$A$18, '[1]41.폐기물재활용률'!$A$9:$BC$71, 12, FALSE)</f>
        <v>9803.7000000000007</v>
      </c>
      <c r="K23" s="113">
        <f>VLOOKUP($A23&amp;$A$18, '[1]41.폐기물재활용률'!$A$9:$BC$71, 13, FALSE)</f>
        <v>308</v>
      </c>
      <c r="L23" s="113" t="str">
        <f>VLOOKUP($A23&amp;$A$18, '[1]41.폐기물재활용률'!$A$9:$BC$71, 14, FALSE)</f>
        <v>-</v>
      </c>
      <c r="M23" s="113">
        <f>VLOOKUP($A23&amp;$A$18, '[1]41.폐기물재활용률'!$A$9:$BC$71, 15, FALSE)</f>
        <v>308</v>
      </c>
      <c r="N23" s="113">
        <f>VLOOKUP($A23&amp;$A$18, '[1]41.폐기물재활용률'!$A$9:$BC$71, 16, FALSE)</f>
        <v>207.8</v>
      </c>
    </row>
    <row r="24" spans="1:14" ht="21.2" customHeight="1" x14ac:dyDescent="0.15">
      <c r="A24" s="4">
        <v>2020</v>
      </c>
      <c r="B24" s="113">
        <f>VLOOKUP($A24&amp;$A$18, '[1]41.폐기물재활용률'!$A$9:$BC$71, 4, FALSE)</f>
        <v>90.2</v>
      </c>
      <c r="C24" s="113">
        <f>VLOOKUP($A24&amp;$A$18, '[1]41.폐기물재활용률'!$A$9:$BC$71, 5, FALSE)</f>
        <v>20198.8</v>
      </c>
      <c r="D24" s="113">
        <f>VLOOKUP($A24&amp;$A$18, '[1]41.폐기물재활용률'!$A$9:$BC$71, 6, FALSE)</f>
        <v>18214.099999999999</v>
      </c>
      <c r="E24" s="113">
        <f>VLOOKUP($A24&amp;$A$18, '[1]41.폐기물재활용률'!$A$9:$BC$71, 7, FALSE)</f>
        <v>3112.1</v>
      </c>
      <c r="F24" s="113">
        <f>VLOOKUP($A24&amp;$A$18, '[1]41.폐기물재활용률'!$A$9:$BC$71, 8, FALSE)</f>
        <v>2171.1999999999998</v>
      </c>
      <c r="G24" s="113">
        <f>VLOOKUP($A24&amp;$A$18, '[1]41.폐기물재활용률'!$A$9:$BC$71, 9, FALSE)</f>
        <v>2471.5</v>
      </c>
      <c r="H24" s="113">
        <f>VLOOKUP($A24&amp;$A$18, '[1]41.폐기물재활용률'!$A$9:$BC$71, 10, FALSE)</f>
        <v>1571.6</v>
      </c>
      <c r="I24" s="113">
        <f>VLOOKUP($A24&amp;$A$18, '[1]41.폐기물재활용률'!$A$9:$BC$71, 11, FALSE)</f>
        <v>14287.2</v>
      </c>
      <c r="J24" s="113">
        <f>VLOOKUP($A24&amp;$A$18, '[1]41.폐기물재활용률'!$A$9:$BC$71, 12, FALSE)</f>
        <v>14277</v>
      </c>
      <c r="K24" s="113">
        <f>VLOOKUP($A24&amp;$A$18, '[1]41.폐기물재활용률'!$A$9:$BC$71, 13, FALSE)</f>
        <v>327.9</v>
      </c>
      <c r="L24" s="113" t="str">
        <f>VLOOKUP($A24&amp;$A$18, '[1]41.폐기물재활용률'!$A$9:$BC$71, 14, FALSE)</f>
        <v>-</v>
      </c>
      <c r="M24" s="113">
        <f>VLOOKUP($A24&amp;$A$18, '[1]41.폐기물재활용률'!$A$9:$BC$71, 15, FALSE)</f>
        <v>327.9</v>
      </c>
      <c r="N24" s="113">
        <f>VLOOKUP($A24&amp;$A$18, '[1]41.폐기물재활용률'!$A$9:$BC$71, 16, FALSE)</f>
        <v>194.3</v>
      </c>
    </row>
    <row r="25" spans="1:14" ht="21.2" customHeight="1" x14ac:dyDescent="0.15">
      <c r="A25" s="4">
        <v>2021</v>
      </c>
      <c r="B25" s="113">
        <v>89.560844905836319</v>
      </c>
      <c r="C25" s="113">
        <v>16943.900000000001</v>
      </c>
      <c r="D25" s="113">
        <v>15175.1</v>
      </c>
      <c r="E25" s="113">
        <v>2598.2999999999997</v>
      </c>
      <c r="F25" s="113">
        <v>1599.6000000000001</v>
      </c>
      <c r="G25" s="113">
        <v>2446.5</v>
      </c>
      <c r="H25" s="113">
        <v>1789</v>
      </c>
      <c r="I25" s="113">
        <v>11590.500000000002</v>
      </c>
      <c r="J25" s="113">
        <v>11576.6</v>
      </c>
      <c r="K25" s="113">
        <v>308.60000000000002</v>
      </c>
      <c r="L25" s="113">
        <v>0</v>
      </c>
      <c r="M25" s="113">
        <v>308.60000000000002</v>
      </c>
      <c r="N25" s="113">
        <v>209.89999999999998</v>
      </c>
    </row>
    <row r="26" spans="1:14" ht="21.2" customHeight="1" x14ac:dyDescent="0.15">
      <c r="A26" s="4"/>
      <c r="B26" s="181"/>
      <c r="C26" s="181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</row>
    <row r="27" spans="1:14" ht="21.2" customHeight="1" x14ac:dyDescent="0.15">
      <c r="A27" s="39" t="s">
        <v>49</v>
      </c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</row>
    <row r="28" spans="1:14" ht="21.2" customHeight="1" x14ac:dyDescent="0.15">
      <c r="A28" s="4">
        <v>2015</v>
      </c>
      <c r="B28" s="113">
        <f>VLOOKUP($A28&amp;$A$27, '[2]41.폐기물재활용률'!$A$9:$BC$160, 4, FALSE)</f>
        <v>63.65</v>
      </c>
      <c r="C28" s="113">
        <f>VLOOKUP($A28&amp;$A$27, '[2]41.폐기물재활용률'!$A$9:$BC$160, 5, FALSE)</f>
        <v>682590.1</v>
      </c>
      <c r="D28" s="113">
        <f>VLOOKUP($A28&amp;$A$27, '[2]41.폐기물재활용률'!$A$9:$BC$160, 6, FALSE)</f>
        <v>434465.3</v>
      </c>
      <c r="E28" s="113">
        <f>VLOOKUP($A28&amp;$A$27, '[2]41.폐기물재활용률'!$A$9:$BC$160, 7, FALSE)</f>
        <v>2805</v>
      </c>
      <c r="F28" s="113">
        <f>VLOOKUP($A28&amp;$A$27, '[2]41.폐기물재활용률'!$A$9:$BC$160, 8, FALSE)</f>
        <v>1282.2</v>
      </c>
      <c r="G28" s="113">
        <f>VLOOKUP($A28&amp;$A$27, '[2]41.폐기물재활용률'!$A$9:$BC$160, 9, FALSE)</f>
        <v>21974.400000000001</v>
      </c>
      <c r="H28" s="113">
        <f>VLOOKUP($A28&amp;$A$27, '[2]41.폐기물재활용률'!$A$9:$BC$160, 10, FALSE)</f>
        <v>18605.400000000001</v>
      </c>
      <c r="I28" s="113">
        <f>VLOOKUP($A28&amp;$A$27, '[2]41.폐기물재활용률'!$A$9:$BC$160, 11, FALSE)</f>
        <v>15072.9</v>
      </c>
      <c r="J28" s="113">
        <f>VLOOKUP($A28&amp;$A$27, '[2]41.폐기물재활용률'!$A$9:$BC$160, 12, FALSE)</f>
        <v>14820</v>
      </c>
      <c r="K28" s="113">
        <f>VLOOKUP($A28&amp;$A$27, '[2]41.폐기물재활용률'!$A$9:$BC$160, 13, FALSE)</f>
        <v>642737.80000000005</v>
      </c>
      <c r="L28" s="113">
        <f>VLOOKUP($A28&amp;$A$27, '[2]41.폐기물재활용률'!$A$9:$BC$160, 14, FALSE)</f>
        <v>2603.4</v>
      </c>
      <c r="M28" s="113">
        <f>VLOOKUP($A28&amp;$A$27, '[2]41.폐기물재활용률'!$A$9:$BC$160, 15, FALSE)</f>
        <v>640134.40000000002</v>
      </c>
      <c r="N28" s="113">
        <f>VLOOKUP($A28&amp;$A$27, '[2]41.폐기물재활용률'!$A$9:$BC$160, 16, FALSE)</f>
        <v>399757.7</v>
      </c>
    </row>
    <row r="29" spans="1:14" ht="21.2" customHeight="1" x14ac:dyDescent="0.15">
      <c r="A29" s="4">
        <v>2016</v>
      </c>
      <c r="B29" s="113">
        <f>VLOOKUP($A29&amp;$A$27, '[2]41.폐기물재활용률'!$A$9:$BC$160, 4, FALSE)</f>
        <v>60.45</v>
      </c>
      <c r="C29" s="113">
        <f>VLOOKUP($A29&amp;$A$27, '[2]41.폐기물재활용률'!$A$9:$BC$160, 5, FALSE)</f>
        <v>662654.6</v>
      </c>
      <c r="D29" s="113">
        <f>VLOOKUP($A29&amp;$A$27, '[2]41.폐기물재활용률'!$A$9:$BC$160, 6, FALSE)</f>
        <v>400565.8</v>
      </c>
      <c r="E29" s="113">
        <f>VLOOKUP($A29&amp;$A$27, '[2]41.폐기물재활용률'!$A$9:$BC$160, 7, FALSE)</f>
        <v>2885.4</v>
      </c>
      <c r="F29" s="113">
        <f>VLOOKUP($A29&amp;$A$27, '[2]41.폐기물재활용률'!$A$9:$BC$160, 8, FALSE)</f>
        <v>1273.7</v>
      </c>
      <c r="G29" s="113">
        <f>VLOOKUP($A29&amp;$A$27, '[2]41.폐기물재활용률'!$A$9:$BC$160, 9, FALSE)</f>
        <v>22151.200000000001</v>
      </c>
      <c r="H29" s="113">
        <f>VLOOKUP($A29&amp;$A$27, '[2]41.폐기물재활용률'!$A$9:$BC$160, 10, FALSE)</f>
        <v>18454.7</v>
      </c>
      <c r="I29" s="113">
        <f>VLOOKUP($A29&amp;$A$27, '[2]41.폐기물재활용률'!$A$9:$BC$160, 11, FALSE)</f>
        <v>14221</v>
      </c>
      <c r="J29" s="113">
        <f>VLOOKUP($A29&amp;$A$27, '[2]41.폐기물재활용률'!$A$9:$BC$160, 12, FALSE)</f>
        <v>14067.3</v>
      </c>
      <c r="K29" s="113">
        <f>VLOOKUP($A29&amp;$A$27, '[2]41.폐기물재활용률'!$A$9:$BC$160, 13, FALSE)</f>
        <v>623397</v>
      </c>
      <c r="L29" s="113">
        <f>VLOOKUP($A29&amp;$A$27, '[2]41.폐기물재활용률'!$A$9:$BC$160, 14, FALSE)</f>
        <v>2144.4</v>
      </c>
      <c r="M29" s="113">
        <f>VLOOKUP($A29&amp;$A$27, '[2]41.폐기물재활용률'!$A$9:$BC$160, 15, FALSE)</f>
        <v>621252.6</v>
      </c>
      <c r="N29" s="113">
        <f>VLOOKUP($A29&amp;$A$27, '[2]41.폐기물재활용률'!$A$9:$BC$160, 16, FALSE)</f>
        <v>366770.1</v>
      </c>
    </row>
    <row r="30" spans="1:14" ht="21.2" customHeight="1" x14ac:dyDescent="0.15">
      <c r="A30" s="4">
        <v>2017</v>
      </c>
      <c r="B30" s="113">
        <v>60.48</v>
      </c>
      <c r="C30" s="113">
        <v>698394.7</v>
      </c>
      <c r="D30" s="113">
        <v>422367.2</v>
      </c>
      <c r="E30" s="113">
        <v>3146.3</v>
      </c>
      <c r="F30" s="113">
        <v>1516</v>
      </c>
      <c r="G30" s="113">
        <v>22179.3</v>
      </c>
      <c r="H30" s="113">
        <v>19596.100000000002</v>
      </c>
      <c r="I30" s="113">
        <v>13508.699999999999</v>
      </c>
      <c r="J30" s="113">
        <v>13377.599999999997</v>
      </c>
      <c r="K30" s="113">
        <v>657193.39999999991</v>
      </c>
      <c r="L30" s="113">
        <f>VLOOKUP($A30&amp;$A$27, '[2]41.폐기물재활용률'!$A$9:$BC$160, 14, FALSE)</f>
        <v>2367</v>
      </c>
      <c r="M30" s="113">
        <f>VLOOKUP($A30&amp;$A$27, '[2]41.폐기물재활용률'!$A$9:$BC$160, 15, FALSE)</f>
        <v>657193.4</v>
      </c>
      <c r="N30" s="113">
        <v>387877.5</v>
      </c>
    </row>
    <row r="31" spans="1:14" ht="21.2" customHeight="1" x14ac:dyDescent="0.15">
      <c r="A31" s="4">
        <v>2018</v>
      </c>
      <c r="B31" s="113">
        <v>87.733457836499127</v>
      </c>
      <c r="C31" s="293">
        <v>39575.134070873981</v>
      </c>
      <c r="D31" s="293">
        <v>34720.633563808224</v>
      </c>
      <c r="E31" s="293">
        <v>3246.1999999999994</v>
      </c>
      <c r="F31" s="293">
        <v>1598.6999999999998</v>
      </c>
      <c r="G31" s="293">
        <v>22072.699999999997</v>
      </c>
      <c r="H31" s="293">
        <v>19516.600000000006</v>
      </c>
      <c r="I31" s="293">
        <v>12367.1</v>
      </c>
      <c r="J31" s="293">
        <v>12303.700000000003</v>
      </c>
      <c r="K31" s="293">
        <v>1879.1033485123285</v>
      </c>
      <c r="L31" s="293">
        <f>VLOOKUP($A31&amp;$A$27, '[2]41.폐기물재활용률'!$A$9:$BC$160, 14, FALSE)</f>
        <v>10.1</v>
      </c>
      <c r="M31" s="293">
        <f>VLOOKUP($A31&amp;$A$27, '[2]41.폐기물재활용률'!$A$9:$BC$160, 15, FALSE)</f>
        <v>1879.1</v>
      </c>
      <c r="N31" s="293">
        <v>1301.7475007945204</v>
      </c>
    </row>
    <row r="32" spans="1:14" ht="21.2" customHeight="1" x14ac:dyDescent="0.15">
      <c r="A32" s="4">
        <v>2019</v>
      </c>
      <c r="B32" s="113">
        <v>88.776346691865797</v>
      </c>
      <c r="C32" s="293">
        <v>44086.18</v>
      </c>
      <c r="D32" s="293">
        <v>39138.1</v>
      </c>
      <c r="E32" s="293">
        <v>3456.5000000000005</v>
      </c>
      <c r="F32" s="293">
        <v>1713.2000000000003</v>
      </c>
      <c r="G32" s="293">
        <v>23320.7</v>
      </c>
      <c r="H32" s="293">
        <v>21075.099999999995</v>
      </c>
      <c r="I32" s="293">
        <v>15037.9</v>
      </c>
      <c r="J32" s="293">
        <v>14999.6</v>
      </c>
      <c r="K32" s="293">
        <v>1976.5800000000002</v>
      </c>
      <c r="L32" s="293" t="str">
        <f>VLOOKUP($A32&amp;$A$27, '[2]41.폐기물재활용률'!$A$9:$BC$160, 14, FALSE)</f>
        <v>-</v>
      </c>
      <c r="M32" s="293">
        <f>VLOOKUP($A32&amp;$A$27, '[2]41.폐기물재활용률'!$A$9:$BC$160, 15, FALSE)</f>
        <v>1976.6</v>
      </c>
      <c r="N32" s="293">
        <v>1350.1999999999998</v>
      </c>
    </row>
    <row r="33" spans="1:14" ht="21.2" customHeight="1" x14ac:dyDescent="0.15">
      <c r="A33" s="4">
        <v>2020</v>
      </c>
      <c r="B33" s="113">
        <v>80.609165486195593</v>
      </c>
      <c r="C33" s="293">
        <v>61894.133894729093</v>
      </c>
      <c r="D33" s="293">
        <v>49892.344817449652</v>
      </c>
      <c r="E33" s="293">
        <v>2690.3080708493148</v>
      </c>
      <c r="F33" s="293">
        <v>826.77913657534259</v>
      </c>
      <c r="G33" s="293">
        <v>23149.100207650263</v>
      </c>
      <c r="H33" s="293">
        <v>20649.052874316938</v>
      </c>
      <c r="I33" s="293">
        <v>12174.270679617484</v>
      </c>
      <c r="J33" s="293">
        <v>11372.356136612021</v>
      </c>
      <c r="K33" s="293">
        <v>23880.454936612023</v>
      </c>
      <c r="L33" s="293">
        <f>VLOOKUP($A33&amp;$A$27, '[2]41.폐기물재활용률'!$A$9:$BC$160, 14, FALSE)</f>
        <v>0</v>
      </c>
      <c r="M33" s="293">
        <f>VLOOKUP($A33&amp;$A$27, '[2]41.폐기물재활용률'!$A$9:$BC$160, 15, FALSE)</f>
        <v>23880.5</v>
      </c>
      <c r="N33" s="293">
        <v>17044.156669945354</v>
      </c>
    </row>
    <row r="34" spans="1:14" ht="21.2" customHeight="1" x14ac:dyDescent="0.15">
      <c r="A34" s="4">
        <v>2021</v>
      </c>
      <c r="B34" s="281">
        <v>85.825307748660919</v>
      </c>
      <c r="C34" s="353">
        <v>39779.972228767117</v>
      </c>
      <c r="D34" s="353">
        <v>34141.283587671227</v>
      </c>
      <c r="E34" s="353">
        <v>2310.623</v>
      </c>
      <c r="F34" s="354">
        <v>584.33000000000004</v>
      </c>
      <c r="G34" s="354">
        <v>25355.153273972606</v>
      </c>
      <c r="H34" s="354">
        <v>22570.828487671231</v>
      </c>
      <c r="I34" s="354">
        <v>11947.892084931507</v>
      </c>
      <c r="J34" s="354">
        <v>10950.757769863014</v>
      </c>
      <c r="K34" s="354">
        <v>166.30386986301366</v>
      </c>
      <c r="L34" s="363" t="s">
        <v>894</v>
      </c>
      <c r="M34" s="354">
        <v>166.3</v>
      </c>
      <c r="N34" s="354">
        <v>35.367330136986311</v>
      </c>
    </row>
    <row r="35" spans="1:14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</row>
    <row r="36" spans="1:14" s="111" customFormat="1" ht="18.75" customHeight="1" x14ac:dyDescent="0.15">
      <c r="A36" s="165" t="s">
        <v>743</v>
      </c>
    </row>
    <row r="37" spans="1:14" x14ac:dyDescent="0.15">
      <c r="C37" s="364"/>
    </row>
    <row r="39" spans="1:14" x14ac:dyDescent="0.15">
      <c r="L39" s="302"/>
    </row>
  </sheetData>
  <mergeCells count="18">
    <mergeCell ref="K6:M6"/>
    <mergeCell ref="B5:B7"/>
    <mergeCell ref="C5:D5"/>
    <mergeCell ref="E5:F5"/>
    <mergeCell ref="G5:H5"/>
    <mergeCell ref="I5:J5"/>
    <mergeCell ref="K5:N5"/>
    <mergeCell ref="C6:C7"/>
    <mergeCell ref="D6:D7"/>
    <mergeCell ref="E6:E7"/>
    <mergeCell ref="N6:N7"/>
    <mergeCell ref="F6:F7"/>
    <mergeCell ref="G6:G7"/>
    <mergeCell ref="H6:H7"/>
    <mergeCell ref="I6:I7"/>
    <mergeCell ref="A2:G2"/>
    <mergeCell ref="A5:A7"/>
    <mergeCell ref="J6:J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7" width="11.109375" customWidth="1"/>
    <col min="9" max="15" width="9.77734375" customWidth="1"/>
  </cols>
  <sheetData>
    <row r="1" spans="1:15" s="42" customFormat="1" ht="15" customHeight="1" x14ac:dyDescent="0.15">
      <c r="A1" s="133" t="s">
        <v>214</v>
      </c>
      <c r="C1" s="55"/>
      <c r="E1" s="55"/>
      <c r="F1" s="55"/>
      <c r="H1" s="55"/>
      <c r="J1" s="55"/>
      <c r="K1" s="55"/>
      <c r="L1" s="55"/>
      <c r="M1" s="55"/>
      <c r="O1" s="55"/>
    </row>
    <row r="2" spans="1:15" s="229" customFormat="1" ht="30" customHeight="1" x14ac:dyDescent="0.15">
      <c r="A2" s="481" t="s">
        <v>806</v>
      </c>
      <c r="B2" s="481"/>
      <c r="C2" s="481"/>
      <c r="D2" s="481"/>
      <c r="E2" s="481"/>
      <c r="F2" s="481"/>
      <c r="G2" s="481"/>
      <c r="H2" s="218"/>
      <c r="I2" s="218"/>
      <c r="J2" s="218"/>
      <c r="K2" s="218"/>
      <c r="L2" s="218"/>
      <c r="M2" s="218"/>
      <c r="N2" s="218"/>
      <c r="O2" s="218"/>
    </row>
    <row r="3" spans="1:15" s="42" customFormat="1" ht="15" customHeight="1" x14ac:dyDescent="0.15">
      <c r="C3" s="55"/>
      <c r="E3" s="55"/>
      <c r="F3" s="55"/>
      <c r="H3" s="55"/>
      <c r="J3" s="55"/>
      <c r="K3" s="55"/>
      <c r="L3" s="55"/>
      <c r="M3" s="55"/>
      <c r="O3" s="55"/>
    </row>
    <row r="4" spans="1:15" s="42" customFormat="1" ht="15" customHeight="1" thickBot="1" x14ac:dyDescent="0.2">
      <c r="A4" s="6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241" t="s">
        <v>807</v>
      </c>
    </row>
    <row r="5" spans="1:15" s="162" customFormat="1" ht="20.100000000000001" customHeight="1" x14ac:dyDescent="0.15">
      <c r="A5" s="630"/>
      <c r="B5" s="664" t="s">
        <v>808</v>
      </c>
      <c r="C5" s="664" t="s">
        <v>550</v>
      </c>
      <c r="D5" s="664" t="s">
        <v>551</v>
      </c>
      <c r="E5" s="639" t="s">
        <v>552</v>
      </c>
      <c r="F5" s="640"/>
      <c r="G5" s="719"/>
      <c r="H5" s="640" t="s">
        <v>553</v>
      </c>
      <c r="I5" s="640"/>
      <c r="J5" s="640"/>
      <c r="K5" s="640"/>
      <c r="L5" s="640"/>
      <c r="M5" s="640"/>
      <c r="N5" s="640"/>
      <c r="O5" s="639" t="s">
        <v>554</v>
      </c>
    </row>
    <row r="6" spans="1:15" s="162" customFormat="1" ht="20.100000000000001" customHeight="1" x14ac:dyDescent="0.15">
      <c r="A6" s="720"/>
      <c r="B6" s="665"/>
      <c r="C6" s="665"/>
      <c r="D6" s="665"/>
      <c r="E6" s="665"/>
      <c r="F6" s="643" t="s">
        <v>211</v>
      </c>
      <c r="G6" s="641" t="s">
        <v>212</v>
      </c>
      <c r="H6" s="716"/>
      <c r="I6" s="641" t="s">
        <v>555</v>
      </c>
      <c r="J6" s="717"/>
      <c r="K6" s="717"/>
      <c r="L6" s="641" t="s">
        <v>556</v>
      </c>
      <c r="M6" s="717"/>
      <c r="N6" s="718"/>
      <c r="O6" s="715"/>
    </row>
    <row r="7" spans="1:15" s="162" customFormat="1" ht="20.100000000000001" customHeight="1" thickBot="1" x14ac:dyDescent="0.2">
      <c r="A7" s="721"/>
      <c r="B7" s="642"/>
      <c r="C7" s="642"/>
      <c r="D7" s="642"/>
      <c r="E7" s="642"/>
      <c r="F7" s="644"/>
      <c r="G7" s="642"/>
      <c r="H7" s="669"/>
      <c r="I7" s="150"/>
      <c r="J7" s="153" t="s">
        <v>211</v>
      </c>
      <c r="K7" s="153" t="s">
        <v>212</v>
      </c>
      <c r="L7" s="150"/>
      <c r="M7" s="153" t="s">
        <v>211</v>
      </c>
      <c r="N7" s="152" t="s">
        <v>212</v>
      </c>
      <c r="O7" s="644"/>
    </row>
    <row r="8" spans="1:15" s="82" customFormat="1" ht="6.95" customHeight="1" x14ac:dyDescent="0.15">
      <c r="A8" s="8" t="s">
        <v>0</v>
      </c>
      <c r="B8" s="79"/>
      <c r="C8" s="79"/>
      <c r="D8" s="79"/>
      <c r="E8" s="79" t="s">
        <v>0</v>
      </c>
      <c r="F8" s="79" t="s">
        <v>0</v>
      </c>
      <c r="G8" s="79" t="s">
        <v>0</v>
      </c>
      <c r="H8" s="79"/>
      <c r="I8" s="79"/>
      <c r="J8" s="79" t="s">
        <v>0</v>
      </c>
      <c r="K8" s="79" t="s">
        <v>0</v>
      </c>
      <c r="L8" s="79"/>
      <c r="M8" s="79"/>
      <c r="N8" s="79"/>
      <c r="O8" s="79" t="s">
        <v>0</v>
      </c>
    </row>
    <row r="9" spans="1:15" ht="21.2" customHeight="1" x14ac:dyDescent="0.15">
      <c r="A9" s="39" t="s">
        <v>63</v>
      </c>
      <c r="B9" s="94"/>
      <c r="C9" s="94"/>
      <c r="D9" s="94"/>
      <c r="E9" s="94"/>
    </row>
    <row r="10" spans="1:15" ht="21.2" customHeight="1" x14ac:dyDescent="0.15">
      <c r="A10" s="4">
        <v>2015</v>
      </c>
      <c r="B10" s="112">
        <f t="shared" ref="B10:O16" si="0">SUM(B19,B28)</f>
        <v>2681</v>
      </c>
      <c r="C10" s="112">
        <f t="shared" si="0"/>
        <v>32201</v>
      </c>
      <c r="D10" s="112">
        <f t="shared" si="0"/>
        <v>27669</v>
      </c>
      <c r="E10" s="112">
        <f t="shared" si="0"/>
        <v>1053019</v>
      </c>
      <c r="F10" s="112">
        <f t="shared" si="0"/>
        <v>585905</v>
      </c>
      <c r="G10" s="112">
        <f t="shared" si="0"/>
        <v>467114</v>
      </c>
      <c r="H10" s="112">
        <f t="shared" si="0"/>
        <v>71817</v>
      </c>
      <c r="I10" s="112">
        <f t="shared" si="0"/>
        <v>61818</v>
      </c>
      <c r="J10" s="112">
        <f t="shared" si="0"/>
        <v>25367</v>
      </c>
      <c r="K10" s="112">
        <f t="shared" si="0"/>
        <v>36451</v>
      </c>
      <c r="L10" s="112">
        <f t="shared" si="0"/>
        <v>9999</v>
      </c>
      <c r="M10" s="112">
        <f t="shared" si="0"/>
        <v>5918</v>
      </c>
      <c r="N10" s="112">
        <f t="shared" si="0"/>
        <v>4081</v>
      </c>
      <c r="O10" s="112">
        <f t="shared" si="0"/>
        <v>34.1</v>
      </c>
    </row>
    <row r="11" spans="1:15" ht="21.2" customHeight="1" x14ac:dyDescent="0.15">
      <c r="A11" s="4">
        <v>2016</v>
      </c>
      <c r="B11" s="112">
        <f t="shared" si="0"/>
        <v>2639</v>
      </c>
      <c r="C11" s="112">
        <f t="shared" si="0"/>
        <v>31902</v>
      </c>
      <c r="D11" s="112">
        <f t="shared" si="0"/>
        <v>35916</v>
      </c>
      <c r="E11" s="112">
        <f t="shared" si="0"/>
        <v>1022406</v>
      </c>
      <c r="F11" s="112">
        <f t="shared" si="0"/>
        <v>566338</v>
      </c>
      <c r="G11" s="112">
        <f t="shared" si="0"/>
        <v>456068</v>
      </c>
      <c r="H11" s="112">
        <f t="shared" si="0"/>
        <v>72308</v>
      </c>
      <c r="I11" s="112">
        <f t="shared" si="0"/>
        <v>62081</v>
      </c>
      <c r="J11" s="112">
        <f t="shared" si="0"/>
        <v>25318</v>
      </c>
      <c r="K11" s="112">
        <f t="shared" si="0"/>
        <v>36763</v>
      </c>
      <c r="L11" s="112">
        <f t="shared" si="0"/>
        <v>10227</v>
      </c>
      <c r="M11" s="112">
        <f t="shared" si="0"/>
        <v>6045</v>
      </c>
      <c r="N11" s="112">
        <f t="shared" si="0"/>
        <v>4182</v>
      </c>
      <c r="O11" s="112">
        <f t="shared" si="0"/>
        <v>32.9</v>
      </c>
    </row>
    <row r="12" spans="1:15" ht="21.2" customHeight="1" x14ac:dyDescent="0.15">
      <c r="A12" s="4">
        <v>2017</v>
      </c>
      <c r="B12" s="112">
        <f t="shared" si="0"/>
        <v>2628</v>
      </c>
      <c r="C12" s="112">
        <f t="shared" si="0"/>
        <v>31693</v>
      </c>
      <c r="D12" s="112">
        <f t="shared" si="0"/>
        <v>35026</v>
      </c>
      <c r="E12" s="112">
        <f t="shared" si="0"/>
        <v>988341</v>
      </c>
      <c r="F12" s="112">
        <f t="shared" si="0"/>
        <v>543851</v>
      </c>
      <c r="G12" s="112">
        <f t="shared" si="0"/>
        <v>444490</v>
      </c>
      <c r="H12" s="112">
        <f t="shared" si="0"/>
        <v>73488</v>
      </c>
      <c r="I12" s="112">
        <f t="shared" si="0"/>
        <v>61986</v>
      </c>
      <c r="J12" s="112">
        <f t="shared" si="0"/>
        <v>25046</v>
      </c>
      <c r="K12" s="112">
        <f t="shared" si="0"/>
        <v>36940</v>
      </c>
      <c r="L12" s="112">
        <f t="shared" si="0"/>
        <v>11502</v>
      </c>
      <c r="M12" s="112">
        <f t="shared" si="0"/>
        <v>6311</v>
      </c>
      <c r="N12" s="112">
        <f t="shared" si="0"/>
        <v>5191</v>
      </c>
      <c r="O12" s="112">
        <f t="shared" si="0"/>
        <v>31.9</v>
      </c>
    </row>
    <row r="13" spans="1:15" ht="21.2" customHeight="1" x14ac:dyDescent="0.15">
      <c r="A13" s="4">
        <v>2018</v>
      </c>
      <c r="B13" s="112">
        <f t="shared" si="0"/>
        <v>2615</v>
      </c>
      <c r="C13" s="112">
        <f t="shared" si="0"/>
        <v>31206</v>
      </c>
      <c r="D13" s="112">
        <f t="shared" si="0"/>
        <v>35541</v>
      </c>
      <c r="E13" s="112">
        <f t="shared" si="0"/>
        <v>957701</v>
      </c>
      <c r="F13" s="112">
        <f t="shared" si="0"/>
        <v>524773</v>
      </c>
      <c r="G13" s="112">
        <f t="shared" si="0"/>
        <v>432928</v>
      </c>
      <c r="H13" s="112">
        <f t="shared" si="0"/>
        <v>73694</v>
      </c>
      <c r="I13" s="112">
        <f t="shared" si="0"/>
        <v>62249</v>
      </c>
      <c r="J13" s="112">
        <f t="shared" si="0"/>
        <v>24747</v>
      </c>
      <c r="K13" s="112">
        <f t="shared" si="0"/>
        <v>37502</v>
      </c>
      <c r="L13" s="112">
        <f t="shared" si="0"/>
        <v>11445</v>
      </c>
      <c r="M13" s="112">
        <f t="shared" si="0"/>
        <v>6118</v>
      </c>
      <c r="N13" s="112">
        <f t="shared" si="0"/>
        <v>5327</v>
      </c>
      <c r="O13" s="112">
        <f t="shared" si="0"/>
        <v>30.799999999999997</v>
      </c>
    </row>
    <row r="14" spans="1:15" ht="21.2" customHeight="1" x14ac:dyDescent="0.15">
      <c r="A14" s="4">
        <v>2019</v>
      </c>
      <c r="B14" s="112">
        <f t="shared" si="0"/>
        <v>2597</v>
      </c>
      <c r="C14" s="112">
        <f t="shared" si="0"/>
        <v>31450</v>
      </c>
      <c r="D14" s="112">
        <f t="shared" si="0"/>
        <v>36060</v>
      </c>
      <c r="E14" s="112">
        <f t="shared" si="0"/>
        <v>923650</v>
      </c>
      <c r="F14" s="112">
        <f t="shared" si="0"/>
        <v>501964</v>
      </c>
      <c r="G14" s="112">
        <f t="shared" si="0"/>
        <v>421686</v>
      </c>
      <c r="H14" s="112">
        <f t="shared" si="0"/>
        <v>73273</v>
      </c>
      <c r="I14" s="112">
        <f t="shared" si="0"/>
        <v>61848</v>
      </c>
      <c r="J14" s="112">
        <f t="shared" si="0"/>
        <v>24265</v>
      </c>
      <c r="K14" s="112">
        <f t="shared" si="0"/>
        <v>37583</v>
      </c>
      <c r="L14" s="112">
        <f t="shared" si="0"/>
        <v>11425</v>
      </c>
      <c r="M14" s="112">
        <f t="shared" si="0"/>
        <v>6058</v>
      </c>
      <c r="N14" s="112">
        <f t="shared" si="0"/>
        <v>5367</v>
      </c>
      <c r="O14" s="112">
        <f t="shared" si="0"/>
        <v>29.9</v>
      </c>
    </row>
    <row r="15" spans="1:15" ht="21.2" customHeight="1" x14ac:dyDescent="0.15">
      <c r="A15" s="4">
        <v>2020</v>
      </c>
      <c r="B15" s="112">
        <f t="shared" si="0"/>
        <v>2582</v>
      </c>
      <c r="C15" s="112">
        <f t="shared" si="0"/>
        <v>30983</v>
      </c>
      <c r="D15" s="112">
        <f t="shared" si="0"/>
        <v>35597</v>
      </c>
      <c r="E15" s="112">
        <f t="shared" si="0"/>
        <v>918760</v>
      </c>
      <c r="F15" s="112">
        <f t="shared" si="0"/>
        <v>493819</v>
      </c>
      <c r="G15" s="112">
        <f t="shared" si="0"/>
        <v>424941</v>
      </c>
      <c r="H15" s="112">
        <f t="shared" si="0"/>
        <v>73058</v>
      </c>
      <c r="I15" s="112">
        <f t="shared" si="0"/>
        <v>61538</v>
      </c>
      <c r="J15" s="112">
        <f t="shared" si="0"/>
        <v>23909</v>
      </c>
      <c r="K15" s="112">
        <f t="shared" si="0"/>
        <v>37629</v>
      </c>
      <c r="L15" s="112">
        <f t="shared" si="0"/>
        <v>11520</v>
      </c>
      <c r="M15" s="112">
        <f t="shared" si="0"/>
        <v>5953</v>
      </c>
      <c r="N15" s="112">
        <f t="shared" si="0"/>
        <v>5567</v>
      </c>
      <c r="O15" s="112">
        <f t="shared" si="0"/>
        <v>29.9</v>
      </c>
    </row>
    <row r="16" spans="1:15" ht="21.2" customHeight="1" x14ac:dyDescent="0.15">
      <c r="A16" s="4">
        <v>2021</v>
      </c>
      <c r="B16" s="112">
        <f t="shared" si="0"/>
        <v>2583</v>
      </c>
      <c r="C16" s="112">
        <f t="shared" si="0"/>
        <v>30905</v>
      </c>
      <c r="D16" s="112">
        <f t="shared" si="0"/>
        <v>36028</v>
      </c>
      <c r="E16" s="112">
        <f t="shared" si="0"/>
        <v>887173</v>
      </c>
      <c r="F16" s="112">
        <f t="shared" si="0"/>
        <v>481070</v>
      </c>
      <c r="G16" s="112">
        <f t="shared" si="0"/>
        <v>406103</v>
      </c>
      <c r="H16" s="112">
        <f t="shared" si="0"/>
        <v>75062</v>
      </c>
      <c r="I16" s="112">
        <f t="shared" si="0"/>
        <v>62370</v>
      </c>
      <c r="J16" s="112">
        <f t="shared" si="0"/>
        <v>24000</v>
      </c>
      <c r="K16" s="112">
        <f t="shared" si="0"/>
        <v>38370</v>
      </c>
      <c r="L16" s="112">
        <f t="shared" si="0"/>
        <v>12692</v>
      </c>
      <c r="M16" s="112">
        <f t="shared" si="0"/>
        <v>6263</v>
      </c>
      <c r="N16" s="112">
        <f t="shared" si="0"/>
        <v>6429</v>
      </c>
      <c r="O16" s="112">
        <f t="shared" si="0"/>
        <v>28.4</v>
      </c>
    </row>
    <row r="17" spans="1:15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</row>
    <row r="18" spans="1:15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</row>
    <row r="19" spans="1:15" ht="21.2" customHeight="1" x14ac:dyDescent="0.15">
      <c r="A19" s="4">
        <v>2015</v>
      </c>
      <c r="B19" s="112">
        <f>VLOOKUP($A19&amp;$A$18, '[1]42.학교현황'!$A$9:$BC$160, 4, FALSE)</f>
        <v>884</v>
      </c>
      <c r="C19" s="112">
        <f>VLOOKUP($A19&amp;$A$18, '[1]42.학교현황'!$A$9:$BC$160, 5, FALSE)</f>
        <v>14678</v>
      </c>
      <c r="D19" s="112">
        <f>VLOOKUP($A19&amp;$A$18, '[1]42.학교현황'!$A$9:$BC$160, 6, FALSE)</f>
        <v>13393</v>
      </c>
      <c r="E19" s="112">
        <f>VLOOKUP($A19&amp;$A$18, '[1]42.학교현황'!$A$9:$BC$160, 7, FALSE)</f>
        <v>481844</v>
      </c>
      <c r="F19" s="112">
        <f>VLOOKUP($A19&amp;$A$18, '[1]42.학교현황'!$A$9:$BC$160, 8, FALSE)</f>
        <v>263882</v>
      </c>
      <c r="G19" s="112">
        <f>VLOOKUP($A19&amp;$A$18, '[1]42.학교현황'!$A$9:$BC$160, 9, FALSE)</f>
        <v>217962</v>
      </c>
      <c r="H19" s="112">
        <f>VLOOKUP($A19&amp;$A$18, '[1]42.학교현황'!$A$9:$BC$160, 10, FALSE)</f>
        <v>31909</v>
      </c>
      <c r="I19" s="112">
        <f>VLOOKUP($A19&amp;$A$18, '[1]42.학교현황'!$A$9:$BC$160, 11, FALSE)</f>
        <v>28391</v>
      </c>
      <c r="J19" s="112">
        <f>VLOOKUP($A19&amp;$A$18, '[1]42.학교현황'!$A$9:$BC$160, 12, FALSE)</f>
        <v>10037</v>
      </c>
      <c r="K19" s="112">
        <f>VLOOKUP($A19&amp;$A$18, '[1]42.학교현황'!$A$9:$BC$160, 13, FALSE)</f>
        <v>18354</v>
      </c>
      <c r="L19" s="112">
        <f>VLOOKUP($A19&amp;$A$18, '[1]42.학교현황'!$A$9:$BC$160, 14, FALSE)</f>
        <v>3518</v>
      </c>
      <c r="M19" s="112">
        <f>VLOOKUP($A19&amp;$A$18, '[1]42.학교현황'!$A$9:$BC$160, 15, FALSE)</f>
        <v>1805</v>
      </c>
      <c r="N19" s="112">
        <f>VLOOKUP($A19&amp;$A$18, '[1]42.학교현황'!$A$9:$BC$160, 16, FALSE)</f>
        <v>1713</v>
      </c>
      <c r="O19" s="112">
        <f>VLOOKUP($A19&amp;$A$18, '[1]42.학교현황'!$A$9:$BC$160, 17, FALSE)</f>
        <v>17</v>
      </c>
    </row>
    <row r="20" spans="1:15" ht="21.2" customHeight="1" x14ac:dyDescent="0.15">
      <c r="A20" s="4">
        <v>2016</v>
      </c>
      <c r="B20" s="112">
        <f>VLOOKUP($A20&amp;$A$18, '[1]42.학교현황'!$A$9:$BC$160, 4, FALSE)</f>
        <v>873</v>
      </c>
      <c r="C20" s="112">
        <f>VLOOKUP($A20&amp;$A$18, '[1]42.학교현황'!$A$9:$BC$160, 5, FALSE)</f>
        <v>14465</v>
      </c>
      <c r="D20" s="112">
        <f>VLOOKUP($A20&amp;$A$18, '[1]42.학교현황'!$A$9:$BC$160, 6, FALSE)</f>
        <v>13636</v>
      </c>
      <c r="E20" s="112">
        <f>VLOOKUP($A20&amp;$A$18, '[1]42.학교현황'!$A$9:$BC$160, 7, FALSE)</f>
        <v>467869</v>
      </c>
      <c r="F20" s="112">
        <f>VLOOKUP($A20&amp;$A$18, '[1]42.학교현황'!$A$9:$BC$160, 8, FALSE)</f>
        <v>255369</v>
      </c>
      <c r="G20" s="112">
        <f>VLOOKUP($A20&amp;$A$18, '[1]42.학교현황'!$A$9:$BC$160, 9, FALSE)</f>
        <v>212500</v>
      </c>
      <c r="H20" s="112">
        <f>VLOOKUP($A20&amp;$A$18, '[1]42.학교현황'!$A$9:$BC$160, 10, FALSE)</f>
        <v>32310</v>
      </c>
      <c r="I20" s="112">
        <f>VLOOKUP($A20&amp;$A$18, '[1]42.학교현황'!$A$9:$BC$160, 11, FALSE)</f>
        <v>28832</v>
      </c>
      <c r="J20" s="112">
        <f>VLOOKUP($A20&amp;$A$18, '[1]42.학교현황'!$A$9:$BC$160, 12, FALSE)</f>
        <v>10284</v>
      </c>
      <c r="K20" s="112">
        <f>VLOOKUP($A20&amp;$A$18, '[1]42.학교현황'!$A$9:$BC$160, 13, FALSE)</f>
        <v>18548</v>
      </c>
      <c r="L20" s="112">
        <f>VLOOKUP($A20&amp;$A$18, '[1]42.학교현황'!$A$9:$BC$160, 14, FALSE)</f>
        <v>3478</v>
      </c>
      <c r="M20" s="112">
        <f>VLOOKUP($A20&amp;$A$18, '[1]42.학교현황'!$A$9:$BC$160, 15, FALSE)</f>
        <v>1825</v>
      </c>
      <c r="N20" s="112">
        <f>VLOOKUP($A20&amp;$A$18, '[1]42.학교현황'!$A$9:$BC$160, 16, FALSE)</f>
        <v>1653</v>
      </c>
      <c r="O20" s="112">
        <f>VLOOKUP($A20&amp;$A$18, '[1]42.학교현황'!$A$9:$BC$160, 17, FALSE)</f>
        <v>16.2</v>
      </c>
    </row>
    <row r="21" spans="1:15" ht="21.2" customHeight="1" x14ac:dyDescent="0.15">
      <c r="A21" s="4">
        <v>2017</v>
      </c>
      <c r="B21" s="112">
        <f>VLOOKUP($A21&amp;$A$18, '[1]42.학교현황'!$A$9:$BC$160, 4, FALSE)</f>
        <v>874</v>
      </c>
      <c r="C21" s="112">
        <f>VLOOKUP($A21&amp;$A$18, '[1]42.학교현황'!$A$9:$BC$160, 5, FALSE)</f>
        <v>14376</v>
      </c>
      <c r="D21" s="112">
        <f>VLOOKUP($A21&amp;$A$18, '[1]42.학교현황'!$A$9:$BC$160, 6, FALSE)</f>
        <v>13680</v>
      </c>
      <c r="E21" s="112">
        <f>VLOOKUP($A21&amp;$A$18, '[1]42.학교현황'!$A$9:$BC$160, 7, FALSE)</f>
        <v>450922</v>
      </c>
      <c r="F21" s="112">
        <f>VLOOKUP($A21&amp;$A$18, '[1]42.학교현황'!$A$9:$BC$160, 8, FALSE)</f>
        <v>243813</v>
      </c>
      <c r="G21" s="112">
        <f>VLOOKUP($A21&amp;$A$18, '[1]42.학교현황'!$A$9:$BC$160, 9, FALSE)</f>
        <v>207109</v>
      </c>
      <c r="H21" s="112">
        <f>VLOOKUP($A21&amp;$A$18, '[1]42.학교현황'!$A$9:$BC$160, 10, FALSE)</f>
        <v>32270</v>
      </c>
      <c r="I21" s="112">
        <f>VLOOKUP($A21&amp;$A$18, '[1]42.학교현황'!$A$9:$BC$160, 11, FALSE)</f>
        <v>28758</v>
      </c>
      <c r="J21" s="112">
        <f>VLOOKUP($A21&amp;$A$18, '[1]42.학교현황'!$A$9:$BC$160, 12, FALSE)</f>
        <v>10168</v>
      </c>
      <c r="K21" s="112">
        <f>VLOOKUP($A21&amp;$A$18, '[1]42.학교현황'!$A$9:$BC$160, 13, FALSE)</f>
        <v>18590</v>
      </c>
      <c r="L21" s="112">
        <f>VLOOKUP($A21&amp;$A$18, '[1]42.학교현황'!$A$9:$BC$160, 14, FALSE)</f>
        <v>3512</v>
      </c>
      <c r="M21" s="112">
        <f>VLOOKUP($A21&amp;$A$18, '[1]42.학교현황'!$A$9:$BC$160, 15, FALSE)</f>
        <v>1819</v>
      </c>
      <c r="N21" s="112">
        <f>VLOOKUP($A21&amp;$A$18, '[1]42.학교현황'!$A$9:$BC$160, 16, FALSE)</f>
        <v>1693</v>
      </c>
      <c r="O21" s="112">
        <f>VLOOKUP($A21&amp;$A$18, '[1]42.학교현황'!$A$9:$BC$160, 17, FALSE)</f>
        <v>15.7</v>
      </c>
    </row>
    <row r="22" spans="1:15" ht="21.2" customHeight="1" x14ac:dyDescent="0.15">
      <c r="A22" s="4">
        <v>2018</v>
      </c>
      <c r="B22" s="112">
        <f>VLOOKUP($A22&amp;$A$18, '[1]42.학교현황'!$A$9:$BC$160, 4, FALSE)</f>
        <v>873</v>
      </c>
      <c r="C22" s="112">
        <f>VLOOKUP($A22&amp;$A$18, '[1]42.학교현황'!$A$9:$BC$160, 5, FALSE)</f>
        <v>14234</v>
      </c>
      <c r="D22" s="112">
        <f>VLOOKUP($A22&amp;$A$18, '[1]42.학교현황'!$A$9:$BC$160, 6, FALSE)</f>
        <v>13571</v>
      </c>
      <c r="E22" s="112">
        <f>VLOOKUP($A22&amp;$A$18, '[1]42.학교현황'!$A$9:$BC$160, 7, FALSE)</f>
        <v>437288</v>
      </c>
      <c r="F22" s="112">
        <f>VLOOKUP($A22&amp;$A$18, '[1]42.학교현황'!$A$9:$BC$160, 8, FALSE)</f>
        <v>235719</v>
      </c>
      <c r="G22" s="112">
        <f>VLOOKUP($A22&amp;$A$18, '[1]42.학교현황'!$A$9:$BC$160, 9, FALSE)</f>
        <v>201569</v>
      </c>
      <c r="H22" s="112">
        <f>VLOOKUP($A22&amp;$A$18, '[1]42.학교현황'!$A$9:$BC$160, 10, FALSE)</f>
        <v>32540</v>
      </c>
      <c r="I22" s="112">
        <f>VLOOKUP($A22&amp;$A$18, '[1]42.학교현황'!$A$9:$BC$160, 11, FALSE)</f>
        <v>28959</v>
      </c>
      <c r="J22" s="112">
        <f>VLOOKUP($A22&amp;$A$18, '[1]42.학교현황'!$A$9:$BC$160, 12, FALSE)</f>
        <v>10119</v>
      </c>
      <c r="K22" s="112">
        <f>VLOOKUP($A22&amp;$A$18, '[1]42.학교현황'!$A$9:$BC$160, 13, FALSE)</f>
        <v>18840</v>
      </c>
      <c r="L22" s="112">
        <f>VLOOKUP($A22&amp;$A$18, '[1]42.학교현황'!$A$9:$BC$160, 14, FALSE)</f>
        <v>3581</v>
      </c>
      <c r="M22" s="112">
        <f>VLOOKUP($A22&amp;$A$18, '[1]42.학교현황'!$A$9:$BC$160, 15, FALSE)</f>
        <v>1743</v>
      </c>
      <c r="N22" s="112">
        <f>VLOOKUP($A22&amp;$A$18, '[1]42.학교현황'!$A$9:$BC$160, 16, FALSE)</f>
        <v>1838</v>
      </c>
      <c r="O22" s="112">
        <f>VLOOKUP($A22&amp;$A$18, '[1]42.학교현황'!$A$9:$BC$160, 17, FALSE)</f>
        <v>15.2</v>
      </c>
    </row>
    <row r="23" spans="1:15" ht="21.2" customHeight="1" x14ac:dyDescent="0.15">
      <c r="A23" s="4">
        <v>2019</v>
      </c>
      <c r="B23" s="112">
        <f>VLOOKUP($A23&amp;$A$18, '[1]42.학교현황'!$A$9:$BC$160, 4, FALSE)</f>
        <v>862</v>
      </c>
      <c r="C23" s="112">
        <f>VLOOKUP($A23&amp;$A$18, '[1]42.학교현황'!$A$9:$BC$160, 5, FALSE)</f>
        <v>14059</v>
      </c>
      <c r="D23" s="112">
        <f>VLOOKUP($A23&amp;$A$18, '[1]42.학교현황'!$A$9:$BC$160, 6, FALSE)</f>
        <v>13502</v>
      </c>
      <c r="E23" s="112">
        <f>VLOOKUP($A23&amp;$A$18, '[1]42.학교현황'!$A$9:$BC$160, 7, FALSE)</f>
        <v>418834</v>
      </c>
      <c r="F23" s="112">
        <f>VLOOKUP($A23&amp;$A$18, '[1]42.학교현황'!$A$9:$BC$160, 8, FALSE)</f>
        <v>222939</v>
      </c>
      <c r="G23" s="112">
        <f>VLOOKUP($A23&amp;$A$18, '[1]42.학교현황'!$A$9:$BC$160, 9, FALSE)</f>
        <v>195895</v>
      </c>
      <c r="H23" s="112">
        <f>VLOOKUP($A23&amp;$A$18, '[1]42.학교현황'!$A$9:$BC$160, 10, FALSE)</f>
        <v>32157</v>
      </c>
      <c r="I23" s="112">
        <f>VLOOKUP($A23&amp;$A$18, '[1]42.학교현황'!$A$9:$BC$160, 11, FALSE)</f>
        <v>28551</v>
      </c>
      <c r="J23" s="112">
        <f>VLOOKUP($A23&amp;$A$18, '[1]42.학교현황'!$A$9:$BC$160, 12, FALSE)</f>
        <v>9770</v>
      </c>
      <c r="K23" s="112">
        <f>VLOOKUP($A23&amp;$A$18, '[1]42.학교현황'!$A$9:$BC$160, 13, FALSE)</f>
        <v>18781</v>
      </c>
      <c r="L23" s="112">
        <f>VLOOKUP($A23&amp;$A$18, '[1]42.학교현황'!$A$9:$BC$160, 14, FALSE)</f>
        <v>3606</v>
      </c>
      <c r="M23" s="112">
        <f>VLOOKUP($A23&amp;$A$18, '[1]42.학교현황'!$A$9:$BC$160, 15, FALSE)</f>
        <v>1756</v>
      </c>
      <c r="N23" s="112">
        <f>VLOOKUP($A23&amp;$A$18, '[1]42.학교현황'!$A$9:$BC$160, 16, FALSE)</f>
        <v>1850</v>
      </c>
      <c r="O23" s="112">
        <f>VLOOKUP($A23&amp;$A$18, '[1]42.학교현황'!$A$9:$BC$160, 17, FALSE)</f>
        <v>14.7</v>
      </c>
    </row>
    <row r="24" spans="1:15" ht="21.2" customHeight="1" x14ac:dyDescent="0.15">
      <c r="A24" s="4">
        <v>2020</v>
      </c>
      <c r="B24" s="112">
        <f>VLOOKUP($A24&amp;$A$18, '[1]42.학교현황'!$A$9:$BC$160, 4, FALSE)</f>
        <v>853</v>
      </c>
      <c r="C24" s="112">
        <f>VLOOKUP($A24&amp;$A$18, '[1]42.학교현황'!$A$9:$BC$160, 5, FALSE)</f>
        <v>13971</v>
      </c>
      <c r="D24" s="112">
        <f>VLOOKUP($A24&amp;$A$18, '[1]42.학교현황'!$A$9:$BC$160, 6, FALSE)</f>
        <v>13375</v>
      </c>
      <c r="E24" s="112">
        <f>VLOOKUP($A24&amp;$A$18, '[1]42.학교현황'!$A$9:$BC$160, 7, FALSE)</f>
        <v>424067</v>
      </c>
      <c r="F24" s="112">
        <f>VLOOKUP($A24&amp;$A$18, '[1]42.학교현황'!$A$9:$BC$160, 8, FALSE)</f>
        <v>221170</v>
      </c>
      <c r="G24" s="112">
        <f>VLOOKUP($A24&amp;$A$18, '[1]42.학교현황'!$A$9:$BC$160, 9, FALSE)</f>
        <v>202897</v>
      </c>
      <c r="H24" s="112">
        <f>VLOOKUP($A24&amp;$A$18, '[1]42.학교현황'!$A$9:$BC$160, 10, FALSE)</f>
        <v>31784</v>
      </c>
      <c r="I24" s="112">
        <f>VLOOKUP($A24&amp;$A$18, '[1]42.학교현황'!$A$9:$BC$160, 11, FALSE)</f>
        <v>28152</v>
      </c>
      <c r="J24" s="112">
        <f>VLOOKUP($A24&amp;$A$18, '[1]42.학교현황'!$A$9:$BC$160, 12, FALSE)</f>
        <v>9547</v>
      </c>
      <c r="K24" s="112">
        <f>VLOOKUP($A24&amp;$A$18, '[1]42.학교현황'!$A$9:$BC$160, 13, FALSE)</f>
        <v>18605</v>
      </c>
      <c r="L24" s="112">
        <f>VLOOKUP($A24&amp;$A$18, '[1]42.학교현황'!$A$9:$BC$160, 14, FALSE)</f>
        <v>3632</v>
      </c>
      <c r="M24" s="112">
        <f>VLOOKUP($A24&amp;$A$18, '[1]42.학교현황'!$A$9:$BC$160, 15, FALSE)</f>
        <v>1772</v>
      </c>
      <c r="N24" s="112">
        <f>VLOOKUP($A24&amp;$A$18, '[1]42.학교현황'!$A$9:$BC$160, 16, FALSE)</f>
        <v>1860</v>
      </c>
      <c r="O24" s="112">
        <f>VLOOKUP($A24&amp;$A$18, '[1]42.학교현황'!$A$9:$BC$160, 17, FALSE)</f>
        <v>15.1</v>
      </c>
    </row>
    <row r="25" spans="1:15" ht="21.2" customHeight="1" x14ac:dyDescent="0.15">
      <c r="A25" s="4">
        <v>2021</v>
      </c>
      <c r="B25" s="112">
        <f>VLOOKUP($A25&amp;$A$18, '[1]42.학교현황'!$A$9:$BC$160, 4, FALSE)</f>
        <v>854</v>
      </c>
      <c r="C25" s="112">
        <f>VLOOKUP($A25&amp;$A$18, '[1]42.학교현황'!$A$9:$BC$160, 5, FALSE)</f>
        <v>13768</v>
      </c>
      <c r="D25" s="112">
        <f>VLOOKUP($A25&amp;$A$18, '[1]42.학교현황'!$A$9:$BC$160, 6, FALSE)</f>
        <v>13313</v>
      </c>
      <c r="E25" s="112">
        <f>VLOOKUP($A25&amp;$A$18, '[1]42.학교현황'!$A$9:$BC$160, 7, FALSE)</f>
        <v>404068</v>
      </c>
      <c r="F25" s="112">
        <f>VLOOKUP($A25&amp;$A$18, '[1]42.학교현황'!$A$9:$BC$160, 8, FALSE)</f>
        <v>215838</v>
      </c>
      <c r="G25" s="112">
        <f>VLOOKUP($A25&amp;$A$18, '[1]42.학교현황'!$A$9:$BC$160, 9, FALSE)</f>
        <v>188230</v>
      </c>
      <c r="H25" s="112">
        <f>VLOOKUP($A25&amp;$A$18, '[1]42.학교현황'!$A$9:$BC$160, 10, FALSE)</f>
        <v>32236</v>
      </c>
      <c r="I25" s="112">
        <f>VLOOKUP($A25&amp;$A$18, '[1]42.학교현황'!$A$9:$BC$160, 11, FALSE)</f>
        <v>28681</v>
      </c>
      <c r="J25" s="112">
        <f>VLOOKUP($A25&amp;$A$18, '[1]42.학교현황'!$A$9:$BC$160, 12, FALSE)</f>
        <v>9689</v>
      </c>
      <c r="K25" s="112">
        <f>VLOOKUP($A25&amp;$A$18, '[1]42.학교현황'!$A$9:$BC$160, 13, FALSE)</f>
        <v>18992</v>
      </c>
      <c r="L25" s="112">
        <f>VLOOKUP($A25&amp;$A$18, '[1]42.학교현황'!$A$9:$BC$160, 14, FALSE)</f>
        <v>3555</v>
      </c>
      <c r="M25" s="112">
        <f>VLOOKUP($A25&amp;$A$18, '[1]42.학교현황'!$A$9:$BC$160, 15, FALSE)</f>
        <v>1721</v>
      </c>
      <c r="N25" s="112">
        <f>VLOOKUP($A25&amp;$A$18, '[1]42.학교현황'!$A$9:$BC$160, 16, FALSE)</f>
        <v>1834</v>
      </c>
      <c r="O25" s="112">
        <f>VLOOKUP($A25&amp;$A$18, '[1]42.학교현황'!$A$9:$BC$160, 17, FALSE)</f>
        <v>14.1</v>
      </c>
    </row>
    <row r="26" spans="1:15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</row>
    <row r="27" spans="1:15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</row>
    <row r="28" spans="1:15" ht="21.2" customHeight="1" x14ac:dyDescent="0.15">
      <c r="A28" s="4">
        <v>2015</v>
      </c>
      <c r="B28" s="112">
        <f>VLOOKUP($A28&amp;$A$27, '[2]42.학교현황'!$A$9:$BC$160, 4, FALSE)</f>
        <v>1797</v>
      </c>
      <c r="C28" s="112">
        <f>VLOOKUP($A28&amp;$A$27, '[2]42.학교현황'!$A$9:$BC$160, 5, FALSE)</f>
        <v>17523</v>
      </c>
      <c r="D28" s="112">
        <f>VLOOKUP($A28&amp;$A$27, '[2]42.학교현황'!$A$9:$BC$160, 6, FALSE)</f>
        <v>14276</v>
      </c>
      <c r="E28" s="112">
        <f>VLOOKUP($A28&amp;$A$27, '[2]42.학교현황'!$A$9:$BC$160, 7, FALSE)</f>
        <v>571175</v>
      </c>
      <c r="F28" s="112">
        <f>VLOOKUP($A28&amp;$A$27, '[2]42.학교현황'!$A$9:$BC$160, 8, FALSE)</f>
        <v>322023</v>
      </c>
      <c r="G28" s="112">
        <f>VLOOKUP($A28&amp;$A$27, '[2]42.학교현황'!$A$9:$BC$160, 9, FALSE)</f>
        <v>249152</v>
      </c>
      <c r="H28" s="112">
        <f>VLOOKUP($A28&amp;$A$27, '[2]42.학교현황'!$A$9:$BC$160, 10, FALSE)</f>
        <v>39908</v>
      </c>
      <c r="I28" s="112">
        <f>VLOOKUP($A28&amp;$A$27, '[2]42.학교현황'!$A$9:$BC$160, 11, FALSE)</f>
        <v>33427</v>
      </c>
      <c r="J28" s="112">
        <f>VLOOKUP($A28&amp;$A$27, '[2]42.학교현황'!$A$9:$BC$160, 12, FALSE)</f>
        <v>15330</v>
      </c>
      <c r="K28" s="112">
        <f>VLOOKUP($A28&amp;$A$27, '[2]42.학교현황'!$A$9:$BC$160, 13, FALSE)</f>
        <v>18097</v>
      </c>
      <c r="L28" s="112">
        <f>VLOOKUP($A28&amp;$A$27, '[2]42.학교현황'!$A$9:$BC$160, 14, FALSE)</f>
        <v>6481</v>
      </c>
      <c r="M28" s="112">
        <f>VLOOKUP($A28&amp;$A$27, '[2]42.학교현황'!$A$9:$BC$160, 15, FALSE)</f>
        <v>4113</v>
      </c>
      <c r="N28" s="112">
        <f>VLOOKUP($A28&amp;$A$27, '[2]42.학교현황'!$A$9:$BC$160, 16, FALSE)</f>
        <v>2368</v>
      </c>
      <c r="O28" s="112">
        <f>VLOOKUP($A28&amp;$A$27, '[2]42.학교현황'!$A$9:$BC$160, 17, FALSE)</f>
        <v>17.100000000000001</v>
      </c>
    </row>
    <row r="29" spans="1:15" ht="21.2" customHeight="1" x14ac:dyDescent="0.15">
      <c r="A29" s="4">
        <v>2016</v>
      </c>
      <c r="B29" s="112">
        <f>VLOOKUP($A29&amp;$A$27, '[2]42.학교현황'!$A$9:$BC$160, 4, FALSE)</f>
        <v>1766</v>
      </c>
      <c r="C29" s="112">
        <f>VLOOKUP($A29&amp;$A$27, '[2]42.학교현황'!$A$9:$BC$160, 5, FALSE)</f>
        <v>17437</v>
      </c>
      <c r="D29" s="112">
        <f>VLOOKUP($A29&amp;$A$27, '[2]42.학교현황'!$A$9:$BC$160, 6, FALSE)</f>
        <v>22280</v>
      </c>
      <c r="E29" s="112">
        <f>VLOOKUP($A29&amp;$A$27, '[2]42.학교현황'!$A$9:$BC$160, 7, FALSE)</f>
        <v>554537</v>
      </c>
      <c r="F29" s="112">
        <f>VLOOKUP($A29&amp;$A$27, '[2]42.학교현황'!$A$9:$BC$160, 8, FALSE)</f>
        <v>310969</v>
      </c>
      <c r="G29" s="112">
        <f>VLOOKUP($A29&amp;$A$27, '[2]42.학교현황'!$A$9:$BC$160, 9, FALSE)</f>
        <v>243568</v>
      </c>
      <c r="H29" s="112">
        <f>VLOOKUP($A29&amp;$A$27, '[2]42.학교현황'!$A$9:$BC$160, 10, FALSE)</f>
        <v>39998</v>
      </c>
      <c r="I29" s="112">
        <f>VLOOKUP($A29&amp;$A$27, '[2]42.학교현황'!$A$9:$BC$160, 11, FALSE)</f>
        <v>33249</v>
      </c>
      <c r="J29" s="112">
        <f>VLOOKUP($A29&amp;$A$27, '[2]42.학교현황'!$A$9:$BC$160, 12, FALSE)</f>
        <v>15034</v>
      </c>
      <c r="K29" s="112">
        <f>VLOOKUP($A29&amp;$A$27, '[2]42.학교현황'!$A$9:$BC$160, 13, FALSE)</f>
        <v>18215</v>
      </c>
      <c r="L29" s="112">
        <f>VLOOKUP($A29&amp;$A$27, '[2]42.학교현황'!$A$9:$BC$160, 14, FALSE)</f>
        <v>6749</v>
      </c>
      <c r="M29" s="112">
        <f>VLOOKUP($A29&amp;$A$27, '[2]42.학교현황'!$A$9:$BC$160, 15, FALSE)</f>
        <v>4220</v>
      </c>
      <c r="N29" s="112">
        <f>VLOOKUP($A29&amp;$A$27, '[2]42.학교현황'!$A$9:$BC$160, 16, FALSE)</f>
        <v>2529</v>
      </c>
      <c r="O29" s="112">
        <f>VLOOKUP($A29&amp;$A$27, '[2]42.학교현황'!$A$9:$BC$160, 17, FALSE)</f>
        <v>16.7</v>
      </c>
    </row>
    <row r="30" spans="1:15" ht="21.2" customHeight="1" x14ac:dyDescent="0.15">
      <c r="A30" s="4">
        <v>2017</v>
      </c>
      <c r="B30" s="112">
        <f>VLOOKUP($A30&amp;$A$27, '[2]42.학교현황'!$A$9:$BC$160, 4, FALSE)</f>
        <v>1754</v>
      </c>
      <c r="C30" s="112">
        <f>VLOOKUP($A30&amp;$A$27, '[2]42.학교현황'!$A$9:$BC$160, 5, FALSE)</f>
        <v>17317</v>
      </c>
      <c r="D30" s="112">
        <f>VLOOKUP($A30&amp;$A$27, '[2]42.학교현황'!$A$9:$BC$160, 6, FALSE)</f>
        <v>21346</v>
      </c>
      <c r="E30" s="112">
        <f>VLOOKUP($A30&amp;$A$27, '[2]42.학교현황'!$A$9:$BC$160, 7, FALSE)</f>
        <v>537419</v>
      </c>
      <c r="F30" s="112">
        <f>VLOOKUP($A30&amp;$A$27, '[2]42.학교현황'!$A$9:$BC$160, 8, FALSE)</f>
        <v>300038</v>
      </c>
      <c r="G30" s="112">
        <f>VLOOKUP($A30&amp;$A$27, '[2]42.학교현황'!$A$9:$BC$160, 9, FALSE)</f>
        <v>237381</v>
      </c>
      <c r="H30" s="112">
        <f>VLOOKUP($A30&amp;$A$27, '[2]42.학교현황'!$A$9:$BC$160, 10, FALSE)</f>
        <v>41218</v>
      </c>
      <c r="I30" s="112">
        <f>VLOOKUP($A30&amp;$A$27, '[2]42.학교현황'!$A$9:$BC$160, 11, FALSE)</f>
        <v>33228</v>
      </c>
      <c r="J30" s="112">
        <f>VLOOKUP($A30&amp;$A$27, '[2]42.학교현황'!$A$9:$BC$160, 12, FALSE)</f>
        <v>14878</v>
      </c>
      <c r="K30" s="112">
        <f>VLOOKUP($A30&amp;$A$27, '[2]42.학교현황'!$A$9:$BC$160, 13, FALSE)</f>
        <v>18350</v>
      </c>
      <c r="L30" s="112">
        <f>VLOOKUP($A30&amp;$A$27, '[2]42.학교현황'!$A$9:$BC$160, 14, FALSE)</f>
        <v>7990</v>
      </c>
      <c r="M30" s="112">
        <f>VLOOKUP($A30&amp;$A$27, '[2]42.학교현황'!$A$9:$BC$160, 15, FALSE)</f>
        <v>4492</v>
      </c>
      <c r="N30" s="112">
        <f>VLOOKUP($A30&amp;$A$27, '[2]42.학교현황'!$A$9:$BC$160, 16, FALSE)</f>
        <v>3498</v>
      </c>
      <c r="O30" s="112">
        <f>VLOOKUP($A30&amp;$A$27, '[2]42.학교현황'!$A$9:$BC$160, 17, FALSE)</f>
        <v>16.2</v>
      </c>
    </row>
    <row r="31" spans="1:15" ht="21.2" customHeight="1" x14ac:dyDescent="0.15">
      <c r="A31" s="4">
        <v>2018</v>
      </c>
      <c r="B31" s="112">
        <f>VLOOKUP($A31&amp;$A$27, '[2]42.학교현황'!$A$9:$BC$160, 4, FALSE)</f>
        <v>1742</v>
      </c>
      <c r="C31" s="112">
        <f>VLOOKUP($A31&amp;$A$27, '[2]42.학교현황'!$A$9:$BC$160, 5, FALSE)</f>
        <v>16972</v>
      </c>
      <c r="D31" s="112">
        <f>VLOOKUP($A31&amp;$A$27, '[2]42.학교현황'!$A$9:$BC$160, 6, FALSE)</f>
        <v>21970</v>
      </c>
      <c r="E31" s="112">
        <f>VLOOKUP($A31&amp;$A$27, '[2]42.학교현황'!$A$9:$BC$160, 7, FALSE)</f>
        <v>520413</v>
      </c>
      <c r="F31" s="112">
        <f>VLOOKUP($A31&amp;$A$27, '[2]42.학교현황'!$A$9:$BC$160, 8, FALSE)</f>
        <v>289054</v>
      </c>
      <c r="G31" s="112">
        <f>VLOOKUP($A31&amp;$A$27, '[2]42.학교현황'!$A$9:$BC$160, 9, FALSE)</f>
        <v>231359</v>
      </c>
      <c r="H31" s="112">
        <f>VLOOKUP($A31&amp;$A$27, '[2]42.학교현황'!$A$9:$BC$160, 10, FALSE)</f>
        <v>41154</v>
      </c>
      <c r="I31" s="112">
        <f>VLOOKUP($A31&amp;$A$27, '[2]42.학교현황'!$A$9:$BC$160, 11, FALSE)</f>
        <v>33290</v>
      </c>
      <c r="J31" s="112">
        <f>VLOOKUP($A31&amp;$A$27, '[2]42.학교현황'!$A$9:$BC$160, 12, FALSE)</f>
        <v>14628</v>
      </c>
      <c r="K31" s="112">
        <f>VLOOKUP($A31&amp;$A$27, '[2]42.학교현황'!$A$9:$BC$160, 13, FALSE)</f>
        <v>18662</v>
      </c>
      <c r="L31" s="112">
        <f>VLOOKUP($A31&amp;$A$27, '[2]42.학교현황'!$A$9:$BC$160, 14, FALSE)</f>
        <v>7864</v>
      </c>
      <c r="M31" s="112">
        <f>VLOOKUP($A31&amp;$A$27, '[2]42.학교현황'!$A$9:$BC$160, 15, FALSE)</f>
        <v>4375</v>
      </c>
      <c r="N31" s="112">
        <f>VLOOKUP($A31&amp;$A$27, '[2]42.학교현황'!$A$9:$BC$160, 16, FALSE)</f>
        <v>3489</v>
      </c>
      <c r="O31" s="112">
        <f>VLOOKUP($A31&amp;$A$27, '[2]42.학교현황'!$A$9:$BC$160, 17, FALSE)</f>
        <v>15.6</v>
      </c>
    </row>
    <row r="32" spans="1:15" ht="21.2" customHeight="1" x14ac:dyDescent="0.15">
      <c r="A32" s="4">
        <v>2019</v>
      </c>
      <c r="B32" s="112">
        <f>VLOOKUP($A32&amp;$A$27, '[2]42.학교현황'!$A$9:$BC$160, 4, FALSE)</f>
        <v>1735</v>
      </c>
      <c r="C32" s="112">
        <f>VLOOKUP($A32&amp;$A$27, '[2]42.학교현황'!$A$9:$BC$160, 5, FALSE)</f>
        <v>17391</v>
      </c>
      <c r="D32" s="112">
        <f>VLOOKUP($A32&amp;$A$27, '[2]42.학교현황'!$A$9:$BC$160, 6, FALSE)</f>
        <v>22558</v>
      </c>
      <c r="E32" s="112">
        <f>VLOOKUP($A32&amp;$A$27, '[2]42.학교현황'!$A$9:$BC$160, 7, FALSE)</f>
        <v>504816</v>
      </c>
      <c r="F32" s="112">
        <f>VLOOKUP($A32&amp;$A$27, '[2]42.학교현황'!$A$9:$BC$160, 8, FALSE)</f>
        <v>279025</v>
      </c>
      <c r="G32" s="112">
        <f>VLOOKUP($A32&amp;$A$27, '[2]42.학교현황'!$A$9:$BC$160, 9, FALSE)</f>
        <v>225791</v>
      </c>
      <c r="H32" s="112">
        <f>VLOOKUP($A32&amp;$A$27, '[2]42.학교현황'!$A$9:$BC$160, 10, FALSE)</f>
        <v>41116</v>
      </c>
      <c r="I32" s="112">
        <f>VLOOKUP($A32&amp;$A$27, '[2]42.학교현황'!$A$9:$BC$160, 11, FALSE)</f>
        <v>33297</v>
      </c>
      <c r="J32" s="112">
        <f>VLOOKUP($A32&amp;$A$27, '[2]42.학교현황'!$A$9:$BC$160, 12, FALSE)</f>
        <v>14495</v>
      </c>
      <c r="K32" s="112">
        <f>VLOOKUP($A32&amp;$A$27, '[2]42.학교현황'!$A$9:$BC$160, 13, FALSE)</f>
        <v>18802</v>
      </c>
      <c r="L32" s="112">
        <f>VLOOKUP($A32&amp;$A$27, '[2]42.학교현황'!$A$9:$BC$160, 14, FALSE)</f>
        <v>7819</v>
      </c>
      <c r="M32" s="112">
        <f>VLOOKUP($A32&amp;$A$27, '[2]42.학교현황'!$A$9:$BC$160, 15, FALSE)</f>
        <v>4302</v>
      </c>
      <c r="N32" s="112">
        <f>VLOOKUP($A32&amp;$A$27, '[2]42.학교현황'!$A$9:$BC$160, 16, FALSE)</f>
        <v>3517</v>
      </c>
      <c r="O32" s="112">
        <f>VLOOKUP($A32&amp;$A$27, '[2]42.학교현황'!$A$9:$BC$160, 17, FALSE)</f>
        <v>15.2</v>
      </c>
    </row>
    <row r="33" spans="1:15" ht="21.2" customHeight="1" x14ac:dyDescent="0.15">
      <c r="A33" s="4">
        <v>2020</v>
      </c>
      <c r="B33" s="112">
        <f>VLOOKUP($A33&amp;$A$27, '[2]42.학교현황'!$A$9:$BC$160, 4, FALSE)</f>
        <v>1729</v>
      </c>
      <c r="C33" s="112">
        <f>VLOOKUP($A33&amp;$A$27, '[2]42.학교현황'!$A$9:$BC$160, 5, FALSE)</f>
        <v>17012</v>
      </c>
      <c r="D33" s="112">
        <f>VLOOKUP($A33&amp;$A$27, '[2]42.학교현황'!$A$9:$BC$160, 6, FALSE)</f>
        <v>22222</v>
      </c>
      <c r="E33" s="112">
        <f>VLOOKUP($A33&amp;$A$27, '[2]42.학교현황'!$A$9:$BC$160, 7, FALSE)</f>
        <v>494693</v>
      </c>
      <c r="F33" s="112">
        <f>VLOOKUP($A33&amp;$A$27, '[2]42.학교현황'!$A$9:$BC$160, 8, FALSE)</f>
        <v>272649</v>
      </c>
      <c r="G33" s="112">
        <f>VLOOKUP($A33&amp;$A$27, '[2]42.학교현황'!$A$9:$BC$160, 9, FALSE)</f>
        <v>222044</v>
      </c>
      <c r="H33" s="112">
        <f>VLOOKUP($A33&amp;$A$27, '[2]42.학교현황'!$A$9:$BC$160, 10, FALSE)</f>
        <v>41274</v>
      </c>
      <c r="I33" s="112">
        <f>VLOOKUP($A33&amp;$A$27, '[2]42.학교현황'!$A$9:$BC$160, 11, FALSE)</f>
        <v>33386</v>
      </c>
      <c r="J33" s="112">
        <f>VLOOKUP($A33&amp;$A$27, '[2]42.학교현황'!$A$9:$BC$160, 12, FALSE)</f>
        <v>14362</v>
      </c>
      <c r="K33" s="112">
        <f>VLOOKUP($A33&amp;$A$27, '[2]42.학교현황'!$A$9:$BC$160, 13, FALSE)</f>
        <v>19024</v>
      </c>
      <c r="L33" s="112">
        <f>VLOOKUP($A33&amp;$A$27, '[2]42.학교현황'!$A$9:$BC$160, 14, FALSE)</f>
        <v>7888</v>
      </c>
      <c r="M33" s="112">
        <f>VLOOKUP($A33&amp;$A$27, '[2]42.학교현황'!$A$9:$BC$160, 15, FALSE)</f>
        <v>4181</v>
      </c>
      <c r="N33" s="112">
        <f>VLOOKUP($A33&amp;$A$27, '[2]42.학교현황'!$A$9:$BC$160, 16, FALSE)</f>
        <v>3707</v>
      </c>
      <c r="O33" s="112">
        <f>VLOOKUP($A33&amp;$A$27, '[2]42.학교현황'!$A$9:$BC$160, 17, FALSE)</f>
        <v>14.8</v>
      </c>
    </row>
    <row r="34" spans="1:15" ht="21.2" customHeight="1" x14ac:dyDescent="0.15">
      <c r="A34" s="4">
        <v>2021</v>
      </c>
      <c r="B34" s="112">
        <f>VLOOKUP($A34&amp;$A$27, '[2]42.학교현황'!$A$9:$BC$160, 4, FALSE)</f>
        <v>1729</v>
      </c>
      <c r="C34" s="112">
        <f>VLOOKUP($A34&amp;$A$27, '[2]42.학교현황'!$A$9:$BC$160, 5, FALSE)</f>
        <v>17137</v>
      </c>
      <c r="D34" s="112">
        <f>VLOOKUP($A34&amp;$A$27, '[2]42.학교현황'!$A$9:$BC$160, 6, FALSE)</f>
        <v>22715</v>
      </c>
      <c r="E34" s="112">
        <f>VLOOKUP($A34&amp;$A$27, '[2]42.학교현황'!$A$9:$BC$160, 7, FALSE)</f>
        <v>483105</v>
      </c>
      <c r="F34" s="112">
        <f>VLOOKUP($A34&amp;$A$27, '[2]42.학교현황'!$A$9:$BC$160, 8, FALSE)</f>
        <v>265232</v>
      </c>
      <c r="G34" s="112">
        <f>VLOOKUP($A34&amp;$A$27, '[2]42.학교현황'!$A$9:$BC$160, 9, FALSE)</f>
        <v>217873</v>
      </c>
      <c r="H34" s="112">
        <f>VLOOKUP($A34&amp;$A$27, '[2]42.학교현황'!$A$9:$BC$160, 10, FALSE)</f>
        <v>42826</v>
      </c>
      <c r="I34" s="112">
        <f>VLOOKUP($A34&amp;$A$27, '[2]42.학교현황'!$A$9:$BC$160, 11, FALSE)</f>
        <v>33689</v>
      </c>
      <c r="J34" s="112">
        <f>VLOOKUP($A34&amp;$A$27, '[2]42.학교현황'!$A$9:$BC$160, 12, FALSE)</f>
        <v>14311</v>
      </c>
      <c r="K34" s="112">
        <f>VLOOKUP($A34&amp;$A$27, '[2]42.학교현황'!$A$9:$BC$160, 13, FALSE)</f>
        <v>19378</v>
      </c>
      <c r="L34" s="112">
        <f>VLOOKUP($A34&amp;$A$27, '[2]42.학교현황'!$A$9:$BC$160, 14, FALSE)</f>
        <v>9137</v>
      </c>
      <c r="M34" s="112">
        <f>VLOOKUP($A34&amp;$A$27, '[2]42.학교현황'!$A$9:$BC$160, 15, FALSE)</f>
        <v>4542</v>
      </c>
      <c r="N34" s="112">
        <f>VLOOKUP($A34&amp;$A$27, '[2]42.학교현황'!$A$9:$BC$160, 16, FALSE)</f>
        <v>4595</v>
      </c>
      <c r="O34" s="112">
        <f>VLOOKUP($A34&amp;$A$27, '[2]42.학교현황'!$A$9:$BC$160, 17, FALSE)</f>
        <v>14.3</v>
      </c>
    </row>
    <row r="35" spans="1:15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</row>
    <row r="36" spans="1:15" s="111" customFormat="1" ht="18.75" customHeight="1" x14ac:dyDescent="0.15">
      <c r="A36" s="165" t="s">
        <v>743</v>
      </c>
    </row>
  </sheetData>
  <mergeCells count="14">
    <mergeCell ref="O5:O7"/>
    <mergeCell ref="E6:E7"/>
    <mergeCell ref="F6:F7"/>
    <mergeCell ref="G6:G7"/>
    <mergeCell ref="A2:G2"/>
    <mergeCell ref="H6:H7"/>
    <mergeCell ref="I6:K6"/>
    <mergeCell ref="L6:N6"/>
    <mergeCell ref="B5:B7"/>
    <mergeCell ref="C5:C7"/>
    <mergeCell ref="D5:D7"/>
    <mergeCell ref="E5:G5"/>
    <mergeCell ref="H5:N5"/>
    <mergeCell ref="A5:A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  <legacy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12" width="11.21875" customWidth="1"/>
  </cols>
  <sheetData>
    <row r="1" spans="1:12" s="42" customFormat="1" ht="15" customHeight="1" x14ac:dyDescent="0.15">
      <c r="A1" s="133" t="s">
        <v>214</v>
      </c>
      <c r="C1" s="55"/>
      <c r="D1" s="55"/>
      <c r="E1" s="55"/>
      <c r="F1" s="55"/>
      <c r="G1" s="55"/>
      <c r="H1" s="55"/>
      <c r="I1" s="55"/>
      <c r="K1" s="55"/>
    </row>
    <row r="2" spans="1:12" s="229" customFormat="1" ht="30" customHeight="1" x14ac:dyDescent="0.15">
      <c r="A2" s="481" t="s">
        <v>769</v>
      </c>
      <c r="B2" s="481"/>
      <c r="C2" s="481"/>
      <c r="D2" s="481"/>
      <c r="E2" s="481"/>
      <c r="F2" s="481"/>
      <c r="G2" s="218"/>
      <c r="H2" s="218"/>
      <c r="I2" s="218"/>
      <c r="J2" s="218"/>
      <c r="K2" s="218"/>
      <c r="L2" s="218"/>
    </row>
    <row r="3" spans="1:12" s="42" customFormat="1" ht="15" customHeight="1" x14ac:dyDescent="0.15">
      <c r="C3" s="55"/>
      <c r="D3" s="55"/>
      <c r="E3" s="55"/>
      <c r="F3" s="55"/>
      <c r="G3" s="55"/>
      <c r="H3" s="55"/>
      <c r="I3" s="55"/>
      <c r="K3" s="55"/>
    </row>
    <row r="4" spans="1:12" s="42" customFormat="1" ht="15" customHeight="1" thickBot="1" x14ac:dyDescent="0.2">
      <c r="B4" s="43"/>
      <c r="C4" s="43"/>
      <c r="D4" s="43"/>
      <c r="E4" s="43"/>
      <c r="F4" s="43"/>
      <c r="G4" s="43"/>
      <c r="H4" s="43"/>
      <c r="I4" s="43"/>
      <c r="J4" s="43"/>
      <c r="K4" s="43"/>
      <c r="L4" s="241" t="s">
        <v>805</v>
      </c>
    </row>
    <row r="5" spans="1:12" s="85" customFormat="1" ht="20.100000000000001" customHeight="1" x14ac:dyDescent="0.15">
      <c r="A5" s="470"/>
      <c r="B5" s="708" t="s">
        <v>557</v>
      </c>
      <c r="C5" s="708" t="s">
        <v>804</v>
      </c>
      <c r="D5" s="664" t="s">
        <v>558</v>
      </c>
      <c r="E5" s="708"/>
      <c r="F5" s="708"/>
      <c r="G5" s="708"/>
      <c r="H5" s="664" t="s">
        <v>559</v>
      </c>
      <c r="I5" s="664" t="s">
        <v>560</v>
      </c>
      <c r="J5" s="664" t="s">
        <v>561</v>
      </c>
      <c r="K5" s="664" t="s">
        <v>562</v>
      </c>
      <c r="L5" s="639" t="s">
        <v>736</v>
      </c>
    </row>
    <row r="6" spans="1:12" s="85" customFormat="1" ht="20.100000000000001" customHeight="1" x14ac:dyDescent="0.15">
      <c r="A6" s="471"/>
      <c r="B6" s="665"/>
      <c r="C6" s="665"/>
      <c r="D6" s="213"/>
      <c r="E6" s="641" t="s">
        <v>563</v>
      </c>
      <c r="F6" s="641" t="s">
        <v>564</v>
      </c>
      <c r="G6" s="641" t="s">
        <v>565</v>
      </c>
      <c r="H6" s="665"/>
      <c r="I6" s="665"/>
      <c r="J6" s="665"/>
      <c r="K6" s="665"/>
      <c r="L6" s="715"/>
    </row>
    <row r="7" spans="1:12" s="85" customFormat="1" ht="20.100000000000001" customHeight="1" thickBot="1" x14ac:dyDescent="0.2">
      <c r="A7" s="472"/>
      <c r="B7" s="722"/>
      <c r="C7" s="722"/>
      <c r="D7" s="150"/>
      <c r="E7" s="642"/>
      <c r="F7" s="642"/>
      <c r="G7" s="642"/>
      <c r="H7" s="642"/>
      <c r="I7" s="642"/>
      <c r="J7" s="642"/>
      <c r="K7" s="642"/>
      <c r="L7" s="644"/>
    </row>
    <row r="8" spans="1:12" ht="6.95" customHeight="1" x14ac:dyDescent="0.15">
      <c r="A8" s="8" t="s">
        <v>0</v>
      </c>
      <c r="B8" s="79"/>
      <c r="C8" s="79"/>
      <c r="D8" s="79"/>
      <c r="E8" s="79" t="s">
        <v>0</v>
      </c>
    </row>
    <row r="9" spans="1:12" ht="21.2" customHeight="1" x14ac:dyDescent="0.15">
      <c r="A9" s="39" t="s">
        <v>63</v>
      </c>
      <c r="B9" s="94"/>
      <c r="C9" s="94"/>
      <c r="D9" s="94"/>
      <c r="E9" s="94"/>
    </row>
    <row r="10" spans="1:12" ht="21.2" customHeight="1" x14ac:dyDescent="0.15">
      <c r="A10" s="4">
        <v>2015</v>
      </c>
      <c r="B10" s="112">
        <f t="shared" ref="B10:L16" si="0">SUM(B19,B28)</f>
        <v>96</v>
      </c>
      <c r="C10" s="112">
        <f t="shared" si="0"/>
        <v>39257</v>
      </c>
      <c r="D10" s="112">
        <f t="shared" si="0"/>
        <v>9816110</v>
      </c>
      <c r="E10" s="112">
        <f t="shared" si="0"/>
        <v>9272614</v>
      </c>
      <c r="F10" s="112">
        <f t="shared" si="0"/>
        <v>529481</v>
      </c>
      <c r="G10" s="112">
        <f t="shared" si="0"/>
        <v>14015</v>
      </c>
      <c r="H10" s="112">
        <f t="shared" si="0"/>
        <v>22311126</v>
      </c>
      <c r="I10" s="112">
        <f t="shared" si="0"/>
        <v>6670518</v>
      </c>
      <c r="J10" s="112">
        <f t="shared" si="0"/>
        <v>11245862</v>
      </c>
      <c r="K10" s="112">
        <f t="shared" si="0"/>
        <v>832</v>
      </c>
      <c r="L10" s="112">
        <f t="shared" si="0"/>
        <v>64986588</v>
      </c>
    </row>
    <row r="11" spans="1:12" ht="21.2" customHeight="1" x14ac:dyDescent="0.15">
      <c r="A11" s="4">
        <v>2016</v>
      </c>
      <c r="B11" s="112">
        <f t="shared" si="0"/>
        <v>99</v>
      </c>
      <c r="C11" s="112">
        <f t="shared" si="0"/>
        <v>91423</v>
      </c>
      <c r="D11" s="112">
        <f t="shared" si="0"/>
        <v>10201995</v>
      </c>
      <c r="E11" s="112">
        <f t="shared" si="0"/>
        <v>9670961</v>
      </c>
      <c r="F11" s="112">
        <f t="shared" si="0"/>
        <v>517484</v>
      </c>
      <c r="G11" s="112">
        <f t="shared" si="0"/>
        <v>13550</v>
      </c>
      <c r="H11" s="112">
        <f t="shared" si="0"/>
        <v>23746591</v>
      </c>
      <c r="I11" s="112">
        <f t="shared" si="0"/>
        <v>6843630</v>
      </c>
      <c r="J11" s="112">
        <f t="shared" si="0"/>
        <v>11341624</v>
      </c>
      <c r="K11" s="112">
        <f t="shared" si="0"/>
        <v>826</v>
      </c>
      <c r="L11" s="112">
        <f t="shared" si="0"/>
        <v>74153922</v>
      </c>
    </row>
    <row r="12" spans="1:12" ht="21.2" customHeight="1" x14ac:dyDescent="0.15">
      <c r="A12" s="4">
        <v>2017</v>
      </c>
      <c r="B12" s="112">
        <f t="shared" si="0"/>
        <v>101</v>
      </c>
      <c r="C12" s="112">
        <f t="shared" si="0"/>
        <v>38881</v>
      </c>
      <c r="D12" s="112">
        <f t="shared" si="0"/>
        <v>10716064</v>
      </c>
      <c r="E12" s="112">
        <f t="shared" si="0"/>
        <v>10198208</v>
      </c>
      <c r="F12" s="112">
        <f t="shared" si="0"/>
        <v>504606</v>
      </c>
      <c r="G12" s="112">
        <f t="shared" si="0"/>
        <v>13250</v>
      </c>
      <c r="H12" s="112">
        <f t="shared" si="0"/>
        <v>23218331</v>
      </c>
      <c r="I12" s="112">
        <f t="shared" si="0"/>
        <v>6446394</v>
      </c>
      <c r="J12" s="112">
        <f t="shared" si="0"/>
        <v>10937412</v>
      </c>
      <c r="K12" s="112">
        <f t="shared" si="0"/>
        <v>830</v>
      </c>
      <c r="L12" s="112">
        <f t="shared" si="0"/>
        <v>83022715</v>
      </c>
    </row>
    <row r="13" spans="1:12" ht="21.2" customHeight="1" x14ac:dyDescent="0.15">
      <c r="A13" s="4">
        <v>2018</v>
      </c>
      <c r="B13" s="112">
        <f t="shared" si="0"/>
        <v>106</v>
      </c>
      <c r="C13" s="112">
        <f t="shared" si="0"/>
        <v>40142</v>
      </c>
      <c r="D13" s="112">
        <f t="shared" si="0"/>
        <v>11073969</v>
      </c>
      <c r="E13" s="112">
        <f t="shared" si="0"/>
        <v>10454837</v>
      </c>
      <c r="F13" s="112">
        <f t="shared" si="0"/>
        <v>471495</v>
      </c>
      <c r="G13" s="112">
        <f t="shared" si="0"/>
        <v>137935</v>
      </c>
      <c r="H13" s="112">
        <f t="shared" si="0"/>
        <v>23359336</v>
      </c>
      <c r="I13" s="112">
        <f t="shared" si="0"/>
        <v>6721401</v>
      </c>
      <c r="J13" s="112">
        <f t="shared" si="0"/>
        <v>11088069</v>
      </c>
      <c r="K13" s="112">
        <f t="shared" si="0"/>
        <v>864</v>
      </c>
      <c r="L13" s="112">
        <f t="shared" si="0"/>
        <v>92065825</v>
      </c>
    </row>
    <row r="14" spans="1:12" ht="21.2" customHeight="1" x14ac:dyDescent="0.15">
      <c r="A14" s="4">
        <v>2019</v>
      </c>
      <c r="B14" s="112">
        <f t="shared" si="0"/>
        <v>109</v>
      </c>
      <c r="C14" s="112">
        <f t="shared" si="0"/>
        <v>36312</v>
      </c>
      <c r="D14" s="112">
        <f t="shared" si="0"/>
        <v>11262861</v>
      </c>
      <c r="E14" s="112">
        <f t="shared" si="0"/>
        <v>10886916</v>
      </c>
      <c r="F14" s="112">
        <f t="shared" si="0"/>
        <v>360527</v>
      </c>
      <c r="G14" s="112">
        <f t="shared" si="0"/>
        <v>15418</v>
      </c>
      <c r="H14" s="112">
        <f t="shared" si="0"/>
        <v>24064272</v>
      </c>
      <c r="I14" s="112">
        <f t="shared" si="0"/>
        <v>6929354</v>
      </c>
      <c r="J14" s="112">
        <f t="shared" si="0"/>
        <v>11865702</v>
      </c>
      <c r="K14" s="112">
        <f t="shared" si="0"/>
        <v>953</v>
      </c>
      <c r="L14" s="112">
        <f t="shared" si="0"/>
        <v>105937772</v>
      </c>
    </row>
    <row r="15" spans="1:12" ht="21.2" customHeight="1" x14ac:dyDescent="0.15">
      <c r="A15" s="4">
        <v>2020</v>
      </c>
      <c r="B15" s="112">
        <f t="shared" si="0"/>
        <v>113</v>
      </c>
      <c r="C15" s="112">
        <f t="shared" si="0"/>
        <v>36173</v>
      </c>
      <c r="D15" s="112">
        <f t="shared" si="0"/>
        <v>11607185</v>
      </c>
      <c r="E15" s="112">
        <f t="shared" si="0"/>
        <v>11222828</v>
      </c>
      <c r="F15" s="112">
        <f t="shared" si="0"/>
        <v>369265</v>
      </c>
      <c r="G15" s="112">
        <f t="shared" si="0"/>
        <v>15092</v>
      </c>
      <c r="H15" s="112">
        <f t="shared" si="0"/>
        <v>7675115</v>
      </c>
      <c r="I15" s="112">
        <f t="shared" si="0"/>
        <v>0</v>
      </c>
      <c r="J15" s="112">
        <f t="shared" si="0"/>
        <v>7825380</v>
      </c>
      <c r="K15" s="112">
        <f t="shared" si="0"/>
        <v>1009</v>
      </c>
      <c r="L15" s="112">
        <f t="shared" si="0"/>
        <v>103980882</v>
      </c>
    </row>
    <row r="16" spans="1:12" ht="21.2" customHeight="1" x14ac:dyDescent="0.15">
      <c r="A16" s="4">
        <v>2021</v>
      </c>
      <c r="B16" s="112">
        <f t="shared" si="0"/>
        <v>114</v>
      </c>
      <c r="C16" s="112">
        <f t="shared" si="0"/>
        <v>35806</v>
      </c>
      <c r="D16" s="112">
        <f t="shared" si="0"/>
        <v>11882332</v>
      </c>
      <c r="E16" s="112">
        <f t="shared" si="0"/>
        <v>11489627</v>
      </c>
      <c r="F16" s="112">
        <f t="shared" si="0"/>
        <v>379964</v>
      </c>
      <c r="G16" s="112">
        <f t="shared" si="0"/>
        <v>12741</v>
      </c>
      <c r="H16" s="112">
        <f t="shared" si="0"/>
        <v>11332031</v>
      </c>
      <c r="I16" s="112">
        <f t="shared" si="0"/>
        <v>0</v>
      </c>
      <c r="J16" s="112">
        <f t="shared" si="0"/>
        <v>11521734</v>
      </c>
      <c r="K16" s="112">
        <f t="shared" si="0"/>
        <v>1058</v>
      </c>
      <c r="L16" s="112">
        <f t="shared" si="0"/>
        <v>104492514</v>
      </c>
    </row>
    <row r="17" spans="1:12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</row>
    <row r="18" spans="1:12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</row>
    <row r="19" spans="1:12" ht="21.2" customHeight="1" x14ac:dyDescent="0.15">
      <c r="A19" s="4">
        <v>2015</v>
      </c>
      <c r="B19" s="112">
        <f>VLOOKUP($A19&amp;$A$18, '[1]43.공공도서관'!$A$9:$BC$71, 4, FALSE)</f>
        <v>33</v>
      </c>
      <c r="C19" s="112">
        <f>VLOOKUP($A19&amp;$A$18, '[1]43.공공도서관'!$A$9:$BC$71, 5, FALSE)</f>
        <v>13922</v>
      </c>
      <c r="D19" s="112">
        <f>VLOOKUP($A19&amp;$A$18, '[1]43.공공도서관'!$A$9:$BC$71, 6, FALSE)</f>
        <v>3858269</v>
      </c>
      <c r="E19" s="112">
        <f>VLOOKUP($A19&amp;$A$18, '[1]43.공공도서관'!$A$9:$BC$71, 7, FALSE)</f>
        <v>3681224</v>
      </c>
      <c r="F19" s="112">
        <f>VLOOKUP($A19&amp;$A$18, '[1]43.공공도서관'!$A$9:$BC$71, 8, FALSE)</f>
        <v>170363</v>
      </c>
      <c r="G19" s="112">
        <f>VLOOKUP($A19&amp;$A$18, '[1]43.공공도서관'!$A$9:$BC$71, 9, FALSE)</f>
        <v>6682</v>
      </c>
      <c r="H19" s="112">
        <f>VLOOKUP($A19&amp;$A$18, '[1]43.공공도서관'!$A$9:$BC$71, 10, FALSE)</f>
        <v>12232440</v>
      </c>
      <c r="I19" s="112">
        <f>VLOOKUP($A19&amp;$A$18, '[1]43.공공도서관'!$A$9:$BC$71, 11, FALSE)</f>
        <v>6670518</v>
      </c>
      <c r="J19" s="112">
        <f>VLOOKUP($A19&amp;$A$18, '[1]43.공공도서관'!$A$9:$BC$71, 12, FALSE)</f>
        <v>5310291</v>
      </c>
      <c r="K19" s="112">
        <f>VLOOKUP($A19&amp;$A$18, '[1]43.공공도서관'!$A$9:$BC$71, 13, FALSE)</f>
        <v>368</v>
      </c>
      <c r="L19" s="112">
        <f>VLOOKUP($A19&amp;$A$18, '[1]43.공공도서관'!$A$9:$BC$71, 14, FALSE)</f>
        <v>28590154</v>
      </c>
    </row>
    <row r="20" spans="1:12" ht="21.2" customHeight="1" x14ac:dyDescent="0.15">
      <c r="A20" s="4">
        <v>2016</v>
      </c>
      <c r="B20" s="112">
        <f>VLOOKUP($A20&amp;$A$18, '[1]43.공공도서관'!$A$9:$BC$71, 4, FALSE)</f>
        <v>35</v>
      </c>
      <c r="C20" s="112">
        <f>VLOOKUP($A20&amp;$A$18, '[1]43.공공도서관'!$A$9:$BC$71, 5, FALSE)</f>
        <v>14055</v>
      </c>
      <c r="D20" s="112">
        <f>VLOOKUP($A20&amp;$A$18, '[1]43.공공도서관'!$A$9:$BC$71, 6, FALSE)</f>
        <v>4108093</v>
      </c>
      <c r="E20" s="112">
        <f>VLOOKUP($A20&amp;$A$18, '[1]43.공공도서관'!$A$9:$BC$71, 7, FALSE)</f>
        <v>3925628</v>
      </c>
      <c r="F20" s="112">
        <f>VLOOKUP($A20&amp;$A$18, '[1]43.공공도서관'!$A$9:$BC$71, 8, FALSE)</f>
        <v>175997</v>
      </c>
      <c r="G20" s="112">
        <f>VLOOKUP($A20&amp;$A$18, '[1]43.공공도서관'!$A$9:$BC$71, 9, FALSE)</f>
        <v>6468</v>
      </c>
      <c r="H20" s="112">
        <f>VLOOKUP($A20&amp;$A$18, '[1]43.공공도서관'!$A$9:$BC$71, 10, FALSE)</f>
        <v>12563925</v>
      </c>
      <c r="I20" s="112">
        <f>VLOOKUP($A20&amp;$A$18, '[1]43.공공도서관'!$A$9:$BC$71, 11, FALSE)</f>
        <v>6843630</v>
      </c>
      <c r="J20" s="112">
        <f>VLOOKUP($A20&amp;$A$18, '[1]43.공공도서관'!$A$9:$BC$71, 12, FALSE)</f>
        <v>5923247</v>
      </c>
      <c r="K20" s="112">
        <f>VLOOKUP($A20&amp;$A$18, '[1]43.공공도서관'!$A$9:$BC$71, 13, FALSE)</f>
        <v>345</v>
      </c>
      <c r="L20" s="112">
        <f>VLOOKUP($A20&amp;$A$18, '[1]43.공공도서관'!$A$9:$BC$71, 14, FALSE)</f>
        <v>31098265</v>
      </c>
    </row>
    <row r="21" spans="1:12" ht="21.2" customHeight="1" x14ac:dyDescent="0.15">
      <c r="A21" s="4">
        <v>2017</v>
      </c>
      <c r="B21" s="112">
        <f>VLOOKUP($A21&amp;$A$18, '[1]43.공공도서관'!$A$9:$BC$71, 4, FALSE)</f>
        <v>36</v>
      </c>
      <c r="C21" s="112">
        <f>VLOOKUP($A21&amp;$A$18, '[1]43.공공도서관'!$A$9:$BC$71, 5, FALSE)</f>
        <v>13840</v>
      </c>
      <c r="D21" s="112">
        <f>VLOOKUP($A21&amp;$A$18, '[1]43.공공도서관'!$A$9:$BC$71, 6, FALSE)</f>
        <v>4248234</v>
      </c>
      <c r="E21" s="112">
        <f>VLOOKUP($A21&amp;$A$18, '[1]43.공공도서관'!$A$9:$BC$71, 7, FALSE)</f>
        <v>4075509</v>
      </c>
      <c r="F21" s="112">
        <f>VLOOKUP($A21&amp;$A$18, '[1]43.공공도서관'!$A$9:$BC$71, 8, FALSE)</f>
        <v>166455</v>
      </c>
      <c r="G21" s="112">
        <f>VLOOKUP($A21&amp;$A$18, '[1]43.공공도서관'!$A$9:$BC$71, 9, FALSE)</f>
        <v>6270</v>
      </c>
      <c r="H21" s="112">
        <f>VLOOKUP($A21&amp;$A$18, '[1]43.공공도서관'!$A$9:$BC$71, 10, FALSE)</f>
        <v>12587143</v>
      </c>
      <c r="I21" s="112">
        <f>VLOOKUP($A21&amp;$A$18, '[1]43.공공도서관'!$A$9:$BC$71, 11, FALSE)</f>
        <v>6446394</v>
      </c>
      <c r="J21" s="112">
        <f>VLOOKUP($A21&amp;$A$18, '[1]43.공공도서관'!$A$9:$BC$71, 12, FALSE)</f>
        <v>6012844</v>
      </c>
      <c r="K21" s="112">
        <f>VLOOKUP($A21&amp;$A$18, '[1]43.공공도서관'!$A$9:$BC$71, 13, FALSE)</f>
        <v>345</v>
      </c>
      <c r="L21" s="112">
        <f>VLOOKUP($A21&amp;$A$18, '[1]43.공공도서관'!$A$9:$BC$71, 14, FALSE)</f>
        <v>32366942</v>
      </c>
    </row>
    <row r="22" spans="1:12" ht="21.2" customHeight="1" x14ac:dyDescent="0.15">
      <c r="A22" s="4">
        <v>2018</v>
      </c>
      <c r="B22" s="112">
        <f>VLOOKUP($A22&amp;$A$18, '[1]43.공공도서관'!$A$9:$BC$71, 4, FALSE)</f>
        <v>41</v>
      </c>
      <c r="C22" s="112">
        <f>VLOOKUP($A22&amp;$A$18, '[1]43.공공도서관'!$A$9:$BC$71, 5, FALSE)</f>
        <v>14705</v>
      </c>
      <c r="D22" s="112">
        <f>VLOOKUP($A22&amp;$A$18, '[1]43.공공도서관'!$A$9:$BC$71, 6, FALSE)</f>
        <v>4604174</v>
      </c>
      <c r="E22" s="112">
        <f>VLOOKUP($A22&amp;$A$18, '[1]43.공공도서관'!$A$9:$BC$71, 7, FALSE)</f>
        <v>4424330</v>
      </c>
      <c r="F22" s="112">
        <f>VLOOKUP($A22&amp;$A$18, '[1]43.공공도서관'!$A$9:$BC$71, 8, FALSE)</f>
        <v>173325</v>
      </c>
      <c r="G22" s="112">
        <f>VLOOKUP($A22&amp;$A$18, '[1]43.공공도서관'!$A$9:$BC$71, 9, FALSE)</f>
        <v>6519</v>
      </c>
      <c r="H22" s="112">
        <f>VLOOKUP($A22&amp;$A$18, '[1]43.공공도서관'!$A$9:$BC$71, 10, FALSE)</f>
        <v>12324680</v>
      </c>
      <c r="I22" s="112">
        <f>VLOOKUP($A22&amp;$A$18, '[1]43.공공도서관'!$A$9:$BC$71, 11, FALSE)</f>
        <v>6721401</v>
      </c>
      <c r="J22" s="112">
        <f>VLOOKUP($A22&amp;$A$18, '[1]43.공공도서관'!$A$9:$BC$71, 12, FALSE)</f>
        <v>6216620</v>
      </c>
      <c r="K22" s="112">
        <f>VLOOKUP($A22&amp;$A$18, '[1]43.공공도서관'!$A$9:$BC$71, 13, FALSE)</f>
        <v>382</v>
      </c>
      <c r="L22" s="112">
        <f>VLOOKUP($A22&amp;$A$18, '[1]43.공공도서관'!$A$9:$BC$71, 14, FALSE)</f>
        <v>35817096</v>
      </c>
    </row>
    <row r="23" spans="1:12" ht="21.2" customHeight="1" x14ac:dyDescent="0.15">
      <c r="A23" s="4">
        <v>2019</v>
      </c>
      <c r="B23" s="112">
        <f>VLOOKUP($A23&amp;$A$18, '[1]43.공공도서관'!$A$9:$BC$71, 4, FALSE)</f>
        <v>43</v>
      </c>
      <c r="C23" s="112">
        <f>VLOOKUP($A23&amp;$A$18, '[1]43.공공도서관'!$A$9:$BC$71, 5, FALSE)</f>
        <v>13934</v>
      </c>
      <c r="D23" s="112">
        <f>VLOOKUP($A23&amp;$A$18, '[1]43.공공도서관'!$A$9:$BC$71, 6, FALSE)</f>
        <v>4727055</v>
      </c>
      <c r="E23" s="112">
        <f>VLOOKUP($A23&amp;$A$18, '[1]43.공공도서관'!$A$9:$BC$71, 7, FALSE)</f>
        <v>4553387</v>
      </c>
      <c r="F23" s="112">
        <f>VLOOKUP($A23&amp;$A$18, '[1]43.공공도서관'!$A$9:$BC$71, 8, FALSE)</f>
        <v>165566</v>
      </c>
      <c r="G23" s="112">
        <f>VLOOKUP($A23&amp;$A$18, '[1]43.공공도서관'!$A$9:$BC$71, 9, FALSE)</f>
        <v>8102</v>
      </c>
      <c r="H23" s="112">
        <f>VLOOKUP($A23&amp;$A$18, '[1]43.공공도서관'!$A$9:$BC$71, 10, FALSE)</f>
        <v>12560855</v>
      </c>
      <c r="I23" s="112">
        <f>VLOOKUP($A23&amp;$A$18, '[1]43.공공도서관'!$A$9:$BC$71, 11, FALSE)</f>
        <v>6929354</v>
      </c>
      <c r="J23" s="112">
        <f>VLOOKUP($A23&amp;$A$18, '[1]43.공공도서관'!$A$9:$BC$71, 12, FALSE)</f>
        <v>6801832</v>
      </c>
      <c r="K23" s="112">
        <f>VLOOKUP($A23&amp;$A$18, '[1]43.공공도서관'!$A$9:$BC$71, 13, FALSE)</f>
        <v>462</v>
      </c>
      <c r="L23" s="112">
        <f>VLOOKUP($A23&amp;$A$18, '[1]43.공공도서관'!$A$9:$BC$71, 14, FALSE)</f>
        <v>36861703</v>
      </c>
    </row>
    <row r="24" spans="1:12" ht="21.2" customHeight="1" x14ac:dyDescent="0.15">
      <c r="A24" s="4">
        <v>2020</v>
      </c>
      <c r="B24" s="112">
        <f>VLOOKUP($A24&amp;$A$18, '[1]43.공공도서관'!$A$9:$BC$71, 4, FALSE)</f>
        <v>44</v>
      </c>
      <c r="C24" s="112">
        <f>VLOOKUP($A24&amp;$A$18, '[1]43.공공도서관'!$A$9:$BC$71, 5, FALSE)</f>
        <v>12775</v>
      </c>
      <c r="D24" s="112">
        <f>VLOOKUP($A24&amp;$A$18, '[1]43.공공도서관'!$A$9:$BC$71, 6, FALSE)</f>
        <v>4896051</v>
      </c>
      <c r="E24" s="112">
        <f>VLOOKUP($A24&amp;$A$18, '[1]43.공공도서관'!$A$9:$BC$71, 7, FALSE)</f>
        <v>4716331</v>
      </c>
      <c r="F24" s="112">
        <f>VLOOKUP($A24&amp;$A$18, '[1]43.공공도서관'!$A$9:$BC$71, 8, FALSE)</f>
        <v>171772</v>
      </c>
      <c r="G24" s="112">
        <f>VLOOKUP($A24&amp;$A$18, '[1]43.공공도서관'!$A$9:$BC$71, 9, FALSE)</f>
        <v>7948</v>
      </c>
      <c r="H24" s="112">
        <f>VLOOKUP($A24&amp;$A$18, '[1]43.공공도서관'!$A$9:$BC$71, 10, FALSE)</f>
        <v>3701332</v>
      </c>
      <c r="I24" s="112">
        <f>VLOOKUP($A24&amp;$A$18, '[1]43.공공도서관'!$A$9:$BC$71, 11, FALSE)</f>
        <v>0</v>
      </c>
      <c r="J24" s="112">
        <f>VLOOKUP($A24&amp;$A$18, '[1]43.공공도서관'!$A$9:$BC$71, 12, FALSE)</f>
        <v>3962135</v>
      </c>
      <c r="K24" s="112">
        <f>VLOOKUP($A24&amp;$A$18, '[1]43.공공도서관'!$A$9:$BC$71, 13, FALSE)</f>
        <v>507</v>
      </c>
      <c r="L24" s="112">
        <f>VLOOKUP($A24&amp;$A$18, '[1]43.공공도서관'!$A$9:$BC$71, 14, FALSE)</f>
        <v>37628190</v>
      </c>
    </row>
    <row r="25" spans="1:12" ht="21.2" customHeight="1" x14ac:dyDescent="0.15">
      <c r="A25" s="4">
        <v>2021</v>
      </c>
      <c r="B25" s="112">
        <v>44</v>
      </c>
      <c r="C25" s="112">
        <v>11271</v>
      </c>
      <c r="D25" s="112">
        <f>SUM(E25:G25)</f>
        <v>5054601</v>
      </c>
      <c r="E25" s="112">
        <v>4871439</v>
      </c>
      <c r="F25" s="112">
        <v>177466</v>
      </c>
      <c r="G25" s="112">
        <v>5696</v>
      </c>
      <c r="H25" s="112">
        <v>5953083</v>
      </c>
      <c r="I25" s="112">
        <v>0</v>
      </c>
      <c r="J25" s="112">
        <v>6459939</v>
      </c>
      <c r="K25" s="112">
        <v>517.5</v>
      </c>
      <c r="L25" s="112">
        <v>41674761</v>
      </c>
    </row>
    <row r="26" spans="1:12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</row>
    <row r="27" spans="1:12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</row>
    <row r="28" spans="1:12" ht="21.2" customHeight="1" x14ac:dyDescent="0.15">
      <c r="A28" s="4">
        <v>2015</v>
      </c>
      <c r="B28" s="112">
        <f>VLOOKUP($A28&amp;$A$27, '[2]43.공공도서관'!$A$9:$BC$160, 4, FALSE)</f>
        <v>63</v>
      </c>
      <c r="C28" s="112">
        <f>VLOOKUP($A28&amp;$A$27, '[2]43.공공도서관'!$A$9:$BC$160, 5, FALSE)</f>
        <v>25335</v>
      </c>
      <c r="D28" s="112">
        <f>VLOOKUP($A28&amp;$A$27, '[2]43.공공도서관'!$A$9:$BC$160, 6, FALSE)</f>
        <v>5957841</v>
      </c>
      <c r="E28" s="112">
        <f>VLOOKUP($A28&amp;$A$27, '[2]43.공공도서관'!$A$9:$BC$160, 7, FALSE)</f>
        <v>5591390</v>
      </c>
      <c r="F28" s="112">
        <f>VLOOKUP($A28&amp;$A$27, '[2]43.공공도서관'!$A$9:$BC$160, 8, FALSE)</f>
        <v>359118</v>
      </c>
      <c r="G28" s="112">
        <f>VLOOKUP($A28&amp;$A$27, '[2]43.공공도서관'!$A$9:$BC$160, 9, FALSE)</f>
        <v>7333</v>
      </c>
      <c r="H28" s="112">
        <f>VLOOKUP($A28&amp;$A$27, '[2]43.공공도서관'!$A$9:$BC$160, 10, FALSE)</f>
        <v>10078686</v>
      </c>
      <c r="I28" s="112">
        <f>VLOOKUP($A28&amp;$A$27, '[2]43.공공도서관'!$A$9:$BC$160, 11, FALSE)</f>
        <v>0</v>
      </c>
      <c r="J28" s="112">
        <f>VLOOKUP($A28&amp;$A$27, '[2]43.공공도서관'!$A$9:$BC$160, 12, FALSE)</f>
        <v>5935571</v>
      </c>
      <c r="K28" s="112">
        <f>VLOOKUP($A28&amp;$A$27, '[2]43.공공도서관'!$A$9:$BC$160, 13, FALSE)</f>
        <v>464</v>
      </c>
      <c r="L28" s="112">
        <f>VLOOKUP($A28&amp;$A$27, '[2]43.공공도서관'!$A$9:$BC$160, 14, FALSE)</f>
        <v>36396434</v>
      </c>
    </row>
    <row r="29" spans="1:12" ht="21.2" customHeight="1" x14ac:dyDescent="0.15">
      <c r="A29" s="4">
        <v>2016</v>
      </c>
      <c r="B29" s="112">
        <f>VLOOKUP($A29&amp;$A$27, '[2]43.공공도서관'!$A$9:$BC$160, 4, FALSE)</f>
        <v>64</v>
      </c>
      <c r="C29" s="112">
        <f>VLOOKUP($A29&amp;$A$27, '[2]43.공공도서관'!$A$9:$BC$160, 5, FALSE)</f>
        <v>77368</v>
      </c>
      <c r="D29" s="112">
        <f>VLOOKUP($A29&amp;$A$27, '[2]43.공공도서관'!$A$9:$BC$160, 6, FALSE)</f>
        <v>6093902</v>
      </c>
      <c r="E29" s="112">
        <f>VLOOKUP($A29&amp;$A$27, '[2]43.공공도서관'!$A$9:$BC$160, 7, FALSE)</f>
        <v>5745333</v>
      </c>
      <c r="F29" s="112">
        <f>VLOOKUP($A29&amp;$A$27, '[2]43.공공도서관'!$A$9:$BC$160, 8, FALSE)</f>
        <v>341487</v>
      </c>
      <c r="G29" s="112">
        <f>VLOOKUP($A29&amp;$A$27, '[2]43.공공도서관'!$A$9:$BC$160, 9, FALSE)</f>
        <v>7082</v>
      </c>
      <c r="H29" s="112">
        <f>VLOOKUP($A29&amp;$A$27, '[2]43.공공도서관'!$A$9:$BC$160, 10, FALSE)</f>
        <v>11182666</v>
      </c>
      <c r="I29" s="112">
        <f>VLOOKUP($A29&amp;$A$27, '[2]43.공공도서관'!$A$9:$BC$160, 11, FALSE)</f>
        <v>0</v>
      </c>
      <c r="J29" s="112">
        <f>VLOOKUP($A29&amp;$A$27, '[2]43.공공도서관'!$A$9:$BC$160, 12, FALSE)</f>
        <v>5418377</v>
      </c>
      <c r="K29" s="112">
        <f>VLOOKUP($A29&amp;$A$27, '[2]43.공공도서관'!$A$9:$BC$160, 13, FALSE)</f>
        <v>481</v>
      </c>
      <c r="L29" s="112">
        <f>VLOOKUP($A29&amp;$A$27, '[2]43.공공도서관'!$A$9:$BC$160, 14, FALSE)</f>
        <v>43055657</v>
      </c>
    </row>
    <row r="30" spans="1:12" ht="21.2" customHeight="1" x14ac:dyDescent="0.15">
      <c r="A30" s="4">
        <v>2017</v>
      </c>
      <c r="B30" s="112">
        <f>VLOOKUP($A30&amp;$A$27, '[2]43.공공도서관'!$A$9:$BC$160, 4, FALSE)</f>
        <v>65</v>
      </c>
      <c r="C30" s="112">
        <f>VLOOKUP($A30&amp;$A$27, '[2]43.공공도서관'!$A$9:$BC$160, 5, FALSE)</f>
        <v>25041</v>
      </c>
      <c r="D30" s="112">
        <f>VLOOKUP($A30&amp;$A$27, '[2]43.공공도서관'!$A$9:$BC$160, 6, FALSE)</f>
        <v>6467830</v>
      </c>
      <c r="E30" s="112">
        <f>VLOOKUP($A30&amp;$A$27, '[2]43.공공도서관'!$A$9:$BC$160, 7, FALSE)</f>
        <v>6122699</v>
      </c>
      <c r="F30" s="112">
        <f>VLOOKUP($A30&amp;$A$27, '[2]43.공공도서관'!$A$9:$BC$160, 8, FALSE)</f>
        <v>338151</v>
      </c>
      <c r="G30" s="112">
        <f>VLOOKUP($A30&amp;$A$27, '[2]43.공공도서관'!$A$9:$BC$160, 9, FALSE)</f>
        <v>6980</v>
      </c>
      <c r="H30" s="112">
        <f>VLOOKUP($A30&amp;$A$27, '[2]43.공공도서관'!$A$9:$BC$160, 10, FALSE)</f>
        <v>10631188</v>
      </c>
      <c r="I30" s="112">
        <f>VLOOKUP($A30&amp;$A$27, '[2]43.공공도서관'!$A$9:$BC$160, 11, FALSE)</f>
        <v>0</v>
      </c>
      <c r="J30" s="112">
        <f>VLOOKUP($A30&amp;$A$27, '[2]43.공공도서관'!$A$9:$BC$160, 12, FALSE)</f>
        <v>4924568</v>
      </c>
      <c r="K30" s="112">
        <f>VLOOKUP($A30&amp;$A$27, '[2]43.공공도서관'!$A$9:$BC$160, 13, FALSE)</f>
        <v>485</v>
      </c>
      <c r="L30" s="112">
        <f>VLOOKUP($A30&amp;$A$27, '[2]43.공공도서관'!$A$9:$BC$160, 14, FALSE)</f>
        <v>50655773</v>
      </c>
    </row>
    <row r="31" spans="1:12" ht="21.2" customHeight="1" x14ac:dyDescent="0.15">
      <c r="A31" s="4">
        <v>2018</v>
      </c>
      <c r="B31" s="112">
        <f>VLOOKUP($A31&amp;$A$27, '[2]43.공공도서관'!$A$9:$BC$160, 4, FALSE)</f>
        <v>65</v>
      </c>
      <c r="C31" s="112">
        <f>VLOOKUP($A31&amp;$A$27, '[2]43.공공도서관'!$A$9:$BC$160, 5, FALSE)</f>
        <v>25437</v>
      </c>
      <c r="D31" s="112">
        <f>VLOOKUP($A31&amp;$A$27, '[2]43.공공도서관'!$A$9:$BC$160, 6, FALSE)</f>
        <v>6469795</v>
      </c>
      <c r="E31" s="112">
        <f>VLOOKUP($A31&amp;$A$27, '[2]43.공공도서관'!$A$9:$BC$160, 7, FALSE)</f>
        <v>6030507</v>
      </c>
      <c r="F31" s="112">
        <f>VLOOKUP($A31&amp;$A$27, '[2]43.공공도서관'!$A$9:$BC$160, 8, FALSE)</f>
        <v>298170</v>
      </c>
      <c r="G31" s="112">
        <f>VLOOKUP($A31&amp;$A$27, '[2]43.공공도서관'!$A$9:$BC$160, 9, FALSE)</f>
        <v>131416</v>
      </c>
      <c r="H31" s="112">
        <f>VLOOKUP($A31&amp;$A$27, '[2]43.공공도서관'!$A$9:$BC$160, 10, FALSE)</f>
        <v>11034656</v>
      </c>
      <c r="I31" s="112">
        <f>VLOOKUP($A31&amp;$A$27, '[2]43.공공도서관'!$A$9:$BC$160, 11, FALSE)</f>
        <v>0</v>
      </c>
      <c r="J31" s="112">
        <f>VLOOKUP($A31&amp;$A$27, '[2]43.공공도서관'!$A$9:$BC$160, 12, FALSE)</f>
        <v>4871449</v>
      </c>
      <c r="K31" s="112">
        <f>VLOOKUP($A31&amp;$A$27, '[2]43.공공도서관'!$A$9:$BC$160, 13, FALSE)</f>
        <v>482</v>
      </c>
      <c r="L31" s="112">
        <f>VLOOKUP($A31&amp;$A$27, '[2]43.공공도서관'!$A$9:$BC$160, 14, FALSE)</f>
        <v>56248729</v>
      </c>
    </row>
    <row r="32" spans="1:12" ht="21.2" customHeight="1" x14ac:dyDescent="0.15">
      <c r="A32" s="4">
        <v>2019</v>
      </c>
      <c r="B32" s="112">
        <f>VLOOKUP($A32&amp;$A$27, '[2]43.공공도서관'!$A$9:$BC$160, 4, FALSE)</f>
        <v>66</v>
      </c>
      <c r="C32" s="112">
        <f>VLOOKUP($A32&amp;$A$27, '[2]43.공공도서관'!$A$9:$BC$160, 5, FALSE)</f>
        <v>22378</v>
      </c>
      <c r="D32" s="112">
        <f>VLOOKUP($A32&amp;$A$27, '[2]43.공공도서관'!$A$9:$BC$160, 6, FALSE)</f>
        <v>6535806</v>
      </c>
      <c r="E32" s="112">
        <f>VLOOKUP($A32&amp;$A$27, '[2]43.공공도서관'!$A$9:$BC$160, 7, FALSE)</f>
        <v>6333529</v>
      </c>
      <c r="F32" s="112">
        <f>VLOOKUP($A32&amp;$A$27, '[2]43.공공도서관'!$A$9:$BC$160, 8, FALSE)</f>
        <v>194961</v>
      </c>
      <c r="G32" s="112">
        <f>VLOOKUP($A32&amp;$A$27, '[2]43.공공도서관'!$A$9:$BC$160, 9, FALSE)</f>
        <v>7316</v>
      </c>
      <c r="H32" s="112">
        <f>VLOOKUP($A32&amp;$A$27, '[2]43.공공도서관'!$A$9:$BC$160, 10, FALSE)</f>
        <v>11503417</v>
      </c>
      <c r="I32" s="112">
        <f>VLOOKUP($A32&amp;$A$27, '[2]43.공공도서관'!$A$9:$BC$160, 11, FALSE)</f>
        <v>0</v>
      </c>
      <c r="J32" s="112">
        <f>VLOOKUP($A32&amp;$A$27, '[2]43.공공도서관'!$A$9:$BC$160, 12, FALSE)</f>
        <v>5063870</v>
      </c>
      <c r="K32" s="112">
        <f>VLOOKUP($A32&amp;$A$27, '[2]43.공공도서관'!$A$9:$BC$160, 13, FALSE)</f>
        <v>491</v>
      </c>
      <c r="L32" s="112">
        <f>VLOOKUP($A32&amp;$A$27, '[2]43.공공도서관'!$A$9:$BC$160, 14, FALSE)</f>
        <v>69076069</v>
      </c>
    </row>
    <row r="33" spans="1:12" ht="21.2" customHeight="1" x14ac:dyDescent="0.15">
      <c r="A33" s="4">
        <v>2020</v>
      </c>
      <c r="B33" s="112">
        <f>VLOOKUP($A33&amp;$A$27, '[2]43.공공도서관'!$A$9:$BC$160, 4, FALSE)</f>
        <v>69</v>
      </c>
      <c r="C33" s="112">
        <f>VLOOKUP($A33&amp;$A$27, '[2]43.공공도서관'!$A$9:$BC$160, 5, FALSE)</f>
        <v>23398</v>
      </c>
      <c r="D33" s="112">
        <f>VLOOKUP($A33&amp;$A$27, '[2]43.공공도서관'!$A$9:$BC$160, 6, FALSE)</f>
        <v>6711134</v>
      </c>
      <c r="E33" s="112">
        <f>VLOOKUP($A33&amp;$A$27, '[2]43.공공도서관'!$A$9:$BC$160, 7, FALSE)</f>
        <v>6506497</v>
      </c>
      <c r="F33" s="112">
        <f>VLOOKUP($A33&amp;$A$27, '[2]43.공공도서관'!$A$9:$BC$160, 8, FALSE)</f>
        <v>197493</v>
      </c>
      <c r="G33" s="112">
        <f>VLOOKUP($A33&amp;$A$27, '[2]43.공공도서관'!$A$9:$BC$160, 9, FALSE)</f>
        <v>7144</v>
      </c>
      <c r="H33" s="112">
        <f>VLOOKUP($A33&amp;$A$27, '[2]43.공공도서관'!$A$9:$BC$160, 10, FALSE)</f>
        <v>3973783</v>
      </c>
      <c r="I33" s="112">
        <f>VLOOKUP($A33&amp;$A$27, '[2]43.공공도서관'!$A$9:$BC$160, 11, FALSE)</f>
        <v>0</v>
      </c>
      <c r="J33" s="112">
        <f>VLOOKUP($A33&amp;$A$27, '[2]43.공공도서관'!$A$9:$BC$160, 12, FALSE)</f>
        <v>3863245</v>
      </c>
      <c r="K33" s="112">
        <f>VLOOKUP($A33&amp;$A$27, '[2]43.공공도서관'!$A$9:$BC$160, 13, FALSE)</f>
        <v>502</v>
      </c>
      <c r="L33" s="112">
        <f>VLOOKUP($A33&amp;$A$27, '[2]43.공공도서관'!$A$9:$BC$160, 14, FALSE)</f>
        <v>66352692</v>
      </c>
    </row>
    <row r="34" spans="1:12" ht="21.2" customHeight="1" x14ac:dyDescent="0.15">
      <c r="A34" s="4">
        <v>2021</v>
      </c>
      <c r="B34" s="274">
        <v>70</v>
      </c>
      <c r="C34" s="274">
        <v>24535</v>
      </c>
      <c r="D34" s="274">
        <v>6827731</v>
      </c>
      <c r="E34" s="274">
        <v>6618188</v>
      </c>
      <c r="F34" s="275">
        <v>202498</v>
      </c>
      <c r="G34" s="275">
        <v>7045</v>
      </c>
      <c r="H34" s="275">
        <v>5378948</v>
      </c>
      <c r="I34" s="274">
        <v>0</v>
      </c>
      <c r="J34" s="275">
        <v>5061795</v>
      </c>
      <c r="K34" s="275">
        <v>540.5</v>
      </c>
      <c r="L34" s="275">
        <v>62817753</v>
      </c>
    </row>
    <row r="35" spans="1:12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</row>
    <row r="36" spans="1:12" s="111" customFormat="1" ht="18.75" customHeight="1" x14ac:dyDescent="0.15">
      <c r="A36" s="165" t="s">
        <v>743</v>
      </c>
    </row>
  </sheetData>
  <mergeCells count="13">
    <mergeCell ref="J5:J7"/>
    <mergeCell ref="K5:K7"/>
    <mergeCell ref="L5:L7"/>
    <mergeCell ref="A2:F2"/>
    <mergeCell ref="B5:B7"/>
    <mergeCell ref="C5:C7"/>
    <mergeCell ref="D5:G5"/>
    <mergeCell ref="H5:H7"/>
    <mergeCell ref="I5:I7"/>
    <mergeCell ref="A5:A7"/>
    <mergeCell ref="E6:E7"/>
    <mergeCell ref="F6:F7"/>
    <mergeCell ref="G6:G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  <legacy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6" width="7.6640625" customWidth="1"/>
    <col min="7" max="7" width="6.109375" customWidth="1"/>
    <col min="8" max="8" width="6.77734375" customWidth="1"/>
    <col min="9" max="10" width="7.77734375" customWidth="1"/>
    <col min="11" max="19" width="8.44140625" customWidth="1"/>
  </cols>
  <sheetData>
    <row r="1" spans="1:19" s="42" customFormat="1" ht="15" customHeight="1" x14ac:dyDescent="0.15">
      <c r="A1" s="133" t="s">
        <v>214</v>
      </c>
      <c r="C1" s="55"/>
      <c r="E1" s="55"/>
      <c r="F1" s="55"/>
      <c r="G1" s="55"/>
      <c r="I1" s="55"/>
      <c r="K1" s="55"/>
      <c r="L1" s="55"/>
      <c r="M1" s="55"/>
      <c r="N1" s="55"/>
      <c r="P1" s="55"/>
      <c r="Q1" s="55"/>
    </row>
    <row r="2" spans="1:19" s="229" customFormat="1" ht="30" customHeight="1" x14ac:dyDescent="0.15">
      <c r="A2" s="481" t="s">
        <v>768</v>
      </c>
      <c r="B2" s="481"/>
      <c r="C2" s="481"/>
      <c r="D2" s="481"/>
      <c r="E2" s="481"/>
      <c r="F2" s="481"/>
      <c r="G2" s="481"/>
      <c r="H2" s="481"/>
      <c r="I2" s="481"/>
      <c r="J2" s="218"/>
      <c r="K2" s="218"/>
      <c r="L2" s="218"/>
      <c r="M2" s="218"/>
      <c r="N2" s="218"/>
      <c r="O2" s="218"/>
      <c r="P2" s="218"/>
      <c r="Q2" s="218"/>
      <c r="R2" s="218"/>
      <c r="S2" s="218"/>
    </row>
    <row r="3" spans="1:19" s="42" customFormat="1" ht="15" customHeight="1" x14ac:dyDescent="0.15">
      <c r="C3" s="55"/>
      <c r="E3" s="55"/>
      <c r="F3" s="55"/>
      <c r="G3" s="55"/>
      <c r="I3" s="55"/>
      <c r="K3" s="55"/>
      <c r="L3" s="55"/>
      <c r="M3" s="55"/>
      <c r="N3" s="55"/>
      <c r="P3" s="55"/>
      <c r="Q3" s="55"/>
    </row>
    <row r="4" spans="1:19" s="42" customFormat="1" ht="15" customHeight="1" thickBot="1" x14ac:dyDescent="0.2">
      <c r="A4" s="6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6" t="s">
        <v>412</v>
      </c>
    </row>
    <row r="5" spans="1:19" s="42" customFormat="1" ht="17.100000000000001" customHeight="1" x14ac:dyDescent="0.15">
      <c r="A5" s="727"/>
      <c r="B5" s="453" t="s">
        <v>74</v>
      </c>
      <c r="C5" s="687" t="s">
        <v>566</v>
      </c>
      <c r="D5" s="723"/>
      <c r="E5" s="723"/>
      <c r="F5" s="723"/>
      <c r="G5" s="723"/>
      <c r="H5" s="723"/>
      <c r="I5" s="723"/>
      <c r="J5" s="723"/>
      <c r="K5" s="723"/>
      <c r="L5" s="723"/>
      <c r="M5" s="723"/>
      <c r="N5" s="723"/>
      <c r="O5" s="723"/>
      <c r="P5" s="724"/>
      <c r="Q5" s="725" t="s">
        <v>850</v>
      </c>
      <c r="R5" s="726"/>
      <c r="S5" s="726"/>
    </row>
    <row r="6" spans="1:19" s="162" customFormat="1" ht="17.100000000000001" customHeight="1" x14ac:dyDescent="0.15">
      <c r="A6" s="728"/>
      <c r="B6" s="454"/>
      <c r="C6" s="449" t="s">
        <v>567</v>
      </c>
      <c r="D6" s="450"/>
      <c r="E6" s="450"/>
      <c r="F6" s="450"/>
      <c r="G6" s="450"/>
      <c r="H6" s="450"/>
      <c r="I6" s="450"/>
      <c r="J6" s="450"/>
      <c r="K6" s="449" t="s">
        <v>568</v>
      </c>
      <c r="L6" s="450"/>
      <c r="M6" s="450"/>
      <c r="N6" s="450"/>
      <c r="O6" s="450"/>
      <c r="P6" s="449" t="s">
        <v>803</v>
      </c>
      <c r="Q6" s="305"/>
      <c r="R6" s="658" t="s">
        <v>895</v>
      </c>
      <c r="S6" s="730" t="s">
        <v>576</v>
      </c>
    </row>
    <row r="7" spans="1:19" s="162" customFormat="1" ht="26.1" customHeight="1" thickBot="1" x14ac:dyDescent="0.2">
      <c r="A7" s="729"/>
      <c r="B7" s="455"/>
      <c r="C7" s="160"/>
      <c r="D7" s="139" t="s">
        <v>569</v>
      </c>
      <c r="E7" s="139" t="s">
        <v>570</v>
      </c>
      <c r="F7" s="139" t="s">
        <v>571</v>
      </c>
      <c r="G7" s="283" t="s">
        <v>839</v>
      </c>
      <c r="H7" s="212" t="s">
        <v>572</v>
      </c>
      <c r="I7" s="212" t="s">
        <v>573</v>
      </c>
      <c r="J7" s="212" t="s">
        <v>574</v>
      </c>
      <c r="K7" s="198"/>
      <c r="L7" s="211" t="s">
        <v>800</v>
      </c>
      <c r="M7" s="211" t="s">
        <v>801</v>
      </c>
      <c r="N7" s="211" t="s">
        <v>575</v>
      </c>
      <c r="O7" s="211" t="s">
        <v>802</v>
      </c>
      <c r="P7" s="477"/>
      <c r="Q7" s="306"/>
      <c r="R7" s="659"/>
      <c r="S7" s="731"/>
    </row>
    <row r="8" spans="1:19" s="82" customFormat="1" ht="6.95" customHeight="1" x14ac:dyDescent="0.15">
      <c r="A8" s="8" t="s">
        <v>0</v>
      </c>
      <c r="B8" s="79"/>
      <c r="C8" s="79"/>
      <c r="D8" s="79"/>
      <c r="E8" s="79" t="s">
        <v>0</v>
      </c>
      <c r="F8" s="79" t="s">
        <v>0</v>
      </c>
      <c r="G8" s="79"/>
      <c r="H8" s="79" t="s">
        <v>0</v>
      </c>
      <c r="I8" s="79"/>
      <c r="J8" s="79"/>
      <c r="K8" s="79" t="s">
        <v>0</v>
      </c>
      <c r="L8" s="79" t="s">
        <v>0</v>
      </c>
      <c r="M8" s="79" t="s">
        <v>0</v>
      </c>
      <c r="N8" s="79"/>
      <c r="O8" s="79"/>
      <c r="P8" s="79" t="s">
        <v>0</v>
      </c>
      <c r="Q8" s="79" t="s">
        <v>0</v>
      </c>
      <c r="R8" s="79" t="s">
        <v>0</v>
      </c>
      <c r="S8" s="79"/>
    </row>
    <row r="9" spans="1:19" ht="21.2" customHeight="1" x14ac:dyDescent="0.15">
      <c r="A9" s="39" t="s">
        <v>63</v>
      </c>
      <c r="B9" s="94"/>
      <c r="C9" s="94"/>
      <c r="D9" s="94"/>
      <c r="E9" s="94"/>
    </row>
    <row r="10" spans="1:19" ht="21.2" customHeight="1" x14ac:dyDescent="0.15">
      <c r="A10" s="4">
        <v>2015</v>
      </c>
      <c r="B10" s="112">
        <f t="shared" ref="B10:S16" si="0">SUM(B19,B28)</f>
        <v>2250</v>
      </c>
      <c r="C10" s="112">
        <f t="shared" si="0"/>
        <v>735</v>
      </c>
      <c r="D10" s="112">
        <f t="shared" si="0"/>
        <v>60</v>
      </c>
      <c r="E10" s="112">
        <f t="shared" si="0"/>
        <v>386</v>
      </c>
      <c r="F10" s="112">
        <f t="shared" si="0"/>
        <v>120</v>
      </c>
      <c r="G10" s="112"/>
      <c r="H10" s="112">
        <f t="shared" si="0"/>
        <v>70</v>
      </c>
      <c r="I10" s="112">
        <f t="shared" si="0"/>
        <v>15</v>
      </c>
      <c r="J10" s="112">
        <f t="shared" si="0"/>
        <v>84</v>
      </c>
      <c r="K10" s="112">
        <f t="shared" si="0"/>
        <v>866</v>
      </c>
      <c r="L10" s="112">
        <f t="shared" si="0"/>
        <v>493</v>
      </c>
      <c r="M10" s="112">
        <f t="shared" si="0"/>
        <v>48</v>
      </c>
      <c r="N10" s="112">
        <f t="shared" si="0"/>
        <v>164</v>
      </c>
      <c r="O10" s="112">
        <f t="shared" si="0"/>
        <v>161</v>
      </c>
      <c r="P10" s="112">
        <f t="shared" si="0"/>
        <v>601</v>
      </c>
      <c r="Q10" s="112">
        <f t="shared" si="0"/>
        <v>48</v>
      </c>
      <c r="R10" s="112">
        <f t="shared" si="0"/>
        <v>0</v>
      </c>
      <c r="S10" s="112">
        <f t="shared" si="0"/>
        <v>0</v>
      </c>
    </row>
    <row r="11" spans="1:19" ht="21.2" customHeight="1" x14ac:dyDescent="0.15">
      <c r="A11" s="4">
        <v>2016</v>
      </c>
      <c r="B11" s="112">
        <f t="shared" si="0"/>
        <v>2280</v>
      </c>
      <c r="C11" s="112">
        <f t="shared" si="0"/>
        <v>748</v>
      </c>
      <c r="D11" s="112">
        <f t="shared" si="0"/>
        <v>60</v>
      </c>
      <c r="E11" s="112">
        <f t="shared" si="0"/>
        <v>394</v>
      </c>
      <c r="F11" s="112">
        <f t="shared" si="0"/>
        <v>121</v>
      </c>
      <c r="G11" s="112"/>
      <c r="H11" s="112">
        <f t="shared" si="0"/>
        <v>70</v>
      </c>
      <c r="I11" s="112">
        <f t="shared" si="0"/>
        <v>13</v>
      </c>
      <c r="J11" s="112">
        <f t="shared" si="0"/>
        <v>90</v>
      </c>
      <c r="K11" s="112">
        <f t="shared" si="0"/>
        <v>880</v>
      </c>
      <c r="L11" s="112">
        <f t="shared" si="0"/>
        <v>500</v>
      </c>
      <c r="M11" s="112">
        <f t="shared" si="0"/>
        <v>53</v>
      </c>
      <c r="N11" s="112">
        <f t="shared" si="0"/>
        <v>167</v>
      </c>
      <c r="O11" s="112">
        <f t="shared" si="0"/>
        <v>160</v>
      </c>
      <c r="P11" s="112">
        <f t="shared" si="0"/>
        <v>605</v>
      </c>
      <c r="Q11" s="112">
        <f t="shared" si="0"/>
        <v>47</v>
      </c>
      <c r="R11" s="112">
        <f t="shared" si="0"/>
        <v>0</v>
      </c>
      <c r="S11" s="112">
        <f t="shared" si="0"/>
        <v>0</v>
      </c>
    </row>
    <row r="12" spans="1:19" ht="21.2" customHeight="1" x14ac:dyDescent="0.15">
      <c r="A12" s="4">
        <v>2017</v>
      </c>
      <c r="B12" s="112">
        <f t="shared" si="0"/>
        <v>2328</v>
      </c>
      <c r="C12" s="112">
        <f t="shared" si="0"/>
        <v>761</v>
      </c>
      <c r="D12" s="112">
        <f t="shared" si="0"/>
        <v>61</v>
      </c>
      <c r="E12" s="112">
        <f t="shared" si="0"/>
        <v>402</v>
      </c>
      <c r="F12" s="112">
        <f t="shared" si="0"/>
        <v>122</v>
      </c>
      <c r="G12" s="112"/>
      <c r="H12" s="112">
        <f t="shared" si="0"/>
        <v>70</v>
      </c>
      <c r="I12" s="112">
        <f t="shared" si="0"/>
        <v>12</v>
      </c>
      <c r="J12" s="112">
        <f t="shared" si="0"/>
        <v>94</v>
      </c>
      <c r="K12" s="112">
        <f t="shared" si="0"/>
        <v>910</v>
      </c>
      <c r="L12" s="112">
        <f t="shared" si="0"/>
        <v>522</v>
      </c>
      <c r="M12" s="112">
        <f t="shared" si="0"/>
        <v>57</v>
      </c>
      <c r="N12" s="112">
        <f t="shared" si="0"/>
        <v>169</v>
      </c>
      <c r="O12" s="112">
        <f t="shared" si="0"/>
        <v>162</v>
      </c>
      <c r="P12" s="112">
        <f t="shared" si="0"/>
        <v>608</v>
      </c>
      <c r="Q12" s="112">
        <f t="shared" si="0"/>
        <v>49</v>
      </c>
      <c r="R12" s="112">
        <f t="shared" si="0"/>
        <v>0</v>
      </c>
      <c r="S12" s="112">
        <f t="shared" si="0"/>
        <v>0</v>
      </c>
    </row>
    <row r="13" spans="1:19" ht="21.2" customHeight="1" x14ac:dyDescent="0.15">
      <c r="A13" s="4">
        <v>2018</v>
      </c>
      <c r="B13" s="112">
        <f t="shared" si="0"/>
        <v>2384</v>
      </c>
      <c r="C13" s="112">
        <f t="shared" si="0"/>
        <v>785</v>
      </c>
      <c r="D13" s="112">
        <f t="shared" si="0"/>
        <v>63</v>
      </c>
      <c r="E13" s="112">
        <f t="shared" si="0"/>
        <v>418</v>
      </c>
      <c r="F13" s="112">
        <f t="shared" si="0"/>
        <v>123</v>
      </c>
      <c r="G13" s="112"/>
      <c r="H13" s="112">
        <f t="shared" si="0"/>
        <v>70</v>
      </c>
      <c r="I13" s="112">
        <f t="shared" si="0"/>
        <v>13</v>
      </c>
      <c r="J13" s="112">
        <f t="shared" si="0"/>
        <v>98</v>
      </c>
      <c r="K13" s="112">
        <f t="shared" si="0"/>
        <v>919</v>
      </c>
      <c r="L13" s="112">
        <f t="shared" si="0"/>
        <v>534</v>
      </c>
      <c r="M13" s="112">
        <f t="shared" si="0"/>
        <v>56</v>
      </c>
      <c r="N13" s="112">
        <f t="shared" si="0"/>
        <v>169</v>
      </c>
      <c r="O13" s="112">
        <f t="shared" si="0"/>
        <v>160</v>
      </c>
      <c r="P13" s="112">
        <f t="shared" si="0"/>
        <v>622</v>
      </c>
      <c r="Q13" s="112">
        <f t="shared" si="0"/>
        <v>58</v>
      </c>
      <c r="R13" s="112">
        <f t="shared" si="0"/>
        <v>0</v>
      </c>
      <c r="S13" s="112">
        <f t="shared" si="0"/>
        <v>0</v>
      </c>
    </row>
    <row r="14" spans="1:19" ht="21.2" customHeight="1" x14ac:dyDescent="0.15">
      <c r="A14" s="4">
        <v>2019</v>
      </c>
      <c r="B14" s="112">
        <f t="shared" si="0"/>
        <v>2440</v>
      </c>
      <c r="C14" s="112">
        <f t="shared" si="0"/>
        <v>807</v>
      </c>
      <c r="D14" s="112">
        <f t="shared" si="0"/>
        <v>64</v>
      </c>
      <c r="E14" s="112">
        <f t="shared" si="0"/>
        <v>434</v>
      </c>
      <c r="F14" s="112">
        <f t="shared" si="0"/>
        <v>125</v>
      </c>
      <c r="G14" s="112"/>
      <c r="H14" s="112">
        <f t="shared" si="0"/>
        <v>71</v>
      </c>
      <c r="I14" s="112">
        <f t="shared" si="0"/>
        <v>15</v>
      </c>
      <c r="J14" s="112">
        <f t="shared" si="0"/>
        <v>98</v>
      </c>
      <c r="K14" s="112">
        <f t="shared" si="0"/>
        <v>935</v>
      </c>
      <c r="L14" s="112">
        <f t="shared" si="0"/>
        <v>553</v>
      </c>
      <c r="M14" s="112">
        <f t="shared" si="0"/>
        <v>55</v>
      </c>
      <c r="N14" s="112">
        <f t="shared" si="0"/>
        <v>168</v>
      </c>
      <c r="O14" s="112">
        <f t="shared" si="0"/>
        <v>159</v>
      </c>
      <c r="P14" s="112">
        <f t="shared" si="0"/>
        <v>629</v>
      </c>
      <c r="Q14" s="112">
        <f t="shared" si="0"/>
        <v>58</v>
      </c>
      <c r="R14" s="112">
        <f t="shared" si="0"/>
        <v>11</v>
      </c>
      <c r="S14" s="112">
        <f t="shared" si="0"/>
        <v>0</v>
      </c>
    </row>
    <row r="15" spans="1:19" ht="21.2" customHeight="1" x14ac:dyDescent="0.15">
      <c r="A15" s="4">
        <v>2020</v>
      </c>
      <c r="B15" s="112">
        <f t="shared" si="0"/>
        <v>2475</v>
      </c>
      <c r="C15" s="112">
        <f t="shared" si="0"/>
        <v>826</v>
      </c>
      <c r="D15" s="112">
        <f t="shared" si="0"/>
        <v>64</v>
      </c>
      <c r="E15" s="112">
        <f t="shared" si="0"/>
        <v>447</v>
      </c>
      <c r="F15" s="112">
        <f t="shared" si="0"/>
        <v>126</v>
      </c>
      <c r="G15" s="112"/>
      <c r="H15" s="112">
        <f t="shared" si="0"/>
        <v>73</v>
      </c>
      <c r="I15" s="112">
        <f t="shared" si="0"/>
        <v>16</v>
      </c>
      <c r="J15" s="112">
        <f t="shared" si="0"/>
        <v>100</v>
      </c>
      <c r="K15" s="112">
        <f t="shared" si="0"/>
        <v>941</v>
      </c>
      <c r="L15" s="112">
        <f t="shared" si="0"/>
        <v>557</v>
      </c>
      <c r="M15" s="112">
        <f t="shared" si="0"/>
        <v>56</v>
      </c>
      <c r="N15" s="112">
        <f t="shared" si="0"/>
        <v>170</v>
      </c>
      <c r="O15" s="112">
        <f t="shared" si="0"/>
        <v>158</v>
      </c>
      <c r="P15" s="112">
        <f t="shared" si="0"/>
        <v>634</v>
      </c>
      <c r="Q15" s="112">
        <f t="shared" si="0"/>
        <v>61</v>
      </c>
      <c r="R15" s="112">
        <f t="shared" si="0"/>
        <v>13</v>
      </c>
      <c r="S15" s="112">
        <f t="shared" si="0"/>
        <v>0</v>
      </c>
    </row>
    <row r="16" spans="1:19" ht="21.2" customHeight="1" x14ac:dyDescent="0.15">
      <c r="A16" s="4">
        <v>2021</v>
      </c>
      <c r="B16" s="112">
        <f t="shared" si="0"/>
        <v>2522</v>
      </c>
      <c r="C16" s="112">
        <f t="shared" si="0"/>
        <v>843</v>
      </c>
      <c r="D16" s="112">
        <f t="shared" si="0"/>
        <v>64</v>
      </c>
      <c r="E16" s="112">
        <f t="shared" si="0"/>
        <v>459</v>
      </c>
      <c r="F16" s="112">
        <f t="shared" si="0"/>
        <v>111</v>
      </c>
      <c r="G16" s="112"/>
      <c r="H16" s="112">
        <f t="shared" si="0"/>
        <v>74</v>
      </c>
      <c r="I16" s="112">
        <f t="shared" si="0"/>
        <v>17</v>
      </c>
      <c r="J16" s="112">
        <f t="shared" si="0"/>
        <v>101</v>
      </c>
      <c r="K16" s="112">
        <f t="shared" si="0"/>
        <v>959</v>
      </c>
      <c r="L16" s="112">
        <f t="shared" si="0"/>
        <v>572</v>
      </c>
      <c r="M16" s="112">
        <f t="shared" si="0"/>
        <v>57</v>
      </c>
      <c r="N16" s="112">
        <f t="shared" si="0"/>
        <v>171</v>
      </c>
      <c r="O16" s="112">
        <f t="shared" si="0"/>
        <v>159</v>
      </c>
      <c r="P16" s="112">
        <f t="shared" si="0"/>
        <v>643</v>
      </c>
      <c r="Q16" s="112">
        <f t="shared" si="0"/>
        <v>64</v>
      </c>
      <c r="R16" s="112">
        <f t="shared" si="0"/>
        <v>13</v>
      </c>
      <c r="S16" s="112">
        <f t="shared" si="0"/>
        <v>0</v>
      </c>
    </row>
    <row r="17" spans="1:19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</row>
    <row r="18" spans="1:19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</row>
    <row r="19" spans="1:19" ht="21.2" customHeight="1" x14ac:dyDescent="0.15">
      <c r="A19" s="4">
        <v>2015</v>
      </c>
      <c r="B19" s="112">
        <f>VLOOKUP($A19&amp;$A$18, '[1]44.문화재'!$A$9:$BC$71, 4, FALSE)</f>
        <v>249</v>
      </c>
      <c r="C19" s="112">
        <f>VLOOKUP($A19&amp;$A$18, '[1]44.문화재'!$A$9:$BC$71, 5, FALSE)</f>
        <v>79</v>
      </c>
      <c r="D19" s="112">
        <f>VLOOKUP($A19&amp;$A$18, '[1]44.문화재'!$A$9:$BC$71, 6, FALSE)</f>
        <v>3</v>
      </c>
      <c r="E19" s="112">
        <f>VLOOKUP($A19&amp;$A$18, '[1]44.문화재'!$A$9:$BC$71, 7, FALSE)</f>
        <v>61</v>
      </c>
      <c r="F19" s="112">
        <f>VLOOKUP($A19&amp;$A$18, '[1]44.문화재'!$A$9:$BC$71, 8, FALSE)</f>
        <v>7</v>
      </c>
      <c r="G19" s="112"/>
      <c r="H19" s="112">
        <f>VLOOKUP($A19&amp;$A$18, '[1]44.문화재'!$A$9:$BC$71, 9, FALSE)</f>
        <v>2</v>
      </c>
      <c r="I19" s="112">
        <f>VLOOKUP($A19&amp;$A$18, '[1]44.문화재'!$A$9:$BC$71, 10, FALSE)</f>
        <v>1</v>
      </c>
      <c r="J19" s="112">
        <f>VLOOKUP($A19&amp;$A$18, '[1]44.문화재'!$A$9:$BC$71, 11, FALSE)</f>
        <v>5</v>
      </c>
      <c r="K19" s="112">
        <f>VLOOKUP($A19&amp;$A$18, '[1]44.문화재'!$A$9:$BC$71, 12, FALSE)</f>
        <v>107</v>
      </c>
      <c r="L19" s="112">
        <f>VLOOKUP($A19&amp;$A$18, '[1]44.문화재'!$A$9:$BC$71, 13, FALSE)</f>
        <v>69</v>
      </c>
      <c r="M19" s="112">
        <f>VLOOKUP($A19&amp;$A$18, '[1]44.문화재'!$A$9:$BC$71, 14, FALSE)</f>
        <v>17</v>
      </c>
      <c r="N19" s="112">
        <f>VLOOKUP($A19&amp;$A$18, '[1]44.문화재'!$A$9:$BC$71, 15, FALSE)</f>
        <v>17</v>
      </c>
      <c r="O19" s="112">
        <f>VLOOKUP($A19&amp;$A$18, '[1]44.문화재'!$A$9:$BC$71, 16, FALSE)</f>
        <v>4</v>
      </c>
      <c r="P19" s="112">
        <f>VLOOKUP($A19&amp;$A$18, '[1]44.문화재'!$A$9:$BC$71, 17, FALSE)</f>
        <v>52</v>
      </c>
      <c r="Q19" s="112">
        <f>VLOOKUP($A19&amp;$A$18, '[1]44.문화재'!$A$9:$BC$71, 18, FALSE)</f>
        <v>11</v>
      </c>
      <c r="R19" s="112" t="str">
        <f>VLOOKUP($A19&amp;$A$18, '[1]44.문화재'!$A$9:$BC$71, 19, FALSE)</f>
        <v>-</v>
      </c>
      <c r="S19" s="112" t="str">
        <f>VLOOKUP($A19&amp;$A$18, '[1]44.문화재'!$A$9:$BC$71, 20, FALSE)</f>
        <v>-</v>
      </c>
    </row>
    <row r="20" spans="1:19" ht="21.2" customHeight="1" x14ac:dyDescent="0.15">
      <c r="A20" s="4">
        <v>2016</v>
      </c>
      <c r="B20" s="112">
        <f>VLOOKUP($A20&amp;$A$18, '[1]44.문화재'!$A$9:$BC$71, 4, FALSE)</f>
        <v>257</v>
      </c>
      <c r="C20" s="112">
        <f>VLOOKUP($A20&amp;$A$18, '[1]44.문화재'!$A$9:$BC$71, 5, FALSE)</f>
        <v>83</v>
      </c>
      <c r="D20" s="112">
        <f>VLOOKUP($A20&amp;$A$18, '[1]44.문화재'!$A$9:$BC$71, 6, FALSE)</f>
        <v>3</v>
      </c>
      <c r="E20" s="112">
        <f>VLOOKUP($A20&amp;$A$18, '[1]44.문화재'!$A$9:$BC$71, 7, FALSE)</f>
        <v>65</v>
      </c>
      <c r="F20" s="112">
        <f>VLOOKUP($A20&amp;$A$18, '[1]44.문화재'!$A$9:$BC$71, 8, FALSE)</f>
        <v>7</v>
      </c>
      <c r="G20" s="112"/>
      <c r="H20" s="112">
        <f>VLOOKUP($A20&amp;$A$18, '[1]44.문화재'!$A$9:$BC$71, 9, FALSE)</f>
        <v>2</v>
      </c>
      <c r="I20" s="112">
        <f>VLOOKUP($A20&amp;$A$18, '[1]44.문화재'!$A$9:$BC$71, 10, FALSE)</f>
        <v>1</v>
      </c>
      <c r="J20" s="112">
        <f>VLOOKUP($A20&amp;$A$18, '[1]44.문화재'!$A$9:$BC$71, 11, FALSE)</f>
        <v>5</v>
      </c>
      <c r="K20" s="112">
        <f>VLOOKUP($A20&amp;$A$18, '[1]44.문화재'!$A$9:$BC$71, 12, FALSE)</f>
        <v>111</v>
      </c>
      <c r="L20" s="112">
        <f>VLOOKUP($A20&amp;$A$18, '[1]44.문화재'!$A$9:$BC$71, 13, FALSE)</f>
        <v>72</v>
      </c>
      <c r="M20" s="112">
        <f>VLOOKUP($A20&amp;$A$18, '[1]44.문화재'!$A$9:$BC$71, 14, FALSE)</f>
        <v>18</v>
      </c>
      <c r="N20" s="112">
        <f>VLOOKUP($A20&amp;$A$18, '[1]44.문화재'!$A$9:$BC$71, 15, FALSE)</f>
        <v>17</v>
      </c>
      <c r="O20" s="112">
        <f>VLOOKUP($A20&amp;$A$18, '[1]44.문화재'!$A$9:$BC$71, 16, FALSE)</f>
        <v>4</v>
      </c>
      <c r="P20" s="112">
        <f>VLOOKUP($A20&amp;$A$18, '[1]44.문화재'!$A$9:$BC$71, 17, FALSE)</f>
        <v>52</v>
      </c>
      <c r="Q20" s="112">
        <f>VLOOKUP($A20&amp;$A$18, '[1]44.문화재'!$A$9:$BC$71, 18, FALSE)</f>
        <v>11</v>
      </c>
      <c r="R20" s="112" t="str">
        <f>VLOOKUP($A20&amp;$A$18, '[1]44.문화재'!$A$9:$BC$71, 19, FALSE)</f>
        <v>-</v>
      </c>
      <c r="S20" s="112" t="str">
        <f>VLOOKUP($A20&amp;$A$18, '[1]44.문화재'!$A$9:$BC$71, 20, FALSE)</f>
        <v>-</v>
      </c>
    </row>
    <row r="21" spans="1:19" ht="21.2" customHeight="1" x14ac:dyDescent="0.15">
      <c r="A21" s="4">
        <v>2017</v>
      </c>
      <c r="B21" s="112">
        <f>VLOOKUP($A21&amp;$A$18, '[1]44.문화재'!$A$9:$BC$71, 4, FALSE)</f>
        <v>262</v>
      </c>
      <c r="C21" s="112">
        <f>VLOOKUP($A21&amp;$A$18, '[1]44.문화재'!$A$9:$BC$71, 5, FALSE)</f>
        <v>86</v>
      </c>
      <c r="D21" s="112">
        <f>VLOOKUP($A21&amp;$A$18, '[1]44.문화재'!$A$9:$BC$71, 6, FALSE)</f>
        <v>3</v>
      </c>
      <c r="E21" s="112">
        <f>VLOOKUP($A21&amp;$A$18, '[1]44.문화재'!$A$9:$BC$71, 7, FALSE)</f>
        <v>66</v>
      </c>
      <c r="F21" s="112">
        <f>VLOOKUP($A21&amp;$A$18, '[1]44.문화재'!$A$9:$BC$71, 8, FALSE)</f>
        <v>8</v>
      </c>
      <c r="G21" s="112"/>
      <c r="H21" s="112">
        <f>VLOOKUP($A21&amp;$A$18, '[1]44.문화재'!$A$9:$BC$71, 9, FALSE)</f>
        <v>2</v>
      </c>
      <c r="I21" s="112">
        <f>VLOOKUP($A21&amp;$A$18, '[1]44.문화재'!$A$9:$BC$71, 10, FALSE)</f>
        <v>2</v>
      </c>
      <c r="J21" s="112">
        <f>VLOOKUP($A21&amp;$A$18, '[1]44.문화재'!$A$9:$BC$71, 11, FALSE)</f>
        <v>5</v>
      </c>
      <c r="K21" s="112">
        <f>VLOOKUP($A21&amp;$A$18, '[1]44.문화재'!$A$9:$BC$71, 12, FALSE)</f>
        <v>113</v>
      </c>
      <c r="L21" s="112">
        <f>VLOOKUP($A21&amp;$A$18, '[1]44.문화재'!$A$9:$BC$71, 13, FALSE)</f>
        <v>75</v>
      </c>
      <c r="M21" s="112">
        <f>VLOOKUP($A21&amp;$A$18, '[1]44.문화재'!$A$9:$BC$71, 14, FALSE)</f>
        <v>17</v>
      </c>
      <c r="N21" s="112">
        <f>VLOOKUP($A21&amp;$A$18, '[1]44.문화재'!$A$9:$BC$71, 15, FALSE)</f>
        <v>17</v>
      </c>
      <c r="O21" s="112">
        <f>VLOOKUP($A21&amp;$A$18, '[1]44.문화재'!$A$9:$BC$71, 16, FALSE)</f>
        <v>4</v>
      </c>
      <c r="P21" s="112">
        <f>VLOOKUP($A21&amp;$A$18, '[1]44.문화재'!$A$9:$BC$71, 17, FALSE)</f>
        <v>52</v>
      </c>
      <c r="Q21" s="112">
        <f>VLOOKUP($A21&amp;$A$18, '[1]44.문화재'!$A$9:$BC$71, 18, FALSE)</f>
        <v>11</v>
      </c>
      <c r="R21" s="112" t="str">
        <f>VLOOKUP($A21&amp;$A$18, '[1]44.문화재'!$A$9:$BC$71, 19, FALSE)</f>
        <v>-</v>
      </c>
      <c r="S21" s="112" t="str">
        <f>VLOOKUP($A21&amp;$A$18, '[1]44.문화재'!$A$9:$BC$71, 20, FALSE)</f>
        <v>-</v>
      </c>
    </row>
    <row r="22" spans="1:19" ht="21.2" customHeight="1" x14ac:dyDescent="0.15">
      <c r="A22" s="4">
        <v>2018</v>
      </c>
      <c r="B22" s="112">
        <f>VLOOKUP($A22&amp;$A$18, '[1]44.문화재'!$A$9:$BC$71, 4, FALSE)</f>
        <v>267</v>
      </c>
      <c r="C22" s="112">
        <f>VLOOKUP($A22&amp;$A$18, '[1]44.문화재'!$A$9:$BC$71, 5, FALSE)</f>
        <v>89</v>
      </c>
      <c r="D22" s="112">
        <f>VLOOKUP($A22&amp;$A$18, '[1]44.문화재'!$A$9:$BC$71, 6, FALSE)</f>
        <v>3</v>
      </c>
      <c r="E22" s="112">
        <f>VLOOKUP($A22&amp;$A$18, '[1]44.문화재'!$A$9:$BC$71, 7, FALSE)</f>
        <v>68</v>
      </c>
      <c r="F22" s="112">
        <f>VLOOKUP($A22&amp;$A$18, '[1]44.문화재'!$A$9:$BC$71, 8, FALSE)</f>
        <v>9</v>
      </c>
      <c r="G22" s="112"/>
      <c r="H22" s="112">
        <f>VLOOKUP($A22&amp;$A$18, '[1]44.문화재'!$A$9:$BC$71, 9, FALSE)</f>
        <v>2</v>
      </c>
      <c r="I22" s="112">
        <f>VLOOKUP($A22&amp;$A$18, '[1]44.문화재'!$A$9:$BC$71, 10, FALSE)</f>
        <v>2</v>
      </c>
      <c r="J22" s="112">
        <f>VLOOKUP($A22&amp;$A$18, '[1]44.문화재'!$A$9:$BC$71, 11, FALSE)</f>
        <v>5</v>
      </c>
      <c r="K22" s="112">
        <f>VLOOKUP($A22&amp;$A$18, '[1]44.문화재'!$A$9:$BC$71, 12, FALSE)</f>
        <v>114</v>
      </c>
      <c r="L22" s="112">
        <f>VLOOKUP($A22&amp;$A$18, '[1]44.문화재'!$A$9:$BC$71, 13, FALSE)</f>
        <v>76</v>
      </c>
      <c r="M22" s="112">
        <f>VLOOKUP($A22&amp;$A$18, '[1]44.문화재'!$A$9:$BC$71, 14, FALSE)</f>
        <v>17</v>
      </c>
      <c r="N22" s="112">
        <f>VLOOKUP($A22&amp;$A$18, '[1]44.문화재'!$A$9:$BC$71, 15, FALSE)</f>
        <v>17</v>
      </c>
      <c r="O22" s="112">
        <f>VLOOKUP($A22&amp;$A$18, '[1]44.문화재'!$A$9:$BC$71, 16, FALSE)</f>
        <v>4</v>
      </c>
      <c r="P22" s="112">
        <f>VLOOKUP($A22&amp;$A$18, '[1]44.문화재'!$A$9:$BC$71, 17, FALSE)</f>
        <v>53</v>
      </c>
      <c r="Q22" s="112">
        <f>VLOOKUP($A22&amp;$A$18, '[1]44.문화재'!$A$9:$BC$71, 18, FALSE)</f>
        <v>11</v>
      </c>
      <c r="R22" s="112" t="str">
        <f>VLOOKUP($A22&amp;$A$18, '[1]44.문화재'!$A$9:$BC$71, 19, FALSE)</f>
        <v>-</v>
      </c>
      <c r="S22" s="112" t="str">
        <f>VLOOKUP($A22&amp;$A$18, '[1]44.문화재'!$A$9:$BC$71, 20, FALSE)</f>
        <v>-</v>
      </c>
    </row>
    <row r="23" spans="1:19" ht="21.2" customHeight="1" x14ac:dyDescent="0.15">
      <c r="A23" s="4">
        <v>2019</v>
      </c>
      <c r="B23" s="112">
        <f>VLOOKUP($A23&amp;$A$18, '[1]44.문화재'!$A$9:$BC$71, 4, FALSE)</f>
        <v>278</v>
      </c>
      <c r="C23" s="112">
        <f>VLOOKUP($A23&amp;$A$18, '[1]44.문화재'!$A$9:$BC$71, 5, FALSE)</f>
        <v>94</v>
      </c>
      <c r="D23" s="112">
        <f>VLOOKUP($A23&amp;$A$18, '[1]44.문화재'!$A$9:$BC$71, 6, FALSE)</f>
        <v>3</v>
      </c>
      <c r="E23" s="112">
        <f>VLOOKUP($A23&amp;$A$18, '[1]44.문화재'!$A$9:$BC$71, 7, FALSE)</f>
        <v>73</v>
      </c>
      <c r="F23" s="112">
        <f>VLOOKUP($A23&amp;$A$18, '[1]44.문화재'!$A$9:$BC$71, 8, FALSE)</f>
        <v>9</v>
      </c>
      <c r="G23" s="112"/>
      <c r="H23" s="112">
        <f>VLOOKUP($A23&amp;$A$18, '[1]44.문화재'!$A$9:$BC$71, 9, FALSE)</f>
        <v>2</v>
      </c>
      <c r="I23" s="112">
        <f>VLOOKUP($A23&amp;$A$18, '[1]44.문화재'!$A$9:$BC$71, 10, FALSE)</f>
        <v>2</v>
      </c>
      <c r="J23" s="112">
        <f>VLOOKUP($A23&amp;$A$18, '[1]44.문화재'!$A$9:$BC$71, 11, FALSE)</f>
        <v>5</v>
      </c>
      <c r="K23" s="112">
        <f>VLOOKUP($A23&amp;$A$18, '[1]44.문화재'!$A$9:$BC$71, 12, FALSE)</f>
        <v>120</v>
      </c>
      <c r="L23" s="112">
        <f>VLOOKUP($A23&amp;$A$18, '[1]44.문화재'!$A$9:$BC$71, 13, FALSE)</f>
        <v>82</v>
      </c>
      <c r="M23" s="112">
        <f>VLOOKUP($A23&amp;$A$18, '[1]44.문화재'!$A$9:$BC$71, 14, FALSE)</f>
        <v>17</v>
      </c>
      <c r="N23" s="112">
        <f>VLOOKUP($A23&amp;$A$18, '[1]44.문화재'!$A$9:$BC$71, 15, FALSE)</f>
        <v>17</v>
      </c>
      <c r="O23" s="112">
        <f>VLOOKUP($A23&amp;$A$18, '[1]44.문화재'!$A$9:$BC$71, 16, FALSE)</f>
        <v>4</v>
      </c>
      <c r="P23" s="112">
        <f>VLOOKUP($A23&amp;$A$18, '[1]44.문화재'!$A$9:$BC$71, 17, FALSE)</f>
        <v>53</v>
      </c>
      <c r="Q23" s="112" t="str">
        <f>VLOOKUP($A23&amp;$A$18, '[1]44.문화재'!$A$9:$BC$71, 18, FALSE)</f>
        <v>-</v>
      </c>
      <c r="R23" s="112">
        <f>VLOOKUP($A23&amp;$A$18, '[1]44.문화재'!$A$9:$BC$71, 19, FALSE)</f>
        <v>11</v>
      </c>
      <c r="S23" s="112" t="str">
        <f>VLOOKUP($A23&amp;$A$18, '[1]44.문화재'!$A$9:$BC$71, 20, FALSE)</f>
        <v>-</v>
      </c>
    </row>
    <row r="24" spans="1:19" ht="21.2" customHeight="1" x14ac:dyDescent="0.15">
      <c r="A24" s="4">
        <v>2020</v>
      </c>
      <c r="B24" s="112">
        <f>VLOOKUP($A24&amp;$A$18, '[1]44.문화재'!$A$9:$BC$71, 4, FALSE)</f>
        <v>283</v>
      </c>
      <c r="C24" s="112">
        <f>VLOOKUP($A24&amp;$A$18, '[1]44.문화재'!$A$9:$BC$71, 5, FALSE)</f>
        <v>94</v>
      </c>
      <c r="D24" s="112">
        <f>VLOOKUP($A24&amp;$A$18, '[1]44.문화재'!$A$9:$BC$71, 6, FALSE)</f>
        <v>3</v>
      </c>
      <c r="E24" s="112">
        <f>VLOOKUP($A24&amp;$A$18, '[1]44.문화재'!$A$9:$BC$71, 7, FALSE)</f>
        <v>73</v>
      </c>
      <c r="F24" s="112">
        <f>VLOOKUP($A24&amp;$A$18, '[1]44.문화재'!$A$9:$BC$71, 8, FALSE)</f>
        <v>9</v>
      </c>
      <c r="G24" s="112"/>
      <c r="H24" s="112">
        <f>VLOOKUP($A24&amp;$A$18, '[1]44.문화재'!$A$9:$BC$71, 9, FALSE)</f>
        <v>2</v>
      </c>
      <c r="I24" s="112">
        <f>VLOOKUP($A24&amp;$A$18, '[1]44.문화재'!$A$9:$BC$71, 10, FALSE)</f>
        <v>2</v>
      </c>
      <c r="J24" s="112">
        <f>VLOOKUP($A24&amp;$A$18, '[1]44.문화재'!$A$9:$BC$71, 11, FALSE)</f>
        <v>5</v>
      </c>
      <c r="K24" s="112">
        <f>VLOOKUP($A24&amp;$A$18, '[1]44.문화재'!$A$9:$BC$71, 12, FALSE)</f>
        <v>123</v>
      </c>
      <c r="L24" s="112">
        <f>VLOOKUP($A24&amp;$A$18, '[1]44.문화재'!$A$9:$BC$71, 13, FALSE)</f>
        <v>84</v>
      </c>
      <c r="M24" s="112">
        <f>VLOOKUP($A24&amp;$A$18, '[1]44.문화재'!$A$9:$BC$71, 14, FALSE)</f>
        <v>17</v>
      </c>
      <c r="N24" s="112">
        <f>VLOOKUP($A24&amp;$A$18, '[1]44.문화재'!$A$9:$BC$71, 15, FALSE)</f>
        <v>18</v>
      </c>
      <c r="O24" s="112">
        <f>VLOOKUP($A24&amp;$A$18, '[1]44.문화재'!$A$9:$BC$71, 16, FALSE)</f>
        <v>4</v>
      </c>
      <c r="P24" s="112">
        <f>VLOOKUP($A24&amp;$A$18, '[1]44.문화재'!$A$9:$BC$71, 17, FALSE)</f>
        <v>53</v>
      </c>
      <c r="Q24" s="112" t="str">
        <f>VLOOKUP($A24&amp;$A$18, '[1]44.문화재'!$A$9:$BC$71, 18, FALSE)</f>
        <v>-</v>
      </c>
      <c r="R24" s="112">
        <f>VLOOKUP($A24&amp;$A$18, '[1]44.문화재'!$A$9:$BC$71, 19, FALSE)</f>
        <v>13</v>
      </c>
      <c r="S24" s="112" t="str">
        <f>VLOOKUP($A24&amp;$A$18, '[1]44.문화재'!$A$9:$BC$71, 20, FALSE)</f>
        <v>-</v>
      </c>
    </row>
    <row r="25" spans="1:19" ht="21.2" customHeight="1" x14ac:dyDescent="0.15">
      <c r="A25" s="4">
        <v>2021</v>
      </c>
      <c r="B25" s="112">
        <v>290</v>
      </c>
      <c r="C25" s="112">
        <v>98</v>
      </c>
      <c r="D25" s="112">
        <v>3</v>
      </c>
      <c r="E25" s="112">
        <v>77</v>
      </c>
      <c r="F25" s="112">
        <v>9</v>
      </c>
      <c r="G25" s="112">
        <v>0</v>
      </c>
      <c r="H25" s="112">
        <v>2</v>
      </c>
      <c r="I25" s="112">
        <v>2</v>
      </c>
      <c r="J25" s="112">
        <v>5</v>
      </c>
      <c r="K25" s="112">
        <v>127</v>
      </c>
      <c r="L25" s="112">
        <v>88</v>
      </c>
      <c r="M25" s="112">
        <v>17</v>
      </c>
      <c r="N25" s="112">
        <v>18</v>
      </c>
      <c r="O25" s="112">
        <v>4</v>
      </c>
      <c r="P25" s="112">
        <v>52</v>
      </c>
      <c r="Q25" s="112">
        <v>0</v>
      </c>
      <c r="R25" s="112">
        <v>13</v>
      </c>
      <c r="S25" s="112">
        <v>0</v>
      </c>
    </row>
    <row r="26" spans="1:19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</row>
    <row r="27" spans="1:19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</row>
    <row r="28" spans="1:19" ht="21.2" customHeight="1" x14ac:dyDescent="0.15">
      <c r="A28" s="4">
        <v>2015</v>
      </c>
      <c r="B28" s="112">
        <f>VLOOKUP($A28&amp;$A$27, '[2]44.문화재'!$A$9:$BC$160, 4, FALSE)</f>
        <v>2001</v>
      </c>
      <c r="C28" s="112">
        <f>VLOOKUP($A28&amp;$A$27, '[2]44.문화재'!$A$9:$BC$160, 5, FALSE)</f>
        <v>656</v>
      </c>
      <c r="D28" s="112">
        <f>VLOOKUP($A28&amp;$A$27, '[2]44.문화재'!$A$9:$BC$160, 6, FALSE)</f>
        <v>57</v>
      </c>
      <c r="E28" s="112">
        <f>VLOOKUP($A28&amp;$A$27, '[2]44.문화재'!$A$9:$BC$160, 7, FALSE)</f>
        <v>325</v>
      </c>
      <c r="F28" s="112">
        <f>VLOOKUP($A28&amp;$A$27, '[2]44.문화재'!$A$9:$BC$160, 8, FALSE)</f>
        <v>113</v>
      </c>
      <c r="G28" s="112">
        <v>0</v>
      </c>
      <c r="H28" s="112">
        <f>VLOOKUP($A28&amp;$A$27, '[2]44.문화재'!$A$9:$BC$160, 9, FALSE)</f>
        <v>68</v>
      </c>
      <c r="I28" s="112">
        <f>VLOOKUP($A28&amp;$A$27, '[2]44.문화재'!$A$9:$BC$160, 10, FALSE)</f>
        <v>14</v>
      </c>
      <c r="J28" s="112">
        <f>VLOOKUP($A28&amp;$A$27, '[2]44.문화재'!$A$9:$BC$160, 11, FALSE)</f>
        <v>79</v>
      </c>
      <c r="K28" s="112">
        <f>VLOOKUP($A28&amp;$A$27, '[2]44.문화재'!$A$9:$BC$160, 12, FALSE)</f>
        <v>759</v>
      </c>
      <c r="L28" s="112">
        <f>VLOOKUP($A28&amp;$A$27, '[2]44.문화재'!$A$9:$BC$160, 13, FALSE)</f>
        <v>424</v>
      </c>
      <c r="M28" s="112">
        <f>VLOOKUP($A28&amp;$A$27, '[2]44.문화재'!$A$9:$BC$160, 14, FALSE)</f>
        <v>31</v>
      </c>
      <c r="N28" s="112">
        <f>VLOOKUP($A28&amp;$A$27, '[2]44.문화재'!$A$9:$BC$160, 15, FALSE)</f>
        <v>147</v>
      </c>
      <c r="O28" s="112">
        <f>VLOOKUP($A28&amp;$A$27, '[2]44.문화재'!$A$9:$BC$160, 16, FALSE)</f>
        <v>157</v>
      </c>
      <c r="P28" s="112">
        <f>VLOOKUP($A28&amp;$A$27, '[2]44.문화재'!$A$9:$BC$160, 17, FALSE)</f>
        <v>549</v>
      </c>
      <c r="Q28" s="112">
        <f>VLOOKUP($A28&amp;$A$27, '[2]44.문화재'!$A$9:$BC$160, 18, FALSE)</f>
        <v>37</v>
      </c>
      <c r="R28" s="112">
        <f>VLOOKUP($A28&amp;$A$27, '[2]44.문화재'!$A$9:$BC$160, 19, FALSE)</f>
        <v>0</v>
      </c>
      <c r="S28" s="112">
        <f>VLOOKUP($A28&amp;$A$27, '[2]44.문화재'!$A$9:$BC$160, 20, FALSE)</f>
        <v>0</v>
      </c>
    </row>
    <row r="29" spans="1:19" ht="21.2" customHeight="1" x14ac:dyDescent="0.15">
      <c r="A29" s="4">
        <v>2016</v>
      </c>
      <c r="B29" s="112">
        <f>VLOOKUP($A29&amp;$A$27, '[2]44.문화재'!$A$9:$BC$160, 4, FALSE)</f>
        <v>2023</v>
      </c>
      <c r="C29" s="112">
        <f>VLOOKUP($A29&amp;$A$27, '[2]44.문화재'!$A$9:$BC$160, 5, FALSE)</f>
        <v>665</v>
      </c>
      <c r="D29" s="112">
        <f>VLOOKUP($A29&amp;$A$27, '[2]44.문화재'!$A$9:$BC$160, 6, FALSE)</f>
        <v>57</v>
      </c>
      <c r="E29" s="112">
        <f>VLOOKUP($A29&amp;$A$27, '[2]44.문화재'!$A$9:$BC$160, 7, FALSE)</f>
        <v>329</v>
      </c>
      <c r="F29" s="112">
        <f>VLOOKUP($A29&amp;$A$27, '[2]44.문화재'!$A$9:$BC$160, 8, FALSE)</f>
        <v>114</v>
      </c>
      <c r="G29" s="112">
        <v>0</v>
      </c>
      <c r="H29" s="112">
        <f>VLOOKUP($A29&amp;$A$27, '[2]44.문화재'!$A$9:$BC$160, 9, FALSE)</f>
        <v>68</v>
      </c>
      <c r="I29" s="112">
        <f>VLOOKUP($A29&amp;$A$27, '[2]44.문화재'!$A$9:$BC$160, 10, FALSE)</f>
        <v>12</v>
      </c>
      <c r="J29" s="112">
        <f>VLOOKUP($A29&amp;$A$27, '[2]44.문화재'!$A$9:$BC$160, 11, FALSE)</f>
        <v>85</v>
      </c>
      <c r="K29" s="112">
        <f>VLOOKUP($A29&amp;$A$27, '[2]44.문화재'!$A$9:$BC$160, 12, FALSE)</f>
        <v>769</v>
      </c>
      <c r="L29" s="112">
        <f>VLOOKUP($A29&amp;$A$27, '[2]44.문화재'!$A$9:$BC$160, 13, FALSE)</f>
        <v>428</v>
      </c>
      <c r="M29" s="112">
        <f>VLOOKUP($A29&amp;$A$27, '[2]44.문화재'!$A$9:$BC$160, 14, FALSE)</f>
        <v>35</v>
      </c>
      <c r="N29" s="112">
        <f>VLOOKUP($A29&amp;$A$27, '[2]44.문화재'!$A$9:$BC$160, 15, FALSE)</f>
        <v>150</v>
      </c>
      <c r="O29" s="112">
        <f>VLOOKUP($A29&amp;$A$27, '[2]44.문화재'!$A$9:$BC$160, 16, FALSE)</f>
        <v>156</v>
      </c>
      <c r="P29" s="112">
        <f>VLOOKUP($A29&amp;$A$27, '[2]44.문화재'!$A$9:$BC$160, 17, FALSE)</f>
        <v>553</v>
      </c>
      <c r="Q29" s="112">
        <f>VLOOKUP($A29&amp;$A$27, '[2]44.문화재'!$A$9:$BC$160, 18, FALSE)</f>
        <v>36</v>
      </c>
      <c r="R29" s="112">
        <f>VLOOKUP($A29&amp;$A$27, '[2]44.문화재'!$A$9:$BC$160, 19, FALSE)</f>
        <v>0</v>
      </c>
      <c r="S29" s="112">
        <f>VLOOKUP($A29&amp;$A$27, '[2]44.문화재'!$A$9:$BC$160, 20, FALSE)</f>
        <v>0</v>
      </c>
    </row>
    <row r="30" spans="1:19" ht="21.2" customHeight="1" x14ac:dyDescent="0.15">
      <c r="A30" s="4">
        <v>2017</v>
      </c>
      <c r="B30" s="112">
        <f>VLOOKUP($A30&amp;$A$27, '[2]44.문화재'!$A$9:$BC$160, 4, FALSE)</f>
        <v>2066</v>
      </c>
      <c r="C30" s="112">
        <f>VLOOKUP($A30&amp;$A$27, '[2]44.문화재'!$A$9:$BC$160, 5, FALSE)</f>
        <v>675</v>
      </c>
      <c r="D30" s="112">
        <f>VLOOKUP($A30&amp;$A$27, '[2]44.문화재'!$A$9:$BC$160, 6, FALSE)</f>
        <v>58</v>
      </c>
      <c r="E30" s="112">
        <f>VLOOKUP($A30&amp;$A$27, '[2]44.문화재'!$A$9:$BC$160, 7, FALSE)</f>
        <v>336</v>
      </c>
      <c r="F30" s="112">
        <f>VLOOKUP($A30&amp;$A$27, '[2]44.문화재'!$A$9:$BC$160, 8, FALSE)</f>
        <v>114</v>
      </c>
      <c r="G30" s="112" t="s">
        <v>840</v>
      </c>
      <c r="H30" s="112">
        <f>VLOOKUP($A30&amp;$A$27, '[2]44.문화재'!$A$9:$BC$160, 9, FALSE)</f>
        <v>68</v>
      </c>
      <c r="I30" s="112">
        <f>VLOOKUP($A30&amp;$A$27, '[2]44.문화재'!$A$9:$BC$160, 10, FALSE)</f>
        <v>10</v>
      </c>
      <c r="J30" s="112">
        <f>VLOOKUP($A30&amp;$A$27, '[2]44.문화재'!$A$9:$BC$160, 11, FALSE)</f>
        <v>89</v>
      </c>
      <c r="K30" s="112">
        <f>VLOOKUP($A30&amp;$A$27, '[2]44.문화재'!$A$9:$BC$160, 12, FALSE)</f>
        <v>797</v>
      </c>
      <c r="L30" s="112">
        <f>VLOOKUP($A30&amp;$A$27, '[2]44.문화재'!$A$9:$BC$160, 13, FALSE)</f>
        <v>447</v>
      </c>
      <c r="M30" s="112">
        <f>VLOOKUP($A30&amp;$A$27, '[2]44.문화재'!$A$9:$BC$160, 14, FALSE)</f>
        <v>40</v>
      </c>
      <c r="N30" s="112">
        <f>VLOOKUP($A30&amp;$A$27, '[2]44.문화재'!$A$9:$BC$160, 15, FALSE)</f>
        <v>152</v>
      </c>
      <c r="O30" s="112">
        <f>VLOOKUP($A30&amp;$A$27, '[2]44.문화재'!$A$9:$BC$160, 16, FALSE)</f>
        <v>158</v>
      </c>
      <c r="P30" s="112">
        <f>VLOOKUP($A30&amp;$A$27, '[2]44.문화재'!$A$9:$BC$160, 17, FALSE)</f>
        <v>556</v>
      </c>
      <c r="Q30" s="112">
        <f>VLOOKUP($A30&amp;$A$27, '[2]44.문화재'!$A$9:$BC$160, 18, FALSE)</f>
        <v>38</v>
      </c>
      <c r="R30" s="112">
        <f>VLOOKUP($A30&amp;$A$27, '[2]44.문화재'!$A$9:$BC$160, 19, FALSE)</f>
        <v>0</v>
      </c>
      <c r="S30" s="112">
        <f>VLOOKUP($A30&amp;$A$27, '[2]44.문화재'!$A$9:$BC$160, 20, FALSE)</f>
        <v>0</v>
      </c>
    </row>
    <row r="31" spans="1:19" ht="21.2" customHeight="1" x14ac:dyDescent="0.15">
      <c r="A31" s="4">
        <v>2018</v>
      </c>
      <c r="B31" s="112">
        <f>VLOOKUP($A31&amp;$A$27, '[2]44.문화재'!$A$9:$BC$160, 4, FALSE)</f>
        <v>2117</v>
      </c>
      <c r="C31" s="112">
        <f>VLOOKUP($A31&amp;$A$27, '[2]44.문화재'!$A$9:$BC$160, 5, FALSE)</f>
        <v>696</v>
      </c>
      <c r="D31" s="112">
        <f>VLOOKUP($A31&amp;$A$27, '[2]44.문화재'!$A$9:$BC$160, 6, FALSE)</f>
        <v>60</v>
      </c>
      <c r="E31" s="112">
        <f>VLOOKUP($A31&amp;$A$27, '[2]44.문화재'!$A$9:$BC$160, 7, FALSE)</f>
        <v>350</v>
      </c>
      <c r="F31" s="112">
        <f>VLOOKUP($A31&amp;$A$27, '[2]44.문화재'!$A$9:$BC$160, 8, FALSE)</f>
        <v>114</v>
      </c>
      <c r="G31" s="112">
        <v>15</v>
      </c>
      <c r="H31" s="112">
        <f>VLOOKUP($A31&amp;$A$27, '[2]44.문화재'!$A$9:$BC$160, 9, FALSE)</f>
        <v>68</v>
      </c>
      <c r="I31" s="112">
        <f>VLOOKUP($A31&amp;$A$27, '[2]44.문화재'!$A$9:$BC$160, 10, FALSE)</f>
        <v>11</v>
      </c>
      <c r="J31" s="112">
        <f>VLOOKUP($A31&amp;$A$27, '[2]44.문화재'!$A$9:$BC$160, 11, FALSE)</f>
        <v>93</v>
      </c>
      <c r="K31" s="112">
        <f>VLOOKUP($A31&amp;$A$27, '[2]44.문화재'!$A$9:$BC$160, 12, FALSE)</f>
        <v>805</v>
      </c>
      <c r="L31" s="112">
        <f>VLOOKUP($A31&amp;$A$27, '[2]44.문화재'!$A$9:$BC$160, 13, FALSE)</f>
        <v>458</v>
      </c>
      <c r="M31" s="112">
        <f>VLOOKUP($A31&amp;$A$27, '[2]44.문화재'!$A$9:$BC$160, 14, FALSE)</f>
        <v>39</v>
      </c>
      <c r="N31" s="112">
        <f>VLOOKUP($A31&amp;$A$27, '[2]44.문화재'!$A$9:$BC$160, 15, FALSE)</f>
        <v>152</v>
      </c>
      <c r="O31" s="112">
        <f>VLOOKUP($A31&amp;$A$27, '[2]44.문화재'!$A$9:$BC$160, 16, FALSE)</f>
        <v>156</v>
      </c>
      <c r="P31" s="112">
        <f>VLOOKUP($A31&amp;$A$27, '[2]44.문화재'!$A$9:$BC$160, 17, FALSE)</f>
        <v>569</v>
      </c>
      <c r="Q31" s="112">
        <f>VLOOKUP($A31&amp;$A$27, '[2]44.문화재'!$A$9:$BC$160, 18, FALSE)</f>
        <v>47</v>
      </c>
      <c r="R31" s="112">
        <f>VLOOKUP($A31&amp;$A$27, '[2]44.문화재'!$A$9:$BC$160, 19, FALSE)</f>
        <v>0</v>
      </c>
      <c r="S31" s="112">
        <f>VLOOKUP($A31&amp;$A$27, '[2]44.문화재'!$A$9:$BC$160, 20, FALSE)</f>
        <v>0</v>
      </c>
    </row>
    <row r="32" spans="1:19" ht="21.2" customHeight="1" x14ac:dyDescent="0.15">
      <c r="A32" s="4">
        <v>2019</v>
      </c>
      <c r="B32" s="112">
        <f>VLOOKUP($A32&amp;$A$27, '[2]44.문화재'!$A$9:$BC$160, 4, FALSE)</f>
        <v>2162</v>
      </c>
      <c r="C32" s="112">
        <f>VLOOKUP($A32&amp;$A$27, '[2]44.문화재'!$A$9:$BC$160, 5, FALSE)</f>
        <v>713</v>
      </c>
      <c r="D32" s="112">
        <f>VLOOKUP($A32&amp;$A$27, '[2]44.문화재'!$A$9:$BC$160, 6, FALSE)</f>
        <v>61</v>
      </c>
      <c r="E32" s="112">
        <f>VLOOKUP($A32&amp;$A$27, '[2]44.문화재'!$A$9:$BC$160, 7, FALSE)</f>
        <v>361</v>
      </c>
      <c r="F32" s="112">
        <f>VLOOKUP($A32&amp;$A$27, '[2]44.문화재'!$A$9:$BC$160, 8, FALSE)</f>
        <v>116</v>
      </c>
      <c r="G32" s="112">
        <v>15</v>
      </c>
      <c r="H32" s="112">
        <f>VLOOKUP($A32&amp;$A$27, '[2]44.문화재'!$A$9:$BC$160, 9, FALSE)</f>
        <v>69</v>
      </c>
      <c r="I32" s="112">
        <f>VLOOKUP($A32&amp;$A$27, '[2]44.문화재'!$A$9:$BC$160, 10, FALSE)</f>
        <v>13</v>
      </c>
      <c r="J32" s="112">
        <f>VLOOKUP($A32&amp;$A$27, '[2]44.문화재'!$A$9:$BC$160, 11, FALSE)</f>
        <v>93</v>
      </c>
      <c r="K32" s="112">
        <f>VLOOKUP($A32&amp;$A$27, '[2]44.문화재'!$A$9:$BC$160, 12, FALSE)</f>
        <v>815</v>
      </c>
      <c r="L32" s="112">
        <f>VLOOKUP($A32&amp;$A$27, '[2]44.문화재'!$A$9:$BC$160, 13, FALSE)</f>
        <v>471</v>
      </c>
      <c r="M32" s="112">
        <f>VLOOKUP($A32&amp;$A$27, '[2]44.문화재'!$A$9:$BC$160, 14, FALSE)</f>
        <v>38</v>
      </c>
      <c r="N32" s="112">
        <f>VLOOKUP($A32&amp;$A$27, '[2]44.문화재'!$A$9:$BC$160, 15, FALSE)</f>
        <v>151</v>
      </c>
      <c r="O32" s="112">
        <f>VLOOKUP($A32&amp;$A$27, '[2]44.문화재'!$A$9:$BC$160, 16, FALSE)</f>
        <v>155</v>
      </c>
      <c r="P32" s="112">
        <f>VLOOKUP($A32&amp;$A$27, '[2]44.문화재'!$A$9:$BC$160, 17, FALSE)</f>
        <v>576</v>
      </c>
      <c r="Q32" s="112">
        <f>VLOOKUP($A32&amp;$A$27, '[2]44.문화재'!$A$9:$BC$160, 18, FALSE)</f>
        <v>58</v>
      </c>
      <c r="R32" s="112">
        <f>VLOOKUP($A32&amp;$A$27, '[2]44.문화재'!$A$9:$BC$160, 19, FALSE)</f>
        <v>0</v>
      </c>
      <c r="S32" s="112">
        <f>VLOOKUP($A32&amp;$A$27, '[2]44.문화재'!$A$9:$BC$160, 20, FALSE)</f>
        <v>0</v>
      </c>
    </row>
    <row r="33" spans="1:19" ht="21.2" customHeight="1" x14ac:dyDescent="0.15">
      <c r="A33" s="4">
        <v>2020</v>
      </c>
      <c r="B33" s="112">
        <f>VLOOKUP($A33&amp;$A$27, '[2]44.문화재'!$A$9:$BC$160, 4, FALSE)</f>
        <v>2192</v>
      </c>
      <c r="C33" s="112">
        <f>VLOOKUP($A33&amp;$A$27, '[2]44.문화재'!$A$9:$BC$160, 5, FALSE)</f>
        <v>732</v>
      </c>
      <c r="D33" s="112">
        <f>VLOOKUP($A33&amp;$A$27, '[2]44.문화재'!$A$9:$BC$160, 6, FALSE)</f>
        <v>61</v>
      </c>
      <c r="E33" s="112">
        <f>VLOOKUP($A33&amp;$A$27, '[2]44.문화재'!$A$9:$BC$160, 7, FALSE)</f>
        <v>374</v>
      </c>
      <c r="F33" s="112">
        <f>VLOOKUP($A33&amp;$A$27, '[2]44.문화재'!$A$9:$BC$160, 8, FALSE)</f>
        <v>117</v>
      </c>
      <c r="G33" s="112">
        <v>15</v>
      </c>
      <c r="H33" s="112">
        <f>VLOOKUP($A33&amp;$A$27, '[2]44.문화재'!$A$9:$BC$160, 9, FALSE)</f>
        <v>71</v>
      </c>
      <c r="I33" s="112">
        <f>VLOOKUP($A33&amp;$A$27, '[2]44.문화재'!$A$9:$BC$160, 10, FALSE)</f>
        <v>14</v>
      </c>
      <c r="J33" s="112">
        <f>VLOOKUP($A33&amp;$A$27, '[2]44.문화재'!$A$9:$BC$160, 11, FALSE)</f>
        <v>95</v>
      </c>
      <c r="K33" s="112">
        <f>VLOOKUP($A33&amp;$A$27, '[2]44.문화재'!$A$9:$BC$160, 12, FALSE)</f>
        <v>818</v>
      </c>
      <c r="L33" s="112">
        <f>VLOOKUP($A33&amp;$A$27, '[2]44.문화재'!$A$9:$BC$160, 13, FALSE)</f>
        <v>473</v>
      </c>
      <c r="M33" s="112">
        <f>VLOOKUP($A33&amp;$A$27, '[2]44.문화재'!$A$9:$BC$160, 14, FALSE)</f>
        <v>39</v>
      </c>
      <c r="N33" s="112">
        <f>VLOOKUP($A33&amp;$A$27, '[2]44.문화재'!$A$9:$BC$160, 15, FALSE)</f>
        <v>152</v>
      </c>
      <c r="O33" s="112">
        <f>VLOOKUP($A33&amp;$A$27, '[2]44.문화재'!$A$9:$BC$160, 16, FALSE)</f>
        <v>154</v>
      </c>
      <c r="P33" s="112">
        <f>VLOOKUP($A33&amp;$A$27, '[2]44.문화재'!$A$9:$BC$160, 17, FALSE)</f>
        <v>581</v>
      </c>
      <c r="Q33" s="112">
        <f>VLOOKUP($A33&amp;$A$27, '[2]44.문화재'!$A$9:$BC$160, 18, FALSE)</f>
        <v>61</v>
      </c>
      <c r="R33" s="112">
        <f>VLOOKUP($A33&amp;$A$27, '[2]44.문화재'!$A$9:$BC$160, 19, FALSE)</f>
        <v>0</v>
      </c>
      <c r="S33" s="112">
        <f>VLOOKUP($A33&amp;$A$27, '[2]44.문화재'!$A$9:$BC$160, 20, FALSE)</f>
        <v>0</v>
      </c>
    </row>
    <row r="34" spans="1:19" ht="21.2" customHeight="1" x14ac:dyDescent="0.15">
      <c r="A34" s="4">
        <v>2021</v>
      </c>
      <c r="B34" s="274">
        <v>2232</v>
      </c>
      <c r="C34" s="274">
        <v>745</v>
      </c>
      <c r="D34" s="274">
        <v>61</v>
      </c>
      <c r="E34" s="274">
        <v>382</v>
      </c>
      <c r="F34" s="275">
        <v>102</v>
      </c>
      <c r="G34" s="275">
        <v>17</v>
      </c>
      <c r="H34" s="275">
        <v>72</v>
      </c>
      <c r="I34" s="275">
        <v>15</v>
      </c>
      <c r="J34" s="275">
        <v>96</v>
      </c>
      <c r="K34" s="275">
        <v>832</v>
      </c>
      <c r="L34" s="275">
        <v>484</v>
      </c>
      <c r="M34" s="275">
        <v>40</v>
      </c>
      <c r="N34" s="275">
        <v>153</v>
      </c>
      <c r="O34" s="275">
        <v>155</v>
      </c>
      <c r="P34" s="275">
        <v>591</v>
      </c>
      <c r="Q34" s="275">
        <v>64</v>
      </c>
      <c r="R34" s="112">
        <v>0</v>
      </c>
      <c r="S34" s="112">
        <v>0</v>
      </c>
    </row>
    <row r="35" spans="1:19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</row>
    <row r="36" spans="1:19" s="111" customFormat="1" ht="18.75" customHeight="1" x14ac:dyDescent="0.15">
      <c r="A36" s="165" t="s">
        <v>743</v>
      </c>
    </row>
  </sheetData>
  <mergeCells count="10">
    <mergeCell ref="A2:I2"/>
    <mergeCell ref="B5:B7"/>
    <mergeCell ref="C5:P5"/>
    <mergeCell ref="Q5:S5"/>
    <mergeCell ref="C6:J6"/>
    <mergeCell ref="K6:O6"/>
    <mergeCell ref="P6:P7"/>
    <mergeCell ref="A5:A7"/>
    <mergeCell ref="R6:R7"/>
    <mergeCell ref="S6:S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  <legacy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6" width="13.33203125" customWidth="1"/>
    <col min="7" max="7" width="8.88671875" hidden="1" customWidth="1"/>
  </cols>
  <sheetData>
    <row r="1" spans="1:6" s="42" customFormat="1" ht="15" customHeight="1" x14ac:dyDescent="0.15">
      <c r="A1" s="133" t="s">
        <v>214</v>
      </c>
      <c r="C1" s="55"/>
      <c r="E1" s="55"/>
    </row>
    <row r="2" spans="1:6" s="229" customFormat="1" ht="30" customHeight="1" x14ac:dyDescent="0.15">
      <c r="A2" s="678" t="s">
        <v>767</v>
      </c>
      <c r="B2" s="678"/>
      <c r="C2" s="678"/>
      <c r="D2" s="678"/>
      <c r="E2" s="678"/>
      <c r="F2" s="678"/>
    </row>
    <row r="3" spans="1:6" s="42" customFormat="1" ht="15" customHeight="1" x14ac:dyDescent="0.15">
      <c r="C3" s="55"/>
      <c r="E3" s="55"/>
    </row>
    <row r="4" spans="1:6" s="42" customFormat="1" ht="15" customHeight="1" thickBot="1" x14ac:dyDescent="0.2">
      <c r="A4" s="6"/>
      <c r="B4" s="43"/>
      <c r="C4" s="43"/>
      <c r="D4" s="43"/>
      <c r="E4" s="43"/>
      <c r="F4" s="241" t="s">
        <v>797</v>
      </c>
    </row>
    <row r="5" spans="1:6" s="162" customFormat="1" ht="20.100000000000001" customHeight="1" x14ac:dyDescent="0.15">
      <c r="A5" s="470"/>
      <c r="B5" s="732" t="s">
        <v>851</v>
      </c>
      <c r="C5" s="664" t="s">
        <v>799</v>
      </c>
      <c r="D5" s="664" t="s">
        <v>577</v>
      </c>
      <c r="E5" s="664" t="s">
        <v>798</v>
      </c>
      <c r="F5" s="639" t="s">
        <v>578</v>
      </c>
    </row>
    <row r="6" spans="1:6" s="162" customFormat="1" ht="20.100000000000001" customHeight="1" x14ac:dyDescent="0.15">
      <c r="A6" s="471"/>
      <c r="B6" s="733"/>
      <c r="C6" s="665"/>
      <c r="D6" s="665"/>
      <c r="E6" s="665"/>
      <c r="F6" s="715"/>
    </row>
    <row r="7" spans="1:6" s="162" customFormat="1" ht="20.100000000000001" customHeight="1" thickBot="1" x14ac:dyDescent="0.2">
      <c r="A7" s="472"/>
      <c r="B7" s="734"/>
      <c r="C7" s="642"/>
      <c r="D7" s="642"/>
      <c r="E7" s="642"/>
      <c r="F7" s="644"/>
    </row>
    <row r="8" spans="1:6" ht="6.95" customHeight="1" x14ac:dyDescent="0.15">
      <c r="A8" s="8" t="s">
        <v>0</v>
      </c>
      <c r="B8" s="79"/>
      <c r="C8" s="79"/>
      <c r="D8" s="79"/>
      <c r="E8" s="79" t="s">
        <v>0</v>
      </c>
    </row>
    <row r="9" spans="1:6" ht="21.2" customHeight="1" x14ac:dyDescent="0.15">
      <c r="A9" s="39" t="s">
        <v>63</v>
      </c>
      <c r="B9" s="94"/>
      <c r="C9" s="94"/>
      <c r="D9" s="94"/>
      <c r="E9" s="94"/>
    </row>
    <row r="10" spans="1:6" ht="21.2" customHeight="1" x14ac:dyDescent="0.15">
      <c r="A10" s="4">
        <v>2015</v>
      </c>
      <c r="B10" s="112">
        <f t="shared" ref="B10:E16" si="0">SUM(B19,B28)</f>
        <v>6508873.3729999997</v>
      </c>
      <c r="C10" s="112">
        <f t="shared" si="0"/>
        <v>5190655</v>
      </c>
      <c r="D10" s="290">
        <f>B10/C10*1000000</f>
        <v>1253959.9285639287</v>
      </c>
      <c r="E10" s="290">
        <f t="shared" si="0"/>
        <v>2152008</v>
      </c>
      <c r="F10" s="290">
        <f>B10/E10*1000000</f>
        <v>3024558.1675346931</v>
      </c>
    </row>
    <row r="11" spans="1:6" ht="21.2" customHeight="1" x14ac:dyDescent="0.15">
      <c r="A11" s="4">
        <v>2016</v>
      </c>
      <c r="B11" s="112">
        <f t="shared" si="0"/>
        <v>6741496.4289999995</v>
      </c>
      <c r="C11" s="112">
        <f t="shared" si="0"/>
        <v>5184955</v>
      </c>
      <c r="D11" s="290">
        <f t="shared" ref="D11:D15" si="1">B11/C11*1000000</f>
        <v>1300203.4596250111</v>
      </c>
      <c r="E11" s="290">
        <f t="shared" si="0"/>
        <v>2174863</v>
      </c>
      <c r="F11" s="290">
        <f t="shared" ref="F11:F15" si="2">B11/E11*1000000</f>
        <v>3099733.835648498</v>
      </c>
    </row>
    <row r="12" spans="1:6" ht="21.2" customHeight="1" x14ac:dyDescent="0.15">
      <c r="A12" s="4">
        <v>2017</v>
      </c>
      <c r="B12" s="112">
        <f t="shared" si="0"/>
        <v>7069704.1310000001</v>
      </c>
      <c r="C12" s="112">
        <f t="shared" si="0"/>
        <v>5166937</v>
      </c>
      <c r="D12" s="290">
        <f t="shared" si="1"/>
        <v>1368258.2410042931</v>
      </c>
      <c r="E12" s="290">
        <f t="shared" si="0"/>
        <v>2200014</v>
      </c>
      <c r="F12" s="290">
        <f t="shared" si="2"/>
        <v>3213481.4283000021</v>
      </c>
    </row>
    <row r="13" spans="1:6" ht="21.2" customHeight="1" x14ac:dyDescent="0.15">
      <c r="A13" s="4">
        <v>2018</v>
      </c>
      <c r="B13" s="112">
        <f t="shared" si="0"/>
        <v>7071054.6689999998</v>
      </c>
      <c r="C13" s="112">
        <f t="shared" si="0"/>
        <v>5138600</v>
      </c>
      <c r="D13" s="290">
        <f t="shared" si="1"/>
        <v>1376066.3739150739</v>
      </c>
      <c r="E13" s="290">
        <f t="shared" si="0"/>
        <v>2228617</v>
      </c>
      <c r="F13" s="290">
        <f t="shared" si="2"/>
        <v>3172844.2657486685</v>
      </c>
    </row>
    <row r="14" spans="1:6" ht="21.2" customHeight="1" x14ac:dyDescent="0.15">
      <c r="A14" s="4">
        <v>2019</v>
      </c>
      <c r="B14" s="112">
        <f t="shared" si="0"/>
        <v>7624590.7489999998</v>
      </c>
      <c r="C14" s="112">
        <f t="shared" si="0"/>
        <v>5103867</v>
      </c>
      <c r="D14" s="290">
        <f t="shared" si="1"/>
        <v>1493885.0775304292</v>
      </c>
      <c r="E14" s="290">
        <f t="shared" si="0"/>
        <v>2258799</v>
      </c>
      <c r="F14" s="290">
        <f t="shared" si="2"/>
        <v>3375506.5187296434</v>
      </c>
    </row>
    <row r="15" spans="1:6" ht="21.2" customHeight="1" x14ac:dyDescent="0.15">
      <c r="A15" s="4">
        <v>2020</v>
      </c>
      <c r="B15" s="112">
        <f t="shared" si="0"/>
        <v>8759895.5820000004</v>
      </c>
      <c r="C15" s="112">
        <f t="shared" si="0"/>
        <v>5057768</v>
      </c>
      <c r="D15" s="290">
        <f t="shared" si="1"/>
        <v>1731968.6434806816</v>
      </c>
      <c r="E15" s="290">
        <f t="shared" si="0"/>
        <v>2311289</v>
      </c>
      <c r="F15" s="290">
        <f t="shared" si="2"/>
        <v>3790047.7101738467</v>
      </c>
    </row>
    <row r="16" spans="1:6" ht="21.2" customHeight="1" x14ac:dyDescent="0.15">
      <c r="A16" s="4">
        <v>2021</v>
      </c>
      <c r="B16" s="112">
        <f t="shared" si="0"/>
        <v>9349217.5320000015</v>
      </c>
      <c r="C16" s="112">
        <f t="shared" si="0"/>
        <v>5012021</v>
      </c>
      <c r="D16" s="290">
        <f t="shared" ref="D16" si="3">B16/C16*1000000</f>
        <v>1865358.8107472018</v>
      </c>
      <c r="E16" s="290">
        <f t="shared" si="0"/>
        <v>2340739</v>
      </c>
      <c r="F16" s="290">
        <f t="shared" ref="F16" si="4">B16/E16*1000000</f>
        <v>3994130.7134199929</v>
      </c>
    </row>
    <row r="17" spans="1:6" ht="21.2" customHeight="1" x14ac:dyDescent="0.15">
      <c r="A17" s="4"/>
      <c r="B17" s="168"/>
      <c r="C17" s="168"/>
      <c r="D17" s="168"/>
      <c r="E17" s="168"/>
      <c r="F17" s="168"/>
    </row>
    <row r="18" spans="1:6" ht="21.2" customHeight="1" x14ac:dyDescent="0.15">
      <c r="A18" s="39" t="s">
        <v>48</v>
      </c>
      <c r="B18" s="112"/>
      <c r="C18" s="112"/>
      <c r="D18" s="112"/>
      <c r="E18" s="112"/>
      <c r="F18" s="112"/>
    </row>
    <row r="19" spans="1:6" ht="21.2" customHeight="1" x14ac:dyDescent="0.15">
      <c r="A19" s="4">
        <v>2015</v>
      </c>
      <c r="B19" s="188">
        <f>(VLOOKUP($A19&amp;$A$18, '[1]45.지방세부담'!$A$9:$BC$71, 4, FALSE))/1000</f>
        <v>2862891.3730000001</v>
      </c>
      <c r="C19" s="112">
        <f>VLOOKUP($A19&amp;$A$18, '[1]45.지방세부담'!$A$9:$BC$71, 5, FALSE)</f>
        <v>2487829</v>
      </c>
      <c r="D19" s="112">
        <f>VLOOKUP($A19&amp;$A$18, '[1]45.지방세부담'!$A$9:$BC$71, 6, FALSE)</f>
        <v>1150759</v>
      </c>
      <c r="E19" s="112">
        <f>VLOOKUP($A19&amp;$A$18, '[1]45.지방세부담'!$A$9:$BC$71, 7, FALSE)</f>
        <v>982360</v>
      </c>
      <c r="F19" s="112">
        <f>VLOOKUP($A19&amp;$A$18, '[1]45.지방세부담'!$A$9:$BC$71, 8, FALSE)</f>
        <v>2914300</v>
      </c>
    </row>
    <row r="20" spans="1:6" ht="21.2" customHeight="1" x14ac:dyDescent="0.15">
      <c r="A20" s="4">
        <v>2016</v>
      </c>
      <c r="B20" s="188">
        <f>(VLOOKUP($A20&amp;$A$18, '[1]45.지방세부담'!$A$9:$BC$71, 4, FALSE))/1000</f>
        <v>2979771.429</v>
      </c>
      <c r="C20" s="112">
        <f>VLOOKUP($A20&amp;$A$18, '[1]45.지방세부담'!$A$9:$BC$71, 5, FALSE)</f>
        <v>2484557</v>
      </c>
      <c r="D20" s="112">
        <f>VLOOKUP($A20&amp;$A$18, '[1]45.지방세부담'!$A$9:$BC$71, 6, FALSE)</f>
        <v>1199317</v>
      </c>
      <c r="E20" s="112">
        <f>VLOOKUP($A20&amp;$A$18, '[1]45.지방세부담'!$A$9:$BC$71, 7, FALSE)</f>
        <v>994220</v>
      </c>
      <c r="F20" s="112">
        <f>VLOOKUP($A20&amp;$A$18, '[1]45.지방세부담'!$A$9:$BC$71, 8, FALSE)</f>
        <v>2997095</v>
      </c>
    </row>
    <row r="21" spans="1:6" ht="21.2" customHeight="1" x14ac:dyDescent="0.15">
      <c r="A21" s="4">
        <v>2017</v>
      </c>
      <c r="B21" s="188">
        <f>(VLOOKUP($A21&amp;$A$18, '[1]45.지방세부담'!$A$9:$BC$71, 4, FALSE))/1000</f>
        <v>3156682.1310000001</v>
      </c>
      <c r="C21" s="112">
        <f>VLOOKUP($A21&amp;$A$18, '[1]45.지방세부담'!$A$9:$BC$71, 5, FALSE)</f>
        <v>2475231</v>
      </c>
      <c r="D21" s="112">
        <f>VLOOKUP($A21&amp;$A$18, '[1]45.지방세부담'!$A$9:$BC$71, 6, FALSE)</f>
        <v>1275308</v>
      </c>
      <c r="E21" s="112">
        <f>VLOOKUP($A21&amp;$A$18, '[1]45.지방세부담'!$A$9:$BC$71, 7, FALSE)</f>
        <v>1006753</v>
      </c>
      <c r="F21" s="112">
        <f>VLOOKUP($A21&amp;$A$18, '[1]45.지방세부담'!$A$9:$BC$71, 8, FALSE)</f>
        <v>3135508</v>
      </c>
    </row>
    <row r="22" spans="1:6" ht="21.2" customHeight="1" x14ac:dyDescent="0.15">
      <c r="A22" s="4">
        <v>2018</v>
      </c>
      <c r="B22" s="188">
        <f>(VLOOKUP($A22&amp;$A$18, '[1]45.지방세부담'!$A$9:$BC$71, 4, FALSE))/1000</f>
        <v>3227881.6690000002</v>
      </c>
      <c r="C22" s="112">
        <f>VLOOKUP($A22&amp;$A$18, '[1]45.지방세부담'!$A$9:$BC$71, 5, FALSE)</f>
        <v>2461769</v>
      </c>
      <c r="D22" s="112">
        <f>VLOOKUP($A22&amp;$A$18, '[1]45.지방세부담'!$A$9:$BC$71, 6, FALSE)</f>
        <v>1311204</v>
      </c>
      <c r="E22" s="112">
        <f>VLOOKUP($A22&amp;$A$18, '[1]45.지방세부담'!$A$9:$BC$71, 7, FALSE)</f>
        <v>1021266</v>
      </c>
      <c r="F22" s="112">
        <f>VLOOKUP($A22&amp;$A$18, '[1]45.지방세부담'!$A$9:$BC$71, 8, FALSE)</f>
        <v>3160667</v>
      </c>
    </row>
    <row r="23" spans="1:6" ht="21.2" customHeight="1" x14ac:dyDescent="0.15">
      <c r="A23" s="4">
        <v>2019</v>
      </c>
      <c r="B23" s="188">
        <f>(VLOOKUP($A23&amp;$A$18, '[1]45.지방세부담'!$A$9:$BC$71, 4, FALSE))/1000</f>
        <v>3476076.7489999998</v>
      </c>
      <c r="C23" s="112">
        <f>VLOOKUP($A23&amp;$A$18, '[1]45.지방세부담'!$A$9:$BC$71, 5, FALSE)</f>
        <v>2438031</v>
      </c>
      <c r="D23" s="112">
        <f>VLOOKUP($A23&amp;$A$18, '[1]45.지방세부담'!$A$9:$BC$71, 6, FALSE)</f>
        <v>1425772</v>
      </c>
      <c r="E23" s="112">
        <f>VLOOKUP($A23&amp;$A$18, '[1]45.지방세부담'!$A$9:$BC$71, 7, FALSE)</f>
        <v>1031251</v>
      </c>
      <c r="F23" s="112">
        <f>VLOOKUP($A23&amp;$A$18, '[1]45.지방세부담'!$A$9:$BC$71, 8, FALSE)</f>
        <v>3370738</v>
      </c>
    </row>
    <row r="24" spans="1:6" ht="21.2" customHeight="1" x14ac:dyDescent="0.15">
      <c r="A24" s="4">
        <v>2020</v>
      </c>
      <c r="B24" s="188">
        <f>(VLOOKUP($A24&amp;$A$18, '[1]45.지방세부담'!$A$9:$BC$71, 4, FALSE))/1000</f>
        <v>3959389.5819999999</v>
      </c>
      <c r="C24" s="112">
        <f>VLOOKUP($A24&amp;$A$18, '[1]45.지방세부담'!$A$9:$BC$71, 5, FALSE)</f>
        <v>2418346</v>
      </c>
      <c r="D24" s="112">
        <f>VLOOKUP($A24&amp;$A$18, '[1]45.지방세부담'!$A$9:$BC$71, 6, FALSE)</f>
        <v>1637230</v>
      </c>
      <c r="E24" s="112">
        <f>VLOOKUP($A24&amp;$A$18, '[1]45.지방세부담'!$A$9:$BC$71, 7, FALSE)</f>
        <v>1056627</v>
      </c>
      <c r="F24" s="112">
        <f>VLOOKUP($A24&amp;$A$18, '[1]45.지방세부담'!$A$9:$BC$71, 8, FALSE)</f>
        <v>3747197</v>
      </c>
    </row>
    <row r="25" spans="1:6" ht="21.2" customHeight="1" x14ac:dyDescent="0.15">
      <c r="A25" s="4">
        <v>2021</v>
      </c>
      <c r="B25" s="112">
        <v>4246517</v>
      </c>
      <c r="C25" s="112">
        <v>2385412</v>
      </c>
      <c r="D25" s="112">
        <v>1780202.8228247364</v>
      </c>
      <c r="E25" s="112">
        <v>1063893</v>
      </c>
      <c r="F25" s="112">
        <v>3991488.9711653329</v>
      </c>
    </row>
    <row r="26" spans="1:6" ht="21.2" customHeight="1" x14ac:dyDescent="0.15">
      <c r="A26" s="4"/>
      <c r="B26" s="168"/>
      <c r="C26" s="168"/>
      <c r="D26" s="168"/>
      <c r="E26" s="168"/>
      <c r="F26" s="168"/>
    </row>
    <row r="27" spans="1:6" ht="21.2" customHeight="1" x14ac:dyDescent="0.15">
      <c r="A27" s="39" t="s">
        <v>49</v>
      </c>
      <c r="B27" s="112"/>
      <c r="C27" s="112"/>
      <c r="D27" s="112"/>
      <c r="E27" s="112"/>
      <c r="F27" s="112"/>
    </row>
    <row r="28" spans="1:6" ht="21.2" customHeight="1" x14ac:dyDescent="0.15">
      <c r="A28" s="4">
        <v>2015</v>
      </c>
      <c r="B28" s="112">
        <f>VLOOKUP($A28&amp;$A$27, '[2]45.지방세부담'!$A$9:$BC$160, 4, FALSE)</f>
        <v>3645982</v>
      </c>
      <c r="C28" s="112">
        <f>VLOOKUP($A28&amp;$A$27, '[2]45.지방세부담'!$A$9:$BC$160, 5, FALSE)</f>
        <v>2702826</v>
      </c>
      <c r="D28" s="112">
        <f>VLOOKUP($A28&amp;$A$27, '[2]45.지방세부담'!$A$9:$BC$160, 6, FALSE)</f>
        <v>1348952</v>
      </c>
      <c r="E28" s="112">
        <f>VLOOKUP($A28&amp;$A$27, '[2]45.지방세부담'!$A$9:$BC$160, 7, FALSE)</f>
        <v>1169648</v>
      </c>
      <c r="F28" s="112">
        <f>VLOOKUP($A28&amp;$A$27, '[2]45.지방세부담'!$A$9:$BC$160, 8, FALSE)</f>
        <v>3117162</v>
      </c>
    </row>
    <row r="29" spans="1:6" ht="21.2" customHeight="1" x14ac:dyDescent="0.15">
      <c r="A29" s="4">
        <v>2016</v>
      </c>
      <c r="B29" s="112">
        <f>VLOOKUP($A29&amp;$A$27, '[2]45.지방세부담'!$A$9:$BC$160, 4, FALSE)</f>
        <v>3761725</v>
      </c>
      <c r="C29" s="112">
        <f>VLOOKUP($A29&amp;$A$27, '[2]45.지방세부담'!$A$9:$BC$160, 5, FALSE)</f>
        <v>2700398</v>
      </c>
      <c r="D29" s="112">
        <f>VLOOKUP($A29&amp;$A$27, '[2]45.지방세부담'!$A$9:$BC$160, 6, FALSE)</f>
        <v>1393026</v>
      </c>
      <c r="E29" s="112">
        <f>VLOOKUP($A29&amp;$A$27, '[2]45.지방세부담'!$A$9:$BC$160, 7, FALSE)</f>
        <v>1180643</v>
      </c>
      <c r="F29" s="112">
        <f>VLOOKUP($A29&amp;$A$27, '[2]45.지방세부담'!$A$9:$BC$160, 8, FALSE)</f>
        <v>3186166</v>
      </c>
    </row>
    <row r="30" spans="1:6" ht="21.2" customHeight="1" x14ac:dyDescent="0.15">
      <c r="A30" s="4">
        <v>2017</v>
      </c>
      <c r="B30" s="112">
        <f>VLOOKUP($A30&amp;$A$27, '[2]45.지방세부담'!$A$9:$BC$160, 4, FALSE)</f>
        <v>3913022</v>
      </c>
      <c r="C30" s="112">
        <f>VLOOKUP($A30&amp;$A$27, '[2]45.지방세부담'!$A$9:$BC$160, 5, FALSE)</f>
        <v>2691706</v>
      </c>
      <c r="D30" s="112">
        <f>VLOOKUP($A30&amp;$A$27, '[2]45.지방세부담'!$A$9:$BC$160, 6, FALSE)</f>
        <v>1453733</v>
      </c>
      <c r="E30" s="112">
        <f>VLOOKUP($A30&amp;$A$27, '[2]45.지방세부담'!$A$9:$BC$160, 7, FALSE)</f>
        <v>1193261</v>
      </c>
      <c r="F30" s="112">
        <f>VLOOKUP($A30&amp;$A$27, '[2]45.지방세부담'!$A$9:$BC$160, 8, FALSE)</f>
        <v>3279267</v>
      </c>
    </row>
    <row r="31" spans="1:6" ht="21.2" customHeight="1" x14ac:dyDescent="0.15">
      <c r="A31" s="4">
        <v>2018</v>
      </c>
      <c r="B31" s="112">
        <f>VLOOKUP($A31&amp;$A$27, '[2]45.지방세부담'!$A$9:$BC$160, 4, FALSE)</f>
        <v>3843173</v>
      </c>
      <c r="C31" s="112">
        <f>VLOOKUP($A31&amp;$A$27, '[2]45.지방세부담'!$A$9:$BC$160, 5, FALSE)</f>
        <v>2676831</v>
      </c>
      <c r="D31" s="112">
        <f>VLOOKUP($A31&amp;$A$27, '[2]45.지방세부담'!$A$9:$BC$160, 6, FALSE)</f>
        <v>1435717</v>
      </c>
      <c r="E31" s="112">
        <f>VLOOKUP($A31&amp;$A$27, '[2]45.지방세부담'!$A$9:$BC$160, 7, FALSE)</f>
        <v>1207351</v>
      </c>
      <c r="F31" s="112">
        <f>VLOOKUP($A31&amp;$A$27, '[2]45.지방세부담'!$A$9:$BC$160, 8, FALSE)</f>
        <v>3183145</v>
      </c>
    </row>
    <row r="32" spans="1:6" ht="21.2" customHeight="1" x14ac:dyDescent="0.15">
      <c r="A32" s="4">
        <v>2019</v>
      </c>
      <c r="B32" s="112">
        <f>VLOOKUP($A32&amp;$A$27, '[2]45.지방세부담'!$A$9:$BC$160, 4, FALSE)</f>
        <v>4148514</v>
      </c>
      <c r="C32" s="112">
        <f>VLOOKUP($A32&amp;$A$27, '[2]45.지방세부담'!$A$9:$BC$160, 5, FALSE)</f>
        <v>2665836</v>
      </c>
      <c r="D32" s="112">
        <f>VLOOKUP($A32&amp;$A$27, '[2]45.지방세부담'!$A$9:$BC$160, 6, FALSE)</f>
        <v>1556177</v>
      </c>
      <c r="E32" s="112">
        <f>VLOOKUP($A32&amp;$A$27, '[2]45.지방세부담'!$A$9:$BC$160, 7, FALSE)</f>
        <v>1227548</v>
      </c>
      <c r="F32" s="112">
        <f>VLOOKUP($A32&amp;$A$27, '[2]45.지방세부담'!$A$9:$BC$160, 8, FALSE)</f>
        <v>3379513</v>
      </c>
    </row>
    <row r="33" spans="1:7" ht="21.2" customHeight="1" x14ac:dyDescent="0.15">
      <c r="A33" s="4">
        <v>2020</v>
      </c>
      <c r="B33" s="112">
        <f>VLOOKUP($A33&amp;$A$27, '[2]45.지방세부담'!$A$9:$BC$160, 4, FALSE)</f>
        <v>4800506</v>
      </c>
      <c r="C33" s="112">
        <f>VLOOKUP($A33&amp;$A$27, '[2]45.지방세부담'!$A$9:$BC$160, 5, FALSE)</f>
        <v>2639422</v>
      </c>
      <c r="D33" s="112">
        <f>VLOOKUP($A33&amp;$A$27, '[2]45.지방세부담'!$A$9:$BC$160, 6, FALSE)</f>
        <v>1818772</v>
      </c>
      <c r="E33" s="112">
        <f>VLOOKUP($A33&amp;$A$27, '[2]45.지방세부담'!$A$9:$BC$160, 7, FALSE)</f>
        <v>1254662</v>
      </c>
      <c r="F33" s="112">
        <f>VLOOKUP($A33&amp;$A$27, '[2]45.지방세부담'!$A$9:$BC$160, 8, FALSE)</f>
        <v>3826135</v>
      </c>
    </row>
    <row r="34" spans="1:7" ht="21.2" customHeight="1" x14ac:dyDescent="0.15">
      <c r="A34" s="4">
        <v>2021</v>
      </c>
      <c r="B34" s="112">
        <v>5102700.5320000006</v>
      </c>
      <c r="C34" s="112">
        <v>2626609</v>
      </c>
      <c r="D34" s="112">
        <v>1942695.1373424826</v>
      </c>
      <c r="E34" s="112">
        <v>1276846</v>
      </c>
      <c r="F34" s="275">
        <v>3996332.0024497868</v>
      </c>
    </row>
    <row r="35" spans="1:7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</row>
    <row r="36" spans="1:7" s="111" customFormat="1" ht="18.75" customHeight="1" x14ac:dyDescent="0.15">
      <c r="A36" s="165" t="s">
        <v>743</v>
      </c>
    </row>
  </sheetData>
  <mergeCells count="7">
    <mergeCell ref="A2:F2"/>
    <mergeCell ref="A5:A7"/>
    <mergeCell ref="B5:B7"/>
    <mergeCell ref="C5:C7"/>
    <mergeCell ref="D5:D7"/>
    <mergeCell ref="E5:E7"/>
    <mergeCell ref="F5:F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  <legacy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5" width="11.21875" customWidth="1"/>
    <col min="6" max="6" width="11.109375" customWidth="1"/>
    <col min="7" max="7" width="11.21875" customWidth="1"/>
    <col min="8" max="13" width="13" customWidth="1"/>
  </cols>
  <sheetData>
    <row r="1" spans="1:13" s="42" customFormat="1" ht="15" customHeight="1" x14ac:dyDescent="0.15">
      <c r="A1" s="133" t="s">
        <v>214</v>
      </c>
      <c r="C1" s="55"/>
      <c r="E1" s="55"/>
      <c r="F1" s="55"/>
      <c r="H1" s="55"/>
      <c r="J1" s="55"/>
      <c r="K1" s="55"/>
      <c r="L1" s="55"/>
    </row>
    <row r="2" spans="1:13" s="229" customFormat="1" ht="30" customHeight="1" x14ac:dyDescent="0.15">
      <c r="A2" s="481" t="s">
        <v>766</v>
      </c>
      <c r="B2" s="481"/>
      <c r="C2" s="481"/>
      <c r="D2" s="481"/>
      <c r="E2" s="481"/>
      <c r="F2" s="481"/>
      <c r="G2" s="481"/>
      <c r="H2" s="218"/>
      <c r="I2" s="218"/>
      <c r="J2" s="218"/>
      <c r="K2" s="218"/>
      <c r="L2" s="218"/>
      <c r="M2" s="218"/>
    </row>
    <row r="3" spans="1:13" s="42" customFormat="1" ht="15" customHeight="1" x14ac:dyDescent="0.15">
      <c r="C3" s="55"/>
      <c r="E3" s="55"/>
      <c r="F3" s="55"/>
      <c r="H3" s="55"/>
      <c r="J3" s="55"/>
      <c r="K3" s="55"/>
      <c r="L3" s="55"/>
    </row>
    <row r="4" spans="1:13" s="42" customFormat="1" ht="15" customHeight="1" thickBot="1" x14ac:dyDescent="0.2">
      <c r="A4" s="187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241" t="s">
        <v>735</v>
      </c>
    </row>
    <row r="5" spans="1:13" s="162" customFormat="1" ht="20.100000000000001" customHeight="1" x14ac:dyDescent="0.15">
      <c r="A5" s="470"/>
      <c r="B5" s="664" t="s">
        <v>579</v>
      </c>
      <c r="C5" s="708"/>
      <c r="D5" s="708"/>
      <c r="E5" s="664" t="s">
        <v>580</v>
      </c>
      <c r="F5" s="708"/>
      <c r="G5" s="708"/>
      <c r="H5" s="664" t="s">
        <v>581</v>
      </c>
      <c r="I5" s="708"/>
      <c r="J5" s="708"/>
      <c r="K5" s="664" t="s">
        <v>582</v>
      </c>
      <c r="L5" s="708"/>
      <c r="M5" s="666"/>
    </row>
    <row r="6" spans="1:13" s="162" customFormat="1" ht="20.100000000000001" customHeight="1" x14ac:dyDescent="0.15">
      <c r="A6" s="471"/>
      <c r="B6" s="213"/>
      <c r="C6" s="641" t="s">
        <v>357</v>
      </c>
      <c r="D6" s="641" t="s">
        <v>583</v>
      </c>
      <c r="E6" s="213"/>
      <c r="F6" s="641" t="s">
        <v>357</v>
      </c>
      <c r="G6" s="641" t="s">
        <v>583</v>
      </c>
      <c r="H6" s="213"/>
      <c r="I6" s="641" t="s">
        <v>357</v>
      </c>
      <c r="J6" s="641" t="s">
        <v>583</v>
      </c>
      <c r="K6" s="213"/>
      <c r="L6" s="641" t="s">
        <v>357</v>
      </c>
      <c r="M6" s="643" t="s">
        <v>583</v>
      </c>
    </row>
    <row r="7" spans="1:13" s="162" customFormat="1" ht="20.100000000000001" customHeight="1" thickBot="1" x14ac:dyDescent="0.2">
      <c r="A7" s="472"/>
      <c r="B7" s="150"/>
      <c r="C7" s="642"/>
      <c r="D7" s="642"/>
      <c r="E7" s="150"/>
      <c r="F7" s="642"/>
      <c r="G7" s="642"/>
      <c r="H7" s="150"/>
      <c r="I7" s="642"/>
      <c r="J7" s="642"/>
      <c r="K7" s="150"/>
      <c r="L7" s="642"/>
      <c r="M7" s="644"/>
    </row>
    <row r="8" spans="1:13" ht="6.95" customHeight="1" x14ac:dyDescent="0.15">
      <c r="A8" s="8" t="s">
        <v>0</v>
      </c>
      <c r="B8" s="79"/>
      <c r="C8" s="79"/>
      <c r="D8" s="79"/>
      <c r="E8" s="79" t="s">
        <v>0</v>
      </c>
    </row>
    <row r="9" spans="1:13" ht="21.2" customHeight="1" x14ac:dyDescent="0.15">
      <c r="A9" s="39" t="s">
        <v>63</v>
      </c>
      <c r="B9" s="94"/>
      <c r="C9" s="94"/>
      <c r="D9" s="94"/>
      <c r="E9" s="94"/>
    </row>
    <row r="10" spans="1:13" ht="21.2" customHeight="1" x14ac:dyDescent="0.15">
      <c r="A10" s="4">
        <v>2015</v>
      </c>
      <c r="B10" s="112">
        <f t="shared" ref="B10:M16" si="0">SUM(B19,B28)</f>
        <v>36102887.43</v>
      </c>
      <c r="C10" s="112">
        <f t="shared" si="0"/>
        <v>29940368.721999999</v>
      </c>
      <c r="D10" s="112">
        <f t="shared" si="0"/>
        <v>6162518.7080000006</v>
      </c>
      <c r="E10" s="112">
        <f t="shared" si="0"/>
        <v>36775794.743000001</v>
      </c>
      <c r="F10" s="112">
        <f t="shared" si="0"/>
        <v>30460107.491999999</v>
      </c>
      <c r="G10" s="112">
        <f t="shared" si="0"/>
        <v>6315687.2510000002</v>
      </c>
      <c r="H10" s="112">
        <f t="shared" si="0"/>
        <v>30069657.818</v>
      </c>
      <c r="I10" s="112">
        <f t="shared" si="0"/>
        <v>25651225.973999999</v>
      </c>
      <c r="J10" s="112">
        <f t="shared" si="0"/>
        <v>4418431.8440000005</v>
      </c>
      <c r="K10" s="112">
        <f t="shared" si="0"/>
        <v>4735421.9230000004</v>
      </c>
      <c r="L10" s="112">
        <f t="shared" si="0"/>
        <v>3140417.517</v>
      </c>
      <c r="M10" s="112">
        <f t="shared" si="0"/>
        <v>1595004.406</v>
      </c>
    </row>
    <row r="11" spans="1:13" ht="21" customHeight="1" x14ac:dyDescent="0.15">
      <c r="A11" s="4">
        <v>2016</v>
      </c>
      <c r="B11" s="112">
        <f t="shared" si="0"/>
        <v>38294618.245999999</v>
      </c>
      <c r="C11" s="112">
        <f t="shared" si="0"/>
        <v>32051670.780999999</v>
      </c>
      <c r="D11" s="112">
        <f t="shared" si="0"/>
        <v>6242947.4649999999</v>
      </c>
      <c r="E11" s="112">
        <f t="shared" si="0"/>
        <v>39027090.677000001</v>
      </c>
      <c r="F11" s="112">
        <f t="shared" si="0"/>
        <v>32643137.526000001</v>
      </c>
      <c r="G11" s="112">
        <f t="shared" si="0"/>
        <v>6383953.1510000005</v>
      </c>
      <c r="H11" s="112">
        <f t="shared" si="0"/>
        <v>31805236.952</v>
      </c>
      <c r="I11" s="112">
        <f t="shared" si="0"/>
        <v>27420270.184</v>
      </c>
      <c r="J11" s="112">
        <f t="shared" si="0"/>
        <v>4384966.7680000002</v>
      </c>
      <c r="K11" s="112">
        <f t="shared" si="0"/>
        <v>4642186.7230000002</v>
      </c>
      <c r="L11" s="112">
        <f t="shared" si="0"/>
        <v>3003270.341</v>
      </c>
      <c r="M11" s="112">
        <f t="shared" si="0"/>
        <v>1638916.382</v>
      </c>
    </row>
    <row r="12" spans="1:13" ht="21.2" customHeight="1" x14ac:dyDescent="0.15">
      <c r="A12" s="4">
        <v>2017</v>
      </c>
      <c r="B12" s="112">
        <f t="shared" si="0"/>
        <v>39676300.034999996</v>
      </c>
      <c r="C12" s="112">
        <f t="shared" si="0"/>
        <v>33845008.093999997</v>
      </c>
      <c r="D12" s="112">
        <f t="shared" si="0"/>
        <v>5831291.9409999996</v>
      </c>
      <c r="E12" s="112">
        <f t="shared" si="0"/>
        <v>40390925.112999998</v>
      </c>
      <c r="F12" s="112">
        <f t="shared" si="0"/>
        <v>34529239.114</v>
      </c>
      <c r="G12" s="112">
        <f t="shared" si="0"/>
        <v>5861685.9989999998</v>
      </c>
      <c r="H12" s="112">
        <f t="shared" si="0"/>
        <v>32689645.526000001</v>
      </c>
      <c r="I12" s="112">
        <f t="shared" si="0"/>
        <v>28629227.129000001</v>
      </c>
      <c r="J12" s="112">
        <f t="shared" si="0"/>
        <v>4060418.3969999999</v>
      </c>
      <c r="K12" s="112">
        <f t="shared" si="0"/>
        <v>7100525.5879999995</v>
      </c>
      <c r="L12" s="112">
        <f t="shared" si="0"/>
        <v>5409465.983</v>
      </c>
      <c r="M12" s="112">
        <f t="shared" si="0"/>
        <v>1691059.6040000001</v>
      </c>
    </row>
    <row r="13" spans="1:13" ht="21.2" customHeight="1" x14ac:dyDescent="0.15">
      <c r="A13" s="4">
        <v>2018</v>
      </c>
      <c r="B13" s="112">
        <f t="shared" si="0"/>
        <v>42181018.825000003</v>
      </c>
      <c r="C13" s="112">
        <f t="shared" si="0"/>
        <v>36183638.906999998</v>
      </c>
      <c r="D13" s="112">
        <f t="shared" si="0"/>
        <v>5997379.9179999996</v>
      </c>
      <c r="E13" s="112">
        <f t="shared" si="0"/>
        <v>42577550.991999999</v>
      </c>
      <c r="F13" s="112">
        <f t="shared" si="0"/>
        <v>36550262.807999998</v>
      </c>
      <c r="G13" s="112">
        <f t="shared" si="0"/>
        <v>6027288.1840000004</v>
      </c>
      <c r="H13" s="112">
        <f t="shared" si="0"/>
        <v>34409553.517000005</v>
      </c>
      <c r="I13" s="112">
        <f t="shared" si="0"/>
        <v>30238273.196000002</v>
      </c>
      <c r="J13" s="112">
        <f t="shared" si="0"/>
        <v>4171280.321</v>
      </c>
      <c r="K13" s="112">
        <f t="shared" si="0"/>
        <v>4471634.4759999998</v>
      </c>
      <c r="L13" s="112">
        <f t="shared" si="0"/>
        <v>3076342.6119999997</v>
      </c>
      <c r="M13" s="112">
        <f t="shared" si="0"/>
        <v>1395291.8629999999</v>
      </c>
    </row>
    <row r="14" spans="1:13" ht="21.2" customHeight="1" x14ac:dyDescent="0.15">
      <c r="A14" s="4">
        <v>2019</v>
      </c>
      <c r="B14" s="112">
        <f t="shared" si="0"/>
        <v>48837890.188999996</v>
      </c>
      <c r="C14" s="112">
        <f t="shared" si="0"/>
        <v>41495031.644999996</v>
      </c>
      <c r="D14" s="112">
        <f t="shared" si="0"/>
        <v>7342858.5439999998</v>
      </c>
      <c r="E14" s="112">
        <f t="shared" si="0"/>
        <v>49664316.607000001</v>
      </c>
      <c r="F14" s="112">
        <f t="shared" si="0"/>
        <v>42290714.130000003</v>
      </c>
      <c r="G14" s="112">
        <f t="shared" si="0"/>
        <v>7373602.477</v>
      </c>
      <c r="H14" s="112">
        <f t="shared" si="0"/>
        <v>40443345.497000001</v>
      </c>
      <c r="I14" s="112">
        <f t="shared" si="0"/>
        <v>35314302.604000002</v>
      </c>
      <c r="J14" s="112">
        <f t="shared" si="0"/>
        <v>5129042.8930000002</v>
      </c>
      <c r="K14" s="112">
        <f t="shared" si="0"/>
        <v>5487641.1109999996</v>
      </c>
      <c r="L14" s="112">
        <f t="shared" si="0"/>
        <v>3860358.5260000001</v>
      </c>
      <c r="M14" s="112">
        <f t="shared" si="0"/>
        <v>1627282.584</v>
      </c>
    </row>
    <row r="15" spans="1:13" ht="21.2" customHeight="1" x14ac:dyDescent="0.15">
      <c r="A15" s="4">
        <v>2020</v>
      </c>
      <c r="B15" s="112">
        <f t="shared" si="0"/>
        <v>53489292.947999999</v>
      </c>
      <c r="C15" s="112">
        <f t="shared" si="0"/>
        <v>47734231.296000004</v>
      </c>
      <c r="D15" s="112">
        <f t="shared" si="0"/>
        <v>5755061.6519999998</v>
      </c>
      <c r="E15" s="112">
        <f t="shared" si="0"/>
        <v>54547178.799999997</v>
      </c>
      <c r="F15" s="112">
        <f t="shared" si="0"/>
        <v>48712716.294</v>
      </c>
      <c r="G15" s="112">
        <f t="shared" si="0"/>
        <v>5834462.5060000001</v>
      </c>
      <c r="H15" s="112">
        <f t="shared" si="0"/>
        <v>47189250.012000002</v>
      </c>
      <c r="I15" s="112">
        <f t="shared" si="0"/>
        <v>42532115.494000003</v>
      </c>
      <c r="J15" s="112">
        <f t="shared" si="0"/>
        <v>4657133.5180000002</v>
      </c>
      <c r="K15" s="112">
        <f t="shared" si="0"/>
        <v>3963134.7879999997</v>
      </c>
      <c r="L15" s="112">
        <f t="shared" si="0"/>
        <v>3176954.8</v>
      </c>
      <c r="M15" s="112">
        <f t="shared" si="0"/>
        <v>786180.98800000001</v>
      </c>
    </row>
    <row r="16" spans="1:13" ht="21.2" customHeight="1" x14ac:dyDescent="0.15">
      <c r="A16" s="4">
        <v>2021</v>
      </c>
      <c r="B16" s="112">
        <f t="shared" si="0"/>
        <v>54857307.111000001</v>
      </c>
      <c r="C16" s="112">
        <f t="shared" si="0"/>
        <v>48346553.511</v>
      </c>
      <c r="D16" s="112">
        <f t="shared" si="0"/>
        <v>6510753.5999999996</v>
      </c>
      <c r="E16" s="112">
        <f t="shared" si="0"/>
        <v>55794137.311000004</v>
      </c>
      <c r="F16" s="112">
        <f t="shared" si="0"/>
        <v>49258703.932999998</v>
      </c>
      <c r="G16" s="112">
        <f t="shared" si="0"/>
        <v>6535433.3780000005</v>
      </c>
      <c r="H16" s="112">
        <f t="shared" si="0"/>
        <v>48115635.549999997</v>
      </c>
      <c r="I16" s="112">
        <f t="shared" si="0"/>
        <v>42569289.990000002</v>
      </c>
      <c r="J16" s="112">
        <f t="shared" si="0"/>
        <v>5546345.5600000005</v>
      </c>
      <c r="K16" s="112">
        <f t="shared" si="0"/>
        <v>7678499.7609999999</v>
      </c>
      <c r="L16" s="112">
        <f t="shared" si="0"/>
        <v>6689412.943</v>
      </c>
      <c r="M16" s="112">
        <f t="shared" si="0"/>
        <v>989086.81799999997</v>
      </c>
    </row>
    <row r="17" spans="1:14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</row>
    <row r="18" spans="1:14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</row>
    <row r="19" spans="1:14" ht="21.2" customHeight="1" x14ac:dyDescent="0.15">
      <c r="A19" s="4">
        <v>2015</v>
      </c>
      <c r="B19" s="186">
        <f>(VLOOKUP($A19&amp;$A$18, '[1]46.예산결산'!$A$9:$BC$71, 4, FALSE))/1000</f>
        <v>11321148.43</v>
      </c>
      <c r="C19" s="186">
        <f>(VLOOKUP($A19&amp;$A$18, '[1]46.예산결산'!$A$9:$BC$71, 5, FALSE))/1000</f>
        <v>9201308.7219999991</v>
      </c>
      <c r="D19" s="186">
        <f>(VLOOKUP($A19&amp;$A$18, '[1]46.예산결산'!$A$9:$BC$71, 6, FALSE))/1000</f>
        <v>2119839.7080000001</v>
      </c>
      <c r="E19" s="186">
        <f>(VLOOKUP($A19&amp;$A$18, '[1]46.예산결산'!$A$9:$BC$71, 7, FALSE))/1000</f>
        <v>11500292.743000001</v>
      </c>
      <c r="F19" s="186">
        <f>(VLOOKUP($A19&amp;$A$18, '[1]46.예산결산'!$A$9:$BC$71, 8, FALSE))/1000</f>
        <v>9352964.4920000006</v>
      </c>
      <c r="G19" s="186">
        <f>(VLOOKUP($A19&amp;$A$18, '[1]46.예산결산'!$A$9:$BC$71, 9, FALSE))/1000</f>
        <v>2147328.2510000002</v>
      </c>
      <c r="H19" s="186">
        <f>(VLOOKUP($A19&amp;$A$18, '[1]46.예산결산'!$A$9:$BC$71, 10, FALSE))/1000</f>
        <v>9789915.818</v>
      </c>
      <c r="I19" s="186">
        <f>(VLOOKUP($A19&amp;$A$18, '[1]46.예산결산'!$A$9:$BC$71, 11, FALSE))/1000</f>
        <v>8146927.9740000004</v>
      </c>
      <c r="J19" s="186">
        <f>(VLOOKUP($A19&amp;$A$18, '[1]46.예산결산'!$A$9:$BC$71, 12, FALSE))/1000</f>
        <v>1642987.844</v>
      </c>
      <c r="K19" s="186">
        <f>(VLOOKUP($A19&amp;$A$18, '[1]46.예산결산'!$A$9:$BC$71, 13, FALSE))/1000</f>
        <v>1710376.923</v>
      </c>
      <c r="L19" s="186">
        <f>(VLOOKUP($A19&amp;$A$18, '[1]46.예산결산'!$A$9:$BC$71, 14, FALSE))/1000</f>
        <v>1206036.517</v>
      </c>
      <c r="M19" s="186">
        <f>(VLOOKUP($A19&amp;$A$18, '[1]46.예산결산'!$A$9:$BC$71, 15, FALSE))/1000</f>
        <v>504340.40600000002</v>
      </c>
    </row>
    <row r="20" spans="1:14" ht="21.2" customHeight="1" x14ac:dyDescent="0.15">
      <c r="A20" s="4">
        <v>2016</v>
      </c>
      <c r="B20" s="186">
        <f>(VLOOKUP($A20&amp;$A$18, '[1]46.예산결산'!$A$9:$BC$71, 4, FALSE))/1000</f>
        <v>11918222.245999999</v>
      </c>
      <c r="C20" s="186">
        <f>(VLOOKUP($A20&amp;$A$18, '[1]46.예산결산'!$A$9:$BC$71, 5, FALSE))/1000</f>
        <v>9733891.7809999995</v>
      </c>
      <c r="D20" s="186">
        <f>(VLOOKUP($A20&amp;$A$18, '[1]46.예산결산'!$A$9:$BC$71, 6, FALSE))/1000</f>
        <v>2184330.4649999999</v>
      </c>
      <c r="E20" s="186">
        <f>(VLOOKUP($A20&amp;$A$18, '[1]46.예산결산'!$A$9:$BC$71, 7, FALSE))/1000</f>
        <v>12141334.676999999</v>
      </c>
      <c r="F20" s="186">
        <f>(VLOOKUP($A20&amp;$A$18, '[1]46.예산결산'!$A$9:$BC$71, 8, FALSE))/1000</f>
        <v>9914997.5260000005</v>
      </c>
      <c r="G20" s="186">
        <f>(VLOOKUP($A20&amp;$A$18, '[1]46.예산결산'!$A$9:$BC$71, 9, FALSE))/1000</f>
        <v>2226337.1510000001</v>
      </c>
      <c r="H20" s="186">
        <f>(VLOOKUP($A20&amp;$A$18, '[1]46.예산결산'!$A$9:$BC$71, 10, FALSE))/1000</f>
        <v>10292727.952</v>
      </c>
      <c r="I20" s="186">
        <f>(VLOOKUP($A20&amp;$A$18, '[1]46.예산결산'!$A$9:$BC$71, 11, FALSE))/1000</f>
        <v>8627379.1840000004</v>
      </c>
      <c r="J20" s="186">
        <f>(VLOOKUP($A20&amp;$A$18, '[1]46.예산결산'!$A$9:$BC$71, 12, FALSE))/1000</f>
        <v>1665348.7679999999</v>
      </c>
      <c r="K20" s="186">
        <f>(VLOOKUP($A20&amp;$A$18, '[1]46.예산결산'!$A$9:$BC$71, 13, FALSE))/1000</f>
        <v>1848606.723</v>
      </c>
      <c r="L20" s="186">
        <f>(VLOOKUP($A20&amp;$A$18, '[1]46.예산결산'!$A$9:$BC$71, 14, FALSE))/1000</f>
        <v>1287618.341</v>
      </c>
      <c r="M20" s="186">
        <f>(VLOOKUP($A20&amp;$A$18, '[1]46.예산결산'!$A$9:$BC$71, 15, FALSE))/1000</f>
        <v>560988.38199999998</v>
      </c>
    </row>
    <row r="21" spans="1:14" ht="21.2" customHeight="1" x14ac:dyDescent="0.15">
      <c r="A21" s="4">
        <v>2017</v>
      </c>
      <c r="B21" s="186">
        <f>(VLOOKUP($A21&amp;$A$18, '[1]46.예산결산'!$A$9:$BC$71, 4, FALSE))/1000</f>
        <v>12463146.035</v>
      </c>
      <c r="C21" s="186">
        <f>(VLOOKUP($A21&amp;$A$18, '[1]46.예산결산'!$A$9:$BC$71, 5, FALSE))/1000</f>
        <v>10201371.094000001</v>
      </c>
      <c r="D21" s="186">
        <f>(VLOOKUP($A21&amp;$A$18, '[1]46.예산결산'!$A$9:$BC$71, 6, FALSE))/1000</f>
        <v>2261774.9410000001</v>
      </c>
      <c r="E21" s="186">
        <f>(VLOOKUP($A21&amp;$A$18, '[1]46.예산결산'!$A$9:$BC$71, 7, FALSE))/1000</f>
        <v>12642200.113</v>
      </c>
      <c r="F21" s="186">
        <f>(VLOOKUP($A21&amp;$A$18, '[1]46.예산결산'!$A$9:$BC$71, 8, FALSE))/1000</f>
        <v>10381621.114</v>
      </c>
      <c r="G21" s="186">
        <f>(VLOOKUP($A21&amp;$A$18, '[1]46.예산결산'!$A$9:$BC$71, 9, FALSE))/1000</f>
        <v>2260578.9989999998</v>
      </c>
      <c r="H21" s="186">
        <f>(VLOOKUP($A21&amp;$A$18, '[1]46.예산결산'!$A$9:$BC$71, 10, FALSE))/1000</f>
        <v>10659131.526000001</v>
      </c>
      <c r="I21" s="186">
        <f>(VLOOKUP($A21&amp;$A$18, '[1]46.예산결산'!$A$9:$BC$71, 11, FALSE))/1000</f>
        <v>8967907.1290000007</v>
      </c>
      <c r="J21" s="186">
        <f>(VLOOKUP($A21&amp;$A$18, '[1]46.예산결산'!$A$9:$BC$71, 12, FALSE))/1000</f>
        <v>1691224.3970000001</v>
      </c>
      <c r="K21" s="186">
        <f>(VLOOKUP($A21&amp;$A$18, '[1]46.예산결산'!$A$9:$BC$71, 13, FALSE))/1000</f>
        <v>1983068.588</v>
      </c>
      <c r="L21" s="186">
        <f>(VLOOKUP($A21&amp;$A$18, '[1]46.예산결산'!$A$9:$BC$71, 14, FALSE))/1000</f>
        <v>1413713.983</v>
      </c>
      <c r="M21" s="186">
        <f>(VLOOKUP($A21&amp;$A$18, '[1]46.예산결산'!$A$9:$BC$71, 15, FALSE))/1000</f>
        <v>569354.60400000005</v>
      </c>
    </row>
    <row r="22" spans="1:14" ht="21.2" customHeight="1" x14ac:dyDescent="0.15">
      <c r="A22" s="4">
        <v>2018</v>
      </c>
      <c r="B22" s="186">
        <f>(VLOOKUP($A22&amp;$A$18, '[1]46.예산결산'!$A$9:$BC$71, 4, FALSE))/1000</f>
        <v>13301221.824999999</v>
      </c>
      <c r="C22" s="186">
        <f>(VLOOKUP($A22&amp;$A$18, '[1]46.예산결산'!$A$9:$BC$71, 5, FALSE))/1000</f>
        <v>10921734.907</v>
      </c>
      <c r="D22" s="186">
        <f>(VLOOKUP($A22&amp;$A$18, '[1]46.예산결산'!$A$9:$BC$71, 6, FALSE))/1000</f>
        <v>2379486.9180000001</v>
      </c>
      <c r="E22" s="186">
        <f>(VLOOKUP($A22&amp;$A$18, '[1]46.예산결산'!$A$9:$BC$71, 7, FALSE))/1000</f>
        <v>13443407.992000001</v>
      </c>
      <c r="F22" s="186">
        <f>(VLOOKUP($A22&amp;$A$18, '[1]46.예산결산'!$A$9:$BC$71, 8, FALSE))/1000</f>
        <v>11076227.808</v>
      </c>
      <c r="G22" s="186">
        <f>(VLOOKUP($A22&amp;$A$18, '[1]46.예산결산'!$A$9:$BC$71, 9, FALSE))/1000</f>
        <v>2367180.1839999999</v>
      </c>
      <c r="H22" s="186">
        <f>(VLOOKUP($A22&amp;$A$18, '[1]46.예산결산'!$A$9:$BC$71, 10, FALSE))/1000</f>
        <v>11401321.517000001</v>
      </c>
      <c r="I22" s="186">
        <f>(VLOOKUP($A22&amp;$A$18, '[1]46.예산결산'!$A$9:$BC$71, 11, FALSE))/1000</f>
        <v>9657444.1960000005</v>
      </c>
      <c r="J22" s="186">
        <f>(VLOOKUP($A22&amp;$A$18, '[1]46.예산결산'!$A$9:$BC$71, 12, FALSE))/1000</f>
        <v>1743877.321</v>
      </c>
      <c r="K22" s="186">
        <f>(VLOOKUP($A22&amp;$A$18, '[1]46.예산결산'!$A$9:$BC$71, 13, FALSE))/1000</f>
        <v>2042086.476</v>
      </c>
      <c r="L22" s="186">
        <f>(VLOOKUP($A22&amp;$A$18, '[1]46.예산결산'!$A$9:$BC$71, 14, FALSE))/1000</f>
        <v>1418783.612</v>
      </c>
      <c r="M22" s="186">
        <f>(VLOOKUP($A22&amp;$A$18, '[1]46.예산결산'!$A$9:$BC$71, 15, FALSE))/1000</f>
        <v>623302.86300000001</v>
      </c>
    </row>
    <row r="23" spans="1:14" ht="21.2" customHeight="1" x14ac:dyDescent="0.15">
      <c r="A23" s="4">
        <v>2019</v>
      </c>
      <c r="B23" s="186">
        <f>(VLOOKUP($A23&amp;$A$18, '[1]46.예산결산'!$A$9:$BC$71, 4, FALSE))/1000</f>
        <v>14861832.188999999</v>
      </c>
      <c r="C23" s="186">
        <f>(VLOOKUP($A23&amp;$A$18, '[1]46.예산결산'!$A$9:$BC$71, 5, FALSE))/1000</f>
        <v>12314994.645</v>
      </c>
      <c r="D23" s="186">
        <f>(VLOOKUP($A23&amp;$A$18, '[1]46.예산결산'!$A$9:$BC$71, 6, FALSE))/1000</f>
        <v>2546837.5440000002</v>
      </c>
      <c r="E23" s="186">
        <f>(VLOOKUP($A23&amp;$A$18, '[1]46.예산결산'!$A$9:$BC$71, 7, FALSE))/1000</f>
        <v>15067410.607000001</v>
      </c>
      <c r="F23" s="186">
        <f>(VLOOKUP($A23&amp;$A$18, '[1]46.예산결산'!$A$9:$BC$71, 8, FALSE))/1000</f>
        <v>12500701.130000001</v>
      </c>
      <c r="G23" s="186">
        <f>(VLOOKUP($A23&amp;$A$18, '[1]46.예산결산'!$A$9:$BC$71, 9, FALSE))/1000</f>
        <v>2566709.477</v>
      </c>
      <c r="H23" s="186">
        <f>(VLOOKUP($A23&amp;$A$18, '[1]46.예산결산'!$A$9:$BC$71, 10, FALSE))/1000</f>
        <v>12855050.497</v>
      </c>
      <c r="I23" s="186">
        <f>(VLOOKUP($A23&amp;$A$18, '[1]46.예산결산'!$A$9:$BC$71, 11, FALSE))/1000</f>
        <v>11041713.604</v>
      </c>
      <c r="J23" s="186">
        <f>(VLOOKUP($A23&amp;$A$18, '[1]46.예산결산'!$A$9:$BC$71, 12, FALSE))/1000</f>
        <v>1813336.8929999999</v>
      </c>
      <c r="K23" s="186">
        <f>(VLOOKUP($A23&amp;$A$18, '[1]46.예산결산'!$A$9:$BC$71, 13, FALSE))/1000</f>
        <v>2212360.111</v>
      </c>
      <c r="L23" s="186">
        <f>(VLOOKUP($A23&amp;$A$18, '[1]46.예산결산'!$A$9:$BC$71, 14, FALSE))/1000</f>
        <v>1458987.5260000001</v>
      </c>
      <c r="M23" s="186">
        <f>(VLOOKUP($A23&amp;$A$18, '[1]46.예산결산'!$A$9:$BC$71, 15, FALSE))/1000</f>
        <v>753372.58400000003</v>
      </c>
    </row>
    <row r="24" spans="1:14" ht="21.2" customHeight="1" x14ac:dyDescent="0.15">
      <c r="A24" s="4">
        <v>2020</v>
      </c>
      <c r="B24" s="186">
        <f>(VLOOKUP($A24&amp;$A$18, '[1]46.예산결산'!$A$9:$BC$71, 4, FALSE))/1000</f>
        <v>17505436.947999999</v>
      </c>
      <c r="C24" s="186">
        <f>(VLOOKUP($A24&amp;$A$18, '[1]46.예산결산'!$A$9:$BC$71, 5, FALSE))/1000</f>
        <v>15730078.296</v>
      </c>
      <c r="D24" s="186">
        <f>(VLOOKUP($A24&amp;$A$18, '[1]46.예산결산'!$A$9:$BC$71, 6, FALSE))/1000</f>
        <v>1775358.652</v>
      </c>
      <c r="E24" s="186">
        <f>(VLOOKUP($A24&amp;$A$18, '[1]46.예산결산'!$A$9:$BC$71, 7, FALSE))/1000</f>
        <v>17836544.800000001</v>
      </c>
      <c r="F24" s="186">
        <f>(VLOOKUP($A24&amp;$A$18, '[1]46.예산결산'!$A$9:$BC$71, 8, FALSE))/1000</f>
        <v>16041629.294</v>
      </c>
      <c r="G24" s="186">
        <f>(VLOOKUP($A24&amp;$A$18, '[1]46.예산결산'!$A$9:$BC$71, 9, FALSE))/1000</f>
        <v>1794915.5060000001</v>
      </c>
      <c r="H24" s="186">
        <f>(VLOOKUP($A24&amp;$A$18, '[1]46.예산결산'!$A$9:$BC$71, 10, FALSE))/1000</f>
        <v>16218484.012</v>
      </c>
      <c r="I24" s="186">
        <f>(VLOOKUP($A24&amp;$A$18, '[1]46.예산결산'!$A$9:$BC$71, 11, FALSE))/1000</f>
        <v>14555559.494000001</v>
      </c>
      <c r="J24" s="186">
        <f>(VLOOKUP($A24&amp;$A$18, '[1]46.예산결산'!$A$9:$BC$71, 12, FALSE))/1000</f>
        <v>1662924.5179999999</v>
      </c>
      <c r="K24" s="186">
        <f>(VLOOKUP($A24&amp;$A$18, '[1]46.예산결산'!$A$9:$BC$71, 13, FALSE))/1000</f>
        <v>1618060.7879999999</v>
      </c>
      <c r="L24" s="186">
        <f>(VLOOKUP($A24&amp;$A$18, '[1]46.예산결산'!$A$9:$BC$71, 14, FALSE))/1000</f>
        <v>1486069.8</v>
      </c>
      <c r="M24" s="186">
        <f>(VLOOKUP($A24&amp;$A$18, '[1]46.예산결산'!$A$9:$BC$71, 15, FALSE))/1000</f>
        <v>131990.98800000001</v>
      </c>
    </row>
    <row r="25" spans="1:14" ht="21.2" customHeight="1" x14ac:dyDescent="0.15">
      <c r="A25" s="4">
        <v>2021</v>
      </c>
      <c r="B25" s="112">
        <v>17755543.111000001</v>
      </c>
      <c r="C25" s="112">
        <v>15387911.511</v>
      </c>
      <c r="D25" s="112">
        <v>2367631.6</v>
      </c>
      <c r="E25" s="112">
        <v>17955227.311000001</v>
      </c>
      <c r="F25" s="112">
        <v>15579218.933</v>
      </c>
      <c r="G25" s="112">
        <v>2376008.378</v>
      </c>
      <c r="H25" s="112">
        <v>16114011.550000001</v>
      </c>
      <c r="I25" s="112">
        <v>14036269.99</v>
      </c>
      <c r="J25" s="112">
        <v>2077741.56</v>
      </c>
      <c r="K25" s="112">
        <v>1841215.7609999999</v>
      </c>
      <c r="L25" s="112">
        <v>1542948.943</v>
      </c>
      <c r="M25" s="112">
        <v>298266.81800000003</v>
      </c>
      <c r="N25" s="112"/>
    </row>
    <row r="26" spans="1:14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</row>
    <row r="27" spans="1:14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</row>
    <row r="28" spans="1:14" ht="21.2" customHeight="1" x14ac:dyDescent="0.15">
      <c r="A28" s="4">
        <v>2015</v>
      </c>
      <c r="B28" s="112">
        <f>VLOOKUP($A28&amp;$A$27, '[2]46.예산결산'!$A$9:$BC$160, 4, FALSE)</f>
        <v>24781739</v>
      </c>
      <c r="C28" s="112">
        <f>VLOOKUP($A28&amp;$A$27, '[2]46.예산결산'!$A$9:$BC$160, 5, FALSE)</f>
        <v>20739060</v>
      </c>
      <c r="D28" s="112">
        <f>VLOOKUP($A28&amp;$A$27, '[2]46.예산결산'!$A$9:$BC$160, 6, FALSE)</f>
        <v>4042679</v>
      </c>
      <c r="E28" s="112">
        <f>VLOOKUP($A28&amp;$A$27, '[2]46.예산결산'!$A$9:$BC$160, 7, FALSE)</f>
        <v>25275502</v>
      </c>
      <c r="F28" s="112">
        <f>VLOOKUP($A28&amp;$A$27, '[2]46.예산결산'!$A$9:$BC$160, 8, FALSE)</f>
        <v>21107143</v>
      </c>
      <c r="G28" s="112">
        <f>VLOOKUP($A28&amp;$A$27, '[2]46.예산결산'!$A$9:$BC$160, 9, FALSE)</f>
        <v>4168359</v>
      </c>
      <c r="H28" s="112">
        <f>VLOOKUP($A28&amp;$A$27, '[2]46.예산결산'!$A$9:$BC$160, 10, FALSE)</f>
        <v>20279742</v>
      </c>
      <c r="I28" s="112">
        <f>VLOOKUP($A28&amp;$A$27, '[2]46.예산결산'!$A$9:$BC$160, 11, FALSE)</f>
        <v>17504298</v>
      </c>
      <c r="J28" s="112">
        <f>VLOOKUP($A28&amp;$A$27, '[2]46.예산결산'!$A$9:$BC$160, 12, FALSE)</f>
        <v>2775444</v>
      </c>
      <c r="K28" s="112">
        <f>VLOOKUP($A28&amp;$A$27, '[2]46.예산결산'!$A$9:$BC$160, 13, FALSE)</f>
        <v>3025045</v>
      </c>
      <c r="L28" s="112">
        <f>VLOOKUP($A28&amp;$A$27, '[2]46.예산결산'!$A$9:$BC$160, 14, FALSE)</f>
        <v>1934381</v>
      </c>
      <c r="M28" s="112">
        <f>VLOOKUP($A28&amp;$A$27, '[2]46.예산결산'!$A$9:$BC$160, 15, FALSE)</f>
        <v>1090664</v>
      </c>
    </row>
    <row r="29" spans="1:14" ht="21.2" customHeight="1" x14ac:dyDescent="0.15">
      <c r="A29" s="4">
        <v>2016</v>
      </c>
      <c r="B29" s="112">
        <f>VLOOKUP($A29&amp;$A$27, '[2]46.예산결산'!$A$9:$BC$160, 4, FALSE)</f>
        <v>26376396</v>
      </c>
      <c r="C29" s="112">
        <f>VLOOKUP($A29&amp;$A$27, '[2]46.예산결산'!$A$9:$BC$160, 5, FALSE)</f>
        <v>22317779</v>
      </c>
      <c r="D29" s="112">
        <f>VLOOKUP($A29&amp;$A$27, '[2]46.예산결산'!$A$9:$BC$160, 6, FALSE)</f>
        <v>4058617</v>
      </c>
      <c r="E29" s="112">
        <f>VLOOKUP($A29&amp;$A$27, '[2]46.예산결산'!$A$9:$BC$160, 7, FALSE)</f>
        <v>26885756</v>
      </c>
      <c r="F29" s="112">
        <f>VLOOKUP($A29&amp;$A$27, '[2]46.예산결산'!$A$9:$BC$160, 8, FALSE)</f>
        <v>22728140</v>
      </c>
      <c r="G29" s="112">
        <f>VLOOKUP($A29&amp;$A$27, '[2]46.예산결산'!$A$9:$BC$160, 9, FALSE)</f>
        <v>4157616</v>
      </c>
      <c r="H29" s="112">
        <f>VLOOKUP($A29&amp;$A$27, '[2]46.예산결산'!$A$9:$BC$160, 10, FALSE)</f>
        <v>21512509</v>
      </c>
      <c r="I29" s="112">
        <f>VLOOKUP($A29&amp;$A$27, '[2]46.예산결산'!$A$9:$BC$160, 11, FALSE)</f>
        <v>18792891</v>
      </c>
      <c r="J29" s="112">
        <f>VLOOKUP($A29&amp;$A$27, '[2]46.예산결산'!$A$9:$BC$160, 12, FALSE)</f>
        <v>2719618</v>
      </c>
      <c r="K29" s="112">
        <f>VLOOKUP($A29&amp;$A$27, '[2]46.예산결산'!$A$9:$BC$160, 13, FALSE)</f>
        <v>2793580</v>
      </c>
      <c r="L29" s="112">
        <f>VLOOKUP($A29&amp;$A$27, '[2]46.예산결산'!$A$9:$BC$160, 14, FALSE)</f>
        <v>1715652</v>
      </c>
      <c r="M29" s="112">
        <f>VLOOKUP($A29&amp;$A$27, '[2]46.예산결산'!$A$9:$BC$160, 15, FALSE)</f>
        <v>1077928</v>
      </c>
    </row>
    <row r="30" spans="1:14" ht="21.2" customHeight="1" x14ac:dyDescent="0.15">
      <c r="A30" s="4">
        <v>2017</v>
      </c>
      <c r="B30" s="112">
        <f>VLOOKUP($A30&amp;$A$27, '[2]46.예산결산'!$A$9:$BC$160, 4, FALSE)</f>
        <v>27213154</v>
      </c>
      <c r="C30" s="112">
        <f>VLOOKUP($A30&amp;$A$27, '[2]46.예산결산'!$A$9:$BC$160, 5, FALSE)</f>
        <v>23643637</v>
      </c>
      <c r="D30" s="112">
        <f>VLOOKUP($A30&amp;$A$27, '[2]46.예산결산'!$A$9:$BC$160, 6, FALSE)</f>
        <v>3569517</v>
      </c>
      <c r="E30" s="112">
        <f>VLOOKUP($A30&amp;$A$27, '[2]46.예산결산'!$A$9:$BC$160, 7, FALSE)</f>
        <v>27748725</v>
      </c>
      <c r="F30" s="112">
        <f>VLOOKUP($A30&amp;$A$27, '[2]46.예산결산'!$A$9:$BC$160, 8, FALSE)</f>
        <v>24147618</v>
      </c>
      <c r="G30" s="112">
        <f>VLOOKUP($A30&amp;$A$27, '[2]46.예산결산'!$A$9:$BC$160, 9, FALSE)</f>
        <v>3601107</v>
      </c>
      <c r="H30" s="112">
        <f>VLOOKUP($A30&amp;$A$27, '[2]46.예산결산'!$A$9:$BC$160, 10, FALSE)</f>
        <v>22030514</v>
      </c>
      <c r="I30" s="112">
        <f>VLOOKUP($A30&amp;$A$27, '[2]46.예산결산'!$A$9:$BC$160, 11, FALSE)</f>
        <v>19661320</v>
      </c>
      <c r="J30" s="112">
        <f>VLOOKUP($A30&amp;$A$27, '[2]46.예산결산'!$A$9:$BC$160, 12, FALSE)</f>
        <v>2369194</v>
      </c>
      <c r="K30" s="112">
        <f>VLOOKUP($A30&amp;$A$27, '[2]46.예산결산'!$A$9:$BC$160, 13, FALSE)</f>
        <v>5117457</v>
      </c>
      <c r="L30" s="112">
        <f>VLOOKUP($A30&amp;$A$27, '[2]46.예산결산'!$A$9:$BC$160, 14, FALSE)</f>
        <v>3995752</v>
      </c>
      <c r="M30" s="112">
        <f>VLOOKUP($A30&amp;$A$27, '[2]46.예산결산'!$A$9:$BC$160, 15, FALSE)</f>
        <v>1121705</v>
      </c>
    </row>
    <row r="31" spans="1:14" ht="21.2" customHeight="1" x14ac:dyDescent="0.15">
      <c r="A31" s="4">
        <v>2018</v>
      </c>
      <c r="B31" s="112">
        <f>VLOOKUP($A31&amp;$A$27, '[2]46.예산결산'!$A$9:$BC$160, 4, FALSE)</f>
        <v>28879797</v>
      </c>
      <c r="C31" s="112">
        <f>VLOOKUP($A31&amp;$A$27, '[2]46.예산결산'!$A$9:$BC$160, 5, FALSE)</f>
        <v>25261904</v>
      </c>
      <c r="D31" s="112">
        <f>VLOOKUP($A31&amp;$A$27, '[2]46.예산결산'!$A$9:$BC$160, 6, FALSE)</f>
        <v>3617893</v>
      </c>
      <c r="E31" s="112">
        <f>VLOOKUP($A31&amp;$A$27, '[2]46.예산결산'!$A$9:$BC$160, 7, FALSE)</f>
        <v>29134143</v>
      </c>
      <c r="F31" s="112">
        <f>VLOOKUP($A31&amp;$A$27, '[2]46.예산결산'!$A$9:$BC$160, 8, FALSE)</f>
        <v>25474035</v>
      </c>
      <c r="G31" s="112">
        <f>VLOOKUP($A31&amp;$A$27, '[2]46.예산결산'!$A$9:$BC$160, 9, FALSE)</f>
        <v>3660108</v>
      </c>
      <c r="H31" s="112">
        <f>VLOOKUP($A31&amp;$A$27, '[2]46.예산결산'!$A$9:$BC$160, 10, FALSE)</f>
        <v>23008232</v>
      </c>
      <c r="I31" s="112">
        <f>VLOOKUP($A31&amp;$A$27, '[2]46.예산결산'!$A$9:$BC$160, 11, FALSE)</f>
        <v>20580829</v>
      </c>
      <c r="J31" s="112">
        <f>VLOOKUP($A31&amp;$A$27, '[2]46.예산결산'!$A$9:$BC$160, 12, FALSE)</f>
        <v>2427403</v>
      </c>
      <c r="K31" s="112">
        <f>VLOOKUP($A31&amp;$A$27, '[2]46.예산결산'!$A$9:$BC$160, 13, FALSE)</f>
        <v>2429548</v>
      </c>
      <c r="L31" s="112">
        <f>VLOOKUP($A31&amp;$A$27, '[2]46.예산결산'!$A$9:$BC$160, 14, FALSE)</f>
        <v>1657559</v>
      </c>
      <c r="M31" s="112">
        <f>VLOOKUP($A31&amp;$A$27, '[2]46.예산결산'!$A$9:$BC$160, 15, FALSE)</f>
        <v>771989</v>
      </c>
    </row>
    <row r="32" spans="1:14" ht="21.2" customHeight="1" x14ac:dyDescent="0.15">
      <c r="A32" s="4">
        <v>2019</v>
      </c>
      <c r="B32" s="112">
        <f>VLOOKUP($A32&amp;$A$27, '[2]46.예산결산'!$A$9:$BC$160, 4, FALSE)</f>
        <v>33976058</v>
      </c>
      <c r="C32" s="112">
        <f>VLOOKUP($A32&amp;$A$27, '[2]46.예산결산'!$A$9:$BC$160, 5, FALSE)</f>
        <v>29180037</v>
      </c>
      <c r="D32" s="112">
        <f>VLOOKUP($A32&amp;$A$27, '[2]46.예산결산'!$A$9:$BC$160, 6, FALSE)</f>
        <v>4796021</v>
      </c>
      <c r="E32" s="112">
        <f>VLOOKUP($A32&amp;$A$27, '[2]46.예산결산'!$A$9:$BC$160, 7, FALSE)</f>
        <v>34596906</v>
      </c>
      <c r="F32" s="112">
        <f>VLOOKUP($A32&amp;$A$27, '[2]46.예산결산'!$A$9:$BC$160, 8, FALSE)</f>
        <v>29790013</v>
      </c>
      <c r="G32" s="112">
        <f>VLOOKUP($A32&amp;$A$27, '[2]46.예산결산'!$A$9:$BC$160, 9, FALSE)</f>
        <v>4806893</v>
      </c>
      <c r="H32" s="112">
        <f>VLOOKUP($A32&amp;$A$27, '[2]46.예산결산'!$A$9:$BC$160, 10, FALSE)</f>
        <v>27588295</v>
      </c>
      <c r="I32" s="112">
        <f>VLOOKUP($A32&amp;$A$27, '[2]46.예산결산'!$A$9:$BC$160, 11, FALSE)</f>
        <v>24272589</v>
      </c>
      <c r="J32" s="112">
        <f>VLOOKUP($A32&amp;$A$27, '[2]46.예산결산'!$A$9:$BC$160, 12, FALSE)</f>
        <v>3315706</v>
      </c>
      <c r="K32" s="112">
        <f>VLOOKUP($A32&amp;$A$27, '[2]46.예산결산'!$A$9:$BC$160, 13, FALSE)</f>
        <v>3275281</v>
      </c>
      <c r="L32" s="112">
        <f>VLOOKUP($A32&amp;$A$27, '[2]46.예산결산'!$A$9:$BC$160, 14, FALSE)</f>
        <v>2401371</v>
      </c>
      <c r="M32" s="112">
        <f>VLOOKUP($A32&amp;$A$27, '[2]46.예산결산'!$A$9:$BC$160, 15, FALSE)</f>
        <v>873910</v>
      </c>
    </row>
    <row r="33" spans="1:13" ht="21.2" customHeight="1" x14ac:dyDescent="0.15">
      <c r="A33" s="4">
        <v>2020</v>
      </c>
      <c r="B33" s="112">
        <f>VLOOKUP($A33&amp;$A$27, '[2]46.예산결산'!$A$9:$BC$160, 4, FALSE)</f>
        <v>35983856</v>
      </c>
      <c r="C33" s="112">
        <f>VLOOKUP($A33&amp;$A$27, '[2]46.예산결산'!$A$9:$BC$160, 5, FALSE)</f>
        <v>32004153</v>
      </c>
      <c r="D33" s="112">
        <f>VLOOKUP($A33&amp;$A$27, '[2]46.예산결산'!$A$9:$BC$160, 6, FALSE)</f>
        <v>3979703</v>
      </c>
      <c r="E33" s="112">
        <f>VLOOKUP($A33&amp;$A$27, '[2]46.예산결산'!$A$9:$BC$160, 7, FALSE)</f>
        <v>36710634</v>
      </c>
      <c r="F33" s="112">
        <f>VLOOKUP($A33&amp;$A$27, '[2]46.예산결산'!$A$9:$BC$160, 8, FALSE)</f>
        <v>32671087</v>
      </c>
      <c r="G33" s="112">
        <f>VLOOKUP($A33&amp;$A$27, '[2]46.예산결산'!$A$9:$BC$160, 9, FALSE)</f>
        <v>4039547</v>
      </c>
      <c r="H33" s="112">
        <f>VLOOKUP($A33&amp;$A$27, '[2]46.예산결산'!$A$9:$BC$160, 10, FALSE)</f>
        <v>30970766</v>
      </c>
      <c r="I33" s="112">
        <f>VLOOKUP($A33&amp;$A$27, '[2]46.예산결산'!$A$9:$BC$160, 11, FALSE)</f>
        <v>27976556</v>
      </c>
      <c r="J33" s="112">
        <f>VLOOKUP($A33&amp;$A$27, '[2]46.예산결산'!$A$9:$BC$160, 12, FALSE)</f>
        <v>2994209</v>
      </c>
      <c r="K33" s="112">
        <f>VLOOKUP($A33&amp;$A$27, '[2]46.예산결산'!$A$9:$BC$160, 13, FALSE)</f>
        <v>2345074</v>
      </c>
      <c r="L33" s="112">
        <f>VLOOKUP($A33&amp;$A$27, '[2]46.예산결산'!$A$9:$BC$160, 14, FALSE)</f>
        <v>1690885</v>
      </c>
      <c r="M33" s="112">
        <f>VLOOKUP($A33&amp;$A$27, '[2]46.예산결산'!$A$9:$BC$160, 15, FALSE)</f>
        <v>654190</v>
      </c>
    </row>
    <row r="34" spans="1:13" ht="21.2" customHeight="1" x14ac:dyDescent="0.15">
      <c r="A34" s="4">
        <v>2021</v>
      </c>
      <c r="B34" s="274">
        <v>37101764</v>
      </c>
      <c r="C34" s="274">
        <v>32958642</v>
      </c>
      <c r="D34" s="274">
        <v>4143122</v>
      </c>
      <c r="E34" s="274">
        <v>37838910</v>
      </c>
      <c r="F34" s="275">
        <v>33679485</v>
      </c>
      <c r="G34" s="275">
        <v>4159425</v>
      </c>
      <c r="H34" s="275">
        <v>32001624</v>
      </c>
      <c r="I34" s="275">
        <v>28533020</v>
      </c>
      <c r="J34" s="275">
        <v>3468604</v>
      </c>
      <c r="K34" s="275">
        <v>5837284</v>
      </c>
      <c r="L34" s="275">
        <v>5146464</v>
      </c>
      <c r="M34" s="275">
        <v>690820</v>
      </c>
    </row>
    <row r="35" spans="1:13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</row>
    <row r="36" spans="1:13" s="111" customFormat="1" ht="18.75" customHeight="1" x14ac:dyDescent="0.15">
      <c r="A36" s="165" t="s">
        <v>743</v>
      </c>
    </row>
  </sheetData>
  <mergeCells count="14">
    <mergeCell ref="B5:D5"/>
    <mergeCell ref="E5:G5"/>
    <mergeCell ref="H5:J5"/>
    <mergeCell ref="K5:M5"/>
    <mergeCell ref="A2:G2"/>
    <mergeCell ref="A5:A7"/>
    <mergeCell ref="C6:C7"/>
    <mergeCell ref="D6:D7"/>
    <mergeCell ref="F6:F7"/>
    <mergeCell ref="G6:G7"/>
    <mergeCell ref="I6:I7"/>
    <mergeCell ref="J6:J7"/>
    <mergeCell ref="L6:L7"/>
    <mergeCell ref="M6:M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  <legacy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36"/>
  <sheetViews>
    <sheetView view="pageBreakPreview" topLeftCell="C1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2" width="9.109375" bestFit="1" customWidth="1"/>
    <col min="7" max="7" width="9.109375" bestFit="1" customWidth="1"/>
    <col min="9" max="14" width="8" customWidth="1"/>
    <col min="19" max="26" width="8.6640625" customWidth="1"/>
  </cols>
  <sheetData>
    <row r="1" spans="1:26" s="42" customFormat="1" ht="15" customHeight="1" x14ac:dyDescent="0.15">
      <c r="A1" s="133" t="s">
        <v>214</v>
      </c>
      <c r="C1" s="55"/>
      <c r="E1" s="55"/>
      <c r="F1" s="55"/>
      <c r="H1" s="55"/>
      <c r="J1" s="55"/>
      <c r="K1" s="55"/>
      <c r="L1" s="55"/>
      <c r="M1" s="55"/>
      <c r="O1" s="55"/>
      <c r="Q1" s="55"/>
      <c r="R1" s="55"/>
      <c r="S1" s="55"/>
      <c r="T1" s="55"/>
      <c r="V1" s="55"/>
      <c r="W1" s="55"/>
      <c r="X1" s="55"/>
    </row>
    <row r="2" spans="1:26" s="229" customFormat="1" ht="30" customHeight="1" x14ac:dyDescent="0.15">
      <c r="A2" s="481" t="s">
        <v>796</v>
      </c>
      <c r="B2" s="481"/>
      <c r="C2" s="481"/>
      <c r="D2" s="481"/>
      <c r="E2" s="481"/>
      <c r="F2" s="481"/>
      <c r="G2" s="481"/>
      <c r="H2" s="481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9"/>
    </row>
    <row r="3" spans="1:26" s="42" customFormat="1" ht="15" customHeight="1" x14ac:dyDescent="0.15">
      <c r="C3" s="55"/>
      <c r="E3" s="55"/>
      <c r="F3" s="55"/>
      <c r="H3" s="55"/>
      <c r="J3" s="55"/>
      <c r="K3" s="55"/>
      <c r="L3" s="55"/>
      <c r="M3" s="55"/>
      <c r="O3" s="55"/>
      <c r="Q3" s="55"/>
      <c r="R3" s="55"/>
      <c r="S3" s="55"/>
      <c r="T3" s="55"/>
      <c r="V3" s="55"/>
      <c r="W3" s="55"/>
      <c r="X3" s="55"/>
    </row>
    <row r="4" spans="1:26" s="42" customFormat="1" ht="15" customHeight="1" thickBot="1" x14ac:dyDescent="0.2">
      <c r="A4" s="6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377" t="s">
        <v>960</v>
      </c>
      <c r="R4" s="43"/>
      <c r="S4" s="43"/>
      <c r="T4" s="43"/>
      <c r="U4" s="43"/>
      <c r="V4" s="43"/>
      <c r="W4" s="43"/>
      <c r="X4" s="43"/>
      <c r="Y4" s="43"/>
      <c r="Z4" s="377" t="s">
        <v>960</v>
      </c>
    </row>
    <row r="5" spans="1:26" s="162" customFormat="1" ht="20.100000000000001" customHeight="1" x14ac:dyDescent="0.15">
      <c r="A5" s="470"/>
      <c r="B5" s="638" t="s">
        <v>74</v>
      </c>
      <c r="C5" s="638" t="s">
        <v>584</v>
      </c>
      <c r="D5" s="638" t="s">
        <v>585</v>
      </c>
      <c r="E5" s="638" t="s">
        <v>586</v>
      </c>
      <c r="F5" s="638" t="s">
        <v>587</v>
      </c>
      <c r="G5" s="634" t="s">
        <v>588</v>
      </c>
      <c r="H5" s="478"/>
      <c r="I5" s="478"/>
      <c r="J5" s="478"/>
      <c r="K5" s="478"/>
      <c r="L5" s="478"/>
      <c r="M5" s="478"/>
      <c r="N5" s="478"/>
      <c r="O5" s="478"/>
      <c r="P5" s="478"/>
      <c r="Q5" s="478"/>
      <c r="R5" s="478"/>
      <c r="S5" s="478"/>
      <c r="T5" s="478"/>
      <c r="U5" s="478"/>
      <c r="V5" s="478"/>
      <c r="W5" s="478"/>
      <c r="X5" s="478"/>
      <c r="Y5" s="478"/>
      <c r="Z5" s="634" t="s">
        <v>676</v>
      </c>
    </row>
    <row r="6" spans="1:26" s="162" customFormat="1" ht="20.100000000000001" customHeight="1" x14ac:dyDescent="0.15">
      <c r="A6" s="471"/>
      <c r="B6" s="476"/>
      <c r="C6" s="476"/>
      <c r="D6" s="476"/>
      <c r="E6" s="476"/>
      <c r="F6" s="476"/>
      <c r="G6" s="197"/>
      <c r="H6" s="449" t="s">
        <v>589</v>
      </c>
      <c r="I6" s="449" t="s">
        <v>590</v>
      </c>
      <c r="J6" s="449" t="s">
        <v>591</v>
      </c>
      <c r="K6" s="449" t="s">
        <v>592</v>
      </c>
      <c r="L6" s="449" t="s">
        <v>593</v>
      </c>
      <c r="M6" s="449" t="s">
        <v>594</v>
      </c>
      <c r="N6" s="449" t="s">
        <v>595</v>
      </c>
      <c r="O6" s="449" t="s">
        <v>596</v>
      </c>
      <c r="P6" s="449" t="s">
        <v>597</v>
      </c>
      <c r="Q6" s="449" t="s">
        <v>598</v>
      </c>
      <c r="R6" s="449" t="s">
        <v>599</v>
      </c>
      <c r="S6" s="449" t="s">
        <v>600</v>
      </c>
      <c r="T6" s="449" t="s">
        <v>601</v>
      </c>
      <c r="U6" s="449" t="s">
        <v>602</v>
      </c>
      <c r="V6" s="449" t="s">
        <v>603</v>
      </c>
      <c r="W6" s="449" t="s">
        <v>604</v>
      </c>
      <c r="X6" s="449" t="s">
        <v>605</v>
      </c>
      <c r="Y6" s="446" t="s">
        <v>606</v>
      </c>
      <c r="Z6" s="490"/>
    </row>
    <row r="7" spans="1:26" s="162" customFormat="1" ht="20.100000000000001" customHeight="1" thickBot="1" x14ac:dyDescent="0.2">
      <c r="A7" s="472"/>
      <c r="B7" s="709"/>
      <c r="C7" s="709"/>
      <c r="D7" s="709"/>
      <c r="E7" s="709"/>
      <c r="F7" s="709"/>
      <c r="G7" s="54"/>
      <c r="H7" s="477"/>
      <c r="I7" s="477"/>
      <c r="J7" s="477"/>
      <c r="K7" s="477"/>
      <c r="L7" s="477"/>
      <c r="M7" s="477"/>
      <c r="N7" s="477"/>
      <c r="O7" s="477"/>
      <c r="P7" s="477"/>
      <c r="Q7" s="477"/>
      <c r="R7" s="477"/>
      <c r="S7" s="477"/>
      <c r="T7" s="477"/>
      <c r="U7" s="477"/>
      <c r="V7" s="477"/>
      <c r="W7" s="477"/>
      <c r="X7" s="477"/>
      <c r="Y7" s="493"/>
      <c r="Z7" s="493"/>
    </row>
    <row r="8" spans="1:26" ht="6.95" customHeight="1" x14ac:dyDescent="0.15">
      <c r="A8" s="8" t="s">
        <v>0</v>
      </c>
      <c r="B8" s="79"/>
      <c r="C8" s="79"/>
      <c r="D8" s="79"/>
      <c r="E8" s="79" t="s">
        <v>0</v>
      </c>
    </row>
    <row r="9" spans="1:26" ht="21.2" customHeight="1" x14ac:dyDescent="0.15">
      <c r="A9" s="39" t="s">
        <v>63</v>
      </c>
      <c r="B9" s="94"/>
      <c r="C9" s="94"/>
      <c r="D9" s="94"/>
      <c r="E9" s="94"/>
    </row>
    <row r="10" spans="1:26" ht="21.2" customHeight="1" x14ac:dyDescent="0.15">
      <c r="A10" s="4">
        <v>2015</v>
      </c>
      <c r="B10" s="112">
        <f t="shared" ref="B10:Y16" si="0">SUM(B19,B28)</f>
        <v>37850</v>
      </c>
      <c r="C10" s="112">
        <f t="shared" si="0"/>
        <v>33</v>
      </c>
      <c r="D10" s="112">
        <f t="shared" si="0"/>
        <v>59</v>
      </c>
      <c r="E10" s="112">
        <f t="shared" si="0"/>
        <v>362</v>
      </c>
      <c r="F10" s="112">
        <f t="shared" si="0"/>
        <v>5</v>
      </c>
      <c r="G10" s="112">
        <f t="shared" si="0"/>
        <v>37360</v>
      </c>
      <c r="H10" s="112">
        <f t="shared" si="0"/>
        <v>1</v>
      </c>
      <c r="I10" s="112">
        <f t="shared" si="0"/>
        <v>4</v>
      </c>
      <c r="J10" s="112">
        <f t="shared" si="0"/>
        <v>3</v>
      </c>
      <c r="K10" s="112">
        <f t="shared" si="0"/>
        <v>41</v>
      </c>
      <c r="L10" s="112">
        <f t="shared" si="0"/>
        <v>3</v>
      </c>
      <c r="M10" s="112">
        <f t="shared" si="0"/>
        <v>294</v>
      </c>
      <c r="N10" s="112">
        <f t="shared" si="0"/>
        <v>43</v>
      </c>
      <c r="O10" s="112">
        <f t="shared" si="0"/>
        <v>2391</v>
      </c>
      <c r="P10" s="112">
        <f t="shared" si="0"/>
        <v>8620</v>
      </c>
      <c r="Q10" s="112">
        <f t="shared" si="0"/>
        <v>10562</v>
      </c>
      <c r="R10" s="112">
        <f t="shared" si="0"/>
        <v>8216</v>
      </c>
      <c r="S10" s="112">
        <f t="shared" si="0"/>
        <v>5927</v>
      </c>
      <c r="T10" s="112">
        <f t="shared" si="0"/>
        <v>71</v>
      </c>
      <c r="U10" s="112">
        <f t="shared" si="0"/>
        <v>60</v>
      </c>
      <c r="V10" s="112">
        <f t="shared" si="0"/>
        <v>384</v>
      </c>
      <c r="W10" s="112">
        <f t="shared" si="0"/>
        <v>81</v>
      </c>
      <c r="X10" s="112">
        <f t="shared" si="0"/>
        <v>687</v>
      </c>
      <c r="Y10" s="112">
        <f t="shared" si="0"/>
        <v>0</v>
      </c>
      <c r="Z10" s="112">
        <f t="shared" ref="Z10" si="1">SUM(Z19,Z28)</f>
        <v>3</v>
      </c>
    </row>
    <row r="11" spans="1:26" ht="21.2" customHeight="1" x14ac:dyDescent="0.15">
      <c r="A11" s="4">
        <v>2016</v>
      </c>
      <c r="B11" s="112">
        <f t="shared" si="0"/>
        <v>38227</v>
      </c>
      <c r="C11" s="112">
        <f t="shared" si="0"/>
        <v>33</v>
      </c>
      <c r="D11" s="112">
        <f t="shared" si="0"/>
        <v>59</v>
      </c>
      <c r="E11" s="112">
        <f t="shared" si="0"/>
        <v>373</v>
      </c>
      <c r="F11" s="112">
        <f t="shared" si="0"/>
        <v>5</v>
      </c>
      <c r="G11" s="112">
        <f t="shared" si="0"/>
        <v>37727</v>
      </c>
      <c r="H11" s="112">
        <f t="shared" si="0"/>
        <v>1</v>
      </c>
      <c r="I11" s="112">
        <f t="shared" si="0"/>
        <v>4</v>
      </c>
      <c r="J11" s="112">
        <f t="shared" si="0"/>
        <v>3</v>
      </c>
      <c r="K11" s="112">
        <f t="shared" si="0"/>
        <v>42</v>
      </c>
      <c r="L11" s="112">
        <f t="shared" si="0"/>
        <v>3</v>
      </c>
      <c r="M11" s="112">
        <f t="shared" si="0"/>
        <v>303</v>
      </c>
      <c r="N11" s="112">
        <f t="shared" si="0"/>
        <v>43</v>
      </c>
      <c r="O11" s="112">
        <f t="shared" si="0"/>
        <v>2416</v>
      </c>
      <c r="P11" s="112">
        <f t="shared" si="0"/>
        <v>8719</v>
      </c>
      <c r="Q11" s="112">
        <f t="shared" si="0"/>
        <v>10660</v>
      </c>
      <c r="R11" s="112">
        <f t="shared" si="0"/>
        <v>8317</v>
      </c>
      <c r="S11" s="112">
        <f t="shared" si="0"/>
        <v>5954</v>
      </c>
      <c r="T11" s="112">
        <f t="shared" si="0"/>
        <v>73</v>
      </c>
      <c r="U11" s="112">
        <f t="shared" si="0"/>
        <v>61</v>
      </c>
      <c r="V11" s="112">
        <f t="shared" si="0"/>
        <v>388</v>
      </c>
      <c r="W11" s="112">
        <f t="shared" si="0"/>
        <v>81</v>
      </c>
      <c r="X11" s="112">
        <f t="shared" si="0"/>
        <v>685</v>
      </c>
      <c r="Y11" s="112">
        <f t="shared" si="0"/>
        <v>0</v>
      </c>
      <c r="Z11" s="112">
        <f t="shared" ref="Z11" si="2">SUM(Z20,Z29)</f>
        <v>4</v>
      </c>
    </row>
    <row r="12" spans="1:26" ht="21.2" customHeight="1" x14ac:dyDescent="0.15">
      <c r="A12" s="4">
        <v>2017</v>
      </c>
      <c r="B12" s="112">
        <f t="shared" si="0"/>
        <v>39287</v>
      </c>
      <c r="C12" s="112">
        <f t="shared" si="0"/>
        <v>33</v>
      </c>
      <c r="D12" s="112">
        <f t="shared" si="0"/>
        <v>58</v>
      </c>
      <c r="E12" s="112">
        <f t="shared" si="0"/>
        <v>405</v>
      </c>
      <c r="F12" s="112">
        <f t="shared" si="0"/>
        <v>5</v>
      </c>
      <c r="G12" s="112">
        <f t="shared" si="0"/>
        <v>38726</v>
      </c>
      <c r="H12" s="112">
        <f t="shared" si="0"/>
        <v>0</v>
      </c>
      <c r="I12" s="112">
        <f t="shared" si="0"/>
        <v>4</v>
      </c>
      <c r="J12" s="112">
        <f t="shared" si="0"/>
        <v>3</v>
      </c>
      <c r="K12" s="112">
        <f t="shared" si="0"/>
        <v>40</v>
      </c>
      <c r="L12" s="112">
        <f t="shared" si="0"/>
        <v>3</v>
      </c>
      <c r="M12" s="112">
        <f t="shared" si="0"/>
        <v>317</v>
      </c>
      <c r="N12" s="112">
        <f t="shared" si="0"/>
        <v>42</v>
      </c>
      <c r="O12" s="112">
        <f t="shared" si="0"/>
        <v>2446</v>
      </c>
      <c r="P12" s="112">
        <f t="shared" si="0"/>
        <v>9160</v>
      </c>
      <c r="Q12" s="112">
        <f t="shared" si="0"/>
        <v>11105</v>
      </c>
      <c r="R12" s="112">
        <f t="shared" si="0"/>
        <v>8252</v>
      </c>
      <c r="S12" s="112">
        <f t="shared" si="0"/>
        <v>6075</v>
      </c>
      <c r="T12" s="112">
        <f t="shared" si="0"/>
        <v>69</v>
      </c>
      <c r="U12" s="112">
        <f t="shared" si="0"/>
        <v>66</v>
      </c>
      <c r="V12" s="112">
        <f t="shared" si="0"/>
        <v>402</v>
      </c>
      <c r="W12" s="112">
        <f t="shared" si="0"/>
        <v>81</v>
      </c>
      <c r="X12" s="112">
        <f t="shared" si="0"/>
        <v>688</v>
      </c>
      <c r="Y12" s="112">
        <f t="shared" si="0"/>
        <v>0</v>
      </c>
      <c r="Z12" s="112">
        <f t="shared" ref="Z12" si="3">SUM(Z21,Z30)</f>
        <v>33</v>
      </c>
    </row>
    <row r="13" spans="1:26" ht="21.2" customHeight="1" x14ac:dyDescent="0.15">
      <c r="A13" s="4">
        <v>2018</v>
      </c>
      <c r="B13" s="112">
        <f t="shared" si="0"/>
        <v>40155</v>
      </c>
      <c r="C13" s="112">
        <f t="shared" si="0"/>
        <v>33</v>
      </c>
      <c r="D13" s="112">
        <f t="shared" si="0"/>
        <v>63</v>
      </c>
      <c r="E13" s="112">
        <f t="shared" si="0"/>
        <v>429</v>
      </c>
      <c r="F13" s="112">
        <f t="shared" si="0"/>
        <v>5</v>
      </c>
      <c r="G13" s="112">
        <f t="shared" si="0"/>
        <v>39625</v>
      </c>
      <c r="H13" s="112">
        <f t="shared" si="0"/>
        <v>0</v>
      </c>
      <c r="I13" s="112">
        <f t="shared" si="0"/>
        <v>6</v>
      </c>
      <c r="J13" s="112">
        <f t="shared" si="0"/>
        <v>3</v>
      </c>
      <c r="K13" s="112">
        <f t="shared" si="0"/>
        <v>41</v>
      </c>
      <c r="L13" s="112">
        <f t="shared" si="0"/>
        <v>3</v>
      </c>
      <c r="M13" s="112">
        <f t="shared" si="0"/>
        <v>341</v>
      </c>
      <c r="N13" s="112">
        <f t="shared" si="0"/>
        <v>32</v>
      </c>
      <c r="O13" s="112">
        <f t="shared" si="0"/>
        <v>2523</v>
      </c>
      <c r="P13" s="112">
        <f t="shared" si="0"/>
        <v>9241</v>
      </c>
      <c r="Q13" s="112">
        <f t="shared" si="0"/>
        <v>11087</v>
      </c>
      <c r="R13" s="112">
        <f t="shared" si="0"/>
        <v>8748</v>
      </c>
      <c r="S13" s="112">
        <f t="shared" si="0"/>
        <v>6153</v>
      </c>
      <c r="T13" s="112">
        <f t="shared" si="0"/>
        <v>69</v>
      </c>
      <c r="U13" s="112">
        <f t="shared" si="0"/>
        <v>66</v>
      </c>
      <c r="V13" s="112">
        <f t="shared" si="0"/>
        <v>427</v>
      </c>
      <c r="W13" s="112">
        <f t="shared" si="0"/>
        <v>82</v>
      </c>
      <c r="X13" s="112">
        <f t="shared" si="0"/>
        <v>700</v>
      </c>
      <c r="Y13" s="112">
        <f t="shared" si="0"/>
        <v>103</v>
      </c>
      <c r="Z13" s="112">
        <f t="shared" ref="Z13:Z16" si="4">SUM(Z22,Z31)</f>
        <v>0</v>
      </c>
    </row>
    <row r="14" spans="1:26" ht="21.2" customHeight="1" x14ac:dyDescent="0.15">
      <c r="A14" s="4">
        <v>2019</v>
      </c>
      <c r="B14" s="112">
        <f t="shared" si="0"/>
        <v>40900</v>
      </c>
      <c r="C14" s="112">
        <f t="shared" si="0"/>
        <v>33</v>
      </c>
      <c r="D14" s="112">
        <f t="shared" si="0"/>
        <v>57</v>
      </c>
      <c r="E14" s="112">
        <f t="shared" si="0"/>
        <v>441</v>
      </c>
      <c r="F14" s="112">
        <f t="shared" si="0"/>
        <v>5</v>
      </c>
      <c r="G14" s="112">
        <f t="shared" si="0"/>
        <v>40364</v>
      </c>
      <c r="H14" s="112">
        <f t="shared" si="0"/>
        <v>0</v>
      </c>
      <c r="I14" s="112">
        <f t="shared" si="0"/>
        <v>7</v>
      </c>
      <c r="J14" s="112">
        <f t="shared" si="0"/>
        <v>0</v>
      </c>
      <c r="K14" s="112">
        <f t="shared" si="0"/>
        <v>46</v>
      </c>
      <c r="L14" s="112">
        <f t="shared" si="0"/>
        <v>0</v>
      </c>
      <c r="M14" s="112">
        <f t="shared" si="0"/>
        <v>347</v>
      </c>
      <c r="N14" s="112">
        <f t="shared" si="0"/>
        <v>31</v>
      </c>
      <c r="O14" s="112">
        <f t="shared" si="0"/>
        <v>2508</v>
      </c>
      <c r="P14" s="112">
        <f t="shared" si="0"/>
        <v>9707</v>
      </c>
      <c r="Q14" s="112">
        <f t="shared" si="0"/>
        <v>11157</v>
      </c>
      <c r="R14" s="112">
        <f t="shared" si="0"/>
        <v>8199</v>
      </c>
      <c r="S14" s="112">
        <f t="shared" si="0"/>
        <v>6629</v>
      </c>
      <c r="T14" s="112">
        <f t="shared" si="0"/>
        <v>70</v>
      </c>
      <c r="U14" s="112">
        <f t="shared" si="0"/>
        <v>69</v>
      </c>
      <c r="V14" s="112">
        <f t="shared" si="0"/>
        <v>428</v>
      </c>
      <c r="W14" s="112">
        <f t="shared" si="0"/>
        <v>82</v>
      </c>
      <c r="X14" s="112">
        <f t="shared" si="0"/>
        <v>705</v>
      </c>
      <c r="Y14" s="112">
        <f t="shared" si="0"/>
        <v>379</v>
      </c>
      <c r="Z14" s="112">
        <f t="shared" si="4"/>
        <v>0</v>
      </c>
    </row>
    <row r="15" spans="1:26" ht="21.2" customHeight="1" x14ac:dyDescent="0.15">
      <c r="A15" s="4">
        <v>2020</v>
      </c>
      <c r="B15" s="112">
        <f t="shared" si="0"/>
        <v>41719</v>
      </c>
      <c r="C15" s="112">
        <f t="shared" si="0"/>
        <v>33</v>
      </c>
      <c r="D15" s="112">
        <f t="shared" si="0"/>
        <v>54</v>
      </c>
      <c r="E15" s="112">
        <f t="shared" si="0"/>
        <v>502</v>
      </c>
      <c r="F15" s="112">
        <f t="shared" si="0"/>
        <v>5</v>
      </c>
      <c r="G15" s="112">
        <f t="shared" si="0"/>
        <v>41125</v>
      </c>
      <c r="H15" s="112">
        <f t="shared" si="0"/>
        <v>1</v>
      </c>
      <c r="I15" s="112">
        <f t="shared" si="0"/>
        <v>7</v>
      </c>
      <c r="J15" s="112">
        <f t="shared" si="0"/>
        <v>0</v>
      </c>
      <c r="K15" s="112">
        <f t="shared" si="0"/>
        <v>49</v>
      </c>
      <c r="L15" s="112">
        <f t="shared" si="0"/>
        <v>0</v>
      </c>
      <c r="M15" s="112">
        <f t="shared" si="0"/>
        <v>357</v>
      </c>
      <c r="N15" s="112">
        <f t="shared" si="0"/>
        <v>26</v>
      </c>
      <c r="O15" s="112">
        <f t="shared" si="0"/>
        <v>2542</v>
      </c>
      <c r="P15" s="112">
        <f t="shared" si="0"/>
        <v>9904</v>
      </c>
      <c r="Q15" s="112">
        <f t="shared" si="0"/>
        <v>11213</v>
      </c>
      <c r="R15" s="112">
        <f t="shared" si="0"/>
        <v>8544</v>
      </c>
      <c r="S15" s="112">
        <f t="shared" si="0"/>
        <v>6694</v>
      </c>
      <c r="T15" s="112">
        <f t="shared" si="0"/>
        <v>69</v>
      </c>
      <c r="U15" s="112">
        <f t="shared" si="0"/>
        <v>73</v>
      </c>
      <c r="V15" s="112">
        <f t="shared" si="0"/>
        <v>444</v>
      </c>
      <c r="W15" s="112">
        <f t="shared" si="0"/>
        <v>82</v>
      </c>
      <c r="X15" s="112">
        <f t="shared" si="0"/>
        <v>714</v>
      </c>
      <c r="Y15" s="112">
        <f t="shared" si="0"/>
        <v>406</v>
      </c>
      <c r="Z15" s="112">
        <f t="shared" si="4"/>
        <v>0</v>
      </c>
    </row>
    <row r="16" spans="1:26" ht="21.2" customHeight="1" x14ac:dyDescent="0.15">
      <c r="A16" s="4">
        <v>2021</v>
      </c>
      <c r="B16" s="112">
        <f t="shared" si="0"/>
        <v>42632</v>
      </c>
      <c r="C16" s="112">
        <f t="shared" si="0"/>
        <v>37</v>
      </c>
      <c r="D16" s="112">
        <f t="shared" si="0"/>
        <v>55</v>
      </c>
      <c r="E16" s="112">
        <f t="shared" si="0"/>
        <v>556</v>
      </c>
      <c r="F16" s="112">
        <f t="shared" si="0"/>
        <v>4</v>
      </c>
      <c r="G16" s="112">
        <f t="shared" si="0"/>
        <v>41980</v>
      </c>
      <c r="H16" s="112">
        <f t="shared" si="0"/>
        <v>1</v>
      </c>
      <c r="I16" s="112">
        <f t="shared" si="0"/>
        <v>7</v>
      </c>
      <c r="J16" s="112">
        <f t="shared" si="0"/>
        <v>0</v>
      </c>
      <c r="K16" s="112">
        <f t="shared" si="0"/>
        <v>47</v>
      </c>
      <c r="L16" s="112">
        <f t="shared" si="0"/>
        <v>2</v>
      </c>
      <c r="M16" s="112">
        <f t="shared" si="0"/>
        <v>362</v>
      </c>
      <c r="N16" s="112">
        <f t="shared" si="0"/>
        <v>114</v>
      </c>
      <c r="O16" s="112">
        <f t="shared" si="0"/>
        <v>2923</v>
      </c>
      <c r="P16" s="112">
        <f t="shared" si="0"/>
        <v>10230.75</v>
      </c>
      <c r="Q16" s="112">
        <f t="shared" si="0"/>
        <v>11081</v>
      </c>
      <c r="R16" s="112">
        <f t="shared" si="0"/>
        <v>8783</v>
      </c>
      <c r="S16" s="112">
        <f t="shared" si="0"/>
        <v>6603</v>
      </c>
      <c r="T16" s="112">
        <f t="shared" si="0"/>
        <v>94</v>
      </c>
      <c r="U16" s="112">
        <f t="shared" si="0"/>
        <v>75</v>
      </c>
      <c r="V16" s="112">
        <f t="shared" si="0"/>
        <v>455</v>
      </c>
      <c r="W16" s="112">
        <f t="shared" si="0"/>
        <v>82</v>
      </c>
      <c r="X16" s="112">
        <f t="shared" si="0"/>
        <v>721</v>
      </c>
      <c r="Y16" s="112">
        <f t="shared" si="0"/>
        <v>424</v>
      </c>
      <c r="Z16" s="112">
        <f t="shared" si="4"/>
        <v>0</v>
      </c>
    </row>
    <row r="17" spans="1:26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</row>
    <row r="18" spans="1:26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</row>
    <row r="19" spans="1:26" ht="21.2" customHeight="1" x14ac:dyDescent="0.15">
      <c r="A19" s="4">
        <v>2015</v>
      </c>
      <c r="B19" s="112">
        <f>VLOOKUP($A19&amp;$A$18, '[1]47.공무원'!$A$9:$BC$71, 4, FALSE)</f>
        <v>10035</v>
      </c>
      <c r="C19" s="112">
        <f>VLOOKUP($A19&amp;$A$18, '[1]47.공무원'!$A$9:$BC$71, 5, FALSE)</f>
        <v>9</v>
      </c>
      <c r="D19" s="112">
        <f>VLOOKUP($A19&amp;$A$18, '[1]47.공무원'!$A$9:$BC$71, 6, FALSE)</f>
        <v>33</v>
      </c>
      <c r="E19" s="112">
        <f>VLOOKUP($A19&amp;$A$18, '[1]47.공무원'!$A$9:$BC$71, 7, FALSE)</f>
        <v>155</v>
      </c>
      <c r="F19" s="112">
        <f>VLOOKUP($A19&amp;$A$18, '[1]47.공무원'!$A$9:$BC$71, 8, FALSE)</f>
        <v>2</v>
      </c>
      <c r="G19" s="112">
        <f>VLOOKUP($A19&amp;$A$18, '[1]47.공무원'!$A$9:$BC$71, 9, FALSE)</f>
        <v>9808</v>
      </c>
      <c r="H19" s="112">
        <f>VLOOKUP($A19&amp;$A$18, '[1]47.공무원'!$A$9:$BC$71, 10, FALSE)</f>
        <v>1</v>
      </c>
      <c r="I19" s="112">
        <f>VLOOKUP($A19&amp;$A$18, '[1]47.공무원'!$A$9:$BC$71, 11, FALSE)</f>
        <v>1</v>
      </c>
      <c r="J19" s="112">
        <f>VLOOKUP($A19&amp;$A$18, '[1]47.공무원'!$A$9:$BC$71, 12, FALSE)</f>
        <v>3</v>
      </c>
      <c r="K19" s="112">
        <f>VLOOKUP($A19&amp;$A$18, '[1]47.공무원'!$A$9:$BC$71, 13, FALSE)</f>
        <v>19</v>
      </c>
      <c r="L19" s="112">
        <f>VLOOKUP($A19&amp;$A$18, '[1]47.공무원'!$A$9:$BC$71, 14, FALSE)</f>
        <v>3</v>
      </c>
      <c r="M19" s="112">
        <f>VLOOKUP($A19&amp;$A$18, '[1]47.공무원'!$A$9:$BC$71, 15, FALSE)</f>
        <v>132</v>
      </c>
      <c r="N19" s="112">
        <f>VLOOKUP($A19&amp;$A$18, '[1]47.공무원'!$A$9:$BC$71, 16, FALSE)</f>
        <v>1</v>
      </c>
      <c r="O19" s="112">
        <f>VLOOKUP($A19&amp;$A$18, '[1]47.공무원'!$A$9:$BC$71, 17, FALSE)</f>
        <v>779</v>
      </c>
      <c r="P19" s="112">
        <f>VLOOKUP($A19&amp;$A$18, '[1]47.공무원'!$A$9:$BC$71, 18, FALSE)</f>
        <v>2316</v>
      </c>
      <c r="Q19" s="112">
        <f>VLOOKUP($A19&amp;$A$18, '[1]47.공무원'!$A$9:$BC$71, 19, FALSE)</f>
        <v>3093</v>
      </c>
      <c r="R19" s="112">
        <f>VLOOKUP($A19&amp;$A$18, '[1]47.공무원'!$A$9:$BC$71, 20, FALSE)</f>
        <v>2252</v>
      </c>
      <c r="S19" s="112">
        <f>VLOOKUP($A19&amp;$A$18, '[1]47.공무원'!$A$9:$BC$71, 21, FALSE)</f>
        <v>1034</v>
      </c>
      <c r="T19" s="112">
        <f>VLOOKUP($A19&amp;$A$18, '[1]47.공무원'!$A$9:$BC$71, 22, FALSE)</f>
        <v>10</v>
      </c>
      <c r="U19" s="112">
        <f>VLOOKUP($A19&amp;$A$18, '[1]47.공무원'!$A$9:$BC$71, 23, FALSE)</f>
        <v>19</v>
      </c>
      <c r="V19" s="112">
        <f>VLOOKUP($A19&amp;$A$18, '[1]47.공무원'!$A$9:$BC$71, 24, FALSE)</f>
        <v>123</v>
      </c>
      <c r="W19" s="112">
        <f>VLOOKUP($A19&amp;$A$18, '[1]47.공무원'!$A$9:$BC$71, 25, FALSE)</f>
        <v>5</v>
      </c>
      <c r="X19" s="112">
        <f>VLOOKUP($A19&amp;$A$18, '[1]47.공무원'!$A$9:$BC$71, 26, FALSE)</f>
        <v>45</v>
      </c>
      <c r="Y19" s="112">
        <f>VLOOKUP($A19&amp;$A$18, '[1]47.공무원'!$A$9:$BC$71, 27, FALSE)</f>
        <v>0</v>
      </c>
      <c r="Z19" s="112">
        <f>VLOOKUP($A19&amp;$A$18, '[1]47.공무원'!$A$9:$BC$71, 27, FALSE)</f>
        <v>0</v>
      </c>
    </row>
    <row r="20" spans="1:26" ht="21.2" customHeight="1" x14ac:dyDescent="0.15">
      <c r="A20" s="4">
        <v>2016</v>
      </c>
      <c r="B20" s="112">
        <f>VLOOKUP($A20&amp;$A$18, '[1]47.공무원'!$A$9:$BC$71, 4, FALSE)</f>
        <v>10185</v>
      </c>
      <c r="C20" s="112">
        <f>VLOOKUP($A20&amp;$A$18, '[1]47.공무원'!$A$9:$BC$71, 5, FALSE)</f>
        <v>9</v>
      </c>
      <c r="D20" s="112">
        <f>VLOOKUP($A20&amp;$A$18, '[1]47.공무원'!$A$9:$BC$71, 6, FALSE)</f>
        <v>31</v>
      </c>
      <c r="E20" s="112">
        <f>VLOOKUP($A20&amp;$A$18, '[1]47.공무원'!$A$9:$BC$71, 7, FALSE)</f>
        <v>157</v>
      </c>
      <c r="F20" s="112">
        <f>VLOOKUP($A20&amp;$A$18, '[1]47.공무원'!$A$9:$BC$71, 8, FALSE)</f>
        <v>2</v>
      </c>
      <c r="G20" s="112">
        <f>VLOOKUP($A20&amp;$A$18, '[1]47.공무원'!$A$9:$BC$71, 9, FALSE)</f>
        <v>9960</v>
      </c>
      <c r="H20" s="112">
        <f>VLOOKUP($A20&amp;$A$18, '[1]47.공무원'!$A$9:$BC$71, 10, FALSE)</f>
        <v>1</v>
      </c>
      <c r="I20" s="112">
        <f>VLOOKUP($A20&amp;$A$18, '[1]47.공무원'!$A$9:$BC$71, 11, FALSE)</f>
        <v>1</v>
      </c>
      <c r="J20" s="112">
        <f>VLOOKUP($A20&amp;$A$18, '[1]47.공무원'!$A$9:$BC$71, 12, FALSE)</f>
        <v>3</v>
      </c>
      <c r="K20" s="112">
        <f>VLOOKUP($A20&amp;$A$18, '[1]47.공무원'!$A$9:$BC$71, 13, FALSE)</f>
        <v>20</v>
      </c>
      <c r="L20" s="112">
        <f>VLOOKUP($A20&amp;$A$18, '[1]47.공무원'!$A$9:$BC$71, 14, FALSE)</f>
        <v>3</v>
      </c>
      <c r="M20" s="112">
        <f>VLOOKUP($A20&amp;$A$18, '[1]47.공무원'!$A$9:$BC$71, 15, FALSE)</f>
        <v>138</v>
      </c>
      <c r="N20" s="112">
        <f>VLOOKUP($A20&amp;$A$18, '[1]47.공무원'!$A$9:$BC$71, 16, FALSE)</f>
        <v>1</v>
      </c>
      <c r="O20" s="112">
        <f>VLOOKUP($A20&amp;$A$18, '[1]47.공무원'!$A$9:$BC$71, 17, FALSE)</f>
        <v>794</v>
      </c>
      <c r="P20" s="112">
        <f>VLOOKUP($A20&amp;$A$18, '[1]47.공무원'!$A$9:$BC$71, 18, FALSE)</f>
        <v>2361</v>
      </c>
      <c r="Q20" s="112">
        <f>VLOOKUP($A20&amp;$A$18, '[1]47.공무원'!$A$9:$BC$71, 19, FALSE)</f>
        <v>3119</v>
      </c>
      <c r="R20" s="112">
        <f>VLOOKUP($A20&amp;$A$18, '[1]47.공무원'!$A$9:$BC$71, 20, FALSE)</f>
        <v>2289</v>
      </c>
      <c r="S20" s="112">
        <f>VLOOKUP($A20&amp;$A$18, '[1]47.공무원'!$A$9:$BC$71, 21, FALSE)</f>
        <v>1056</v>
      </c>
      <c r="T20" s="112">
        <f>VLOOKUP($A20&amp;$A$18, '[1]47.공무원'!$A$9:$BC$71, 22, FALSE)</f>
        <v>10</v>
      </c>
      <c r="U20" s="112">
        <f>VLOOKUP($A20&amp;$A$18, '[1]47.공무원'!$A$9:$BC$71, 23, FALSE)</f>
        <v>19</v>
      </c>
      <c r="V20" s="112">
        <f>VLOOKUP($A20&amp;$A$18, '[1]47.공무원'!$A$9:$BC$71, 24, FALSE)</f>
        <v>123</v>
      </c>
      <c r="W20" s="112">
        <f>VLOOKUP($A20&amp;$A$18, '[1]47.공무원'!$A$9:$BC$71, 25, FALSE)</f>
        <v>5</v>
      </c>
      <c r="X20" s="112">
        <f>VLOOKUP($A20&amp;$A$18, '[1]47.공무원'!$A$9:$BC$71, 26, FALSE)</f>
        <v>43</v>
      </c>
      <c r="Y20" s="112">
        <f>VLOOKUP($A20&amp;$A$18, '[1]47.공무원'!$A$9:$BC$71, 27, FALSE)</f>
        <v>0</v>
      </c>
      <c r="Z20" s="112">
        <f>VLOOKUP($A20&amp;$A$18, '[1]47.공무원'!$A$9:$BC$71, 27, FALSE)</f>
        <v>0</v>
      </c>
    </row>
    <row r="21" spans="1:26" ht="21.2" customHeight="1" x14ac:dyDescent="0.15">
      <c r="A21" s="4">
        <v>2017</v>
      </c>
      <c r="B21" s="112">
        <f>VLOOKUP($A21&amp;$A$18, '[1]47.공무원'!$A$9:$BC$71, 4, FALSE)</f>
        <v>10519</v>
      </c>
      <c r="C21" s="112">
        <f>VLOOKUP($A21&amp;$A$18, '[1]47.공무원'!$A$9:$BC$71, 5, FALSE)</f>
        <v>9</v>
      </c>
      <c r="D21" s="112">
        <f>VLOOKUP($A21&amp;$A$18, '[1]47.공무원'!$A$9:$BC$71, 6, FALSE)</f>
        <v>31</v>
      </c>
      <c r="E21" s="112">
        <f>VLOOKUP($A21&amp;$A$18, '[1]47.공무원'!$A$9:$BC$71, 7, FALSE)</f>
        <v>176</v>
      </c>
      <c r="F21" s="112">
        <f>VLOOKUP($A21&amp;$A$18, '[1]47.공무원'!$A$9:$BC$71, 8, FALSE)</f>
        <v>2</v>
      </c>
      <c r="G21" s="112">
        <f>VLOOKUP($A21&amp;$A$18, '[1]47.공무원'!$A$9:$BC$71, 9, FALSE)</f>
        <v>10274</v>
      </c>
      <c r="H21" s="112">
        <f>VLOOKUP($A21&amp;$A$18, '[1]47.공무원'!$A$9:$BC$71, 10, FALSE)</f>
        <v>0</v>
      </c>
      <c r="I21" s="112">
        <f>VLOOKUP($A21&amp;$A$18, '[1]47.공무원'!$A$9:$BC$71, 11, FALSE)</f>
        <v>1</v>
      </c>
      <c r="J21" s="112">
        <f>VLOOKUP($A21&amp;$A$18, '[1]47.공무원'!$A$9:$BC$71, 12, FALSE)</f>
        <v>3</v>
      </c>
      <c r="K21" s="112">
        <f>VLOOKUP($A21&amp;$A$18, '[1]47.공무원'!$A$9:$BC$71, 13, FALSE)</f>
        <v>19</v>
      </c>
      <c r="L21" s="112">
        <f>VLOOKUP($A21&amp;$A$18, '[1]47.공무원'!$A$9:$BC$71, 14, FALSE)</f>
        <v>3</v>
      </c>
      <c r="M21" s="112">
        <f>VLOOKUP($A21&amp;$A$18, '[1]47.공무원'!$A$9:$BC$71, 15, FALSE)</f>
        <v>145</v>
      </c>
      <c r="N21" s="112">
        <f>VLOOKUP($A21&amp;$A$18, '[1]47.공무원'!$A$9:$BC$71, 16, FALSE)</f>
        <v>1</v>
      </c>
      <c r="O21" s="112">
        <f>VLOOKUP($A21&amp;$A$18, '[1]47.공무원'!$A$9:$BC$71, 17, FALSE)</f>
        <v>812</v>
      </c>
      <c r="P21" s="112">
        <f>VLOOKUP($A21&amp;$A$18, '[1]47.공무원'!$A$9:$BC$71, 18, FALSE)</f>
        <v>2440</v>
      </c>
      <c r="Q21" s="112">
        <f>VLOOKUP($A21&amp;$A$18, '[1]47.공무원'!$A$9:$BC$71, 19, FALSE)</f>
        <v>3201</v>
      </c>
      <c r="R21" s="112">
        <f>VLOOKUP($A21&amp;$A$18, '[1]47.공무원'!$A$9:$BC$71, 20, FALSE)</f>
        <v>2358</v>
      </c>
      <c r="S21" s="112">
        <f>VLOOKUP($A21&amp;$A$18, '[1]47.공무원'!$A$9:$BC$71, 21, FALSE)</f>
        <v>1114</v>
      </c>
      <c r="T21" s="112">
        <f>VLOOKUP($A21&amp;$A$18, '[1]47.공무원'!$A$9:$BC$71, 22, FALSE)</f>
        <v>8</v>
      </c>
      <c r="U21" s="112">
        <f>VLOOKUP($A21&amp;$A$18, '[1]47.공무원'!$A$9:$BC$71, 23, FALSE)</f>
        <v>20</v>
      </c>
      <c r="V21" s="112">
        <f>VLOOKUP($A21&amp;$A$18, '[1]47.공무원'!$A$9:$BC$71, 24, FALSE)</f>
        <v>127</v>
      </c>
      <c r="W21" s="112">
        <f>VLOOKUP($A21&amp;$A$18, '[1]47.공무원'!$A$9:$BC$71, 25, FALSE)</f>
        <v>5</v>
      </c>
      <c r="X21" s="112">
        <f>VLOOKUP($A21&amp;$A$18, '[1]47.공무원'!$A$9:$BC$71, 26, FALSE)</f>
        <v>44</v>
      </c>
      <c r="Y21" s="112">
        <f>VLOOKUP($A21&amp;$A$18, '[1]47.공무원'!$A$9:$BC$71, 27, FALSE)</f>
        <v>0</v>
      </c>
      <c r="Z21" s="112">
        <f>VLOOKUP($A21&amp;$A$18, '[1]47.공무원'!$A$9:$BC$71, 27, FALSE)</f>
        <v>0</v>
      </c>
    </row>
    <row r="22" spans="1:26" ht="21.2" customHeight="1" x14ac:dyDescent="0.15">
      <c r="A22" s="4">
        <v>2018</v>
      </c>
      <c r="B22" s="112">
        <f>VLOOKUP($A22&amp;$A$18, '[1]47.공무원'!$A$9:$BC$71, 4, FALSE)</f>
        <v>10681</v>
      </c>
      <c r="C22" s="112">
        <f>VLOOKUP($A22&amp;$A$18, '[1]47.공무원'!$A$9:$BC$71, 5, FALSE)</f>
        <v>9</v>
      </c>
      <c r="D22" s="112">
        <f>VLOOKUP($A22&amp;$A$18, '[1]47.공무원'!$A$9:$BC$71, 6, FALSE)</f>
        <v>31</v>
      </c>
      <c r="E22" s="112">
        <f>VLOOKUP($A22&amp;$A$18, '[1]47.공무원'!$A$9:$BC$71, 7, FALSE)</f>
        <v>188</v>
      </c>
      <c r="F22" s="112">
        <f>VLOOKUP($A22&amp;$A$18, '[1]47.공무원'!$A$9:$BC$71, 8, FALSE)</f>
        <v>2</v>
      </c>
      <c r="G22" s="112">
        <f>VLOOKUP($A22&amp;$A$18, '[1]47.공무원'!$A$9:$BC$71, 9, FALSE)</f>
        <v>10451</v>
      </c>
      <c r="H22" s="112">
        <f>VLOOKUP($A22&amp;$A$18, '[1]47.공무원'!$A$9:$BC$71, 10, FALSE)</f>
        <v>0</v>
      </c>
      <c r="I22" s="112">
        <f>VLOOKUP($A22&amp;$A$18, '[1]47.공무원'!$A$9:$BC$71, 11, FALSE)</f>
        <v>1</v>
      </c>
      <c r="J22" s="112">
        <f>VLOOKUP($A22&amp;$A$18, '[1]47.공무원'!$A$9:$BC$71, 12, FALSE)</f>
        <v>3</v>
      </c>
      <c r="K22" s="112">
        <f>VLOOKUP($A22&amp;$A$18, '[1]47.공무원'!$A$9:$BC$71, 13, FALSE)</f>
        <v>19</v>
      </c>
      <c r="L22" s="112">
        <f>VLOOKUP($A22&amp;$A$18, '[1]47.공무원'!$A$9:$BC$71, 14, FALSE)</f>
        <v>3</v>
      </c>
      <c r="M22" s="112">
        <f>VLOOKUP($A22&amp;$A$18, '[1]47.공무원'!$A$9:$BC$71, 15, FALSE)</f>
        <v>147</v>
      </c>
      <c r="N22" s="112">
        <f>VLOOKUP($A22&amp;$A$18, '[1]47.공무원'!$A$9:$BC$71, 16, FALSE)</f>
        <v>1</v>
      </c>
      <c r="O22" s="112">
        <f>VLOOKUP($A22&amp;$A$18, '[1]47.공무원'!$A$9:$BC$71, 17, FALSE)</f>
        <v>817</v>
      </c>
      <c r="P22" s="112">
        <f>VLOOKUP($A22&amp;$A$18, '[1]47.공무원'!$A$9:$BC$71, 18, FALSE)</f>
        <v>2477</v>
      </c>
      <c r="Q22" s="112">
        <f>VLOOKUP($A22&amp;$A$18, '[1]47.공무원'!$A$9:$BC$71, 19, FALSE)</f>
        <v>3233</v>
      </c>
      <c r="R22" s="112">
        <f>VLOOKUP($A22&amp;$A$18, '[1]47.공무원'!$A$9:$BC$71, 20, FALSE)</f>
        <v>2421</v>
      </c>
      <c r="S22" s="112">
        <f>VLOOKUP($A22&amp;$A$18, '[1]47.공무원'!$A$9:$BC$71, 21, FALSE)</f>
        <v>1123</v>
      </c>
      <c r="T22" s="112">
        <f>VLOOKUP($A22&amp;$A$18, '[1]47.공무원'!$A$9:$BC$71, 22, FALSE)</f>
        <v>8</v>
      </c>
      <c r="U22" s="112">
        <f>VLOOKUP($A22&amp;$A$18, '[1]47.공무원'!$A$9:$BC$71, 23, FALSE)</f>
        <v>20</v>
      </c>
      <c r="V22" s="112">
        <f>VLOOKUP($A22&amp;$A$18, '[1]47.공무원'!$A$9:$BC$71, 24, FALSE)</f>
        <v>128</v>
      </c>
      <c r="W22" s="112">
        <f>VLOOKUP($A22&amp;$A$18, '[1]47.공무원'!$A$9:$BC$71, 25, FALSE)</f>
        <v>5</v>
      </c>
      <c r="X22" s="112">
        <f>VLOOKUP($A22&amp;$A$18, '[1]47.공무원'!$A$9:$BC$71, 26, FALSE)</f>
        <v>45</v>
      </c>
      <c r="Y22" s="112">
        <f>VLOOKUP($A22&amp;$A$18, '[1]47.공무원'!$A$9:$BC$71, 27, FALSE)</f>
        <v>0</v>
      </c>
      <c r="Z22" s="112">
        <f>VLOOKUP($A22&amp;$A$18, '[1]47.공무원'!$A$9:$BC$71, 27, FALSE)</f>
        <v>0</v>
      </c>
    </row>
    <row r="23" spans="1:26" ht="21.2" customHeight="1" x14ac:dyDescent="0.15">
      <c r="A23" s="4">
        <v>2019</v>
      </c>
      <c r="B23" s="112">
        <f>VLOOKUP($A23&amp;$A$18, '[1]47.공무원'!$A$9:$BC$71, 4, FALSE)</f>
        <v>10938</v>
      </c>
      <c r="C23" s="112">
        <f>VLOOKUP($A23&amp;$A$18, '[1]47.공무원'!$A$9:$BC$71, 5, FALSE)</f>
        <v>9</v>
      </c>
      <c r="D23" s="112">
        <f>VLOOKUP($A23&amp;$A$18, '[1]47.공무원'!$A$9:$BC$71, 6, FALSE)</f>
        <v>24</v>
      </c>
      <c r="E23" s="112">
        <f>VLOOKUP($A23&amp;$A$18, '[1]47.공무원'!$A$9:$BC$71, 7, FALSE)</f>
        <v>194</v>
      </c>
      <c r="F23" s="112">
        <f>VLOOKUP($A23&amp;$A$18, '[1]47.공무원'!$A$9:$BC$71, 8, FALSE)</f>
        <v>2</v>
      </c>
      <c r="G23" s="112">
        <f>VLOOKUP($A23&amp;$A$18, '[1]47.공무원'!$A$9:$BC$71, 9, FALSE)</f>
        <v>10709</v>
      </c>
      <c r="H23" s="112">
        <f>VLOOKUP($A23&amp;$A$18, '[1]47.공무원'!$A$9:$BC$71, 10, FALSE)</f>
        <v>0</v>
      </c>
      <c r="I23" s="112">
        <f>VLOOKUP($A23&amp;$A$18, '[1]47.공무원'!$A$9:$BC$71, 11, FALSE)</f>
        <v>3</v>
      </c>
      <c r="J23" s="112">
        <f>VLOOKUP($A23&amp;$A$18, '[1]47.공무원'!$A$9:$BC$71, 12, FALSE)</f>
        <v>0</v>
      </c>
      <c r="K23" s="112">
        <f>VLOOKUP($A23&amp;$A$18, '[1]47.공무원'!$A$9:$BC$71, 13, FALSE)</f>
        <v>23</v>
      </c>
      <c r="L23" s="112">
        <f>VLOOKUP($A23&amp;$A$18, '[1]47.공무원'!$A$9:$BC$71, 14, FALSE)</f>
        <v>0</v>
      </c>
      <c r="M23" s="112">
        <f>VLOOKUP($A23&amp;$A$18, '[1]47.공무원'!$A$9:$BC$71, 15, FALSE)</f>
        <v>143</v>
      </c>
      <c r="N23" s="112">
        <f>VLOOKUP($A23&amp;$A$18, '[1]47.공무원'!$A$9:$BC$71, 16, FALSE)</f>
        <v>0</v>
      </c>
      <c r="O23" s="112">
        <f>VLOOKUP($A23&amp;$A$18, '[1]47.공무원'!$A$9:$BC$71, 17, FALSE)</f>
        <v>786</v>
      </c>
      <c r="P23" s="112">
        <f>VLOOKUP($A23&amp;$A$18, '[1]47.공무원'!$A$9:$BC$71, 18, FALSE)</f>
        <v>2854</v>
      </c>
      <c r="Q23" s="112">
        <f>VLOOKUP($A23&amp;$A$18, '[1]47.공무원'!$A$9:$BC$71, 19, FALSE)</f>
        <v>3210</v>
      </c>
      <c r="R23" s="112">
        <f>VLOOKUP($A23&amp;$A$18, '[1]47.공무원'!$A$9:$BC$71, 20, FALSE)</f>
        <v>1782</v>
      </c>
      <c r="S23" s="112">
        <f>VLOOKUP($A23&amp;$A$18, '[1]47.공무원'!$A$9:$BC$71, 21, FALSE)</f>
        <v>1437</v>
      </c>
      <c r="T23" s="112">
        <f>VLOOKUP($A23&amp;$A$18, '[1]47.공무원'!$A$9:$BC$71, 22, FALSE)</f>
        <v>8</v>
      </c>
      <c r="U23" s="112">
        <f>VLOOKUP($A23&amp;$A$18, '[1]47.공무원'!$A$9:$BC$71, 23, FALSE)</f>
        <v>22</v>
      </c>
      <c r="V23" s="112">
        <f>VLOOKUP($A23&amp;$A$18, '[1]47.공무원'!$A$9:$BC$71, 24, FALSE)</f>
        <v>127</v>
      </c>
      <c r="W23" s="112">
        <f>VLOOKUP($A23&amp;$A$18, '[1]47.공무원'!$A$9:$BC$71, 25, FALSE)</f>
        <v>5</v>
      </c>
      <c r="X23" s="112">
        <f>VLOOKUP($A23&amp;$A$18, '[1]47.공무원'!$A$9:$BC$71, 26, FALSE)</f>
        <v>42</v>
      </c>
      <c r="Y23" s="112">
        <f>VLOOKUP($A23&amp;$A$18, '[1]47.공무원'!$A$9:$BC$71, 27, FALSE)</f>
        <v>267</v>
      </c>
      <c r="Z23" s="112" t="s">
        <v>947</v>
      </c>
    </row>
    <row r="24" spans="1:26" ht="21.2" customHeight="1" x14ac:dyDescent="0.15">
      <c r="A24" s="4">
        <v>2020</v>
      </c>
      <c r="B24" s="112">
        <f>VLOOKUP($A24&amp;$A$18, '[1]47.공무원'!$A$9:$BC$71, 4, FALSE)</f>
        <v>11188</v>
      </c>
      <c r="C24" s="112">
        <f>VLOOKUP($A24&amp;$A$18, '[1]47.공무원'!$A$9:$BC$71, 5, FALSE)</f>
        <v>9</v>
      </c>
      <c r="D24" s="112">
        <f>VLOOKUP($A24&amp;$A$18, '[1]47.공무원'!$A$9:$BC$71, 6, FALSE)</f>
        <v>21</v>
      </c>
      <c r="E24" s="112">
        <f>VLOOKUP($A24&amp;$A$18, '[1]47.공무원'!$A$9:$BC$71, 7, FALSE)</f>
        <v>215</v>
      </c>
      <c r="F24" s="112">
        <f>VLOOKUP($A24&amp;$A$18, '[1]47.공무원'!$A$9:$BC$71, 8, FALSE)</f>
        <v>2</v>
      </c>
      <c r="G24" s="112">
        <f>VLOOKUP($A24&amp;$A$18, '[1]47.공무원'!$A$9:$BC$71, 9, FALSE)</f>
        <v>10941</v>
      </c>
      <c r="H24" s="112">
        <f>VLOOKUP($A24&amp;$A$18, '[1]47.공무원'!$A$9:$BC$71, 10, FALSE)</f>
        <v>1</v>
      </c>
      <c r="I24" s="112">
        <f>VLOOKUP($A24&amp;$A$18, '[1]47.공무원'!$A$9:$BC$71, 11, FALSE)</f>
        <v>3</v>
      </c>
      <c r="J24" s="112">
        <f>VLOOKUP($A24&amp;$A$18, '[1]47.공무원'!$A$9:$BC$71, 12, FALSE)</f>
        <v>0</v>
      </c>
      <c r="K24" s="112">
        <f>VLOOKUP($A24&amp;$A$18, '[1]47.공무원'!$A$9:$BC$71, 13, FALSE)</f>
        <v>26</v>
      </c>
      <c r="L24" s="112">
        <f>VLOOKUP($A24&amp;$A$18, '[1]47.공무원'!$A$9:$BC$71, 14, FALSE)</f>
        <v>0</v>
      </c>
      <c r="M24" s="112">
        <f>VLOOKUP($A24&amp;$A$18, '[1]47.공무원'!$A$9:$BC$71, 15, FALSE)</f>
        <v>144</v>
      </c>
      <c r="N24" s="112">
        <f>VLOOKUP($A24&amp;$A$18, '[1]47.공무원'!$A$9:$BC$71, 16, FALSE)</f>
        <v>0</v>
      </c>
      <c r="O24" s="112">
        <f>VLOOKUP($A24&amp;$A$18, '[1]47.공무원'!$A$9:$BC$71, 17, FALSE)</f>
        <v>801</v>
      </c>
      <c r="P24" s="112">
        <f>VLOOKUP($A24&amp;$A$18, '[1]47.공무원'!$A$9:$BC$71, 18, FALSE)</f>
        <v>2940</v>
      </c>
      <c r="Q24" s="112">
        <f>VLOOKUP($A24&amp;$A$18, '[1]47.공무원'!$A$9:$BC$71, 19, FALSE)</f>
        <v>3160</v>
      </c>
      <c r="R24" s="112">
        <f>VLOOKUP($A24&amp;$A$18, '[1]47.공무원'!$A$9:$BC$71, 20, FALSE)</f>
        <v>1927</v>
      </c>
      <c r="S24" s="112">
        <f>VLOOKUP($A24&amp;$A$18, '[1]47.공무원'!$A$9:$BC$71, 21, FALSE)</f>
        <v>1430</v>
      </c>
      <c r="T24" s="112">
        <f>VLOOKUP($A24&amp;$A$18, '[1]47.공무원'!$A$9:$BC$71, 22, FALSE)</f>
        <v>7</v>
      </c>
      <c r="U24" s="112">
        <f>VLOOKUP($A24&amp;$A$18, '[1]47.공무원'!$A$9:$BC$71, 23, FALSE)</f>
        <v>26</v>
      </c>
      <c r="V24" s="112">
        <f>VLOOKUP($A24&amp;$A$18, '[1]47.공무원'!$A$9:$BC$71, 24, FALSE)</f>
        <v>134</v>
      </c>
      <c r="W24" s="112">
        <f>VLOOKUP($A24&amp;$A$18, '[1]47.공무원'!$A$9:$BC$71, 25, FALSE)</f>
        <v>5</v>
      </c>
      <c r="X24" s="112">
        <f>VLOOKUP($A24&amp;$A$18, '[1]47.공무원'!$A$9:$BC$71, 26, FALSE)</f>
        <v>43</v>
      </c>
      <c r="Y24" s="112">
        <f>VLOOKUP($A24&amp;$A$18, '[1]47.공무원'!$A$9:$BC$71, 27, FALSE)</f>
        <v>294</v>
      </c>
      <c r="Z24" s="112" t="s">
        <v>947</v>
      </c>
    </row>
    <row r="25" spans="1:26" ht="21.2" customHeight="1" x14ac:dyDescent="0.15">
      <c r="A25" s="4">
        <v>2021</v>
      </c>
      <c r="B25" s="112">
        <f>SUM(C25:G25)</f>
        <v>11455</v>
      </c>
      <c r="C25" s="112">
        <v>11</v>
      </c>
      <c r="D25" s="112">
        <v>22</v>
      </c>
      <c r="E25" s="112">
        <v>242</v>
      </c>
      <c r="F25" s="112">
        <v>1</v>
      </c>
      <c r="G25" s="112">
        <v>11179</v>
      </c>
      <c r="H25" s="112">
        <v>1</v>
      </c>
      <c r="I25" s="112">
        <v>3</v>
      </c>
      <c r="J25" s="112">
        <v>0</v>
      </c>
      <c r="K25" s="112">
        <v>24</v>
      </c>
      <c r="L25" s="112">
        <v>2</v>
      </c>
      <c r="M25" s="112">
        <v>141</v>
      </c>
      <c r="N25" s="112">
        <v>91</v>
      </c>
      <c r="O25" s="112">
        <v>1155</v>
      </c>
      <c r="P25" s="112">
        <v>3116.75</v>
      </c>
      <c r="Q25" s="112">
        <v>2860</v>
      </c>
      <c r="R25" s="112">
        <v>1960</v>
      </c>
      <c r="S25" s="112">
        <v>1285</v>
      </c>
      <c r="T25" s="112">
        <v>32</v>
      </c>
      <c r="U25" s="112">
        <v>28</v>
      </c>
      <c r="V25" s="112">
        <v>141</v>
      </c>
      <c r="W25" s="112">
        <v>5</v>
      </c>
      <c r="X25" s="112">
        <v>45</v>
      </c>
      <c r="Y25" s="112">
        <v>314</v>
      </c>
      <c r="Z25" s="112" t="s">
        <v>947</v>
      </c>
    </row>
    <row r="26" spans="1:26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168"/>
      <c r="Z26" s="168"/>
    </row>
    <row r="27" spans="1:26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</row>
    <row r="28" spans="1:26" ht="21.2" customHeight="1" x14ac:dyDescent="0.15">
      <c r="A28" s="4">
        <v>2015</v>
      </c>
      <c r="B28" s="129">
        <v>27815</v>
      </c>
      <c r="C28" s="129">
        <v>24</v>
      </c>
      <c r="D28" s="129">
        <v>26</v>
      </c>
      <c r="E28" s="129">
        <v>207</v>
      </c>
      <c r="F28" s="129">
        <v>3</v>
      </c>
      <c r="G28" s="129">
        <v>27552</v>
      </c>
      <c r="H28" s="112">
        <v>0</v>
      </c>
      <c r="I28" s="129">
        <v>3</v>
      </c>
      <c r="J28" s="112">
        <v>0</v>
      </c>
      <c r="K28" s="129">
        <v>22</v>
      </c>
      <c r="L28" s="112">
        <v>0</v>
      </c>
      <c r="M28" s="129">
        <v>162</v>
      </c>
      <c r="N28" s="129">
        <v>42</v>
      </c>
      <c r="O28" s="129">
        <v>1612</v>
      </c>
      <c r="P28" s="129">
        <v>6304</v>
      </c>
      <c r="Q28" s="129">
        <v>7469</v>
      </c>
      <c r="R28" s="129">
        <v>5964</v>
      </c>
      <c r="S28" s="129">
        <v>4893</v>
      </c>
      <c r="T28" s="129">
        <v>61</v>
      </c>
      <c r="U28" s="129">
        <v>41</v>
      </c>
      <c r="V28" s="129">
        <v>261</v>
      </c>
      <c r="W28" s="129">
        <v>76</v>
      </c>
      <c r="X28" s="129">
        <v>642</v>
      </c>
      <c r="Y28" s="112">
        <v>0</v>
      </c>
      <c r="Z28" s="349">
        <v>3</v>
      </c>
    </row>
    <row r="29" spans="1:26" ht="21.2" customHeight="1" x14ac:dyDescent="0.15">
      <c r="A29" s="4">
        <v>2016</v>
      </c>
      <c r="B29" s="129">
        <v>28042</v>
      </c>
      <c r="C29" s="129">
        <v>24</v>
      </c>
      <c r="D29" s="129">
        <v>28</v>
      </c>
      <c r="E29" s="129">
        <v>216</v>
      </c>
      <c r="F29" s="129">
        <v>3</v>
      </c>
      <c r="G29" s="129">
        <v>27767</v>
      </c>
      <c r="H29" s="112">
        <v>0</v>
      </c>
      <c r="I29" s="129">
        <v>3</v>
      </c>
      <c r="J29" s="112">
        <v>0</v>
      </c>
      <c r="K29" s="129">
        <v>22</v>
      </c>
      <c r="L29" s="112">
        <v>0</v>
      </c>
      <c r="M29" s="129">
        <v>165</v>
      </c>
      <c r="N29" s="129">
        <v>42</v>
      </c>
      <c r="O29" s="129">
        <v>1622</v>
      </c>
      <c r="P29" s="129">
        <v>6358</v>
      </c>
      <c r="Q29" s="129">
        <v>7541</v>
      </c>
      <c r="R29" s="129">
        <v>6028</v>
      </c>
      <c r="S29" s="129">
        <v>4898</v>
      </c>
      <c r="T29" s="129">
        <v>63</v>
      </c>
      <c r="U29" s="129">
        <v>42</v>
      </c>
      <c r="V29" s="129">
        <v>265</v>
      </c>
      <c r="W29" s="129">
        <v>76</v>
      </c>
      <c r="X29" s="129">
        <v>642</v>
      </c>
      <c r="Y29" s="112">
        <v>0</v>
      </c>
      <c r="Z29" s="349">
        <v>4</v>
      </c>
    </row>
    <row r="30" spans="1:26" ht="21.2" customHeight="1" x14ac:dyDescent="0.15">
      <c r="A30" s="4">
        <v>2017</v>
      </c>
      <c r="B30" s="129">
        <v>28768</v>
      </c>
      <c r="C30" s="129">
        <v>24</v>
      </c>
      <c r="D30" s="129">
        <v>27</v>
      </c>
      <c r="E30" s="129">
        <v>229</v>
      </c>
      <c r="F30" s="129">
        <v>3</v>
      </c>
      <c r="G30" s="129">
        <v>28452</v>
      </c>
      <c r="H30" s="112">
        <v>0</v>
      </c>
      <c r="I30" s="129">
        <v>3</v>
      </c>
      <c r="J30" s="112">
        <v>0</v>
      </c>
      <c r="K30" s="129">
        <v>21</v>
      </c>
      <c r="L30" s="112">
        <v>0</v>
      </c>
      <c r="M30" s="129">
        <v>172</v>
      </c>
      <c r="N30" s="129">
        <v>41</v>
      </c>
      <c r="O30" s="129">
        <v>1634</v>
      </c>
      <c r="P30" s="129">
        <v>6720</v>
      </c>
      <c r="Q30" s="129">
        <v>7904</v>
      </c>
      <c r="R30" s="129">
        <v>5894</v>
      </c>
      <c r="S30" s="129">
        <v>4961</v>
      </c>
      <c r="T30" s="129">
        <v>61</v>
      </c>
      <c r="U30" s="129">
        <v>46</v>
      </c>
      <c r="V30" s="129">
        <v>275</v>
      </c>
      <c r="W30" s="129">
        <v>76</v>
      </c>
      <c r="X30" s="129">
        <v>644</v>
      </c>
      <c r="Y30" s="112">
        <v>0</v>
      </c>
      <c r="Z30" s="349">
        <v>33</v>
      </c>
    </row>
    <row r="31" spans="1:26" ht="21.2" customHeight="1" x14ac:dyDescent="0.15">
      <c r="A31" s="4">
        <v>2018</v>
      </c>
      <c r="B31" s="129">
        <v>29474</v>
      </c>
      <c r="C31" s="129">
        <v>24</v>
      </c>
      <c r="D31" s="129">
        <v>32</v>
      </c>
      <c r="E31" s="129">
        <v>241</v>
      </c>
      <c r="F31" s="129">
        <v>3</v>
      </c>
      <c r="G31" s="129">
        <v>29174</v>
      </c>
      <c r="H31" s="112">
        <v>0</v>
      </c>
      <c r="I31" s="129">
        <v>5</v>
      </c>
      <c r="J31" s="112">
        <v>0</v>
      </c>
      <c r="K31" s="129">
        <v>22</v>
      </c>
      <c r="L31" s="112">
        <v>0</v>
      </c>
      <c r="M31" s="129">
        <v>194</v>
      </c>
      <c r="N31" s="129">
        <v>31</v>
      </c>
      <c r="O31" s="129">
        <v>1706</v>
      </c>
      <c r="P31" s="129">
        <v>6764</v>
      </c>
      <c r="Q31" s="129">
        <v>7854</v>
      </c>
      <c r="R31" s="129">
        <v>6327</v>
      </c>
      <c r="S31" s="129">
        <v>5030</v>
      </c>
      <c r="T31" s="129">
        <v>61</v>
      </c>
      <c r="U31" s="129">
        <v>46</v>
      </c>
      <c r="V31" s="129">
        <v>299</v>
      </c>
      <c r="W31" s="129">
        <v>77</v>
      </c>
      <c r="X31" s="129">
        <v>655</v>
      </c>
      <c r="Y31" s="129">
        <v>103</v>
      </c>
      <c r="Z31" s="112">
        <v>0</v>
      </c>
    </row>
    <row r="32" spans="1:26" ht="21.2" customHeight="1" x14ac:dyDescent="0.15">
      <c r="A32" s="4">
        <v>2019</v>
      </c>
      <c r="B32" s="129">
        <v>29962</v>
      </c>
      <c r="C32" s="129">
        <v>24</v>
      </c>
      <c r="D32" s="129">
        <v>33</v>
      </c>
      <c r="E32" s="129">
        <v>247</v>
      </c>
      <c r="F32" s="129">
        <v>3</v>
      </c>
      <c r="G32" s="129">
        <v>29655</v>
      </c>
      <c r="H32" s="112">
        <v>0</v>
      </c>
      <c r="I32" s="129">
        <v>4</v>
      </c>
      <c r="J32" s="112">
        <v>0</v>
      </c>
      <c r="K32" s="129">
        <v>23</v>
      </c>
      <c r="L32" s="112">
        <v>0</v>
      </c>
      <c r="M32" s="129">
        <v>204</v>
      </c>
      <c r="N32" s="129">
        <v>31</v>
      </c>
      <c r="O32" s="129">
        <v>1722</v>
      </c>
      <c r="P32" s="129">
        <v>6853</v>
      </c>
      <c r="Q32" s="129">
        <v>7947</v>
      </c>
      <c r="R32" s="129">
        <v>6417</v>
      </c>
      <c r="S32" s="129">
        <v>5192</v>
      </c>
      <c r="T32" s="129">
        <v>62</v>
      </c>
      <c r="U32" s="129">
        <v>47</v>
      </c>
      <c r="V32" s="129">
        <v>301</v>
      </c>
      <c r="W32" s="129">
        <v>77</v>
      </c>
      <c r="X32" s="129">
        <v>663</v>
      </c>
      <c r="Y32" s="129">
        <v>112</v>
      </c>
      <c r="Z32" s="112">
        <v>0</v>
      </c>
    </row>
    <row r="33" spans="1:26" ht="21.2" customHeight="1" x14ac:dyDescent="0.15">
      <c r="A33" s="4">
        <v>2020</v>
      </c>
      <c r="B33" s="129">
        <v>30531</v>
      </c>
      <c r="C33" s="129">
        <v>24</v>
      </c>
      <c r="D33" s="129">
        <v>33</v>
      </c>
      <c r="E33" s="129">
        <v>287</v>
      </c>
      <c r="F33" s="129">
        <v>3</v>
      </c>
      <c r="G33" s="129">
        <v>30184</v>
      </c>
      <c r="H33" s="112">
        <v>0</v>
      </c>
      <c r="I33" s="129">
        <v>4</v>
      </c>
      <c r="J33" s="112">
        <v>0</v>
      </c>
      <c r="K33" s="129">
        <v>23</v>
      </c>
      <c r="L33" s="112">
        <v>0</v>
      </c>
      <c r="M33" s="129">
        <v>213</v>
      </c>
      <c r="N33" s="129">
        <v>26</v>
      </c>
      <c r="O33" s="129">
        <v>1741</v>
      </c>
      <c r="P33" s="129">
        <v>6964</v>
      </c>
      <c r="Q33" s="129">
        <v>8053</v>
      </c>
      <c r="R33" s="129">
        <v>6617</v>
      </c>
      <c r="S33" s="129">
        <v>5264</v>
      </c>
      <c r="T33" s="129">
        <v>62</v>
      </c>
      <c r="U33" s="129">
        <v>47</v>
      </c>
      <c r="V33" s="129">
        <v>310</v>
      </c>
      <c r="W33" s="129">
        <v>77</v>
      </c>
      <c r="X33" s="129">
        <v>671</v>
      </c>
      <c r="Y33" s="129">
        <v>112</v>
      </c>
      <c r="Z33" s="112">
        <v>0</v>
      </c>
    </row>
    <row r="34" spans="1:26" ht="21.2" customHeight="1" x14ac:dyDescent="0.15">
      <c r="A34" s="4">
        <v>2021</v>
      </c>
      <c r="B34" s="129">
        <v>31177</v>
      </c>
      <c r="C34" s="129">
        <v>26</v>
      </c>
      <c r="D34" s="129">
        <v>33</v>
      </c>
      <c r="E34" s="129">
        <v>314</v>
      </c>
      <c r="F34" s="335">
        <v>3</v>
      </c>
      <c r="G34" s="335">
        <v>30801</v>
      </c>
      <c r="H34" s="112">
        <v>0</v>
      </c>
      <c r="I34" s="335">
        <v>4</v>
      </c>
      <c r="J34" s="112">
        <v>0</v>
      </c>
      <c r="K34" s="335">
        <v>23</v>
      </c>
      <c r="L34" s="112">
        <v>0</v>
      </c>
      <c r="M34" s="335">
        <v>221</v>
      </c>
      <c r="N34" s="335">
        <v>23</v>
      </c>
      <c r="O34" s="335">
        <v>1768</v>
      </c>
      <c r="P34" s="335">
        <v>7114</v>
      </c>
      <c r="Q34" s="335">
        <v>8221</v>
      </c>
      <c r="R34" s="335">
        <v>6823</v>
      </c>
      <c r="S34" s="335">
        <v>5318</v>
      </c>
      <c r="T34" s="335">
        <v>62</v>
      </c>
      <c r="U34" s="335">
        <v>47</v>
      </c>
      <c r="V34" s="335">
        <v>314</v>
      </c>
      <c r="W34" s="335">
        <v>77</v>
      </c>
      <c r="X34" s="335">
        <v>676</v>
      </c>
      <c r="Y34" s="335">
        <v>110</v>
      </c>
      <c r="Z34" s="112">
        <v>0</v>
      </c>
    </row>
    <row r="35" spans="1:26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</row>
    <row r="36" spans="1:26" s="111" customFormat="1" ht="18.75" customHeight="1" x14ac:dyDescent="0.15">
      <c r="A36" s="165" t="s">
        <v>743</v>
      </c>
    </row>
  </sheetData>
  <mergeCells count="27">
    <mergeCell ref="Y6:Y7"/>
    <mergeCell ref="T6:T7"/>
    <mergeCell ref="U6:U7"/>
    <mergeCell ref="V6:V7"/>
    <mergeCell ref="W6:W7"/>
    <mergeCell ref="X6:X7"/>
    <mergeCell ref="O6:O7"/>
    <mergeCell ref="P6:P7"/>
    <mergeCell ref="Q6:Q7"/>
    <mergeCell ref="R6:R7"/>
    <mergeCell ref="S6:S7"/>
    <mergeCell ref="Z5:Z7"/>
    <mergeCell ref="G5:Y5"/>
    <mergeCell ref="A2:H2"/>
    <mergeCell ref="B5:B7"/>
    <mergeCell ref="C5:C7"/>
    <mergeCell ref="D5:D7"/>
    <mergeCell ref="E5:E7"/>
    <mergeCell ref="F5:F7"/>
    <mergeCell ref="A5:A7"/>
    <mergeCell ref="H6:H7"/>
    <mergeCell ref="I6:I7"/>
    <mergeCell ref="J6:J7"/>
    <mergeCell ref="K6:K7"/>
    <mergeCell ref="L6:L7"/>
    <mergeCell ref="M6:M7"/>
    <mergeCell ref="N6:N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  <legacy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37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38" width="7.88671875" customWidth="1"/>
  </cols>
  <sheetData>
    <row r="1" spans="1:38" s="42" customFormat="1" ht="15" customHeight="1" x14ac:dyDescent="0.15">
      <c r="A1" s="133" t="s">
        <v>214</v>
      </c>
      <c r="C1" s="55"/>
      <c r="E1" s="55"/>
      <c r="F1" s="55"/>
      <c r="H1" s="55"/>
      <c r="J1" s="55"/>
      <c r="K1" s="55"/>
      <c r="L1" s="55"/>
    </row>
    <row r="2" spans="1:38" s="229" customFormat="1" ht="30" customHeight="1" x14ac:dyDescent="0.15">
      <c r="A2" s="481" t="s">
        <v>765</v>
      </c>
      <c r="B2" s="481"/>
      <c r="C2" s="481"/>
      <c r="D2" s="481"/>
      <c r="E2" s="481"/>
      <c r="F2" s="481"/>
      <c r="G2" s="481"/>
      <c r="H2" s="481"/>
      <c r="I2" s="481"/>
      <c r="J2" s="218"/>
      <c r="K2" s="218"/>
      <c r="L2" s="218"/>
      <c r="M2" s="218"/>
    </row>
    <row r="3" spans="1:38" s="42" customFormat="1" ht="15" customHeight="1" x14ac:dyDescent="0.15">
      <c r="C3" s="55"/>
      <c r="E3" s="55"/>
      <c r="F3" s="55"/>
      <c r="H3" s="55"/>
      <c r="J3" s="55"/>
      <c r="K3" s="55"/>
      <c r="L3" s="55"/>
    </row>
    <row r="4" spans="1:38" s="42" customFormat="1" ht="15" customHeight="1" thickBot="1" x14ac:dyDescent="0.2">
      <c r="A4" s="6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S4" s="241" t="s">
        <v>291</v>
      </c>
      <c r="AL4" s="241" t="s">
        <v>291</v>
      </c>
    </row>
    <row r="5" spans="1:38" s="100" customFormat="1" ht="20.100000000000001" customHeight="1" x14ac:dyDescent="0.15">
      <c r="A5" s="441" t="s">
        <v>607</v>
      </c>
      <c r="B5" s="740" t="s">
        <v>608</v>
      </c>
      <c r="C5" s="745" t="s">
        <v>609</v>
      </c>
      <c r="D5" s="745"/>
      <c r="E5" s="745"/>
      <c r="F5" s="745"/>
      <c r="G5" s="745"/>
      <c r="H5" s="745"/>
      <c r="I5" s="745"/>
      <c r="J5" s="745"/>
      <c r="K5" s="745"/>
      <c r="L5" s="745"/>
      <c r="M5" s="745" t="s">
        <v>610</v>
      </c>
      <c r="N5" s="745"/>
      <c r="O5" s="745"/>
      <c r="P5" s="745"/>
      <c r="Q5" s="745"/>
      <c r="R5" s="745"/>
      <c r="S5" s="735" t="s">
        <v>611</v>
      </c>
      <c r="T5" s="736"/>
      <c r="U5" s="736"/>
      <c r="V5" s="737"/>
      <c r="W5" s="750" t="s">
        <v>612</v>
      </c>
      <c r="X5" s="750" t="s">
        <v>613</v>
      </c>
      <c r="Y5" s="750" t="s">
        <v>614</v>
      </c>
      <c r="Z5" s="740" t="s">
        <v>615</v>
      </c>
      <c r="AA5" s="742" t="s">
        <v>616</v>
      </c>
      <c r="AB5" s="740" t="s">
        <v>617</v>
      </c>
      <c r="AC5" s="740" t="s">
        <v>618</v>
      </c>
      <c r="AD5" s="742" t="s">
        <v>619</v>
      </c>
      <c r="AE5" s="742" t="s">
        <v>620</v>
      </c>
      <c r="AF5" s="434" t="s">
        <v>621</v>
      </c>
      <c r="AG5" s="752" t="s">
        <v>622</v>
      </c>
      <c r="AH5" s="752"/>
      <c r="AI5" s="752"/>
      <c r="AJ5" s="752"/>
      <c r="AK5" s="752"/>
      <c r="AL5" s="753"/>
    </row>
    <row r="6" spans="1:38" s="164" customFormat="1" ht="20.100000000000001" customHeight="1" x14ac:dyDescent="0.15">
      <c r="A6" s="442"/>
      <c r="B6" s="451"/>
      <c r="C6" s="746" t="s">
        <v>623</v>
      </c>
      <c r="D6" s="746" t="s">
        <v>624</v>
      </c>
      <c r="E6" s="746" t="s">
        <v>625</v>
      </c>
      <c r="F6" s="746" t="s">
        <v>626</v>
      </c>
      <c r="G6" s="746"/>
      <c r="H6" s="746" t="s">
        <v>627</v>
      </c>
      <c r="I6" s="746"/>
      <c r="J6" s="746"/>
      <c r="K6" s="746" t="s">
        <v>628</v>
      </c>
      <c r="L6" s="746"/>
      <c r="M6" s="746" t="s">
        <v>629</v>
      </c>
      <c r="N6" s="746" t="s">
        <v>630</v>
      </c>
      <c r="O6" s="748" t="s">
        <v>631</v>
      </c>
      <c r="P6" s="746" t="s">
        <v>632</v>
      </c>
      <c r="Q6" s="746" t="s">
        <v>633</v>
      </c>
      <c r="R6" s="746" t="s">
        <v>634</v>
      </c>
      <c r="S6" s="746" t="s">
        <v>635</v>
      </c>
      <c r="T6" s="746" t="s">
        <v>636</v>
      </c>
      <c r="U6" s="738" t="s">
        <v>637</v>
      </c>
      <c r="V6" s="746" t="s">
        <v>638</v>
      </c>
      <c r="W6" s="746"/>
      <c r="X6" s="746"/>
      <c r="Y6" s="746"/>
      <c r="Z6" s="451"/>
      <c r="AA6" s="743"/>
      <c r="AB6" s="451" t="s">
        <v>639</v>
      </c>
      <c r="AC6" s="451"/>
      <c r="AD6" s="743"/>
      <c r="AE6" s="743"/>
      <c r="AF6" s="435"/>
      <c r="AG6" s="451" t="s">
        <v>640</v>
      </c>
      <c r="AH6" s="451" t="s">
        <v>641</v>
      </c>
      <c r="AI6" s="451" t="s">
        <v>642</v>
      </c>
      <c r="AJ6" s="451" t="s">
        <v>643</v>
      </c>
      <c r="AK6" s="451" t="s">
        <v>644</v>
      </c>
      <c r="AL6" s="452" t="s">
        <v>645</v>
      </c>
    </row>
    <row r="7" spans="1:38" s="100" customFormat="1" ht="20.100000000000001" customHeight="1" thickBot="1" x14ac:dyDescent="0.2">
      <c r="A7" s="443"/>
      <c r="B7" s="741"/>
      <c r="C7" s="747"/>
      <c r="D7" s="747"/>
      <c r="E7" s="747"/>
      <c r="F7" s="246" t="s">
        <v>646</v>
      </c>
      <c r="G7" s="246" t="s">
        <v>624</v>
      </c>
      <c r="H7" s="48" t="s">
        <v>647</v>
      </c>
      <c r="I7" s="247" t="s">
        <v>624</v>
      </c>
      <c r="J7" s="247" t="s">
        <v>42</v>
      </c>
      <c r="K7" s="247" t="s">
        <v>648</v>
      </c>
      <c r="L7" s="355" t="s">
        <v>649</v>
      </c>
      <c r="M7" s="747"/>
      <c r="N7" s="747"/>
      <c r="O7" s="749"/>
      <c r="P7" s="747"/>
      <c r="Q7" s="747"/>
      <c r="R7" s="747"/>
      <c r="S7" s="747"/>
      <c r="T7" s="747"/>
      <c r="U7" s="739"/>
      <c r="V7" s="747"/>
      <c r="W7" s="747"/>
      <c r="X7" s="747"/>
      <c r="Y7" s="747"/>
      <c r="Z7" s="741"/>
      <c r="AA7" s="744"/>
      <c r="AB7" s="741"/>
      <c r="AC7" s="741"/>
      <c r="AD7" s="744"/>
      <c r="AE7" s="744"/>
      <c r="AF7" s="409"/>
      <c r="AG7" s="741"/>
      <c r="AH7" s="741"/>
      <c r="AI7" s="741"/>
      <c r="AJ7" s="741"/>
      <c r="AK7" s="741"/>
      <c r="AL7" s="751"/>
    </row>
    <row r="8" spans="1:38" s="82" customFormat="1" ht="6.95" customHeight="1" x14ac:dyDescent="0.15">
      <c r="A8" s="8" t="s">
        <v>0</v>
      </c>
      <c r="B8" s="79"/>
      <c r="C8" s="79"/>
      <c r="D8" s="79"/>
      <c r="E8" s="79" t="s">
        <v>0</v>
      </c>
      <c r="F8" s="79"/>
      <c r="G8" s="79"/>
      <c r="H8" s="79"/>
      <c r="I8" s="79"/>
      <c r="J8" s="79" t="s">
        <v>0</v>
      </c>
      <c r="K8" s="79"/>
      <c r="L8" s="79" t="s">
        <v>0</v>
      </c>
      <c r="M8" s="79"/>
    </row>
    <row r="9" spans="1:38" ht="21.2" customHeight="1" x14ac:dyDescent="0.15">
      <c r="A9" s="39" t="s">
        <v>63</v>
      </c>
      <c r="B9" s="94"/>
      <c r="C9" s="94"/>
      <c r="D9" s="94"/>
      <c r="E9" s="94"/>
    </row>
    <row r="10" spans="1:38" ht="21.2" customHeight="1" x14ac:dyDescent="0.15">
      <c r="A10" s="4">
        <v>2015</v>
      </c>
      <c r="B10" s="112">
        <f t="shared" ref="B10:AA15" si="0">SUM(B19,B28)</f>
        <v>2715</v>
      </c>
      <c r="C10" s="112">
        <f t="shared" si="0"/>
        <v>2</v>
      </c>
      <c r="D10" s="112">
        <f t="shared" si="0"/>
        <v>31</v>
      </c>
      <c r="E10" s="112">
        <f t="shared" si="0"/>
        <v>471</v>
      </c>
      <c r="F10" s="112">
        <f t="shared" si="0"/>
        <v>9</v>
      </c>
      <c r="G10" s="112">
        <f t="shared" si="0"/>
        <v>55</v>
      </c>
      <c r="H10" s="112">
        <f t="shared" si="0"/>
        <v>0</v>
      </c>
      <c r="I10" s="112">
        <f t="shared" si="0"/>
        <v>1</v>
      </c>
      <c r="J10" s="112">
        <f t="shared" si="0"/>
        <v>15</v>
      </c>
      <c r="K10" s="112">
        <f t="shared" si="0"/>
        <v>37</v>
      </c>
      <c r="L10" s="112">
        <f t="shared" si="0"/>
        <v>88</v>
      </c>
      <c r="M10" s="112">
        <f t="shared" si="0"/>
        <v>2</v>
      </c>
      <c r="N10" s="112">
        <f t="shared" si="0"/>
        <v>35</v>
      </c>
      <c r="O10" s="112">
        <f t="shared" si="0"/>
        <v>384</v>
      </c>
      <c r="P10" s="112">
        <f t="shared" si="0"/>
        <v>2</v>
      </c>
      <c r="Q10" s="112">
        <f t="shared" si="0"/>
        <v>24</v>
      </c>
      <c r="R10" s="112">
        <f t="shared" si="0"/>
        <v>133</v>
      </c>
      <c r="S10" s="112">
        <f t="shared" si="0"/>
        <v>26</v>
      </c>
      <c r="T10" s="112">
        <f t="shared" si="0"/>
        <v>18</v>
      </c>
      <c r="U10" s="112">
        <f t="shared" si="0"/>
        <v>9</v>
      </c>
      <c r="V10" s="112">
        <f t="shared" si="0"/>
        <v>12</v>
      </c>
      <c r="W10" s="112">
        <f t="shared" si="0"/>
        <v>3</v>
      </c>
      <c r="X10" s="112">
        <f t="shared" si="0"/>
        <v>28</v>
      </c>
      <c r="Y10" s="112">
        <f t="shared" si="0"/>
        <v>395</v>
      </c>
      <c r="Z10" s="112">
        <f t="shared" si="0"/>
        <v>17</v>
      </c>
      <c r="AA10" s="112">
        <f t="shared" si="0"/>
        <v>18</v>
      </c>
      <c r="AB10" s="112">
        <f t="shared" ref="AB10:AL10" si="1">SUM(AB19,AB28)</f>
        <v>102</v>
      </c>
      <c r="AC10" s="112">
        <f t="shared" si="1"/>
        <v>37</v>
      </c>
      <c r="AD10" s="112">
        <f t="shared" si="1"/>
        <v>30</v>
      </c>
      <c r="AE10" s="112">
        <f t="shared" si="1"/>
        <v>60</v>
      </c>
      <c r="AF10" s="112">
        <f t="shared" si="1"/>
        <v>19</v>
      </c>
      <c r="AG10" s="112">
        <f t="shared" si="1"/>
        <v>403</v>
      </c>
      <c r="AH10" s="112">
        <f t="shared" si="1"/>
        <v>10</v>
      </c>
      <c r="AI10" s="112">
        <f t="shared" si="1"/>
        <v>70</v>
      </c>
      <c r="AJ10" s="112">
        <f t="shared" si="1"/>
        <v>23</v>
      </c>
      <c r="AK10" s="112">
        <f t="shared" si="1"/>
        <v>23</v>
      </c>
      <c r="AL10" s="112">
        <f t="shared" si="1"/>
        <v>123</v>
      </c>
    </row>
    <row r="11" spans="1:38" ht="21.2" customHeight="1" x14ac:dyDescent="0.15">
      <c r="A11" s="4">
        <v>2016</v>
      </c>
      <c r="B11" s="112">
        <f t="shared" si="0"/>
        <v>2608</v>
      </c>
      <c r="C11" s="112">
        <f t="shared" si="0"/>
        <v>2</v>
      </c>
      <c r="D11" s="112">
        <f t="shared" si="0"/>
        <v>31</v>
      </c>
      <c r="E11" s="112">
        <f t="shared" si="0"/>
        <v>471</v>
      </c>
      <c r="F11" s="112">
        <f t="shared" si="0"/>
        <v>8</v>
      </c>
      <c r="G11" s="112">
        <f t="shared" si="0"/>
        <v>57</v>
      </c>
      <c r="H11" s="112">
        <f t="shared" si="0"/>
        <v>0</v>
      </c>
      <c r="I11" s="112">
        <f t="shared" si="0"/>
        <v>1</v>
      </c>
      <c r="J11" s="112">
        <f t="shared" si="0"/>
        <v>15</v>
      </c>
      <c r="K11" s="112">
        <f t="shared" si="0"/>
        <v>33</v>
      </c>
      <c r="L11" s="112">
        <f t="shared" si="0"/>
        <v>95</v>
      </c>
      <c r="M11" s="112">
        <f t="shared" si="0"/>
        <v>2</v>
      </c>
      <c r="N11" s="112">
        <f t="shared" si="0"/>
        <v>35</v>
      </c>
      <c r="O11" s="112">
        <f t="shared" si="0"/>
        <v>386</v>
      </c>
      <c r="P11" s="112">
        <f t="shared" si="0"/>
        <v>2</v>
      </c>
      <c r="Q11" s="112">
        <f t="shared" si="0"/>
        <v>25</v>
      </c>
      <c r="R11" s="112">
        <f t="shared" si="0"/>
        <v>138</v>
      </c>
      <c r="S11" s="112">
        <f t="shared" si="0"/>
        <v>22</v>
      </c>
      <c r="T11" s="112">
        <f t="shared" si="0"/>
        <v>18</v>
      </c>
      <c r="U11" s="112">
        <f t="shared" si="0"/>
        <v>10</v>
      </c>
      <c r="V11" s="112">
        <f t="shared" si="0"/>
        <v>12</v>
      </c>
      <c r="W11" s="112">
        <f t="shared" si="0"/>
        <v>4</v>
      </c>
      <c r="X11" s="112">
        <f t="shared" si="0"/>
        <v>27</v>
      </c>
      <c r="Y11" s="112">
        <f t="shared" si="0"/>
        <v>391</v>
      </c>
      <c r="Z11" s="112">
        <f t="shared" si="0"/>
        <v>17</v>
      </c>
      <c r="AA11" s="112">
        <f t="shared" si="0"/>
        <v>18</v>
      </c>
      <c r="AB11" s="112">
        <f t="shared" ref="AB11:AL11" si="2">SUM(AB20,AB29)</f>
        <v>94</v>
      </c>
      <c r="AC11" s="112">
        <f t="shared" si="2"/>
        <v>35</v>
      </c>
      <c r="AD11" s="112">
        <f t="shared" si="2"/>
        <v>30</v>
      </c>
      <c r="AE11" s="112">
        <f t="shared" si="2"/>
        <v>25</v>
      </c>
      <c r="AF11" s="112">
        <f t="shared" si="2"/>
        <v>19</v>
      </c>
      <c r="AG11" s="112">
        <f t="shared" si="2"/>
        <v>320</v>
      </c>
      <c r="AH11" s="112">
        <f t="shared" si="2"/>
        <v>10</v>
      </c>
      <c r="AI11" s="112">
        <f t="shared" si="2"/>
        <v>63</v>
      </c>
      <c r="AJ11" s="112">
        <f t="shared" si="2"/>
        <v>16</v>
      </c>
      <c r="AK11" s="112">
        <f t="shared" si="2"/>
        <v>23</v>
      </c>
      <c r="AL11" s="112">
        <f t="shared" si="2"/>
        <v>153</v>
      </c>
    </row>
    <row r="12" spans="1:38" ht="21.2" customHeight="1" x14ac:dyDescent="0.15">
      <c r="A12" s="4">
        <v>2017</v>
      </c>
      <c r="B12" s="112">
        <f t="shared" si="0"/>
        <v>2660</v>
      </c>
      <c r="C12" s="112">
        <f t="shared" si="0"/>
        <v>2</v>
      </c>
      <c r="D12" s="112">
        <f t="shared" si="0"/>
        <v>31</v>
      </c>
      <c r="E12" s="112">
        <f t="shared" si="0"/>
        <v>471</v>
      </c>
      <c r="F12" s="112">
        <f t="shared" si="0"/>
        <v>8</v>
      </c>
      <c r="G12" s="112">
        <f t="shared" si="0"/>
        <v>57</v>
      </c>
      <c r="H12" s="112">
        <f t="shared" si="0"/>
        <v>0</v>
      </c>
      <c r="I12" s="112">
        <f t="shared" si="0"/>
        <v>1</v>
      </c>
      <c r="J12" s="112">
        <f t="shared" si="0"/>
        <v>15</v>
      </c>
      <c r="K12" s="112">
        <f t="shared" si="0"/>
        <v>35</v>
      </c>
      <c r="L12" s="112">
        <f t="shared" si="0"/>
        <v>96</v>
      </c>
      <c r="M12" s="112">
        <f t="shared" si="0"/>
        <v>2</v>
      </c>
      <c r="N12" s="112">
        <f t="shared" si="0"/>
        <v>35</v>
      </c>
      <c r="O12" s="112">
        <f t="shared" si="0"/>
        <v>383</v>
      </c>
      <c r="P12" s="112">
        <f t="shared" si="0"/>
        <v>1</v>
      </c>
      <c r="Q12" s="112">
        <f t="shared" si="0"/>
        <v>25</v>
      </c>
      <c r="R12" s="112">
        <f t="shared" si="0"/>
        <v>146</v>
      </c>
      <c r="S12" s="112">
        <f t="shared" si="0"/>
        <v>22</v>
      </c>
      <c r="T12" s="112">
        <f t="shared" si="0"/>
        <v>18</v>
      </c>
      <c r="U12" s="112">
        <f t="shared" si="0"/>
        <v>10</v>
      </c>
      <c r="V12" s="112">
        <f t="shared" si="0"/>
        <v>12</v>
      </c>
      <c r="W12" s="112">
        <f t="shared" si="0"/>
        <v>3</v>
      </c>
      <c r="X12" s="112">
        <f t="shared" si="0"/>
        <v>28</v>
      </c>
      <c r="Y12" s="112">
        <f t="shared" si="0"/>
        <v>374</v>
      </c>
      <c r="Z12" s="112">
        <f t="shared" si="0"/>
        <v>16</v>
      </c>
      <c r="AA12" s="112">
        <f t="shared" si="0"/>
        <v>18</v>
      </c>
      <c r="AB12" s="112">
        <f t="shared" ref="AB12:AL12" si="3">SUM(AB21,AB30)</f>
        <v>88</v>
      </c>
      <c r="AC12" s="112">
        <f t="shared" si="3"/>
        <v>35</v>
      </c>
      <c r="AD12" s="112">
        <f t="shared" si="3"/>
        <v>25</v>
      </c>
      <c r="AE12" s="112">
        <f t="shared" si="3"/>
        <v>29</v>
      </c>
      <c r="AF12" s="112">
        <f t="shared" si="3"/>
        <v>19</v>
      </c>
      <c r="AG12" s="112">
        <f t="shared" si="3"/>
        <v>349</v>
      </c>
      <c r="AH12" s="112">
        <f t="shared" si="3"/>
        <v>16</v>
      </c>
      <c r="AI12" s="112">
        <f t="shared" si="3"/>
        <v>67</v>
      </c>
      <c r="AJ12" s="112">
        <f t="shared" si="3"/>
        <v>20</v>
      </c>
      <c r="AK12" s="112">
        <f t="shared" si="3"/>
        <v>22</v>
      </c>
      <c r="AL12" s="112">
        <f t="shared" si="3"/>
        <v>181</v>
      </c>
    </row>
    <row r="13" spans="1:38" ht="21.2" customHeight="1" x14ac:dyDescent="0.15">
      <c r="A13" s="4">
        <v>2018</v>
      </c>
      <c r="B13" s="112">
        <f t="shared" si="0"/>
        <v>2665</v>
      </c>
      <c r="C13" s="112">
        <f t="shared" si="0"/>
        <v>1</v>
      </c>
      <c r="D13" s="112">
        <f t="shared" si="0"/>
        <v>31</v>
      </c>
      <c r="E13" s="112">
        <f t="shared" si="0"/>
        <v>471</v>
      </c>
      <c r="F13" s="112">
        <f t="shared" si="0"/>
        <v>9</v>
      </c>
      <c r="G13" s="112">
        <f t="shared" si="0"/>
        <v>57</v>
      </c>
      <c r="H13" s="112">
        <f t="shared" si="0"/>
        <v>0</v>
      </c>
      <c r="I13" s="112">
        <f t="shared" si="0"/>
        <v>1</v>
      </c>
      <c r="J13" s="112">
        <f t="shared" si="0"/>
        <v>15</v>
      </c>
      <c r="K13" s="112">
        <f t="shared" si="0"/>
        <v>34</v>
      </c>
      <c r="L13" s="112">
        <f t="shared" si="0"/>
        <v>86</v>
      </c>
      <c r="M13" s="112">
        <f t="shared" si="0"/>
        <v>2</v>
      </c>
      <c r="N13" s="112">
        <f t="shared" si="0"/>
        <v>36</v>
      </c>
      <c r="O13" s="112">
        <f t="shared" si="0"/>
        <v>367</v>
      </c>
      <c r="P13" s="112">
        <f t="shared" si="0"/>
        <v>1</v>
      </c>
      <c r="Q13" s="112">
        <f t="shared" si="0"/>
        <v>25</v>
      </c>
      <c r="R13" s="112">
        <f t="shared" si="0"/>
        <v>152</v>
      </c>
      <c r="S13" s="112">
        <f t="shared" si="0"/>
        <v>22</v>
      </c>
      <c r="T13" s="112">
        <f t="shared" si="0"/>
        <v>18</v>
      </c>
      <c r="U13" s="112">
        <f t="shared" si="0"/>
        <v>11</v>
      </c>
      <c r="V13" s="112">
        <f t="shared" si="0"/>
        <v>12</v>
      </c>
      <c r="W13" s="112">
        <f t="shared" si="0"/>
        <v>3</v>
      </c>
      <c r="X13" s="112">
        <f t="shared" si="0"/>
        <v>29</v>
      </c>
      <c r="Y13" s="112">
        <f t="shared" si="0"/>
        <v>378</v>
      </c>
      <c r="Z13" s="112">
        <f t="shared" si="0"/>
        <v>18</v>
      </c>
      <c r="AA13" s="112">
        <f t="shared" si="0"/>
        <v>16</v>
      </c>
      <c r="AB13" s="112">
        <f t="shared" ref="AB13:AL13" si="4">SUM(AB22,AB31)</f>
        <v>89</v>
      </c>
      <c r="AC13" s="112">
        <f t="shared" si="4"/>
        <v>35</v>
      </c>
      <c r="AD13" s="112">
        <f t="shared" si="4"/>
        <v>26</v>
      </c>
      <c r="AE13" s="112">
        <f t="shared" si="4"/>
        <v>42</v>
      </c>
      <c r="AF13" s="112">
        <f t="shared" si="4"/>
        <v>19</v>
      </c>
      <c r="AG13" s="112">
        <f t="shared" si="4"/>
        <v>350</v>
      </c>
      <c r="AH13" s="112">
        <f t="shared" si="4"/>
        <v>11</v>
      </c>
      <c r="AI13" s="112">
        <f t="shared" si="4"/>
        <v>67</v>
      </c>
      <c r="AJ13" s="112">
        <f t="shared" si="4"/>
        <v>18</v>
      </c>
      <c r="AK13" s="112">
        <f t="shared" si="4"/>
        <v>24</v>
      </c>
      <c r="AL13" s="112">
        <f t="shared" si="4"/>
        <v>189</v>
      </c>
    </row>
    <row r="14" spans="1:38" ht="21.2" customHeight="1" x14ac:dyDescent="0.15">
      <c r="A14" s="4">
        <v>2019</v>
      </c>
      <c r="B14" s="112">
        <f t="shared" si="0"/>
        <v>2713</v>
      </c>
      <c r="C14" s="112">
        <f t="shared" si="0"/>
        <v>2</v>
      </c>
      <c r="D14" s="112">
        <f t="shared" si="0"/>
        <v>31</v>
      </c>
      <c r="E14" s="112">
        <f t="shared" si="0"/>
        <v>470</v>
      </c>
      <c r="F14" s="112">
        <f t="shared" si="0"/>
        <v>10</v>
      </c>
      <c r="G14" s="112">
        <f t="shared" si="0"/>
        <v>58</v>
      </c>
      <c r="H14" s="112">
        <f t="shared" si="0"/>
        <v>0</v>
      </c>
      <c r="I14" s="112">
        <f t="shared" si="0"/>
        <v>1</v>
      </c>
      <c r="J14" s="112">
        <f t="shared" si="0"/>
        <v>15</v>
      </c>
      <c r="K14" s="112">
        <f t="shared" si="0"/>
        <v>34</v>
      </c>
      <c r="L14" s="112">
        <f t="shared" si="0"/>
        <v>90</v>
      </c>
      <c r="M14" s="112">
        <f t="shared" si="0"/>
        <v>1</v>
      </c>
      <c r="N14" s="112">
        <f t="shared" si="0"/>
        <v>36</v>
      </c>
      <c r="O14" s="112">
        <f t="shared" si="0"/>
        <v>384</v>
      </c>
      <c r="P14" s="112">
        <f t="shared" si="0"/>
        <v>1</v>
      </c>
      <c r="Q14" s="112">
        <f t="shared" si="0"/>
        <v>25</v>
      </c>
      <c r="R14" s="112">
        <f t="shared" si="0"/>
        <v>155</v>
      </c>
      <c r="S14" s="112">
        <f t="shared" si="0"/>
        <v>23</v>
      </c>
      <c r="T14" s="112">
        <f t="shared" si="0"/>
        <v>19</v>
      </c>
      <c r="U14" s="112">
        <f t="shared" si="0"/>
        <v>11</v>
      </c>
      <c r="V14" s="112">
        <f t="shared" si="0"/>
        <v>13</v>
      </c>
      <c r="W14" s="112">
        <f t="shared" si="0"/>
        <v>3</v>
      </c>
      <c r="X14" s="112">
        <f t="shared" si="0"/>
        <v>29</v>
      </c>
      <c r="Y14" s="112">
        <f t="shared" si="0"/>
        <v>409</v>
      </c>
      <c r="Z14" s="112">
        <f t="shared" si="0"/>
        <v>18</v>
      </c>
      <c r="AA14" s="112">
        <f t="shared" si="0"/>
        <v>19</v>
      </c>
      <c r="AB14" s="112">
        <f t="shared" ref="AB14:AL14" si="5">SUM(AB23,AB32)</f>
        <v>90</v>
      </c>
      <c r="AC14" s="112">
        <f t="shared" si="5"/>
        <v>32</v>
      </c>
      <c r="AD14" s="112">
        <f t="shared" si="5"/>
        <v>27</v>
      </c>
      <c r="AE14" s="112">
        <f t="shared" si="5"/>
        <v>30</v>
      </c>
      <c r="AF14" s="112">
        <f t="shared" si="5"/>
        <v>19</v>
      </c>
      <c r="AG14" s="112">
        <f t="shared" si="5"/>
        <v>356</v>
      </c>
      <c r="AH14" s="112">
        <f t="shared" si="5"/>
        <v>11</v>
      </c>
      <c r="AI14" s="112">
        <f t="shared" si="5"/>
        <v>68</v>
      </c>
      <c r="AJ14" s="112">
        <f t="shared" si="5"/>
        <v>18</v>
      </c>
      <c r="AK14" s="112">
        <f t="shared" si="5"/>
        <v>24</v>
      </c>
      <c r="AL14" s="112">
        <f t="shared" si="5"/>
        <v>181</v>
      </c>
    </row>
    <row r="15" spans="1:38" s="307" customFormat="1" ht="21.2" customHeight="1" x14ac:dyDescent="0.15">
      <c r="A15" s="4">
        <v>2020</v>
      </c>
      <c r="B15" s="112">
        <f t="shared" si="0"/>
        <v>2722</v>
      </c>
      <c r="C15" s="112">
        <f t="shared" si="0"/>
        <v>3</v>
      </c>
      <c r="D15" s="112">
        <f t="shared" si="0"/>
        <v>31</v>
      </c>
      <c r="E15" s="112">
        <f t="shared" si="0"/>
        <v>470</v>
      </c>
      <c r="F15" s="112">
        <f t="shared" si="0"/>
        <v>5</v>
      </c>
      <c r="G15" s="112">
        <f t="shared" si="0"/>
        <v>58</v>
      </c>
      <c r="H15" s="112">
        <f t="shared" si="0"/>
        <v>0</v>
      </c>
      <c r="I15" s="112">
        <f t="shared" si="0"/>
        <v>1</v>
      </c>
      <c r="J15" s="112">
        <f t="shared" si="0"/>
        <v>15</v>
      </c>
      <c r="K15" s="112">
        <f t="shared" si="0"/>
        <v>30</v>
      </c>
      <c r="L15" s="112">
        <f t="shared" si="0"/>
        <v>90</v>
      </c>
      <c r="M15" s="112">
        <f t="shared" si="0"/>
        <v>2</v>
      </c>
      <c r="N15" s="112">
        <f t="shared" si="0"/>
        <v>35</v>
      </c>
      <c r="O15" s="112">
        <f t="shared" si="0"/>
        <v>376</v>
      </c>
      <c r="P15" s="112">
        <f t="shared" si="0"/>
        <v>1</v>
      </c>
      <c r="Q15" s="112">
        <f t="shared" si="0"/>
        <v>25</v>
      </c>
      <c r="R15" s="112">
        <f t="shared" si="0"/>
        <v>158</v>
      </c>
      <c r="S15" s="112">
        <f t="shared" si="0"/>
        <v>23</v>
      </c>
      <c r="T15" s="112">
        <f t="shared" si="0"/>
        <v>20</v>
      </c>
      <c r="U15" s="112">
        <f t="shared" si="0"/>
        <v>10</v>
      </c>
      <c r="V15" s="112">
        <f t="shared" si="0"/>
        <v>12</v>
      </c>
      <c r="W15" s="112">
        <f t="shared" si="0"/>
        <v>4</v>
      </c>
      <c r="X15" s="112">
        <f t="shared" si="0"/>
        <v>28</v>
      </c>
      <c r="Y15" s="112">
        <f t="shared" si="0"/>
        <v>408</v>
      </c>
      <c r="Z15" s="112">
        <f t="shared" si="0"/>
        <v>18</v>
      </c>
      <c r="AA15" s="112">
        <f t="shared" si="0"/>
        <v>19</v>
      </c>
      <c r="AB15" s="112">
        <f t="shared" ref="AB15:AL15" si="6">SUM(AB24,AB33)</f>
        <v>89</v>
      </c>
      <c r="AC15" s="112">
        <f t="shared" si="6"/>
        <v>33</v>
      </c>
      <c r="AD15" s="112">
        <f t="shared" si="6"/>
        <v>28</v>
      </c>
      <c r="AE15" s="112">
        <f t="shared" si="6"/>
        <v>31</v>
      </c>
      <c r="AF15" s="112">
        <f t="shared" si="6"/>
        <v>19</v>
      </c>
      <c r="AG15" s="112">
        <f t="shared" si="6"/>
        <v>364</v>
      </c>
      <c r="AH15" s="112">
        <f t="shared" si="6"/>
        <v>10</v>
      </c>
      <c r="AI15" s="112">
        <f t="shared" si="6"/>
        <v>67</v>
      </c>
      <c r="AJ15" s="112">
        <f t="shared" si="6"/>
        <v>21</v>
      </c>
      <c r="AK15" s="112">
        <f t="shared" si="6"/>
        <v>24</v>
      </c>
      <c r="AL15" s="112">
        <f t="shared" si="6"/>
        <v>194</v>
      </c>
    </row>
    <row r="16" spans="1:38" ht="21.2" customHeight="1" x14ac:dyDescent="0.15">
      <c r="A16" s="4"/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</row>
    <row r="17" spans="1:38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  <c r="AB17" s="168"/>
      <c r="AC17" s="168"/>
      <c r="AD17" s="168"/>
      <c r="AE17" s="168"/>
      <c r="AF17" s="168"/>
      <c r="AG17" s="168"/>
      <c r="AH17" s="168"/>
      <c r="AI17" s="168"/>
      <c r="AJ17" s="168"/>
      <c r="AK17" s="168"/>
      <c r="AL17" s="168"/>
    </row>
    <row r="18" spans="1:38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</row>
    <row r="19" spans="1:38" ht="21.2" customHeight="1" x14ac:dyDescent="0.15">
      <c r="A19" s="4">
        <v>2015</v>
      </c>
      <c r="B19" s="112">
        <f>VLOOKUP($A19&amp;$A$18, '[1]48.관공서'!$A$9:$BC$71, 4, FALSE)</f>
        <v>831</v>
      </c>
      <c r="C19" s="112">
        <f>VLOOKUP($A19&amp;$A$18, '[1]48.관공서'!$A$9:$BC$71, 5, FALSE)</f>
        <v>2</v>
      </c>
      <c r="D19" s="112">
        <f>VLOOKUP($A19&amp;$A$18, '[1]48.관공서'!$A$9:$BC$71, 6, FALSE)</f>
        <v>8</v>
      </c>
      <c r="E19" s="112">
        <f>VLOOKUP($A19&amp;$A$18, '[1]48.관공서'!$A$9:$BC$71, 7, FALSE)</f>
        <v>139</v>
      </c>
      <c r="F19" s="112">
        <f>VLOOKUP($A19&amp;$A$18, '[1]48.관공서'!$A$9:$BC$71, 8, FALSE)</f>
        <v>3</v>
      </c>
      <c r="G19" s="112">
        <f>VLOOKUP($A19&amp;$A$18, '[1]48.관공서'!$A$9:$BC$71, 9, FALSE)</f>
        <v>7</v>
      </c>
      <c r="H19" s="112">
        <f>VLOOKUP($A19&amp;$A$18, '[1]48.관공서'!$A$9:$BC$71, 10, FALSE)</f>
        <v>0</v>
      </c>
      <c r="I19" s="112">
        <f>VLOOKUP($A19&amp;$A$18, '[1]48.관공서'!$A$9:$BC$71, 11, FALSE)</f>
        <v>0</v>
      </c>
      <c r="J19" s="112">
        <f>VLOOKUP($A19&amp;$A$18, '[1]48.관공서'!$A$9:$BC$71, 12, FALSE)</f>
        <v>2</v>
      </c>
      <c r="K19" s="112">
        <f>VLOOKUP($A19&amp;$A$18, '[1]48.관공서'!$A$9:$BC$71, 13, FALSE)</f>
        <v>21</v>
      </c>
      <c r="L19" s="112">
        <f>VLOOKUP($A19&amp;$A$18, '[1]48.관공서'!$A$9:$BC$71, 14, FALSE)</f>
        <v>4</v>
      </c>
      <c r="M19" s="112">
        <f>VLOOKUP($A19&amp;$A$18, '[1]48.관공서'!$A$9:$BC$71, 15, FALSE)</f>
        <v>2</v>
      </c>
      <c r="N19" s="112">
        <f>VLOOKUP($A19&amp;$A$18, '[1]48.관공서'!$A$9:$BC$71, 16, FALSE)</f>
        <v>10</v>
      </c>
      <c r="O19" s="112">
        <f>VLOOKUP($A19&amp;$A$18, '[1]48.관공서'!$A$9:$BC$71, 17, FALSE)</f>
        <v>121</v>
      </c>
      <c r="P19" s="112">
        <f>VLOOKUP($A19&amp;$A$18, '[1]48.관공서'!$A$9:$BC$71, 18, FALSE)</f>
        <v>2</v>
      </c>
      <c r="Q19" s="112">
        <f>VLOOKUP($A19&amp;$A$18, '[1]48.관공서'!$A$9:$BC$71, 19, FALSE)</f>
        <v>7</v>
      </c>
      <c r="R19" s="112">
        <f>VLOOKUP($A19&amp;$A$18, '[1]48.관공서'!$A$9:$BC$71, 20, FALSE)</f>
        <v>45</v>
      </c>
      <c r="S19" s="112">
        <f>VLOOKUP($A19&amp;$A$18, '[1]48.관공서'!$A$9:$BC$71, 21, FALSE)</f>
        <v>8</v>
      </c>
      <c r="T19" s="112">
        <f>VLOOKUP($A19&amp;$A$18, '[1]48.관공서'!$A$9:$BC$71, 22, FALSE)</f>
        <v>1</v>
      </c>
      <c r="U19" s="112">
        <f>VLOOKUP($A19&amp;$A$18, '[1]48.관공서'!$A$9:$BC$71, 23, FALSE)</f>
        <v>2</v>
      </c>
      <c r="V19" s="112">
        <f>VLOOKUP($A19&amp;$A$18, '[1]48.관공서'!$A$9:$BC$71, 24, FALSE)</f>
        <v>3</v>
      </c>
      <c r="W19" s="112">
        <f>VLOOKUP($A19&amp;$A$18, '[1]48.관공서'!$A$9:$BC$71, 25, FALSE)</f>
        <v>1</v>
      </c>
      <c r="X19" s="112">
        <f>VLOOKUP($A19&amp;$A$18, '[1]48.관공서'!$A$9:$BC$71, 26, FALSE)</f>
        <v>6</v>
      </c>
      <c r="Y19" s="112">
        <f>VLOOKUP($A19&amp;$A$18, '[1]48.관공서'!$A$9:$BC$71, 27, FALSE)</f>
        <v>101</v>
      </c>
      <c r="Z19" s="112">
        <f>VLOOKUP($A19&amp;$A$18, '[1]48.관공서'!$A$9:$BC$71, 28, FALSE)</f>
        <v>4</v>
      </c>
      <c r="AA19" s="112">
        <f>VLOOKUP($A19&amp;$A$18, '[1]48.관공서'!$A$9:$BC$71, 29, FALSE)</f>
        <v>1</v>
      </c>
      <c r="AB19" s="112">
        <f>VLOOKUP($A19&amp;$A$18, '[1]48.관공서'!$A$9:$BC$71, 30, FALSE)</f>
        <v>38</v>
      </c>
      <c r="AC19" s="112">
        <f>VLOOKUP($A19&amp;$A$18, '[1]48.관공서'!$A$9:$BC$71, 31, FALSE)</f>
        <v>15</v>
      </c>
      <c r="AD19" s="112">
        <f>VLOOKUP($A19&amp;$A$18, '[1]48.관공서'!$A$9:$BC$71, 32, FALSE)</f>
        <v>12</v>
      </c>
      <c r="AE19" s="112">
        <f>VLOOKUP($A19&amp;$A$18, '[1]48.관공서'!$A$9:$BC$71, 33, FALSE)</f>
        <v>5</v>
      </c>
      <c r="AF19" s="112">
        <f>VLOOKUP($A19&amp;$A$18, '[1]48.관공서'!$A$9:$BC$71, 34, FALSE)</f>
        <v>2</v>
      </c>
      <c r="AG19" s="112">
        <f>VLOOKUP($A19&amp;$A$18, '[1]48.관공서'!$A$9:$BC$71, 35, FALSE)</f>
        <v>127</v>
      </c>
      <c r="AH19" s="112">
        <f>VLOOKUP($A19&amp;$A$18, '[1]48.관공서'!$A$9:$BC$71, 36, FALSE)</f>
        <v>7</v>
      </c>
      <c r="AI19" s="112">
        <f>VLOOKUP($A19&amp;$A$18, '[1]48.관공서'!$A$9:$BC$71, 37, FALSE)</f>
        <v>25</v>
      </c>
      <c r="AJ19" s="112">
        <f>VLOOKUP($A19&amp;$A$18, '[1]48.관공서'!$A$9:$BC$71, 38, FALSE)</f>
        <v>3</v>
      </c>
      <c r="AK19" s="112">
        <f>VLOOKUP($A19&amp;$A$18, '[1]48.관공서'!$A$9:$BC$71, 39, FALSE)</f>
        <v>2</v>
      </c>
      <c r="AL19" s="112">
        <f>VLOOKUP($A19&amp;$A$18, '[1]48.관공서'!$A$9:$BC$71, 40, FALSE)</f>
        <v>95</v>
      </c>
    </row>
    <row r="20" spans="1:38" ht="21.2" customHeight="1" x14ac:dyDescent="0.15">
      <c r="A20" s="4">
        <v>2016</v>
      </c>
      <c r="B20" s="112">
        <f>VLOOKUP($A20&amp;$A$18, '[1]48.관공서'!$A$9:$BC$71, 4, FALSE)</f>
        <v>850</v>
      </c>
      <c r="C20" s="112">
        <f>VLOOKUP($A20&amp;$A$18, '[1]48.관공서'!$A$9:$BC$71, 5, FALSE)</f>
        <v>2</v>
      </c>
      <c r="D20" s="112">
        <f>VLOOKUP($A20&amp;$A$18, '[1]48.관공서'!$A$9:$BC$71, 6, FALSE)</f>
        <v>8</v>
      </c>
      <c r="E20" s="112">
        <f>VLOOKUP($A20&amp;$A$18, '[1]48.관공서'!$A$9:$BC$71, 7, FALSE)</f>
        <v>139</v>
      </c>
      <c r="F20" s="112">
        <f>VLOOKUP($A20&amp;$A$18, '[1]48.관공서'!$A$9:$BC$71, 8, FALSE)</f>
        <v>3</v>
      </c>
      <c r="G20" s="112">
        <f>VLOOKUP($A20&amp;$A$18, '[1]48.관공서'!$A$9:$BC$71, 9, FALSE)</f>
        <v>9</v>
      </c>
      <c r="H20" s="112">
        <f>VLOOKUP($A20&amp;$A$18, '[1]48.관공서'!$A$9:$BC$71, 10, FALSE)</f>
        <v>0</v>
      </c>
      <c r="I20" s="112">
        <f>VLOOKUP($A20&amp;$A$18, '[1]48.관공서'!$A$9:$BC$71, 11, FALSE)</f>
        <v>0</v>
      </c>
      <c r="J20" s="112">
        <f>VLOOKUP($A20&amp;$A$18, '[1]48.관공서'!$A$9:$BC$71, 12, FALSE)</f>
        <v>2</v>
      </c>
      <c r="K20" s="112">
        <f>VLOOKUP($A20&amp;$A$18, '[1]48.관공서'!$A$9:$BC$71, 13, FALSE)</f>
        <v>22</v>
      </c>
      <c r="L20" s="112">
        <f>VLOOKUP($A20&amp;$A$18, '[1]48.관공서'!$A$9:$BC$71, 14, FALSE)</f>
        <v>5</v>
      </c>
      <c r="M20" s="112">
        <f>VLOOKUP($A20&amp;$A$18, '[1]48.관공서'!$A$9:$BC$71, 15, FALSE)</f>
        <v>2</v>
      </c>
      <c r="N20" s="112">
        <f>VLOOKUP($A20&amp;$A$18, '[1]48.관공서'!$A$9:$BC$71, 16, FALSE)</f>
        <v>10</v>
      </c>
      <c r="O20" s="112">
        <f>VLOOKUP($A20&amp;$A$18, '[1]48.관공서'!$A$9:$BC$71, 17, FALSE)</f>
        <v>116</v>
      </c>
      <c r="P20" s="112">
        <f>VLOOKUP($A20&amp;$A$18, '[1]48.관공서'!$A$9:$BC$71, 18, FALSE)</f>
        <v>2</v>
      </c>
      <c r="Q20" s="112">
        <f>VLOOKUP($A20&amp;$A$18, '[1]48.관공서'!$A$9:$BC$71, 19, FALSE)</f>
        <v>8</v>
      </c>
      <c r="R20" s="112">
        <f>VLOOKUP($A20&amp;$A$18, '[1]48.관공서'!$A$9:$BC$71, 20, FALSE)</f>
        <v>48</v>
      </c>
      <c r="S20" s="112">
        <f>VLOOKUP($A20&amp;$A$18, '[1]48.관공서'!$A$9:$BC$71, 21, FALSE)</f>
        <v>4</v>
      </c>
      <c r="T20" s="112">
        <f>VLOOKUP($A20&amp;$A$18, '[1]48.관공서'!$A$9:$BC$71, 22, FALSE)</f>
        <v>1</v>
      </c>
      <c r="U20" s="112">
        <f>VLOOKUP($A20&amp;$A$18, '[1]48.관공서'!$A$9:$BC$71, 23, FALSE)</f>
        <v>3</v>
      </c>
      <c r="V20" s="112">
        <f>VLOOKUP($A20&amp;$A$18, '[1]48.관공서'!$A$9:$BC$71, 24, FALSE)</f>
        <v>3</v>
      </c>
      <c r="W20" s="112">
        <f>VLOOKUP($A20&amp;$A$18, '[1]48.관공서'!$A$9:$BC$71, 25, FALSE)</f>
        <v>1</v>
      </c>
      <c r="X20" s="112">
        <f>VLOOKUP($A20&amp;$A$18, '[1]48.관공서'!$A$9:$BC$71, 26, FALSE)</f>
        <v>5</v>
      </c>
      <c r="Y20" s="112">
        <f>VLOOKUP($A20&amp;$A$18, '[1]48.관공서'!$A$9:$BC$71, 27, FALSE)</f>
        <v>94</v>
      </c>
      <c r="Z20" s="112">
        <f>VLOOKUP($A20&amp;$A$18, '[1]48.관공서'!$A$9:$BC$71, 28, FALSE)</f>
        <v>4</v>
      </c>
      <c r="AA20" s="112">
        <f>VLOOKUP($A20&amp;$A$18, '[1]48.관공서'!$A$9:$BC$71, 29, FALSE)</f>
        <v>1</v>
      </c>
      <c r="AB20" s="112">
        <f>VLOOKUP($A20&amp;$A$18, '[1]48.관공서'!$A$9:$BC$71, 30, FALSE)</f>
        <v>37</v>
      </c>
      <c r="AC20" s="112">
        <f>VLOOKUP($A20&amp;$A$18, '[1]48.관공서'!$A$9:$BC$71, 31, FALSE)</f>
        <v>13</v>
      </c>
      <c r="AD20" s="112">
        <f>VLOOKUP($A20&amp;$A$18, '[1]48.관공서'!$A$9:$BC$71, 32, FALSE)</f>
        <v>15</v>
      </c>
      <c r="AE20" s="112">
        <f>VLOOKUP($A20&amp;$A$18, '[1]48.관공서'!$A$9:$BC$71, 33, FALSE)</f>
        <v>6</v>
      </c>
      <c r="AF20" s="112">
        <f>VLOOKUP($A20&amp;$A$18, '[1]48.관공서'!$A$9:$BC$71, 34, FALSE)</f>
        <v>2</v>
      </c>
      <c r="AG20" s="112">
        <f>VLOOKUP($A20&amp;$A$18, '[1]48.관공서'!$A$9:$BC$71, 35, FALSE)</f>
        <v>138</v>
      </c>
      <c r="AH20" s="112">
        <f>VLOOKUP($A20&amp;$A$18, '[1]48.관공서'!$A$9:$BC$71, 36, FALSE)</f>
        <v>7</v>
      </c>
      <c r="AI20" s="112">
        <f>VLOOKUP($A20&amp;$A$18, '[1]48.관공서'!$A$9:$BC$71, 37, FALSE)</f>
        <v>29</v>
      </c>
      <c r="AJ20" s="112">
        <f>VLOOKUP($A20&amp;$A$18, '[1]48.관공서'!$A$9:$BC$71, 38, FALSE)</f>
        <v>6</v>
      </c>
      <c r="AK20" s="112">
        <f>VLOOKUP($A20&amp;$A$18, '[1]48.관공서'!$A$9:$BC$71, 39, FALSE)</f>
        <v>2</v>
      </c>
      <c r="AL20" s="112">
        <f>VLOOKUP($A20&amp;$A$18, '[1]48.관공서'!$A$9:$BC$71, 40, FALSE)</f>
        <v>103</v>
      </c>
    </row>
    <row r="21" spans="1:38" ht="21.2" customHeight="1" x14ac:dyDescent="0.15">
      <c r="A21" s="4">
        <v>2017</v>
      </c>
      <c r="B21" s="112">
        <f>VLOOKUP($A21&amp;$A$18, '[1]48.관공서'!$A$9:$BC$71, 4, FALSE)</f>
        <v>863</v>
      </c>
      <c r="C21" s="112">
        <f>VLOOKUP($A21&amp;$A$18, '[1]48.관공서'!$A$9:$BC$71, 5, FALSE)</f>
        <v>2</v>
      </c>
      <c r="D21" s="112">
        <f>VLOOKUP($A21&amp;$A$18, '[1]48.관공서'!$A$9:$BC$71, 6, FALSE)</f>
        <v>8</v>
      </c>
      <c r="E21" s="112">
        <f>VLOOKUP($A21&amp;$A$18, '[1]48.관공서'!$A$9:$BC$71, 7, FALSE)</f>
        <v>139</v>
      </c>
      <c r="F21" s="112">
        <f>VLOOKUP($A21&amp;$A$18, '[1]48.관공서'!$A$9:$BC$71, 8, FALSE)</f>
        <v>3</v>
      </c>
      <c r="G21" s="112">
        <f>VLOOKUP($A21&amp;$A$18, '[1]48.관공서'!$A$9:$BC$71, 9, FALSE)</f>
        <v>9</v>
      </c>
      <c r="H21" s="112">
        <f>VLOOKUP($A21&amp;$A$18, '[1]48.관공서'!$A$9:$BC$71, 10, FALSE)</f>
        <v>0</v>
      </c>
      <c r="I21" s="112">
        <f>VLOOKUP($A21&amp;$A$18, '[1]48.관공서'!$A$9:$BC$71, 11, FALSE)</f>
        <v>0</v>
      </c>
      <c r="J21" s="112">
        <f>VLOOKUP($A21&amp;$A$18, '[1]48.관공서'!$A$9:$BC$71, 12, FALSE)</f>
        <v>2</v>
      </c>
      <c r="K21" s="112">
        <f>VLOOKUP($A21&amp;$A$18, '[1]48.관공서'!$A$9:$BC$71, 13, FALSE)</f>
        <v>22</v>
      </c>
      <c r="L21" s="112">
        <f>VLOOKUP($A21&amp;$A$18, '[1]48.관공서'!$A$9:$BC$71, 14, FALSE)</f>
        <v>6</v>
      </c>
      <c r="M21" s="112">
        <f>VLOOKUP($A21&amp;$A$18, '[1]48.관공서'!$A$9:$BC$71, 15, FALSE)</f>
        <v>2</v>
      </c>
      <c r="N21" s="112">
        <f>VLOOKUP($A21&amp;$A$18, '[1]48.관공서'!$A$9:$BC$71, 16, FALSE)</f>
        <v>10</v>
      </c>
      <c r="O21" s="112">
        <f>VLOOKUP($A21&amp;$A$18, '[1]48.관공서'!$A$9:$BC$71, 17, FALSE)</f>
        <v>120</v>
      </c>
      <c r="P21" s="112">
        <f>VLOOKUP($A21&amp;$A$18, '[1]48.관공서'!$A$9:$BC$71, 18, FALSE)</f>
        <v>1</v>
      </c>
      <c r="Q21" s="112">
        <f>VLOOKUP($A21&amp;$A$18, '[1]48.관공서'!$A$9:$BC$71, 19, FALSE)</f>
        <v>8</v>
      </c>
      <c r="R21" s="112">
        <f>VLOOKUP($A21&amp;$A$18, '[1]48.관공서'!$A$9:$BC$71, 20, FALSE)</f>
        <v>53</v>
      </c>
      <c r="S21" s="112">
        <f>VLOOKUP($A21&amp;$A$18, '[1]48.관공서'!$A$9:$BC$71, 21, FALSE)</f>
        <v>4</v>
      </c>
      <c r="T21" s="112">
        <f>VLOOKUP($A21&amp;$A$18, '[1]48.관공서'!$A$9:$BC$71, 22, FALSE)</f>
        <v>1</v>
      </c>
      <c r="U21" s="112">
        <f>VLOOKUP($A21&amp;$A$18, '[1]48.관공서'!$A$9:$BC$71, 23, FALSE)</f>
        <v>3</v>
      </c>
      <c r="V21" s="112">
        <f>VLOOKUP($A21&amp;$A$18, '[1]48.관공서'!$A$9:$BC$71, 24, FALSE)</f>
        <v>3</v>
      </c>
      <c r="W21" s="112">
        <f>VLOOKUP($A21&amp;$A$18, '[1]48.관공서'!$A$9:$BC$71, 25, FALSE)</f>
        <v>1</v>
      </c>
      <c r="X21" s="112">
        <f>VLOOKUP($A21&amp;$A$18, '[1]48.관공서'!$A$9:$BC$71, 26, FALSE)</f>
        <v>5</v>
      </c>
      <c r="Y21" s="112">
        <f>VLOOKUP($A21&amp;$A$18, '[1]48.관공서'!$A$9:$BC$71, 27, FALSE)</f>
        <v>94</v>
      </c>
      <c r="Z21" s="112">
        <f>VLOOKUP($A21&amp;$A$18, '[1]48.관공서'!$A$9:$BC$71, 28, FALSE)</f>
        <v>4</v>
      </c>
      <c r="AA21" s="112">
        <f>VLOOKUP($A21&amp;$A$18, '[1]48.관공서'!$A$9:$BC$71, 29, FALSE)</f>
        <v>1</v>
      </c>
      <c r="AB21" s="112">
        <f>VLOOKUP($A21&amp;$A$18, '[1]48.관공서'!$A$9:$BC$71, 30, FALSE)</f>
        <v>38</v>
      </c>
      <c r="AC21" s="112">
        <f>VLOOKUP($A21&amp;$A$18, '[1]48.관공서'!$A$9:$BC$71, 31, FALSE)</f>
        <v>13</v>
      </c>
      <c r="AD21" s="112">
        <f>VLOOKUP($A21&amp;$A$18, '[1]48.관공서'!$A$9:$BC$71, 32, FALSE)</f>
        <v>13</v>
      </c>
      <c r="AE21" s="112">
        <f>VLOOKUP($A21&amp;$A$18, '[1]48.관공서'!$A$9:$BC$71, 33, FALSE)</f>
        <v>6</v>
      </c>
      <c r="AF21" s="112">
        <f>VLOOKUP($A21&amp;$A$18, '[1]48.관공서'!$A$9:$BC$71, 34, FALSE)</f>
        <v>2</v>
      </c>
      <c r="AG21" s="112">
        <f>VLOOKUP($A21&amp;$A$18, '[1]48.관공서'!$A$9:$BC$71, 35, FALSE)</f>
        <v>134</v>
      </c>
      <c r="AH21" s="112">
        <f>VLOOKUP($A21&amp;$A$18, '[1]48.관공서'!$A$9:$BC$71, 36, FALSE)</f>
        <v>3</v>
      </c>
      <c r="AI21" s="112">
        <f>VLOOKUP($A21&amp;$A$18, '[1]48.관공서'!$A$9:$BC$71, 37, FALSE)</f>
        <v>30</v>
      </c>
      <c r="AJ21" s="112">
        <f>VLOOKUP($A21&amp;$A$18, '[1]48.관공서'!$A$9:$BC$71, 38, FALSE)</f>
        <v>6</v>
      </c>
      <c r="AK21" s="112">
        <f>VLOOKUP($A21&amp;$A$18, '[1]48.관공서'!$A$9:$BC$71, 39, FALSE)</f>
        <v>2</v>
      </c>
      <c r="AL21" s="112">
        <f>VLOOKUP($A21&amp;$A$18, '[1]48.관공서'!$A$9:$BC$71, 40, FALSE)</f>
        <v>115</v>
      </c>
    </row>
    <row r="22" spans="1:38" ht="21.2" customHeight="1" x14ac:dyDescent="0.15">
      <c r="A22" s="4">
        <v>2018</v>
      </c>
      <c r="B22" s="112">
        <f>VLOOKUP($A22&amp;$A$18, '[1]48.관공서'!$A$9:$BC$71, 4, FALSE)</f>
        <v>863</v>
      </c>
      <c r="C22" s="112">
        <f>VLOOKUP($A22&amp;$A$18, '[1]48.관공서'!$A$9:$BC$71, 5, FALSE)</f>
        <v>1</v>
      </c>
      <c r="D22" s="112">
        <f>VLOOKUP($A22&amp;$A$18, '[1]48.관공서'!$A$9:$BC$71, 6, FALSE)</f>
        <v>8</v>
      </c>
      <c r="E22" s="112">
        <f>VLOOKUP($A22&amp;$A$18, '[1]48.관공서'!$A$9:$BC$71, 7, FALSE)</f>
        <v>139</v>
      </c>
      <c r="F22" s="112">
        <f>VLOOKUP($A22&amp;$A$18, '[1]48.관공서'!$A$9:$BC$71, 8, FALSE)</f>
        <v>3</v>
      </c>
      <c r="G22" s="112">
        <f>VLOOKUP($A22&amp;$A$18, '[1]48.관공서'!$A$9:$BC$71, 9, FALSE)</f>
        <v>9</v>
      </c>
      <c r="H22" s="112">
        <f>VLOOKUP($A22&amp;$A$18, '[1]48.관공서'!$A$9:$BC$71, 10, FALSE)</f>
        <v>0</v>
      </c>
      <c r="I22" s="112">
        <f>VLOOKUP($A22&amp;$A$18, '[1]48.관공서'!$A$9:$BC$71, 11, FALSE)</f>
        <v>0</v>
      </c>
      <c r="J22" s="112">
        <f>VLOOKUP($A22&amp;$A$18, '[1]48.관공서'!$A$9:$BC$71, 12, FALSE)</f>
        <v>2</v>
      </c>
      <c r="K22" s="112">
        <f>VLOOKUP($A22&amp;$A$18, '[1]48.관공서'!$A$9:$BC$71, 13, FALSE)</f>
        <v>22</v>
      </c>
      <c r="L22" s="112">
        <f>VLOOKUP($A22&amp;$A$18, '[1]48.관공서'!$A$9:$BC$71, 14, FALSE)</f>
        <v>5</v>
      </c>
      <c r="M22" s="112">
        <f>VLOOKUP($A22&amp;$A$18, '[1]48.관공서'!$A$9:$BC$71, 15, FALSE)</f>
        <v>2</v>
      </c>
      <c r="N22" s="112">
        <f>VLOOKUP($A22&amp;$A$18, '[1]48.관공서'!$A$9:$BC$71, 16, FALSE)</f>
        <v>10</v>
      </c>
      <c r="O22" s="112">
        <f>VLOOKUP($A22&amp;$A$18, '[1]48.관공서'!$A$9:$BC$71, 17, FALSE)</f>
        <v>120</v>
      </c>
      <c r="P22" s="112">
        <f>VLOOKUP($A22&amp;$A$18, '[1]48.관공서'!$A$9:$BC$71, 18, FALSE)</f>
        <v>1</v>
      </c>
      <c r="Q22" s="112">
        <f>VLOOKUP($A22&amp;$A$18, '[1]48.관공서'!$A$9:$BC$71, 19, FALSE)</f>
        <v>8</v>
      </c>
      <c r="R22" s="112">
        <f>VLOOKUP($A22&amp;$A$18, '[1]48.관공서'!$A$9:$BC$71, 20, FALSE)</f>
        <v>53</v>
      </c>
      <c r="S22" s="112">
        <f>VLOOKUP($A22&amp;$A$18, '[1]48.관공서'!$A$9:$BC$71, 21, FALSE)</f>
        <v>4</v>
      </c>
      <c r="T22" s="112">
        <f>VLOOKUP($A22&amp;$A$18, '[1]48.관공서'!$A$9:$BC$71, 22, FALSE)</f>
        <v>1</v>
      </c>
      <c r="U22" s="112">
        <f>VLOOKUP($A22&amp;$A$18, '[1]48.관공서'!$A$9:$BC$71, 23, FALSE)</f>
        <v>3</v>
      </c>
      <c r="V22" s="112">
        <f>VLOOKUP($A22&amp;$A$18, '[1]48.관공서'!$A$9:$BC$71, 24, FALSE)</f>
        <v>3</v>
      </c>
      <c r="W22" s="112">
        <f>VLOOKUP($A22&amp;$A$18, '[1]48.관공서'!$A$9:$BC$71, 25, FALSE)</f>
        <v>1</v>
      </c>
      <c r="X22" s="112">
        <f>VLOOKUP($A22&amp;$A$18, '[1]48.관공서'!$A$9:$BC$71, 26, FALSE)</f>
        <v>5</v>
      </c>
      <c r="Y22" s="112">
        <f>VLOOKUP($A22&amp;$A$18, '[1]48.관공서'!$A$9:$BC$71, 27, FALSE)</f>
        <v>92</v>
      </c>
      <c r="Z22" s="112">
        <f>VLOOKUP($A22&amp;$A$18, '[1]48.관공서'!$A$9:$BC$71, 28, FALSE)</f>
        <v>5</v>
      </c>
      <c r="AA22" s="112">
        <f>VLOOKUP($A22&amp;$A$18, '[1]48.관공서'!$A$9:$BC$71, 29, FALSE)</f>
        <v>1</v>
      </c>
      <c r="AB22" s="112">
        <f>VLOOKUP($A22&amp;$A$18, '[1]48.관공서'!$A$9:$BC$71, 30, FALSE)</f>
        <v>38</v>
      </c>
      <c r="AC22" s="112">
        <f>VLOOKUP($A22&amp;$A$18, '[1]48.관공서'!$A$9:$BC$71, 31, FALSE)</f>
        <v>13</v>
      </c>
      <c r="AD22" s="112">
        <f>VLOOKUP($A22&amp;$A$18, '[1]48.관공서'!$A$9:$BC$71, 32, FALSE)</f>
        <v>13</v>
      </c>
      <c r="AE22" s="112">
        <f>VLOOKUP($A22&amp;$A$18, '[1]48.관공서'!$A$9:$BC$71, 33, FALSE)</f>
        <v>6</v>
      </c>
      <c r="AF22" s="112">
        <f>VLOOKUP($A22&amp;$A$18, '[1]48.관공서'!$A$9:$BC$71, 34, FALSE)</f>
        <v>2</v>
      </c>
      <c r="AG22" s="112">
        <f>VLOOKUP($A22&amp;$A$18, '[1]48.관공서'!$A$9:$BC$71, 35, FALSE)</f>
        <v>134</v>
      </c>
      <c r="AH22" s="112">
        <f>VLOOKUP($A22&amp;$A$18, '[1]48.관공서'!$A$9:$BC$71, 36, FALSE)</f>
        <v>7</v>
      </c>
      <c r="AI22" s="112">
        <f>VLOOKUP($A22&amp;$A$18, '[1]48.관공서'!$A$9:$BC$71, 37, FALSE)</f>
        <v>26</v>
      </c>
      <c r="AJ22" s="112">
        <f>VLOOKUP($A22&amp;$A$18, '[1]48.관공서'!$A$9:$BC$71, 38, FALSE)</f>
        <v>6</v>
      </c>
      <c r="AK22" s="112">
        <f>VLOOKUP($A22&amp;$A$18, '[1]48.관공서'!$A$9:$BC$71, 39, FALSE)</f>
        <v>2</v>
      </c>
      <c r="AL22" s="112">
        <f>VLOOKUP($A22&amp;$A$18, '[1]48.관공서'!$A$9:$BC$71, 40, FALSE)</f>
        <v>118</v>
      </c>
    </row>
    <row r="23" spans="1:38" ht="21.2" customHeight="1" x14ac:dyDescent="0.15">
      <c r="A23" s="4">
        <v>2019</v>
      </c>
      <c r="B23" s="112">
        <f>VLOOKUP($A23&amp;$A$18, '[1]48.관공서'!$A$9:$BC$71, 4, FALSE)</f>
        <v>856</v>
      </c>
      <c r="C23" s="112">
        <f>VLOOKUP($A23&amp;$A$18, '[1]48.관공서'!$A$9:$BC$71, 5, FALSE)</f>
        <v>2</v>
      </c>
      <c r="D23" s="112">
        <f>VLOOKUP($A23&amp;$A$18, '[1]48.관공서'!$A$9:$BC$71, 6, FALSE)</f>
        <v>8</v>
      </c>
      <c r="E23" s="112">
        <f>VLOOKUP($A23&amp;$A$18, '[1]48.관공서'!$A$9:$BC$71, 7, FALSE)</f>
        <v>138</v>
      </c>
      <c r="F23" s="112">
        <f>VLOOKUP($A23&amp;$A$18, '[1]48.관공서'!$A$9:$BC$71, 8, FALSE)</f>
        <v>3</v>
      </c>
      <c r="G23" s="112">
        <f>VLOOKUP($A23&amp;$A$18, '[1]48.관공서'!$A$9:$BC$71, 9, FALSE)</f>
        <v>10</v>
      </c>
      <c r="H23" s="112">
        <f>VLOOKUP($A23&amp;$A$18, '[1]48.관공서'!$A$9:$BC$71, 10, FALSE)</f>
        <v>0</v>
      </c>
      <c r="I23" s="112">
        <f>VLOOKUP($A23&amp;$A$18, '[1]48.관공서'!$A$9:$BC$71, 11, FALSE)</f>
        <v>0</v>
      </c>
      <c r="J23" s="112">
        <f>VLOOKUP($A23&amp;$A$18, '[1]48.관공서'!$A$9:$BC$71, 12, FALSE)</f>
        <v>2</v>
      </c>
      <c r="K23" s="112">
        <f>VLOOKUP($A23&amp;$A$18, '[1]48.관공서'!$A$9:$BC$71, 13, FALSE)</f>
        <v>22</v>
      </c>
      <c r="L23" s="112">
        <f>VLOOKUP($A23&amp;$A$18, '[1]48.관공서'!$A$9:$BC$71, 14, FALSE)</f>
        <v>4</v>
      </c>
      <c r="M23" s="112">
        <f>VLOOKUP($A23&amp;$A$18, '[1]48.관공서'!$A$9:$BC$71, 15, FALSE)</f>
        <v>1</v>
      </c>
      <c r="N23" s="112">
        <f>VLOOKUP($A23&amp;$A$18, '[1]48.관공서'!$A$9:$BC$71, 16, FALSE)</f>
        <v>10</v>
      </c>
      <c r="O23" s="112">
        <f>VLOOKUP($A23&amp;$A$18, '[1]48.관공서'!$A$9:$BC$71, 17, FALSE)</f>
        <v>120</v>
      </c>
      <c r="P23" s="112">
        <f>VLOOKUP($A23&amp;$A$18, '[1]48.관공서'!$A$9:$BC$71, 18, FALSE)</f>
        <v>1</v>
      </c>
      <c r="Q23" s="112">
        <f>VLOOKUP($A23&amp;$A$18, '[1]48.관공서'!$A$9:$BC$71, 19, FALSE)</f>
        <v>8</v>
      </c>
      <c r="R23" s="112">
        <f>VLOOKUP($A23&amp;$A$18, '[1]48.관공서'!$A$9:$BC$71, 20, FALSE)</f>
        <v>53</v>
      </c>
      <c r="S23" s="112">
        <f>VLOOKUP($A23&amp;$A$18, '[1]48.관공서'!$A$9:$BC$71, 21, FALSE)</f>
        <v>4</v>
      </c>
      <c r="T23" s="112">
        <f>VLOOKUP($A23&amp;$A$18, '[1]48.관공서'!$A$9:$BC$71, 22, FALSE)</f>
        <v>1</v>
      </c>
      <c r="U23" s="112">
        <f>VLOOKUP($A23&amp;$A$18, '[1]48.관공서'!$A$9:$BC$71, 23, FALSE)</f>
        <v>3</v>
      </c>
      <c r="V23" s="112">
        <f>VLOOKUP($A23&amp;$A$18, '[1]48.관공서'!$A$9:$BC$71, 24, FALSE)</f>
        <v>3</v>
      </c>
      <c r="W23" s="112">
        <f>VLOOKUP($A23&amp;$A$18, '[1]48.관공서'!$A$9:$BC$71, 25, FALSE)</f>
        <v>1</v>
      </c>
      <c r="X23" s="112">
        <f>VLOOKUP($A23&amp;$A$18, '[1]48.관공서'!$A$9:$BC$71, 26, FALSE)</f>
        <v>5</v>
      </c>
      <c r="Y23" s="112">
        <f>VLOOKUP($A23&amp;$A$18, '[1]48.관공서'!$A$9:$BC$71, 27, FALSE)</f>
        <v>88</v>
      </c>
      <c r="Z23" s="112">
        <f>VLOOKUP($A23&amp;$A$18, '[1]48.관공서'!$A$9:$BC$71, 28, FALSE)</f>
        <v>5</v>
      </c>
      <c r="AA23" s="112">
        <f>VLOOKUP($A23&amp;$A$18, '[1]48.관공서'!$A$9:$BC$71, 29, FALSE)</f>
        <v>1</v>
      </c>
      <c r="AB23" s="112">
        <f>VLOOKUP($A23&amp;$A$18, '[1]48.관공서'!$A$9:$BC$71, 30, FALSE)</f>
        <v>38</v>
      </c>
      <c r="AC23" s="112">
        <f>VLOOKUP($A23&amp;$A$18, '[1]48.관공서'!$A$9:$BC$71, 31, FALSE)</f>
        <v>12</v>
      </c>
      <c r="AD23" s="112">
        <f>VLOOKUP($A23&amp;$A$18, '[1]48.관공서'!$A$9:$BC$71, 32, FALSE)</f>
        <v>13</v>
      </c>
      <c r="AE23" s="112">
        <f>VLOOKUP($A23&amp;$A$18, '[1]48.관공서'!$A$9:$BC$71, 33, FALSE)</f>
        <v>6</v>
      </c>
      <c r="AF23" s="112">
        <f>VLOOKUP($A23&amp;$A$18, '[1]48.관공서'!$A$9:$BC$71, 34, FALSE)</f>
        <v>2</v>
      </c>
      <c r="AG23" s="112">
        <f>VLOOKUP($A23&amp;$A$18, '[1]48.관공서'!$A$9:$BC$71, 35, FALSE)</f>
        <v>135</v>
      </c>
      <c r="AH23" s="112">
        <f>VLOOKUP($A23&amp;$A$18, '[1]48.관공서'!$A$9:$BC$71, 36, FALSE)</f>
        <v>7</v>
      </c>
      <c r="AI23" s="112">
        <f>VLOOKUP($A23&amp;$A$18, '[1]48.관공서'!$A$9:$BC$71, 37, FALSE)</f>
        <v>27</v>
      </c>
      <c r="AJ23" s="112">
        <f>VLOOKUP($A23&amp;$A$18, '[1]48.관공서'!$A$9:$BC$71, 38, FALSE)</f>
        <v>6</v>
      </c>
      <c r="AK23" s="112">
        <f>VLOOKUP($A23&amp;$A$18, '[1]48.관공서'!$A$9:$BC$71, 39, FALSE)</f>
        <v>2</v>
      </c>
      <c r="AL23" s="112">
        <f>VLOOKUP($A23&amp;$A$18, '[1]48.관공서'!$A$9:$BC$71, 40, FALSE)</f>
        <v>115</v>
      </c>
    </row>
    <row r="24" spans="1:38" ht="21.2" customHeight="1" x14ac:dyDescent="0.15">
      <c r="A24" s="4" t="s">
        <v>898</v>
      </c>
      <c r="B24" s="112">
        <v>856</v>
      </c>
      <c r="C24" s="112">
        <v>2</v>
      </c>
      <c r="D24" s="112">
        <v>8</v>
      </c>
      <c r="E24" s="112">
        <v>138</v>
      </c>
      <c r="F24" s="112">
        <v>3</v>
      </c>
      <c r="G24" s="112">
        <v>10</v>
      </c>
      <c r="H24" s="112">
        <v>0</v>
      </c>
      <c r="I24" s="112">
        <v>0</v>
      </c>
      <c r="J24" s="112">
        <v>2</v>
      </c>
      <c r="K24" s="112">
        <v>22</v>
      </c>
      <c r="L24" s="112">
        <v>4</v>
      </c>
      <c r="M24" s="112">
        <v>1</v>
      </c>
      <c r="N24" s="112">
        <v>10</v>
      </c>
      <c r="O24" s="112">
        <v>120</v>
      </c>
      <c r="P24" s="112">
        <v>1</v>
      </c>
      <c r="Q24" s="112">
        <v>8</v>
      </c>
      <c r="R24" s="112">
        <v>53</v>
      </c>
      <c r="S24" s="112">
        <v>4</v>
      </c>
      <c r="T24" s="112">
        <v>1</v>
      </c>
      <c r="U24" s="112">
        <v>3</v>
      </c>
      <c r="V24" s="112">
        <v>3</v>
      </c>
      <c r="W24" s="112">
        <v>1</v>
      </c>
      <c r="X24" s="112">
        <v>5</v>
      </c>
      <c r="Y24" s="112">
        <v>88</v>
      </c>
      <c r="Z24" s="112">
        <v>5</v>
      </c>
      <c r="AA24" s="112">
        <v>1</v>
      </c>
      <c r="AB24" s="112">
        <v>38</v>
      </c>
      <c r="AC24" s="112">
        <v>12</v>
      </c>
      <c r="AD24" s="112">
        <v>13</v>
      </c>
      <c r="AE24" s="112">
        <v>6</v>
      </c>
      <c r="AF24" s="112">
        <v>2</v>
      </c>
      <c r="AG24" s="112">
        <v>135</v>
      </c>
      <c r="AH24" s="112">
        <v>7</v>
      </c>
      <c r="AI24" s="112">
        <v>27</v>
      </c>
      <c r="AJ24" s="112">
        <v>6</v>
      </c>
      <c r="AK24" s="112">
        <v>2</v>
      </c>
      <c r="AL24" s="112">
        <v>115</v>
      </c>
    </row>
    <row r="25" spans="1:38" s="307" customFormat="1" ht="21.2" customHeight="1" x14ac:dyDescent="0.15">
      <c r="A25" s="4"/>
      <c r="B25" s="113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  <c r="AI25" s="113"/>
      <c r="AJ25" s="113"/>
      <c r="AK25" s="113"/>
      <c r="AL25" s="113"/>
    </row>
    <row r="26" spans="1:38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168"/>
      <c r="Z26" s="168"/>
      <c r="AA26" s="168"/>
      <c r="AB26" s="168"/>
      <c r="AC26" s="168"/>
      <c r="AD26" s="168"/>
      <c r="AE26" s="168"/>
      <c r="AF26" s="168"/>
      <c r="AG26" s="168"/>
      <c r="AH26" s="168"/>
      <c r="AI26" s="168"/>
      <c r="AJ26" s="168"/>
      <c r="AK26" s="168"/>
      <c r="AL26" s="168"/>
    </row>
    <row r="27" spans="1:38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</row>
    <row r="28" spans="1:38" ht="21.2" customHeight="1" x14ac:dyDescent="0.15">
      <c r="A28" s="4">
        <v>2015</v>
      </c>
      <c r="B28" s="112">
        <f>VLOOKUP($A28&amp;$A$27, '[2]48.관공서'!$A$9:$BC$160, 4, FALSE)</f>
        <v>1884</v>
      </c>
      <c r="C28" s="112" t="str">
        <f>VLOOKUP($A28&amp;$A$27, '[2]48.관공서'!$A$9:$BC$160, 5, FALSE)</f>
        <v>-</v>
      </c>
      <c r="D28" s="112">
        <f>VLOOKUP($A28&amp;$A$27, '[2]48.관공서'!$A$9:$BC$160, 6, FALSE)</f>
        <v>23</v>
      </c>
      <c r="E28" s="112">
        <f>VLOOKUP($A28&amp;$A$27, '[2]48.관공서'!$A$9:$BC$160, 7, FALSE)</f>
        <v>332</v>
      </c>
      <c r="F28" s="112">
        <f>VLOOKUP($A28&amp;$A$27, '[2]48.관공서'!$A$9:$BC$160, 8, FALSE)</f>
        <v>6</v>
      </c>
      <c r="G28" s="112">
        <f>VLOOKUP($A28&amp;$A$27, '[2]48.관공서'!$A$9:$BC$160, 9, FALSE)</f>
        <v>48</v>
      </c>
      <c r="H28" s="112">
        <f>VLOOKUP($A28&amp;$A$27, '[2]48.관공서'!$A$9:$BC$160, 10, FALSE)</f>
        <v>0</v>
      </c>
      <c r="I28" s="112">
        <f>VLOOKUP($A28&amp;$A$27, '[2]48.관공서'!$A$9:$BC$160, 11, FALSE)</f>
        <v>1</v>
      </c>
      <c r="J28" s="112">
        <f>VLOOKUP($A28&amp;$A$27, '[2]48.관공서'!$A$9:$BC$160, 12, FALSE)</f>
        <v>13</v>
      </c>
      <c r="K28" s="112">
        <f>VLOOKUP($A28&amp;$A$27, '[2]48.관공서'!$A$9:$BC$160, 13, FALSE)</f>
        <v>16</v>
      </c>
      <c r="L28" s="112">
        <f>VLOOKUP($A28&amp;$A$27, '[2]48.관공서'!$A$9:$BC$160, 14, FALSE)</f>
        <v>84</v>
      </c>
      <c r="M28" s="112" t="str">
        <f>VLOOKUP($A28&amp;$A$27, '[2]48.관공서'!$A$9:$BC$160, 15, FALSE)</f>
        <v>-</v>
      </c>
      <c r="N28" s="112">
        <f>VLOOKUP($A28&amp;$A$27, '[2]48.관공서'!$A$9:$BC$160, 16, FALSE)</f>
        <v>25</v>
      </c>
      <c r="O28" s="112">
        <f>VLOOKUP($A28&amp;$A$27, '[2]48.관공서'!$A$9:$BC$160, 17, FALSE)</f>
        <v>263</v>
      </c>
      <c r="P28" s="112">
        <f>VLOOKUP($A28&amp;$A$27, '[2]48.관공서'!$A$9:$BC$160, 18, FALSE)</f>
        <v>0</v>
      </c>
      <c r="Q28" s="112">
        <f>VLOOKUP($A28&amp;$A$27, '[2]48.관공서'!$A$9:$BC$160, 19, FALSE)</f>
        <v>17</v>
      </c>
      <c r="R28" s="112">
        <f>VLOOKUP($A28&amp;$A$27, '[2]48.관공서'!$A$9:$BC$160, 20, FALSE)</f>
        <v>88</v>
      </c>
      <c r="S28" s="112">
        <f>VLOOKUP($A28&amp;$A$27, '[2]48.관공서'!$A$9:$BC$160, 21, FALSE)</f>
        <v>18</v>
      </c>
      <c r="T28" s="112">
        <f>VLOOKUP($A28&amp;$A$27, '[2]48.관공서'!$A$9:$BC$160, 22, FALSE)</f>
        <v>17</v>
      </c>
      <c r="U28" s="112">
        <f>VLOOKUP($A28&amp;$A$27, '[2]48.관공서'!$A$9:$BC$160, 23, FALSE)</f>
        <v>7</v>
      </c>
      <c r="V28" s="112">
        <f>VLOOKUP($A28&amp;$A$27, '[2]48.관공서'!$A$9:$BC$160, 24, FALSE)</f>
        <v>9</v>
      </c>
      <c r="W28" s="112">
        <f>VLOOKUP($A28&amp;$A$27, '[2]48.관공서'!$A$9:$BC$160, 25, FALSE)</f>
        <v>2</v>
      </c>
      <c r="X28" s="112">
        <f>VLOOKUP($A28&amp;$A$27, '[2]48.관공서'!$A$9:$BC$160, 26, FALSE)</f>
        <v>22</v>
      </c>
      <c r="Y28" s="112">
        <f>VLOOKUP($A28&amp;$A$27, '[2]48.관공서'!$A$9:$BC$160, 27, FALSE)</f>
        <v>294</v>
      </c>
      <c r="Z28" s="112">
        <f>VLOOKUP($A28&amp;$A$27, '[2]48.관공서'!$A$9:$BC$160, 28, FALSE)</f>
        <v>13</v>
      </c>
      <c r="AA28" s="112">
        <f>VLOOKUP($A28&amp;$A$27, '[2]48.관공서'!$A$9:$BC$160, 29, FALSE)</f>
        <v>17</v>
      </c>
      <c r="AB28" s="112">
        <f>VLOOKUP($A28&amp;$A$27, '[2]48.관공서'!$A$9:$BC$160, 30, FALSE)</f>
        <v>64</v>
      </c>
      <c r="AC28" s="112">
        <f>VLOOKUP($A28&amp;$A$27, '[2]48.관공서'!$A$9:$BC$160, 31, FALSE)</f>
        <v>22</v>
      </c>
      <c r="AD28" s="112">
        <f>VLOOKUP($A28&amp;$A$27, '[2]48.관공서'!$A$9:$BC$160, 32, FALSE)</f>
        <v>18</v>
      </c>
      <c r="AE28" s="112">
        <f>VLOOKUP($A28&amp;$A$27, '[2]48.관공서'!$A$9:$BC$160, 33, FALSE)</f>
        <v>55</v>
      </c>
      <c r="AF28" s="112">
        <f>VLOOKUP($A28&amp;$A$27, '[2]48.관공서'!$A$9:$BC$160, 34, FALSE)</f>
        <v>17</v>
      </c>
      <c r="AG28" s="112">
        <f>VLOOKUP($A28&amp;$A$27, '[2]48.관공서'!$A$9:$BC$160, 35, FALSE)</f>
        <v>276</v>
      </c>
      <c r="AH28" s="112">
        <f>VLOOKUP($A28&amp;$A$27, '[2]48.관공서'!$A$9:$BC$160, 36, FALSE)</f>
        <v>3</v>
      </c>
      <c r="AI28" s="112">
        <f>VLOOKUP($A28&amp;$A$27, '[2]48.관공서'!$A$9:$BC$160, 37, FALSE)</f>
        <v>45</v>
      </c>
      <c r="AJ28" s="112">
        <f>VLOOKUP($A28&amp;$A$27, '[2]48.관공서'!$A$9:$BC$160, 38, FALSE)</f>
        <v>20</v>
      </c>
      <c r="AK28" s="112">
        <f>VLOOKUP($A28&amp;$A$27, '[2]48.관공서'!$A$9:$BC$160, 39, FALSE)</f>
        <v>21</v>
      </c>
      <c r="AL28" s="112">
        <f>VLOOKUP($A28&amp;$A$27, '[2]48.관공서'!$A$9:$BC$160, 40, FALSE)</f>
        <v>28</v>
      </c>
    </row>
    <row r="29" spans="1:38" ht="21.2" customHeight="1" x14ac:dyDescent="0.15">
      <c r="A29" s="4">
        <v>2016</v>
      </c>
      <c r="B29" s="112">
        <f>VLOOKUP($A29&amp;$A$27, '[2]48.관공서'!$A$9:$BC$160, 4, FALSE)</f>
        <v>1758</v>
      </c>
      <c r="C29" s="112" t="str">
        <f>VLOOKUP($A29&amp;$A$27, '[2]48.관공서'!$A$9:$BC$160, 5, FALSE)</f>
        <v>-</v>
      </c>
      <c r="D29" s="112">
        <f>VLOOKUP($A29&amp;$A$27, '[2]48.관공서'!$A$9:$BC$160, 6, FALSE)</f>
        <v>23</v>
      </c>
      <c r="E29" s="112">
        <f>VLOOKUP($A29&amp;$A$27, '[2]48.관공서'!$A$9:$BC$160, 7, FALSE)</f>
        <v>332</v>
      </c>
      <c r="F29" s="112">
        <f>VLOOKUP($A29&amp;$A$27, '[2]48.관공서'!$A$9:$BC$160, 8, FALSE)</f>
        <v>5</v>
      </c>
      <c r="G29" s="112">
        <f>VLOOKUP($A29&amp;$A$27, '[2]48.관공서'!$A$9:$BC$160, 9, FALSE)</f>
        <v>48</v>
      </c>
      <c r="H29" s="112">
        <f>VLOOKUP($A29&amp;$A$27, '[2]48.관공서'!$A$9:$BC$160, 10, FALSE)</f>
        <v>0</v>
      </c>
      <c r="I29" s="112">
        <f>VLOOKUP($A29&amp;$A$27, '[2]48.관공서'!$A$9:$BC$160, 11, FALSE)</f>
        <v>1</v>
      </c>
      <c r="J29" s="112">
        <f>VLOOKUP($A29&amp;$A$27, '[2]48.관공서'!$A$9:$BC$160, 12, FALSE)</f>
        <v>13</v>
      </c>
      <c r="K29" s="112">
        <f>VLOOKUP($A29&amp;$A$27, '[2]48.관공서'!$A$9:$BC$160, 13, FALSE)</f>
        <v>11</v>
      </c>
      <c r="L29" s="112">
        <f>VLOOKUP($A29&amp;$A$27, '[2]48.관공서'!$A$9:$BC$160, 14, FALSE)</f>
        <v>90</v>
      </c>
      <c r="M29" s="112" t="str">
        <f>VLOOKUP($A29&amp;$A$27, '[2]48.관공서'!$A$9:$BC$160, 15, FALSE)</f>
        <v>-</v>
      </c>
      <c r="N29" s="112">
        <f>VLOOKUP($A29&amp;$A$27, '[2]48.관공서'!$A$9:$BC$160, 16, FALSE)</f>
        <v>25</v>
      </c>
      <c r="O29" s="112">
        <f>VLOOKUP($A29&amp;$A$27, '[2]48.관공서'!$A$9:$BC$160, 17, FALSE)</f>
        <v>270</v>
      </c>
      <c r="P29" s="112">
        <f>VLOOKUP($A29&amp;$A$27, '[2]48.관공서'!$A$9:$BC$160, 18, FALSE)</f>
        <v>0</v>
      </c>
      <c r="Q29" s="112">
        <f>VLOOKUP($A29&amp;$A$27, '[2]48.관공서'!$A$9:$BC$160, 19, FALSE)</f>
        <v>17</v>
      </c>
      <c r="R29" s="112">
        <f>VLOOKUP($A29&amp;$A$27, '[2]48.관공서'!$A$9:$BC$160, 20, FALSE)</f>
        <v>90</v>
      </c>
      <c r="S29" s="112">
        <f>VLOOKUP($A29&amp;$A$27, '[2]48.관공서'!$A$9:$BC$160, 21, FALSE)</f>
        <v>18</v>
      </c>
      <c r="T29" s="112">
        <f>VLOOKUP($A29&amp;$A$27, '[2]48.관공서'!$A$9:$BC$160, 22, FALSE)</f>
        <v>17</v>
      </c>
      <c r="U29" s="112">
        <f>VLOOKUP($A29&amp;$A$27, '[2]48.관공서'!$A$9:$BC$160, 23, FALSE)</f>
        <v>7</v>
      </c>
      <c r="V29" s="112">
        <f>VLOOKUP($A29&amp;$A$27, '[2]48.관공서'!$A$9:$BC$160, 24, FALSE)</f>
        <v>9</v>
      </c>
      <c r="W29" s="112">
        <f>VLOOKUP($A29&amp;$A$27, '[2]48.관공서'!$A$9:$BC$160, 25, FALSE)</f>
        <v>3</v>
      </c>
      <c r="X29" s="112">
        <f>VLOOKUP($A29&amp;$A$27, '[2]48.관공서'!$A$9:$BC$160, 26, FALSE)</f>
        <v>22</v>
      </c>
      <c r="Y29" s="112">
        <f>VLOOKUP($A29&amp;$A$27, '[2]48.관공서'!$A$9:$BC$160, 27, FALSE)</f>
        <v>297</v>
      </c>
      <c r="Z29" s="112">
        <f>VLOOKUP($A29&amp;$A$27, '[2]48.관공서'!$A$9:$BC$160, 28, FALSE)</f>
        <v>13</v>
      </c>
      <c r="AA29" s="112">
        <f>VLOOKUP($A29&amp;$A$27, '[2]48.관공서'!$A$9:$BC$160, 29, FALSE)</f>
        <v>17</v>
      </c>
      <c r="AB29" s="112">
        <f>VLOOKUP($A29&amp;$A$27, '[2]48.관공서'!$A$9:$BC$160, 30, FALSE)</f>
        <v>57</v>
      </c>
      <c r="AC29" s="112">
        <f>VLOOKUP($A29&amp;$A$27, '[2]48.관공서'!$A$9:$BC$160, 31, FALSE)</f>
        <v>22</v>
      </c>
      <c r="AD29" s="112">
        <f>VLOOKUP($A29&amp;$A$27, '[2]48.관공서'!$A$9:$BC$160, 32, FALSE)</f>
        <v>15</v>
      </c>
      <c r="AE29" s="112">
        <f>VLOOKUP($A29&amp;$A$27, '[2]48.관공서'!$A$9:$BC$160, 33, FALSE)</f>
        <v>19</v>
      </c>
      <c r="AF29" s="112">
        <f>VLOOKUP($A29&amp;$A$27, '[2]48.관공서'!$A$9:$BC$160, 34, FALSE)</f>
        <v>17</v>
      </c>
      <c r="AG29" s="112">
        <f>VLOOKUP($A29&amp;$A$27, '[2]48.관공서'!$A$9:$BC$160, 35, FALSE)</f>
        <v>182</v>
      </c>
      <c r="AH29" s="112">
        <f>VLOOKUP($A29&amp;$A$27, '[2]48.관공서'!$A$9:$BC$160, 36, FALSE)</f>
        <v>3</v>
      </c>
      <c r="AI29" s="112">
        <f>VLOOKUP($A29&amp;$A$27, '[2]48.관공서'!$A$9:$BC$160, 37, FALSE)</f>
        <v>34</v>
      </c>
      <c r="AJ29" s="112">
        <f>VLOOKUP($A29&amp;$A$27, '[2]48.관공서'!$A$9:$BC$160, 38, FALSE)</f>
        <v>10</v>
      </c>
      <c r="AK29" s="112">
        <f>VLOOKUP($A29&amp;$A$27, '[2]48.관공서'!$A$9:$BC$160, 39, FALSE)</f>
        <v>21</v>
      </c>
      <c r="AL29" s="112">
        <f>VLOOKUP($A29&amp;$A$27, '[2]48.관공서'!$A$9:$BC$160, 40, FALSE)</f>
        <v>50</v>
      </c>
    </row>
    <row r="30" spans="1:38" ht="21.2" customHeight="1" x14ac:dyDescent="0.15">
      <c r="A30" s="4">
        <v>2017</v>
      </c>
      <c r="B30" s="112">
        <f>VLOOKUP($A30&amp;$A$27, '[2]48.관공서'!$A$9:$BC$160, 4, FALSE)</f>
        <v>1797</v>
      </c>
      <c r="C30" s="112" t="str">
        <f>VLOOKUP($A30&amp;$A$27, '[2]48.관공서'!$A$9:$BC$160, 5, FALSE)</f>
        <v>-</v>
      </c>
      <c r="D30" s="112">
        <f>VLOOKUP($A30&amp;$A$27, '[2]48.관공서'!$A$9:$BC$160, 6, FALSE)</f>
        <v>23</v>
      </c>
      <c r="E30" s="112">
        <f>VLOOKUP($A30&amp;$A$27, '[2]48.관공서'!$A$9:$BC$160, 7, FALSE)</f>
        <v>332</v>
      </c>
      <c r="F30" s="112">
        <f>VLOOKUP($A30&amp;$A$27, '[2]48.관공서'!$A$9:$BC$160, 8, FALSE)</f>
        <v>5</v>
      </c>
      <c r="G30" s="112">
        <f>VLOOKUP($A30&amp;$A$27, '[2]48.관공서'!$A$9:$BC$160, 9, FALSE)</f>
        <v>48</v>
      </c>
      <c r="H30" s="112">
        <f>VLOOKUP($A30&amp;$A$27, '[2]48.관공서'!$A$9:$BC$160, 10, FALSE)</f>
        <v>0</v>
      </c>
      <c r="I30" s="112">
        <f>VLOOKUP($A30&amp;$A$27, '[2]48.관공서'!$A$9:$BC$160, 11, FALSE)</f>
        <v>1</v>
      </c>
      <c r="J30" s="112">
        <f>VLOOKUP($A30&amp;$A$27, '[2]48.관공서'!$A$9:$BC$160, 12, FALSE)</f>
        <v>13</v>
      </c>
      <c r="K30" s="112">
        <f>VLOOKUP($A30&amp;$A$27, '[2]48.관공서'!$A$9:$BC$160, 13, FALSE)</f>
        <v>13</v>
      </c>
      <c r="L30" s="112">
        <f>VLOOKUP($A30&amp;$A$27, '[2]48.관공서'!$A$9:$BC$160, 14, FALSE)</f>
        <v>90</v>
      </c>
      <c r="M30" s="112" t="str">
        <f>VLOOKUP($A30&amp;$A$27, '[2]48.관공서'!$A$9:$BC$160, 15, FALSE)</f>
        <v>-</v>
      </c>
      <c r="N30" s="112">
        <f>VLOOKUP($A30&amp;$A$27, '[2]48.관공서'!$A$9:$BC$160, 16, FALSE)</f>
        <v>25</v>
      </c>
      <c r="O30" s="112">
        <f>VLOOKUP($A30&amp;$A$27, '[2]48.관공서'!$A$9:$BC$160, 17, FALSE)</f>
        <v>263</v>
      </c>
      <c r="P30" s="112">
        <f>VLOOKUP($A30&amp;$A$27, '[2]48.관공서'!$A$9:$BC$160, 18, FALSE)</f>
        <v>0</v>
      </c>
      <c r="Q30" s="112">
        <f>VLOOKUP($A30&amp;$A$27, '[2]48.관공서'!$A$9:$BC$160, 19, FALSE)</f>
        <v>17</v>
      </c>
      <c r="R30" s="112">
        <f>VLOOKUP($A30&amp;$A$27, '[2]48.관공서'!$A$9:$BC$160, 20, FALSE)</f>
        <v>93</v>
      </c>
      <c r="S30" s="112">
        <f>VLOOKUP($A30&amp;$A$27, '[2]48.관공서'!$A$9:$BC$160, 21, FALSE)</f>
        <v>18</v>
      </c>
      <c r="T30" s="112">
        <f>VLOOKUP($A30&amp;$A$27, '[2]48.관공서'!$A$9:$BC$160, 22, FALSE)</f>
        <v>17</v>
      </c>
      <c r="U30" s="112">
        <f>VLOOKUP($A30&amp;$A$27, '[2]48.관공서'!$A$9:$BC$160, 23, FALSE)</f>
        <v>7</v>
      </c>
      <c r="V30" s="112">
        <f>VLOOKUP($A30&amp;$A$27, '[2]48.관공서'!$A$9:$BC$160, 24, FALSE)</f>
        <v>9</v>
      </c>
      <c r="W30" s="112">
        <f>VLOOKUP($A30&amp;$A$27, '[2]48.관공서'!$A$9:$BC$160, 25, FALSE)</f>
        <v>2</v>
      </c>
      <c r="X30" s="112">
        <f>VLOOKUP($A30&amp;$A$27, '[2]48.관공서'!$A$9:$BC$160, 26, FALSE)</f>
        <v>23</v>
      </c>
      <c r="Y30" s="112">
        <f>VLOOKUP($A30&amp;$A$27, '[2]48.관공서'!$A$9:$BC$160, 27, FALSE)</f>
        <v>280</v>
      </c>
      <c r="Z30" s="112">
        <f>VLOOKUP($A30&amp;$A$27, '[2]48.관공서'!$A$9:$BC$160, 28, FALSE)</f>
        <v>12</v>
      </c>
      <c r="AA30" s="112">
        <f>VLOOKUP($A30&amp;$A$27, '[2]48.관공서'!$A$9:$BC$160, 29, FALSE)</f>
        <v>17</v>
      </c>
      <c r="AB30" s="112">
        <f>VLOOKUP($A30&amp;$A$27, '[2]48.관공서'!$A$9:$BC$160, 30, FALSE)</f>
        <v>50</v>
      </c>
      <c r="AC30" s="112">
        <f>VLOOKUP($A30&amp;$A$27, '[2]48.관공서'!$A$9:$BC$160, 31, FALSE)</f>
        <v>22</v>
      </c>
      <c r="AD30" s="112">
        <f>VLOOKUP($A30&amp;$A$27, '[2]48.관공서'!$A$9:$BC$160, 32, FALSE)</f>
        <v>12</v>
      </c>
      <c r="AE30" s="112">
        <f>VLOOKUP($A30&amp;$A$27, '[2]48.관공서'!$A$9:$BC$160, 33, FALSE)</f>
        <v>23</v>
      </c>
      <c r="AF30" s="112">
        <f>VLOOKUP($A30&amp;$A$27, '[2]48.관공서'!$A$9:$BC$160, 34, FALSE)</f>
        <v>17</v>
      </c>
      <c r="AG30" s="112">
        <f>VLOOKUP($A30&amp;$A$27, '[2]48.관공서'!$A$9:$BC$160, 35, FALSE)</f>
        <v>215</v>
      </c>
      <c r="AH30" s="112">
        <f>VLOOKUP($A30&amp;$A$27, '[2]48.관공서'!$A$9:$BC$160, 36, FALSE)</f>
        <v>13</v>
      </c>
      <c r="AI30" s="112">
        <f>VLOOKUP($A30&amp;$A$27, '[2]48.관공서'!$A$9:$BC$160, 37, FALSE)</f>
        <v>37</v>
      </c>
      <c r="AJ30" s="112">
        <f>VLOOKUP($A30&amp;$A$27, '[2]48.관공서'!$A$9:$BC$160, 38, FALSE)</f>
        <v>14</v>
      </c>
      <c r="AK30" s="112">
        <f>VLOOKUP($A30&amp;$A$27, '[2]48.관공서'!$A$9:$BC$160, 39, FALSE)</f>
        <v>20</v>
      </c>
      <c r="AL30" s="112">
        <f>VLOOKUP($A30&amp;$A$27, '[2]48.관공서'!$A$9:$BC$160, 40, FALSE)</f>
        <v>66</v>
      </c>
    </row>
    <row r="31" spans="1:38" ht="21.2" customHeight="1" x14ac:dyDescent="0.15">
      <c r="A31" s="4">
        <v>2018</v>
      </c>
      <c r="B31" s="112">
        <f>VLOOKUP($A31&amp;$A$27, '[2]48.관공서'!$A$9:$BC$160, 4, FALSE)</f>
        <v>1802</v>
      </c>
      <c r="C31" s="112" t="str">
        <f>VLOOKUP($A31&amp;$A$27, '[2]48.관공서'!$A$9:$BC$160, 5, FALSE)</f>
        <v>-</v>
      </c>
      <c r="D31" s="112">
        <f>VLOOKUP($A31&amp;$A$27, '[2]48.관공서'!$A$9:$BC$160, 6, FALSE)</f>
        <v>23</v>
      </c>
      <c r="E31" s="112">
        <f>VLOOKUP($A31&amp;$A$27, '[2]48.관공서'!$A$9:$BC$160, 7, FALSE)</f>
        <v>332</v>
      </c>
      <c r="F31" s="112">
        <f>VLOOKUP($A31&amp;$A$27, '[2]48.관공서'!$A$9:$BC$160, 8, FALSE)</f>
        <v>6</v>
      </c>
      <c r="G31" s="112">
        <f>VLOOKUP($A31&amp;$A$27, '[2]48.관공서'!$A$9:$BC$160, 9, FALSE)</f>
        <v>48</v>
      </c>
      <c r="H31" s="112">
        <f>VLOOKUP($A31&amp;$A$27, '[2]48.관공서'!$A$9:$BC$160, 10, FALSE)</f>
        <v>0</v>
      </c>
      <c r="I31" s="112">
        <f>VLOOKUP($A31&amp;$A$27, '[2]48.관공서'!$A$9:$BC$160, 11, FALSE)</f>
        <v>1</v>
      </c>
      <c r="J31" s="112">
        <f>VLOOKUP($A31&amp;$A$27, '[2]48.관공서'!$A$9:$BC$160, 12, FALSE)</f>
        <v>13</v>
      </c>
      <c r="K31" s="112">
        <f>VLOOKUP($A31&amp;$A$27, '[2]48.관공서'!$A$9:$BC$160, 13, FALSE)</f>
        <v>12</v>
      </c>
      <c r="L31" s="112">
        <f>VLOOKUP($A31&amp;$A$27, '[2]48.관공서'!$A$9:$BC$160, 14, FALSE)</f>
        <v>81</v>
      </c>
      <c r="M31" s="112" t="str">
        <f>VLOOKUP($A31&amp;$A$27, '[2]48.관공서'!$A$9:$BC$160, 15, FALSE)</f>
        <v>-</v>
      </c>
      <c r="N31" s="112">
        <f>VLOOKUP($A31&amp;$A$27, '[2]48.관공서'!$A$9:$BC$160, 16, FALSE)</f>
        <v>26</v>
      </c>
      <c r="O31" s="112">
        <f>VLOOKUP($A31&amp;$A$27, '[2]48.관공서'!$A$9:$BC$160, 17, FALSE)</f>
        <v>247</v>
      </c>
      <c r="P31" s="112">
        <f>VLOOKUP($A31&amp;$A$27, '[2]48.관공서'!$A$9:$BC$160, 18, FALSE)</f>
        <v>0</v>
      </c>
      <c r="Q31" s="112">
        <f>VLOOKUP($A31&amp;$A$27, '[2]48.관공서'!$A$9:$BC$160, 19, FALSE)</f>
        <v>17</v>
      </c>
      <c r="R31" s="112">
        <f>VLOOKUP($A31&amp;$A$27, '[2]48.관공서'!$A$9:$BC$160, 20, FALSE)</f>
        <v>99</v>
      </c>
      <c r="S31" s="112">
        <f>VLOOKUP($A31&amp;$A$27, '[2]48.관공서'!$A$9:$BC$160, 21, FALSE)</f>
        <v>18</v>
      </c>
      <c r="T31" s="112">
        <f>VLOOKUP($A31&amp;$A$27, '[2]48.관공서'!$A$9:$BC$160, 22, FALSE)</f>
        <v>17</v>
      </c>
      <c r="U31" s="112">
        <f>VLOOKUP($A31&amp;$A$27, '[2]48.관공서'!$A$9:$BC$160, 23, FALSE)</f>
        <v>8</v>
      </c>
      <c r="V31" s="112">
        <f>VLOOKUP($A31&amp;$A$27, '[2]48.관공서'!$A$9:$BC$160, 24, FALSE)</f>
        <v>9</v>
      </c>
      <c r="W31" s="112">
        <f>VLOOKUP($A31&amp;$A$27, '[2]48.관공서'!$A$9:$BC$160, 25, FALSE)</f>
        <v>2</v>
      </c>
      <c r="X31" s="112">
        <f>VLOOKUP($A31&amp;$A$27, '[2]48.관공서'!$A$9:$BC$160, 26, FALSE)</f>
        <v>24</v>
      </c>
      <c r="Y31" s="112">
        <f>VLOOKUP($A31&amp;$A$27, '[2]48.관공서'!$A$9:$BC$160, 27, FALSE)</f>
        <v>286</v>
      </c>
      <c r="Z31" s="112">
        <f>VLOOKUP($A31&amp;$A$27, '[2]48.관공서'!$A$9:$BC$160, 28, FALSE)</f>
        <v>13</v>
      </c>
      <c r="AA31" s="112">
        <f>VLOOKUP($A31&amp;$A$27, '[2]48.관공서'!$A$9:$BC$160, 29, FALSE)</f>
        <v>15</v>
      </c>
      <c r="AB31" s="112">
        <f>VLOOKUP($A31&amp;$A$27, '[2]48.관공서'!$A$9:$BC$160, 30, FALSE)</f>
        <v>51</v>
      </c>
      <c r="AC31" s="112">
        <f>VLOOKUP($A31&amp;$A$27, '[2]48.관공서'!$A$9:$BC$160, 31, FALSE)</f>
        <v>22</v>
      </c>
      <c r="AD31" s="112">
        <f>VLOOKUP($A31&amp;$A$27, '[2]48.관공서'!$A$9:$BC$160, 32, FALSE)</f>
        <v>13</v>
      </c>
      <c r="AE31" s="112">
        <f>VLOOKUP($A31&amp;$A$27, '[2]48.관공서'!$A$9:$BC$160, 33, FALSE)</f>
        <v>36</v>
      </c>
      <c r="AF31" s="112">
        <f>VLOOKUP($A31&amp;$A$27, '[2]48.관공서'!$A$9:$BC$160, 34, FALSE)</f>
        <v>17</v>
      </c>
      <c r="AG31" s="112">
        <f>VLOOKUP($A31&amp;$A$27, '[2]48.관공서'!$A$9:$BC$160, 35, FALSE)</f>
        <v>216</v>
      </c>
      <c r="AH31" s="112">
        <f>VLOOKUP($A31&amp;$A$27, '[2]48.관공서'!$A$9:$BC$160, 36, FALSE)</f>
        <v>4</v>
      </c>
      <c r="AI31" s="112">
        <f>VLOOKUP($A31&amp;$A$27, '[2]48.관공서'!$A$9:$BC$160, 37, FALSE)</f>
        <v>41</v>
      </c>
      <c r="AJ31" s="112">
        <f>VLOOKUP($A31&amp;$A$27, '[2]48.관공서'!$A$9:$BC$160, 38, FALSE)</f>
        <v>12</v>
      </c>
      <c r="AK31" s="112">
        <f>VLOOKUP($A31&amp;$A$27, '[2]48.관공서'!$A$9:$BC$160, 39, FALSE)</f>
        <v>22</v>
      </c>
      <c r="AL31" s="112">
        <f>VLOOKUP($A31&amp;$A$27, '[2]48.관공서'!$A$9:$BC$160, 40, FALSE)</f>
        <v>71</v>
      </c>
    </row>
    <row r="32" spans="1:38" ht="21.2" customHeight="1" x14ac:dyDescent="0.15">
      <c r="A32" s="4">
        <v>2019</v>
      </c>
      <c r="B32" s="112">
        <f>VLOOKUP($A32&amp;$A$27, '[2]48.관공서'!$A$9:$BC$160, 4, FALSE)</f>
        <v>1857</v>
      </c>
      <c r="C32" s="112" t="str">
        <f>VLOOKUP($A32&amp;$A$27, '[2]48.관공서'!$A$9:$BC$160, 5, FALSE)</f>
        <v>-</v>
      </c>
      <c r="D32" s="112">
        <f>VLOOKUP($A32&amp;$A$27, '[2]48.관공서'!$A$9:$BC$160, 6, FALSE)</f>
        <v>23</v>
      </c>
      <c r="E32" s="112">
        <f>VLOOKUP($A32&amp;$A$27, '[2]48.관공서'!$A$9:$BC$160, 7, FALSE)</f>
        <v>332</v>
      </c>
      <c r="F32" s="112">
        <f>VLOOKUP($A32&amp;$A$27, '[2]48.관공서'!$A$9:$BC$160, 8, FALSE)</f>
        <v>7</v>
      </c>
      <c r="G32" s="112">
        <f>VLOOKUP($A32&amp;$A$27, '[2]48.관공서'!$A$9:$BC$160, 9, FALSE)</f>
        <v>48</v>
      </c>
      <c r="H32" s="112">
        <f>VLOOKUP($A32&amp;$A$27, '[2]48.관공서'!$A$9:$BC$160, 10, FALSE)</f>
        <v>0</v>
      </c>
      <c r="I32" s="112">
        <f>VLOOKUP($A32&amp;$A$27, '[2]48.관공서'!$A$9:$BC$160, 11, FALSE)</f>
        <v>1</v>
      </c>
      <c r="J32" s="112">
        <f>VLOOKUP($A32&amp;$A$27, '[2]48.관공서'!$A$9:$BC$160, 12, FALSE)</f>
        <v>13</v>
      </c>
      <c r="K32" s="112">
        <f>VLOOKUP($A32&amp;$A$27, '[2]48.관공서'!$A$9:$BC$160, 13, FALSE)</f>
        <v>12</v>
      </c>
      <c r="L32" s="112">
        <f>VLOOKUP($A32&amp;$A$27, '[2]48.관공서'!$A$9:$BC$160, 14, FALSE)</f>
        <v>86</v>
      </c>
      <c r="M32" s="112" t="str">
        <f>VLOOKUP($A32&amp;$A$27, '[2]48.관공서'!$A$9:$BC$160, 15, FALSE)</f>
        <v>-</v>
      </c>
      <c r="N32" s="112">
        <f>VLOOKUP($A32&amp;$A$27, '[2]48.관공서'!$A$9:$BC$160, 16, FALSE)</f>
        <v>26</v>
      </c>
      <c r="O32" s="112">
        <f>VLOOKUP($A32&amp;$A$27, '[2]48.관공서'!$A$9:$BC$160, 17, FALSE)</f>
        <v>264</v>
      </c>
      <c r="P32" s="112">
        <f>VLOOKUP($A32&amp;$A$27, '[2]48.관공서'!$A$9:$BC$160, 18, FALSE)</f>
        <v>0</v>
      </c>
      <c r="Q32" s="112">
        <f>VLOOKUP($A32&amp;$A$27, '[2]48.관공서'!$A$9:$BC$160, 19, FALSE)</f>
        <v>17</v>
      </c>
      <c r="R32" s="112">
        <f>VLOOKUP($A32&amp;$A$27, '[2]48.관공서'!$A$9:$BC$160, 20, FALSE)</f>
        <v>102</v>
      </c>
      <c r="S32" s="112">
        <f>VLOOKUP($A32&amp;$A$27, '[2]48.관공서'!$A$9:$BC$160, 21, FALSE)</f>
        <v>19</v>
      </c>
      <c r="T32" s="112">
        <f>VLOOKUP($A32&amp;$A$27, '[2]48.관공서'!$A$9:$BC$160, 22, FALSE)</f>
        <v>18</v>
      </c>
      <c r="U32" s="112">
        <f>VLOOKUP($A32&amp;$A$27, '[2]48.관공서'!$A$9:$BC$160, 23, FALSE)</f>
        <v>8</v>
      </c>
      <c r="V32" s="112">
        <f>VLOOKUP($A32&amp;$A$27, '[2]48.관공서'!$A$9:$BC$160, 24, FALSE)</f>
        <v>10</v>
      </c>
      <c r="W32" s="112">
        <f>VLOOKUP($A32&amp;$A$27, '[2]48.관공서'!$A$9:$BC$160, 25, FALSE)</f>
        <v>2</v>
      </c>
      <c r="X32" s="112">
        <f>VLOOKUP($A32&amp;$A$27, '[2]48.관공서'!$A$9:$BC$160, 26, FALSE)</f>
        <v>24</v>
      </c>
      <c r="Y32" s="112">
        <f>VLOOKUP($A32&amp;$A$27, '[2]48.관공서'!$A$9:$BC$160, 27, FALSE)</f>
        <v>321</v>
      </c>
      <c r="Z32" s="112">
        <f>VLOOKUP($A32&amp;$A$27, '[2]48.관공서'!$A$9:$BC$160, 28, FALSE)</f>
        <v>13</v>
      </c>
      <c r="AA32" s="112">
        <f>VLOOKUP($A32&amp;$A$27, '[2]48.관공서'!$A$9:$BC$160, 29, FALSE)</f>
        <v>18</v>
      </c>
      <c r="AB32" s="112">
        <f>VLOOKUP($A32&amp;$A$27, '[2]48.관공서'!$A$9:$BC$160, 30, FALSE)</f>
        <v>52</v>
      </c>
      <c r="AC32" s="112">
        <f>VLOOKUP($A32&amp;$A$27, '[2]48.관공서'!$A$9:$BC$160, 31, FALSE)</f>
        <v>20</v>
      </c>
      <c r="AD32" s="112">
        <f>VLOOKUP($A32&amp;$A$27, '[2]48.관공서'!$A$9:$BC$160, 32, FALSE)</f>
        <v>14</v>
      </c>
      <c r="AE32" s="112">
        <f>VLOOKUP($A32&amp;$A$27, '[2]48.관공서'!$A$9:$BC$160, 33, FALSE)</f>
        <v>24</v>
      </c>
      <c r="AF32" s="112">
        <f>VLOOKUP($A32&amp;$A$27, '[2]48.관공서'!$A$9:$BC$160, 34, FALSE)</f>
        <v>17</v>
      </c>
      <c r="AG32" s="112">
        <f>VLOOKUP($A32&amp;$A$27, '[2]48.관공서'!$A$9:$BC$160, 35, FALSE)</f>
        <v>221</v>
      </c>
      <c r="AH32" s="112">
        <f>VLOOKUP($A32&amp;$A$27, '[2]48.관공서'!$A$9:$BC$160, 36, FALSE)</f>
        <v>4</v>
      </c>
      <c r="AI32" s="112">
        <f>VLOOKUP($A32&amp;$A$27, '[2]48.관공서'!$A$9:$BC$160, 37, FALSE)</f>
        <v>41</v>
      </c>
      <c r="AJ32" s="112">
        <f>VLOOKUP($A32&amp;$A$27, '[2]48.관공서'!$A$9:$BC$160, 38, FALSE)</f>
        <v>12</v>
      </c>
      <c r="AK32" s="112">
        <f>VLOOKUP($A32&amp;$A$27, '[2]48.관공서'!$A$9:$BC$160, 39, FALSE)</f>
        <v>22</v>
      </c>
      <c r="AL32" s="112">
        <f>VLOOKUP($A32&amp;$A$27, '[2]48.관공서'!$A$9:$BC$160, 40, FALSE)</f>
        <v>66</v>
      </c>
    </row>
    <row r="33" spans="1:38" ht="21.2" customHeight="1" x14ac:dyDescent="0.15">
      <c r="A33" s="4">
        <v>2020</v>
      </c>
      <c r="B33" s="112">
        <f>VLOOKUP($A33&amp;$A$27, '[2]48.관공서'!$A$9:$BC$160, 4, FALSE)</f>
        <v>1866</v>
      </c>
      <c r="C33" s="112">
        <f>VLOOKUP($A33&amp;$A$27, '[2]48.관공서'!$A$9:$BC$160, 5, FALSE)</f>
        <v>1</v>
      </c>
      <c r="D33" s="112">
        <f>VLOOKUP($A33&amp;$A$27, '[2]48.관공서'!$A$9:$BC$160, 6, FALSE)</f>
        <v>23</v>
      </c>
      <c r="E33" s="112">
        <f>VLOOKUP($A33&amp;$A$27, '[2]48.관공서'!$A$9:$BC$160, 7, FALSE)</f>
        <v>332</v>
      </c>
      <c r="F33" s="112">
        <f>VLOOKUP($A33&amp;$A$27, '[2]48.관공서'!$A$9:$BC$160, 8, FALSE)</f>
        <v>2</v>
      </c>
      <c r="G33" s="112">
        <f>VLOOKUP($A33&amp;$A$27, '[2]48.관공서'!$A$9:$BC$160, 9, FALSE)</f>
        <v>48</v>
      </c>
      <c r="H33" s="112">
        <f>VLOOKUP($A33&amp;$A$27, '[2]48.관공서'!$A$9:$BC$160, 10, FALSE)</f>
        <v>0</v>
      </c>
      <c r="I33" s="112">
        <f>VLOOKUP($A33&amp;$A$27, '[2]48.관공서'!$A$9:$BC$160, 11, FALSE)</f>
        <v>1</v>
      </c>
      <c r="J33" s="112">
        <f>VLOOKUP($A33&amp;$A$27, '[2]48.관공서'!$A$9:$BC$160, 12, FALSE)</f>
        <v>13</v>
      </c>
      <c r="K33" s="112">
        <f>VLOOKUP($A33&amp;$A$27, '[2]48.관공서'!$A$9:$BC$160, 13, FALSE)</f>
        <v>8</v>
      </c>
      <c r="L33" s="112">
        <f>VLOOKUP($A33&amp;$A$27, '[2]48.관공서'!$A$9:$BC$160, 14, FALSE)</f>
        <v>86</v>
      </c>
      <c r="M33" s="112">
        <f>VLOOKUP($A33&amp;$A$27, '[2]48.관공서'!$A$9:$BC$160, 15, FALSE)</f>
        <v>1</v>
      </c>
      <c r="N33" s="112">
        <f>VLOOKUP($A33&amp;$A$27, '[2]48.관공서'!$A$9:$BC$160, 16, FALSE)</f>
        <v>25</v>
      </c>
      <c r="O33" s="112">
        <f>VLOOKUP($A33&amp;$A$27, '[2]48.관공서'!$A$9:$BC$160, 17, FALSE)</f>
        <v>256</v>
      </c>
      <c r="P33" s="112">
        <f>VLOOKUP($A33&amp;$A$27, '[2]48.관공서'!$A$9:$BC$160, 18, FALSE)</f>
        <v>0</v>
      </c>
      <c r="Q33" s="112">
        <f>VLOOKUP($A33&amp;$A$27, '[2]48.관공서'!$A$9:$BC$160, 19, FALSE)</f>
        <v>17</v>
      </c>
      <c r="R33" s="112">
        <f>VLOOKUP($A33&amp;$A$27, '[2]48.관공서'!$A$9:$BC$160, 20, FALSE)</f>
        <v>105</v>
      </c>
      <c r="S33" s="112">
        <f>VLOOKUP($A33&amp;$A$27, '[2]48.관공서'!$A$9:$BC$160, 21, FALSE)</f>
        <v>19</v>
      </c>
      <c r="T33" s="112">
        <f>VLOOKUP($A33&amp;$A$27, '[2]48.관공서'!$A$9:$BC$160, 22, FALSE)</f>
        <v>19</v>
      </c>
      <c r="U33" s="112">
        <f>VLOOKUP($A33&amp;$A$27, '[2]48.관공서'!$A$9:$BC$160, 23, FALSE)</f>
        <v>7</v>
      </c>
      <c r="V33" s="112">
        <f>VLOOKUP($A33&amp;$A$27, '[2]48.관공서'!$A$9:$BC$160, 24, FALSE)</f>
        <v>9</v>
      </c>
      <c r="W33" s="112">
        <f>VLOOKUP($A33&amp;$A$27, '[2]48.관공서'!$A$9:$BC$160, 25, FALSE)</f>
        <v>3</v>
      </c>
      <c r="X33" s="112">
        <f>VLOOKUP($A33&amp;$A$27, '[2]48.관공서'!$A$9:$BC$160, 26, FALSE)</f>
        <v>23</v>
      </c>
      <c r="Y33" s="112">
        <f>VLOOKUP($A33&amp;$A$27, '[2]48.관공서'!$A$9:$BC$160, 27, FALSE)</f>
        <v>320</v>
      </c>
      <c r="Z33" s="112">
        <f>VLOOKUP($A33&amp;$A$27, '[2]48.관공서'!$A$9:$BC$160, 28, FALSE)</f>
        <v>13</v>
      </c>
      <c r="AA33" s="112">
        <f>VLOOKUP($A33&amp;$A$27, '[2]48.관공서'!$A$9:$BC$160, 29, FALSE)</f>
        <v>18</v>
      </c>
      <c r="AB33" s="112">
        <f>VLOOKUP($A33&amp;$A$27, '[2]48.관공서'!$A$9:$BC$160, 30, FALSE)</f>
        <v>51</v>
      </c>
      <c r="AC33" s="112">
        <f>VLOOKUP($A33&amp;$A$27, '[2]48.관공서'!$A$9:$BC$160, 31, FALSE)</f>
        <v>21</v>
      </c>
      <c r="AD33" s="112">
        <f>VLOOKUP($A33&amp;$A$27, '[2]48.관공서'!$A$9:$BC$160, 32, FALSE)</f>
        <v>15</v>
      </c>
      <c r="AE33" s="112">
        <f>VLOOKUP($A33&amp;$A$27, '[2]48.관공서'!$A$9:$BC$160, 33, FALSE)</f>
        <v>25</v>
      </c>
      <c r="AF33" s="112">
        <f>VLOOKUP($A33&amp;$A$27, '[2]48.관공서'!$A$9:$BC$160, 34, FALSE)</f>
        <v>17</v>
      </c>
      <c r="AG33" s="112">
        <f>VLOOKUP($A33&amp;$A$27, '[2]48.관공서'!$A$9:$BC$160, 35, FALSE)</f>
        <v>229</v>
      </c>
      <c r="AH33" s="112">
        <f>VLOOKUP($A33&amp;$A$27, '[2]48.관공서'!$A$9:$BC$160, 36, FALSE)</f>
        <v>3</v>
      </c>
      <c r="AI33" s="112">
        <f>VLOOKUP($A33&amp;$A$27, '[2]48.관공서'!$A$9:$BC$160, 37, FALSE)</f>
        <v>40</v>
      </c>
      <c r="AJ33" s="112">
        <f>VLOOKUP($A33&amp;$A$27, '[2]48.관공서'!$A$9:$BC$160, 38, FALSE)</f>
        <v>15</v>
      </c>
      <c r="AK33" s="112">
        <f>VLOOKUP($A33&amp;$A$27, '[2]48.관공서'!$A$9:$BC$160, 39, FALSE)</f>
        <v>22</v>
      </c>
      <c r="AL33" s="112">
        <f>VLOOKUP($A33&amp;$A$27, '[2]48.관공서'!$A$9:$BC$160, 40, FALSE)</f>
        <v>79</v>
      </c>
    </row>
    <row r="34" spans="1:38" ht="21.2" customHeight="1" x14ac:dyDescent="0.15">
      <c r="A34" s="4"/>
      <c r="B34" s="112"/>
      <c r="C34" s="112"/>
      <c r="D34" s="112"/>
      <c r="E34" s="112"/>
    </row>
    <row r="35" spans="1:38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</row>
    <row r="36" spans="1:38" s="111" customFormat="1" ht="15.95" customHeight="1" x14ac:dyDescent="0.15">
      <c r="A36" s="165" t="s">
        <v>743</v>
      </c>
    </row>
    <row r="37" spans="1:38" ht="15.95" customHeight="1" x14ac:dyDescent="0.15">
      <c r="A37" s="165" t="s">
        <v>899</v>
      </c>
      <c r="B37" s="100"/>
      <c r="C37" s="100"/>
      <c r="D37" s="100"/>
      <c r="E37" s="100"/>
    </row>
  </sheetData>
  <mergeCells count="39">
    <mergeCell ref="AA5:AA7"/>
    <mergeCell ref="AB5:AB7"/>
    <mergeCell ref="S6:S7"/>
    <mergeCell ref="T6:T7"/>
    <mergeCell ref="AL6:AL7"/>
    <mergeCell ref="V6:V7"/>
    <mergeCell ref="AG6:AG7"/>
    <mergeCell ref="AH6:AH7"/>
    <mergeCell ref="AI6:AI7"/>
    <mergeCell ref="AJ6:AJ7"/>
    <mergeCell ref="AK6:AK7"/>
    <mergeCell ref="AE5:AE7"/>
    <mergeCell ref="AF5:AF7"/>
    <mergeCell ref="AG5:AL5"/>
    <mergeCell ref="W5:W7"/>
    <mergeCell ref="X5:X7"/>
    <mergeCell ref="Y5:Y7"/>
    <mergeCell ref="Z5:Z7"/>
    <mergeCell ref="F6:G6"/>
    <mergeCell ref="H6:J6"/>
    <mergeCell ref="P6:P7"/>
    <mergeCell ref="Q6:Q7"/>
    <mergeCell ref="R6:R7"/>
    <mergeCell ref="A2:I2"/>
    <mergeCell ref="S5:V5"/>
    <mergeCell ref="U6:U7"/>
    <mergeCell ref="AC5:AC7"/>
    <mergeCell ref="AD5:AD7"/>
    <mergeCell ref="A5:A7"/>
    <mergeCell ref="B5:B7"/>
    <mergeCell ref="C5:L5"/>
    <mergeCell ref="M5:R5"/>
    <mergeCell ref="K6:L6"/>
    <mergeCell ref="M6:M7"/>
    <mergeCell ref="N6:N7"/>
    <mergeCell ref="O6:O7"/>
    <mergeCell ref="C6:C7"/>
    <mergeCell ref="D6:D7"/>
    <mergeCell ref="E6:E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  <legacy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6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11.77734375" customWidth="1"/>
    <col min="2" max="5" width="7" customWidth="1"/>
    <col min="6" max="7" width="8.88671875" customWidth="1"/>
    <col min="8" max="8" width="9.88671875" customWidth="1"/>
    <col min="9" max="9" width="11.44140625" customWidth="1"/>
    <col min="10" max="12" width="12.6640625" customWidth="1"/>
    <col min="13" max="15" width="7.21875" customWidth="1"/>
  </cols>
  <sheetData>
    <row r="1" spans="1:17" s="42" customFormat="1" ht="15" customHeight="1" x14ac:dyDescent="0.15">
      <c r="A1" s="133" t="s">
        <v>214</v>
      </c>
      <c r="C1" s="55"/>
      <c r="E1" s="55"/>
      <c r="F1" s="55"/>
      <c r="H1" s="55"/>
      <c r="J1" s="55"/>
      <c r="K1" s="55"/>
      <c r="M1" s="55"/>
      <c r="N1" s="55"/>
      <c r="P1" s="55"/>
    </row>
    <row r="2" spans="1:17" s="229" customFormat="1" ht="30" customHeight="1" x14ac:dyDescent="0.15">
      <c r="A2" s="481" t="s">
        <v>897</v>
      </c>
      <c r="B2" s="481"/>
      <c r="C2" s="481"/>
      <c r="D2" s="481"/>
      <c r="E2" s="481"/>
      <c r="F2" s="481"/>
      <c r="G2" s="481"/>
      <c r="H2" s="481"/>
      <c r="I2" s="481"/>
      <c r="J2" s="218"/>
      <c r="K2" s="218"/>
      <c r="L2" s="218"/>
      <c r="M2" s="218"/>
      <c r="N2" s="218"/>
      <c r="O2" s="218"/>
      <c r="P2" s="218"/>
      <c r="Q2" s="218"/>
    </row>
    <row r="3" spans="1:17" s="42" customFormat="1" ht="15" customHeight="1" x14ac:dyDescent="0.15">
      <c r="C3" s="55"/>
      <c r="E3" s="55"/>
      <c r="F3" s="55"/>
      <c r="H3" s="55"/>
      <c r="J3" s="55"/>
      <c r="K3" s="55"/>
      <c r="M3" s="55"/>
      <c r="N3" s="55"/>
      <c r="P3" s="55"/>
    </row>
    <row r="4" spans="1:17" s="42" customFormat="1" ht="15" customHeight="1" thickBot="1" x14ac:dyDescent="0.2"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241" t="s">
        <v>795</v>
      </c>
    </row>
    <row r="5" spans="1:17" s="162" customFormat="1" ht="20.100000000000001" customHeight="1" x14ac:dyDescent="0.15">
      <c r="A5" s="470"/>
      <c r="B5" s="634" t="s">
        <v>650</v>
      </c>
      <c r="C5" s="478"/>
      <c r="D5" s="478"/>
      <c r="E5" s="470"/>
      <c r="F5" s="634" t="s">
        <v>651</v>
      </c>
      <c r="G5" s="478"/>
      <c r="H5" s="470"/>
      <c r="I5" s="634" t="s">
        <v>652</v>
      </c>
      <c r="J5" s="478"/>
      <c r="K5" s="470"/>
      <c r="L5" s="475" t="s">
        <v>653</v>
      </c>
      <c r="M5" s="634" t="s">
        <v>654</v>
      </c>
      <c r="N5" s="478"/>
      <c r="O5" s="470"/>
      <c r="P5" s="475" t="s">
        <v>655</v>
      </c>
      <c r="Q5" s="634" t="s">
        <v>656</v>
      </c>
    </row>
    <row r="6" spans="1:17" s="162" customFormat="1" ht="20.100000000000001" customHeight="1" x14ac:dyDescent="0.15">
      <c r="A6" s="471"/>
      <c r="B6" s="449" t="s">
        <v>50</v>
      </c>
      <c r="C6" s="449" t="s">
        <v>657</v>
      </c>
      <c r="D6" s="449" t="s">
        <v>658</v>
      </c>
      <c r="E6" s="449" t="s">
        <v>340</v>
      </c>
      <c r="F6" s="449" t="s">
        <v>659</v>
      </c>
      <c r="G6" s="449" t="s">
        <v>660</v>
      </c>
      <c r="H6" s="449" t="s">
        <v>794</v>
      </c>
      <c r="I6" s="449" t="s">
        <v>50</v>
      </c>
      <c r="J6" s="449" t="s">
        <v>661</v>
      </c>
      <c r="K6" s="449" t="s">
        <v>662</v>
      </c>
      <c r="L6" s="476"/>
      <c r="M6" s="449" t="s">
        <v>50</v>
      </c>
      <c r="N6" s="449" t="s">
        <v>663</v>
      </c>
      <c r="O6" s="449" t="s">
        <v>664</v>
      </c>
      <c r="P6" s="476"/>
      <c r="Q6" s="490"/>
    </row>
    <row r="7" spans="1:17" s="162" customFormat="1" ht="20.100000000000001" customHeight="1" thickBot="1" x14ac:dyDescent="0.2">
      <c r="A7" s="472"/>
      <c r="B7" s="477"/>
      <c r="C7" s="477"/>
      <c r="D7" s="477"/>
      <c r="E7" s="477"/>
      <c r="F7" s="477"/>
      <c r="G7" s="477"/>
      <c r="H7" s="477"/>
      <c r="I7" s="477"/>
      <c r="J7" s="477"/>
      <c r="K7" s="477"/>
      <c r="L7" s="477"/>
      <c r="M7" s="477"/>
      <c r="N7" s="477"/>
      <c r="O7" s="477"/>
      <c r="P7" s="477"/>
      <c r="Q7" s="493"/>
    </row>
    <row r="8" spans="1:17" ht="6.95" customHeight="1" x14ac:dyDescent="0.15">
      <c r="A8" s="8" t="s">
        <v>0</v>
      </c>
      <c r="B8" s="79"/>
      <c r="C8" s="79"/>
      <c r="D8" s="79"/>
      <c r="E8" s="79" t="s">
        <v>0</v>
      </c>
    </row>
    <row r="9" spans="1:17" ht="21.2" customHeight="1" x14ac:dyDescent="0.15">
      <c r="A9" s="39" t="s">
        <v>63</v>
      </c>
      <c r="B9" s="94"/>
      <c r="C9" s="94"/>
      <c r="D9" s="94"/>
      <c r="E9" s="94"/>
    </row>
    <row r="10" spans="1:17" ht="21.2" customHeight="1" x14ac:dyDescent="0.15">
      <c r="A10" s="4">
        <v>2015</v>
      </c>
      <c r="B10" s="112">
        <f t="shared" ref="B10:Q16" si="0">SUM(B19,B28)</f>
        <v>4885</v>
      </c>
      <c r="C10" s="112">
        <f t="shared" si="0"/>
        <v>4282</v>
      </c>
      <c r="D10" s="112">
        <f t="shared" si="0"/>
        <v>130</v>
      </c>
      <c r="E10" s="112">
        <f t="shared" si="0"/>
        <v>473</v>
      </c>
      <c r="F10" s="112">
        <f t="shared" si="0"/>
        <v>1712</v>
      </c>
      <c r="G10" s="112">
        <f t="shared" si="0"/>
        <v>108</v>
      </c>
      <c r="H10" s="112">
        <f t="shared" si="0"/>
        <v>497324</v>
      </c>
      <c r="I10" s="112">
        <f t="shared" si="0"/>
        <v>25629422</v>
      </c>
      <c r="J10" s="112">
        <f t="shared" si="0"/>
        <v>12109352</v>
      </c>
      <c r="K10" s="112">
        <f t="shared" si="0"/>
        <v>13520070</v>
      </c>
      <c r="L10" s="112">
        <f t="shared" si="0"/>
        <v>370733199</v>
      </c>
      <c r="M10" s="112">
        <f t="shared" si="0"/>
        <v>213</v>
      </c>
      <c r="N10" s="112">
        <f t="shared" si="0"/>
        <v>25</v>
      </c>
      <c r="O10" s="112">
        <f t="shared" si="0"/>
        <v>188</v>
      </c>
      <c r="P10" s="112">
        <f t="shared" si="0"/>
        <v>236</v>
      </c>
      <c r="Q10" s="112">
        <f t="shared" si="0"/>
        <v>584</v>
      </c>
    </row>
    <row r="11" spans="1:17" ht="21.2" customHeight="1" x14ac:dyDescent="0.15">
      <c r="A11" s="4">
        <v>2016</v>
      </c>
      <c r="B11" s="112">
        <f t="shared" si="0"/>
        <v>4390</v>
      </c>
      <c r="C11" s="112">
        <f t="shared" si="0"/>
        <v>3723</v>
      </c>
      <c r="D11" s="112">
        <f t="shared" si="0"/>
        <v>93</v>
      </c>
      <c r="E11" s="112">
        <f t="shared" si="0"/>
        <v>574</v>
      </c>
      <c r="F11" s="112">
        <f t="shared" si="0"/>
        <v>2084</v>
      </c>
      <c r="G11" s="112">
        <f t="shared" si="0"/>
        <v>111</v>
      </c>
      <c r="H11" s="112">
        <f t="shared" si="0"/>
        <v>1055325</v>
      </c>
      <c r="I11" s="112">
        <f t="shared" si="0"/>
        <v>77975876</v>
      </c>
      <c r="J11" s="112">
        <f t="shared" si="0"/>
        <v>18815416</v>
      </c>
      <c r="K11" s="112">
        <f t="shared" si="0"/>
        <v>59160460</v>
      </c>
      <c r="L11" s="112">
        <f t="shared" si="0"/>
        <v>551738874</v>
      </c>
      <c r="M11" s="112">
        <f t="shared" si="0"/>
        <v>221</v>
      </c>
      <c r="N11" s="112">
        <f t="shared" si="0"/>
        <v>25</v>
      </c>
      <c r="O11" s="112">
        <f t="shared" si="0"/>
        <v>196</v>
      </c>
      <c r="P11" s="112">
        <f t="shared" si="0"/>
        <v>196</v>
      </c>
      <c r="Q11" s="112">
        <f t="shared" si="0"/>
        <v>644</v>
      </c>
    </row>
    <row r="12" spans="1:17" ht="21.2" customHeight="1" x14ac:dyDescent="0.15">
      <c r="A12" s="4">
        <v>2017</v>
      </c>
      <c r="B12" s="112">
        <f t="shared" si="0"/>
        <v>4429</v>
      </c>
      <c r="C12" s="112">
        <f t="shared" si="0"/>
        <v>3632</v>
      </c>
      <c r="D12" s="112">
        <f t="shared" si="0"/>
        <v>90</v>
      </c>
      <c r="E12" s="112">
        <f t="shared" si="0"/>
        <v>707</v>
      </c>
      <c r="F12" s="112">
        <f t="shared" si="0"/>
        <v>2157</v>
      </c>
      <c r="G12" s="112">
        <f t="shared" si="0"/>
        <v>120</v>
      </c>
      <c r="H12" s="112">
        <f t="shared" si="0"/>
        <v>568478</v>
      </c>
      <c r="I12" s="112">
        <f t="shared" si="0"/>
        <v>34371547</v>
      </c>
      <c r="J12" s="112">
        <f t="shared" si="0"/>
        <v>15422917</v>
      </c>
      <c r="K12" s="112">
        <f t="shared" si="0"/>
        <v>18948630</v>
      </c>
      <c r="L12" s="112">
        <f t="shared" si="0"/>
        <v>843274704</v>
      </c>
      <c r="M12" s="112">
        <f t="shared" si="0"/>
        <v>223</v>
      </c>
      <c r="N12" s="112">
        <f t="shared" si="0"/>
        <v>35</v>
      </c>
      <c r="O12" s="112">
        <f t="shared" si="0"/>
        <v>188</v>
      </c>
      <c r="P12" s="112">
        <f t="shared" si="0"/>
        <v>223</v>
      </c>
      <c r="Q12" s="112">
        <f t="shared" si="0"/>
        <v>1587</v>
      </c>
    </row>
    <row r="13" spans="1:17" ht="21.2" customHeight="1" x14ac:dyDescent="0.15">
      <c r="A13" s="4">
        <v>2018</v>
      </c>
      <c r="B13" s="112">
        <f t="shared" si="0"/>
        <v>4126</v>
      </c>
      <c r="C13" s="112">
        <f t="shared" si="0"/>
        <v>3427</v>
      </c>
      <c r="D13" s="112">
        <f t="shared" si="0"/>
        <v>71</v>
      </c>
      <c r="E13" s="112">
        <f t="shared" si="0"/>
        <v>628</v>
      </c>
      <c r="F13" s="112">
        <f t="shared" si="0"/>
        <v>2065</v>
      </c>
      <c r="G13" s="112">
        <f t="shared" si="0"/>
        <v>112</v>
      </c>
      <c r="H13" s="112">
        <f t="shared" si="0"/>
        <v>707703</v>
      </c>
      <c r="I13" s="112">
        <f t="shared" si="0"/>
        <v>45343051</v>
      </c>
      <c r="J13" s="112">
        <f t="shared" si="0"/>
        <v>18042269</v>
      </c>
      <c r="K13" s="112">
        <f t="shared" si="0"/>
        <v>27300782</v>
      </c>
      <c r="L13" s="112">
        <f t="shared" si="0"/>
        <v>1159802356</v>
      </c>
      <c r="M13" s="112">
        <f t="shared" si="0"/>
        <v>264</v>
      </c>
      <c r="N13" s="112">
        <f t="shared" si="0"/>
        <v>40</v>
      </c>
      <c r="O13" s="112">
        <f t="shared" si="0"/>
        <v>224</v>
      </c>
      <c r="P13" s="112">
        <f t="shared" si="0"/>
        <v>212</v>
      </c>
      <c r="Q13" s="112">
        <f t="shared" si="0"/>
        <v>1160</v>
      </c>
    </row>
    <row r="14" spans="1:17" ht="21.2" customHeight="1" x14ac:dyDescent="0.15">
      <c r="A14" s="4">
        <v>2019</v>
      </c>
      <c r="B14" s="112">
        <f t="shared" si="0"/>
        <v>3834</v>
      </c>
      <c r="C14" s="112">
        <f t="shared" si="0"/>
        <v>3075</v>
      </c>
      <c r="D14" s="112">
        <f t="shared" si="0"/>
        <v>75</v>
      </c>
      <c r="E14" s="112">
        <f t="shared" si="0"/>
        <v>684</v>
      </c>
      <c r="F14" s="112">
        <f t="shared" si="0"/>
        <v>1949</v>
      </c>
      <c r="G14" s="112">
        <f t="shared" si="0"/>
        <v>172</v>
      </c>
      <c r="H14" s="112">
        <f t="shared" si="0"/>
        <v>879713</v>
      </c>
      <c r="I14" s="112">
        <f t="shared" si="0"/>
        <v>64642041</v>
      </c>
      <c r="J14" s="112">
        <f t="shared" si="0"/>
        <v>27642725</v>
      </c>
      <c r="K14" s="112">
        <f t="shared" si="0"/>
        <v>36999316</v>
      </c>
      <c r="L14" s="112">
        <f t="shared" si="0"/>
        <v>1947616095</v>
      </c>
      <c r="M14" s="112">
        <f t="shared" si="0"/>
        <v>299</v>
      </c>
      <c r="N14" s="112">
        <f t="shared" si="0"/>
        <v>26</v>
      </c>
      <c r="O14" s="112">
        <f t="shared" si="0"/>
        <v>273</v>
      </c>
      <c r="P14" s="112">
        <f t="shared" si="0"/>
        <v>371</v>
      </c>
      <c r="Q14" s="112">
        <f t="shared" si="0"/>
        <v>1665</v>
      </c>
    </row>
    <row r="15" spans="1:17" ht="21.2" customHeight="1" x14ac:dyDescent="0.15">
      <c r="A15" s="4">
        <v>2020</v>
      </c>
      <c r="B15" s="112">
        <f t="shared" si="0"/>
        <v>4096</v>
      </c>
      <c r="C15" s="112">
        <f t="shared" si="0"/>
        <v>3492</v>
      </c>
      <c r="D15" s="112">
        <f t="shared" si="0"/>
        <v>91</v>
      </c>
      <c r="E15" s="112">
        <f t="shared" si="0"/>
        <v>513</v>
      </c>
      <c r="F15" s="112">
        <f t="shared" si="0"/>
        <v>1846</v>
      </c>
      <c r="G15" s="112">
        <f t="shared" si="0"/>
        <v>134</v>
      </c>
      <c r="H15" s="112">
        <f t="shared" si="0"/>
        <v>20184658</v>
      </c>
      <c r="I15" s="112">
        <f t="shared" si="0"/>
        <v>53673764</v>
      </c>
      <c r="J15" s="112">
        <f t="shared" si="0"/>
        <v>15733276</v>
      </c>
      <c r="K15" s="112">
        <f t="shared" si="0"/>
        <v>37940488</v>
      </c>
      <c r="L15" s="112">
        <f t="shared" si="0"/>
        <v>599316175</v>
      </c>
      <c r="M15" s="112">
        <f t="shared" si="0"/>
        <v>258</v>
      </c>
      <c r="N15" s="112">
        <f t="shared" si="0"/>
        <v>38</v>
      </c>
      <c r="O15" s="112">
        <f t="shared" si="0"/>
        <v>220</v>
      </c>
      <c r="P15" s="112">
        <f t="shared" si="0"/>
        <v>228</v>
      </c>
      <c r="Q15" s="112">
        <f t="shared" si="0"/>
        <v>1193</v>
      </c>
    </row>
    <row r="16" spans="1:17" ht="21.2" customHeight="1" x14ac:dyDescent="0.15">
      <c r="A16" s="4">
        <v>2021</v>
      </c>
      <c r="B16" s="112">
        <f t="shared" si="0"/>
        <v>4038</v>
      </c>
      <c r="C16" s="112">
        <f t="shared" si="0"/>
        <v>3804</v>
      </c>
      <c r="D16" s="112">
        <f t="shared" si="0"/>
        <v>45</v>
      </c>
      <c r="E16" s="112">
        <f t="shared" si="0"/>
        <v>189</v>
      </c>
      <c r="F16" s="112">
        <f t="shared" si="0"/>
        <v>1691</v>
      </c>
      <c r="G16" s="112">
        <f t="shared" si="0"/>
        <v>147</v>
      </c>
      <c r="H16" s="112">
        <f t="shared" si="0"/>
        <v>4563156.0999999996</v>
      </c>
      <c r="I16" s="112">
        <f t="shared" si="0"/>
        <v>48185644</v>
      </c>
      <c r="J16" s="112">
        <f t="shared" si="0"/>
        <v>19931035</v>
      </c>
      <c r="K16" s="112">
        <f t="shared" si="0"/>
        <v>28254609</v>
      </c>
      <c r="L16" s="112">
        <f t="shared" si="0"/>
        <v>753750286</v>
      </c>
      <c r="M16" s="112">
        <f t="shared" si="0"/>
        <v>274</v>
      </c>
      <c r="N16" s="112">
        <f t="shared" si="0"/>
        <v>26</v>
      </c>
      <c r="O16" s="112">
        <f t="shared" si="0"/>
        <v>248</v>
      </c>
      <c r="P16" s="112">
        <f t="shared" si="0"/>
        <v>265</v>
      </c>
      <c r="Q16" s="112">
        <f t="shared" si="0"/>
        <v>946</v>
      </c>
    </row>
    <row r="17" spans="1:23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</row>
    <row r="18" spans="1:23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</row>
    <row r="19" spans="1:23" ht="21.2" customHeight="1" x14ac:dyDescent="0.15">
      <c r="A19" s="4">
        <v>2015</v>
      </c>
      <c r="B19" s="112">
        <f>VLOOKUP($A19&amp;$A$18, '[1]49.화재'!$A$9:$BC$71, 4, FALSE)</f>
        <v>1817</v>
      </c>
      <c r="C19" s="112">
        <f>VLOOKUP($A19&amp;$A$18, '[1]49.화재'!$A$9:$BC$71, 5, FALSE)</f>
        <v>1564</v>
      </c>
      <c r="D19" s="112">
        <f>VLOOKUP($A19&amp;$A$18, '[1]49.화재'!$A$9:$BC$71, 6, FALSE)</f>
        <v>60</v>
      </c>
      <c r="E19" s="112">
        <f>VLOOKUP($A19&amp;$A$18, '[1]49.화재'!$A$9:$BC$71, 7, FALSE)</f>
        <v>193</v>
      </c>
      <c r="F19" s="112">
        <f>VLOOKUP($A19&amp;$A$18, '[1]49.화재'!$A$9:$BC$71, 8, FALSE)</f>
        <v>474</v>
      </c>
      <c r="G19" s="112">
        <f>VLOOKUP($A19&amp;$A$18, '[1]49.화재'!$A$9:$BC$71, 9, FALSE)</f>
        <v>25</v>
      </c>
      <c r="H19" s="112">
        <f>VLOOKUP($A19&amp;$A$18, '[1]49.화재'!$A$9:$BC$71, 10, FALSE)</f>
        <v>30079</v>
      </c>
      <c r="I19" s="112">
        <f>VLOOKUP($A19&amp;$A$18, '[1]49.화재'!$A$9:$BC$71, 11, FALSE)</f>
        <v>7962581</v>
      </c>
      <c r="J19" s="112">
        <f>VLOOKUP($A19&amp;$A$18, '[1]49.화재'!$A$9:$BC$71, 12, FALSE)</f>
        <v>3654754</v>
      </c>
      <c r="K19" s="112">
        <f>VLOOKUP($A19&amp;$A$18, '[1]49.화재'!$A$9:$BC$71, 13, FALSE)</f>
        <v>4307827</v>
      </c>
      <c r="L19" s="112">
        <f>VLOOKUP($A19&amp;$A$18, '[1]49.화재'!$A$9:$BC$71, 14, FALSE)</f>
        <v>135054882</v>
      </c>
      <c r="M19" s="112">
        <f>VLOOKUP($A19&amp;$A$18, '[1]49.화재'!$A$9:$BC$71, 15, FALSE)</f>
        <v>82</v>
      </c>
      <c r="N19" s="112">
        <f>VLOOKUP($A19&amp;$A$18, '[1]49.화재'!$A$9:$BC$71, 16, FALSE)</f>
        <v>7</v>
      </c>
      <c r="O19" s="112">
        <f>VLOOKUP($A19&amp;$A$18, '[1]49.화재'!$A$9:$BC$71, 17, FALSE)</f>
        <v>75</v>
      </c>
      <c r="P19" s="112">
        <f>VLOOKUP($A19&amp;$A$18, '[1]49.화재'!$A$9:$BC$71, 18, FALSE)</f>
        <v>59</v>
      </c>
      <c r="Q19" s="112">
        <f>VLOOKUP($A19&amp;$A$18, '[1]49.화재'!$A$9:$BC$71, 19, FALSE)</f>
        <v>54</v>
      </c>
    </row>
    <row r="20" spans="1:23" ht="21.2" customHeight="1" x14ac:dyDescent="0.15">
      <c r="A20" s="4">
        <v>2016</v>
      </c>
      <c r="B20" s="112">
        <f>VLOOKUP($A20&amp;$A$18, '[1]49.화재'!$A$9:$BC$71, 4, FALSE)</f>
        <v>1739</v>
      </c>
      <c r="C20" s="112">
        <f>VLOOKUP($A20&amp;$A$18, '[1]49.화재'!$A$9:$BC$71, 5, FALSE)</f>
        <v>1459</v>
      </c>
      <c r="D20" s="112">
        <f>VLOOKUP($A20&amp;$A$18, '[1]49.화재'!$A$9:$BC$71, 6, FALSE)</f>
        <v>52</v>
      </c>
      <c r="E20" s="112">
        <f>VLOOKUP($A20&amp;$A$18, '[1]49.화재'!$A$9:$BC$71, 7, FALSE)</f>
        <v>228</v>
      </c>
      <c r="F20" s="112">
        <f>VLOOKUP($A20&amp;$A$18, '[1]49.화재'!$A$9:$BC$71, 8, FALSE)</f>
        <v>702</v>
      </c>
      <c r="G20" s="112">
        <f>VLOOKUP($A20&amp;$A$18, '[1]49.화재'!$A$9:$BC$71, 9, FALSE)</f>
        <v>33</v>
      </c>
      <c r="H20" s="112">
        <f>VLOOKUP($A20&amp;$A$18, '[1]49.화재'!$A$9:$BC$71, 10, FALSE)</f>
        <v>37592</v>
      </c>
      <c r="I20" s="112">
        <f>VLOOKUP($A20&amp;$A$18, '[1]49.화재'!$A$9:$BC$71, 11, FALSE)</f>
        <v>53332109</v>
      </c>
      <c r="J20" s="112">
        <f>VLOOKUP($A20&amp;$A$18, '[1]49.화재'!$A$9:$BC$71, 12, FALSE)</f>
        <v>7422474</v>
      </c>
      <c r="K20" s="112">
        <f>VLOOKUP($A20&amp;$A$18, '[1]49.화재'!$A$9:$BC$71, 13, FALSE)</f>
        <v>45909635</v>
      </c>
      <c r="L20" s="112">
        <f>VLOOKUP($A20&amp;$A$18, '[1]49.화재'!$A$9:$BC$71, 14, FALSE)</f>
        <v>217950238</v>
      </c>
      <c r="M20" s="112">
        <f>VLOOKUP($A20&amp;$A$18, '[1]49.화재'!$A$9:$BC$71, 15, FALSE)</f>
        <v>94</v>
      </c>
      <c r="N20" s="112">
        <f>VLOOKUP($A20&amp;$A$18, '[1]49.화재'!$A$9:$BC$71, 16, FALSE)</f>
        <v>11</v>
      </c>
      <c r="O20" s="112">
        <f>VLOOKUP($A20&amp;$A$18, '[1]49.화재'!$A$9:$BC$71, 17, FALSE)</f>
        <v>83</v>
      </c>
      <c r="P20" s="112">
        <f>VLOOKUP($A20&amp;$A$18, '[1]49.화재'!$A$9:$BC$71, 18, FALSE)</f>
        <v>54</v>
      </c>
      <c r="Q20" s="112">
        <f>VLOOKUP($A20&amp;$A$18, '[1]49.화재'!$A$9:$BC$71, 19, FALSE)</f>
        <v>74</v>
      </c>
    </row>
    <row r="21" spans="1:23" ht="21.2" customHeight="1" x14ac:dyDescent="0.15">
      <c r="A21" s="4">
        <v>2017</v>
      </c>
      <c r="B21" s="112">
        <f>VLOOKUP($A21&amp;$A$18, '[1]49.화재'!$A$9:$BC$71, 4, FALSE)</f>
        <v>1612</v>
      </c>
      <c r="C21" s="112">
        <f>VLOOKUP($A21&amp;$A$18, '[1]49.화재'!$A$9:$BC$71, 5, FALSE)</f>
        <v>1325</v>
      </c>
      <c r="D21" s="112">
        <f>VLOOKUP($A21&amp;$A$18, '[1]49.화재'!$A$9:$BC$71, 6, FALSE)</f>
        <v>40</v>
      </c>
      <c r="E21" s="112">
        <f>VLOOKUP($A21&amp;$A$18, '[1]49.화재'!$A$9:$BC$71, 7, FALSE)</f>
        <v>247</v>
      </c>
      <c r="F21" s="112">
        <f>VLOOKUP($A21&amp;$A$18, '[1]49.화재'!$A$9:$BC$71, 8, FALSE)</f>
        <v>601</v>
      </c>
      <c r="G21" s="112">
        <f>VLOOKUP($A21&amp;$A$18, '[1]49.화재'!$A$9:$BC$71, 9, FALSE)</f>
        <v>16</v>
      </c>
      <c r="H21" s="112">
        <f>VLOOKUP($A21&amp;$A$18, '[1]49.화재'!$A$9:$BC$71, 10, FALSE)</f>
        <v>32506</v>
      </c>
      <c r="I21" s="112">
        <f>VLOOKUP($A21&amp;$A$18, '[1]49.화재'!$A$9:$BC$71, 11, FALSE)</f>
        <v>9278689</v>
      </c>
      <c r="J21" s="112">
        <f>VLOOKUP($A21&amp;$A$18, '[1]49.화재'!$A$9:$BC$71, 12, FALSE)</f>
        <v>3610910</v>
      </c>
      <c r="K21" s="112">
        <f>VLOOKUP($A21&amp;$A$18, '[1]49.화재'!$A$9:$BC$71, 13, FALSE)</f>
        <v>5667779</v>
      </c>
      <c r="L21" s="112">
        <f>VLOOKUP($A21&amp;$A$18, '[1]49.화재'!$A$9:$BC$71, 14, FALSE)</f>
        <v>341231473</v>
      </c>
      <c r="M21" s="112">
        <f>VLOOKUP($A21&amp;$A$18, '[1]49.화재'!$A$9:$BC$71, 15, FALSE)</f>
        <v>69</v>
      </c>
      <c r="N21" s="112">
        <f>VLOOKUP($A21&amp;$A$18, '[1]49.화재'!$A$9:$BC$71, 16, FALSE)</f>
        <v>8</v>
      </c>
      <c r="O21" s="112">
        <f>VLOOKUP($A21&amp;$A$18, '[1]49.화재'!$A$9:$BC$71, 17, FALSE)</f>
        <v>61</v>
      </c>
      <c r="P21" s="112">
        <f>VLOOKUP($A21&amp;$A$18, '[1]49.화재'!$A$9:$BC$71, 18, FALSE)</f>
        <v>28</v>
      </c>
      <c r="Q21" s="112">
        <f>VLOOKUP($A21&amp;$A$18, '[1]49.화재'!$A$9:$BC$71, 19, FALSE)</f>
        <v>935</v>
      </c>
    </row>
    <row r="22" spans="1:23" ht="21.2" customHeight="1" x14ac:dyDescent="0.15">
      <c r="A22" s="4">
        <v>2018</v>
      </c>
      <c r="B22" s="112">
        <f>SUM(C22:E22)</f>
        <v>1440</v>
      </c>
      <c r="C22" s="112">
        <f>VLOOKUP($A22&amp;$A$18, '[1]49.화재'!$A$9:$BC$71, 5, FALSE)</f>
        <v>1261</v>
      </c>
      <c r="D22" s="112">
        <f>VLOOKUP($A22&amp;$A$18, '[1]49.화재'!$A$9:$BC$71, 6, FALSE)</f>
        <v>41</v>
      </c>
      <c r="E22" s="112">
        <f>VLOOKUP($A22&amp;$A$18, '[1]49.화재'!$A$9:$BC$71, 7, FALSE)</f>
        <v>138</v>
      </c>
      <c r="F22" s="112">
        <f>VLOOKUP($A22&amp;$A$18, '[1]49.화재'!$A$9:$BC$71, 8, FALSE)</f>
        <v>443</v>
      </c>
      <c r="G22" s="112">
        <f>VLOOKUP($A22&amp;$A$18, '[1]49.화재'!$A$9:$BC$71, 9, FALSE)</f>
        <v>25</v>
      </c>
      <c r="H22" s="112">
        <f>VLOOKUP($A22&amp;$A$18, '[1]49.화재'!$A$9:$BC$71, 10, FALSE)</f>
        <v>33000</v>
      </c>
      <c r="I22" s="112">
        <f>SUM(J22:K22)</f>
        <v>11224676</v>
      </c>
      <c r="J22" s="112">
        <f>VLOOKUP($A22&amp;$A$18, '[1]49.화재'!$A$9:$BC$71, 12, FALSE)</f>
        <v>3340690</v>
      </c>
      <c r="K22" s="112">
        <f>VLOOKUP($A22&amp;$A$18, '[1]49.화재'!$A$9:$BC$71, 13, FALSE)</f>
        <v>7883986</v>
      </c>
      <c r="L22" s="112">
        <f>VLOOKUP($A22&amp;$A$18, '[1]49.화재'!$A$9:$BC$71, 14, FALSE)</f>
        <v>629029509</v>
      </c>
      <c r="M22" s="112">
        <f>VLOOKUP($A22&amp;$A$18, '[1]49.화재'!$A$9:$BC$71, 15, FALSE)</f>
        <v>84</v>
      </c>
      <c r="N22" s="112">
        <f>VLOOKUP($A22&amp;$A$18, '[1]49.화재'!$A$9:$BC$71, 16, FALSE)</f>
        <v>18</v>
      </c>
      <c r="O22" s="112">
        <f>VLOOKUP($A22&amp;$A$18, '[1]49.화재'!$A$9:$BC$71, 17, FALSE)</f>
        <v>66</v>
      </c>
      <c r="P22" s="112">
        <f>VLOOKUP($A22&amp;$A$18, '[1]49.화재'!$A$9:$BC$71, 18, FALSE)</f>
        <v>51</v>
      </c>
      <c r="Q22" s="112">
        <f>VLOOKUP($A22&amp;$A$18, '[1]49.화재'!$A$9:$BC$71, 19, FALSE)</f>
        <v>1036</v>
      </c>
    </row>
    <row r="23" spans="1:23" ht="21.2" customHeight="1" x14ac:dyDescent="0.15">
      <c r="A23" s="4">
        <v>2019</v>
      </c>
      <c r="B23" s="112">
        <f t="shared" ref="B23:B25" si="1">SUM(C23:E23)</f>
        <v>1323</v>
      </c>
      <c r="C23" s="112">
        <f>VLOOKUP($A23&amp;$A$18, '[1]49.화재'!$A$9:$BC$71, 5, FALSE)</f>
        <v>1177</v>
      </c>
      <c r="D23" s="112">
        <f>VLOOKUP($A23&amp;$A$18, '[1]49.화재'!$A$9:$BC$71, 6, FALSE)</f>
        <v>36</v>
      </c>
      <c r="E23" s="112">
        <f>VLOOKUP($A23&amp;$A$18, '[1]49.화재'!$A$9:$BC$71, 7, FALSE)</f>
        <v>110</v>
      </c>
      <c r="F23" s="112">
        <f>VLOOKUP($A23&amp;$A$18, '[1]49.화재'!$A$9:$BC$71, 8, FALSE)</f>
        <v>430</v>
      </c>
      <c r="G23" s="112">
        <f>VLOOKUP($A23&amp;$A$18, '[1]49.화재'!$A$9:$BC$71, 9, FALSE)</f>
        <v>31</v>
      </c>
      <c r="H23" s="112">
        <f>VLOOKUP($A23&amp;$A$18, '[1]49.화재'!$A$9:$BC$71, 10, FALSE)</f>
        <v>97125</v>
      </c>
      <c r="I23" s="112">
        <f t="shared" ref="I23:I25" si="2">SUM(J23:K23)</f>
        <v>7224014</v>
      </c>
      <c r="J23" s="112">
        <f>VLOOKUP($A23&amp;$A$18, '[1]49.화재'!$A$9:$BC$71, 12, FALSE)</f>
        <v>3528639</v>
      </c>
      <c r="K23" s="112">
        <f>VLOOKUP($A23&amp;$A$18, '[1]49.화재'!$A$9:$BC$71, 13, FALSE)</f>
        <v>3695375</v>
      </c>
      <c r="L23" s="112">
        <f>VLOOKUP($A23&amp;$A$18, '[1]49.화재'!$A$9:$BC$71, 14, FALSE)</f>
        <v>457945484</v>
      </c>
      <c r="M23" s="112">
        <f>VLOOKUP($A23&amp;$A$18, '[1]49.화재'!$A$9:$BC$71, 15, FALSE)</f>
        <v>105</v>
      </c>
      <c r="N23" s="112">
        <f>VLOOKUP($A23&amp;$A$18, '[1]49.화재'!$A$9:$BC$71, 16, FALSE)</f>
        <v>11</v>
      </c>
      <c r="O23" s="112">
        <f>VLOOKUP($A23&amp;$A$18, '[1]49.화재'!$A$9:$BC$71, 17, FALSE)</f>
        <v>94</v>
      </c>
      <c r="P23" s="112">
        <f>VLOOKUP($A23&amp;$A$18, '[1]49.화재'!$A$9:$BC$71, 18, FALSE)</f>
        <v>67</v>
      </c>
      <c r="Q23" s="112">
        <f>VLOOKUP($A23&amp;$A$18, '[1]49.화재'!$A$9:$BC$71, 19, FALSE)</f>
        <v>1536</v>
      </c>
    </row>
    <row r="24" spans="1:23" ht="21.2" customHeight="1" x14ac:dyDescent="0.15">
      <c r="A24" s="4">
        <v>2020</v>
      </c>
      <c r="B24" s="112">
        <f t="shared" si="1"/>
        <v>1233</v>
      </c>
      <c r="C24" s="112">
        <f>VLOOKUP($A24&amp;$A$18, '[1]49.화재'!$A$9:$BC$71, 5, FALSE)</f>
        <v>1103</v>
      </c>
      <c r="D24" s="112">
        <f>VLOOKUP($A24&amp;$A$18, '[1]49.화재'!$A$9:$BC$71, 6, FALSE)</f>
        <v>44</v>
      </c>
      <c r="E24" s="112">
        <f>VLOOKUP($A24&amp;$A$18, '[1]49.화재'!$A$9:$BC$71, 7, FALSE)</f>
        <v>86</v>
      </c>
      <c r="F24" s="112">
        <f>VLOOKUP($A24&amp;$A$18, '[1]49.화재'!$A$9:$BC$71, 8, FALSE)</f>
        <v>344</v>
      </c>
      <c r="G24" s="112">
        <f>VLOOKUP($A24&amp;$A$18, '[1]49.화재'!$A$9:$BC$71, 9, FALSE)</f>
        <v>29</v>
      </c>
      <c r="H24" s="112">
        <f>VLOOKUP($A24&amp;$A$18, '[1]49.화재'!$A$9:$BC$71, 10, FALSE)</f>
        <v>17227</v>
      </c>
      <c r="I24" s="112">
        <f t="shared" si="2"/>
        <v>6463059</v>
      </c>
      <c r="J24" s="112">
        <f>VLOOKUP($A24&amp;$A$18, '[1]49.화재'!$A$9:$BC$71, 12, FALSE)</f>
        <v>2893854</v>
      </c>
      <c r="K24" s="112">
        <f>VLOOKUP($A24&amp;$A$18, '[1]49.화재'!$A$9:$BC$71, 13, FALSE)</f>
        <v>3569205</v>
      </c>
      <c r="L24" s="112">
        <f>VLOOKUP($A24&amp;$A$18, '[1]49.화재'!$A$9:$BC$71, 14, FALSE)</f>
        <v>222437596</v>
      </c>
      <c r="M24" s="112">
        <f>VLOOKUP($A24&amp;$A$18, '[1]49.화재'!$A$9:$BC$71, 15, FALSE)</f>
        <v>74</v>
      </c>
      <c r="N24" s="112">
        <f>VLOOKUP($A24&amp;$A$18, '[1]49.화재'!$A$9:$BC$71, 16, FALSE)</f>
        <v>11</v>
      </c>
      <c r="O24" s="112">
        <f>VLOOKUP($A24&amp;$A$18, '[1]49.화재'!$A$9:$BC$71, 17, FALSE)</f>
        <v>63</v>
      </c>
      <c r="P24" s="112">
        <f>VLOOKUP($A24&amp;$A$18, '[1]49.화재'!$A$9:$BC$71, 18, FALSE)</f>
        <v>55</v>
      </c>
      <c r="Q24" s="112">
        <f>VLOOKUP($A24&amp;$A$18, '[1]49.화재'!$A$9:$BC$71, 19, FALSE)</f>
        <v>404</v>
      </c>
    </row>
    <row r="25" spans="1:23" ht="21.2" customHeight="1" x14ac:dyDescent="0.15">
      <c r="A25" s="4">
        <v>2021</v>
      </c>
      <c r="B25" s="112">
        <f t="shared" si="1"/>
        <v>1189</v>
      </c>
      <c r="C25" s="112">
        <v>1027</v>
      </c>
      <c r="D25" s="112">
        <v>36</v>
      </c>
      <c r="E25" s="112">
        <v>126</v>
      </c>
      <c r="F25" s="112">
        <v>332</v>
      </c>
      <c r="G25" s="112">
        <v>18</v>
      </c>
      <c r="H25" s="112">
        <v>31634.100000000002</v>
      </c>
      <c r="I25" s="112">
        <f t="shared" si="2"/>
        <v>10039908</v>
      </c>
      <c r="J25" s="112">
        <v>4807498</v>
      </c>
      <c r="K25" s="112">
        <v>5232410</v>
      </c>
      <c r="L25" s="112">
        <v>224932087</v>
      </c>
      <c r="M25" s="112">
        <v>65</v>
      </c>
      <c r="N25" s="112">
        <v>5</v>
      </c>
      <c r="O25" s="112">
        <v>60</v>
      </c>
      <c r="P25" s="112">
        <v>31</v>
      </c>
      <c r="Q25" s="112">
        <v>69</v>
      </c>
      <c r="R25" s="112"/>
      <c r="S25" s="297"/>
      <c r="T25" s="297"/>
      <c r="U25" s="297"/>
      <c r="V25" s="297"/>
      <c r="W25" s="297"/>
    </row>
    <row r="26" spans="1:23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</row>
    <row r="27" spans="1:23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</row>
    <row r="28" spans="1:23" ht="21.2" customHeight="1" x14ac:dyDescent="0.15">
      <c r="A28" s="4">
        <v>2015</v>
      </c>
      <c r="B28" s="112">
        <f>VLOOKUP($A28&amp;$A$27, '[2]49.화재'!$A$9:$BC$160, 4, FALSE)</f>
        <v>3068</v>
      </c>
      <c r="C28" s="112">
        <f>VLOOKUP($A28&amp;$A$27, '[2]49.화재'!$A$9:$BC$160, 5, FALSE)</f>
        <v>2718</v>
      </c>
      <c r="D28" s="112">
        <f>VLOOKUP($A28&amp;$A$27, '[2]49.화재'!$A$9:$BC$160, 6, FALSE)</f>
        <v>70</v>
      </c>
      <c r="E28" s="112">
        <f>VLOOKUP($A28&amp;$A$27, '[2]49.화재'!$A$9:$BC$160, 7, FALSE)</f>
        <v>280</v>
      </c>
      <c r="F28" s="112">
        <f>VLOOKUP($A28&amp;$A$27, '[2]49.화재'!$A$9:$BC$160, 8, FALSE)</f>
        <v>1238</v>
      </c>
      <c r="G28" s="112">
        <f>VLOOKUP($A28&amp;$A$27, '[2]49.화재'!$A$9:$BC$160, 9, FALSE)</f>
        <v>83</v>
      </c>
      <c r="H28" s="112">
        <f>VLOOKUP($A28&amp;$A$27, '[2]49.화재'!$A$9:$BC$160, 10, FALSE)</f>
        <v>467245</v>
      </c>
      <c r="I28" s="112">
        <f>VLOOKUP($A28&amp;$A$27, '[2]49.화재'!$A$9:$BC$160, 11, FALSE)</f>
        <v>17666841</v>
      </c>
      <c r="J28" s="112">
        <f>VLOOKUP($A28&amp;$A$27, '[2]49.화재'!$A$9:$BC$160, 12, FALSE)</f>
        <v>8454598</v>
      </c>
      <c r="K28" s="112">
        <f>VLOOKUP($A28&amp;$A$27, '[2]49.화재'!$A$9:$BC$160, 13, FALSE)</f>
        <v>9212243</v>
      </c>
      <c r="L28" s="112">
        <f>VLOOKUP($A28&amp;$A$27, '[2]49.화재'!$A$9:$BC$160, 14, FALSE)</f>
        <v>235678317</v>
      </c>
      <c r="M28" s="112">
        <f>VLOOKUP($A28&amp;$A$27, '[2]49.화재'!$A$9:$BC$160, 15, FALSE)</f>
        <v>131</v>
      </c>
      <c r="N28" s="112">
        <f>VLOOKUP($A28&amp;$A$27, '[2]49.화재'!$A$9:$BC$160, 16, FALSE)</f>
        <v>18</v>
      </c>
      <c r="O28" s="112">
        <f>VLOOKUP($A28&amp;$A$27, '[2]49.화재'!$A$9:$BC$160, 17, FALSE)</f>
        <v>113</v>
      </c>
      <c r="P28" s="112">
        <f>VLOOKUP($A28&amp;$A$27, '[2]49.화재'!$A$9:$BC$160, 18, FALSE)</f>
        <v>177</v>
      </c>
      <c r="Q28" s="112">
        <f>VLOOKUP($A28&amp;$A$27, '[2]49.화재'!$A$9:$BC$160, 19, FALSE)</f>
        <v>530</v>
      </c>
    </row>
    <row r="29" spans="1:23" ht="21.2" customHeight="1" x14ac:dyDescent="0.15">
      <c r="A29" s="4">
        <v>2016</v>
      </c>
      <c r="B29" s="112">
        <f>VLOOKUP($A29&amp;$A$27, '[2]49.화재'!$A$9:$BC$160, 4, FALSE)</f>
        <v>2651</v>
      </c>
      <c r="C29" s="112">
        <f>VLOOKUP($A29&amp;$A$27, '[2]49.화재'!$A$9:$BC$160, 5, FALSE)</f>
        <v>2264</v>
      </c>
      <c r="D29" s="112">
        <f>VLOOKUP($A29&amp;$A$27, '[2]49.화재'!$A$9:$BC$160, 6, FALSE)</f>
        <v>41</v>
      </c>
      <c r="E29" s="112">
        <f>VLOOKUP($A29&amp;$A$27, '[2]49.화재'!$A$9:$BC$160, 7, FALSE)</f>
        <v>346</v>
      </c>
      <c r="F29" s="112">
        <f>VLOOKUP($A29&amp;$A$27, '[2]49.화재'!$A$9:$BC$160, 8, FALSE)</f>
        <v>1382</v>
      </c>
      <c r="G29" s="112">
        <f>VLOOKUP($A29&amp;$A$27, '[2]49.화재'!$A$9:$BC$160, 9, FALSE)</f>
        <v>78</v>
      </c>
      <c r="H29" s="112">
        <f>VLOOKUP($A29&amp;$A$27, '[2]49.화재'!$A$9:$BC$160, 10, FALSE)</f>
        <v>1017733</v>
      </c>
      <c r="I29" s="112">
        <f>VLOOKUP($A29&amp;$A$27, '[2]49.화재'!$A$9:$BC$160, 11, FALSE)</f>
        <v>24643767</v>
      </c>
      <c r="J29" s="112">
        <f>VLOOKUP($A29&amp;$A$27, '[2]49.화재'!$A$9:$BC$160, 12, FALSE)</f>
        <v>11392942</v>
      </c>
      <c r="K29" s="112">
        <f>VLOOKUP($A29&amp;$A$27, '[2]49.화재'!$A$9:$BC$160, 13, FALSE)</f>
        <v>13250825</v>
      </c>
      <c r="L29" s="112">
        <f>VLOOKUP($A29&amp;$A$27, '[2]49.화재'!$A$9:$BC$160, 14, FALSE)</f>
        <v>333788636</v>
      </c>
      <c r="M29" s="112">
        <f>VLOOKUP($A29&amp;$A$27, '[2]49.화재'!$A$9:$BC$160, 15, FALSE)</f>
        <v>127</v>
      </c>
      <c r="N29" s="112">
        <f>VLOOKUP($A29&amp;$A$27, '[2]49.화재'!$A$9:$BC$160, 16, FALSE)</f>
        <v>14</v>
      </c>
      <c r="O29" s="112">
        <f>VLOOKUP($A29&amp;$A$27, '[2]49.화재'!$A$9:$BC$160, 17, FALSE)</f>
        <v>113</v>
      </c>
      <c r="P29" s="112">
        <f>VLOOKUP($A29&amp;$A$27, '[2]49.화재'!$A$9:$BC$160, 18, FALSE)</f>
        <v>142</v>
      </c>
      <c r="Q29" s="112">
        <f>VLOOKUP($A29&amp;$A$27, '[2]49.화재'!$A$9:$BC$160, 19, FALSE)</f>
        <v>570</v>
      </c>
    </row>
    <row r="30" spans="1:23" ht="21.2" customHeight="1" x14ac:dyDescent="0.15">
      <c r="A30" s="4">
        <v>2017</v>
      </c>
      <c r="B30" s="112">
        <f>VLOOKUP($A30&amp;$A$27, '[2]49.화재'!$A$9:$BC$160, 4, FALSE)</f>
        <v>2817</v>
      </c>
      <c r="C30" s="112">
        <f>VLOOKUP($A30&amp;$A$27, '[2]49.화재'!$A$9:$BC$160, 5, FALSE)</f>
        <v>2307</v>
      </c>
      <c r="D30" s="112">
        <f>VLOOKUP($A30&amp;$A$27, '[2]49.화재'!$A$9:$BC$160, 6, FALSE)</f>
        <v>50</v>
      </c>
      <c r="E30" s="112">
        <f>VLOOKUP($A30&amp;$A$27, '[2]49.화재'!$A$9:$BC$160, 7, FALSE)</f>
        <v>460</v>
      </c>
      <c r="F30" s="112">
        <f>VLOOKUP($A30&amp;$A$27, '[2]49.화재'!$A$9:$BC$160, 8, FALSE)</f>
        <v>1556</v>
      </c>
      <c r="G30" s="112">
        <f>VLOOKUP($A30&amp;$A$27, '[2]49.화재'!$A$9:$BC$160, 9, FALSE)</f>
        <v>104</v>
      </c>
      <c r="H30" s="112">
        <f>VLOOKUP($A30&amp;$A$27, '[2]49.화재'!$A$9:$BC$160, 10, FALSE)</f>
        <v>535972</v>
      </c>
      <c r="I30" s="112">
        <f>VLOOKUP($A30&amp;$A$27, '[2]49.화재'!$A$9:$BC$160, 11, FALSE)</f>
        <v>25092858</v>
      </c>
      <c r="J30" s="112">
        <f>VLOOKUP($A30&amp;$A$27, '[2]49.화재'!$A$9:$BC$160, 12, FALSE)</f>
        <v>11812007</v>
      </c>
      <c r="K30" s="112">
        <f>VLOOKUP($A30&amp;$A$27, '[2]49.화재'!$A$9:$BC$160, 13, FALSE)</f>
        <v>13280851</v>
      </c>
      <c r="L30" s="112">
        <f>VLOOKUP($A30&amp;$A$27, '[2]49.화재'!$A$9:$BC$160, 14, FALSE)</f>
        <v>502043231</v>
      </c>
      <c r="M30" s="112">
        <f>VLOOKUP($A30&amp;$A$27, '[2]49.화재'!$A$9:$BC$160, 15, FALSE)</f>
        <v>154</v>
      </c>
      <c r="N30" s="112">
        <f>VLOOKUP($A30&amp;$A$27, '[2]49.화재'!$A$9:$BC$160, 16, FALSE)</f>
        <v>27</v>
      </c>
      <c r="O30" s="112">
        <f>VLOOKUP($A30&amp;$A$27, '[2]49.화재'!$A$9:$BC$160, 17, FALSE)</f>
        <v>127</v>
      </c>
      <c r="P30" s="112">
        <f>VLOOKUP($A30&amp;$A$27, '[2]49.화재'!$A$9:$BC$160, 18, FALSE)</f>
        <v>195</v>
      </c>
      <c r="Q30" s="112">
        <f>VLOOKUP($A30&amp;$A$27, '[2]49.화재'!$A$9:$BC$160, 19, FALSE)</f>
        <v>652</v>
      </c>
    </row>
    <row r="31" spans="1:23" ht="21.2" customHeight="1" x14ac:dyDescent="0.15">
      <c r="A31" s="4">
        <v>2018</v>
      </c>
      <c r="B31" s="112">
        <f>VLOOKUP($A31&amp;$A$27, '[2]49.화재'!$A$9:$BC$160, 4, FALSE)</f>
        <v>2686</v>
      </c>
      <c r="C31" s="112">
        <f>VLOOKUP($A31&amp;$A$27, '[2]49.화재'!$A$9:$BC$160, 5, FALSE)</f>
        <v>2166</v>
      </c>
      <c r="D31" s="112">
        <f>VLOOKUP($A31&amp;$A$27, '[2]49.화재'!$A$9:$BC$160, 6, FALSE)</f>
        <v>30</v>
      </c>
      <c r="E31" s="112">
        <f>VLOOKUP($A31&amp;$A$27, '[2]49.화재'!$A$9:$BC$160, 7, FALSE)</f>
        <v>490</v>
      </c>
      <c r="F31" s="112">
        <f>VLOOKUP($A31&amp;$A$27, '[2]49.화재'!$A$9:$BC$160, 8, FALSE)</f>
        <v>1622</v>
      </c>
      <c r="G31" s="112">
        <f>VLOOKUP($A31&amp;$A$27, '[2]49.화재'!$A$9:$BC$160, 9, FALSE)</f>
        <v>87</v>
      </c>
      <c r="H31" s="112">
        <f>VLOOKUP($A31&amp;$A$27, '[2]49.화재'!$A$9:$BC$160, 10, FALSE)</f>
        <v>674703</v>
      </c>
      <c r="I31" s="112">
        <f>VLOOKUP($A31&amp;$A$27, '[2]49.화재'!$A$9:$BC$160, 11, FALSE)</f>
        <v>34118375</v>
      </c>
      <c r="J31" s="112">
        <f>VLOOKUP($A31&amp;$A$27, '[2]49.화재'!$A$9:$BC$160, 12, FALSE)</f>
        <v>14701579</v>
      </c>
      <c r="K31" s="112">
        <f>VLOOKUP($A31&amp;$A$27, '[2]49.화재'!$A$9:$BC$160, 13, FALSE)</f>
        <v>19416796</v>
      </c>
      <c r="L31" s="112">
        <f>VLOOKUP($A31&amp;$A$27, '[2]49.화재'!$A$9:$BC$160, 14, FALSE)</f>
        <v>530772847</v>
      </c>
      <c r="M31" s="112">
        <f>VLOOKUP($A31&amp;$A$27, '[2]49.화재'!$A$9:$BC$160, 15, FALSE)</f>
        <v>180</v>
      </c>
      <c r="N31" s="112">
        <f>VLOOKUP($A31&amp;$A$27, '[2]49.화재'!$A$9:$BC$160, 16, FALSE)</f>
        <v>22</v>
      </c>
      <c r="O31" s="112">
        <f>VLOOKUP($A31&amp;$A$27, '[2]49.화재'!$A$9:$BC$160, 17, FALSE)</f>
        <v>158</v>
      </c>
      <c r="P31" s="112">
        <f>VLOOKUP($A31&amp;$A$27, '[2]49.화재'!$A$9:$BC$160, 18, FALSE)</f>
        <v>161</v>
      </c>
      <c r="Q31" s="112">
        <f>VLOOKUP($A31&amp;$A$27, '[2]49.화재'!$A$9:$BC$160, 19, FALSE)</f>
        <v>124</v>
      </c>
    </row>
    <row r="32" spans="1:23" ht="21.2" customHeight="1" x14ac:dyDescent="0.15">
      <c r="A32" s="4">
        <v>2019</v>
      </c>
      <c r="B32" s="112">
        <f>VLOOKUP($A32&amp;$A$27, '[2]49.화재'!$A$9:$BC$160, 4, FALSE)</f>
        <v>2511</v>
      </c>
      <c r="C32" s="112">
        <f>VLOOKUP($A32&amp;$A$27, '[2]49.화재'!$A$9:$BC$160, 5, FALSE)</f>
        <v>1898</v>
      </c>
      <c r="D32" s="112">
        <f>VLOOKUP($A32&amp;$A$27, '[2]49.화재'!$A$9:$BC$160, 6, FALSE)</f>
        <v>39</v>
      </c>
      <c r="E32" s="112">
        <f>VLOOKUP($A32&amp;$A$27, '[2]49.화재'!$A$9:$BC$160, 7, FALSE)</f>
        <v>574</v>
      </c>
      <c r="F32" s="112">
        <f>VLOOKUP($A32&amp;$A$27, '[2]49.화재'!$A$9:$BC$160, 8, FALSE)</f>
        <v>1519</v>
      </c>
      <c r="G32" s="112">
        <f>VLOOKUP($A32&amp;$A$27, '[2]49.화재'!$A$9:$BC$160, 9, FALSE)</f>
        <v>141</v>
      </c>
      <c r="H32" s="112">
        <f>VLOOKUP($A32&amp;$A$27, '[2]49.화재'!$A$9:$BC$160, 10, FALSE)</f>
        <v>782588</v>
      </c>
      <c r="I32" s="112">
        <f>VLOOKUP($A32&amp;$A$27, '[2]49.화재'!$A$9:$BC$160, 11, FALSE)</f>
        <v>57418027</v>
      </c>
      <c r="J32" s="112">
        <f>VLOOKUP($A32&amp;$A$27, '[2]49.화재'!$A$9:$BC$160, 12, FALSE)</f>
        <v>24114086</v>
      </c>
      <c r="K32" s="112">
        <f>VLOOKUP($A32&amp;$A$27, '[2]49.화재'!$A$9:$BC$160, 13, FALSE)</f>
        <v>33303941</v>
      </c>
      <c r="L32" s="112">
        <f>VLOOKUP($A32&amp;$A$27, '[2]49.화재'!$A$9:$BC$160, 14, FALSE)</f>
        <v>1489670611</v>
      </c>
      <c r="M32" s="112">
        <f>VLOOKUP($A32&amp;$A$27, '[2]49.화재'!$A$9:$BC$160, 15, FALSE)</f>
        <v>194</v>
      </c>
      <c r="N32" s="112">
        <f>VLOOKUP($A32&amp;$A$27, '[2]49.화재'!$A$9:$BC$160, 16, FALSE)</f>
        <v>15</v>
      </c>
      <c r="O32" s="112">
        <f>VLOOKUP($A32&amp;$A$27, '[2]49.화재'!$A$9:$BC$160, 17, FALSE)</f>
        <v>179</v>
      </c>
      <c r="P32" s="112">
        <f>VLOOKUP($A32&amp;$A$27, '[2]49.화재'!$A$9:$BC$160, 18, FALSE)</f>
        <v>304</v>
      </c>
      <c r="Q32" s="112">
        <f>VLOOKUP($A32&amp;$A$27, '[2]49.화재'!$A$9:$BC$160, 19, FALSE)</f>
        <v>129</v>
      </c>
    </row>
    <row r="33" spans="1:17" ht="21.2" customHeight="1" x14ac:dyDescent="0.15">
      <c r="A33" s="4">
        <v>2020</v>
      </c>
      <c r="B33" s="112">
        <f>VLOOKUP($A33&amp;$A$27, '[2]49.화재'!$A$9:$BC$160, 4, FALSE)</f>
        <v>2863</v>
      </c>
      <c r="C33" s="112">
        <f>VLOOKUP($A33&amp;$A$27, '[2]49.화재'!$A$9:$BC$160, 5, FALSE)</f>
        <v>2389</v>
      </c>
      <c r="D33" s="112">
        <f>VLOOKUP($A33&amp;$A$27, '[2]49.화재'!$A$9:$BC$160, 6, FALSE)</f>
        <v>47</v>
      </c>
      <c r="E33" s="112">
        <f>VLOOKUP($A33&amp;$A$27, '[2]49.화재'!$A$9:$BC$160, 7, FALSE)</f>
        <v>427</v>
      </c>
      <c r="F33" s="112">
        <f>VLOOKUP($A33&amp;$A$27, '[2]49.화재'!$A$9:$BC$160, 8, FALSE)</f>
        <v>1502</v>
      </c>
      <c r="G33" s="112">
        <f>VLOOKUP($A33&amp;$A$27, '[2]49.화재'!$A$9:$BC$160, 9, FALSE)</f>
        <v>105</v>
      </c>
      <c r="H33" s="112">
        <f>VLOOKUP($A33&amp;$A$27, '[2]49.화재'!$A$9:$BC$160, 10, FALSE)</f>
        <v>20167431</v>
      </c>
      <c r="I33" s="112">
        <f>VLOOKUP($A33&amp;$A$27, '[2]49.화재'!$A$9:$BC$160, 11, FALSE)</f>
        <v>47210705</v>
      </c>
      <c r="J33" s="112">
        <f>VLOOKUP($A33&amp;$A$27, '[2]49.화재'!$A$9:$BC$160, 12, FALSE)</f>
        <v>12839422</v>
      </c>
      <c r="K33" s="112">
        <f>VLOOKUP($A33&amp;$A$27, '[2]49.화재'!$A$9:$BC$160, 13, FALSE)</f>
        <v>34371283</v>
      </c>
      <c r="L33" s="112">
        <f>VLOOKUP($A33&amp;$A$27, '[2]49.화재'!$A$9:$BC$160, 14, FALSE)</f>
        <v>376878579</v>
      </c>
      <c r="M33" s="112">
        <f>VLOOKUP($A33&amp;$A$27, '[2]49.화재'!$A$9:$BC$160, 15, FALSE)</f>
        <v>184</v>
      </c>
      <c r="N33" s="112">
        <f>VLOOKUP($A33&amp;$A$27, '[2]49.화재'!$A$9:$BC$160, 16, FALSE)</f>
        <v>27</v>
      </c>
      <c r="O33" s="112">
        <f>VLOOKUP($A33&amp;$A$27, '[2]49.화재'!$A$9:$BC$160, 17, FALSE)</f>
        <v>157</v>
      </c>
      <c r="P33" s="112">
        <f>VLOOKUP($A33&amp;$A$27, '[2]49.화재'!$A$9:$BC$160, 18, FALSE)</f>
        <v>173</v>
      </c>
      <c r="Q33" s="112">
        <f>VLOOKUP($A33&amp;$A$27, '[2]49.화재'!$A$9:$BC$160, 19, FALSE)</f>
        <v>789</v>
      </c>
    </row>
    <row r="34" spans="1:17" ht="21.2" customHeight="1" x14ac:dyDescent="0.15">
      <c r="A34" s="4">
        <v>2021</v>
      </c>
      <c r="B34" s="112">
        <v>2849</v>
      </c>
      <c r="C34" s="112">
        <v>2777</v>
      </c>
      <c r="D34" s="112">
        <v>9</v>
      </c>
      <c r="E34" s="112">
        <v>63</v>
      </c>
      <c r="F34" s="266">
        <v>1359</v>
      </c>
      <c r="G34" s="266">
        <v>129</v>
      </c>
      <c r="H34" s="266">
        <v>4531522</v>
      </c>
      <c r="I34" s="266">
        <v>38145736</v>
      </c>
      <c r="J34" s="266">
        <v>15123537</v>
      </c>
      <c r="K34" s="266">
        <v>23022199</v>
      </c>
      <c r="L34" s="266">
        <v>528818199</v>
      </c>
      <c r="M34" s="266">
        <v>209</v>
      </c>
      <c r="N34" s="266">
        <v>21</v>
      </c>
      <c r="O34" s="266">
        <v>188</v>
      </c>
      <c r="P34" s="266">
        <v>234</v>
      </c>
      <c r="Q34" s="266">
        <v>877</v>
      </c>
    </row>
    <row r="35" spans="1:17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</row>
    <row r="36" spans="1:17" s="111" customFormat="1" ht="18.75" customHeight="1" x14ac:dyDescent="0.15">
      <c r="A36" s="165" t="s">
        <v>743</v>
      </c>
    </row>
  </sheetData>
  <mergeCells count="22">
    <mergeCell ref="O6:O7"/>
    <mergeCell ref="I6:I7"/>
    <mergeCell ref="J6:J7"/>
    <mergeCell ref="K6:K7"/>
    <mergeCell ref="M6:M7"/>
    <mergeCell ref="N6:N7"/>
    <mergeCell ref="P5:P7"/>
    <mergeCell ref="Q5:Q7"/>
    <mergeCell ref="A2:I2"/>
    <mergeCell ref="B5:E5"/>
    <mergeCell ref="F5:H5"/>
    <mergeCell ref="I5:K5"/>
    <mergeCell ref="L5:L7"/>
    <mergeCell ref="M5:O5"/>
    <mergeCell ref="A5:A7"/>
    <mergeCell ref="B6:B7"/>
    <mergeCell ref="C6:C7"/>
    <mergeCell ref="D6:D7"/>
    <mergeCell ref="E6:E7"/>
    <mergeCell ref="F6:F7"/>
    <mergeCell ref="G6:G7"/>
    <mergeCell ref="H6:H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view="pageBreakPreview" zoomScaleNormal="100" zoomScaleSheetLayoutView="100" workbookViewId="0"/>
  </sheetViews>
  <sheetFormatPr defaultRowHeight="13.5" x14ac:dyDescent="0.15"/>
  <cols>
    <col min="1" max="1" width="11.77734375" customWidth="1"/>
    <col min="2" max="8" width="9.33203125" customWidth="1"/>
    <col min="9" max="16" width="9.5546875" customWidth="1"/>
  </cols>
  <sheetData>
    <row r="1" spans="1:16" s="42" customFormat="1" ht="15" customHeight="1" x14ac:dyDescent="0.15">
      <c r="A1" s="133" t="s">
        <v>214</v>
      </c>
      <c r="C1" s="55"/>
      <c r="E1" s="55"/>
      <c r="F1" s="55"/>
      <c r="H1" s="55"/>
      <c r="J1" s="55"/>
      <c r="K1" s="55"/>
      <c r="M1" s="55"/>
      <c r="N1" s="55"/>
    </row>
    <row r="2" spans="1:16" s="229" customFormat="1" ht="30" customHeight="1" x14ac:dyDescent="0.15">
      <c r="A2" s="481" t="s">
        <v>896</v>
      </c>
      <c r="B2" s="481"/>
      <c r="C2" s="481"/>
      <c r="D2" s="481"/>
      <c r="E2" s="481"/>
      <c r="F2" s="481"/>
      <c r="G2" s="481"/>
      <c r="H2" s="481"/>
      <c r="I2" s="218"/>
      <c r="J2" s="218"/>
      <c r="K2" s="218"/>
      <c r="L2" s="218"/>
      <c r="M2" s="218"/>
      <c r="N2" s="218"/>
      <c r="O2" s="218"/>
      <c r="P2" s="218"/>
    </row>
    <row r="3" spans="1:16" s="42" customFormat="1" ht="15" customHeight="1" x14ac:dyDescent="0.15">
      <c r="C3" s="55"/>
      <c r="E3" s="55"/>
      <c r="F3" s="55"/>
      <c r="H3" s="55"/>
      <c r="J3" s="55"/>
      <c r="K3" s="55"/>
      <c r="M3" s="55"/>
      <c r="N3" s="55"/>
    </row>
    <row r="4" spans="1:16" s="42" customFormat="1" ht="15" customHeight="1" thickBot="1" x14ac:dyDescent="0.2"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241" t="s">
        <v>665</v>
      </c>
    </row>
    <row r="5" spans="1:16" s="162" customFormat="1" ht="20.100000000000001" customHeight="1" x14ac:dyDescent="0.15">
      <c r="A5" s="470"/>
      <c r="B5" s="638" t="s">
        <v>666</v>
      </c>
      <c r="C5" s="638" t="s">
        <v>667</v>
      </c>
      <c r="D5" s="475" t="s">
        <v>668</v>
      </c>
      <c r="E5" s="638"/>
      <c r="F5" s="638"/>
      <c r="G5" s="638"/>
      <c r="H5" s="638"/>
      <c r="I5" s="638"/>
      <c r="J5" s="638"/>
      <c r="K5" s="638"/>
      <c r="L5" s="475" t="s">
        <v>669</v>
      </c>
      <c r="M5" s="638"/>
      <c r="N5" s="638"/>
      <c r="O5" s="638"/>
      <c r="P5" s="444"/>
    </row>
    <row r="6" spans="1:16" s="162" customFormat="1" ht="20.100000000000001" customHeight="1" x14ac:dyDescent="0.15">
      <c r="A6" s="471"/>
      <c r="B6" s="450"/>
      <c r="C6" s="450"/>
      <c r="D6" s="87"/>
      <c r="E6" s="450" t="s">
        <v>670</v>
      </c>
      <c r="F6" s="450"/>
      <c r="G6" s="450"/>
      <c r="H6" s="86" t="s">
        <v>671</v>
      </c>
      <c r="I6" s="450" t="s">
        <v>672</v>
      </c>
      <c r="J6" s="450"/>
      <c r="K6" s="450"/>
      <c r="L6" s="87"/>
      <c r="M6" s="449" t="s">
        <v>416</v>
      </c>
      <c r="N6" s="449" t="s">
        <v>673</v>
      </c>
      <c r="O6" s="449" t="s">
        <v>414</v>
      </c>
      <c r="P6" s="446" t="s">
        <v>340</v>
      </c>
    </row>
    <row r="7" spans="1:16" s="162" customFormat="1" ht="20.100000000000001" customHeight="1" thickBot="1" x14ac:dyDescent="0.2">
      <c r="A7" s="472"/>
      <c r="B7" s="709"/>
      <c r="C7" s="709"/>
      <c r="D7" s="54"/>
      <c r="E7" s="47" t="s">
        <v>674</v>
      </c>
      <c r="F7" s="47" t="s">
        <v>675</v>
      </c>
      <c r="G7" s="47" t="s">
        <v>676</v>
      </c>
      <c r="H7" s="54"/>
      <c r="I7" s="47" t="s">
        <v>677</v>
      </c>
      <c r="J7" s="47" t="s">
        <v>678</v>
      </c>
      <c r="K7" s="47" t="s">
        <v>676</v>
      </c>
      <c r="L7" s="160"/>
      <c r="M7" s="477"/>
      <c r="N7" s="477"/>
      <c r="O7" s="477"/>
      <c r="P7" s="493"/>
    </row>
    <row r="8" spans="1:16" s="82" customFormat="1" ht="6.95" customHeight="1" x14ac:dyDescent="0.15">
      <c r="A8" s="8" t="s">
        <v>0</v>
      </c>
      <c r="B8" s="79"/>
      <c r="C8" s="79"/>
      <c r="D8" s="79"/>
      <c r="E8" s="79" t="s">
        <v>0</v>
      </c>
      <c r="F8" s="79"/>
      <c r="G8" s="79"/>
      <c r="H8" s="79"/>
      <c r="I8" s="79"/>
      <c r="J8" s="79" t="s">
        <v>0</v>
      </c>
      <c r="K8" s="79"/>
      <c r="L8" s="79"/>
      <c r="M8" s="79" t="s">
        <v>0</v>
      </c>
      <c r="N8" s="79"/>
      <c r="O8" s="79"/>
      <c r="P8" s="79"/>
    </row>
    <row r="9" spans="1:16" ht="21.2" customHeight="1" x14ac:dyDescent="0.15">
      <c r="A9" s="39" t="s">
        <v>63</v>
      </c>
      <c r="B9" s="94"/>
      <c r="C9" s="94"/>
      <c r="D9" s="94"/>
      <c r="E9" s="94"/>
    </row>
    <row r="10" spans="1:16" ht="21.2" customHeight="1" x14ac:dyDescent="0.15">
      <c r="A10" s="4">
        <v>2015</v>
      </c>
      <c r="B10" s="112">
        <f t="shared" ref="B10:P16" si="0">SUM(B19,B28)</f>
        <v>234523</v>
      </c>
      <c r="C10" s="112">
        <f t="shared" si="0"/>
        <v>165328</v>
      </c>
      <c r="D10" s="112">
        <f t="shared" si="0"/>
        <v>170255</v>
      </c>
      <c r="E10" s="112">
        <f t="shared" si="0"/>
        <v>11952</v>
      </c>
      <c r="F10" s="112">
        <f t="shared" si="0"/>
        <v>8003</v>
      </c>
      <c r="G10" s="112">
        <f t="shared" si="0"/>
        <v>77559</v>
      </c>
      <c r="H10" s="112">
        <f t="shared" si="0"/>
        <v>25898</v>
      </c>
      <c r="I10" s="112">
        <f t="shared" si="0"/>
        <v>18491</v>
      </c>
      <c r="J10" s="112">
        <f t="shared" si="0"/>
        <v>1699</v>
      </c>
      <c r="K10" s="112">
        <f t="shared" si="0"/>
        <v>26653</v>
      </c>
      <c r="L10" s="112">
        <f t="shared" si="0"/>
        <v>170255</v>
      </c>
      <c r="M10" s="112">
        <f t="shared" si="0"/>
        <v>2726</v>
      </c>
      <c r="N10" s="112">
        <f t="shared" si="0"/>
        <v>51635</v>
      </c>
      <c r="O10" s="112">
        <f t="shared" si="0"/>
        <v>112932</v>
      </c>
      <c r="P10" s="112">
        <f t="shared" si="0"/>
        <v>2962</v>
      </c>
    </row>
    <row r="11" spans="1:16" ht="21.2" customHeight="1" x14ac:dyDescent="0.15">
      <c r="A11" s="4">
        <v>2016</v>
      </c>
      <c r="B11" s="112">
        <f t="shared" si="0"/>
        <v>245143</v>
      </c>
      <c r="C11" s="112">
        <f t="shared" si="0"/>
        <v>168755</v>
      </c>
      <c r="D11" s="112">
        <f t="shared" si="0"/>
        <v>173544</v>
      </c>
      <c r="E11" s="112">
        <f t="shared" si="0"/>
        <v>14890</v>
      </c>
      <c r="F11" s="112">
        <f t="shared" si="0"/>
        <v>9473</v>
      </c>
      <c r="G11" s="112">
        <f t="shared" si="0"/>
        <v>68454</v>
      </c>
      <c r="H11" s="112">
        <f t="shared" si="0"/>
        <v>25536</v>
      </c>
      <c r="I11" s="112">
        <f t="shared" si="0"/>
        <v>22200</v>
      </c>
      <c r="J11" s="112">
        <f t="shared" si="0"/>
        <v>1410</v>
      </c>
      <c r="K11" s="112">
        <f t="shared" si="0"/>
        <v>31581</v>
      </c>
      <c r="L11" s="112">
        <f t="shared" si="0"/>
        <v>173544</v>
      </c>
      <c r="M11" s="112">
        <f t="shared" si="0"/>
        <v>2485</v>
      </c>
      <c r="N11" s="112">
        <f t="shared" si="0"/>
        <v>51083</v>
      </c>
      <c r="O11" s="112">
        <f t="shared" si="0"/>
        <v>117855</v>
      </c>
      <c r="P11" s="112">
        <f t="shared" si="0"/>
        <v>2121</v>
      </c>
    </row>
    <row r="12" spans="1:16" ht="21.2" customHeight="1" x14ac:dyDescent="0.15">
      <c r="A12" s="4">
        <v>2017</v>
      </c>
      <c r="B12" s="112">
        <f t="shared" si="0"/>
        <v>265397</v>
      </c>
      <c r="C12" s="112">
        <f t="shared" si="0"/>
        <v>173369</v>
      </c>
      <c r="D12" s="112">
        <f t="shared" si="0"/>
        <v>177468</v>
      </c>
      <c r="E12" s="112">
        <f t="shared" si="0"/>
        <v>35396</v>
      </c>
      <c r="F12" s="112">
        <f t="shared" si="0"/>
        <v>21228</v>
      </c>
      <c r="G12" s="112">
        <f t="shared" si="0"/>
        <v>55880</v>
      </c>
      <c r="H12" s="112">
        <f t="shared" si="0"/>
        <v>24285</v>
      </c>
      <c r="I12" s="112">
        <f t="shared" si="0"/>
        <v>21428</v>
      </c>
      <c r="J12" s="112">
        <f t="shared" si="0"/>
        <v>1421</v>
      </c>
      <c r="K12" s="112">
        <f t="shared" si="0"/>
        <v>17830</v>
      </c>
      <c r="L12" s="112">
        <f t="shared" si="0"/>
        <v>177241</v>
      </c>
      <c r="M12" s="112">
        <f t="shared" si="0"/>
        <v>2369</v>
      </c>
      <c r="N12" s="112">
        <f t="shared" si="0"/>
        <v>46836</v>
      </c>
      <c r="O12" s="112">
        <f t="shared" si="0"/>
        <v>125880</v>
      </c>
      <c r="P12" s="112">
        <f t="shared" si="0"/>
        <v>2156</v>
      </c>
    </row>
    <row r="13" spans="1:16" ht="21.2" customHeight="1" x14ac:dyDescent="0.15">
      <c r="A13" s="4">
        <v>2018</v>
      </c>
      <c r="B13" s="112">
        <f t="shared" si="0"/>
        <v>290266</v>
      </c>
      <c r="C13" s="112">
        <f t="shared" si="0"/>
        <v>181616</v>
      </c>
      <c r="D13" s="112">
        <f t="shared" si="0"/>
        <v>185221</v>
      </c>
      <c r="E13" s="112">
        <f t="shared" si="0"/>
        <v>44092</v>
      </c>
      <c r="F13" s="112">
        <f t="shared" si="0"/>
        <v>26434</v>
      </c>
      <c r="G13" s="112">
        <f t="shared" si="0"/>
        <v>42406</v>
      </c>
      <c r="H13" s="112">
        <f t="shared" si="0"/>
        <v>23798</v>
      </c>
      <c r="I13" s="112">
        <f t="shared" si="0"/>
        <v>22966</v>
      </c>
      <c r="J13" s="112">
        <f t="shared" si="0"/>
        <v>1466</v>
      </c>
      <c r="K13" s="112">
        <f t="shared" si="0"/>
        <v>24059</v>
      </c>
      <c r="L13" s="112">
        <f t="shared" si="0"/>
        <v>185221</v>
      </c>
      <c r="M13" s="112">
        <f t="shared" si="0"/>
        <v>1607</v>
      </c>
      <c r="N13" s="112">
        <f t="shared" si="0"/>
        <v>51007</v>
      </c>
      <c r="O13" s="112">
        <f t="shared" si="0"/>
        <v>130518</v>
      </c>
      <c r="P13" s="112">
        <f t="shared" si="0"/>
        <v>2089</v>
      </c>
    </row>
    <row r="14" spans="1:16" ht="21.2" customHeight="1" x14ac:dyDescent="0.15">
      <c r="A14" s="4">
        <v>2019</v>
      </c>
      <c r="B14" s="112">
        <f t="shared" si="0"/>
        <v>296624</v>
      </c>
      <c r="C14" s="112">
        <f t="shared" si="0"/>
        <v>180872</v>
      </c>
      <c r="D14" s="112">
        <f t="shared" si="0"/>
        <v>184445</v>
      </c>
      <c r="E14" s="112">
        <f t="shared" si="0"/>
        <v>40296</v>
      </c>
      <c r="F14" s="112">
        <f t="shared" si="0"/>
        <v>24829</v>
      </c>
      <c r="G14" s="112">
        <f t="shared" si="0"/>
        <v>51384</v>
      </c>
      <c r="H14" s="112">
        <f t="shared" si="0"/>
        <v>23425</v>
      </c>
      <c r="I14" s="112">
        <f t="shared" si="0"/>
        <v>23049</v>
      </c>
      <c r="J14" s="112">
        <f t="shared" si="0"/>
        <v>1648</v>
      </c>
      <c r="K14" s="112">
        <f t="shared" si="0"/>
        <v>19814</v>
      </c>
      <c r="L14" s="112">
        <f t="shared" si="0"/>
        <v>184445</v>
      </c>
      <c r="M14" s="112">
        <f t="shared" si="0"/>
        <v>1700</v>
      </c>
      <c r="N14" s="112">
        <f t="shared" si="0"/>
        <v>39951</v>
      </c>
      <c r="O14" s="112">
        <f t="shared" si="0"/>
        <v>140864</v>
      </c>
      <c r="P14" s="112">
        <f t="shared" si="0"/>
        <v>1930</v>
      </c>
    </row>
    <row r="15" spans="1:16" ht="21.2" customHeight="1" x14ac:dyDescent="0.15">
      <c r="A15" s="4">
        <v>2020</v>
      </c>
      <c r="B15" s="112">
        <f t="shared" si="0"/>
        <v>289772</v>
      </c>
      <c r="C15" s="112">
        <f t="shared" si="0"/>
        <v>162472</v>
      </c>
      <c r="D15" s="112">
        <f t="shared" si="0"/>
        <v>165508</v>
      </c>
      <c r="E15" s="112">
        <f t="shared" si="0"/>
        <v>37505</v>
      </c>
      <c r="F15" s="112">
        <f t="shared" si="0"/>
        <v>23776</v>
      </c>
      <c r="G15" s="112">
        <f t="shared" si="0"/>
        <v>43533</v>
      </c>
      <c r="H15" s="112">
        <f t="shared" si="0"/>
        <v>19652</v>
      </c>
      <c r="I15" s="112">
        <f t="shared" si="0"/>
        <v>10793</v>
      </c>
      <c r="J15" s="112">
        <f t="shared" si="0"/>
        <v>1491</v>
      </c>
      <c r="K15" s="112">
        <f t="shared" si="0"/>
        <v>28758</v>
      </c>
      <c r="L15" s="112">
        <f t="shared" si="0"/>
        <v>165508</v>
      </c>
      <c r="M15" s="112">
        <f t="shared" si="0"/>
        <v>1642</v>
      </c>
      <c r="N15" s="112">
        <f t="shared" si="0"/>
        <v>32570</v>
      </c>
      <c r="O15" s="112">
        <f t="shared" si="0"/>
        <v>128888</v>
      </c>
      <c r="P15" s="112">
        <f t="shared" si="0"/>
        <v>2408</v>
      </c>
    </row>
    <row r="16" spans="1:16" ht="21.2" customHeight="1" x14ac:dyDescent="0.15">
      <c r="A16" s="4">
        <v>2021</v>
      </c>
      <c r="B16" s="112">
        <f t="shared" si="0"/>
        <v>319988</v>
      </c>
      <c r="C16" s="112">
        <f t="shared" si="0"/>
        <v>186071</v>
      </c>
      <c r="D16" s="112">
        <f t="shared" si="0"/>
        <v>192305</v>
      </c>
      <c r="E16" s="112">
        <f t="shared" si="0"/>
        <v>43590</v>
      </c>
      <c r="F16" s="112">
        <f t="shared" si="0"/>
        <v>27202</v>
      </c>
      <c r="G16" s="112">
        <f t="shared" si="0"/>
        <v>63721</v>
      </c>
      <c r="H16" s="112">
        <f t="shared" si="0"/>
        <v>19197</v>
      </c>
      <c r="I16" s="112">
        <f t="shared" si="0"/>
        <v>21445</v>
      </c>
      <c r="J16" s="112">
        <f t="shared" si="0"/>
        <v>1513</v>
      </c>
      <c r="K16" s="112">
        <f t="shared" si="0"/>
        <v>15637</v>
      </c>
      <c r="L16" s="112" t="s">
        <v>848</v>
      </c>
      <c r="M16" s="112" t="s">
        <v>848</v>
      </c>
      <c r="N16" s="112" t="s">
        <v>848</v>
      </c>
      <c r="O16" s="112" t="s">
        <v>848</v>
      </c>
      <c r="P16" s="112" t="s">
        <v>848</v>
      </c>
    </row>
    <row r="17" spans="1:16" ht="21.2" customHeight="1" x14ac:dyDescent="0.15">
      <c r="A17" s="4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</row>
    <row r="18" spans="1:16" ht="21.2" customHeight="1" x14ac:dyDescent="0.15">
      <c r="A18" s="39" t="s">
        <v>48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</row>
    <row r="19" spans="1:16" ht="21.2" customHeight="1" x14ac:dyDescent="0.15">
      <c r="A19" s="4">
        <v>2015</v>
      </c>
      <c r="B19" s="112">
        <f>VLOOKUP($A19&amp;$A$18, '[1]50.119구급활동'!$A$9:$BC$71, 4, FALSE)</f>
        <v>101141</v>
      </c>
      <c r="C19" s="112">
        <f>VLOOKUP($A19&amp;$A$18, '[1]50.119구급활동'!$A$9:$BC$71, 5, FALSE)</f>
        <v>69958</v>
      </c>
      <c r="D19" s="112">
        <f>VLOOKUP($A19&amp;$A$18, '[1]50.119구급활동'!$A$9:$BC$71, 6, FALSE)</f>
        <v>71002</v>
      </c>
      <c r="E19" s="112" t="str">
        <f>VLOOKUP($A19&amp;$A$18, '[1]50.119구급활동'!$A$9:$BC$71, 7, FALSE)</f>
        <v>-</v>
      </c>
      <c r="F19" s="112" t="str">
        <f>VLOOKUP($A19&amp;$A$18, '[1]50.119구급활동'!$A$9:$BC$71, 8, FALSE)</f>
        <v>-</v>
      </c>
      <c r="G19" s="112">
        <f>VLOOKUP($A19&amp;$A$18, '[1]50.119구급활동'!$A$9:$BC$71, 9, FALSE)</f>
        <v>45590</v>
      </c>
      <c r="H19" s="112">
        <f>VLOOKUP($A19&amp;$A$18, '[1]50.119구급활동'!$A$9:$BC$71, 10, FALSE)</f>
        <v>9209</v>
      </c>
      <c r="I19" s="112">
        <f>VLOOKUP($A19&amp;$A$18, '[1]50.119구급활동'!$A$9:$BC$71, 11, FALSE)</f>
        <v>8617</v>
      </c>
      <c r="J19" s="112">
        <f>VLOOKUP($A19&amp;$A$18, '[1]50.119구급활동'!$A$9:$BC$71, 12, FALSE)</f>
        <v>695</v>
      </c>
      <c r="K19" s="112">
        <f>VLOOKUP($A19&amp;$A$18, '[1]50.119구급활동'!$A$9:$BC$71, 13, FALSE)</f>
        <v>6891</v>
      </c>
      <c r="L19" s="112">
        <f>VLOOKUP($A19&amp;$A$18, '[1]50.119구급활동'!$A$9:$BC$71, 14, FALSE)</f>
        <v>71002</v>
      </c>
      <c r="M19" s="112">
        <f>VLOOKUP($A19&amp;$A$18, '[1]50.119구급활동'!$A$9:$BC$71, 15, FALSE)</f>
        <v>1158</v>
      </c>
      <c r="N19" s="112">
        <f>VLOOKUP($A19&amp;$A$18, '[1]50.119구급활동'!$A$9:$BC$71, 16, FALSE)</f>
        <v>25071</v>
      </c>
      <c r="O19" s="112">
        <f>VLOOKUP($A19&amp;$A$18, '[1]50.119구급활동'!$A$9:$BC$71, 17, FALSE)</f>
        <v>44558</v>
      </c>
      <c r="P19" s="112">
        <f>VLOOKUP($A19&amp;$A$18, '[1]50.119구급활동'!$A$9:$BC$71, 18, FALSE)</f>
        <v>215</v>
      </c>
    </row>
    <row r="20" spans="1:16" ht="21.2" customHeight="1" x14ac:dyDescent="0.15">
      <c r="A20" s="4">
        <v>2016</v>
      </c>
      <c r="B20" s="112">
        <f>VLOOKUP($A20&amp;$A$18, '[1]50.119구급활동'!$A$9:$BC$71, 4, FALSE)</f>
        <v>107159</v>
      </c>
      <c r="C20" s="112">
        <f>VLOOKUP($A20&amp;$A$18, '[1]50.119구급활동'!$A$9:$BC$71, 5, FALSE)</f>
        <v>72611</v>
      </c>
      <c r="D20" s="112">
        <f>VLOOKUP($A20&amp;$A$18, '[1]50.119구급활동'!$A$9:$BC$71, 6, FALSE)</f>
        <v>73634</v>
      </c>
      <c r="E20" s="112" t="str">
        <f>VLOOKUP($A20&amp;$A$18, '[1]50.119구급활동'!$A$9:$BC$71, 7, FALSE)</f>
        <v>-</v>
      </c>
      <c r="F20" s="112" t="str">
        <f>VLOOKUP($A20&amp;$A$18, '[1]50.119구급활동'!$A$9:$BC$71, 8, FALSE)</f>
        <v>-</v>
      </c>
      <c r="G20" s="112">
        <f>VLOOKUP($A20&amp;$A$18, '[1]50.119구급활동'!$A$9:$BC$71, 9, FALSE)</f>
        <v>44863</v>
      </c>
      <c r="H20" s="112">
        <f>VLOOKUP($A20&amp;$A$18, '[1]50.119구급활동'!$A$9:$BC$71, 10, FALSE)</f>
        <v>8816</v>
      </c>
      <c r="I20" s="112">
        <f>VLOOKUP($A20&amp;$A$18, '[1]50.119구급활동'!$A$9:$BC$71, 11, FALSE)</f>
        <v>9848</v>
      </c>
      <c r="J20" s="112">
        <f>VLOOKUP($A20&amp;$A$18, '[1]50.119구급활동'!$A$9:$BC$71, 12, FALSE)</f>
        <v>600</v>
      </c>
      <c r="K20" s="112">
        <f>VLOOKUP($A20&amp;$A$18, '[1]50.119구급활동'!$A$9:$BC$71, 13, FALSE)</f>
        <v>9507</v>
      </c>
      <c r="L20" s="112">
        <f>VLOOKUP($A20&amp;$A$18, '[1]50.119구급활동'!$A$9:$BC$71, 14, FALSE)</f>
        <v>73634</v>
      </c>
      <c r="M20" s="112">
        <f>VLOOKUP($A20&amp;$A$18, '[1]50.119구급활동'!$A$9:$BC$71, 15, FALSE)</f>
        <v>1040</v>
      </c>
      <c r="N20" s="112">
        <f>VLOOKUP($A20&amp;$A$18, '[1]50.119구급활동'!$A$9:$BC$71, 16, FALSE)</f>
        <v>25118</v>
      </c>
      <c r="O20" s="112">
        <f>VLOOKUP($A20&amp;$A$18, '[1]50.119구급활동'!$A$9:$BC$71, 17, FALSE)</f>
        <v>47303</v>
      </c>
      <c r="P20" s="112">
        <f>VLOOKUP($A20&amp;$A$18, '[1]50.119구급활동'!$A$9:$BC$71, 18, FALSE)</f>
        <v>173</v>
      </c>
    </row>
    <row r="21" spans="1:16" ht="21.2" customHeight="1" x14ac:dyDescent="0.15">
      <c r="A21" s="4">
        <v>2017</v>
      </c>
      <c r="B21" s="112">
        <f>VLOOKUP($A21&amp;$A$18, '[1]50.119구급활동'!$A$9:$BC$71, 4, FALSE)</f>
        <v>114590</v>
      </c>
      <c r="C21" s="112">
        <f>VLOOKUP($A21&amp;$A$18, '[1]50.119구급활동'!$A$9:$BC$71, 5, FALSE)</f>
        <v>75890</v>
      </c>
      <c r="D21" s="112">
        <f>VLOOKUP($A21&amp;$A$18, '[1]50.119구급활동'!$A$9:$BC$71, 6, FALSE)</f>
        <v>76946</v>
      </c>
      <c r="E21" s="112">
        <f>VLOOKUP($A21&amp;$A$18, '[1]50.119구급활동'!$A$9:$BC$71, 7, FALSE)</f>
        <v>17437</v>
      </c>
      <c r="F21" s="112">
        <f>VLOOKUP($A21&amp;$A$18, '[1]50.119구급활동'!$A$9:$BC$71, 8, FALSE)</f>
        <v>10479</v>
      </c>
      <c r="G21" s="112">
        <f>VLOOKUP($A21&amp;$A$18, '[1]50.119구급활동'!$A$9:$BC$71, 9, FALSE)</f>
        <v>27707</v>
      </c>
      <c r="H21" s="112">
        <f>VLOOKUP($A21&amp;$A$18, '[1]50.119구급활동'!$A$9:$BC$71, 10, FALSE)</f>
        <v>8692</v>
      </c>
      <c r="I21" s="112">
        <f>VLOOKUP($A21&amp;$A$18, '[1]50.119구급활동'!$A$9:$BC$71, 11, FALSE)</f>
        <v>10048</v>
      </c>
      <c r="J21" s="112">
        <f>VLOOKUP($A21&amp;$A$18, '[1]50.119구급활동'!$A$9:$BC$71, 12, FALSE)</f>
        <v>602</v>
      </c>
      <c r="K21" s="112">
        <f>VLOOKUP($A21&amp;$A$18, '[1]50.119구급활동'!$A$9:$BC$71, 13, FALSE)</f>
        <v>1981</v>
      </c>
      <c r="L21" s="112">
        <f>VLOOKUP($A21&amp;$A$18, '[1]50.119구급활동'!$A$9:$BC$71, 14, FALSE)</f>
        <v>76719</v>
      </c>
      <c r="M21" s="112">
        <f>VLOOKUP($A21&amp;$A$18, '[1]50.119구급활동'!$A$9:$BC$71, 15, FALSE)</f>
        <v>1001</v>
      </c>
      <c r="N21" s="112">
        <f>VLOOKUP($A21&amp;$A$18, '[1]50.119구급활동'!$A$9:$BC$71, 16, FALSE)</f>
        <v>23365</v>
      </c>
      <c r="O21" s="112">
        <f>VLOOKUP($A21&amp;$A$18, '[1]50.119구급활동'!$A$9:$BC$71, 17, FALSE)</f>
        <v>52274</v>
      </c>
      <c r="P21" s="112">
        <f>VLOOKUP($A21&amp;$A$18, '[1]50.119구급활동'!$A$9:$BC$71, 18, FALSE)</f>
        <v>79</v>
      </c>
    </row>
    <row r="22" spans="1:16" ht="21.2" customHeight="1" x14ac:dyDescent="0.15">
      <c r="A22" s="4">
        <v>2018</v>
      </c>
      <c r="B22" s="112">
        <f>VLOOKUP($A22&amp;$A$18, '[1]50.119구급활동'!$A$9:$BC$71, 4, FALSE)</f>
        <v>120446</v>
      </c>
      <c r="C22" s="112">
        <f>VLOOKUP($A22&amp;$A$18, '[1]50.119구급활동'!$A$9:$BC$71, 5, FALSE)</f>
        <v>79714</v>
      </c>
      <c r="D22" s="112">
        <f>VLOOKUP($A22&amp;$A$18, '[1]50.119구급활동'!$A$9:$BC$71, 6, FALSE)</f>
        <v>80517</v>
      </c>
      <c r="E22" s="112">
        <f>VLOOKUP($A22&amp;$A$18, '[1]50.119구급활동'!$A$9:$BC$71, 7, FALSE)</f>
        <v>20295</v>
      </c>
      <c r="F22" s="112">
        <f>VLOOKUP($A22&amp;$A$18, '[1]50.119구급활동'!$A$9:$BC$71, 8, FALSE)</f>
        <v>12490</v>
      </c>
      <c r="G22" s="112">
        <f>VLOOKUP($A22&amp;$A$18, '[1]50.119구급활동'!$A$9:$BC$71, 9, FALSE)</f>
        <v>18667</v>
      </c>
      <c r="H22" s="112">
        <f>VLOOKUP($A22&amp;$A$18, '[1]50.119구급활동'!$A$9:$BC$71, 10, FALSE)</f>
        <v>8341</v>
      </c>
      <c r="I22" s="112">
        <f>VLOOKUP($A22&amp;$A$18, '[1]50.119구급활동'!$A$9:$BC$71, 11, FALSE)</f>
        <v>10719</v>
      </c>
      <c r="J22" s="112">
        <f>VLOOKUP($A22&amp;$A$18, '[1]50.119구급활동'!$A$9:$BC$71, 12, FALSE)</f>
        <v>549</v>
      </c>
      <c r="K22" s="112">
        <f>VLOOKUP($A22&amp;$A$18, '[1]50.119구급활동'!$A$9:$BC$71, 13, FALSE)</f>
        <v>9456</v>
      </c>
      <c r="L22" s="112">
        <f>VLOOKUP($A22&amp;$A$18, '[1]50.119구급활동'!$A$9:$BC$71, 14, FALSE)</f>
        <v>80517</v>
      </c>
      <c r="M22" s="112">
        <f>VLOOKUP($A22&amp;$A$18, '[1]50.119구급활동'!$A$9:$BC$71, 15, FALSE)</f>
        <v>417</v>
      </c>
      <c r="N22" s="112">
        <f>VLOOKUP($A22&amp;$A$18, '[1]50.119구급활동'!$A$9:$BC$71, 16, FALSE)</f>
        <v>28327</v>
      </c>
      <c r="O22" s="112">
        <f>VLOOKUP($A22&amp;$A$18, '[1]50.119구급활동'!$A$9:$BC$71, 17, FALSE)</f>
        <v>51598</v>
      </c>
      <c r="P22" s="112">
        <f>VLOOKUP($A22&amp;$A$18, '[1]50.119구급활동'!$A$9:$BC$71, 18, FALSE)</f>
        <v>175</v>
      </c>
    </row>
    <row r="23" spans="1:16" ht="21.2" customHeight="1" x14ac:dyDescent="0.15">
      <c r="A23" s="4">
        <v>2019</v>
      </c>
      <c r="B23" s="112">
        <f>VLOOKUP($A23&amp;$A$18, '[1]50.119구급활동'!$A$9:$BC$71, 4, FALSE)</f>
        <v>121739</v>
      </c>
      <c r="C23" s="112">
        <f>VLOOKUP($A23&amp;$A$18, '[1]50.119구급활동'!$A$9:$BC$71, 5, FALSE)</f>
        <v>80584</v>
      </c>
      <c r="D23" s="112">
        <f>VLOOKUP($A23&amp;$A$18, '[1]50.119구급활동'!$A$9:$BC$71, 6, FALSE)</f>
        <v>81448</v>
      </c>
      <c r="E23" s="112">
        <f>VLOOKUP($A23&amp;$A$18, '[1]50.119구급활동'!$A$9:$BC$71, 7, FALSE)</f>
        <v>21608</v>
      </c>
      <c r="F23" s="112">
        <f>VLOOKUP($A23&amp;$A$18, '[1]50.119구급활동'!$A$9:$BC$71, 8, FALSE)</f>
        <v>13339</v>
      </c>
      <c r="G23" s="112">
        <f>VLOOKUP($A23&amp;$A$18, '[1]50.119구급활동'!$A$9:$BC$71, 9, FALSE)</f>
        <v>20950</v>
      </c>
      <c r="H23" s="112">
        <f>VLOOKUP($A23&amp;$A$18, '[1]50.119구급활동'!$A$9:$BC$71, 10, FALSE)</f>
        <v>8493</v>
      </c>
      <c r="I23" s="112">
        <f>VLOOKUP($A23&amp;$A$18, '[1]50.119구급활동'!$A$9:$BC$71, 11, FALSE)</f>
        <v>10718</v>
      </c>
      <c r="J23" s="112">
        <f>VLOOKUP($A23&amp;$A$18, '[1]50.119구급활동'!$A$9:$BC$71, 12, FALSE)</f>
        <v>691</v>
      </c>
      <c r="K23" s="112">
        <f>VLOOKUP($A23&amp;$A$18, '[1]50.119구급활동'!$A$9:$BC$71, 13, FALSE)</f>
        <v>5649</v>
      </c>
      <c r="L23" s="112">
        <f>VLOOKUP($A23&amp;$A$18, '[1]50.119구급활동'!$A$9:$BC$71, 14, FALSE)</f>
        <v>81448</v>
      </c>
      <c r="M23" s="112">
        <f>VLOOKUP($A23&amp;$A$18, '[1]50.119구급활동'!$A$9:$BC$71, 15, FALSE)</f>
        <v>841</v>
      </c>
      <c r="N23" s="112">
        <f>VLOOKUP($A23&amp;$A$18, '[1]50.119구급활동'!$A$9:$BC$71, 16, FALSE)</f>
        <v>19079</v>
      </c>
      <c r="O23" s="112">
        <f>VLOOKUP($A23&amp;$A$18, '[1]50.119구급활동'!$A$9:$BC$71, 17, FALSE)</f>
        <v>61467</v>
      </c>
      <c r="P23" s="112">
        <f>VLOOKUP($A23&amp;$A$18, '[1]50.119구급활동'!$A$9:$BC$71, 18, FALSE)</f>
        <v>61</v>
      </c>
    </row>
    <row r="24" spans="1:16" ht="21.2" customHeight="1" x14ac:dyDescent="0.15">
      <c r="A24" s="4">
        <v>2020</v>
      </c>
      <c r="B24" s="112">
        <f>VLOOKUP($A24&amp;$A$18, '[1]50.119구급활동'!$A$9:$BC$71, 4, FALSE)</f>
        <v>119379</v>
      </c>
      <c r="C24" s="112">
        <f>VLOOKUP($A24&amp;$A$18, '[1]50.119구급활동'!$A$9:$BC$71, 5, FALSE)</f>
        <v>71423</v>
      </c>
      <c r="D24" s="112">
        <f>VLOOKUP($A24&amp;$A$18, '[1]50.119구급활동'!$A$9:$BC$71, 6, FALSE)</f>
        <v>72298</v>
      </c>
      <c r="E24" s="112">
        <f>VLOOKUP($A24&amp;$A$18, '[1]50.119구급활동'!$A$9:$BC$71, 7, FALSE)</f>
        <v>19296</v>
      </c>
      <c r="F24" s="112">
        <f>VLOOKUP($A24&amp;$A$18, '[1]50.119구급활동'!$A$9:$BC$71, 8, FALSE)</f>
        <v>12310</v>
      </c>
      <c r="G24" s="112">
        <f>VLOOKUP($A24&amp;$A$18, '[1]50.119구급활동'!$A$9:$BC$71, 9, FALSE)</f>
        <v>16217</v>
      </c>
      <c r="H24" s="112">
        <f>VLOOKUP($A24&amp;$A$18, '[1]50.119구급활동'!$A$9:$BC$71, 10, FALSE)</f>
        <v>6979</v>
      </c>
      <c r="I24" s="112">
        <f>VLOOKUP($A24&amp;$A$18, '[1]50.119구급활동'!$A$9:$BC$71, 11, FALSE)</f>
        <v>541</v>
      </c>
      <c r="J24" s="112">
        <f>VLOOKUP($A24&amp;$A$18, '[1]50.119구급활동'!$A$9:$BC$71, 12, FALSE)</f>
        <v>594</v>
      </c>
      <c r="K24" s="112">
        <f>VLOOKUP($A24&amp;$A$18, '[1]50.119구급활동'!$A$9:$BC$71, 13, FALSE)</f>
        <v>16361</v>
      </c>
      <c r="L24" s="112">
        <f>VLOOKUP($A24&amp;$A$18, '[1]50.119구급활동'!$A$9:$BC$71, 14, FALSE)</f>
        <v>72298</v>
      </c>
      <c r="M24" s="112">
        <f>VLOOKUP($A24&amp;$A$18, '[1]50.119구급활동'!$A$9:$BC$71, 15, FALSE)</f>
        <v>719</v>
      </c>
      <c r="N24" s="112">
        <f>VLOOKUP($A24&amp;$A$18, '[1]50.119구급활동'!$A$9:$BC$71, 16, FALSE)</f>
        <v>14543</v>
      </c>
      <c r="O24" s="112">
        <f>VLOOKUP($A24&amp;$A$18, '[1]50.119구급활동'!$A$9:$BC$71, 17, FALSE)</f>
        <v>56937</v>
      </c>
      <c r="P24" s="112">
        <f>VLOOKUP($A24&amp;$A$18, '[1]50.119구급활동'!$A$9:$BC$71, 18, FALSE)</f>
        <v>99</v>
      </c>
    </row>
    <row r="25" spans="1:16" ht="21.2" customHeight="1" x14ac:dyDescent="0.15">
      <c r="A25" s="4">
        <v>2021</v>
      </c>
      <c r="B25" s="112">
        <v>134495</v>
      </c>
      <c r="C25" s="112">
        <v>86809</v>
      </c>
      <c r="D25" s="112">
        <v>89223</v>
      </c>
      <c r="E25" s="112">
        <v>22584</v>
      </c>
      <c r="F25" s="112">
        <v>14293</v>
      </c>
      <c r="G25" s="112">
        <v>31198</v>
      </c>
      <c r="H25" s="112">
        <v>6919</v>
      </c>
      <c r="I25" s="112">
        <v>9419</v>
      </c>
      <c r="J25" s="112">
        <v>667</v>
      </c>
      <c r="K25" s="112">
        <v>4143</v>
      </c>
      <c r="L25" s="112" t="s">
        <v>848</v>
      </c>
      <c r="M25" s="112" t="s">
        <v>848</v>
      </c>
      <c r="N25" s="112" t="s">
        <v>848</v>
      </c>
      <c r="O25" s="112" t="s">
        <v>848</v>
      </c>
      <c r="P25" s="112" t="s">
        <v>848</v>
      </c>
    </row>
    <row r="26" spans="1:16" ht="21.2" customHeight="1" x14ac:dyDescent="0.15">
      <c r="A26" s="4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</row>
    <row r="27" spans="1:16" ht="21.2" customHeight="1" x14ac:dyDescent="0.15">
      <c r="A27" s="39" t="s">
        <v>49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</row>
    <row r="28" spans="1:16" ht="21.2" customHeight="1" x14ac:dyDescent="0.15">
      <c r="A28" s="4">
        <v>2015</v>
      </c>
      <c r="B28" s="112">
        <f>VLOOKUP($A28&amp;$A$27, '[2]50.119구급활동'!$A$9:$BC$160, 4, FALSE)</f>
        <v>133382</v>
      </c>
      <c r="C28" s="112">
        <f>VLOOKUP($A28&amp;$A$27, '[2]50.119구급활동'!$A$9:$BC$160, 5, FALSE)</f>
        <v>95370</v>
      </c>
      <c r="D28" s="112">
        <f>VLOOKUP($A28&amp;$A$27, '[2]50.119구급활동'!$A$9:$BC$160, 6, FALSE)</f>
        <v>99253</v>
      </c>
      <c r="E28" s="112">
        <f>VLOOKUP($A28&amp;$A$27, '[2]50.119구급활동'!$A$9:$BC$160, 7, FALSE)</f>
        <v>11952</v>
      </c>
      <c r="F28" s="112">
        <f>VLOOKUP($A28&amp;$A$27, '[2]50.119구급활동'!$A$9:$BC$160, 8, FALSE)</f>
        <v>8003</v>
      </c>
      <c r="G28" s="112">
        <f>VLOOKUP($A28&amp;$A$27, '[2]50.119구급활동'!$A$9:$BC$160, 9, FALSE)</f>
        <v>31969</v>
      </c>
      <c r="H28" s="112">
        <f>VLOOKUP($A28&amp;$A$27, '[2]50.119구급활동'!$A$9:$BC$160, 10, FALSE)</f>
        <v>16689</v>
      </c>
      <c r="I28" s="112">
        <f>VLOOKUP($A28&amp;$A$27, '[2]50.119구급활동'!$A$9:$BC$160, 11, FALSE)</f>
        <v>9874</v>
      </c>
      <c r="J28" s="112">
        <f>VLOOKUP($A28&amp;$A$27, '[2]50.119구급활동'!$A$9:$BC$160, 12, FALSE)</f>
        <v>1004</v>
      </c>
      <c r="K28" s="112">
        <f>VLOOKUP($A28&amp;$A$27, '[2]50.119구급활동'!$A$9:$BC$160, 13, FALSE)</f>
        <v>19762</v>
      </c>
      <c r="L28" s="112">
        <f>VLOOKUP($A28&amp;$A$27, '[2]50.119구급활동'!$A$9:$BC$160, 14, FALSE)</f>
        <v>99253</v>
      </c>
      <c r="M28" s="112">
        <f>VLOOKUP($A28&amp;$A$27, '[2]50.119구급활동'!$A$9:$BC$160, 15, FALSE)</f>
        <v>1568</v>
      </c>
      <c r="N28" s="112">
        <f>VLOOKUP($A28&amp;$A$27, '[2]50.119구급활동'!$A$9:$BC$160, 16, FALSE)</f>
        <v>26564</v>
      </c>
      <c r="O28" s="112">
        <f>VLOOKUP($A28&amp;$A$27, '[2]50.119구급활동'!$A$9:$BC$160, 17, FALSE)</f>
        <v>68374</v>
      </c>
      <c r="P28" s="112">
        <f>VLOOKUP($A28&amp;$A$27, '[2]50.119구급활동'!$A$9:$BC$160, 18, FALSE)</f>
        <v>2747</v>
      </c>
    </row>
    <row r="29" spans="1:16" ht="21.2" customHeight="1" x14ac:dyDescent="0.15">
      <c r="A29" s="4">
        <v>2016</v>
      </c>
      <c r="B29" s="112">
        <f>VLOOKUP($A29&amp;$A$27, '[2]50.119구급활동'!$A$9:$BC$160, 4, FALSE)</f>
        <v>137984</v>
      </c>
      <c r="C29" s="112">
        <f>VLOOKUP($A29&amp;$A$27, '[2]50.119구급활동'!$A$9:$BC$160, 5, FALSE)</f>
        <v>96144</v>
      </c>
      <c r="D29" s="112">
        <f>VLOOKUP($A29&amp;$A$27, '[2]50.119구급활동'!$A$9:$BC$160, 6, FALSE)</f>
        <v>99910</v>
      </c>
      <c r="E29" s="112">
        <f>VLOOKUP($A29&amp;$A$27, '[2]50.119구급활동'!$A$9:$BC$160, 7, FALSE)</f>
        <v>14890</v>
      </c>
      <c r="F29" s="112">
        <f>VLOOKUP($A29&amp;$A$27, '[2]50.119구급활동'!$A$9:$BC$160, 8, FALSE)</f>
        <v>9473</v>
      </c>
      <c r="G29" s="112">
        <f>VLOOKUP($A29&amp;$A$27, '[2]50.119구급활동'!$A$9:$BC$160, 9, FALSE)</f>
        <v>23591</v>
      </c>
      <c r="H29" s="112">
        <f>VLOOKUP($A29&amp;$A$27, '[2]50.119구급활동'!$A$9:$BC$160, 10, FALSE)</f>
        <v>16720</v>
      </c>
      <c r="I29" s="112">
        <f>VLOOKUP($A29&amp;$A$27, '[2]50.119구급활동'!$A$9:$BC$160, 11, FALSE)</f>
        <v>12352</v>
      </c>
      <c r="J29" s="112">
        <f>VLOOKUP($A29&amp;$A$27, '[2]50.119구급활동'!$A$9:$BC$160, 12, FALSE)</f>
        <v>810</v>
      </c>
      <c r="K29" s="112">
        <f>VLOOKUP($A29&amp;$A$27, '[2]50.119구급활동'!$A$9:$BC$160, 13, FALSE)</f>
        <v>22074</v>
      </c>
      <c r="L29" s="112">
        <f>VLOOKUP($A29&amp;$A$27, '[2]50.119구급활동'!$A$9:$BC$160, 14, FALSE)</f>
        <v>99910</v>
      </c>
      <c r="M29" s="112">
        <f>VLOOKUP($A29&amp;$A$27, '[2]50.119구급활동'!$A$9:$BC$160, 15, FALSE)</f>
        <v>1445</v>
      </c>
      <c r="N29" s="112">
        <f>VLOOKUP($A29&amp;$A$27, '[2]50.119구급활동'!$A$9:$BC$160, 16, FALSE)</f>
        <v>25965</v>
      </c>
      <c r="O29" s="112">
        <f>VLOOKUP($A29&amp;$A$27, '[2]50.119구급활동'!$A$9:$BC$160, 17, FALSE)</f>
        <v>70552</v>
      </c>
      <c r="P29" s="112">
        <f>VLOOKUP($A29&amp;$A$27, '[2]50.119구급활동'!$A$9:$BC$160, 18, FALSE)</f>
        <v>1948</v>
      </c>
    </row>
    <row r="30" spans="1:16" ht="21.2" customHeight="1" x14ac:dyDescent="0.15">
      <c r="A30" s="4">
        <v>2017</v>
      </c>
      <c r="B30" s="112">
        <f>VLOOKUP($A30&amp;$A$27, '[2]50.119구급활동'!$A$9:$BC$160, 4, FALSE)</f>
        <v>150807</v>
      </c>
      <c r="C30" s="112">
        <f>VLOOKUP($A30&amp;$A$27, '[2]50.119구급활동'!$A$9:$BC$160, 5, FALSE)</f>
        <v>97479</v>
      </c>
      <c r="D30" s="112">
        <f>VLOOKUP($A30&amp;$A$27, '[2]50.119구급활동'!$A$9:$BC$160, 6, FALSE)</f>
        <v>100522</v>
      </c>
      <c r="E30" s="112">
        <f>VLOOKUP($A30&amp;$A$27, '[2]50.119구급활동'!$A$9:$BC$160, 7, FALSE)</f>
        <v>17959</v>
      </c>
      <c r="F30" s="112">
        <f>VLOOKUP($A30&amp;$A$27, '[2]50.119구급활동'!$A$9:$BC$160, 8, FALSE)</f>
        <v>10749</v>
      </c>
      <c r="G30" s="112">
        <f>VLOOKUP($A30&amp;$A$27, '[2]50.119구급활동'!$A$9:$BC$160, 9, FALSE)</f>
        <v>28173</v>
      </c>
      <c r="H30" s="112">
        <f>VLOOKUP($A30&amp;$A$27, '[2]50.119구급활동'!$A$9:$BC$160, 10, FALSE)</f>
        <v>15593</v>
      </c>
      <c r="I30" s="112">
        <f>VLOOKUP($A30&amp;$A$27, '[2]50.119구급활동'!$A$9:$BC$160, 11, FALSE)</f>
        <v>11380</v>
      </c>
      <c r="J30" s="112">
        <f>VLOOKUP($A30&amp;$A$27, '[2]50.119구급활동'!$A$9:$BC$160, 12, FALSE)</f>
        <v>819</v>
      </c>
      <c r="K30" s="112">
        <f>VLOOKUP($A30&amp;$A$27, '[2]50.119구급활동'!$A$9:$BC$160, 13, FALSE)</f>
        <v>15849</v>
      </c>
      <c r="L30" s="112">
        <f>VLOOKUP($A30&amp;$A$27, '[2]50.119구급활동'!$A$9:$BC$160, 14, FALSE)</f>
        <v>100522</v>
      </c>
      <c r="M30" s="112">
        <f>VLOOKUP($A30&amp;$A$27, '[2]50.119구급활동'!$A$9:$BC$160, 15, FALSE)</f>
        <v>1368</v>
      </c>
      <c r="N30" s="112">
        <f>VLOOKUP($A30&amp;$A$27, '[2]50.119구급활동'!$A$9:$BC$160, 16, FALSE)</f>
        <v>23471</v>
      </c>
      <c r="O30" s="112">
        <f>VLOOKUP($A30&amp;$A$27, '[2]50.119구급활동'!$A$9:$BC$160, 17, FALSE)</f>
        <v>73606</v>
      </c>
      <c r="P30" s="112">
        <f>VLOOKUP($A30&amp;$A$27, '[2]50.119구급활동'!$A$9:$BC$160, 18, FALSE)</f>
        <v>2077</v>
      </c>
    </row>
    <row r="31" spans="1:16" ht="21.2" customHeight="1" x14ac:dyDescent="0.15">
      <c r="A31" s="4">
        <v>2018</v>
      </c>
      <c r="B31" s="112">
        <f>VLOOKUP($A31&amp;$A$27, '[2]50.119구급활동'!$A$9:$BC$160, 4, FALSE)</f>
        <v>169820</v>
      </c>
      <c r="C31" s="112">
        <f>VLOOKUP($A31&amp;$A$27, '[2]50.119구급활동'!$A$9:$BC$160, 5, FALSE)</f>
        <v>101902</v>
      </c>
      <c r="D31" s="112">
        <f>VLOOKUP($A31&amp;$A$27, '[2]50.119구급활동'!$A$9:$BC$160, 6, FALSE)</f>
        <v>104704</v>
      </c>
      <c r="E31" s="112">
        <f>VLOOKUP($A31&amp;$A$27, '[2]50.119구급활동'!$A$9:$BC$160, 7, FALSE)</f>
        <v>23797</v>
      </c>
      <c r="F31" s="112">
        <f>VLOOKUP($A31&amp;$A$27, '[2]50.119구급활동'!$A$9:$BC$160, 8, FALSE)</f>
        <v>13944</v>
      </c>
      <c r="G31" s="112">
        <f>VLOOKUP($A31&amp;$A$27, '[2]50.119구급활동'!$A$9:$BC$160, 9, FALSE)</f>
        <v>23739</v>
      </c>
      <c r="H31" s="112">
        <f>VLOOKUP($A31&amp;$A$27, '[2]50.119구급활동'!$A$9:$BC$160, 10, FALSE)</f>
        <v>15457</v>
      </c>
      <c r="I31" s="112">
        <f>VLOOKUP($A31&amp;$A$27, '[2]50.119구급활동'!$A$9:$BC$160, 11, FALSE)</f>
        <v>12247</v>
      </c>
      <c r="J31" s="112">
        <f>VLOOKUP($A31&amp;$A$27, '[2]50.119구급활동'!$A$9:$BC$160, 12, FALSE)</f>
        <v>917</v>
      </c>
      <c r="K31" s="112">
        <f>VLOOKUP($A31&amp;$A$27, '[2]50.119구급활동'!$A$9:$BC$160, 13, FALSE)</f>
        <v>14603</v>
      </c>
      <c r="L31" s="112">
        <f>VLOOKUP($A31&amp;$A$27, '[2]50.119구급활동'!$A$9:$BC$160, 14, FALSE)</f>
        <v>104704</v>
      </c>
      <c r="M31" s="112">
        <f>VLOOKUP($A31&amp;$A$27, '[2]50.119구급활동'!$A$9:$BC$160, 15, FALSE)</f>
        <v>1190</v>
      </c>
      <c r="N31" s="112">
        <f>VLOOKUP($A31&amp;$A$27, '[2]50.119구급활동'!$A$9:$BC$160, 16, FALSE)</f>
        <v>22680</v>
      </c>
      <c r="O31" s="112">
        <f>VLOOKUP($A31&amp;$A$27, '[2]50.119구급활동'!$A$9:$BC$160, 17, FALSE)</f>
        <v>78920</v>
      </c>
      <c r="P31" s="112">
        <f>VLOOKUP($A31&amp;$A$27, '[2]50.119구급활동'!$A$9:$BC$160, 18, FALSE)</f>
        <v>1914</v>
      </c>
    </row>
    <row r="32" spans="1:16" ht="21.2" customHeight="1" x14ac:dyDescent="0.15">
      <c r="A32" s="4">
        <v>2019</v>
      </c>
      <c r="B32" s="112">
        <f>VLOOKUP($A32&amp;$A$27, '[2]50.119구급활동'!$A$9:$BC$160, 4, FALSE)</f>
        <v>174885</v>
      </c>
      <c r="C32" s="112">
        <f>VLOOKUP($A32&amp;$A$27, '[2]50.119구급활동'!$A$9:$BC$160, 5, FALSE)</f>
        <v>100288</v>
      </c>
      <c r="D32" s="112">
        <f>VLOOKUP($A32&amp;$A$27, '[2]50.119구급활동'!$A$9:$BC$160, 6, FALSE)</f>
        <v>102997</v>
      </c>
      <c r="E32" s="112">
        <f>VLOOKUP($A32&amp;$A$27, '[2]50.119구급활동'!$A$9:$BC$160, 7, FALSE)</f>
        <v>18688</v>
      </c>
      <c r="F32" s="112">
        <f>VLOOKUP($A32&amp;$A$27, '[2]50.119구급활동'!$A$9:$BC$160, 8, FALSE)</f>
        <v>11490</v>
      </c>
      <c r="G32" s="112">
        <f>VLOOKUP($A32&amp;$A$27, '[2]50.119구급활동'!$A$9:$BC$160, 9, FALSE)</f>
        <v>30434</v>
      </c>
      <c r="H32" s="112">
        <f>VLOOKUP($A32&amp;$A$27, '[2]50.119구급활동'!$A$9:$BC$160, 10, FALSE)</f>
        <v>14932</v>
      </c>
      <c r="I32" s="112">
        <f>VLOOKUP($A32&amp;$A$27, '[2]50.119구급활동'!$A$9:$BC$160, 11, FALSE)</f>
        <v>12331</v>
      </c>
      <c r="J32" s="112">
        <f>VLOOKUP($A32&amp;$A$27, '[2]50.119구급활동'!$A$9:$BC$160, 12, FALSE)</f>
        <v>957</v>
      </c>
      <c r="K32" s="112">
        <f>VLOOKUP($A32&amp;$A$27, '[2]50.119구급활동'!$A$9:$BC$160, 13, FALSE)</f>
        <v>14165</v>
      </c>
      <c r="L32" s="112">
        <f>VLOOKUP($A32&amp;$A$27, '[2]50.119구급활동'!$A$9:$BC$160, 14, FALSE)</f>
        <v>102997</v>
      </c>
      <c r="M32" s="112">
        <f>VLOOKUP($A32&amp;$A$27, '[2]50.119구급활동'!$A$9:$BC$160, 15, FALSE)</f>
        <v>859</v>
      </c>
      <c r="N32" s="112">
        <f>VLOOKUP($A32&amp;$A$27, '[2]50.119구급활동'!$A$9:$BC$160, 16, FALSE)</f>
        <v>20872</v>
      </c>
      <c r="O32" s="112">
        <f>VLOOKUP($A32&amp;$A$27, '[2]50.119구급활동'!$A$9:$BC$160, 17, FALSE)</f>
        <v>79397</v>
      </c>
      <c r="P32" s="112">
        <f>VLOOKUP($A32&amp;$A$27, '[2]50.119구급활동'!$A$9:$BC$160, 18, FALSE)</f>
        <v>1869</v>
      </c>
    </row>
    <row r="33" spans="1:16" ht="21.2" customHeight="1" x14ac:dyDescent="0.15">
      <c r="A33" s="4">
        <v>2020</v>
      </c>
      <c r="B33" s="112">
        <f>VLOOKUP($A33&amp;$A$27, '[2]50.119구급활동'!$A$9:$BC$160, 4, FALSE)</f>
        <v>170393</v>
      </c>
      <c r="C33" s="112">
        <f>VLOOKUP($A33&amp;$A$27, '[2]50.119구급활동'!$A$9:$BC$160, 5, FALSE)</f>
        <v>91049</v>
      </c>
      <c r="D33" s="112">
        <f>VLOOKUP($A33&amp;$A$27, '[2]50.119구급활동'!$A$9:$BC$160, 6, FALSE)</f>
        <v>93210</v>
      </c>
      <c r="E33" s="112">
        <f>VLOOKUP($A33&amp;$A$27, '[2]50.119구급활동'!$A$9:$BC$160, 7, FALSE)</f>
        <v>18209</v>
      </c>
      <c r="F33" s="112">
        <f>VLOOKUP($A33&amp;$A$27, '[2]50.119구급활동'!$A$9:$BC$160, 8, FALSE)</f>
        <v>11466</v>
      </c>
      <c r="G33" s="112">
        <f>VLOOKUP($A33&amp;$A$27, '[2]50.119구급활동'!$A$9:$BC$160, 9, FALSE)</f>
        <v>27316</v>
      </c>
      <c r="H33" s="112">
        <f>VLOOKUP($A33&amp;$A$27, '[2]50.119구급활동'!$A$9:$BC$160, 10, FALSE)</f>
        <v>12673</v>
      </c>
      <c r="I33" s="112">
        <f>VLOOKUP($A33&amp;$A$27, '[2]50.119구급활동'!$A$9:$BC$160, 11, FALSE)</f>
        <v>10252</v>
      </c>
      <c r="J33" s="112">
        <f>VLOOKUP($A33&amp;$A$27, '[2]50.119구급활동'!$A$9:$BC$160, 12, FALSE)</f>
        <v>897</v>
      </c>
      <c r="K33" s="112">
        <f>VLOOKUP($A33&amp;$A$27, '[2]50.119구급활동'!$A$9:$BC$160, 13, FALSE)</f>
        <v>12397</v>
      </c>
      <c r="L33" s="112">
        <f>VLOOKUP($A33&amp;$A$27, '[2]50.119구급활동'!$A$9:$BC$160, 14, FALSE)</f>
        <v>93210</v>
      </c>
      <c r="M33" s="112">
        <f>VLOOKUP($A33&amp;$A$27, '[2]50.119구급활동'!$A$9:$BC$160, 15, FALSE)</f>
        <v>923</v>
      </c>
      <c r="N33" s="112">
        <f>VLOOKUP($A33&amp;$A$27, '[2]50.119구급활동'!$A$9:$BC$160, 16, FALSE)</f>
        <v>18027</v>
      </c>
      <c r="O33" s="112">
        <f>VLOOKUP($A33&amp;$A$27, '[2]50.119구급활동'!$A$9:$BC$160, 17, FALSE)</f>
        <v>71951</v>
      </c>
      <c r="P33" s="112">
        <f>VLOOKUP($A33&amp;$A$27, '[2]50.119구급활동'!$A$9:$BC$160, 18, FALSE)</f>
        <v>2309</v>
      </c>
    </row>
    <row r="34" spans="1:16" ht="21.2" customHeight="1" x14ac:dyDescent="0.15">
      <c r="A34" s="4">
        <v>2021</v>
      </c>
      <c r="B34" s="112">
        <v>185493</v>
      </c>
      <c r="C34" s="112">
        <v>99262</v>
      </c>
      <c r="D34" s="112">
        <v>103082</v>
      </c>
      <c r="E34" s="112">
        <v>21006</v>
      </c>
      <c r="F34" s="266">
        <v>12909</v>
      </c>
      <c r="G34" s="266">
        <v>32523</v>
      </c>
      <c r="H34" s="266">
        <v>12278</v>
      </c>
      <c r="I34" s="266">
        <v>12026</v>
      </c>
      <c r="J34" s="266">
        <v>846</v>
      </c>
      <c r="K34" s="266">
        <v>11494</v>
      </c>
      <c r="L34" s="112" t="s">
        <v>848</v>
      </c>
      <c r="M34" s="112" t="s">
        <v>848</v>
      </c>
      <c r="N34" s="112" t="s">
        <v>848</v>
      </c>
      <c r="O34" s="112" t="s">
        <v>848</v>
      </c>
      <c r="P34" s="112" t="s">
        <v>848</v>
      </c>
    </row>
    <row r="35" spans="1:16" s="100" customFormat="1" ht="9.9499999999999993" customHeight="1" thickBot="1" x14ac:dyDescent="0.2">
      <c r="A35" s="107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</row>
    <row r="36" spans="1:16" s="111" customFormat="1" ht="18.75" customHeight="1" x14ac:dyDescent="0.15">
      <c r="A36" s="165" t="s">
        <v>743</v>
      </c>
    </row>
  </sheetData>
  <mergeCells count="12">
    <mergeCell ref="A2:H2"/>
    <mergeCell ref="P6:P7"/>
    <mergeCell ref="B5:B7"/>
    <mergeCell ref="C5:C7"/>
    <mergeCell ref="D5:K5"/>
    <mergeCell ref="L5:P5"/>
    <mergeCell ref="E6:G6"/>
    <mergeCell ref="I6:K6"/>
    <mergeCell ref="M6:M7"/>
    <mergeCell ref="N6:N7"/>
    <mergeCell ref="O6:O7"/>
    <mergeCell ref="A5:A7"/>
  </mergeCells>
  <phoneticPr fontId="2" type="noConversion"/>
  <hyperlinks>
    <hyperlink ref="A1" location="목록!A1" display="[목록]"/>
  </hyperlinks>
  <pageMargins left="0.74803149606299213" right="0.39370078740157483" top="0.74803149606299213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55</vt:i4>
      </vt:variant>
      <vt:variant>
        <vt:lpstr>이름이 지정된 범위</vt:lpstr>
      </vt:variant>
      <vt:variant>
        <vt:i4>14</vt:i4>
      </vt:variant>
    </vt:vector>
  </HeadingPairs>
  <TitlesOfParts>
    <vt:vector size="69" baseType="lpstr">
      <vt:lpstr>표지</vt:lpstr>
      <vt:lpstr>목록</vt:lpstr>
      <vt:lpstr>1.행정구역</vt:lpstr>
      <vt:lpstr>2.토지</vt:lpstr>
      <vt:lpstr>3.강수량</vt:lpstr>
      <vt:lpstr>4.세대및 인구</vt:lpstr>
      <vt:lpstr>5.연령별인구</vt:lpstr>
      <vt:lpstr>6.인구동향</vt:lpstr>
      <vt:lpstr>6-1.인구이동</vt:lpstr>
      <vt:lpstr>7.가구원수별 가구</vt:lpstr>
      <vt:lpstr>8.사업체수</vt:lpstr>
      <vt:lpstr>8-1.종사자수</vt:lpstr>
      <vt:lpstr>9.종사자규모별사업체수</vt:lpstr>
      <vt:lpstr>9-1.종사자규모별종사자수</vt:lpstr>
      <vt:lpstr>10.지역소득지표</vt:lpstr>
      <vt:lpstr>11.농가현황</vt:lpstr>
      <vt:lpstr>12.작물생산량</vt:lpstr>
      <vt:lpstr>13.가축사육</vt:lpstr>
      <vt:lpstr>14.임산물생산량</vt:lpstr>
      <vt:lpstr>15.제조업</vt:lpstr>
      <vt:lpstr>16.제조업중분류</vt:lpstr>
      <vt:lpstr>17.산업단지</vt:lpstr>
      <vt:lpstr>18.가스공급</vt:lpstr>
      <vt:lpstr>19.상수도</vt:lpstr>
      <vt:lpstr>20.하수도보급률</vt:lpstr>
      <vt:lpstr>21.유통업체</vt:lpstr>
      <vt:lpstr>22.수출입통관</vt:lpstr>
      <vt:lpstr>23.수출수입</vt:lpstr>
      <vt:lpstr>24.주택</vt:lpstr>
      <vt:lpstr>25.건축허가</vt:lpstr>
      <vt:lpstr>26.용도지역</vt:lpstr>
      <vt:lpstr>27.도로</vt:lpstr>
      <vt:lpstr>28.자동차등록</vt:lpstr>
      <vt:lpstr>29.여객수송</vt:lpstr>
      <vt:lpstr>30.관광사업체</vt:lpstr>
      <vt:lpstr>31.의료기관</vt:lpstr>
      <vt:lpstr>32.의료인력</vt:lpstr>
      <vt:lpstr>33.식품위생관계업소</vt:lpstr>
      <vt:lpstr>34.건강보험</vt:lpstr>
      <vt:lpstr>35.국민연금</vt:lpstr>
      <vt:lpstr>36.노인복지시설</vt:lpstr>
      <vt:lpstr>37.기초생활수급자</vt:lpstr>
      <vt:lpstr>38.장애인</vt:lpstr>
      <vt:lpstr>39.환경오염배출</vt:lpstr>
      <vt:lpstr>40.쓰레기수거</vt:lpstr>
      <vt:lpstr>41.폐기물재활용률</vt:lpstr>
      <vt:lpstr>42.학교현황</vt:lpstr>
      <vt:lpstr>43.공공도서관</vt:lpstr>
      <vt:lpstr>44.문화재</vt:lpstr>
      <vt:lpstr>45.지방세부담</vt:lpstr>
      <vt:lpstr>46.예산결산</vt:lpstr>
      <vt:lpstr>47.공무원</vt:lpstr>
      <vt:lpstr>48.관공서</vt:lpstr>
      <vt:lpstr>49.화재</vt:lpstr>
      <vt:lpstr>50.119구급활동</vt:lpstr>
      <vt:lpstr>'1.행정구역'!Print_Area</vt:lpstr>
      <vt:lpstr>'10.지역소득지표'!Print_Area</vt:lpstr>
      <vt:lpstr>'13.가축사육'!Print_Area</vt:lpstr>
      <vt:lpstr>'15.제조업'!Print_Area</vt:lpstr>
      <vt:lpstr>'39.환경오염배출'!Print_Area</vt:lpstr>
      <vt:lpstr>'4.세대및 인구'!Print_Area</vt:lpstr>
      <vt:lpstr>'41.폐기물재활용률'!Print_Area</vt:lpstr>
      <vt:lpstr>'47.공무원'!Print_Area</vt:lpstr>
      <vt:lpstr>'7.가구원수별 가구'!Print_Area</vt:lpstr>
      <vt:lpstr>'9-1.종사자규모별종사자수'!Print_Area</vt:lpstr>
      <vt:lpstr>목록!Print_Area</vt:lpstr>
      <vt:lpstr>표지!Print_Area</vt:lpstr>
      <vt:lpstr>'2.토지'!Print_Titles</vt:lpstr>
      <vt:lpstr>목록!Print_Titles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이혜영</dc:creator>
  <cp:lastModifiedBy>사용자</cp:lastModifiedBy>
  <cp:lastPrinted>2023-02-21T08:19:17Z</cp:lastPrinted>
  <dcterms:created xsi:type="dcterms:W3CDTF">1997-02-04T00:46:09Z</dcterms:created>
  <dcterms:modified xsi:type="dcterms:W3CDTF">2023-02-22T05:11:17Z</dcterms:modified>
</cp:coreProperties>
</file>